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checkCompatibility="1"/>
  <mc:AlternateContent xmlns:mc="http://schemas.openxmlformats.org/markup-compatibility/2006">
    <mc:Choice Requires="x15">
      <x15ac:absPath xmlns:x15ac="http://schemas.microsoft.com/office/spreadsheetml/2010/11/ac" url="\\172.17.192.23\fs-pc\11. ESO\"/>
    </mc:Choice>
  </mc:AlternateContent>
  <xr:revisionPtr revIDLastSave="0" documentId="13_ncr:1_{A74DDE6C-4D1F-4C5D-97F1-E3D81D012AE1}" xr6:coauthVersionLast="47" xr6:coauthVersionMax="47" xr10:uidLastSave="{00000000-0000-0000-0000-000000000000}"/>
  <bookViews>
    <workbookView xWindow="-110" yWindow="-110" windowWidth="19420" windowHeight="10420" tabRatio="935" firstSheet="16" activeTab="26" xr2:uid="{00000000-000D-0000-FFFF-FFFF00000000}"/>
  </bookViews>
  <sheets>
    <sheet name="Kubikasi" sheetId="460" state="hidden" r:id="rId1"/>
    <sheet name="BERAT CONT" sheetId="5589" state="hidden" r:id="rId2"/>
    <sheet name="Data" sheetId="152" r:id="rId3"/>
    <sheet name="MEL (Oct 8)" sheetId="9685" state="hidden" r:id="rId4"/>
    <sheet name="Incheon (September 15)" sheetId="9688" state="hidden" r:id="rId5"/>
    <sheet name="MEL (Oct 21)" sheetId="9689" state="hidden" r:id="rId6"/>
    <sheet name="MEL (NOV 13)" sheetId="9690" state="hidden" r:id="rId7"/>
    <sheet name="MEL (NOV 22) (2)" sheetId="9692" state="hidden" r:id="rId8"/>
    <sheet name="20211206" sheetId="9691" r:id="rId9"/>
    <sheet name="20211223" sheetId="9693" r:id="rId10"/>
    <sheet name="20220207" sheetId="9695" r:id="rId11"/>
    <sheet name="20220210" sheetId="9696" r:id="rId12"/>
    <sheet name="20220223" sheetId="9697" r:id="rId13"/>
    <sheet name="20220315" sheetId="9698" r:id="rId14"/>
    <sheet name="20220414" sheetId="9699" r:id="rId15"/>
    <sheet name="20220414 (BENCH QA)" sheetId="9700" r:id="rId16"/>
    <sheet name="20220422" sheetId="9701" r:id="rId17"/>
    <sheet name="20220524" sheetId="9702" r:id="rId18"/>
    <sheet name="20220620" sheetId="9703" r:id="rId19"/>
    <sheet name="20220708" sheetId="9704" r:id="rId20"/>
    <sheet name="20220719" sheetId="9705" r:id="rId21"/>
    <sheet name="20220728" sheetId="9706" r:id="rId22"/>
    <sheet name="20220811" sheetId="9707" r:id="rId23"/>
    <sheet name="20220815" sheetId="9708" r:id="rId24"/>
    <sheet name="20220824" sheetId="9709" r:id="rId25"/>
    <sheet name="20220914" sheetId="9710" r:id="rId26"/>
    <sheet name="20220926" sheetId="9711" r:id="rId27"/>
    <sheet name="Data (6)" sheetId="8566" r:id="rId28"/>
  </sheets>
  <externalReferences>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________DBA7">[1]worksheet!#REF!</definedName>
    <definedName name="_______DBA7">[1]worksheet!#REF!</definedName>
    <definedName name="_____DBA7">[1]worksheet!#REF!</definedName>
    <definedName name="____DBA7">[1]worksheet!#REF!</definedName>
    <definedName name="___DBA7">[1]worksheet!#REF!</definedName>
    <definedName name="__123Graph_A" hidden="1">[2]A!#REF!</definedName>
    <definedName name="__123Graph_APL" hidden="1">[2]A!#REF!</definedName>
    <definedName name="__123Graph_B" hidden="1">[2]A!#REF!</definedName>
    <definedName name="__123Graph_BPL" hidden="1">[2]A!#REF!</definedName>
    <definedName name="__123Graph_C" hidden="1">[2]A!#REF!</definedName>
    <definedName name="__123Graph_CPL" hidden="1">[2]A!#REF!</definedName>
    <definedName name="__123Graph_D" hidden="1">[2]A!#REF!</definedName>
    <definedName name="__123Graph_DPL" hidden="1">[2]A!#REF!</definedName>
    <definedName name="__123Graph_E" hidden="1">[2]A!#REF!</definedName>
    <definedName name="__123Graph_EPL" hidden="1">[2]A!#REF!</definedName>
    <definedName name="__123Graph_F" hidden="1">[2]A!#REF!</definedName>
    <definedName name="__123Graph_FPL" hidden="1">[2]A!#REF!</definedName>
    <definedName name="__123Graph_X" hidden="1">[2]A!#REF!</definedName>
    <definedName name="__123Graph_XPL" hidden="1">[2]A!#REF!</definedName>
    <definedName name="__DBA7">[1]worksheet!#REF!</definedName>
    <definedName name="__Ht_Affiliate_Spc_1" hidden="1">"Affiliate_Spc_Name"</definedName>
    <definedName name="__Ht_Data_Spc_Version_Spc_C_Spc_1" hidden="1">"Beginning_Spc_Balance_Spc_Data_Spc_Version"</definedName>
    <definedName name="__Ht_Data_Spc_Version_Spc_C_Spc_2" hidden="1">"Ending_Spc_Balance_Spc_Data_Spc_Version"</definedName>
    <definedName name="__Ht_Period_Spc_1" hidden="1">"'Due_Spc_to_Spc_Currency'_Spc_Period"</definedName>
    <definedName name="__Ht_USD_Spc_Month_Spc_1?" hidden="1">"Ending_Spc_Balance_Spc_Month"</definedName>
    <definedName name="__Ht_Variance_Spc_Description_Spc_1" hidden="1">"'Currency_Spc_Variance'_Spc_Type"</definedName>
    <definedName name="_1_">[3]社員リスト!#REF!</definedName>
    <definedName name="_1__123Graph_BCHART_1" hidden="1">[4]GRAPH!$D$3:$O$3</definedName>
    <definedName name="_10__123Graph_CCHART_1" hidden="1">[4]GRAPH!$D$4:$O$4</definedName>
    <definedName name="_11__123Graph_CCHART_2" hidden="1">[4]GRAPH!$D$9:$O$9</definedName>
    <definedName name="_12__123Graph_CCHART_3" hidden="1">[4]GRAPH!$D$14:$O$14</definedName>
    <definedName name="_13__123Graph_CCHART_4" hidden="1">[4]GRAPH!$D$19:$O$19</definedName>
    <definedName name="_14__123Graph_CCHART_5" hidden="1">[4]GRAPH!$D$24:$O$24</definedName>
    <definedName name="_15__123Graph_CCHART_6" hidden="1">[4]GRAPH!$D$29:$O$29</definedName>
    <definedName name="_16__123Graph_CCHART_7" hidden="1">[4]GRAPH!$D$34:$O$34</definedName>
    <definedName name="_17__123Graph_CCHART_8" hidden="1">[4]GRAPH!$D$39:$O$39</definedName>
    <definedName name="_18__123Graph_CCHART_9" hidden="1">[4]GRAPH!$D$43:$O$43</definedName>
    <definedName name="_19__123Graph_DCHART_9" hidden="1">[4]GRAPH!$D$44:$O$44</definedName>
    <definedName name="_2__123Graph_BCHART_2" hidden="1">[4]GRAPH!$D$8:$O$8</definedName>
    <definedName name="_20__123Graph_ECHART_9" hidden="1">[5]GRAPH!#REF!</definedName>
    <definedName name="_21__123Graph_FCHART_9" hidden="1">[5]GRAPH!#REF!</definedName>
    <definedName name="_22__123Graph_XCHART_2" hidden="1">[4]GRAPH!$D$6:$O$6</definedName>
    <definedName name="_23__123Graph_XCHART_3" hidden="1">[4]GRAPH!$D$11:$O$11</definedName>
    <definedName name="_234Graph_CPL" hidden="1">[2]A!#REF!</definedName>
    <definedName name="_234Graph_E" hidden="1">[2]A!#REF!</definedName>
    <definedName name="_24__123Graph_XCHART_4" hidden="1">[4]GRAPH!$D$16:$O$16</definedName>
    <definedName name="_25__123Graph_XCHART_5" hidden="1">[4]GRAPH!$D$21:$O$21</definedName>
    <definedName name="_26__123Graph_XCHART_6" hidden="1">[4]GRAPH!$D$26:$O$26</definedName>
    <definedName name="_27__123Graph_XCHART_7" hidden="1">[4]GRAPH!$D$31:$O$31</definedName>
    <definedName name="_28__123Graph_XCHART_8" hidden="1">[4]GRAPH!$D$36:$O$36</definedName>
    <definedName name="_29__123Graph_XCHART_9" hidden="1">[4]GRAPH!$D$41:$O$41</definedName>
    <definedName name="_2Excel_BuiltIn_Print_Area_1_1">#REF!</definedName>
    <definedName name="_3__123Graph_BCHART_3" hidden="1">[4]GRAPH!$D$13:$O$13</definedName>
    <definedName name="_3Excel_BuiltIn_Print_Area_2_1">#REF!</definedName>
    <definedName name="_4__123Graph_BCHART_4" hidden="1">[4]GRAPH!$D$18:$O$18</definedName>
    <definedName name="_5__123Graph_BCHART_5" hidden="1">[4]GRAPH!$D$23:$O$23</definedName>
    <definedName name="_6__123Graph_BCHART_6" hidden="1">[4]GRAPH!$D$28:$O$28</definedName>
    <definedName name="_7__123Graph_BCHART_7" hidden="1">[4]GRAPH!$D$33:$O$33</definedName>
    <definedName name="_8__123Graph_BCHART_8" hidden="1">[4]GRAPH!$D$38:$O$38</definedName>
    <definedName name="_9__123Graph_BCHART_9" hidden="1">[5]GRAPH!#REF!</definedName>
    <definedName name="_DBA7">[1]worksheet!#REF!</definedName>
    <definedName name="_Fill" hidden="1">#REF!</definedName>
    <definedName name="_Fill1" hidden="1">[6]PPH1298S!$A$7:$A$34</definedName>
    <definedName name="_xlnm._FilterDatabase" localSheetId="2" hidden="1">Data!$A$4:$S$4</definedName>
    <definedName name="_xlnm._FilterDatabase" localSheetId="27" hidden="1">'Data (6)'!$A$4:$T$4</definedName>
    <definedName name="_xlnm._FilterDatabase" hidden="1">'[7](40)G&amp;A'!#REF!</definedName>
    <definedName name="_K1" hidden="1">[8]Final!#REF!</definedName>
    <definedName name="_Key1" hidden="1">#REF!</definedName>
    <definedName name="_Key2" hidden="1">#REF!</definedName>
    <definedName name="_Order1" hidden="1">255</definedName>
    <definedName name="_Order2" hidden="1">255</definedName>
    <definedName name="_Q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Sort" hidden="1">#REF!</definedName>
    <definedName name="a" hidden="1">#REF!</definedName>
    <definedName name="aa" hidden="1">#REF!</definedName>
    <definedName name="aaa" hidden="1">{#N/A,#N/A,FALSE,"Aging Summary";#N/A,#N/A,FALSE,"Ratio Analysis";#N/A,#N/A,FALSE,"Test 120 Day Accts";#N/A,#N/A,FALSE,"Tickmarks"}</definedName>
    <definedName name="aaaaaaaaaaaaaaaaaaaaa">#REF!</definedName>
    <definedName name="aaaaaaaaaaaaaaaaaaaaaaa">#REF!</definedName>
    <definedName name="aaaaaaaaaaaaaaaaaaaaaaaaaaaaaaaa">#REF!</definedName>
    <definedName name="ahdahahdjah" hidden="1">{#N/A,#N/A,FALSE,"Aging Summary";#N/A,#N/A,FALSE,"Ratio Analysis";#N/A,#N/A,FALSE,"Test 120 Day Accts";#N/A,#N/A,FALSE,"Tickmarks"}</definedName>
    <definedName name="an" hidden="1">{#N/A,#N/A,FALSE,"Aging Summary";#N/A,#N/A,FALSE,"Ratio Analysis";#N/A,#N/A,FALSE,"Test 120 Day Accts";#N/A,#N/A,FALSE,"Tickmarks"}</definedName>
    <definedName name="anjar">#REF!</definedName>
    <definedName name="AS2DocOpenMode" hidden="1">"AS2DocumentEdit"</definedName>
    <definedName name="asd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b" hidden="1">{#N/A,#N/A,FALSE,"Aging Summary";#N/A,#N/A,FALSE,"Ratio Analysis";#N/A,#N/A,FALSE,"Test 120 Day Accts";#N/A,#N/A,FALSE,"Tickmarks"}</definedName>
    <definedName name="BUGET91V">#REF!</definedName>
    <definedName name="capex2" hidden="1">#REF!</definedName>
    <definedName name="CHECK">#REF!</definedName>
    <definedName name="CIPHSJ" hidden="1">#REF!</definedName>
    <definedName name="cusmasteras20102005_list_query">#REF!</definedName>
    <definedName name="D_RPSCHS_Crosstab">#REF!</definedName>
    <definedName name="_xlnm.Database" hidden="1">#REF!</definedName>
    <definedName name="DataNowMonth">[9]Constants!$B$2</definedName>
    <definedName name="ＤＤ１">#REF!</definedName>
    <definedName name="Deposit" hidden="1">{#N/A,#N/A,FALSE,"Aging Summary";#N/A,#N/A,FALSE,"Ratio Analysis";#N/A,#N/A,FALSE,"Test 120 Day Accts";#N/A,#N/A,FALSE,"Tickmarks"}</definedName>
    <definedName name="DM">[2]A!#REF!</definedName>
    <definedName name="dsdsd">#REF!</definedName>
    <definedName name="Employee" hidden="1">{#N/A,#N/A,FALSE,"Aging Summary";#N/A,#N/A,FALSE,"Ratio Analysis";#N/A,#N/A,FALSE,"Test 120 Day Accts";#N/A,#N/A,FALSE,"Tickmarks"}</definedName>
    <definedName name="employee1" hidden="1">{#N/A,#N/A,FALSE,"Aging Summary";#N/A,#N/A,FALSE,"Ratio Analysis";#N/A,#N/A,FALSE,"Test 120 Day Accts";#N/A,#N/A,FALSE,"Tickmarks"}</definedName>
    <definedName name="ENTRY">[2]A!#REF!</definedName>
    <definedName name="Excel_BuiltIn_Print_Area_1">[10]FREIGHT!$A$1:$O$26</definedName>
    <definedName name="Excel_BuiltIn_Print_Area_10">#REF!</definedName>
    <definedName name="Excel_BuiltIn_Print_Area_11">#REF!</definedName>
    <definedName name="Excel_BuiltIn_Print_Area_12">#REF!</definedName>
    <definedName name="Excel_BuiltIn_Print_Area_13">#REF!</definedName>
    <definedName name="Excel_BuiltIn_Print_Area_14">#REF!</definedName>
    <definedName name="Excel_BuiltIn_Print_Area_15">#REF!</definedName>
    <definedName name="Excel_BuiltIn_Print_Area_16">#REF!</definedName>
    <definedName name="Excel_BuiltIn_Print_Area_17">#REF!</definedName>
    <definedName name="Excel_BuiltIn_Print_Area_18">#REF!</definedName>
    <definedName name="Excel_BuiltIn_Print_Area_19">#REF!</definedName>
    <definedName name="Excel_BuiltIn_Print_Area_2">#REF!</definedName>
    <definedName name="Excel_BuiltIn_Print_Area_20">#REF!</definedName>
    <definedName name="Excel_BuiltIn_Print_Area_21">#REF!</definedName>
    <definedName name="Excel_BuiltIn_Print_Area_22">#REF!</definedName>
    <definedName name="Excel_BuiltIn_Print_Area_23">#REF!</definedName>
    <definedName name="Excel_BuiltIn_Print_Area_24">#REF!</definedName>
    <definedName name="Excel_BuiltIn_Print_Area_25">#REF!</definedName>
    <definedName name="Excel_BuiltIn_Print_Area_26">#REF!</definedName>
    <definedName name="Excel_BuiltIn_Print_Area_27">#REF!</definedName>
    <definedName name="Excel_BuiltIn_Print_Area_28">#REF!</definedName>
    <definedName name="Excel_BuiltIn_Print_Area_29">#REF!</definedName>
    <definedName name="Excel_BuiltIn_Print_Area_29_1">#REF!</definedName>
    <definedName name="Excel_BuiltIn_Print_Area_29_1_31">#REF!</definedName>
    <definedName name="Excel_BuiltIn_Print_Area_29_1_33">#REF!</definedName>
    <definedName name="Excel_BuiltIn_Print_Area_29_1_35">#REF!</definedName>
    <definedName name="Excel_BuiltIn_Print_Area_29_1_37">#REF!</definedName>
    <definedName name="Excel_BuiltIn_Print_Area_29_1_39">#REF!</definedName>
    <definedName name="Excel_BuiltIn_Print_Area_29_1_42">#REF!</definedName>
    <definedName name="Excel_BuiltIn_Print_Area_29_1_44">#REF!</definedName>
    <definedName name="Excel_BuiltIn_Print_Area_3">#REF!</definedName>
    <definedName name="Excel_BuiltIn_Print_Area_30">#REF!</definedName>
    <definedName name="Excel_BuiltIn_Print_Area_31">#REF!</definedName>
    <definedName name="Excel_BuiltIn_Print_Area_32">#REF!</definedName>
    <definedName name="Excel_BuiltIn_Print_Area_33">#REF!</definedName>
    <definedName name="Excel_BuiltIn_Print_Area_34">#REF!</definedName>
    <definedName name="Excel_BuiltIn_Print_Area_35">#REF!</definedName>
    <definedName name="Excel_BuiltIn_Print_Area_36">#REF!</definedName>
    <definedName name="Excel_BuiltIn_Print_Area_37">#REF!</definedName>
    <definedName name="Excel_BuiltIn_Print_Area_38">#REF!</definedName>
    <definedName name="Excel_BuiltIn_Print_Area_39">#REF!</definedName>
    <definedName name="Excel_BuiltIn_Print_Area_4">#REF!</definedName>
    <definedName name="Excel_BuiltIn_Print_Area_40">#REF!</definedName>
    <definedName name="Excel_BuiltIn_Print_Area_41">#REF!</definedName>
    <definedName name="Excel_BuiltIn_Print_Area_42">#REF!</definedName>
    <definedName name="Excel_BuiltIn_Print_Area_43">#REF!</definedName>
    <definedName name="Excel_BuiltIn_Print_Area_44">#REF!</definedName>
    <definedName name="Excel_BuiltIn_Print_Area_45">#REF!</definedName>
    <definedName name="Excel_BuiltIn_Print_Area_46">#REF!</definedName>
    <definedName name="Excel_BuiltIn_Print_Area_47">#REF!</definedName>
    <definedName name="Excel_BuiltIn_Print_Area_48">#REF!</definedName>
    <definedName name="Excel_BuiltIn_Print_Area_49">#REF!</definedName>
    <definedName name="Excel_BuiltIn_Print_Area_5">#REF!</definedName>
    <definedName name="Excel_BuiltIn_Print_Area_50">#REF!</definedName>
    <definedName name="Excel_BuiltIn_Print_Area_51">#REF!</definedName>
    <definedName name="Excel_BuiltIn_Print_Area_52">#REF!</definedName>
    <definedName name="Excel_BuiltIn_Print_Area_53">#REF!</definedName>
    <definedName name="Excel_BuiltIn_Print_Area_54">#REF!</definedName>
    <definedName name="Excel_BuiltIn_Print_Area_55">#REF!</definedName>
    <definedName name="Excel_BuiltIn_Print_Area_56">#REF!</definedName>
    <definedName name="Excel_BuiltIn_Print_Area_57">#REF!</definedName>
    <definedName name="Excel_BuiltIn_Print_Area_58">#REF!</definedName>
    <definedName name="Excel_BuiltIn_Print_Area_6">#REF!</definedName>
    <definedName name="Excel_BuiltIn_Print_Area_60">"$GEN.$#REF!$#REF!:$#REF!$#REF!"</definedName>
    <definedName name="Excel_BuiltIn_Print_Area_7">#REF!</definedName>
    <definedName name="Excel_BuiltIn_Print_Area_8">#REF!</definedName>
    <definedName name="Excel_BuiltIn_Print_Area_9">#REF!</definedName>
    <definedName name="Excel_BuiltIn_Print_Titles_10">#REF!</definedName>
    <definedName name="Excel_BuiltIn_Print_Titles_12">#REF!</definedName>
    <definedName name="Excel_BuiltIn_Print_Titles_14">#REF!</definedName>
    <definedName name="Excel_BuiltIn_Print_Titles_15">#REF!</definedName>
    <definedName name="Excel_BuiltIn_Print_Titles_18">#REF!</definedName>
    <definedName name="Excel_BuiltIn_Print_Titles_20">#REF!</definedName>
    <definedName name="Excel_BuiltIn_Print_Titles_22">#REF!</definedName>
    <definedName name="Excel_BuiltIn_Print_Titles_23">#REF!</definedName>
    <definedName name="Excel_BuiltIn_Print_Titles_24">#REF!</definedName>
    <definedName name="Excel_BuiltIn_Print_Titles_26">#REF!</definedName>
    <definedName name="Excel_BuiltIn_Print_Titles_28">#REF!</definedName>
    <definedName name="Excel_BuiltIn_Print_Titles_29">#REF!</definedName>
    <definedName name="Excel_BuiltIn_Print_Titles_31">#REF!</definedName>
    <definedName name="Excel_BuiltIn_Print_Titles_33">#REF!</definedName>
    <definedName name="Excel_BuiltIn_Print_Titles_34">#REF!</definedName>
    <definedName name="Excel_BuiltIn_Print_Titles_36">#REF!</definedName>
    <definedName name="Excel_BuiltIn_Print_Titles_38">#REF!</definedName>
    <definedName name="Excel_BuiltIn_Print_Titles_39">#REF!</definedName>
    <definedName name="Excel_BuiltIn_Print_Titles_41">#REF!</definedName>
    <definedName name="Excel_BuiltIn_Print_Titles_43">#REF!</definedName>
    <definedName name="Excel_BuiltIn_Print_Titles_44">#REF!</definedName>
    <definedName name="Excel_BuiltIn_Print_Titles_46">#REF!</definedName>
    <definedName name="Excel_BuiltIn_Print_Titles_48">#REF!</definedName>
    <definedName name="Excel_BuiltIn_Print_Titles_49">#REF!</definedName>
    <definedName name="Excel_BuiltIn_Print_Titles_51">#REF!</definedName>
    <definedName name="Excel_BuiltIn_Print_Titles_53">#REF!</definedName>
    <definedName name="Excel_BuiltIn_Print_Titles_56">#REF!</definedName>
    <definedName name="Excel_BuiltIn_Print_Titles_57">#REF!</definedName>
    <definedName name="Excel_BuiltIn_Print_Titles_58">#REF!</definedName>
    <definedName name="Excel_BuiltIn_Print_Titles_8">#REF!</definedName>
    <definedName name="EXPUNIT">#REF!</definedName>
    <definedName name="EXPVALUE">#REF!</definedName>
    <definedName name="f"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_01">#REF!</definedName>
    <definedName name="f_02">#REF!</definedName>
    <definedName name="f_03">#REF!</definedName>
    <definedName name="f_04">#REF!</definedName>
    <definedName name="f_05">#REF!</definedName>
    <definedName name="f_06">#REF!</definedName>
    <definedName name="f_07">#REF!</definedName>
    <definedName name="f_08">#REF!</definedName>
    <definedName name="f_09">#REF!</definedName>
    <definedName name="f_10">#REF!</definedName>
    <definedName name="f_11">#REF!</definedName>
    <definedName name="f_12">#REF!</definedName>
    <definedName name="f_13">#REF!</definedName>
    <definedName name="f_14">#REF!</definedName>
    <definedName name="f_15">#REF!</definedName>
    <definedName name="f_16">#REF!</definedName>
    <definedName name="f_17">#REF!</definedName>
    <definedName name="f_18">#REF!</definedName>
    <definedName name="f_19">#REF!</definedName>
    <definedName name="f_20">#REF!</definedName>
    <definedName name="f_21">#REF!</definedName>
    <definedName name="f_22">#REF!</definedName>
    <definedName name="f_23">#REF!</definedName>
    <definedName name="f_24">#REF!</definedName>
    <definedName name="f_25">#REF!</definedName>
    <definedName name="f_26">#REF!</definedName>
    <definedName name="f_27">#REF!</definedName>
    <definedName name="f_28">#REF!</definedName>
    <definedName name="f_29">#REF!</definedName>
    <definedName name="f_30">#REF!</definedName>
    <definedName name="f_31">#REF!</definedName>
    <definedName name="f_32">#REF!</definedName>
    <definedName name="f_33">#REF!</definedName>
    <definedName name="f_34">#REF!</definedName>
    <definedName name="f_35">#REF!</definedName>
    <definedName name="f_36">#REF!</definedName>
    <definedName name="f_37">#REF!</definedName>
    <definedName name="f_38">#REF!</definedName>
    <definedName name="f_39">#REF!</definedName>
    <definedName name="f_40">#REF!</definedName>
    <definedName name="f_bucode">#REF!</definedName>
    <definedName name="f_buname">#REF!</definedName>
    <definedName name="f_date">#REF!</definedName>
    <definedName name="f_formid">#REF!</definedName>
    <definedName name="f_formname">#REF!</definedName>
    <definedName name="f_page">#REF!</definedName>
    <definedName name="FA">[2]A!#REF!</definedName>
    <definedName name="faizin" localSheetId="8">[11]!Select_RefAct2</definedName>
    <definedName name="faizin" localSheetId="9">[11]!Select_RefAct2</definedName>
    <definedName name="faizin" localSheetId="10">[11]!Select_RefAct2</definedName>
    <definedName name="faizin" localSheetId="11">[11]!Select_RefAct2</definedName>
    <definedName name="faizin" localSheetId="12">[11]!Select_RefAct2</definedName>
    <definedName name="faizin" localSheetId="13">[11]!Select_RefAct2</definedName>
    <definedName name="faizin" localSheetId="14">[11]!Select_RefAct2</definedName>
    <definedName name="faizin" localSheetId="15">[11]!Select_RefAct2</definedName>
    <definedName name="faizin" localSheetId="16">[11]!Select_RefAct2</definedName>
    <definedName name="faizin" localSheetId="17">[11]!Select_RefAct2</definedName>
    <definedName name="faizin" localSheetId="18">[11]!Select_RefAct2</definedName>
    <definedName name="faizin" localSheetId="19">[11]!Select_RefAct2</definedName>
    <definedName name="faizin" localSheetId="20">[11]!Select_RefAct2</definedName>
    <definedName name="faizin" localSheetId="21">[11]!Select_RefAct2</definedName>
    <definedName name="faizin" localSheetId="22">[11]!Select_RefAct2</definedName>
    <definedName name="faizin" localSheetId="23">[11]!Select_RefAct2</definedName>
    <definedName name="faizin" localSheetId="24">[11]!Select_RefAct2</definedName>
    <definedName name="faizin" localSheetId="25">[11]!Select_RefAct2</definedName>
    <definedName name="faizin" localSheetId="26">[11]!Select_RefAct2</definedName>
    <definedName name="faizin" localSheetId="4">[11]!Select_RefAct2</definedName>
    <definedName name="faizin" localSheetId="6">[11]!Select_RefAct2</definedName>
    <definedName name="faizin" localSheetId="7">[11]!Select_RefAct2</definedName>
    <definedName name="faizin" localSheetId="5">[11]!Select_RefAct2</definedName>
    <definedName name="faizin" localSheetId="3">[11]!Select_RefAct2</definedName>
    <definedName name="faizin">[11]!Select_RefAct2</definedName>
    <definedName name="FILE">#REF!</definedName>
    <definedName name="FOBJPN">#REF!</definedName>
    <definedName name="HOSPITAL___PT_BII">#REF!</definedName>
    <definedName name="HTML_CodePage" hidden="1">932</definedName>
    <definedName name="HTML_Control" hidden="1">{"'179下１'!$B$2:$AM$21"}</definedName>
    <definedName name="HTML_Description" hidden="1">""</definedName>
    <definedName name="HTML_Email" hidden="1">""</definedName>
    <definedName name="HTML_Header" hidden="1">"179下１"</definedName>
    <definedName name="HTML_LastUpdate" hidden="1">"02/10/23"</definedName>
    <definedName name="HTML_LineAfter" hidden="1">FALSE</definedName>
    <definedName name="HTML_LineBefore" hidden="1">TRUE</definedName>
    <definedName name="HTML_Name" hidden="1">"YAMAHA"</definedName>
    <definedName name="HTML_OBDlg2" hidden="1">TRUE</definedName>
    <definedName name="HTML_OBDlg4" hidden="1">TRUE</definedName>
    <definedName name="HTML_OS" hidden="1">0</definedName>
    <definedName name="HTML_PathFile" hidden="1">"C:\WINDOWS\ﾃﾞｽｸﾄｯﾌﾟ\スケジュール.htm"</definedName>
    <definedName name="HTML_Title" hidden="1">"ＭＳ仙台スケジュール"</definedName>
    <definedName name="IF">#REF!</definedName>
    <definedName name="INDRP">#REF!</definedName>
    <definedName name="jdk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un" hidden="1">#REF!</definedName>
    <definedName name="KD材生産共通費率">#REF!</definedName>
    <definedName name="KD材補助部門費率">#REF!</definedName>
    <definedName name="kouzoku">#REF!</definedName>
    <definedName name="kurs">#REF!</definedName>
    <definedName name="Labor" hidden="1">{#N/A,#N/A,FALSE,"Aging Summary";#N/A,#N/A,FALSE,"Ratio Analysis";#N/A,#N/A,FALSE,"Test 120 Day Accts";#N/A,#N/A,FALSE,"Tickmarks"}</definedName>
    <definedName name="LCﾒｰﾙﾃﾞｰ金利率">#REF!</definedName>
    <definedName name="LICASEAN">#REF!</definedName>
    <definedName name="LICJPN">#REF!</definedName>
    <definedName name="list.company">'[12]Company Code'!$B$2:$F$101</definedName>
    <definedName name="list.constant">'[12]Internal Account Code'!$G$4:$H$5</definedName>
    <definedName name="list.input_month">[12]month!$B$4:$D$7</definedName>
    <definedName name="list.region">'[13]Region Code'!$A$2:$B$5</definedName>
    <definedName name="list.sales_category">'[13]Product Group Code'!$B$2:$F$40</definedName>
    <definedName name="LOSS">[2]A!#REF!</definedName>
    <definedName name="Machine"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r" hidden="1">{#N/A,#N/A,FALSE,"Act.Fcst Costs"}</definedName>
    <definedName name="Month_Default">#REF!</definedName>
    <definedName name="Monthly_Change">#REF!</definedName>
    <definedName name="Mth_Default">[14]SUMMARY!#REF!</definedName>
    <definedName name="name">[15]GeneralInfo!$I$5</definedName>
    <definedName name="novita">#REF!</definedName>
    <definedName name="nurhakim">#REF!</definedName>
    <definedName name="OUTPUT">#REF!</definedName>
    <definedName name="PART">[2]A!#REF!</definedName>
    <definedName name="PLAN92">#REF!</definedName>
    <definedName name="PLAN92VA">#REF!</definedName>
    <definedName name="_xlnm.Print_Area" localSheetId="8">'20211206'!$A$1:$V$45</definedName>
    <definedName name="_xlnm.Print_Area" localSheetId="9">'20211223'!$A$1:$V$48</definedName>
    <definedName name="_xlnm.Print_Area" localSheetId="10">'20220207'!$A$1:$V$45</definedName>
    <definedName name="_xlnm.Print_Area" localSheetId="11">'20220210'!$A$1:$V$47</definedName>
    <definedName name="_xlnm.Print_Area" localSheetId="12">'20220223'!$A$1:$V$43</definedName>
    <definedName name="_xlnm.Print_Area" localSheetId="13">'20220315'!$A$1:$V$46</definedName>
    <definedName name="_xlnm.Print_Area" localSheetId="14">'20220414'!$A$1:$V$46</definedName>
    <definedName name="_xlnm.Print_Area" localSheetId="15">'20220414 (BENCH QA)'!$A$1:$V$45</definedName>
    <definedName name="_xlnm.Print_Area" localSheetId="16">'20220422'!$A$1:$V$44</definedName>
    <definedName name="_xlnm.Print_Area" localSheetId="17">'20220524'!$A$1:$V$48</definedName>
    <definedName name="_xlnm.Print_Area" localSheetId="18">'20220620'!$A$1:$V$48</definedName>
    <definedName name="_xlnm.Print_Area" localSheetId="19">'20220708'!$A$1:$V$47</definedName>
    <definedName name="_xlnm.Print_Area" localSheetId="20">'20220719'!$A$1:$V$50</definedName>
    <definedName name="_xlnm.Print_Area" localSheetId="21">'20220728'!$A$1:$V$45</definedName>
    <definedName name="_xlnm.Print_Area" localSheetId="22">'20220811'!$A$1:$V$46</definedName>
    <definedName name="_xlnm.Print_Area" localSheetId="23">'20220815'!$A$1:$V$44</definedName>
    <definedName name="_xlnm.Print_Area" localSheetId="24">'20220824'!$A$1:$V$46</definedName>
    <definedName name="_xlnm.Print_Area" localSheetId="25">'20220914'!$A$1:$V$44</definedName>
    <definedName name="_xlnm.Print_Area" localSheetId="26">'20220926'!$A$1:$V$42</definedName>
    <definedName name="_xlnm.Print_Area" localSheetId="1">'BERAT CONT'!$A$1:$R$52</definedName>
    <definedName name="_xlnm.Print_Area" localSheetId="2">Data!$B$296:$L$314</definedName>
    <definedName name="_xlnm.Print_Area" localSheetId="27">'Data (6)'!$C$295:$M$313</definedName>
    <definedName name="_xlnm.Print_Area" localSheetId="4">'Incheon (September 15)'!$A$1:$V$48</definedName>
    <definedName name="_xlnm.Print_Area" localSheetId="0">Kubikasi!$A$1:$U$59</definedName>
    <definedName name="_xlnm.Print_Area" localSheetId="6">'MEL (NOV 13)'!$A$1:$V$47</definedName>
    <definedName name="_xlnm.Print_Area" localSheetId="7">'MEL (NOV 22) (2)'!$A$1:$V$53</definedName>
    <definedName name="_xlnm.Print_Area" localSheetId="5">'MEL (Oct 21)'!$A$1:$V$53</definedName>
    <definedName name="_xlnm.Print_Area" localSheetId="3">'MEL (Oct 8)'!$A$1:$V$50</definedName>
    <definedName name="_xlnm.Print_Area" hidden="1">#REF!</definedName>
    <definedName name="PRINT_AREA_MI">#REF!</definedName>
    <definedName name="_xlnm.Print_Titles" localSheetId="2">Data!$1:$3</definedName>
    <definedName name="_xlnm.Print_Titles" localSheetId="27">'Data (6)'!$1:$3</definedName>
    <definedName name="_xlnm.Print_Titles" hidden="1">#REF!</definedName>
    <definedName name="PRINT_TITLES_MI">#REF!</definedName>
    <definedName name="PRV3UNIT">#REF!</definedName>
    <definedName name="PRV4UNIT">#REF!</definedName>
    <definedName name="Q4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RAT">[16]Trial!#REF!</definedName>
    <definedName name="Rx_ETHICAL__PT_BII">#REF!</definedName>
    <definedName name="Rx_HOSPITAL___PT_BII">#REF!</definedName>
    <definedName name="s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PBEXdnldView" hidden="1">"XLS_00O2TGD1544LM0EIIPJXEA02K"</definedName>
    <definedName name="SAPBEXrevision" hidden="1">5</definedName>
    <definedName name="SAPBEXsysID" hidden="1">"P77"</definedName>
    <definedName name="SAPBEXwbID" hidden="1">"9WCQ0PEDC6BYARPHUUJOS37NA"</definedName>
    <definedName name="sasdasddad" hidden="1">{#N/A,#N/A,FALSE,"Aging Summary";#N/A,#N/A,FALSE,"Ratio Analysis";#N/A,#N/A,FALSE,"Test 120 Day Accts";#N/A,#N/A,FALSE,"Tickmarks"}</definedName>
    <definedName name="saving" hidden="1">{#N/A,#N/A,FALSE,"Aging Summary";#N/A,#N/A,FALSE,"Ratio Analysis";#N/A,#N/A,FALSE,"Test 120 Day Accts";#N/A,#N/A,FALSE,"Tickmarks"}</definedName>
    <definedName name="sdfds" hidden="1">#REF!</definedName>
    <definedName name="SE">#REF!</definedName>
    <definedName name="Select_ACat1" localSheetId="8">[11]!Select_ACat1</definedName>
    <definedName name="Select_ACat1" localSheetId="9">[11]!Select_ACat1</definedName>
    <definedName name="Select_ACat1" localSheetId="10">[11]!Select_ACat1</definedName>
    <definedName name="Select_ACat1" localSheetId="11">[11]!Select_ACat1</definedName>
    <definedName name="Select_ACat1" localSheetId="12">[11]!Select_ACat1</definedName>
    <definedName name="Select_ACat1" localSheetId="13">[11]!Select_ACat1</definedName>
    <definedName name="Select_ACat1" localSheetId="14">[11]!Select_ACat1</definedName>
    <definedName name="Select_ACat1" localSheetId="15">[11]!Select_ACat1</definedName>
    <definedName name="Select_ACat1" localSheetId="16">[11]!Select_ACat1</definedName>
    <definedName name="Select_ACat1" localSheetId="17">[11]!Select_ACat1</definedName>
    <definedName name="Select_ACat1" localSheetId="18">[11]!Select_ACat1</definedName>
    <definedName name="Select_ACat1" localSheetId="19">[11]!Select_ACat1</definedName>
    <definedName name="Select_ACat1" localSheetId="20">[11]!Select_ACat1</definedName>
    <definedName name="Select_ACat1" localSheetId="21">[11]!Select_ACat1</definedName>
    <definedName name="Select_ACat1" localSheetId="22">[11]!Select_ACat1</definedName>
    <definedName name="Select_ACat1" localSheetId="23">[11]!Select_ACat1</definedName>
    <definedName name="Select_ACat1" localSheetId="24">[11]!Select_ACat1</definedName>
    <definedName name="Select_ACat1" localSheetId="25">[11]!Select_ACat1</definedName>
    <definedName name="Select_ACat1" localSheetId="26">[11]!Select_ACat1</definedName>
    <definedName name="Select_ACat1" localSheetId="4">[11]!Select_ACat1</definedName>
    <definedName name="Select_ACat1" localSheetId="6">[11]!Select_ACat1</definedName>
    <definedName name="Select_ACat1" localSheetId="7">[11]!Select_ACat1</definedName>
    <definedName name="Select_ACat1" localSheetId="5">[11]!Select_ACat1</definedName>
    <definedName name="Select_ACat1" localSheetId="3">[11]!Select_ACat1</definedName>
    <definedName name="Select_ACat1">[11]!Select_ACat1</definedName>
    <definedName name="Select_ACat2" localSheetId="8">[11]!Select_ACat2</definedName>
    <definedName name="Select_ACat2" localSheetId="9">[11]!Select_ACat2</definedName>
    <definedName name="Select_ACat2" localSheetId="10">[11]!Select_ACat2</definedName>
    <definedName name="Select_ACat2" localSheetId="11">[11]!Select_ACat2</definedName>
    <definedName name="Select_ACat2" localSheetId="12">[11]!Select_ACat2</definedName>
    <definedName name="Select_ACat2" localSheetId="13">[11]!Select_ACat2</definedName>
    <definedName name="Select_ACat2" localSheetId="14">[11]!Select_ACat2</definedName>
    <definedName name="Select_ACat2" localSheetId="15">[11]!Select_ACat2</definedName>
    <definedName name="Select_ACat2" localSheetId="16">[11]!Select_ACat2</definedName>
    <definedName name="Select_ACat2" localSheetId="17">[11]!Select_ACat2</definedName>
    <definedName name="Select_ACat2" localSheetId="18">[11]!Select_ACat2</definedName>
    <definedName name="Select_ACat2" localSheetId="19">[11]!Select_ACat2</definedName>
    <definedName name="Select_ACat2" localSheetId="20">[11]!Select_ACat2</definedName>
    <definedName name="Select_ACat2" localSheetId="21">[11]!Select_ACat2</definedName>
    <definedName name="Select_ACat2" localSheetId="22">[11]!Select_ACat2</definedName>
    <definedName name="Select_ACat2" localSheetId="23">[11]!Select_ACat2</definedName>
    <definedName name="Select_ACat2" localSheetId="24">[11]!Select_ACat2</definedName>
    <definedName name="Select_ACat2" localSheetId="25">[11]!Select_ACat2</definedName>
    <definedName name="Select_ACat2" localSheetId="26">[11]!Select_ACat2</definedName>
    <definedName name="Select_ACat2" localSheetId="4">[11]!Select_ACat2</definedName>
    <definedName name="Select_ACat2" localSheetId="6">[11]!Select_ACat2</definedName>
    <definedName name="Select_ACat2" localSheetId="7">[11]!Select_ACat2</definedName>
    <definedName name="Select_ACat2" localSheetId="5">[11]!Select_ACat2</definedName>
    <definedName name="Select_ACat2" localSheetId="3">[11]!Select_ACat2</definedName>
    <definedName name="Select_ACat2">[11]!Select_ACat2</definedName>
    <definedName name="Select_ACat3" localSheetId="8">[11]!Select_ACat3</definedName>
    <definedName name="Select_ACat3" localSheetId="9">[11]!Select_ACat3</definedName>
    <definedName name="Select_ACat3" localSheetId="10">[11]!Select_ACat3</definedName>
    <definedName name="Select_ACat3" localSheetId="11">[11]!Select_ACat3</definedName>
    <definedName name="Select_ACat3" localSheetId="12">[11]!Select_ACat3</definedName>
    <definedName name="Select_ACat3" localSheetId="13">[11]!Select_ACat3</definedName>
    <definedName name="Select_ACat3" localSheetId="14">[11]!Select_ACat3</definedName>
    <definedName name="Select_ACat3" localSheetId="15">[11]!Select_ACat3</definedName>
    <definedName name="Select_ACat3" localSheetId="16">[11]!Select_ACat3</definedName>
    <definedName name="Select_ACat3" localSheetId="17">[11]!Select_ACat3</definedName>
    <definedName name="Select_ACat3" localSheetId="18">[11]!Select_ACat3</definedName>
    <definedName name="Select_ACat3" localSheetId="19">[11]!Select_ACat3</definedName>
    <definedName name="Select_ACat3" localSheetId="20">[11]!Select_ACat3</definedName>
    <definedName name="Select_ACat3" localSheetId="21">[11]!Select_ACat3</definedName>
    <definedName name="Select_ACat3" localSheetId="22">[11]!Select_ACat3</definedName>
    <definedName name="Select_ACat3" localSheetId="23">[11]!Select_ACat3</definedName>
    <definedName name="Select_ACat3" localSheetId="24">[11]!Select_ACat3</definedName>
    <definedName name="Select_ACat3" localSheetId="25">[11]!Select_ACat3</definedName>
    <definedName name="Select_ACat3" localSheetId="26">[11]!Select_ACat3</definedName>
    <definedName name="Select_ACat3" localSheetId="4">[11]!Select_ACat3</definedName>
    <definedName name="Select_ACat3" localSheetId="6">[11]!Select_ACat3</definedName>
    <definedName name="Select_ACat3" localSheetId="7">[11]!Select_ACat3</definedName>
    <definedName name="Select_ACat3" localSheetId="5">[11]!Select_ACat3</definedName>
    <definedName name="Select_ACat3" localSheetId="3">[11]!Select_ACat3</definedName>
    <definedName name="Select_ACat3">[11]!Select_ACat3</definedName>
    <definedName name="Select_Cat1" localSheetId="8">[17]!Select_Cat1</definedName>
    <definedName name="Select_Cat1" localSheetId="9">[17]!Select_Cat1</definedName>
    <definedName name="Select_Cat1" localSheetId="10">[17]!Select_Cat1</definedName>
    <definedName name="Select_Cat1" localSheetId="11">[17]!Select_Cat1</definedName>
    <definedName name="Select_Cat1" localSheetId="12">[17]!Select_Cat1</definedName>
    <definedName name="Select_Cat1" localSheetId="13">[17]!Select_Cat1</definedName>
    <definedName name="Select_Cat1" localSheetId="14">[17]!Select_Cat1</definedName>
    <definedName name="Select_Cat1" localSheetId="15">[17]!Select_Cat1</definedName>
    <definedName name="Select_Cat1" localSheetId="16">[17]!Select_Cat1</definedName>
    <definedName name="Select_Cat1" localSheetId="17">[17]!Select_Cat1</definedName>
    <definedName name="Select_Cat1" localSheetId="18">[17]!Select_Cat1</definedName>
    <definedName name="Select_Cat1" localSheetId="19">[17]!Select_Cat1</definedName>
    <definedName name="Select_Cat1" localSheetId="20">[17]!Select_Cat1</definedName>
    <definedName name="Select_Cat1" localSheetId="21">[17]!Select_Cat1</definedName>
    <definedName name="Select_Cat1" localSheetId="22">[17]!Select_Cat1</definedName>
    <definedName name="Select_Cat1" localSheetId="23">[17]!Select_Cat1</definedName>
    <definedName name="Select_Cat1" localSheetId="24">[17]!Select_Cat1</definedName>
    <definedName name="Select_Cat1" localSheetId="25">[17]!Select_Cat1</definedName>
    <definedName name="Select_Cat1" localSheetId="26">[17]!Select_Cat1</definedName>
    <definedName name="Select_Cat1" localSheetId="4">[17]!Select_Cat1</definedName>
    <definedName name="Select_Cat1" localSheetId="6">[17]!Select_Cat1</definedName>
    <definedName name="Select_Cat1" localSheetId="7">[17]!Select_Cat1</definedName>
    <definedName name="Select_Cat1" localSheetId="5">[17]!Select_Cat1</definedName>
    <definedName name="Select_Cat1" localSheetId="3">[17]!Select_Cat1</definedName>
    <definedName name="Select_Cat1">[17]!Select_Cat1</definedName>
    <definedName name="Select_Cat2" localSheetId="8">[17]!Select_Cat2</definedName>
    <definedName name="Select_Cat2" localSheetId="9">[17]!Select_Cat2</definedName>
    <definedName name="Select_Cat2" localSheetId="10">[17]!Select_Cat2</definedName>
    <definedName name="Select_Cat2" localSheetId="11">[17]!Select_Cat2</definedName>
    <definedName name="Select_Cat2" localSheetId="12">[17]!Select_Cat2</definedName>
    <definedName name="Select_Cat2" localSheetId="13">[17]!Select_Cat2</definedName>
    <definedName name="Select_Cat2" localSheetId="14">[17]!Select_Cat2</definedName>
    <definedName name="Select_Cat2" localSheetId="15">[17]!Select_Cat2</definedName>
    <definedName name="Select_Cat2" localSheetId="16">[17]!Select_Cat2</definedName>
    <definedName name="Select_Cat2" localSheetId="17">[17]!Select_Cat2</definedName>
    <definedName name="Select_Cat2" localSheetId="18">[17]!Select_Cat2</definedName>
    <definedName name="Select_Cat2" localSheetId="19">[17]!Select_Cat2</definedName>
    <definedName name="Select_Cat2" localSheetId="20">[17]!Select_Cat2</definedName>
    <definedName name="Select_Cat2" localSheetId="21">[17]!Select_Cat2</definedName>
    <definedName name="Select_Cat2" localSheetId="22">[17]!Select_Cat2</definedName>
    <definedName name="Select_Cat2" localSheetId="23">[17]!Select_Cat2</definedName>
    <definedName name="Select_Cat2" localSheetId="24">[17]!Select_Cat2</definedName>
    <definedName name="Select_Cat2" localSheetId="25">[17]!Select_Cat2</definedName>
    <definedName name="Select_Cat2" localSheetId="26">[17]!Select_Cat2</definedName>
    <definedName name="Select_Cat2" localSheetId="4">[17]!Select_Cat2</definedName>
    <definedName name="Select_Cat2" localSheetId="6">[17]!Select_Cat2</definedName>
    <definedName name="Select_Cat2" localSheetId="7">[17]!Select_Cat2</definedName>
    <definedName name="Select_Cat2" localSheetId="5">[17]!Select_Cat2</definedName>
    <definedName name="Select_Cat2" localSheetId="3">[17]!Select_Cat2</definedName>
    <definedName name="Select_Cat2">[17]!Select_Cat2</definedName>
    <definedName name="Select_Cat3" localSheetId="8">[17]!Select_Cat3</definedName>
    <definedName name="Select_Cat3" localSheetId="9">[17]!Select_Cat3</definedName>
    <definedName name="Select_Cat3" localSheetId="10">[17]!Select_Cat3</definedName>
    <definedName name="Select_Cat3" localSheetId="11">[17]!Select_Cat3</definedName>
    <definedName name="Select_Cat3" localSheetId="12">[17]!Select_Cat3</definedName>
    <definedName name="Select_Cat3" localSheetId="13">[17]!Select_Cat3</definedName>
    <definedName name="Select_Cat3" localSheetId="14">[17]!Select_Cat3</definedName>
    <definedName name="Select_Cat3" localSheetId="15">[17]!Select_Cat3</definedName>
    <definedName name="Select_Cat3" localSheetId="16">[17]!Select_Cat3</definedName>
    <definedName name="Select_Cat3" localSheetId="17">[17]!Select_Cat3</definedName>
    <definedName name="Select_Cat3" localSheetId="18">[17]!Select_Cat3</definedName>
    <definedName name="Select_Cat3" localSheetId="19">[17]!Select_Cat3</definedName>
    <definedName name="Select_Cat3" localSheetId="20">[17]!Select_Cat3</definedName>
    <definedName name="Select_Cat3" localSheetId="21">[17]!Select_Cat3</definedName>
    <definedName name="Select_Cat3" localSheetId="22">[17]!Select_Cat3</definedName>
    <definedName name="Select_Cat3" localSheetId="23">[17]!Select_Cat3</definedName>
    <definedName name="Select_Cat3" localSheetId="24">[17]!Select_Cat3</definedName>
    <definedName name="Select_Cat3" localSheetId="25">[17]!Select_Cat3</definedName>
    <definedName name="Select_Cat3" localSheetId="26">[17]!Select_Cat3</definedName>
    <definedName name="Select_Cat3" localSheetId="4">[17]!Select_Cat3</definedName>
    <definedName name="Select_Cat3" localSheetId="6">[17]!Select_Cat3</definedName>
    <definedName name="Select_Cat3" localSheetId="7">[17]!Select_Cat3</definedName>
    <definedName name="Select_Cat3" localSheetId="5">[17]!Select_Cat3</definedName>
    <definedName name="Select_Cat3" localSheetId="3">[17]!Select_Cat3</definedName>
    <definedName name="Select_Cat3">[17]!Select_Cat3</definedName>
    <definedName name="Select_CCat1" localSheetId="8">[18]!Select_CCat1</definedName>
    <definedName name="Select_CCat1" localSheetId="9">[18]!Select_CCat1</definedName>
    <definedName name="Select_CCat1" localSheetId="10">[18]!Select_CCat1</definedName>
    <definedName name="Select_CCat1" localSheetId="11">[18]!Select_CCat1</definedName>
    <definedName name="Select_CCat1" localSheetId="12">[18]!Select_CCat1</definedName>
    <definedName name="Select_CCat1" localSheetId="13">[18]!Select_CCat1</definedName>
    <definedName name="Select_CCat1" localSheetId="14">[18]!Select_CCat1</definedName>
    <definedName name="Select_CCat1" localSheetId="15">[18]!Select_CCat1</definedName>
    <definedName name="Select_CCat1" localSheetId="16">[18]!Select_CCat1</definedName>
    <definedName name="Select_CCat1" localSheetId="17">[18]!Select_CCat1</definedName>
    <definedName name="Select_CCat1" localSheetId="18">[18]!Select_CCat1</definedName>
    <definedName name="Select_CCat1" localSheetId="19">[18]!Select_CCat1</definedName>
    <definedName name="Select_CCat1" localSheetId="20">[18]!Select_CCat1</definedName>
    <definedName name="Select_CCat1" localSheetId="21">[18]!Select_CCat1</definedName>
    <definedName name="Select_CCat1" localSheetId="22">[18]!Select_CCat1</definedName>
    <definedName name="Select_CCat1" localSheetId="23">[18]!Select_CCat1</definedName>
    <definedName name="Select_CCat1" localSheetId="24">[18]!Select_CCat1</definedName>
    <definedName name="Select_CCat1" localSheetId="25">[18]!Select_CCat1</definedName>
    <definedName name="Select_CCat1" localSheetId="26">[18]!Select_CCat1</definedName>
    <definedName name="Select_CCat1" localSheetId="4">[18]!Select_CCat1</definedName>
    <definedName name="Select_CCat1" localSheetId="6">[18]!Select_CCat1</definedName>
    <definedName name="Select_CCat1" localSheetId="7">[18]!Select_CCat1</definedName>
    <definedName name="Select_CCat1" localSheetId="5">[18]!Select_CCat1</definedName>
    <definedName name="Select_CCat1" localSheetId="3">[18]!Select_CCat1</definedName>
    <definedName name="Select_CCat1">[18]!Select_CCat1</definedName>
    <definedName name="Select_CCat2" localSheetId="8">[18]!Select_CCat2</definedName>
    <definedName name="Select_CCat2" localSheetId="9">[18]!Select_CCat2</definedName>
    <definedName name="Select_CCat2" localSheetId="10">[18]!Select_CCat2</definedName>
    <definedName name="Select_CCat2" localSheetId="11">[18]!Select_CCat2</definedName>
    <definedName name="Select_CCat2" localSheetId="12">[18]!Select_CCat2</definedName>
    <definedName name="Select_CCat2" localSheetId="13">[18]!Select_CCat2</definedName>
    <definedName name="Select_CCat2" localSheetId="14">[18]!Select_CCat2</definedName>
    <definedName name="Select_CCat2" localSheetId="15">[18]!Select_CCat2</definedName>
    <definedName name="Select_CCat2" localSheetId="16">[18]!Select_CCat2</definedName>
    <definedName name="Select_CCat2" localSheetId="17">[18]!Select_CCat2</definedName>
    <definedName name="Select_CCat2" localSheetId="18">[18]!Select_CCat2</definedName>
    <definedName name="Select_CCat2" localSheetId="19">[18]!Select_CCat2</definedName>
    <definedName name="Select_CCat2" localSheetId="20">[18]!Select_CCat2</definedName>
    <definedName name="Select_CCat2" localSheetId="21">[18]!Select_CCat2</definedName>
    <definedName name="Select_CCat2" localSheetId="22">[18]!Select_CCat2</definedName>
    <definedName name="Select_CCat2" localSheetId="23">[18]!Select_CCat2</definedName>
    <definedName name="Select_CCat2" localSheetId="24">[18]!Select_CCat2</definedName>
    <definedName name="Select_CCat2" localSheetId="25">[18]!Select_CCat2</definedName>
    <definedName name="Select_CCat2" localSheetId="26">[18]!Select_CCat2</definedName>
    <definedName name="Select_CCat2" localSheetId="4">[18]!Select_CCat2</definedName>
    <definedName name="Select_CCat2" localSheetId="6">[18]!Select_CCat2</definedName>
    <definedName name="Select_CCat2" localSheetId="7">[18]!Select_CCat2</definedName>
    <definedName name="Select_CCat2" localSheetId="5">[18]!Select_CCat2</definedName>
    <definedName name="Select_CCat2" localSheetId="3">[18]!Select_CCat2</definedName>
    <definedName name="Select_CCat2">[18]!Select_CCat2</definedName>
    <definedName name="Select_CCat3" localSheetId="8">[18]!Select_CCat3</definedName>
    <definedName name="Select_CCat3" localSheetId="9">[18]!Select_CCat3</definedName>
    <definedName name="Select_CCat3" localSheetId="10">[18]!Select_CCat3</definedName>
    <definedName name="Select_CCat3" localSheetId="11">[18]!Select_CCat3</definedName>
    <definedName name="Select_CCat3" localSheetId="12">[18]!Select_CCat3</definedName>
    <definedName name="Select_CCat3" localSheetId="13">[18]!Select_CCat3</definedName>
    <definedName name="Select_CCat3" localSheetId="14">[18]!Select_CCat3</definedName>
    <definedName name="Select_CCat3" localSheetId="15">[18]!Select_CCat3</definedName>
    <definedName name="Select_CCat3" localSheetId="16">[18]!Select_CCat3</definedName>
    <definedName name="Select_CCat3" localSheetId="17">[18]!Select_CCat3</definedName>
    <definedName name="Select_CCat3" localSheetId="18">[18]!Select_CCat3</definedName>
    <definedName name="Select_CCat3" localSheetId="19">[18]!Select_CCat3</definedName>
    <definedName name="Select_CCat3" localSheetId="20">[18]!Select_CCat3</definedName>
    <definedName name="Select_CCat3" localSheetId="21">[18]!Select_CCat3</definedName>
    <definedName name="Select_CCat3" localSheetId="22">[18]!Select_CCat3</definedName>
    <definedName name="Select_CCat3" localSheetId="23">[18]!Select_CCat3</definedName>
    <definedName name="Select_CCat3" localSheetId="24">[18]!Select_CCat3</definedName>
    <definedName name="Select_CCat3" localSheetId="25">[18]!Select_CCat3</definedName>
    <definedName name="Select_CCat3" localSheetId="26">[18]!Select_CCat3</definedName>
    <definedName name="Select_CCat3" localSheetId="4">[18]!Select_CCat3</definedName>
    <definedName name="Select_CCat3" localSheetId="6">[18]!Select_CCat3</definedName>
    <definedName name="Select_CCat3" localSheetId="7">[18]!Select_CCat3</definedName>
    <definedName name="Select_CCat3" localSheetId="5">[18]!Select_CCat3</definedName>
    <definedName name="Select_CCat3" localSheetId="3">[18]!Select_CCat3</definedName>
    <definedName name="Select_CCat3">[18]!Select_CCat3</definedName>
    <definedName name="Select_FCat1" localSheetId="8">[11]!Select_FCat1</definedName>
    <definedName name="Select_FCat1" localSheetId="9">[11]!Select_FCat1</definedName>
    <definedName name="Select_FCat1" localSheetId="10">[11]!Select_FCat1</definedName>
    <definedName name="Select_FCat1" localSheetId="11">[11]!Select_FCat1</definedName>
    <definedName name="Select_FCat1" localSheetId="12">[11]!Select_FCat1</definedName>
    <definedName name="Select_FCat1" localSheetId="13">[11]!Select_FCat1</definedName>
    <definedName name="Select_FCat1" localSheetId="14">[11]!Select_FCat1</definedName>
    <definedName name="Select_FCat1" localSheetId="15">[11]!Select_FCat1</definedName>
    <definedName name="Select_FCat1" localSheetId="16">[11]!Select_FCat1</definedName>
    <definedName name="Select_FCat1" localSheetId="17">[11]!Select_FCat1</definedName>
    <definedName name="Select_FCat1" localSheetId="18">[11]!Select_FCat1</definedName>
    <definedName name="Select_FCat1" localSheetId="19">[11]!Select_FCat1</definedName>
    <definedName name="Select_FCat1" localSheetId="20">[11]!Select_FCat1</definedName>
    <definedName name="Select_FCat1" localSheetId="21">[11]!Select_FCat1</definedName>
    <definedName name="Select_FCat1" localSheetId="22">[11]!Select_FCat1</definedName>
    <definedName name="Select_FCat1" localSheetId="23">[11]!Select_FCat1</definedName>
    <definedName name="Select_FCat1" localSheetId="24">[11]!Select_FCat1</definedName>
    <definedName name="Select_FCat1" localSheetId="25">[11]!Select_FCat1</definedName>
    <definedName name="Select_FCat1" localSheetId="26">[11]!Select_FCat1</definedName>
    <definedName name="Select_FCat1" localSheetId="4">[11]!Select_FCat1</definedName>
    <definedName name="Select_FCat1" localSheetId="6">[11]!Select_FCat1</definedName>
    <definedName name="Select_FCat1" localSheetId="7">[11]!Select_FCat1</definedName>
    <definedName name="Select_FCat1" localSheetId="5">[11]!Select_FCat1</definedName>
    <definedName name="Select_FCat1" localSheetId="3">[11]!Select_FCat1</definedName>
    <definedName name="Select_FCat1">[11]!Select_FCat1</definedName>
    <definedName name="Select_FCat2" localSheetId="8">[11]!Select_FCat2</definedName>
    <definedName name="Select_FCat2" localSheetId="9">[11]!Select_FCat2</definedName>
    <definedName name="Select_FCat2" localSheetId="10">[11]!Select_FCat2</definedName>
    <definedName name="Select_FCat2" localSheetId="11">[11]!Select_FCat2</definedName>
    <definedName name="Select_FCat2" localSheetId="12">[11]!Select_FCat2</definedName>
    <definedName name="Select_FCat2" localSheetId="13">[11]!Select_FCat2</definedName>
    <definedName name="Select_FCat2" localSheetId="14">[11]!Select_FCat2</definedName>
    <definedName name="Select_FCat2" localSheetId="15">[11]!Select_FCat2</definedName>
    <definedName name="Select_FCat2" localSheetId="16">[11]!Select_FCat2</definedName>
    <definedName name="Select_FCat2" localSheetId="17">[11]!Select_FCat2</definedName>
    <definedName name="Select_FCat2" localSheetId="18">[11]!Select_FCat2</definedName>
    <definedName name="Select_FCat2" localSheetId="19">[11]!Select_FCat2</definedName>
    <definedName name="Select_FCat2" localSheetId="20">[11]!Select_FCat2</definedName>
    <definedName name="Select_FCat2" localSheetId="21">[11]!Select_FCat2</definedName>
    <definedName name="Select_FCat2" localSheetId="22">[11]!Select_FCat2</definedName>
    <definedName name="Select_FCat2" localSheetId="23">[11]!Select_FCat2</definedName>
    <definedName name="Select_FCat2" localSheetId="24">[11]!Select_FCat2</definedName>
    <definedName name="Select_FCat2" localSheetId="25">[11]!Select_FCat2</definedName>
    <definedName name="Select_FCat2" localSheetId="26">[11]!Select_FCat2</definedName>
    <definedName name="Select_FCat2" localSheetId="4">[11]!Select_FCat2</definedName>
    <definedName name="Select_FCat2" localSheetId="6">[11]!Select_FCat2</definedName>
    <definedName name="Select_FCat2" localSheetId="7">[11]!Select_FCat2</definedName>
    <definedName name="Select_FCat2" localSheetId="5">[11]!Select_FCat2</definedName>
    <definedName name="Select_FCat2" localSheetId="3">[11]!Select_FCat2</definedName>
    <definedName name="Select_FCat2">[11]!Select_FCat2</definedName>
    <definedName name="Select_FCat3" localSheetId="8">[11]!Select_FCat3</definedName>
    <definedName name="Select_FCat3" localSheetId="9">[11]!Select_FCat3</definedName>
    <definedName name="Select_FCat3" localSheetId="10">[11]!Select_FCat3</definedName>
    <definedName name="Select_FCat3" localSheetId="11">[11]!Select_FCat3</definedName>
    <definedName name="Select_FCat3" localSheetId="12">[11]!Select_FCat3</definedName>
    <definedName name="Select_FCat3" localSheetId="13">[11]!Select_FCat3</definedName>
    <definedName name="Select_FCat3" localSheetId="14">[11]!Select_FCat3</definedName>
    <definedName name="Select_FCat3" localSheetId="15">[11]!Select_FCat3</definedName>
    <definedName name="Select_FCat3" localSheetId="16">[11]!Select_FCat3</definedName>
    <definedName name="Select_FCat3" localSheetId="17">[11]!Select_FCat3</definedName>
    <definedName name="Select_FCat3" localSheetId="18">[11]!Select_FCat3</definedName>
    <definedName name="Select_FCat3" localSheetId="19">[11]!Select_FCat3</definedName>
    <definedName name="Select_FCat3" localSheetId="20">[11]!Select_FCat3</definedName>
    <definedName name="Select_FCat3" localSheetId="21">[11]!Select_FCat3</definedName>
    <definedName name="Select_FCat3" localSheetId="22">[11]!Select_FCat3</definedName>
    <definedName name="Select_FCat3" localSheetId="23">[11]!Select_FCat3</definedName>
    <definedName name="Select_FCat3" localSheetId="24">[11]!Select_FCat3</definedName>
    <definedName name="Select_FCat3" localSheetId="25">[11]!Select_FCat3</definedName>
    <definedName name="Select_FCat3" localSheetId="26">[11]!Select_FCat3</definedName>
    <definedName name="Select_FCat3" localSheetId="4">[11]!Select_FCat3</definedName>
    <definedName name="Select_FCat3" localSheetId="6">[11]!Select_FCat3</definedName>
    <definedName name="Select_FCat3" localSheetId="7">[11]!Select_FCat3</definedName>
    <definedName name="Select_FCat3" localSheetId="5">[11]!Select_FCat3</definedName>
    <definedName name="Select_FCat3" localSheetId="3">[11]!Select_FCat3</definedName>
    <definedName name="Select_FCat3">[11]!Select_FCat3</definedName>
    <definedName name="Select_OCat1" localSheetId="8">[11]!Select_OCat1</definedName>
    <definedName name="Select_OCat1" localSheetId="9">[11]!Select_OCat1</definedName>
    <definedName name="Select_OCat1" localSheetId="10">[11]!Select_OCat1</definedName>
    <definedName name="Select_OCat1" localSheetId="11">[11]!Select_OCat1</definedName>
    <definedName name="Select_OCat1" localSheetId="12">[11]!Select_OCat1</definedName>
    <definedName name="Select_OCat1" localSheetId="13">[11]!Select_OCat1</definedName>
    <definedName name="Select_OCat1" localSheetId="14">[11]!Select_OCat1</definedName>
    <definedName name="Select_OCat1" localSheetId="15">[11]!Select_OCat1</definedName>
    <definedName name="Select_OCat1" localSheetId="16">[11]!Select_OCat1</definedName>
    <definedName name="Select_OCat1" localSheetId="17">[11]!Select_OCat1</definedName>
    <definedName name="Select_OCat1" localSheetId="18">[11]!Select_OCat1</definedName>
    <definedName name="Select_OCat1" localSheetId="19">[11]!Select_OCat1</definedName>
    <definedName name="Select_OCat1" localSheetId="20">[11]!Select_OCat1</definedName>
    <definedName name="Select_OCat1" localSheetId="21">[11]!Select_OCat1</definedName>
    <definedName name="Select_OCat1" localSheetId="22">[11]!Select_OCat1</definedName>
    <definedName name="Select_OCat1" localSheetId="23">[11]!Select_OCat1</definedName>
    <definedName name="Select_OCat1" localSheetId="24">[11]!Select_OCat1</definedName>
    <definedName name="Select_OCat1" localSheetId="25">[11]!Select_OCat1</definedName>
    <definedName name="Select_OCat1" localSheetId="26">[11]!Select_OCat1</definedName>
    <definedName name="Select_OCat1" localSheetId="4">[11]!Select_OCat1</definedName>
    <definedName name="Select_OCat1" localSheetId="6">[11]!Select_OCat1</definedName>
    <definedName name="Select_OCat1" localSheetId="7">[11]!Select_OCat1</definedName>
    <definedName name="Select_OCat1" localSheetId="5">[11]!Select_OCat1</definedName>
    <definedName name="Select_OCat1" localSheetId="3">[11]!Select_OCat1</definedName>
    <definedName name="Select_OCat1">[11]!Select_OCat1</definedName>
    <definedName name="Select_OCat2" localSheetId="8">[11]!Select_OCat2</definedName>
    <definedName name="Select_OCat2" localSheetId="9">[11]!Select_OCat2</definedName>
    <definedName name="Select_OCat2" localSheetId="10">[11]!Select_OCat2</definedName>
    <definedName name="Select_OCat2" localSheetId="11">[11]!Select_OCat2</definedName>
    <definedName name="Select_OCat2" localSheetId="12">[11]!Select_OCat2</definedName>
    <definedName name="Select_OCat2" localSheetId="13">[11]!Select_OCat2</definedName>
    <definedName name="Select_OCat2" localSheetId="14">[11]!Select_OCat2</definedName>
    <definedName name="Select_OCat2" localSheetId="15">[11]!Select_OCat2</definedName>
    <definedName name="Select_OCat2" localSheetId="16">[11]!Select_OCat2</definedName>
    <definedName name="Select_OCat2" localSheetId="17">[11]!Select_OCat2</definedName>
    <definedName name="Select_OCat2" localSheetId="18">[11]!Select_OCat2</definedName>
    <definedName name="Select_OCat2" localSheetId="19">[11]!Select_OCat2</definedName>
    <definedName name="Select_OCat2" localSheetId="20">[11]!Select_OCat2</definedName>
    <definedName name="Select_OCat2" localSheetId="21">[11]!Select_OCat2</definedName>
    <definedName name="Select_OCat2" localSheetId="22">[11]!Select_OCat2</definedName>
    <definedName name="Select_OCat2" localSheetId="23">[11]!Select_OCat2</definedName>
    <definedName name="Select_OCat2" localSheetId="24">[11]!Select_OCat2</definedName>
    <definedName name="Select_OCat2" localSheetId="25">[11]!Select_OCat2</definedName>
    <definedName name="Select_OCat2" localSheetId="26">[11]!Select_OCat2</definedName>
    <definedName name="Select_OCat2" localSheetId="4">[11]!Select_OCat2</definedName>
    <definedName name="Select_OCat2" localSheetId="6">[11]!Select_OCat2</definedName>
    <definedName name="Select_OCat2" localSheetId="7">[11]!Select_OCat2</definedName>
    <definedName name="Select_OCat2" localSheetId="5">[11]!Select_OCat2</definedName>
    <definedName name="Select_OCat2" localSheetId="3">[11]!Select_OCat2</definedName>
    <definedName name="Select_OCat2">[11]!Select_OCat2</definedName>
    <definedName name="Select_OCat3" localSheetId="8">[11]!Select_OCat3</definedName>
    <definedName name="Select_OCat3" localSheetId="9">[11]!Select_OCat3</definedName>
    <definedName name="Select_OCat3" localSheetId="10">[11]!Select_OCat3</definedName>
    <definedName name="Select_OCat3" localSheetId="11">[11]!Select_OCat3</definedName>
    <definedName name="Select_OCat3" localSheetId="12">[11]!Select_OCat3</definedName>
    <definedName name="Select_OCat3" localSheetId="13">[11]!Select_OCat3</definedName>
    <definedName name="Select_OCat3" localSheetId="14">[11]!Select_OCat3</definedName>
    <definedName name="Select_OCat3" localSheetId="15">[11]!Select_OCat3</definedName>
    <definedName name="Select_OCat3" localSheetId="16">[11]!Select_OCat3</definedName>
    <definedName name="Select_OCat3" localSheetId="17">[11]!Select_OCat3</definedName>
    <definedName name="Select_OCat3" localSheetId="18">[11]!Select_OCat3</definedName>
    <definedName name="Select_OCat3" localSheetId="19">[11]!Select_OCat3</definedName>
    <definedName name="Select_OCat3" localSheetId="20">[11]!Select_OCat3</definedName>
    <definedName name="Select_OCat3" localSheetId="21">[11]!Select_OCat3</definedName>
    <definedName name="Select_OCat3" localSheetId="22">[11]!Select_OCat3</definedName>
    <definedName name="Select_OCat3" localSheetId="23">[11]!Select_OCat3</definedName>
    <definedName name="Select_OCat3" localSheetId="24">[11]!Select_OCat3</definedName>
    <definedName name="Select_OCat3" localSheetId="25">[11]!Select_OCat3</definedName>
    <definedName name="Select_OCat3" localSheetId="26">[11]!Select_OCat3</definedName>
    <definedName name="Select_OCat3" localSheetId="4">[11]!Select_OCat3</definedName>
    <definedName name="Select_OCat3" localSheetId="6">[11]!Select_OCat3</definedName>
    <definedName name="Select_OCat3" localSheetId="7">[11]!Select_OCat3</definedName>
    <definedName name="Select_OCat3" localSheetId="5">[11]!Select_OCat3</definedName>
    <definedName name="Select_OCat3" localSheetId="3">[11]!Select_OCat3</definedName>
    <definedName name="Select_OCat3">[11]!Select_OCat3</definedName>
    <definedName name="Select_RefAct" localSheetId="8">[17]!Select_RefAct</definedName>
    <definedName name="Select_RefAct" localSheetId="9">[17]!Select_RefAct</definedName>
    <definedName name="Select_RefAct" localSheetId="10">[17]!Select_RefAct</definedName>
    <definedName name="Select_RefAct" localSheetId="11">[17]!Select_RefAct</definedName>
    <definedName name="Select_RefAct" localSheetId="12">[17]!Select_RefAct</definedName>
    <definedName name="Select_RefAct" localSheetId="13">[17]!Select_RefAct</definedName>
    <definedName name="Select_RefAct" localSheetId="14">[17]!Select_RefAct</definedName>
    <definedName name="Select_RefAct" localSheetId="15">[17]!Select_RefAct</definedName>
    <definedName name="Select_RefAct" localSheetId="16">[17]!Select_RefAct</definedName>
    <definedName name="Select_RefAct" localSheetId="17">[17]!Select_RefAct</definedName>
    <definedName name="Select_RefAct" localSheetId="18">[17]!Select_RefAct</definedName>
    <definedName name="Select_RefAct" localSheetId="19">[17]!Select_RefAct</definedName>
    <definedName name="Select_RefAct" localSheetId="20">[17]!Select_RefAct</definedName>
    <definedName name="Select_RefAct" localSheetId="21">[17]!Select_RefAct</definedName>
    <definedName name="Select_RefAct" localSheetId="22">[17]!Select_RefAct</definedName>
    <definedName name="Select_RefAct" localSheetId="23">[17]!Select_RefAct</definedName>
    <definedName name="Select_RefAct" localSheetId="24">[17]!Select_RefAct</definedName>
    <definedName name="Select_RefAct" localSheetId="25">[17]!Select_RefAct</definedName>
    <definedName name="Select_RefAct" localSheetId="26">[17]!Select_RefAct</definedName>
    <definedName name="Select_RefAct" localSheetId="4">[17]!Select_RefAct</definedName>
    <definedName name="Select_RefAct" localSheetId="6">[17]!Select_RefAct</definedName>
    <definedName name="Select_RefAct" localSheetId="7">[17]!Select_RefAct</definedName>
    <definedName name="Select_RefAct" localSheetId="5">[17]!Select_RefAct</definedName>
    <definedName name="Select_RefAct" localSheetId="3">[17]!Select_RefAct</definedName>
    <definedName name="Select_RefAct">[17]!Select_RefAct</definedName>
    <definedName name="Select_RefAct1" localSheetId="8">[11]!Select_RefAct1</definedName>
    <definedName name="Select_RefAct1" localSheetId="9">[11]!Select_RefAct1</definedName>
    <definedName name="Select_RefAct1" localSheetId="10">[11]!Select_RefAct1</definedName>
    <definedName name="Select_RefAct1" localSheetId="11">[11]!Select_RefAct1</definedName>
    <definedName name="Select_RefAct1" localSheetId="12">[11]!Select_RefAct1</definedName>
    <definedName name="Select_RefAct1" localSheetId="13">[11]!Select_RefAct1</definedName>
    <definedName name="Select_RefAct1" localSheetId="14">[11]!Select_RefAct1</definedName>
    <definedName name="Select_RefAct1" localSheetId="15">[11]!Select_RefAct1</definedName>
    <definedName name="Select_RefAct1" localSheetId="16">[11]!Select_RefAct1</definedName>
    <definedName name="Select_RefAct1" localSheetId="17">[11]!Select_RefAct1</definedName>
    <definedName name="Select_RefAct1" localSheetId="18">[11]!Select_RefAct1</definedName>
    <definedName name="Select_RefAct1" localSheetId="19">[11]!Select_RefAct1</definedName>
    <definedName name="Select_RefAct1" localSheetId="20">[11]!Select_RefAct1</definedName>
    <definedName name="Select_RefAct1" localSheetId="21">[11]!Select_RefAct1</definedName>
    <definedName name="Select_RefAct1" localSheetId="22">[11]!Select_RefAct1</definedName>
    <definedName name="Select_RefAct1" localSheetId="23">[11]!Select_RefAct1</definedName>
    <definedName name="Select_RefAct1" localSheetId="24">[11]!Select_RefAct1</definedName>
    <definedName name="Select_RefAct1" localSheetId="25">[11]!Select_RefAct1</definedName>
    <definedName name="Select_RefAct1" localSheetId="26">[11]!Select_RefAct1</definedName>
    <definedName name="Select_RefAct1" localSheetId="4">[11]!Select_RefAct1</definedName>
    <definedName name="Select_RefAct1" localSheetId="6">[11]!Select_RefAct1</definedName>
    <definedName name="Select_RefAct1" localSheetId="7">[11]!Select_RefAct1</definedName>
    <definedName name="Select_RefAct1" localSheetId="5">[11]!Select_RefAct1</definedName>
    <definedName name="Select_RefAct1" localSheetId="3">[11]!Select_RefAct1</definedName>
    <definedName name="Select_RefAct1">[11]!Select_RefAct1</definedName>
    <definedName name="Select_RefAct2" localSheetId="8">[11]!Select_RefAct2</definedName>
    <definedName name="Select_RefAct2" localSheetId="9">[11]!Select_RefAct2</definedName>
    <definedName name="Select_RefAct2" localSheetId="10">[11]!Select_RefAct2</definedName>
    <definedName name="Select_RefAct2" localSheetId="11">[11]!Select_RefAct2</definedName>
    <definedName name="Select_RefAct2" localSheetId="12">[11]!Select_RefAct2</definedName>
    <definedName name="Select_RefAct2" localSheetId="13">[11]!Select_RefAct2</definedName>
    <definedName name="Select_RefAct2" localSheetId="14">[11]!Select_RefAct2</definedName>
    <definedName name="Select_RefAct2" localSheetId="15">[11]!Select_RefAct2</definedName>
    <definedName name="Select_RefAct2" localSheetId="16">[11]!Select_RefAct2</definedName>
    <definedName name="Select_RefAct2" localSheetId="17">[11]!Select_RefAct2</definedName>
    <definedName name="Select_RefAct2" localSheetId="18">[11]!Select_RefAct2</definedName>
    <definedName name="Select_RefAct2" localSheetId="19">[11]!Select_RefAct2</definedName>
    <definedName name="Select_RefAct2" localSheetId="20">[11]!Select_RefAct2</definedName>
    <definedName name="Select_RefAct2" localSheetId="21">[11]!Select_RefAct2</definedName>
    <definedName name="Select_RefAct2" localSheetId="22">[11]!Select_RefAct2</definedName>
    <definedName name="Select_RefAct2" localSheetId="23">[11]!Select_RefAct2</definedName>
    <definedName name="Select_RefAct2" localSheetId="24">[11]!Select_RefAct2</definedName>
    <definedName name="Select_RefAct2" localSheetId="25">[11]!Select_RefAct2</definedName>
    <definedName name="Select_RefAct2" localSheetId="26">[11]!Select_RefAct2</definedName>
    <definedName name="Select_RefAct2" localSheetId="4">[11]!Select_RefAct2</definedName>
    <definedName name="Select_RefAct2" localSheetId="6">[11]!Select_RefAct2</definedName>
    <definedName name="Select_RefAct2" localSheetId="7">[11]!Select_RefAct2</definedName>
    <definedName name="Select_RefAct2" localSheetId="5">[11]!Select_RefAct2</definedName>
    <definedName name="Select_RefAct2" localSheetId="3">[11]!Select_RefAct2</definedName>
    <definedName name="Select_RefAct2">[11]!Select_RefAct2</definedName>
    <definedName name="Select_RefAct3" localSheetId="8">[11]!Select_RefAct3</definedName>
    <definedName name="Select_RefAct3" localSheetId="9">[11]!Select_RefAct3</definedName>
    <definedName name="Select_RefAct3" localSheetId="10">[11]!Select_RefAct3</definedName>
    <definedName name="Select_RefAct3" localSheetId="11">[11]!Select_RefAct3</definedName>
    <definedName name="Select_RefAct3" localSheetId="12">[11]!Select_RefAct3</definedName>
    <definedName name="Select_RefAct3" localSheetId="13">[11]!Select_RefAct3</definedName>
    <definedName name="Select_RefAct3" localSheetId="14">[11]!Select_RefAct3</definedName>
    <definedName name="Select_RefAct3" localSheetId="15">[11]!Select_RefAct3</definedName>
    <definedName name="Select_RefAct3" localSheetId="16">[11]!Select_RefAct3</definedName>
    <definedName name="Select_RefAct3" localSheetId="17">[11]!Select_RefAct3</definedName>
    <definedName name="Select_RefAct3" localSheetId="18">[11]!Select_RefAct3</definedName>
    <definedName name="Select_RefAct3" localSheetId="19">[11]!Select_RefAct3</definedName>
    <definedName name="Select_RefAct3" localSheetId="20">[11]!Select_RefAct3</definedName>
    <definedName name="Select_RefAct3" localSheetId="21">[11]!Select_RefAct3</definedName>
    <definedName name="Select_RefAct3" localSheetId="22">[11]!Select_RefAct3</definedName>
    <definedName name="Select_RefAct3" localSheetId="23">[11]!Select_RefAct3</definedName>
    <definedName name="Select_RefAct3" localSheetId="24">[11]!Select_RefAct3</definedName>
    <definedName name="Select_RefAct3" localSheetId="25">[11]!Select_RefAct3</definedName>
    <definedName name="Select_RefAct3" localSheetId="26">[11]!Select_RefAct3</definedName>
    <definedName name="Select_RefAct3" localSheetId="4">[11]!Select_RefAct3</definedName>
    <definedName name="Select_RefAct3" localSheetId="6">[11]!Select_RefAct3</definedName>
    <definedName name="Select_RefAct3" localSheetId="7">[11]!Select_RefAct3</definedName>
    <definedName name="Select_RefAct3" localSheetId="5">[11]!Select_RefAct3</definedName>
    <definedName name="Select_RefAct3" localSheetId="3">[11]!Select_RefAct3</definedName>
    <definedName name="Select_RefAct3">[11]!Select_RefAct3</definedName>
    <definedName name="Select_RefEve" localSheetId="8">[18]!Select_RefEve</definedName>
    <definedName name="Select_RefEve" localSheetId="9">[18]!Select_RefEve</definedName>
    <definedName name="Select_RefEve" localSheetId="10">[18]!Select_RefEve</definedName>
    <definedName name="Select_RefEve" localSheetId="11">[18]!Select_RefEve</definedName>
    <definedName name="Select_RefEve" localSheetId="12">[18]!Select_RefEve</definedName>
    <definedName name="Select_RefEve" localSheetId="13">[18]!Select_RefEve</definedName>
    <definedName name="Select_RefEve" localSheetId="14">[18]!Select_RefEve</definedName>
    <definedName name="Select_RefEve" localSheetId="15">[18]!Select_RefEve</definedName>
    <definedName name="Select_RefEve" localSheetId="16">[18]!Select_RefEve</definedName>
    <definedName name="Select_RefEve" localSheetId="17">[18]!Select_RefEve</definedName>
    <definedName name="Select_RefEve" localSheetId="18">[18]!Select_RefEve</definedName>
    <definedName name="Select_RefEve" localSheetId="19">[18]!Select_RefEve</definedName>
    <definedName name="Select_RefEve" localSheetId="20">[18]!Select_RefEve</definedName>
    <definedName name="Select_RefEve" localSheetId="21">[18]!Select_RefEve</definedName>
    <definedName name="Select_RefEve" localSheetId="22">[18]!Select_RefEve</definedName>
    <definedName name="Select_RefEve" localSheetId="23">[18]!Select_RefEve</definedName>
    <definedName name="Select_RefEve" localSheetId="24">[18]!Select_RefEve</definedName>
    <definedName name="Select_RefEve" localSheetId="25">[18]!Select_RefEve</definedName>
    <definedName name="Select_RefEve" localSheetId="26">[18]!Select_RefEve</definedName>
    <definedName name="Select_RefEve" localSheetId="4">[18]!Select_RefEve</definedName>
    <definedName name="Select_RefEve" localSheetId="6">[18]!Select_RefEve</definedName>
    <definedName name="Select_RefEve" localSheetId="7">[18]!Select_RefEve</definedName>
    <definedName name="Select_RefEve" localSheetId="5">[18]!Select_RefEve</definedName>
    <definedName name="Select_RefEve" localSheetId="3">[18]!Select_RefEve</definedName>
    <definedName name="Select_RefEve">[18]!Select_RefEve</definedName>
    <definedName name="Select_RefGamen" localSheetId="8">[18]!Select_RefGamen</definedName>
    <definedName name="Select_RefGamen" localSheetId="9">[18]!Select_RefGamen</definedName>
    <definedName name="Select_RefGamen" localSheetId="10">[18]!Select_RefGamen</definedName>
    <definedName name="Select_RefGamen" localSheetId="11">[18]!Select_RefGamen</definedName>
    <definedName name="Select_RefGamen" localSheetId="12">[18]!Select_RefGamen</definedName>
    <definedName name="Select_RefGamen" localSheetId="13">[18]!Select_RefGamen</definedName>
    <definedName name="Select_RefGamen" localSheetId="14">[18]!Select_RefGamen</definedName>
    <definedName name="Select_RefGamen" localSheetId="15">[18]!Select_RefGamen</definedName>
    <definedName name="Select_RefGamen" localSheetId="16">[18]!Select_RefGamen</definedName>
    <definedName name="Select_RefGamen" localSheetId="17">[18]!Select_RefGamen</definedName>
    <definedName name="Select_RefGamen" localSheetId="18">[18]!Select_RefGamen</definedName>
    <definedName name="Select_RefGamen" localSheetId="19">[18]!Select_RefGamen</definedName>
    <definedName name="Select_RefGamen" localSheetId="20">[18]!Select_RefGamen</definedName>
    <definedName name="Select_RefGamen" localSheetId="21">[18]!Select_RefGamen</definedName>
    <definedName name="Select_RefGamen" localSheetId="22">[18]!Select_RefGamen</definedName>
    <definedName name="Select_RefGamen" localSheetId="23">[18]!Select_RefGamen</definedName>
    <definedName name="Select_RefGamen" localSheetId="24">[18]!Select_RefGamen</definedName>
    <definedName name="Select_RefGamen" localSheetId="25">[18]!Select_RefGamen</definedName>
    <definedName name="Select_RefGamen" localSheetId="26">[18]!Select_RefGamen</definedName>
    <definedName name="Select_RefGamen" localSheetId="4">[18]!Select_RefGamen</definedName>
    <definedName name="Select_RefGamen" localSheetId="6">[18]!Select_RefGamen</definedName>
    <definedName name="Select_RefGamen" localSheetId="7">[18]!Select_RefGamen</definedName>
    <definedName name="Select_RefGamen" localSheetId="5">[18]!Select_RefGamen</definedName>
    <definedName name="Select_RefGamen" localSheetId="3">[18]!Select_RefGamen</definedName>
    <definedName name="Select_RefGamen">[18]!Select_RefGamen</definedName>
    <definedName name="Select_RefObj" localSheetId="8">[18]!Select_RefObj</definedName>
    <definedName name="Select_RefObj" localSheetId="9">[18]!Select_RefObj</definedName>
    <definedName name="Select_RefObj" localSheetId="10">[18]!Select_RefObj</definedName>
    <definedName name="Select_RefObj" localSheetId="11">[18]!Select_RefObj</definedName>
    <definedName name="Select_RefObj" localSheetId="12">[18]!Select_RefObj</definedName>
    <definedName name="Select_RefObj" localSheetId="13">[18]!Select_RefObj</definedName>
    <definedName name="Select_RefObj" localSheetId="14">[18]!Select_RefObj</definedName>
    <definedName name="Select_RefObj" localSheetId="15">[18]!Select_RefObj</definedName>
    <definedName name="Select_RefObj" localSheetId="16">[18]!Select_RefObj</definedName>
    <definedName name="Select_RefObj" localSheetId="17">[18]!Select_RefObj</definedName>
    <definedName name="Select_RefObj" localSheetId="18">[18]!Select_RefObj</definedName>
    <definedName name="Select_RefObj" localSheetId="19">[18]!Select_RefObj</definedName>
    <definedName name="Select_RefObj" localSheetId="20">[18]!Select_RefObj</definedName>
    <definedName name="Select_RefObj" localSheetId="21">[18]!Select_RefObj</definedName>
    <definedName name="Select_RefObj" localSheetId="22">[18]!Select_RefObj</definedName>
    <definedName name="Select_RefObj" localSheetId="23">[18]!Select_RefObj</definedName>
    <definedName name="Select_RefObj" localSheetId="24">[18]!Select_RefObj</definedName>
    <definedName name="Select_RefObj" localSheetId="25">[18]!Select_RefObj</definedName>
    <definedName name="Select_RefObj" localSheetId="26">[18]!Select_RefObj</definedName>
    <definedName name="Select_RefObj" localSheetId="4">[18]!Select_RefObj</definedName>
    <definedName name="Select_RefObj" localSheetId="6">[18]!Select_RefObj</definedName>
    <definedName name="Select_RefObj" localSheetId="7">[18]!Select_RefObj</definedName>
    <definedName name="Select_RefObj" localSheetId="5">[18]!Select_RefObj</definedName>
    <definedName name="Select_RefObj" localSheetId="3">[18]!Select_RefObj</definedName>
    <definedName name="Select_RefObj">[18]!Select_RefObj</definedName>
    <definedName name="Select_RefObj1" localSheetId="8">[11]!Select_RefObj1</definedName>
    <definedName name="Select_RefObj1" localSheetId="9">[11]!Select_RefObj1</definedName>
    <definedName name="Select_RefObj1" localSheetId="10">[11]!Select_RefObj1</definedName>
    <definedName name="Select_RefObj1" localSheetId="11">[11]!Select_RefObj1</definedName>
    <definedName name="Select_RefObj1" localSheetId="12">[11]!Select_RefObj1</definedName>
    <definedName name="Select_RefObj1" localSheetId="13">[11]!Select_RefObj1</definedName>
    <definedName name="Select_RefObj1" localSheetId="14">[11]!Select_RefObj1</definedName>
    <definedName name="Select_RefObj1" localSheetId="15">[11]!Select_RefObj1</definedName>
    <definedName name="Select_RefObj1" localSheetId="16">[11]!Select_RefObj1</definedName>
    <definedName name="Select_RefObj1" localSheetId="17">[11]!Select_RefObj1</definedName>
    <definedName name="Select_RefObj1" localSheetId="18">[11]!Select_RefObj1</definedName>
    <definedName name="Select_RefObj1" localSheetId="19">[11]!Select_RefObj1</definedName>
    <definedName name="Select_RefObj1" localSheetId="20">[11]!Select_RefObj1</definedName>
    <definedName name="Select_RefObj1" localSheetId="21">[11]!Select_RefObj1</definedName>
    <definedName name="Select_RefObj1" localSheetId="22">[11]!Select_RefObj1</definedName>
    <definedName name="Select_RefObj1" localSheetId="23">[11]!Select_RefObj1</definedName>
    <definedName name="Select_RefObj1" localSheetId="24">[11]!Select_RefObj1</definedName>
    <definedName name="Select_RefObj1" localSheetId="25">[11]!Select_RefObj1</definedName>
    <definedName name="Select_RefObj1" localSheetId="26">[11]!Select_RefObj1</definedName>
    <definedName name="Select_RefObj1" localSheetId="4">[11]!Select_RefObj1</definedName>
    <definedName name="Select_RefObj1" localSheetId="6">[11]!Select_RefObj1</definedName>
    <definedName name="Select_RefObj1" localSheetId="7">[11]!Select_RefObj1</definedName>
    <definedName name="Select_RefObj1" localSheetId="5">[11]!Select_RefObj1</definedName>
    <definedName name="Select_RefObj1" localSheetId="3">[11]!Select_RefObj1</definedName>
    <definedName name="Select_RefObj1">[11]!Select_RefObj1</definedName>
    <definedName name="Select_RefObj2" localSheetId="8">[11]!Select_RefObj2</definedName>
    <definedName name="Select_RefObj2" localSheetId="9">[11]!Select_RefObj2</definedName>
    <definedName name="Select_RefObj2" localSheetId="10">[11]!Select_RefObj2</definedName>
    <definedName name="Select_RefObj2" localSheetId="11">[11]!Select_RefObj2</definedName>
    <definedName name="Select_RefObj2" localSheetId="12">[11]!Select_RefObj2</definedName>
    <definedName name="Select_RefObj2" localSheetId="13">[11]!Select_RefObj2</definedName>
    <definedName name="Select_RefObj2" localSheetId="14">[11]!Select_RefObj2</definedName>
    <definedName name="Select_RefObj2" localSheetId="15">[11]!Select_RefObj2</definedName>
    <definedName name="Select_RefObj2" localSheetId="16">[11]!Select_RefObj2</definedName>
    <definedName name="Select_RefObj2" localSheetId="17">[11]!Select_RefObj2</definedName>
    <definedName name="Select_RefObj2" localSheetId="18">[11]!Select_RefObj2</definedName>
    <definedName name="Select_RefObj2" localSheetId="19">[11]!Select_RefObj2</definedName>
    <definedName name="Select_RefObj2" localSheetId="20">[11]!Select_RefObj2</definedName>
    <definedName name="Select_RefObj2" localSheetId="21">[11]!Select_RefObj2</definedName>
    <definedName name="Select_RefObj2" localSheetId="22">[11]!Select_RefObj2</definedName>
    <definedName name="Select_RefObj2" localSheetId="23">[11]!Select_RefObj2</definedName>
    <definedName name="Select_RefObj2" localSheetId="24">[11]!Select_RefObj2</definedName>
    <definedName name="Select_RefObj2" localSheetId="25">[11]!Select_RefObj2</definedName>
    <definedName name="Select_RefObj2" localSheetId="26">[11]!Select_RefObj2</definedName>
    <definedName name="Select_RefObj2" localSheetId="4">[11]!Select_RefObj2</definedName>
    <definedName name="Select_RefObj2" localSheetId="6">[11]!Select_RefObj2</definedName>
    <definedName name="Select_RefObj2" localSheetId="7">[11]!Select_RefObj2</definedName>
    <definedName name="Select_RefObj2" localSheetId="5">[11]!Select_RefObj2</definedName>
    <definedName name="Select_RefObj2" localSheetId="3">[11]!Select_RefObj2</definedName>
    <definedName name="Select_RefObj2">[11]!Select_RefObj2</definedName>
    <definedName name="Select_RefOitm" localSheetId="8">[17]!Select_RefOitm</definedName>
    <definedName name="Select_RefOitm" localSheetId="9">[17]!Select_RefOitm</definedName>
    <definedName name="Select_RefOitm" localSheetId="10">[17]!Select_RefOitm</definedName>
    <definedName name="Select_RefOitm" localSheetId="11">[17]!Select_RefOitm</definedName>
    <definedName name="Select_RefOitm" localSheetId="12">[17]!Select_RefOitm</definedName>
    <definedName name="Select_RefOitm" localSheetId="13">[17]!Select_RefOitm</definedName>
    <definedName name="Select_RefOitm" localSheetId="14">[17]!Select_RefOitm</definedName>
    <definedName name="Select_RefOitm" localSheetId="15">[17]!Select_RefOitm</definedName>
    <definedName name="Select_RefOitm" localSheetId="16">[17]!Select_RefOitm</definedName>
    <definedName name="Select_RefOitm" localSheetId="17">[17]!Select_RefOitm</definedName>
    <definedName name="Select_RefOitm" localSheetId="18">[17]!Select_RefOitm</definedName>
    <definedName name="Select_RefOitm" localSheetId="19">[17]!Select_RefOitm</definedName>
    <definedName name="Select_RefOitm" localSheetId="20">[17]!Select_RefOitm</definedName>
    <definedName name="Select_RefOitm" localSheetId="21">[17]!Select_RefOitm</definedName>
    <definedName name="Select_RefOitm" localSheetId="22">[17]!Select_RefOitm</definedName>
    <definedName name="Select_RefOitm" localSheetId="23">[17]!Select_RefOitm</definedName>
    <definedName name="Select_RefOitm" localSheetId="24">[17]!Select_RefOitm</definedName>
    <definedName name="Select_RefOitm" localSheetId="25">[17]!Select_RefOitm</definedName>
    <definedName name="Select_RefOitm" localSheetId="26">[17]!Select_RefOitm</definedName>
    <definedName name="Select_RefOitm" localSheetId="4">[17]!Select_RefOitm</definedName>
    <definedName name="Select_RefOitm" localSheetId="6">[17]!Select_RefOitm</definedName>
    <definedName name="Select_RefOitm" localSheetId="7">[17]!Select_RefOitm</definedName>
    <definedName name="Select_RefOitm" localSheetId="5">[17]!Select_RefOitm</definedName>
    <definedName name="Select_RefOitm" localSheetId="3">[17]!Select_RefOitm</definedName>
    <definedName name="Select_RefOitm">[17]!Select_RefOitm</definedName>
    <definedName name="Select_RefOpe1" localSheetId="8">[18]!Select_RefOpe1</definedName>
    <definedName name="Select_RefOpe1" localSheetId="9">[18]!Select_RefOpe1</definedName>
    <definedName name="Select_RefOpe1" localSheetId="10">[18]!Select_RefOpe1</definedName>
    <definedName name="Select_RefOpe1" localSheetId="11">[18]!Select_RefOpe1</definedName>
    <definedName name="Select_RefOpe1" localSheetId="12">[18]!Select_RefOpe1</definedName>
    <definedName name="Select_RefOpe1" localSheetId="13">[18]!Select_RefOpe1</definedName>
    <definedName name="Select_RefOpe1" localSheetId="14">[18]!Select_RefOpe1</definedName>
    <definedName name="Select_RefOpe1" localSheetId="15">[18]!Select_RefOpe1</definedName>
    <definedName name="Select_RefOpe1" localSheetId="16">[18]!Select_RefOpe1</definedName>
    <definedName name="Select_RefOpe1" localSheetId="17">[18]!Select_RefOpe1</definedName>
    <definedName name="Select_RefOpe1" localSheetId="18">[18]!Select_RefOpe1</definedName>
    <definedName name="Select_RefOpe1" localSheetId="19">[18]!Select_RefOpe1</definedName>
    <definedName name="Select_RefOpe1" localSheetId="20">[18]!Select_RefOpe1</definedName>
    <definedName name="Select_RefOpe1" localSheetId="21">[18]!Select_RefOpe1</definedName>
    <definedName name="Select_RefOpe1" localSheetId="22">[18]!Select_RefOpe1</definedName>
    <definedName name="Select_RefOpe1" localSheetId="23">[18]!Select_RefOpe1</definedName>
    <definedName name="Select_RefOpe1" localSheetId="24">[18]!Select_RefOpe1</definedName>
    <definedName name="Select_RefOpe1" localSheetId="25">[18]!Select_RefOpe1</definedName>
    <definedName name="Select_RefOpe1" localSheetId="26">[18]!Select_RefOpe1</definedName>
    <definedName name="Select_RefOpe1" localSheetId="4">[18]!Select_RefOpe1</definedName>
    <definedName name="Select_RefOpe1" localSheetId="6">[18]!Select_RefOpe1</definedName>
    <definedName name="Select_RefOpe1" localSheetId="7">[18]!Select_RefOpe1</definedName>
    <definedName name="Select_RefOpe1" localSheetId="5">[18]!Select_RefOpe1</definedName>
    <definedName name="Select_RefOpe1" localSheetId="3">[18]!Select_RefOpe1</definedName>
    <definedName name="Select_RefOpe1">[18]!Select_RefOpe1</definedName>
    <definedName name="Select_RefOpe2" localSheetId="8">[18]!Select_RefOpe2</definedName>
    <definedName name="Select_RefOpe2" localSheetId="9">[18]!Select_RefOpe2</definedName>
    <definedName name="Select_RefOpe2" localSheetId="10">[18]!Select_RefOpe2</definedName>
    <definedName name="Select_RefOpe2" localSheetId="11">[18]!Select_RefOpe2</definedName>
    <definedName name="Select_RefOpe2" localSheetId="12">[18]!Select_RefOpe2</definedName>
    <definedName name="Select_RefOpe2" localSheetId="13">[18]!Select_RefOpe2</definedName>
    <definedName name="Select_RefOpe2" localSheetId="14">[18]!Select_RefOpe2</definedName>
    <definedName name="Select_RefOpe2" localSheetId="15">[18]!Select_RefOpe2</definedName>
    <definedName name="Select_RefOpe2" localSheetId="16">[18]!Select_RefOpe2</definedName>
    <definedName name="Select_RefOpe2" localSheetId="17">[18]!Select_RefOpe2</definedName>
    <definedName name="Select_RefOpe2" localSheetId="18">[18]!Select_RefOpe2</definedName>
    <definedName name="Select_RefOpe2" localSheetId="19">[18]!Select_RefOpe2</definedName>
    <definedName name="Select_RefOpe2" localSheetId="20">[18]!Select_RefOpe2</definedName>
    <definedName name="Select_RefOpe2" localSheetId="21">[18]!Select_RefOpe2</definedName>
    <definedName name="Select_RefOpe2" localSheetId="22">[18]!Select_RefOpe2</definedName>
    <definedName name="Select_RefOpe2" localSheetId="23">[18]!Select_RefOpe2</definedName>
    <definedName name="Select_RefOpe2" localSheetId="24">[18]!Select_RefOpe2</definedName>
    <definedName name="Select_RefOpe2" localSheetId="25">[18]!Select_RefOpe2</definedName>
    <definedName name="Select_RefOpe2" localSheetId="26">[18]!Select_RefOpe2</definedName>
    <definedName name="Select_RefOpe2" localSheetId="4">[18]!Select_RefOpe2</definedName>
    <definedName name="Select_RefOpe2" localSheetId="6">[18]!Select_RefOpe2</definedName>
    <definedName name="Select_RefOpe2" localSheetId="7">[18]!Select_RefOpe2</definedName>
    <definedName name="Select_RefOpe2" localSheetId="5">[18]!Select_RefOpe2</definedName>
    <definedName name="Select_RefOpe2" localSheetId="3">[18]!Select_RefOpe2</definedName>
    <definedName name="Select_RefOpe2">[18]!Select_RefOpe2</definedName>
    <definedName name="Select_RefOpe3" localSheetId="8">[18]!Select_RefOpe3</definedName>
    <definedName name="Select_RefOpe3" localSheetId="9">[18]!Select_RefOpe3</definedName>
    <definedName name="Select_RefOpe3" localSheetId="10">[18]!Select_RefOpe3</definedName>
    <definedName name="Select_RefOpe3" localSheetId="11">[18]!Select_RefOpe3</definedName>
    <definedName name="Select_RefOpe3" localSheetId="12">[18]!Select_RefOpe3</definedName>
    <definedName name="Select_RefOpe3" localSheetId="13">[18]!Select_RefOpe3</definedName>
    <definedName name="Select_RefOpe3" localSheetId="14">[18]!Select_RefOpe3</definedName>
    <definedName name="Select_RefOpe3" localSheetId="15">[18]!Select_RefOpe3</definedName>
    <definedName name="Select_RefOpe3" localSheetId="16">[18]!Select_RefOpe3</definedName>
    <definedName name="Select_RefOpe3" localSheetId="17">[18]!Select_RefOpe3</definedName>
    <definedName name="Select_RefOpe3" localSheetId="18">[18]!Select_RefOpe3</definedName>
    <definedName name="Select_RefOpe3" localSheetId="19">[18]!Select_RefOpe3</definedName>
    <definedName name="Select_RefOpe3" localSheetId="20">[18]!Select_RefOpe3</definedName>
    <definedName name="Select_RefOpe3" localSheetId="21">[18]!Select_RefOpe3</definedName>
    <definedName name="Select_RefOpe3" localSheetId="22">[18]!Select_RefOpe3</definedName>
    <definedName name="Select_RefOpe3" localSheetId="23">[18]!Select_RefOpe3</definedName>
    <definedName name="Select_RefOpe3" localSheetId="24">[18]!Select_RefOpe3</definedName>
    <definedName name="Select_RefOpe3" localSheetId="25">[18]!Select_RefOpe3</definedName>
    <definedName name="Select_RefOpe3" localSheetId="26">[18]!Select_RefOpe3</definedName>
    <definedName name="Select_RefOpe3" localSheetId="4">[18]!Select_RefOpe3</definedName>
    <definedName name="Select_RefOpe3" localSheetId="6">[18]!Select_RefOpe3</definedName>
    <definedName name="Select_RefOpe3" localSheetId="7">[18]!Select_RefOpe3</definedName>
    <definedName name="Select_RefOpe3" localSheetId="5">[18]!Select_RefOpe3</definedName>
    <definedName name="Select_RefOpe3" localSheetId="3">[18]!Select_RefOpe3</definedName>
    <definedName name="Select_RefOpe3">[18]!Select_RefOpe3</definedName>
    <definedName name="Select_RefTbl" localSheetId="8">[17]!Select_RefTbl</definedName>
    <definedName name="Select_RefTbl" localSheetId="9">[17]!Select_RefTbl</definedName>
    <definedName name="Select_RefTbl" localSheetId="10">[17]!Select_RefTbl</definedName>
    <definedName name="Select_RefTbl" localSheetId="11">[17]!Select_RefTbl</definedName>
    <definedName name="Select_RefTbl" localSheetId="12">[17]!Select_RefTbl</definedName>
    <definedName name="Select_RefTbl" localSheetId="13">[17]!Select_RefTbl</definedName>
    <definedName name="Select_RefTbl" localSheetId="14">[17]!Select_RefTbl</definedName>
    <definedName name="Select_RefTbl" localSheetId="15">[17]!Select_RefTbl</definedName>
    <definedName name="Select_RefTbl" localSheetId="16">[17]!Select_RefTbl</definedName>
    <definedName name="Select_RefTbl" localSheetId="17">[17]!Select_RefTbl</definedName>
    <definedName name="Select_RefTbl" localSheetId="18">[17]!Select_RefTbl</definedName>
    <definedName name="Select_RefTbl" localSheetId="19">[17]!Select_RefTbl</definedName>
    <definedName name="Select_RefTbl" localSheetId="20">[17]!Select_RefTbl</definedName>
    <definedName name="Select_RefTbl" localSheetId="21">[17]!Select_RefTbl</definedName>
    <definedName name="Select_RefTbl" localSheetId="22">[17]!Select_RefTbl</definedName>
    <definedName name="Select_RefTbl" localSheetId="23">[17]!Select_RefTbl</definedName>
    <definedName name="Select_RefTbl" localSheetId="24">[17]!Select_RefTbl</definedName>
    <definedName name="Select_RefTbl" localSheetId="25">[17]!Select_RefTbl</definedName>
    <definedName name="Select_RefTbl" localSheetId="26">[17]!Select_RefTbl</definedName>
    <definedName name="Select_RefTbl" localSheetId="4">[17]!Select_RefTbl</definedName>
    <definedName name="Select_RefTbl" localSheetId="6">[17]!Select_RefTbl</definedName>
    <definedName name="Select_RefTbl" localSheetId="7">[17]!Select_RefTbl</definedName>
    <definedName name="Select_RefTbl" localSheetId="5">[17]!Select_RefTbl</definedName>
    <definedName name="Select_RefTbl" localSheetId="3">[17]!Select_RefTbl</definedName>
    <definedName name="Select_RefTbl">[17]!Select_RefTbl</definedName>
    <definedName name="Select_RefTblI" localSheetId="8">[19]!Select_RefTblI</definedName>
    <definedName name="Select_RefTblI" localSheetId="9">[19]!Select_RefTblI</definedName>
    <definedName name="Select_RefTblI" localSheetId="10">[19]!Select_RefTblI</definedName>
    <definedName name="Select_RefTblI" localSheetId="11">[19]!Select_RefTblI</definedName>
    <definedName name="Select_RefTblI" localSheetId="12">[19]!Select_RefTblI</definedName>
    <definedName name="Select_RefTblI" localSheetId="13">[19]!Select_RefTblI</definedName>
    <definedName name="Select_RefTblI" localSheetId="14">[19]!Select_RefTblI</definedName>
    <definedName name="Select_RefTblI" localSheetId="15">[19]!Select_RefTblI</definedName>
    <definedName name="Select_RefTblI" localSheetId="16">[19]!Select_RefTblI</definedName>
    <definedName name="Select_RefTblI" localSheetId="17">[19]!Select_RefTblI</definedName>
    <definedName name="Select_RefTblI" localSheetId="18">[19]!Select_RefTblI</definedName>
    <definedName name="Select_RefTblI" localSheetId="19">[19]!Select_RefTblI</definedName>
    <definedName name="Select_RefTblI" localSheetId="20">[19]!Select_RefTblI</definedName>
    <definedName name="Select_RefTblI" localSheetId="21">[19]!Select_RefTblI</definedName>
    <definedName name="Select_RefTblI" localSheetId="22">[19]!Select_RefTblI</definedName>
    <definedName name="Select_RefTblI" localSheetId="23">[19]!Select_RefTblI</definedName>
    <definedName name="Select_RefTblI" localSheetId="24">[19]!Select_RefTblI</definedName>
    <definedName name="Select_RefTblI" localSheetId="25">[19]!Select_RefTblI</definedName>
    <definedName name="Select_RefTblI" localSheetId="26">[19]!Select_RefTblI</definedName>
    <definedName name="Select_RefTblI" localSheetId="4">[19]!Select_RefTblI</definedName>
    <definedName name="Select_RefTblI" localSheetId="6">[19]!Select_RefTblI</definedName>
    <definedName name="Select_RefTblI" localSheetId="7">[19]!Select_RefTblI</definedName>
    <definedName name="Select_RefTblI" localSheetId="5">[19]!Select_RefTblI</definedName>
    <definedName name="Select_RefTblI" localSheetId="3">[19]!Select_RefTblI</definedName>
    <definedName name="Select_RefTblI">[19]!Select_RefTblI</definedName>
    <definedName name="Select_TBL" localSheetId="8">[20]!Select_TBL</definedName>
    <definedName name="Select_TBL" localSheetId="9">[20]!Select_TBL</definedName>
    <definedName name="Select_TBL" localSheetId="10">[20]!Select_TBL</definedName>
    <definedName name="Select_TBL" localSheetId="11">[20]!Select_TBL</definedName>
    <definedName name="Select_TBL" localSheetId="12">[20]!Select_TBL</definedName>
    <definedName name="Select_TBL" localSheetId="13">[20]!Select_TBL</definedName>
    <definedName name="Select_TBL" localSheetId="14">[20]!Select_TBL</definedName>
    <definedName name="Select_TBL" localSheetId="15">[20]!Select_TBL</definedName>
    <definedName name="Select_TBL" localSheetId="16">[20]!Select_TBL</definedName>
    <definedName name="Select_TBL" localSheetId="17">[20]!Select_TBL</definedName>
    <definedName name="Select_TBL" localSheetId="18">[20]!Select_TBL</definedName>
    <definedName name="Select_TBL" localSheetId="19">[20]!Select_TBL</definedName>
    <definedName name="Select_TBL" localSheetId="20">[20]!Select_TBL</definedName>
    <definedName name="Select_TBL" localSheetId="21">[20]!Select_TBL</definedName>
    <definedName name="Select_TBL" localSheetId="22">[20]!Select_TBL</definedName>
    <definedName name="Select_TBL" localSheetId="23">[20]!Select_TBL</definedName>
    <definedName name="Select_TBL" localSheetId="24">[20]!Select_TBL</definedName>
    <definedName name="Select_TBL" localSheetId="25">[20]!Select_TBL</definedName>
    <definedName name="Select_TBL" localSheetId="26">[20]!Select_TBL</definedName>
    <definedName name="Select_TBL" localSheetId="4">[20]!Select_TBL</definedName>
    <definedName name="Select_TBL" localSheetId="6">[20]!Select_TBL</definedName>
    <definedName name="Select_TBL" localSheetId="7">[20]!Select_TBL</definedName>
    <definedName name="Select_TBL" localSheetId="5">[20]!Select_TBL</definedName>
    <definedName name="Select_TBL" localSheetId="3">[20]!Select_TBL</definedName>
    <definedName name="Select_TBL">[20]!Select_TBL</definedName>
    <definedName name="SELF_MEDICATION___PT_BII">#REF!</definedName>
    <definedName name="SelFileGExp" localSheetId="8">[17]!SelFileGExp</definedName>
    <definedName name="SelFileGExp" localSheetId="9">[17]!SelFileGExp</definedName>
    <definedName name="SelFileGExp" localSheetId="10">[17]!SelFileGExp</definedName>
    <definedName name="SelFileGExp" localSheetId="11">[17]!SelFileGExp</definedName>
    <definedName name="SelFileGExp" localSheetId="12">[17]!SelFileGExp</definedName>
    <definedName name="SelFileGExp" localSheetId="13">[17]!SelFileGExp</definedName>
    <definedName name="SelFileGExp" localSheetId="14">[17]!SelFileGExp</definedName>
    <definedName name="SelFileGExp" localSheetId="15">[17]!SelFileGExp</definedName>
    <definedName name="SelFileGExp" localSheetId="16">[17]!SelFileGExp</definedName>
    <definedName name="SelFileGExp" localSheetId="17">[17]!SelFileGExp</definedName>
    <definedName name="SelFileGExp" localSheetId="18">[17]!SelFileGExp</definedName>
    <definedName name="SelFileGExp" localSheetId="19">[17]!SelFileGExp</definedName>
    <definedName name="SelFileGExp" localSheetId="20">[17]!SelFileGExp</definedName>
    <definedName name="SelFileGExp" localSheetId="21">[17]!SelFileGExp</definedName>
    <definedName name="SelFileGExp" localSheetId="22">[17]!SelFileGExp</definedName>
    <definedName name="SelFileGExp" localSheetId="23">[17]!SelFileGExp</definedName>
    <definedName name="SelFileGExp" localSheetId="24">[17]!SelFileGExp</definedName>
    <definedName name="SelFileGExp" localSheetId="25">[17]!SelFileGExp</definedName>
    <definedName name="SelFileGExp" localSheetId="26">[17]!SelFileGExp</definedName>
    <definedName name="SelFileGExp" localSheetId="4">[17]!SelFileGExp</definedName>
    <definedName name="SelFileGExp" localSheetId="6">[17]!SelFileGExp</definedName>
    <definedName name="SelFileGExp" localSheetId="7">[17]!SelFileGExp</definedName>
    <definedName name="SelFileGExp" localSheetId="5">[17]!SelFileGExp</definedName>
    <definedName name="SelFileGExp" localSheetId="3">[17]!SelFileGExp</definedName>
    <definedName name="SelFileGExp">[17]!SelFileGExp</definedName>
    <definedName name="SelFileTblExp" localSheetId="8">[19]!SelFileTblExp</definedName>
    <definedName name="SelFileTblExp" localSheetId="9">[19]!SelFileTblExp</definedName>
    <definedName name="SelFileTblExp" localSheetId="10">[19]!SelFileTblExp</definedName>
    <definedName name="SelFileTblExp" localSheetId="11">[19]!SelFileTblExp</definedName>
    <definedName name="SelFileTblExp" localSheetId="12">[19]!SelFileTblExp</definedName>
    <definedName name="SelFileTblExp" localSheetId="13">[19]!SelFileTblExp</definedName>
    <definedName name="SelFileTblExp" localSheetId="14">[19]!SelFileTblExp</definedName>
    <definedName name="SelFileTblExp" localSheetId="15">[19]!SelFileTblExp</definedName>
    <definedName name="SelFileTblExp" localSheetId="16">[19]!SelFileTblExp</definedName>
    <definedName name="SelFileTblExp" localSheetId="17">[19]!SelFileTblExp</definedName>
    <definedName name="SelFileTblExp" localSheetId="18">[19]!SelFileTblExp</definedName>
    <definedName name="SelFileTblExp" localSheetId="19">[19]!SelFileTblExp</definedName>
    <definedName name="SelFileTblExp" localSheetId="20">[19]!SelFileTblExp</definedName>
    <definedName name="SelFileTblExp" localSheetId="21">[19]!SelFileTblExp</definedName>
    <definedName name="SelFileTblExp" localSheetId="22">[19]!SelFileTblExp</definedName>
    <definedName name="SelFileTblExp" localSheetId="23">[19]!SelFileTblExp</definedName>
    <definedName name="SelFileTblExp" localSheetId="24">[19]!SelFileTblExp</definedName>
    <definedName name="SelFileTblExp" localSheetId="25">[19]!SelFileTblExp</definedName>
    <definedName name="SelFileTblExp" localSheetId="26">[19]!SelFileTblExp</definedName>
    <definedName name="SelFileTblExp" localSheetId="4">[19]!SelFileTblExp</definedName>
    <definedName name="SelFileTblExp" localSheetId="6">[19]!SelFileTblExp</definedName>
    <definedName name="SelFileTblExp" localSheetId="7">[19]!SelFileTblExp</definedName>
    <definedName name="SelFileTblExp" localSheetId="5">[19]!SelFileTblExp</definedName>
    <definedName name="SelFileTblExp" localSheetId="3">[19]!SelFileTblExp</definedName>
    <definedName name="SelFileTblExp">[19]!SelFileTblExp</definedName>
    <definedName name="SOFT">[2]A!$D$4:$J$8</definedName>
    <definedName name="SPT">[2]A!#REF!</definedName>
    <definedName name="sss" hidden="1">{#N/A,#N/A,FALSE,"Aging Summary";#N/A,#N/A,FALSE,"Ratio Analysis";#N/A,#N/A,FALSE,"Test 120 Day Accts";#N/A,#N/A,FALSE,"Tickmarks"}</definedName>
    <definedName name="sssa" hidden="1">{#N/A,#N/A,FALSE,"Aging Summary";#N/A,#N/A,FALSE,"Ratio Analysis";#N/A,#N/A,FALSE,"Test 120 Day Accts";#N/A,#N/A,FALSE,"Tickmarks"}</definedName>
    <definedName name="ssss" hidden="1">{#N/A,#N/A,FALSE,"Aging Summary";#N/A,#N/A,FALSE,"Ratio Analysis";#N/A,#N/A,FALSE,"Test 120 Day Accts";#N/A,#N/A,FALSE,"Tickmarks"}</definedName>
    <definedName name="STANDARD_ROW">#REF!</definedName>
    <definedName name="susan">"Comment 15"</definedName>
    <definedName name="test">#REF!</definedName>
    <definedName name="test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2">#REF!</definedName>
    <definedName name="Tools"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TAL___PT_BII">#REF!</definedName>
    <definedName name="Update_Act" localSheetId="8">[11]!Update_Act</definedName>
    <definedName name="Update_Act" localSheetId="9">[11]!Update_Act</definedName>
    <definedName name="Update_Act" localSheetId="10">[11]!Update_Act</definedName>
    <definedName name="Update_Act" localSheetId="11">[11]!Update_Act</definedName>
    <definedName name="Update_Act" localSheetId="12">[11]!Update_Act</definedName>
    <definedName name="Update_Act" localSheetId="13">[11]!Update_Act</definedName>
    <definedName name="Update_Act" localSheetId="14">[11]!Update_Act</definedName>
    <definedName name="Update_Act" localSheetId="15">[11]!Update_Act</definedName>
    <definedName name="Update_Act" localSheetId="16">[11]!Update_Act</definedName>
    <definedName name="Update_Act" localSheetId="17">[11]!Update_Act</definedName>
    <definedName name="Update_Act" localSheetId="18">[11]!Update_Act</definedName>
    <definedName name="Update_Act" localSheetId="19">[11]!Update_Act</definedName>
    <definedName name="Update_Act" localSheetId="20">[11]!Update_Act</definedName>
    <definedName name="Update_Act" localSheetId="21">[11]!Update_Act</definedName>
    <definedName name="Update_Act" localSheetId="22">[11]!Update_Act</definedName>
    <definedName name="Update_Act" localSheetId="23">[11]!Update_Act</definedName>
    <definedName name="Update_Act" localSheetId="24">[11]!Update_Act</definedName>
    <definedName name="Update_Act" localSheetId="25">[11]!Update_Act</definedName>
    <definedName name="Update_Act" localSheetId="26">[11]!Update_Act</definedName>
    <definedName name="Update_Act" localSheetId="4">[11]!Update_Act</definedName>
    <definedName name="Update_Act" localSheetId="6">[11]!Update_Act</definedName>
    <definedName name="Update_Act" localSheetId="7">[11]!Update_Act</definedName>
    <definedName name="Update_Act" localSheetId="5">[11]!Update_Act</definedName>
    <definedName name="Update_Act" localSheetId="3">[11]!Update_Act</definedName>
    <definedName name="Update_Act">[11]!Update_Act</definedName>
    <definedName name="Update_Flow" localSheetId="8">[11]!Update_Flow</definedName>
    <definedName name="Update_Flow" localSheetId="9">[11]!Update_Flow</definedName>
    <definedName name="Update_Flow" localSheetId="10">[11]!Update_Flow</definedName>
    <definedName name="Update_Flow" localSheetId="11">[11]!Update_Flow</definedName>
    <definedName name="Update_Flow" localSheetId="12">[11]!Update_Flow</definedName>
    <definedName name="Update_Flow" localSheetId="13">[11]!Update_Flow</definedName>
    <definedName name="Update_Flow" localSheetId="14">[11]!Update_Flow</definedName>
    <definedName name="Update_Flow" localSheetId="15">[11]!Update_Flow</definedName>
    <definedName name="Update_Flow" localSheetId="16">[11]!Update_Flow</definedName>
    <definedName name="Update_Flow" localSheetId="17">[11]!Update_Flow</definedName>
    <definedName name="Update_Flow" localSheetId="18">[11]!Update_Flow</definedName>
    <definedName name="Update_Flow" localSheetId="19">[11]!Update_Flow</definedName>
    <definedName name="Update_Flow" localSheetId="20">[11]!Update_Flow</definedName>
    <definedName name="Update_Flow" localSheetId="21">[11]!Update_Flow</definedName>
    <definedName name="Update_Flow" localSheetId="22">[11]!Update_Flow</definedName>
    <definedName name="Update_Flow" localSheetId="23">[11]!Update_Flow</definedName>
    <definedName name="Update_Flow" localSheetId="24">[11]!Update_Flow</definedName>
    <definedName name="Update_Flow" localSheetId="25">[11]!Update_Flow</definedName>
    <definedName name="Update_Flow" localSheetId="26">[11]!Update_Flow</definedName>
    <definedName name="Update_Flow" localSheetId="4">[11]!Update_Flow</definedName>
    <definedName name="Update_Flow" localSheetId="6">[11]!Update_Flow</definedName>
    <definedName name="Update_Flow" localSheetId="7">[11]!Update_Flow</definedName>
    <definedName name="Update_Flow" localSheetId="5">[11]!Update_Flow</definedName>
    <definedName name="Update_Flow" localSheetId="3">[11]!Update_Flow</definedName>
    <definedName name="Update_Flow">[11]!Update_Flow</definedName>
    <definedName name="Update_Gamen" localSheetId="8">[17]!Update_Gamen</definedName>
    <definedName name="Update_Gamen" localSheetId="9">[17]!Update_Gamen</definedName>
    <definedName name="Update_Gamen" localSheetId="10">[17]!Update_Gamen</definedName>
    <definedName name="Update_Gamen" localSheetId="11">[17]!Update_Gamen</definedName>
    <definedName name="Update_Gamen" localSheetId="12">[17]!Update_Gamen</definedName>
    <definedName name="Update_Gamen" localSheetId="13">[17]!Update_Gamen</definedName>
    <definedName name="Update_Gamen" localSheetId="14">[17]!Update_Gamen</definedName>
    <definedName name="Update_Gamen" localSheetId="15">[17]!Update_Gamen</definedName>
    <definedName name="Update_Gamen" localSheetId="16">[17]!Update_Gamen</definedName>
    <definedName name="Update_Gamen" localSheetId="17">[17]!Update_Gamen</definedName>
    <definedName name="Update_Gamen" localSheetId="18">[17]!Update_Gamen</definedName>
    <definedName name="Update_Gamen" localSheetId="19">[17]!Update_Gamen</definedName>
    <definedName name="Update_Gamen" localSheetId="20">[17]!Update_Gamen</definedName>
    <definedName name="Update_Gamen" localSheetId="21">[17]!Update_Gamen</definedName>
    <definedName name="Update_Gamen" localSheetId="22">[17]!Update_Gamen</definedName>
    <definedName name="Update_Gamen" localSheetId="23">[17]!Update_Gamen</definedName>
    <definedName name="Update_Gamen" localSheetId="24">[17]!Update_Gamen</definedName>
    <definedName name="Update_Gamen" localSheetId="25">[17]!Update_Gamen</definedName>
    <definedName name="Update_Gamen" localSheetId="26">[17]!Update_Gamen</definedName>
    <definedName name="Update_Gamen" localSheetId="4">[17]!Update_Gamen</definedName>
    <definedName name="Update_Gamen" localSheetId="6">[17]!Update_Gamen</definedName>
    <definedName name="Update_Gamen" localSheetId="7">[17]!Update_Gamen</definedName>
    <definedName name="Update_Gamen" localSheetId="5">[17]!Update_Gamen</definedName>
    <definedName name="Update_Gamen" localSheetId="3">[17]!Update_Gamen</definedName>
    <definedName name="Update_Gamen">[17]!Update_Gamen</definedName>
    <definedName name="Update_Layer" localSheetId="8">[11]!Update_Layer</definedName>
    <definedName name="Update_Layer" localSheetId="9">[11]!Update_Layer</definedName>
    <definedName name="Update_Layer" localSheetId="10">[11]!Update_Layer</definedName>
    <definedName name="Update_Layer" localSheetId="11">[11]!Update_Layer</definedName>
    <definedName name="Update_Layer" localSheetId="12">[11]!Update_Layer</definedName>
    <definedName name="Update_Layer" localSheetId="13">[11]!Update_Layer</definedName>
    <definedName name="Update_Layer" localSheetId="14">[11]!Update_Layer</definedName>
    <definedName name="Update_Layer" localSheetId="15">[11]!Update_Layer</definedName>
    <definedName name="Update_Layer" localSheetId="16">[11]!Update_Layer</definedName>
    <definedName name="Update_Layer" localSheetId="17">[11]!Update_Layer</definedName>
    <definedName name="Update_Layer" localSheetId="18">[11]!Update_Layer</definedName>
    <definedName name="Update_Layer" localSheetId="19">[11]!Update_Layer</definedName>
    <definedName name="Update_Layer" localSheetId="20">[11]!Update_Layer</definedName>
    <definedName name="Update_Layer" localSheetId="21">[11]!Update_Layer</definedName>
    <definedName name="Update_Layer" localSheetId="22">[11]!Update_Layer</definedName>
    <definedName name="Update_Layer" localSheetId="23">[11]!Update_Layer</definedName>
    <definedName name="Update_Layer" localSheetId="24">[11]!Update_Layer</definedName>
    <definedName name="Update_Layer" localSheetId="25">[11]!Update_Layer</definedName>
    <definedName name="Update_Layer" localSheetId="26">[11]!Update_Layer</definedName>
    <definedName name="Update_Layer" localSheetId="4">[11]!Update_Layer</definedName>
    <definedName name="Update_Layer" localSheetId="6">[11]!Update_Layer</definedName>
    <definedName name="Update_Layer" localSheetId="7">[11]!Update_Layer</definedName>
    <definedName name="Update_Layer" localSheetId="5">[11]!Update_Layer</definedName>
    <definedName name="Update_Layer" localSheetId="3">[11]!Update_Layer</definedName>
    <definedName name="Update_Layer">[11]!Update_Layer</definedName>
    <definedName name="Update_Obj" localSheetId="8">[11]!Update_Obj</definedName>
    <definedName name="Update_Obj" localSheetId="9">[11]!Update_Obj</definedName>
    <definedName name="Update_Obj" localSheetId="10">[11]!Update_Obj</definedName>
    <definedName name="Update_Obj" localSheetId="11">[11]!Update_Obj</definedName>
    <definedName name="Update_Obj" localSheetId="12">[11]!Update_Obj</definedName>
    <definedName name="Update_Obj" localSheetId="13">[11]!Update_Obj</definedName>
    <definedName name="Update_Obj" localSheetId="14">[11]!Update_Obj</definedName>
    <definedName name="Update_Obj" localSheetId="15">[11]!Update_Obj</definedName>
    <definedName name="Update_Obj" localSheetId="16">[11]!Update_Obj</definedName>
    <definedName name="Update_Obj" localSheetId="17">[11]!Update_Obj</definedName>
    <definedName name="Update_Obj" localSheetId="18">[11]!Update_Obj</definedName>
    <definedName name="Update_Obj" localSheetId="19">[11]!Update_Obj</definedName>
    <definedName name="Update_Obj" localSheetId="20">[11]!Update_Obj</definedName>
    <definedName name="Update_Obj" localSheetId="21">[11]!Update_Obj</definedName>
    <definedName name="Update_Obj" localSheetId="22">[11]!Update_Obj</definedName>
    <definedName name="Update_Obj" localSheetId="23">[11]!Update_Obj</definedName>
    <definedName name="Update_Obj" localSheetId="24">[11]!Update_Obj</definedName>
    <definedName name="Update_Obj" localSheetId="25">[11]!Update_Obj</definedName>
    <definedName name="Update_Obj" localSheetId="26">[11]!Update_Obj</definedName>
    <definedName name="Update_Obj" localSheetId="4">[11]!Update_Obj</definedName>
    <definedName name="Update_Obj" localSheetId="6">[11]!Update_Obj</definedName>
    <definedName name="Update_Obj" localSheetId="7">[11]!Update_Obj</definedName>
    <definedName name="Update_Obj" localSheetId="5">[11]!Update_Obj</definedName>
    <definedName name="Update_Obj" localSheetId="3">[11]!Update_Obj</definedName>
    <definedName name="Update_Obj">[11]!Update_Obj</definedName>
    <definedName name="Update_Table" localSheetId="8">[19]!Update_Table</definedName>
    <definedName name="Update_Table" localSheetId="9">[19]!Update_Table</definedName>
    <definedName name="Update_Table" localSheetId="10">[19]!Update_Table</definedName>
    <definedName name="Update_Table" localSheetId="11">[19]!Update_Table</definedName>
    <definedName name="Update_Table" localSheetId="12">[19]!Update_Table</definedName>
    <definedName name="Update_Table" localSheetId="13">[19]!Update_Table</definedName>
    <definedName name="Update_Table" localSheetId="14">[19]!Update_Table</definedName>
    <definedName name="Update_Table" localSheetId="15">[19]!Update_Table</definedName>
    <definedName name="Update_Table" localSheetId="16">[19]!Update_Table</definedName>
    <definedName name="Update_Table" localSheetId="17">[19]!Update_Table</definedName>
    <definedName name="Update_Table" localSheetId="18">[19]!Update_Table</definedName>
    <definedName name="Update_Table" localSheetId="19">[19]!Update_Table</definedName>
    <definedName name="Update_Table" localSheetId="20">[19]!Update_Table</definedName>
    <definedName name="Update_Table" localSheetId="21">[19]!Update_Table</definedName>
    <definedName name="Update_Table" localSheetId="22">[19]!Update_Table</definedName>
    <definedName name="Update_Table" localSheetId="23">[19]!Update_Table</definedName>
    <definedName name="Update_Table" localSheetId="24">[19]!Update_Table</definedName>
    <definedName name="Update_Table" localSheetId="25">[19]!Update_Table</definedName>
    <definedName name="Update_Table" localSheetId="26">[19]!Update_Table</definedName>
    <definedName name="Update_Table" localSheetId="4">[19]!Update_Table</definedName>
    <definedName name="Update_Table" localSheetId="6">[19]!Update_Table</definedName>
    <definedName name="Update_Table" localSheetId="7">[19]!Update_Table</definedName>
    <definedName name="Update_Table" localSheetId="5">[19]!Update_Table</definedName>
    <definedName name="Update_Table" localSheetId="3">[19]!Update_Table</definedName>
    <definedName name="Update_Table">[19]!Update_Table</definedName>
    <definedName name="wrn.12._.Costs._.Act._.Fcast._.All." hidden="1">{#N/A,#N/A,FALSE,"Act.Fcst Costs"}</definedName>
    <definedName name="wrn.Aging._.and._.Trend._.Analysis." hidden="1">{#N/A,#N/A,FALSE,"Aging Summary";#N/A,#N/A,FALSE,"Ratio Analysis";#N/A,#N/A,FALSE,"Test 120 Day Accts";#N/A,#N/A,FALSE,"Tickmarks"}</definedName>
    <definedName name="wrn.all."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Budget._.Document."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Debbie._.Hawkins." hidden="1">{"Admin Costs",#N/A,FALSE,"Act.Fcst Costs"}</definedName>
    <definedName name="wrn.George._.Viska." hidden="1">{#N/A,#N/A,FALSE,"Cost Report";#N/A,#N/A,FALSE,"Qtly Summ.";#N/A,#N/A,FALSE,"Mar  Qtr";#N/A,#N/A,FALSE,"Report Summary"}</definedName>
    <definedName name="wrn.Melbourne." hidden="1">{#N/A,#N/A,FALSE,"Cost Report";#N/A,#N/A,FALSE,"Sept Qtr";#N/A,#N/A,FALSE,"Qtly Summ.";#N/A,#N/A,FALSE,"Report Summary";#N/A,#N/A,FALSE,"Ammort &amp; Dep.";#N/A,#N/A,FALSE,"Rev. GIC Summ.";#N/A,#N/A,FALSE,"CAPEX";#N/A,#N/A,FALSE,"Stockpile Adj.";#N/A,#N/A,FALSE,"Cost Summary"}</definedName>
    <definedName name="wrn.Month._.Report."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urray._.Simons." hidden="1">{#N/A,#N/A,FALSE,"Cost Report";#N/A,#N/A,FALSE,"Table 2.1";#N/A,#N/A,FALSE,"Plant Statistics";"Plant Costs",#N/A,FALSE,"Cost Summary"}</definedName>
    <definedName name="wrn.Peter._.Johnston."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Rob._.Smith." hidden="1">{#N/A,#N/A,FALSE,"Cost Report";"Geology",#N/A,FALSE,"Cost Summary";"Geolgy Recon",#N/A,FALSE,"UG Geology Rep."}</definedName>
    <definedName name="wrn.Simon._.Wulff."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xxxx">#REF!</definedName>
    <definedName name="Z_079E5118_88DF_4C17_8DD7_4C23E21C216B_.wvu.Cols" hidden="1">#REF!</definedName>
    <definedName name="Z_079E5118_88DF_4C17_8DD7_4C23E21C216B_.wvu.PrintArea" hidden="1">#REF!</definedName>
    <definedName name="Z_079E5118_88DF_4C17_8DD7_4C23E21C216B_.wvu.Rows" hidden="1">#REF!</definedName>
    <definedName name="Z_66E11401_3E20_11D5_9ADD_00609724276F_.wvu.PrintArea" localSheetId="8" hidden="1">#REF!</definedName>
    <definedName name="Z_66E11401_3E20_11D5_9ADD_00609724276F_.wvu.PrintArea" localSheetId="9" hidden="1">#REF!</definedName>
    <definedName name="Z_66E11401_3E20_11D5_9ADD_00609724276F_.wvu.PrintArea" localSheetId="10" hidden="1">#REF!</definedName>
    <definedName name="Z_66E11401_3E20_11D5_9ADD_00609724276F_.wvu.PrintArea" localSheetId="11" hidden="1">#REF!</definedName>
    <definedName name="Z_66E11401_3E20_11D5_9ADD_00609724276F_.wvu.PrintArea" localSheetId="12" hidden="1">#REF!</definedName>
    <definedName name="Z_66E11401_3E20_11D5_9ADD_00609724276F_.wvu.PrintArea" localSheetId="13" hidden="1">#REF!</definedName>
    <definedName name="Z_66E11401_3E20_11D5_9ADD_00609724276F_.wvu.PrintArea" localSheetId="14" hidden="1">#REF!</definedName>
    <definedName name="Z_66E11401_3E20_11D5_9ADD_00609724276F_.wvu.PrintArea" localSheetId="15" hidden="1">#REF!</definedName>
    <definedName name="Z_66E11401_3E20_11D5_9ADD_00609724276F_.wvu.PrintArea" localSheetId="16" hidden="1">#REF!</definedName>
    <definedName name="Z_66E11401_3E20_11D5_9ADD_00609724276F_.wvu.PrintArea" localSheetId="17" hidden="1">#REF!</definedName>
    <definedName name="Z_66E11401_3E20_11D5_9ADD_00609724276F_.wvu.PrintArea" localSheetId="18" hidden="1">#REF!</definedName>
    <definedName name="Z_66E11401_3E20_11D5_9ADD_00609724276F_.wvu.PrintArea" localSheetId="19" hidden="1">#REF!</definedName>
    <definedName name="Z_66E11401_3E20_11D5_9ADD_00609724276F_.wvu.PrintArea" localSheetId="20" hidden="1">#REF!</definedName>
    <definedName name="Z_66E11401_3E20_11D5_9ADD_00609724276F_.wvu.PrintArea" localSheetId="21" hidden="1">#REF!</definedName>
    <definedName name="Z_66E11401_3E20_11D5_9ADD_00609724276F_.wvu.PrintArea" localSheetId="22" hidden="1">#REF!</definedName>
    <definedName name="Z_66E11401_3E20_11D5_9ADD_00609724276F_.wvu.PrintArea" localSheetId="23" hidden="1">#REF!</definedName>
    <definedName name="Z_66E11401_3E20_11D5_9ADD_00609724276F_.wvu.PrintArea" localSheetId="24" hidden="1">#REF!</definedName>
    <definedName name="Z_66E11401_3E20_11D5_9ADD_00609724276F_.wvu.PrintArea" localSheetId="25" hidden="1">#REF!</definedName>
    <definedName name="Z_66E11401_3E20_11D5_9ADD_00609724276F_.wvu.PrintArea" localSheetId="26" hidden="1">#REF!</definedName>
    <definedName name="Z_66E11401_3E20_11D5_9ADD_00609724276F_.wvu.PrintArea" localSheetId="4" hidden="1">#REF!</definedName>
    <definedName name="Z_66E11401_3E20_11D5_9ADD_00609724276F_.wvu.PrintArea" localSheetId="6" hidden="1">#REF!</definedName>
    <definedName name="Z_66E11401_3E20_11D5_9ADD_00609724276F_.wvu.PrintArea" localSheetId="7" hidden="1">#REF!</definedName>
    <definedName name="Z_66E11401_3E20_11D5_9ADD_00609724276F_.wvu.PrintArea" localSheetId="5" hidden="1">#REF!</definedName>
    <definedName name="Z_66E11401_3E20_11D5_9ADD_00609724276F_.wvu.PrintArea" localSheetId="3" hidden="1">#REF!</definedName>
    <definedName name="Z_66E11401_3E20_11D5_9ADD_00609724276F_.wvu.PrintArea" hidden="1">#REF!</definedName>
    <definedName name="あ">#REF!</definedName>
    <definedName name="あ１２５">[21]MAIN時間見積り!#REF!</definedName>
    <definedName name="あ４２０">[22]処理機能記述!#REF!</definedName>
    <definedName name="あ４５０">[22]処理機能記述!#REF!</definedName>
    <definedName name="あ５００">#REF!</definedName>
    <definedName name="あああ">#REF!</definedName>
    <definedName name="いいい">#REF!</definedName>
    <definedName name="ｽﾐﾄﾛ材CIF単価ﾄﾞﾙ">#REF!</definedName>
    <definedName name="ｽﾐﾄﾛ材CIF率">#REF!</definedName>
    <definedName name="ｽﾐﾄﾛ材FOB率">#REF!</definedName>
    <definedName name="テーブルレイアウト作成">#REF!</definedName>
    <definedName name="プログラム区分名称">[23]選択項目一覧!$A$1</definedName>
    <definedName name="ﾚｰﾄKD">#REF!</definedName>
    <definedName name="ﾚｰﾄKD外">#REF!</definedName>
    <definedName name="為替レート">[24]D1BOX原価表!$C$6</definedName>
    <definedName name="為替ﾚﾄ円ﾄﾞﾙ">#REF!</definedName>
    <definedName name="為替ﾚﾄ円元">#REF!</definedName>
    <definedName name="為替ﾚﾄ元ﾄﾞﾙ">#REF!</definedName>
    <definedName name="移行">#REF!</definedName>
    <definedName name="一般為替ﾚｰﾄ円ﾄﾞﾙ">#REF!</definedName>
    <definedName name="一般為替ﾚｰﾄ円元">#REF!</definedName>
    <definedName name="一般為替ﾚｰﾄ元ﾄﾞﾙ">#REF!</definedName>
    <definedName name="印刷用">[25]レポートレイアウト!#REF!</definedName>
    <definedName name="円ドル">#REF!</definedName>
    <definedName name="海上運賃率">#REF!</definedName>
    <definedName name="開始行">[26]書換え条件!#REF!</definedName>
    <definedName name="基礎">#REF!</definedName>
    <definedName name="機能">#REF!</definedName>
    <definedName name="検索">#REF!</definedName>
    <definedName name="現地共通費率">#REF!</definedName>
    <definedName name="現地材増値税除外品部品単価ﾄﾞﾙ">#REF!</definedName>
    <definedName name="現地材増値税対象部品単価元">#REF!</definedName>
    <definedName name="現地調達材増値税率">#REF!</definedName>
    <definedName name="現地販売管理費率">#REF!</definedName>
    <definedName name="現地補助費">#REF!</definedName>
    <definedName name="現地補助部門費率">#REF!</definedName>
    <definedName name="現地利益率">#REF!</definedName>
    <definedName name="更新">#REF!</definedName>
    <definedName name="材料減耗費率">'[27]125円ﾃﾞｰﾀ'!$E$119</definedName>
    <definedName name="材料減耗費率FOB">#REF!</definedName>
    <definedName name="材料総合率">#REF!</definedName>
    <definedName name="材料調達資金金利率">#REF!</definedName>
    <definedName name="社内加工賃率平均元分">#REF!</definedName>
    <definedName name="社内梱包費率">#REF!</definedName>
    <definedName name="終了行">[26]書換え条件!#REF!</definedName>
    <definedName name="所要量1">#REF!</definedName>
    <definedName name="所要量2">#REF!</definedName>
    <definedName name="所要量3">#REF!</definedName>
    <definedName name="所要量4">#REF!</definedName>
    <definedName name="所要量5">#REF!</definedName>
    <definedName name="身上">#REF!</definedName>
    <definedName name="設備投資2011.2.19" hidden="1">"P80"</definedName>
    <definedName name="損耗費">#REF!</definedName>
    <definedName name="他社輸入一般為替ﾚｰﾄ円ﾄﾞﾙ">#REF!</definedName>
    <definedName name="他社輸入材CIF単価ﾄﾞﾙ">#REF!</definedName>
    <definedName name="他社輸入材一般CIF率">#REF!</definedName>
    <definedName name="帳票">#REF!</definedName>
    <definedName name="賃率CLEL組立">#REF!</definedName>
    <definedName name="賃率MKｹｰｽ成形">#REF!</definedName>
    <definedName name="賃率MKｹｰｽ塗装">#REF!</definedName>
    <definedName name="賃率MK組立GH">#REF!</definedName>
    <definedName name="賃率MK部品GH">#REF!</definedName>
    <definedName name="賃率ｼｰﾄSMT">#REF!</definedName>
    <definedName name="賃率ｼｰﾄ自挿">#REF!</definedName>
    <definedName name="賃率ｼｰﾄ手挿">#REF!</definedName>
    <definedName name="賃率木工機械">#REF!</definedName>
    <definedName name="賃率木工組立">#REF!</definedName>
    <definedName name="日本支給材CIF単価ﾄﾞﾙ">#REF!</definedName>
    <definedName name="日本支給材KDCIF率">#REF!</definedName>
    <definedName name="日本支給材KD為替円ﾄﾞﾙ">#REF!</definedName>
    <definedName name="日本支給材為替ﾚﾄ円ﾄﾞﾙ">#REF!</definedName>
    <definedName name="日本支給材確定単価円">#REF!</definedName>
    <definedName name="日本支給材実勢単価計円">#REF!</definedName>
    <definedName name="能率CLEL組立て">#REF!</definedName>
    <definedName name="能率MK組立GH">#REF!</definedName>
    <definedName name="能率MK部品GH">#REF!</definedName>
    <definedName name="能率ｹｰｽ成形">#REF!</definedName>
    <definedName name="能率ｹｰｽ塗装">#REF!</definedName>
    <definedName name="能率ｼｰﾄSMT">#REF!</definedName>
    <definedName name="能率ｼｰﾄ自挿">#REF!</definedName>
    <definedName name="能率ｼｰﾄ手挿">#REF!</definedName>
    <definedName name="能率木工機械">#REF!</definedName>
    <definedName name="能率木工組立">#REF!</definedName>
    <definedName name="保険料率">#REF!</definedName>
    <definedName name="本社管理費率">#REF!</definedName>
    <definedName name="本社生産共通費率">#REF!</definedName>
    <definedName name="本社補助部門費率">#REF!</definedName>
    <definedName name="輸送．輸出諸掛率">#REF!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6" i="9711" l="1"/>
  <c r="D26" i="9711"/>
  <c r="V24" i="9711"/>
  <c r="U24" i="9711"/>
  <c r="S24" i="9711"/>
  <c r="P24" i="9711"/>
  <c r="M24" i="9711"/>
  <c r="L24" i="9711"/>
  <c r="K24" i="9711"/>
  <c r="I24" i="9711"/>
  <c r="H24" i="9711"/>
  <c r="G24" i="9711"/>
  <c r="F24" i="9711"/>
  <c r="C24" i="9711"/>
  <c r="V23" i="9711"/>
  <c r="U23" i="9711"/>
  <c r="S23" i="9711"/>
  <c r="P23" i="9711"/>
  <c r="M23" i="9711"/>
  <c r="L23" i="9711"/>
  <c r="K23" i="9711"/>
  <c r="I23" i="9711"/>
  <c r="H23" i="9711"/>
  <c r="F23" i="9711"/>
  <c r="G23" i="9711" s="1"/>
  <c r="C23" i="9711"/>
  <c r="V22" i="9711"/>
  <c r="U22" i="9711"/>
  <c r="S22" i="9711"/>
  <c r="P22" i="9711"/>
  <c r="M22" i="9711"/>
  <c r="L22" i="9711"/>
  <c r="K22" i="9711"/>
  <c r="I22" i="9711"/>
  <c r="H22" i="9711"/>
  <c r="F22" i="9711"/>
  <c r="G22" i="9711" s="1"/>
  <c r="C22" i="9711"/>
  <c r="V21" i="9711"/>
  <c r="U21" i="9711"/>
  <c r="S21" i="9711"/>
  <c r="P21" i="9711"/>
  <c r="M21" i="9711"/>
  <c r="L21" i="9711"/>
  <c r="K21" i="9711"/>
  <c r="I21" i="9711"/>
  <c r="H21" i="9711"/>
  <c r="F21" i="9711"/>
  <c r="G21" i="9711" s="1"/>
  <c r="C21" i="9711"/>
  <c r="V20" i="9711"/>
  <c r="U20" i="9711"/>
  <c r="S20" i="9711"/>
  <c r="P20" i="9711"/>
  <c r="M20" i="9711"/>
  <c r="L20" i="9711"/>
  <c r="K20" i="9711"/>
  <c r="I20" i="9711"/>
  <c r="H20" i="9711"/>
  <c r="F20" i="9711"/>
  <c r="G20" i="9711" s="1"/>
  <c r="C20" i="9711"/>
  <c r="V19" i="9711"/>
  <c r="U19" i="9711"/>
  <c r="S19" i="9711"/>
  <c r="P19" i="9711"/>
  <c r="M19" i="9711"/>
  <c r="L19" i="9711"/>
  <c r="K19" i="9711"/>
  <c r="I19" i="9711"/>
  <c r="H19" i="9711"/>
  <c r="F19" i="9711"/>
  <c r="G19" i="9711" s="1"/>
  <c r="C19" i="9711"/>
  <c r="V18" i="9711"/>
  <c r="U18" i="9711"/>
  <c r="S18" i="9711"/>
  <c r="P18" i="9711"/>
  <c r="M18" i="9711"/>
  <c r="L18" i="9711"/>
  <c r="K18" i="9711"/>
  <c r="I18" i="9711"/>
  <c r="H18" i="9711"/>
  <c r="G18" i="9711"/>
  <c r="F18" i="9711"/>
  <c r="C18" i="9711"/>
  <c r="V26" i="9711"/>
  <c r="U26" i="9711"/>
  <c r="P26" i="9711"/>
  <c r="M26" i="9711"/>
  <c r="I5" i="9711"/>
  <c r="O28" i="9710"/>
  <c r="D28" i="9710"/>
  <c r="V26" i="9710"/>
  <c r="U26" i="9710"/>
  <c r="S26" i="9710"/>
  <c r="P26" i="9710"/>
  <c r="M26" i="9710"/>
  <c r="L26" i="9710"/>
  <c r="K26" i="9710"/>
  <c r="I26" i="9710"/>
  <c r="H26" i="9710"/>
  <c r="G26" i="9710"/>
  <c r="F26" i="9710"/>
  <c r="C26" i="9710"/>
  <c r="V25" i="9710"/>
  <c r="U25" i="9710"/>
  <c r="S25" i="9710"/>
  <c r="P25" i="9710"/>
  <c r="M25" i="9710"/>
  <c r="L25" i="9710"/>
  <c r="K25" i="9710"/>
  <c r="I25" i="9710"/>
  <c r="H25" i="9710"/>
  <c r="G25" i="9710"/>
  <c r="F25" i="9710"/>
  <c r="C25" i="9710"/>
  <c r="V24" i="9710"/>
  <c r="U24" i="9710"/>
  <c r="S24" i="9710"/>
  <c r="P24" i="9710"/>
  <c r="M24" i="9710"/>
  <c r="L24" i="9710"/>
  <c r="K24" i="9710"/>
  <c r="I24" i="9710"/>
  <c r="H24" i="9710"/>
  <c r="F24" i="9710"/>
  <c r="G24" i="9710" s="1"/>
  <c r="C24" i="9710"/>
  <c r="V23" i="9710"/>
  <c r="U23" i="9710"/>
  <c r="S23" i="9710"/>
  <c r="P23" i="9710"/>
  <c r="M23" i="9710"/>
  <c r="L23" i="9710"/>
  <c r="K23" i="9710"/>
  <c r="I23" i="9710"/>
  <c r="H23" i="9710"/>
  <c r="F23" i="9710"/>
  <c r="G23" i="9710" s="1"/>
  <c r="C23" i="9710"/>
  <c r="V22" i="9710"/>
  <c r="U22" i="9710"/>
  <c r="S22" i="9710"/>
  <c r="P22" i="9710"/>
  <c r="M22" i="9710"/>
  <c r="L22" i="9710"/>
  <c r="K22" i="9710"/>
  <c r="I22" i="9710"/>
  <c r="H22" i="9710"/>
  <c r="F22" i="9710"/>
  <c r="G22" i="9710" s="1"/>
  <c r="C22" i="9710"/>
  <c r="V21" i="9710"/>
  <c r="U21" i="9710"/>
  <c r="S21" i="9710"/>
  <c r="P21" i="9710"/>
  <c r="M21" i="9710"/>
  <c r="L21" i="9710"/>
  <c r="K21" i="9710"/>
  <c r="I21" i="9710"/>
  <c r="H21" i="9710"/>
  <c r="F21" i="9710"/>
  <c r="G21" i="9710" s="1"/>
  <c r="C21" i="9710"/>
  <c r="V20" i="9710"/>
  <c r="U20" i="9710"/>
  <c r="S20" i="9710"/>
  <c r="P20" i="9710"/>
  <c r="M20" i="9710"/>
  <c r="L20" i="9710"/>
  <c r="K20" i="9710"/>
  <c r="I20" i="9710"/>
  <c r="H20" i="9710"/>
  <c r="G20" i="9710"/>
  <c r="F20" i="9710"/>
  <c r="C20" i="9710"/>
  <c r="V19" i="9710"/>
  <c r="U19" i="9710"/>
  <c r="S19" i="9710"/>
  <c r="P19" i="9710"/>
  <c r="M19" i="9710"/>
  <c r="L19" i="9710"/>
  <c r="K19" i="9710"/>
  <c r="I19" i="9710"/>
  <c r="H19" i="9710"/>
  <c r="F19" i="9710"/>
  <c r="G19" i="9710" s="1"/>
  <c r="C19" i="9710"/>
  <c r="V18" i="9710"/>
  <c r="U18" i="9710"/>
  <c r="U28" i="9710" s="1"/>
  <c r="S18" i="9710"/>
  <c r="P18" i="9710"/>
  <c r="P28" i="9710" s="1"/>
  <c r="M18" i="9710"/>
  <c r="M28" i="9710" s="1"/>
  <c r="L18" i="9710"/>
  <c r="K18" i="9710"/>
  <c r="I18" i="9710"/>
  <c r="H18" i="9710"/>
  <c r="G18" i="9710"/>
  <c r="F18" i="9710"/>
  <c r="C18" i="9710"/>
  <c r="I5" i="9710"/>
  <c r="V20" i="9709"/>
  <c r="U20" i="9709"/>
  <c r="S20" i="9709"/>
  <c r="P20" i="9709"/>
  <c r="M20" i="9709"/>
  <c r="L20" i="9709"/>
  <c r="K20" i="9709"/>
  <c r="I20" i="9709"/>
  <c r="H20" i="9709"/>
  <c r="F20" i="9709"/>
  <c r="G20" i="9709" s="1"/>
  <c r="C20" i="9709"/>
  <c r="V19" i="9709"/>
  <c r="U19" i="9709"/>
  <c r="S19" i="9709"/>
  <c r="P19" i="9709"/>
  <c r="M19" i="9709"/>
  <c r="L19" i="9709"/>
  <c r="K19" i="9709"/>
  <c r="I19" i="9709"/>
  <c r="H19" i="9709"/>
  <c r="F19" i="9709"/>
  <c r="G19" i="9709" s="1"/>
  <c r="C19" i="9709"/>
  <c r="O30" i="9709"/>
  <c r="D30" i="9709"/>
  <c r="V28" i="9709"/>
  <c r="U28" i="9709"/>
  <c r="S28" i="9709"/>
  <c r="P28" i="9709"/>
  <c r="M28" i="9709"/>
  <c r="L28" i="9709"/>
  <c r="K28" i="9709"/>
  <c r="I28" i="9709"/>
  <c r="H28" i="9709"/>
  <c r="G28" i="9709"/>
  <c r="F28" i="9709"/>
  <c r="C28" i="9709"/>
  <c r="V27" i="9709"/>
  <c r="U27" i="9709"/>
  <c r="S27" i="9709"/>
  <c r="P27" i="9709"/>
  <c r="M27" i="9709"/>
  <c r="L27" i="9709"/>
  <c r="K27" i="9709"/>
  <c r="I27" i="9709"/>
  <c r="H27" i="9709"/>
  <c r="G27" i="9709"/>
  <c r="F27" i="9709"/>
  <c r="C27" i="9709"/>
  <c r="V26" i="9709"/>
  <c r="U26" i="9709"/>
  <c r="S26" i="9709"/>
  <c r="P26" i="9709"/>
  <c r="M26" i="9709"/>
  <c r="L26" i="9709"/>
  <c r="K26" i="9709"/>
  <c r="I26" i="9709"/>
  <c r="H26" i="9709"/>
  <c r="F26" i="9709"/>
  <c r="G26" i="9709" s="1"/>
  <c r="C26" i="9709"/>
  <c r="V25" i="9709"/>
  <c r="U25" i="9709"/>
  <c r="S25" i="9709"/>
  <c r="P25" i="9709"/>
  <c r="M25" i="9709"/>
  <c r="L25" i="9709"/>
  <c r="K25" i="9709"/>
  <c r="I25" i="9709"/>
  <c r="H25" i="9709"/>
  <c r="F25" i="9709"/>
  <c r="G25" i="9709" s="1"/>
  <c r="C25" i="9709"/>
  <c r="V24" i="9709"/>
  <c r="U24" i="9709"/>
  <c r="S24" i="9709"/>
  <c r="P24" i="9709"/>
  <c r="M24" i="9709"/>
  <c r="L24" i="9709"/>
  <c r="K24" i="9709"/>
  <c r="I24" i="9709"/>
  <c r="H24" i="9709"/>
  <c r="F24" i="9709"/>
  <c r="G24" i="9709" s="1"/>
  <c r="C24" i="9709"/>
  <c r="V23" i="9709"/>
  <c r="U23" i="9709"/>
  <c r="S23" i="9709"/>
  <c r="P23" i="9709"/>
  <c r="M23" i="9709"/>
  <c r="L23" i="9709"/>
  <c r="K23" i="9709"/>
  <c r="I23" i="9709"/>
  <c r="H23" i="9709"/>
  <c r="F23" i="9709"/>
  <c r="G23" i="9709" s="1"/>
  <c r="C23" i="9709"/>
  <c r="V22" i="9709"/>
  <c r="U22" i="9709"/>
  <c r="S22" i="9709"/>
  <c r="P22" i="9709"/>
  <c r="M22" i="9709"/>
  <c r="L22" i="9709"/>
  <c r="K22" i="9709"/>
  <c r="I22" i="9709"/>
  <c r="H22" i="9709"/>
  <c r="G22" i="9709"/>
  <c r="F22" i="9709"/>
  <c r="C22" i="9709"/>
  <c r="V21" i="9709"/>
  <c r="U21" i="9709"/>
  <c r="S21" i="9709"/>
  <c r="P21" i="9709"/>
  <c r="M21" i="9709"/>
  <c r="L21" i="9709"/>
  <c r="K21" i="9709"/>
  <c r="I21" i="9709"/>
  <c r="H21" i="9709"/>
  <c r="F21" i="9709"/>
  <c r="G21" i="9709" s="1"/>
  <c r="C21" i="9709"/>
  <c r="V18" i="9709"/>
  <c r="U18" i="9709"/>
  <c r="U30" i="9709" s="1"/>
  <c r="S18" i="9709"/>
  <c r="P18" i="9709"/>
  <c r="P30" i="9709" s="1"/>
  <c r="M18" i="9709"/>
  <c r="M30" i="9709" s="1"/>
  <c r="L18" i="9709"/>
  <c r="K18" i="9709"/>
  <c r="I18" i="9709"/>
  <c r="H18" i="9709"/>
  <c r="G18" i="9709"/>
  <c r="F18" i="9709"/>
  <c r="C18" i="9709"/>
  <c r="I5" i="9709"/>
  <c r="O28" i="9708"/>
  <c r="D28" i="9708"/>
  <c r="V26" i="9708"/>
  <c r="U26" i="9708"/>
  <c r="S26" i="9708"/>
  <c r="P26" i="9708"/>
  <c r="M26" i="9708"/>
  <c r="L26" i="9708"/>
  <c r="K26" i="9708"/>
  <c r="I26" i="9708"/>
  <c r="H26" i="9708"/>
  <c r="G26" i="9708"/>
  <c r="F26" i="9708"/>
  <c r="C26" i="9708"/>
  <c r="V25" i="9708"/>
  <c r="U25" i="9708"/>
  <c r="S25" i="9708"/>
  <c r="P25" i="9708"/>
  <c r="M25" i="9708"/>
  <c r="L25" i="9708"/>
  <c r="K25" i="9708"/>
  <c r="I25" i="9708"/>
  <c r="H25" i="9708"/>
  <c r="G25" i="9708"/>
  <c r="F25" i="9708"/>
  <c r="C25" i="9708"/>
  <c r="V21" i="9708"/>
  <c r="U21" i="9708"/>
  <c r="S21" i="9708"/>
  <c r="P21" i="9708"/>
  <c r="M21" i="9708"/>
  <c r="L21" i="9708"/>
  <c r="K21" i="9708"/>
  <c r="I21" i="9708"/>
  <c r="H21" i="9708"/>
  <c r="F21" i="9708"/>
  <c r="G21" i="9708" s="1"/>
  <c r="C21" i="9708"/>
  <c r="V20" i="9708"/>
  <c r="U20" i="9708"/>
  <c r="S20" i="9708"/>
  <c r="P20" i="9708"/>
  <c r="M20" i="9708"/>
  <c r="L20" i="9708"/>
  <c r="K20" i="9708"/>
  <c r="I20" i="9708"/>
  <c r="H20" i="9708"/>
  <c r="G20" i="9708"/>
  <c r="F20" i="9708"/>
  <c r="C20" i="9708"/>
  <c r="V24" i="9708"/>
  <c r="U24" i="9708"/>
  <c r="S24" i="9708"/>
  <c r="P24" i="9708"/>
  <c r="M24" i="9708"/>
  <c r="L24" i="9708"/>
  <c r="K24" i="9708"/>
  <c r="I24" i="9708"/>
  <c r="H24" i="9708"/>
  <c r="F24" i="9708"/>
  <c r="G24" i="9708" s="1"/>
  <c r="C24" i="9708"/>
  <c r="V23" i="9708"/>
  <c r="U23" i="9708"/>
  <c r="S23" i="9708"/>
  <c r="P23" i="9708"/>
  <c r="M23" i="9708"/>
  <c r="L23" i="9708"/>
  <c r="K23" i="9708"/>
  <c r="I23" i="9708"/>
  <c r="H23" i="9708"/>
  <c r="F23" i="9708"/>
  <c r="G23" i="9708" s="1"/>
  <c r="C23" i="9708"/>
  <c r="V22" i="9708"/>
  <c r="V28" i="9708" s="1"/>
  <c r="U22" i="9708"/>
  <c r="S22" i="9708"/>
  <c r="P22" i="9708"/>
  <c r="M22" i="9708"/>
  <c r="L22" i="9708"/>
  <c r="K22" i="9708"/>
  <c r="I22" i="9708"/>
  <c r="H22" i="9708"/>
  <c r="F22" i="9708"/>
  <c r="G22" i="9708" s="1"/>
  <c r="C22" i="9708"/>
  <c r="V19" i="9708"/>
  <c r="U19" i="9708"/>
  <c r="S19" i="9708"/>
  <c r="P19" i="9708"/>
  <c r="M19" i="9708"/>
  <c r="L19" i="9708"/>
  <c r="K19" i="9708"/>
  <c r="I19" i="9708"/>
  <c r="H19" i="9708"/>
  <c r="F19" i="9708"/>
  <c r="G19" i="9708" s="1"/>
  <c r="C19" i="9708"/>
  <c r="V18" i="9708"/>
  <c r="U18" i="9708"/>
  <c r="U28" i="9708" s="1"/>
  <c r="S18" i="9708"/>
  <c r="P18" i="9708"/>
  <c r="M18" i="9708"/>
  <c r="L18" i="9708"/>
  <c r="K18" i="9708"/>
  <c r="I18" i="9708"/>
  <c r="H18" i="9708"/>
  <c r="G18" i="9708"/>
  <c r="F18" i="9708"/>
  <c r="C18" i="9708"/>
  <c r="P28" i="9708"/>
  <c r="M28" i="9708"/>
  <c r="I5" i="9708"/>
  <c r="V24" i="9707"/>
  <c r="U24" i="9707"/>
  <c r="S24" i="9707"/>
  <c r="P24" i="9707"/>
  <c r="M24" i="9707"/>
  <c r="L24" i="9707"/>
  <c r="K24" i="9707"/>
  <c r="I24" i="9707"/>
  <c r="H24" i="9707"/>
  <c r="F24" i="9707"/>
  <c r="G24" i="9707" s="1"/>
  <c r="C24" i="9707"/>
  <c r="V23" i="9707"/>
  <c r="U23" i="9707"/>
  <c r="S23" i="9707"/>
  <c r="P23" i="9707"/>
  <c r="M23" i="9707"/>
  <c r="L23" i="9707"/>
  <c r="K23" i="9707"/>
  <c r="I23" i="9707"/>
  <c r="H23" i="9707"/>
  <c r="F23" i="9707"/>
  <c r="G23" i="9707" s="1"/>
  <c r="C23" i="9707"/>
  <c r="V26" i="9707"/>
  <c r="U26" i="9707"/>
  <c r="S26" i="9707"/>
  <c r="P26" i="9707"/>
  <c r="M26" i="9707"/>
  <c r="L26" i="9707"/>
  <c r="K26" i="9707"/>
  <c r="I26" i="9707"/>
  <c r="H26" i="9707"/>
  <c r="F26" i="9707"/>
  <c r="G26" i="9707" s="1"/>
  <c r="C26" i="9707"/>
  <c r="V25" i="9707"/>
  <c r="U25" i="9707"/>
  <c r="S25" i="9707"/>
  <c r="P25" i="9707"/>
  <c r="M25" i="9707"/>
  <c r="L25" i="9707"/>
  <c r="K25" i="9707"/>
  <c r="I25" i="9707"/>
  <c r="H25" i="9707"/>
  <c r="G25" i="9707"/>
  <c r="F25" i="9707"/>
  <c r="C25" i="9707"/>
  <c r="O30" i="9707"/>
  <c r="D30" i="9707"/>
  <c r="V28" i="9707"/>
  <c r="U28" i="9707"/>
  <c r="S28" i="9707"/>
  <c r="P28" i="9707"/>
  <c r="M28" i="9707"/>
  <c r="L28" i="9707"/>
  <c r="K28" i="9707"/>
  <c r="I28" i="9707"/>
  <c r="H28" i="9707"/>
  <c r="G28" i="9707"/>
  <c r="F28" i="9707"/>
  <c r="C28" i="9707"/>
  <c r="V27" i="9707"/>
  <c r="U27" i="9707"/>
  <c r="S27" i="9707"/>
  <c r="P27" i="9707"/>
  <c r="M27" i="9707"/>
  <c r="L27" i="9707"/>
  <c r="K27" i="9707"/>
  <c r="I27" i="9707"/>
  <c r="H27" i="9707"/>
  <c r="G27" i="9707"/>
  <c r="F27" i="9707"/>
  <c r="C27" i="9707"/>
  <c r="V22" i="9707"/>
  <c r="U22" i="9707"/>
  <c r="S22" i="9707"/>
  <c r="P22" i="9707"/>
  <c r="M22" i="9707"/>
  <c r="L22" i="9707"/>
  <c r="K22" i="9707"/>
  <c r="I22" i="9707"/>
  <c r="H22" i="9707"/>
  <c r="F22" i="9707"/>
  <c r="G22" i="9707" s="1"/>
  <c r="C22" i="9707"/>
  <c r="V21" i="9707"/>
  <c r="U21" i="9707"/>
  <c r="S21" i="9707"/>
  <c r="P21" i="9707"/>
  <c r="M21" i="9707"/>
  <c r="L21" i="9707"/>
  <c r="K21" i="9707"/>
  <c r="I21" i="9707"/>
  <c r="H21" i="9707"/>
  <c r="F21" i="9707"/>
  <c r="G21" i="9707" s="1"/>
  <c r="C21" i="9707"/>
  <c r="V20" i="9707"/>
  <c r="U20" i="9707"/>
  <c r="S20" i="9707"/>
  <c r="P20" i="9707"/>
  <c r="M20" i="9707"/>
  <c r="L20" i="9707"/>
  <c r="K20" i="9707"/>
  <c r="I20" i="9707"/>
  <c r="H20" i="9707"/>
  <c r="G20" i="9707"/>
  <c r="F20" i="9707"/>
  <c r="C20" i="9707"/>
  <c r="V19" i="9707"/>
  <c r="U19" i="9707"/>
  <c r="S19" i="9707"/>
  <c r="P19" i="9707"/>
  <c r="M19" i="9707"/>
  <c r="L19" i="9707"/>
  <c r="K19" i="9707"/>
  <c r="I19" i="9707"/>
  <c r="H19" i="9707"/>
  <c r="F19" i="9707"/>
  <c r="G19" i="9707" s="1"/>
  <c r="C19" i="9707"/>
  <c r="V18" i="9707"/>
  <c r="U18" i="9707"/>
  <c r="U30" i="9707" s="1"/>
  <c r="S18" i="9707"/>
  <c r="P18" i="9707"/>
  <c r="P30" i="9707" s="1"/>
  <c r="M18" i="9707"/>
  <c r="M30" i="9707" s="1"/>
  <c r="L18" i="9707"/>
  <c r="K18" i="9707"/>
  <c r="I18" i="9707"/>
  <c r="H18" i="9707"/>
  <c r="G18" i="9707"/>
  <c r="F18" i="9707"/>
  <c r="C18" i="9707"/>
  <c r="I5" i="9707"/>
  <c r="L24" i="9706"/>
  <c r="L22" i="9706"/>
  <c r="V25" i="9706"/>
  <c r="U25" i="9706"/>
  <c r="S25" i="9706"/>
  <c r="P25" i="9706"/>
  <c r="M25" i="9706"/>
  <c r="L25" i="9706"/>
  <c r="K25" i="9706"/>
  <c r="I25" i="9706"/>
  <c r="H25" i="9706"/>
  <c r="F25" i="9706"/>
  <c r="G25" i="9706" s="1"/>
  <c r="C25" i="9706"/>
  <c r="U24" i="9706"/>
  <c r="S24" i="9706"/>
  <c r="P24" i="9706"/>
  <c r="M24" i="9706"/>
  <c r="V23" i="9706"/>
  <c r="U23" i="9706"/>
  <c r="S23" i="9706"/>
  <c r="P23" i="9706"/>
  <c r="M23" i="9706"/>
  <c r="L23" i="9706"/>
  <c r="K23" i="9706"/>
  <c r="I23" i="9706"/>
  <c r="H23" i="9706"/>
  <c r="F23" i="9706"/>
  <c r="G23" i="9706" s="1"/>
  <c r="C23" i="9706"/>
  <c r="U22" i="9706"/>
  <c r="S22" i="9706"/>
  <c r="P22" i="9706"/>
  <c r="M22" i="9706"/>
  <c r="V19" i="9706"/>
  <c r="U19" i="9706"/>
  <c r="S19" i="9706"/>
  <c r="P19" i="9706"/>
  <c r="M19" i="9706"/>
  <c r="L19" i="9706"/>
  <c r="K19" i="9706"/>
  <c r="I19" i="9706"/>
  <c r="H19" i="9706"/>
  <c r="F19" i="9706"/>
  <c r="G19" i="9706" s="1"/>
  <c r="C19" i="9706"/>
  <c r="L26" i="9711" l="1"/>
  <c r="K26" i="9711"/>
  <c r="G26" i="9711"/>
  <c r="V28" i="9710"/>
  <c r="K28" i="9710"/>
  <c r="L28" i="9710"/>
  <c r="G28" i="9710"/>
  <c r="G30" i="9709"/>
  <c r="K30" i="9709"/>
  <c r="L30" i="9709"/>
  <c r="V30" i="9709"/>
  <c r="K28" i="9708"/>
  <c r="L28" i="9708"/>
  <c r="G28" i="9708"/>
  <c r="L30" i="9707"/>
  <c r="V30" i="9707"/>
  <c r="K30" i="9707"/>
  <c r="G30" i="9707"/>
  <c r="H24" i="9706"/>
  <c r="V24" i="9706"/>
  <c r="C24" i="9706"/>
  <c r="I24" i="9706"/>
  <c r="F24" i="9706"/>
  <c r="G24" i="9706" s="1"/>
  <c r="K24" i="9706"/>
  <c r="F22" i="9706"/>
  <c r="G22" i="9706" s="1"/>
  <c r="K22" i="9706"/>
  <c r="H22" i="9706"/>
  <c r="V22" i="9706"/>
  <c r="C22" i="9706"/>
  <c r="I22" i="9706"/>
  <c r="O28" i="9706" l="1"/>
  <c r="D28" i="9706"/>
  <c r="V26" i="9706"/>
  <c r="U26" i="9706"/>
  <c r="S26" i="9706"/>
  <c r="P26" i="9706"/>
  <c r="M26" i="9706"/>
  <c r="L26" i="9706"/>
  <c r="K26" i="9706"/>
  <c r="I26" i="9706"/>
  <c r="H26" i="9706"/>
  <c r="G26" i="9706"/>
  <c r="F26" i="9706"/>
  <c r="C26" i="9706"/>
  <c r="V21" i="9706"/>
  <c r="U21" i="9706"/>
  <c r="S21" i="9706"/>
  <c r="P21" i="9706"/>
  <c r="M21" i="9706"/>
  <c r="L21" i="9706"/>
  <c r="K21" i="9706"/>
  <c r="I21" i="9706"/>
  <c r="H21" i="9706"/>
  <c r="G21" i="9706"/>
  <c r="F21" i="9706"/>
  <c r="C21" i="9706"/>
  <c r="V20" i="9706"/>
  <c r="U20" i="9706"/>
  <c r="S20" i="9706"/>
  <c r="P20" i="9706"/>
  <c r="M20" i="9706"/>
  <c r="L20" i="9706"/>
  <c r="K20" i="9706"/>
  <c r="I20" i="9706"/>
  <c r="H20" i="9706"/>
  <c r="F20" i="9706"/>
  <c r="G20" i="9706" s="1"/>
  <c r="C20" i="9706"/>
  <c r="V18" i="9706"/>
  <c r="U18" i="9706"/>
  <c r="U28" i="9706" s="1"/>
  <c r="S18" i="9706"/>
  <c r="P18" i="9706"/>
  <c r="P28" i="9706" s="1"/>
  <c r="M18" i="9706"/>
  <c r="L18" i="9706"/>
  <c r="K18" i="9706"/>
  <c r="I18" i="9706"/>
  <c r="H18" i="9706"/>
  <c r="G18" i="9706"/>
  <c r="F18" i="9706"/>
  <c r="C18" i="9706"/>
  <c r="M28" i="9706"/>
  <c r="I5" i="9706"/>
  <c r="V30" i="9705"/>
  <c r="U30" i="9705"/>
  <c r="S30" i="9705"/>
  <c r="P30" i="9705"/>
  <c r="M30" i="9705"/>
  <c r="L30" i="9705"/>
  <c r="K30" i="9705"/>
  <c r="I30" i="9705"/>
  <c r="H30" i="9705"/>
  <c r="F30" i="9705"/>
  <c r="G30" i="9705" s="1"/>
  <c r="C30" i="9705"/>
  <c r="V29" i="9705"/>
  <c r="U29" i="9705"/>
  <c r="S29" i="9705"/>
  <c r="P29" i="9705"/>
  <c r="M29" i="9705"/>
  <c r="L29" i="9705"/>
  <c r="K29" i="9705"/>
  <c r="I29" i="9705"/>
  <c r="H29" i="9705"/>
  <c r="F29" i="9705"/>
  <c r="G29" i="9705" s="1"/>
  <c r="C29" i="9705"/>
  <c r="V28" i="9705"/>
  <c r="U28" i="9705"/>
  <c r="S28" i="9705"/>
  <c r="P28" i="9705"/>
  <c r="M28" i="9705"/>
  <c r="L28" i="9705"/>
  <c r="K28" i="9705"/>
  <c r="I28" i="9705"/>
  <c r="H28" i="9705"/>
  <c r="F28" i="9705"/>
  <c r="G28" i="9705" s="1"/>
  <c r="C28" i="9705"/>
  <c r="V26" i="9705"/>
  <c r="U26" i="9705"/>
  <c r="S26" i="9705"/>
  <c r="P26" i="9705"/>
  <c r="M26" i="9705"/>
  <c r="L26" i="9705"/>
  <c r="K26" i="9705"/>
  <c r="I26" i="9705"/>
  <c r="H26" i="9705"/>
  <c r="F26" i="9705"/>
  <c r="G26" i="9705" s="1"/>
  <c r="C26" i="9705"/>
  <c r="V25" i="9705"/>
  <c r="U25" i="9705"/>
  <c r="S25" i="9705"/>
  <c r="P25" i="9705"/>
  <c r="M25" i="9705"/>
  <c r="L25" i="9705"/>
  <c r="K25" i="9705"/>
  <c r="I25" i="9705"/>
  <c r="H25" i="9705"/>
  <c r="F25" i="9705"/>
  <c r="G25" i="9705" s="1"/>
  <c r="C25" i="9705"/>
  <c r="I22" i="9705"/>
  <c r="L23" i="9705"/>
  <c r="V21" i="9705"/>
  <c r="V22" i="9705"/>
  <c r="U22" i="9705"/>
  <c r="S22" i="9705"/>
  <c r="P22" i="9705"/>
  <c r="M22" i="9705"/>
  <c r="L22" i="9705"/>
  <c r="K22" i="9705"/>
  <c r="H22" i="9705"/>
  <c r="F22" i="9705"/>
  <c r="G22" i="9705" s="1"/>
  <c r="U21" i="9705"/>
  <c r="S21" i="9705"/>
  <c r="P21" i="9705"/>
  <c r="M21" i="9705"/>
  <c r="K21" i="9705"/>
  <c r="I21" i="9705"/>
  <c r="F21" i="9705"/>
  <c r="C21" i="9705"/>
  <c r="O33" i="9705"/>
  <c r="V31" i="9705"/>
  <c r="U31" i="9705"/>
  <c r="S31" i="9705"/>
  <c r="P31" i="9705"/>
  <c r="M31" i="9705"/>
  <c r="L31" i="9705"/>
  <c r="K31" i="9705"/>
  <c r="I31" i="9705"/>
  <c r="H31" i="9705"/>
  <c r="G31" i="9705"/>
  <c r="F31" i="9705"/>
  <c r="C31" i="9705"/>
  <c r="V27" i="9705"/>
  <c r="U27" i="9705"/>
  <c r="S27" i="9705"/>
  <c r="P27" i="9705"/>
  <c r="M27" i="9705"/>
  <c r="L27" i="9705"/>
  <c r="K27" i="9705"/>
  <c r="I27" i="9705"/>
  <c r="H27" i="9705"/>
  <c r="G27" i="9705"/>
  <c r="F27" i="9705"/>
  <c r="C27" i="9705"/>
  <c r="V24" i="9705"/>
  <c r="U24" i="9705"/>
  <c r="S24" i="9705"/>
  <c r="P24" i="9705"/>
  <c r="M24" i="9705"/>
  <c r="L24" i="9705"/>
  <c r="K24" i="9705"/>
  <c r="I24" i="9705"/>
  <c r="H24" i="9705"/>
  <c r="G24" i="9705"/>
  <c r="F24" i="9705"/>
  <c r="C24" i="9705"/>
  <c r="V23" i="9705"/>
  <c r="U23" i="9705"/>
  <c r="S23" i="9705"/>
  <c r="P23" i="9705"/>
  <c r="M23" i="9705"/>
  <c r="K23" i="9705"/>
  <c r="I23" i="9705"/>
  <c r="H23" i="9705"/>
  <c r="C23" i="9705"/>
  <c r="V20" i="9705"/>
  <c r="U20" i="9705"/>
  <c r="S20" i="9705"/>
  <c r="P20" i="9705"/>
  <c r="M20" i="9705"/>
  <c r="L20" i="9705"/>
  <c r="K20" i="9705"/>
  <c r="I20" i="9705"/>
  <c r="H20" i="9705"/>
  <c r="G20" i="9705"/>
  <c r="F20" i="9705"/>
  <c r="C20" i="9705"/>
  <c r="V19" i="9705"/>
  <c r="U19" i="9705"/>
  <c r="S19" i="9705"/>
  <c r="P19" i="9705"/>
  <c r="M19" i="9705"/>
  <c r="L19" i="9705"/>
  <c r="K19" i="9705"/>
  <c r="I19" i="9705"/>
  <c r="H19" i="9705"/>
  <c r="F19" i="9705"/>
  <c r="G19" i="9705" s="1"/>
  <c r="C19" i="9705"/>
  <c r="V18" i="9705"/>
  <c r="U18" i="9705"/>
  <c r="U33" i="9705" s="1"/>
  <c r="S18" i="9705"/>
  <c r="P18" i="9705"/>
  <c r="P33" i="9705" s="1"/>
  <c r="M18" i="9705"/>
  <c r="M33" i="9705" s="1"/>
  <c r="L18" i="9705"/>
  <c r="K18" i="9705"/>
  <c r="I18" i="9705"/>
  <c r="H18" i="9705"/>
  <c r="G18" i="9705"/>
  <c r="F18" i="9705"/>
  <c r="C18" i="9705"/>
  <c r="I5" i="9705"/>
  <c r="D30" i="9704"/>
  <c r="K28" i="9706" l="1"/>
  <c r="G28" i="9706"/>
  <c r="L28" i="9706"/>
  <c r="V28" i="9706"/>
  <c r="F23" i="9705"/>
  <c r="G23" i="9705" s="1"/>
  <c r="C22" i="9705"/>
  <c r="D33" i="9705"/>
  <c r="G21" i="9705"/>
  <c r="L21" i="9705"/>
  <c r="L33" i="9705" s="1"/>
  <c r="H21" i="9705"/>
  <c r="V33" i="9705"/>
  <c r="K33" i="9705"/>
  <c r="V27" i="9704"/>
  <c r="U27" i="9704"/>
  <c r="S27" i="9704"/>
  <c r="P27" i="9704"/>
  <c r="M27" i="9704"/>
  <c r="L27" i="9704"/>
  <c r="K27" i="9704"/>
  <c r="I27" i="9704"/>
  <c r="H27" i="9704"/>
  <c r="F27" i="9704"/>
  <c r="G27" i="9704" s="1"/>
  <c r="C27" i="9704"/>
  <c r="V26" i="9704"/>
  <c r="U26" i="9704"/>
  <c r="S26" i="9704"/>
  <c r="P26" i="9704"/>
  <c r="M26" i="9704"/>
  <c r="L26" i="9704"/>
  <c r="K26" i="9704"/>
  <c r="I26" i="9704"/>
  <c r="H26" i="9704"/>
  <c r="F26" i="9704"/>
  <c r="G26" i="9704" s="1"/>
  <c r="C26" i="9704"/>
  <c r="V25" i="9704"/>
  <c r="U25" i="9704"/>
  <c r="S25" i="9704"/>
  <c r="P25" i="9704"/>
  <c r="M25" i="9704"/>
  <c r="L25" i="9704"/>
  <c r="K25" i="9704"/>
  <c r="I25" i="9704"/>
  <c r="H25" i="9704"/>
  <c r="G25" i="9704"/>
  <c r="F25" i="9704"/>
  <c r="C25" i="9704"/>
  <c r="O30" i="9704"/>
  <c r="V28" i="9704"/>
  <c r="U28" i="9704"/>
  <c r="S28" i="9704"/>
  <c r="P28" i="9704"/>
  <c r="M28" i="9704"/>
  <c r="L28" i="9704"/>
  <c r="K28" i="9704"/>
  <c r="I28" i="9704"/>
  <c r="H28" i="9704"/>
  <c r="G28" i="9704"/>
  <c r="F28" i="9704"/>
  <c r="C28" i="9704"/>
  <c r="V24" i="9704"/>
  <c r="U24" i="9704"/>
  <c r="S24" i="9704"/>
  <c r="P24" i="9704"/>
  <c r="M24" i="9704"/>
  <c r="L24" i="9704"/>
  <c r="K24" i="9704"/>
  <c r="I24" i="9704"/>
  <c r="H24" i="9704"/>
  <c r="F24" i="9704"/>
  <c r="G24" i="9704" s="1"/>
  <c r="C24" i="9704"/>
  <c r="V23" i="9704"/>
  <c r="U23" i="9704"/>
  <c r="S23" i="9704"/>
  <c r="P23" i="9704"/>
  <c r="M23" i="9704"/>
  <c r="L23" i="9704"/>
  <c r="K23" i="9704"/>
  <c r="I23" i="9704"/>
  <c r="H23" i="9704"/>
  <c r="G23" i="9704"/>
  <c r="F23" i="9704"/>
  <c r="C23" i="9704"/>
  <c r="V22" i="9704"/>
  <c r="U22" i="9704"/>
  <c r="S22" i="9704"/>
  <c r="P22" i="9704"/>
  <c r="M22" i="9704"/>
  <c r="L22" i="9704"/>
  <c r="K22" i="9704"/>
  <c r="I22" i="9704"/>
  <c r="H22" i="9704"/>
  <c r="F22" i="9704"/>
  <c r="G22" i="9704" s="1"/>
  <c r="C22" i="9704"/>
  <c r="V21" i="9704"/>
  <c r="U21" i="9704"/>
  <c r="S21" i="9704"/>
  <c r="P21" i="9704"/>
  <c r="M21" i="9704"/>
  <c r="L21" i="9704"/>
  <c r="K21" i="9704"/>
  <c r="K30" i="9704" s="1"/>
  <c r="I21" i="9704"/>
  <c r="H21" i="9704"/>
  <c r="G21" i="9704"/>
  <c r="F21" i="9704"/>
  <c r="C21" i="9704"/>
  <c r="V20" i="9704"/>
  <c r="U20" i="9704"/>
  <c r="S20" i="9704"/>
  <c r="P20" i="9704"/>
  <c r="M20" i="9704"/>
  <c r="L20" i="9704"/>
  <c r="K20" i="9704"/>
  <c r="I20" i="9704"/>
  <c r="H20" i="9704"/>
  <c r="F20" i="9704"/>
  <c r="G20" i="9704" s="1"/>
  <c r="C20" i="9704"/>
  <c r="V19" i="9704"/>
  <c r="U19" i="9704"/>
  <c r="S19" i="9704"/>
  <c r="P19" i="9704"/>
  <c r="M19" i="9704"/>
  <c r="L19" i="9704"/>
  <c r="K19" i="9704"/>
  <c r="I19" i="9704"/>
  <c r="H19" i="9704"/>
  <c r="F19" i="9704"/>
  <c r="G19" i="9704" s="1"/>
  <c r="C19" i="9704"/>
  <c r="V18" i="9704"/>
  <c r="U18" i="9704"/>
  <c r="U30" i="9704" s="1"/>
  <c r="S18" i="9704"/>
  <c r="P18" i="9704"/>
  <c r="P30" i="9704" s="1"/>
  <c r="M18" i="9704"/>
  <c r="M30" i="9704" s="1"/>
  <c r="L18" i="9704"/>
  <c r="K18" i="9704"/>
  <c r="I18" i="9704"/>
  <c r="H18" i="9704"/>
  <c r="G18" i="9704"/>
  <c r="F18" i="9704"/>
  <c r="C18" i="9704"/>
  <c r="I5" i="9704"/>
  <c r="D31" i="9703"/>
  <c r="V28" i="9703"/>
  <c r="U28" i="9703"/>
  <c r="S28" i="9703"/>
  <c r="P28" i="9703"/>
  <c r="M28" i="9703"/>
  <c r="L28" i="9703"/>
  <c r="K28" i="9703"/>
  <c r="I28" i="9703"/>
  <c r="H28" i="9703"/>
  <c r="F28" i="9703"/>
  <c r="G28" i="9703" s="1"/>
  <c r="C28" i="9703"/>
  <c r="V27" i="9703"/>
  <c r="U27" i="9703"/>
  <c r="S27" i="9703"/>
  <c r="P27" i="9703"/>
  <c r="M27" i="9703"/>
  <c r="L27" i="9703"/>
  <c r="K27" i="9703"/>
  <c r="I27" i="9703"/>
  <c r="H27" i="9703"/>
  <c r="F27" i="9703"/>
  <c r="G27" i="9703" s="1"/>
  <c r="C27" i="9703"/>
  <c r="V26" i="9703"/>
  <c r="U26" i="9703"/>
  <c r="S26" i="9703"/>
  <c r="P26" i="9703"/>
  <c r="M26" i="9703"/>
  <c r="L26" i="9703"/>
  <c r="K26" i="9703"/>
  <c r="I26" i="9703"/>
  <c r="H26" i="9703"/>
  <c r="G26" i="9703"/>
  <c r="F26" i="9703"/>
  <c r="C26" i="9703"/>
  <c r="T31" i="9703"/>
  <c r="R31" i="9703"/>
  <c r="Q31" i="9703"/>
  <c r="O31" i="9703"/>
  <c r="V29" i="9703"/>
  <c r="U29" i="9703"/>
  <c r="S29" i="9703"/>
  <c r="P29" i="9703"/>
  <c r="M29" i="9703"/>
  <c r="L29" i="9703"/>
  <c r="K29" i="9703"/>
  <c r="I29" i="9703"/>
  <c r="H29" i="9703"/>
  <c r="G29" i="9703"/>
  <c r="F29" i="9703"/>
  <c r="C29" i="9703"/>
  <c r="V25" i="9703"/>
  <c r="U25" i="9703"/>
  <c r="S25" i="9703"/>
  <c r="P25" i="9703"/>
  <c r="M25" i="9703"/>
  <c r="L25" i="9703"/>
  <c r="K25" i="9703"/>
  <c r="I25" i="9703"/>
  <c r="H25" i="9703"/>
  <c r="F25" i="9703"/>
  <c r="G25" i="9703" s="1"/>
  <c r="C25" i="9703"/>
  <c r="V24" i="9703"/>
  <c r="U24" i="9703"/>
  <c r="S24" i="9703"/>
  <c r="P24" i="9703"/>
  <c r="M24" i="9703"/>
  <c r="L24" i="9703"/>
  <c r="K24" i="9703"/>
  <c r="I24" i="9703"/>
  <c r="H24" i="9703"/>
  <c r="F24" i="9703"/>
  <c r="G24" i="9703" s="1"/>
  <c r="C24" i="9703"/>
  <c r="V23" i="9703"/>
  <c r="U23" i="9703"/>
  <c r="S23" i="9703"/>
  <c r="P23" i="9703"/>
  <c r="M23" i="9703"/>
  <c r="L23" i="9703"/>
  <c r="K23" i="9703"/>
  <c r="I23" i="9703"/>
  <c r="H23" i="9703"/>
  <c r="G23" i="9703"/>
  <c r="F23" i="9703"/>
  <c r="C23" i="9703"/>
  <c r="V22" i="9703"/>
  <c r="U22" i="9703"/>
  <c r="S22" i="9703"/>
  <c r="P22" i="9703"/>
  <c r="M22" i="9703"/>
  <c r="L22" i="9703"/>
  <c r="K22" i="9703"/>
  <c r="I22" i="9703"/>
  <c r="H22" i="9703"/>
  <c r="F22" i="9703"/>
  <c r="G22" i="9703" s="1"/>
  <c r="C22" i="9703"/>
  <c r="V21" i="9703"/>
  <c r="U21" i="9703"/>
  <c r="S21" i="9703"/>
  <c r="P21" i="9703"/>
  <c r="M21" i="9703"/>
  <c r="L21" i="9703"/>
  <c r="K21" i="9703"/>
  <c r="I21" i="9703"/>
  <c r="H21" i="9703"/>
  <c r="F21" i="9703"/>
  <c r="G21" i="9703" s="1"/>
  <c r="C21" i="9703"/>
  <c r="V20" i="9703"/>
  <c r="U20" i="9703"/>
  <c r="S20" i="9703"/>
  <c r="P20" i="9703"/>
  <c r="M20" i="9703"/>
  <c r="L20" i="9703"/>
  <c r="K20" i="9703"/>
  <c r="I20" i="9703"/>
  <c r="H20" i="9703"/>
  <c r="F20" i="9703"/>
  <c r="G20" i="9703" s="1"/>
  <c r="C20" i="9703"/>
  <c r="V19" i="9703"/>
  <c r="U19" i="9703"/>
  <c r="S19" i="9703"/>
  <c r="P19" i="9703"/>
  <c r="M19" i="9703"/>
  <c r="L19" i="9703"/>
  <c r="K19" i="9703"/>
  <c r="I19" i="9703"/>
  <c r="H19" i="9703"/>
  <c r="F19" i="9703"/>
  <c r="G19" i="9703" s="1"/>
  <c r="C19" i="9703"/>
  <c r="V18" i="9703"/>
  <c r="U18" i="9703"/>
  <c r="U31" i="9703" s="1"/>
  <c r="S18" i="9703"/>
  <c r="S31" i="9703" s="1"/>
  <c r="P18" i="9703"/>
  <c r="P31" i="9703" s="1"/>
  <c r="M18" i="9703"/>
  <c r="M31" i="9703" s="1"/>
  <c r="L18" i="9703"/>
  <c r="K18" i="9703"/>
  <c r="I18" i="9703"/>
  <c r="H18" i="9703"/>
  <c r="G18" i="9703"/>
  <c r="F18" i="9703"/>
  <c r="C18" i="9703"/>
  <c r="I5" i="9703"/>
  <c r="D31" i="9702"/>
  <c r="V22" i="9702"/>
  <c r="U22" i="9702"/>
  <c r="S22" i="9702"/>
  <c r="P22" i="9702"/>
  <c r="M22" i="9702"/>
  <c r="L22" i="9702"/>
  <c r="K22" i="9702"/>
  <c r="I22" i="9702"/>
  <c r="H22" i="9702"/>
  <c r="F22" i="9702"/>
  <c r="G22" i="9702" s="1"/>
  <c r="C22" i="9702"/>
  <c r="V28" i="9702"/>
  <c r="U28" i="9702"/>
  <c r="S28" i="9702"/>
  <c r="P28" i="9702"/>
  <c r="M28" i="9702"/>
  <c r="L28" i="9702"/>
  <c r="K28" i="9702"/>
  <c r="I28" i="9702"/>
  <c r="H28" i="9702"/>
  <c r="F28" i="9702"/>
  <c r="G28" i="9702" s="1"/>
  <c r="C28" i="9702"/>
  <c r="V27" i="9702"/>
  <c r="U27" i="9702"/>
  <c r="S27" i="9702"/>
  <c r="P27" i="9702"/>
  <c r="M27" i="9702"/>
  <c r="L27" i="9702"/>
  <c r="K27" i="9702"/>
  <c r="I27" i="9702"/>
  <c r="H27" i="9702"/>
  <c r="F27" i="9702"/>
  <c r="G27" i="9702" s="1"/>
  <c r="C27" i="9702"/>
  <c r="V26" i="9702"/>
  <c r="U26" i="9702"/>
  <c r="S26" i="9702"/>
  <c r="P26" i="9702"/>
  <c r="M26" i="9702"/>
  <c r="L26" i="9702"/>
  <c r="K26" i="9702"/>
  <c r="I26" i="9702"/>
  <c r="H26" i="9702"/>
  <c r="F26" i="9702"/>
  <c r="G26" i="9702" s="1"/>
  <c r="C26" i="9702"/>
  <c r="V25" i="9702"/>
  <c r="U25" i="9702"/>
  <c r="S25" i="9702"/>
  <c r="P25" i="9702"/>
  <c r="M25" i="9702"/>
  <c r="L25" i="9702"/>
  <c r="K25" i="9702"/>
  <c r="I25" i="9702"/>
  <c r="H25" i="9702"/>
  <c r="F25" i="9702"/>
  <c r="G25" i="9702" s="1"/>
  <c r="C25" i="9702"/>
  <c r="V24" i="9702"/>
  <c r="V31" i="9702" s="1"/>
  <c r="U24" i="9702"/>
  <c r="S24" i="9702"/>
  <c r="P24" i="9702"/>
  <c r="M24" i="9702"/>
  <c r="L24" i="9702"/>
  <c r="L31" i="9702" s="1"/>
  <c r="K24" i="9702"/>
  <c r="K31" i="9702" s="1"/>
  <c r="I24" i="9702"/>
  <c r="H24" i="9702"/>
  <c r="G24" i="9702"/>
  <c r="G31" i="9702" s="1"/>
  <c r="F24" i="9702"/>
  <c r="C24" i="9702"/>
  <c r="V21" i="9702"/>
  <c r="U21" i="9702"/>
  <c r="S21" i="9702"/>
  <c r="P21" i="9702"/>
  <c r="M21" i="9702"/>
  <c r="L21" i="9702"/>
  <c r="K21" i="9702"/>
  <c r="I21" i="9702"/>
  <c r="H21" i="9702"/>
  <c r="F21" i="9702"/>
  <c r="G21" i="9702" s="1"/>
  <c r="C21" i="9702"/>
  <c r="T31" i="9702"/>
  <c r="R31" i="9702"/>
  <c r="Q31" i="9702"/>
  <c r="O31" i="9702"/>
  <c r="V29" i="9702"/>
  <c r="U29" i="9702"/>
  <c r="S29" i="9702"/>
  <c r="P29" i="9702"/>
  <c r="M29" i="9702"/>
  <c r="L29" i="9702"/>
  <c r="K29" i="9702"/>
  <c r="I29" i="9702"/>
  <c r="H29" i="9702"/>
  <c r="G29" i="9702"/>
  <c r="F29" i="9702"/>
  <c r="C29" i="9702"/>
  <c r="V23" i="9702"/>
  <c r="U23" i="9702"/>
  <c r="S23" i="9702"/>
  <c r="P23" i="9702"/>
  <c r="M23" i="9702"/>
  <c r="L23" i="9702"/>
  <c r="K23" i="9702"/>
  <c r="I23" i="9702"/>
  <c r="H23" i="9702"/>
  <c r="F23" i="9702"/>
  <c r="G23" i="9702" s="1"/>
  <c r="C23" i="9702"/>
  <c r="V20" i="9702"/>
  <c r="U20" i="9702"/>
  <c r="S20" i="9702"/>
  <c r="P20" i="9702"/>
  <c r="M20" i="9702"/>
  <c r="L20" i="9702"/>
  <c r="K20" i="9702"/>
  <c r="I20" i="9702"/>
  <c r="H20" i="9702"/>
  <c r="F20" i="9702"/>
  <c r="G20" i="9702" s="1"/>
  <c r="C20" i="9702"/>
  <c r="V19" i="9702"/>
  <c r="U19" i="9702"/>
  <c r="S19" i="9702"/>
  <c r="P19" i="9702"/>
  <c r="M19" i="9702"/>
  <c r="L19" i="9702"/>
  <c r="K19" i="9702"/>
  <c r="I19" i="9702"/>
  <c r="H19" i="9702"/>
  <c r="F19" i="9702"/>
  <c r="G19" i="9702" s="1"/>
  <c r="C19" i="9702"/>
  <c r="V18" i="9702"/>
  <c r="U18" i="9702"/>
  <c r="U31" i="9702" s="1"/>
  <c r="S18" i="9702"/>
  <c r="S31" i="9702" s="1"/>
  <c r="P18" i="9702"/>
  <c r="P31" i="9702" s="1"/>
  <c r="M18" i="9702"/>
  <c r="M31" i="9702" s="1"/>
  <c r="L18" i="9702"/>
  <c r="K18" i="9702"/>
  <c r="I18" i="9702"/>
  <c r="H18" i="9702"/>
  <c r="G18" i="9702"/>
  <c r="F18" i="9702"/>
  <c r="C18" i="9702"/>
  <c r="I5" i="9702"/>
  <c r="T27" i="9701"/>
  <c r="R27" i="9701"/>
  <c r="Q27" i="9701"/>
  <c r="O27" i="9701"/>
  <c r="D27" i="9701"/>
  <c r="V25" i="9701"/>
  <c r="U25" i="9701"/>
  <c r="S25" i="9701"/>
  <c r="P25" i="9701"/>
  <c r="M25" i="9701"/>
  <c r="L25" i="9701"/>
  <c r="K25" i="9701"/>
  <c r="I25" i="9701"/>
  <c r="H25" i="9701"/>
  <c r="G25" i="9701"/>
  <c r="F25" i="9701"/>
  <c r="C25" i="9701"/>
  <c r="V24" i="9701"/>
  <c r="U24" i="9701"/>
  <c r="S24" i="9701"/>
  <c r="P24" i="9701"/>
  <c r="M24" i="9701"/>
  <c r="L24" i="9701"/>
  <c r="K24" i="9701"/>
  <c r="I24" i="9701"/>
  <c r="H24" i="9701"/>
  <c r="G24" i="9701"/>
  <c r="F24" i="9701"/>
  <c r="C24" i="9701"/>
  <c r="V23" i="9701"/>
  <c r="U23" i="9701"/>
  <c r="S23" i="9701"/>
  <c r="P23" i="9701"/>
  <c r="M23" i="9701"/>
  <c r="L23" i="9701"/>
  <c r="K23" i="9701"/>
  <c r="I23" i="9701"/>
  <c r="H23" i="9701"/>
  <c r="F23" i="9701"/>
  <c r="G23" i="9701" s="1"/>
  <c r="C23" i="9701"/>
  <c r="V22" i="9701"/>
  <c r="U22" i="9701"/>
  <c r="S22" i="9701"/>
  <c r="P22" i="9701"/>
  <c r="M22" i="9701"/>
  <c r="L22" i="9701"/>
  <c r="K22" i="9701"/>
  <c r="I22" i="9701"/>
  <c r="H22" i="9701"/>
  <c r="F22" i="9701"/>
  <c r="G22" i="9701" s="1"/>
  <c r="C22" i="9701"/>
  <c r="V21" i="9701"/>
  <c r="U21" i="9701"/>
  <c r="S21" i="9701"/>
  <c r="P21" i="9701"/>
  <c r="M21" i="9701"/>
  <c r="L21" i="9701"/>
  <c r="K21" i="9701"/>
  <c r="I21" i="9701"/>
  <c r="H21" i="9701"/>
  <c r="F21" i="9701"/>
  <c r="G21" i="9701" s="1"/>
  <c r="C21" i="9701"/>
  <c r="V20" i="9701"/>
  <c r="U20" i="9701"/>
  <c r="S20" i="9701"/>
  <c r="P20" i="9701"/>
  <c r="M20" i="9701"/>
  <c r="L20" i="9701"/>
  <c r="K20" i="9701"/>
  <c r="I20" i="9701"/>
  <c r="H20" i="9701"/>
  <c r="F20" i="9701"/>
  <c r="G20" i="9701" s="1"/>
  <c r="C20" i="9701"/>
  <c r="V19" i="9701"/>
  <c r="U19" i="9701"/>
  <c r="S19" i="9701"/>
  <c r="P19" i="9701"/>
  <c r="M19" i="9701"/>
  <c r="L19" i="9701"/>
  <c r="K19" i="9701"/>
  <c r="I19" i="9701"/>
  <c r="H19" i="9701"/>
  <c r="F19" i="9701"/>
  <c r="G19" i="9701" s="1"/>
  <c r="C19" i="9701"/>
  <c r="V18" i="9701"/>
  <c r="U18" i="9701"/>
  <c r="S18" i="9701"/>
  <c r="P18" i="9701"/>
  <c r="M18" i="9701"/>
  <c r="L18" i="9701"/>
  <c r="K18" i="9701"/>
  <c r="I18" i="9701"/>
  <c r="H18" i="9701"/>
  <c r="G18" i="9701"/>
  <c r="F18" i="9701"/>
  <c r="C18" i="9701"/>
  <c r="V27" i="9701"/>
  <c r="U27" i="9701"/>
  <c r="S27" i="9701"/>
  <c r="P27" i="9701"/>
  <c r="M27" i="9701"/>
  <c r="I5" i="9701"/>
  <c r="O28" i="9700"/>
  <c r="D28" i="9700"/>
  <c r="V26" i="9700"/>
  <c r="U26" i="9700"/>
  <c r="S26" i="9700"/>
  <c r="P26" i="9700"/>
  <c r="M26" i="9700"/>
  <c r="L26" i="9700"/>
  <c r="K26" i="9700"/>
  <c r="I26" i="9700"/>
  <c r="H26" i="9700"/>
  <c r="G26" i="9700"/>
  <c r="F26" i="9700"/>
  <c r="C26" i="9700"/>
  <c r="V25" i="9700"/>
  <c r="U25" i="9700"/>
  <c r="S25" i="9700"/>
  <c r="P25" i="9700"/>
  <c r="M25" i="9700"/>
  <c r="L25" i="9700"/>
  <c r="K25" i="9700"/>
  <c r="I25" i="9700"/>
  <c r="H25" i="9700"/>
  <c r="G25" i="9700"/>
  <c r="F25" i="9700"/>
  <c r="C25" i="9700"/>
  <c r="V24" i="9700"/>
  <c r="U24" i="9700"/>
  <c r="S24" i="9700"/>
  <c r="P24" i="9700"/>
  <c r="M24" i="9700"/>
  <c r="L24" i="9700"/>
  <c r="K24" i="9700"/>
  <c r="I24" i="9700"/>
  <c r="H24" i="9700"/>
  <c r="F24" i="9700"/>
  <c r="G24" i="9700" s="1"/>
  <c r="C24" i="9700"/>
  <c r="V23" i="9700"/>
  <c r="U23" i="9700"/>
  <c r="S23" i="9700"/>
  <c r="P23" i="9700"/>
  <c r="M23" i="9700"/>
  <c r="L23" i="9700"/>
  <c r="K23" i="9700"/>
  <c r="I23" i="9700"/>
  <c r="H23" i="9700"/>
  <c r="F23" i="9700"/>
  <c r="G23" i="9700" s="1"/>
  <c r="C23" i="9700"/>
  <c r="V22" i="9700"/>
  <c r="U22" i="9700"/>
  <c r="S22" i="9700"/>
  <c r="P22" i="9700"/>
  <c r="M22" i="9700"/>
  <c r="L22" i="9700"/>
  <c r="K22" i="9700"/>
  <c r="I22" i="9700"/>
  <c r="H22" i="9700"/>
  <c r="F22" i="9700"/>
  <c r="G22" i="9700" s="1"/>
  <c r="C22" i="9700"/>
  <c r="V21" i="9700"/>
  <c r="U21" i="9700"/>
  <c r="S21" i="9700"/>
  <c r="P21" i="9700"/>
  <c r="M21" i="9700"/>
  <c r="L21" i="9700"/>
  <c r="K21" i="9700"/>
  <c r="H21" i="9700"/>
  <c r="F21" i="9700"/>
  <c r="G21" i="9700" s="1"/>
  <c r="C21" i="9700"/>
  <c r="V20" i="9700"/>
  <c r="U20" i="9700"/>
  <c r="S20" i="9700"/>
  <c r="P20" i="9700"/>
  <c r="M20" i="9700"/>
  <c r="L20" i="9700"/>
  <c r="K20" i="9700"/>
  <c r="I20" i="9700"/>
  <c r="H20" i="9700"/>
  <c r="F20" i="9700"/>
  <c r="G20" i="9700" s="1"/>
  <c r="C20" i="9700"/>
  <c r="U19" i="9700"/>
  <c r="S19" i="9700"/>
  <c r="P19" i="9700"/>
  <c r="M19" i="9700"/>
  <c r="G19" i="9700"/>
  <c r="V18" i="9700"/>
  <c r="U18" i="9700"/>
  <c r="U28" i="9700" s="1"/>
  <c r="S18" i="9700"/>
  <c r="P18" i="9700"/>
  <c r="P28" i="9700" s="1"/>
  <c r="M18" i="9700"/>
  <c r="M28" i="9700" s="1"/>
  <c r="L18" i="9700"/>
  <c r="K18" i="9700"/>
  <c r="I18" i="9700"/>
  <c r="H18" i="9700"/>
  <c r="G18" i="9700"/>
  <c r="F18" i="9700"/>
  <c r="C18" i="9700"/>
  <c r="I5" i="9700"/>
  <c r="V24" i="9699"/>
  <c r="U24" i="9699"/>
  <c r="S24" i="9699"/>
  <c r="P24" i="9699"/>
  <c r="M24" i="9699"/>
  <c r="L24" i="9699"/>
  <c r="K24" i="9699"/>
  <c r="I24" i="9699"/>
  <c r="H24" i="9699"/>
  <c r="F24" i="9699"/>
  <c r="G24" i="9699" s="1"/>
  <c r="C24" i="9699"/>
  <c r="V23" i="9699"/>
  <c r="U23" i="9699"/>
  <c r="S23" i="9699"/>
  <c r="P23" i="9699"/>
  <c r="M23" i="9699"/>
  <c r="L23" i="9699"/>
  <c r="K23" i="9699"/>
  <c r="I23" i="9699"/>
  <c r="H23" i="9699"/>
  <c r="F23" i="9699"/>
  <c r="G23" i="9699" s="1"/>
  <c r="C23" i="9699"/>
  <c r="V22" i="9699"/>
  <c r="U22" i="9699"/>
  <c r="S22" i="9699"/>
  <c r="P22" i="9699"/>
  <c r="M22" i="9699"/>
  <c r="L22" i="9699"/>
  <c r="K22" i="9699"/>
  <c r="I22" i="9699"/>
  <c r="H22" i="9699"/>
  <c r="F22" i="9699"/>
  <c r="G22" i="9699" s="1"/>
  <c r="C22" i="9699"/>
  <c r="V21" i="9699"/>
  <c r="U21" i="9699"/>
  <c r="S21" i="9699"/>
  <c r="P21" i="9699"/>
  <c r="M21" i="9699"/>
  <c r="L21" i="9699"/>
  <c r="K21" i="9699"/>
  <c r="I21" i="9699"/>
  <c r="H21" i="9699"/>
  <c r="F21" i="9699"/>
  <c r="G21" i="9699" s="1"/>
  <c r="C21" i="9699"/>
  <c r="T29" i="9699"/>
  <c r="R29" i="9699"/>
  <c r="Q29" i="9699"/>
  <c r="O29" i="9699"/>
  <c r="D29" i="9699"/>
  <c r="V27" i="9699"/>
  <c r="U27" i="9699"/>
  <c r="S27" i="9699"/>
  <c r="P27" i="9699"/>
  <c r="M27" i="9699"/>
  <c r="L27" i="9699"/>
  <c r="K27" i="9699"/>
  <c r="I27" i="9699"/>
  <c r="H27" i="9699"/>
  <c r="G27" i="9699"/>
  <c r="F27" i="9699"/>
  <c r="C27" i="9699"/>
  <c r="V26" i="9699"/>
  <c r="U26" i="9699"/>
  <c r="S26" i="9699"/>
  <c r="P26" i="9699"/>
  <c r="M26" i="9699"/>
  <c r="L26" i="9699"/>
  <c r="K26" i="9699"/>
  <c r="I26" i="9699"/>
  <c r="H26" i="9699"/>
  <c r="F26" i="9699"/>
  <c r="G26" i="9699" s="1"/>
  <c r="C26" i="9699"/>
  <c r="V25" i="9699"/>
  <c r="U25" i="9699"/>
  <c r="S25" i="9699"/>
  <c r="P25" i="9699"/>
  <c r="M25" i="9699"/>
  <c r="L25" i="9699"/>
  <c r="K25" i="9699"/>
  <c r="I25" i="9699"/>
  <c r="H25" i="9699"/>
  <c r="F25" i="9699"/>
  <c r="G25" i="9699" s="1"/>
  <c r="C25" i="9699"/>
  <c r="V20" i="9699"/>
  <c r="U20" i="9699"/>
  <c r="S20" i="9699"/>
  <c r="P20" i="9699"/>
  <c r="M20" i="9699"/>
  <c r="L20" i="9699"/>
  <c r="K20" i="9699"/>
  <c r="I20" i="9699"/>
  <c r="H20" i="9699"/>
  <c r="G20" i="9699"/>
  <c r="F20" i="9699"/>
  <c r="C20" i="9699"/>
  <c r="V19" i="9699"/>
  <c r="U19" i="9699"/>
  <c r="S19" i="9699"/>
  <c r="P19" i="9699"/>
  <c r="M19" i="9699"/>
  <c r="L19" i="9699"/>
  <c r="K19" i="9699"/>
  <c r="I19" i="9699"/>
  <c r="H19" i="9699"/>
  <c r="F19" i="9699"/>
  <c r="G19" i="9699" s="1"/>
  <c r="C19" i="9699"/>
  <c r="V18" i="9699"/>
  <c r="U18" i="9699"/>
  <c r="U29" i="9699" s="1"/>
  <c r="S18" i="9699"/>
  <c r="S29" i="9699" s="1"/>
  <c r="P18" i="9699"/>
  <c r="P29" i="9699" s="1"/>
  <c r="M18" i="9699"/>
  <c r="M29" i="9699" s="1"/>
  <c r="L18" i="9699"/>
  <c r="K18" i="9699"/>
  <c r="I18" i="9699"/>
  <c r="H18" i="9699"/>
  <c r="G18" i="9699"/>
  <c r="F18" i="9699"/>
  <c r="C18" i="9699"/>
  <c r="I5" i="9699"/>
  <c r="J433" i="152"/>
  <c r="J432" i="152"/>
  <c r="J431" i="152"/>
  <c r="J430" i="152"/>
  <c r="J429" i="152"/>
  <c r="J428" i="152"/>
  <c r="J427" i="152"/>
  <c r="J426" i="152"/>
  <c r="J421" i="152"/>
  <c r="J420" i="152"/>
  <c r="J419" i="152"/>
  <c r="J416" i="152"/>
  <c r="J415" i="152"/>
  <c r="J414" i="152"/>
  <c r="V21" i="9698"/>
  <c r="U21" i="9698"/>
  <c r="S21" i="9698"/>
  <c r="P21" i="9698"/>
  <c r="M21" i="9698"/>
  <c r="L21" i="9698"/>
  <c r="K21" i="9698"/>
  <c r="I21" i="9698"/>
  <c r="H21" i="9698"/>
  <c r="G21" i="9698"/>
  <c r="F21" i="9698"/>
  <c r="C21" i="9698"/>
  <c r="V25" i="9698"/>
  <c r="U25" i="9698"/>
  <c r="S25" i="9698"/>
  <c r="P25" i="9698"/>
  <c r="M25" i="9698"/>
  <c r="L25" i="9698"/>
  <c r="K25" i="9698"/>
  <c r="I25" i="9698"/>
  <c r="H25" i="9698"/>
  <c r="F25" i="9698"/>
  <c r="G25" i="9698" s="1"/>
  <c r="C25" i="9698"/>
  <c r="V24" i="9698"/>
  <c r="U24" i="9698"/>
  <c r="S24" i="9698"/>
  <c r="P24" i="9698"/>
  <c r="M24" i="9698"/>
  <c r="L24" i="9698"/>
  <c r="K24" i="9698"/>
  <c r="I24" i="9698"/>
  <c r="H24" i="9698"/>
  <c r="F24" i="9698"/>
  <c r="G24" i="9698" s="1"/>
  <c r="C24" i="9698"/>
  <c r="V23" i="9698"/>
  <c r="U23" i="9698"/>
  <c r="S23" i="9698"/>
  <c r="P23" i="9698"/>
  <c r="M23" i="9698"/>
  <c r="L23" i="9698"/>
  <c r="K23" i="9698"/>
  <c r="I23" i="9698"/>
  <c r="H23" i="9698"/>
  <c r="F23" i="9698"/>
  <c r="G23" i="9698" s="1"/>
  <c r="C23" i="9698"/>
  <c r="V22" i="9698"/>
  <c r="U22" i="9698"/>
  <c r="S22" i="9698"/>
  <c r="P22" i="9698"/>
  <c r="M22" i="9698"/>
  <c r="L22" i="9698"/>
  <c r="K22" i="9698"/>
  <c r="I22" i="9698"/>
  <c r="H22" i="9698"/>
  <c r="F22" i="9698"/>
  <c r="G22" i="9698" s="1"/>
  <c r="C22" i="9698"/>
  <c r="V20" i="9698"/>
  <c r="U20" i="9698"/>
  <c r="S20" i="9698"/>
  <c r="P20" i="9698"/>
  <c r="M20" i="9698"/>
  <c r="L20" i="9698"/>
  <c r="K20" i="9698"/>
  <c r="I20" i="9698"/>
  <c r="H20" i="9698"/>
  <c r="F20" i="9698"/>
  <c r="G20" i="9698" s="1"/>
  <c r="C20" i="9698"/>
  <c r="T29" i="9698"/>
  <c r="R29" i="9698"/>
  <c r="Q29" i="9698"/>
  <c r="O29" i="9698"/>
  <c r="D29" i="9698"/>
  <c r="V27" i="9698"/>
  <c r="U27" i="9698"/>
  <c r="S27" i="9698"/>
  <c r="P27" i="9698"/>
  <c r="M27" i="9698"/>
  <c r="L27" i="9698"/>
  <c r="K27" i="9698"/>
  <c r="I27" i="9698"/>
  <c r="H27" i="9698"/>
  <c r="G27" i="9698"/>
  <c r="F27" i="9698"/>
  <c r="C27" i="9698"/>
  <c r="V26" i="9698"/>
  <c r="U26" i="9698"/>
  <c r="S26" i="9698"/>
  <c r="P26" i="9698"/>
  <c r="M26" i="9698"/>
  <c r="L26" i="9698"/>
  <c r="K26" i="9698"/>
  <c r="I26" i="9698"/>
  <c r="H26" i="9698"/>
  <c r="G26" i="9698"/>
  <c r="F26" i="9698"/>
  <c r="C26" i="9698"/>
  <c r="V19" i="9698"/>
  <c r="U19" i="9698"/>
  <c r="S19" i="9698"/>
  <c r="P19" i="9698"/>
  <c r="M19" i="9698"/>
  <c r="L19" i="9698"/>
  <c r="K19" i="9698"/>
  <c r="I19" i="9698"/>
  <c r="H19" i="9698"/>
  <c r="F19" i="9698"/>
  <c r="G19" i="9698" s="1"/>
  <c r="C19" i="9698"/>
  <c r="V18" i="9698"/>
  <c r="U18" i="9698"/>
  <c r="U29" i="9698" s="1"/>
  <c r="S18" i="9698"/>
  <c r="S29" i="9698" s="1"/>
  <c r="P18" i="9698"/>
  <c r="P29" i="9698" s="1"/>
  <c r="M18" i="9698"/>
  <c r="M29" i="9698" s="1"/>
  <c r="L18" i="9698"/>
  <c r="K18" i="9698"/>
  <c r="I18" i="9698"/>
  <c r="H18" i="9698"/>
  <c r="G18" i="9698"/>
  <c r="F18" i="9698"/>
  <c r="C18" i="9698"/>
  <c r="I5" i="9698"/>
  <c r="T26" i="9697"/>
  <c r="R26" i="9697"/>
  <c r="Q26" i="9697"/>
  <c r="O26" i="9697"/>
  <c r="D26" i="9697"/>
  <c r="V24" i="9697"/>
  <c r="U24" i="9697"/>
  <c r="S24" i="9697"/>
  <c r="P24" i="9697"/>
  <c r="M24" i="9697"/>
  <c r="L24" i="9697"/>
  <c r="K24" i="9697"/>
  <c r="I24" i="9697"/>
  <c r="H24" i="9697"/>
  <c r="G24" i="9697"/>
  <c r="F24" i="9697"/>
  <c r="C24" i="9697"/>
  <c r="V23" i="9697"/>
  <c r="U23" i="9697"/>
  <c r="S23" i="9697"/>
  <c r="P23" i="9697"/>
  <c r="M23" i="9697"/>
  <c r="L23" i="9697"/>
  <c r="K23" i="9697"/>
  <c r="I23" i="9697"/>
  <c r="H23" i="9697"/>
  <c r="G23" i="9697"/>
  <c r="F23" i="9697"/>
  <c r="C23" i="9697"/>
  <c r="V22" i="9697"/>
  <c r="U22" i="9697"/>
  <c r="S22" i="9697"/>
  <c r="P22" i="9697"/>
  <c r="M22" i="9697"/>
  <c r="L22" i="9697"/>
  <c r="K22" i="9697"/>
  <c r="I22" i="9697"/>
  <c r="H22" i="9697"/>
  <c r="G22" i="9697"/>
  <c r="F22" i="9697"/>
  <c r="C22" i="9697"/>
  <c r="V21" i="9697"/>
  <c r="U21" i="9697"/>
  <c r="S21" i="9697"/>
  <c r="P21" i="9697"/>
  <c r="M21" i="9697"/>
  <c r="L21" i="9697"/>
  <c r="K21" i="9697"/>
  <c r="I21" i="9697"/>
  <c r="H21" i="9697"/>
  <c r="F21" i="9697"/>
  <c r="G21" i="9697" s="1"/>
  <c r="C21" i="9697"/>
  <c r="V20" i="9697"/>
  <c r="U20" i="9697"/>
  <c r="S20" i="9697"/>
  <c r="P20" i="9697"/>
  <c r="M20" i="9697"/>
  <c r="L20" i="9697"/>
  <c r="K20" i="9697"/>
  <c r="I20" i="9697"/>
  <c r="H20" i="9697"/>
  <c r="F20" i="9697"/>
  <c r="G20" i="9697" s="1"/>
  <c r="C20" i="9697"/>
  <c r="V19" i="9697"/>
  <c r="U19" i="9697"/>
  <c r="S19" i="9697"/>
  <c r="P19" i="9697"/>
  <c r="M19" i="9697"/>
  <c r="L19" i="9697"/>
  <c r="K19" i="9697"/>
  <c r="I19" i="9697"/>
  <c r="H19" i="9697"/>
  <c r="F19" i="9697"/>
  <c r="G19" i="9697" s="1"/>
  <c r="C19" i="9697"/>
  <c r="V18" i="9697"/>
  <c r="U18" i="9697"/>
  <c r="U26" i="9697" s="1"/>
  <c r="S18" i="9697"/>
  <c r="S26" i="9697" s="1"/>
  <c r="P18" i="9697"/>
  <c r="P26" i="9697" s="1"/>
  <c r="M18" i="9697"/>
  <c r="L18" i="9697"/>
  <c r="K18" i="9697"/>
  <c r="I18" i="9697"/>
  <c r="H18" i="9697"/>
  <c r="G18" i="9697"/>
  <c r="F18" i="9697"/>
  <c r="C18" i="9697"/>
  <c r="M26" i="9697"/>
  <c r="I5" i="9697"/>
  <c r="V26" i="9696"/>
  <c r="U26" i="9696"/>
  <c r="S26" i="9696"/>
  <c r="P26" i="9696"/>
  <c r="M26" i="9696"/>
  <c r="L26" i="9696"/>
  <c r="K26" i="9696"/>
  <c r="I26" i="9696"/>
  <c r="H26" i="9696"/>
  <c r="F26" i="9696"/>
  <c r="G26" i="9696" s="1"/>
  <c r="C26" i="9696"/>
  <c r="V25" i="9696"/>
  <c r="U25" i="9696"/>
  <c r="S25" i="9696"/>
  <c r="P25" i="9696"/>
  <c r="M25" i="9696"/>
  <c r="L25" i="9696"/>
  <c r="K25" i="9696"/>
  <c r="I25" i="9696"/>
  <c r="H25" i="9696"/>
  <c r="F25" i="9696"/>
  <c r="G25" i="9696" s="1"/>
  <c r="C25" i="9696"/>
  <c r="V27" i="9696"/>
  <c r="U27" i="9696"/>
  <c r="S27" i="9696"/>
  <c r="P27" i="9696"/>
  <c r="M27" i="9696"/>
  <c r="L27" i="9696"/>
  <c r="K27" i="9696"/>
  <c r="I27" i="9696"/>
  <c r="H27" i="9696"/>
  <c r="F27" i="9696"/>
  <c r="G27" i="9696" s="1"/>
  <c r="C27" i="9696"/>
  <c r="V24" i="9696"/>
  <c r="U24" i="9696"/>
  <c r="S24" i="9696"/>
  <c r="P24" i="9696"/>
  <c r="M24" i="9696"/>
  <c r="L24" i="9696"/>
  <c r="K24" i="9696"/>
  <c r="I24" i="9696"/>
  <c r="H24" i="9696"/>
  <c r="F24" i="9696"/>
  <c r="G24" i="9696" s="1"/>
  <c r="C24" i="9696"/>
  <c r="V19" i="9696"/>
  <c r="U19" i="9696"/>
  <c r="S19" i="9696"/>
  <c r="P19" i="9696"/>
  <c r="M19" i="9696"/>
  <c r="L19" i="9696"/>
  <c r="K19" i="9696"/>
  <c r="I19" i="9696"/>
  <c r="H19" i="9696"/>
  <c r="F19" i="9696"/>
  <c r="G19" i="9696" s="1"/>
  <c r="C19" i="9696"/>
  <c r="T30" i="9696"/>
  <c r="R30" i="9696"/>
  <c r="Q30" i="9696"/>
  <c r="O30" i="9696"/>
  <c r="D30" i="9696"/>
  <c r="V28" i="9696"/>
  <c r="U28" i="9696"/>
  <c r="S28" i="9696"/>
  <c r="P28" i="9696"/>
  <c r="M28" i="9696"/>
  <c r="L28" i="9696"/>
  <c r="K28" i="9696"/>
  <c r="I28" i="9696"/>
  <c r="H28" i="9696"/>
  <c r="G28" i="9696"/>
  <c r="F28" i="9696"/>
  <c r="C28" i="9696"/>
  <c r="V23" i="9696"/>
  <c r="U23" i="9696"/>
  <c r="S23" i="9696"/>
  <c r="P23" i="9696"/>
  <c r="M23" i="9696"/>
  <c r="L23" i="9696"/>
  <c r="K23" i="9696"/>
  <c r="I23" i="9696"/>
  <c r="H23" i="9696"/>
  <c r="F23" i="9696"/>
  <c r="G23" i="9696" s="1"/>
  <c r="C23" i="9696"/>
  <c r="V22" i="9696"/>
  <c r="U22" i="9696"/>
  <c r="S22" i="9696"/>
  <c r="P22" i="9696"/>
  <c r="M22" i="9696"/>
  <c r="L22" i="9696"/>
  <c r="K22" i="9696"/>
  <c r="I22" i="9696"/>
  <c r="H22" i="9696"/>
  <c r="F22" i="9696"/>
  <c r="G22" i="9696" s="1"/>
  <c r="C22" i="9696"/>
  <c r="V21" i="9696"/>
  <c r="U21" i="9696"/>
  <c r="S21" i="9696"/>
  <c r="P21" i="9696"/>
  <c r="M21" i="9696"/>
  <c r="L21" i="9696"/>
  <c r="K21" i="9696"/>
  <c r="I21" i="9696"/>
  <c r="H21" i="9696"/>
  <c r="G21" i="9696"/>
  <c r="F21" i="9696"/>
  <c r="C21" i="9696"/>
  <c r="V20" i="9696"/>
  <c r="U20" i="9696"/>
  <c r="S20" i="9696"/>
  <c r="P20" i="9696"/>
  <c r="M20" i="9696"/>
  <c r="L20" i="9696"/>
  <c r="K20" i="9696"/>
  <c r="I20" i="9696"/>
  <c r="H20" i="9696"/>
  <c r="F20" i="9696"/>
  <c r="G20" i="9696" s="1"/>
  <c r="C20" i="9696"/>
  <c r="V18" i="9696"/>
  <c r="U18" i="9696"/>
  <c r="U30" i="9696" s="1"/>
  <c r="S18" i="9696"/>
  <c r="S30" i="9696" s="1"/>
  <c r="P18" i="9696"/>
  <c r="P30" i="9696" s="1"/>
  <c r="M18" i="9696"/>
  <c r="M30" i="9696" s="1"/>
  <c r="L18" i="9696"/>
  <c r="K18" i="9696"/>
  <c r="I18" i="9696"/>
  <c r="H18" i="9696"/>
  <c r="G18" i="9696"/>
  <c r="F18" i="9696"/>
  <c r="C18" i="9696"/>
  <c r="I5" i="9696"/>
  <c r="T28" i="9695"/>
  <c r="R28" i="9695"/>
  <c r="Q28" i="9695"/>
  <c r="O28" i="9695"/>
  <c r="D28" i="9695"/>
  <c r="V26" i="9695"/>
  <c r="U26" i="9695"/>
  <c r="S26" i="9695"/>
  <c r="P26" i="9695"/>
  <c r="M26" i="9695"/>
  <c r="L26" i="9695"/>
  <c r="K26" i="9695"/>
  <c r="I26" i="9695"/>
  <c r="H26" i="9695"/>
  <c r="G26" i="9695"/>
  <c r="F26" i="9695"/>
  <c r="C26" i="9695"/>
  <c r="V25" i="9695"/>
  <c r="U25" i="9695"/>
  <c r="S25" i="9695"/>
  <c r="P25" i="9695"/>
  <c r="M25" i="9695"/>
  <c r="L25" i="9695"/>
  <c r="K25" i="9695"/>
  <c r="I25" i="9695"/>
  <c r="H25" i="9695"/>
  <c r="F25" i="9695"/>
  <c r="G25" i="9695" s="1"/>
  <c r="C25" i="9695"/>
  <c r="V24" i="9695"/>
  <c r="U24" i="9695"/>
  <c r="S24" i="9695"/>
  <c r="P24" i="9695"/>
  <c r="M24" i="9695"/>
  <c r="L24" i="9695"/>
  <c r="K24" i="9695"/>
  <c r="I24" i="9695"/>
  <c r="H24" i="9695"/>
  <c r="F24" i="9695"/>
  <c r="G24" i="9695" s="1"/>
  <c r="C24" i="9695"/>
  <c r="V23" i="9695"/>
  <c r="U23" i="9695"/>
  <c r="S23" i="9695"/>
  <c r="P23" i="9695"/>
  <c r="M23" i="9695"/>
  <c r="L23" i="9695"/>
  <c r="K23" i="9695"/>
  <c r="I23" i="9695"/>
  <c r="H23" i="9695"/>
  <c r="F23" i="9695"/>
  <c r="G23" i="9695" s="1"/>
  <c r="C23" i="9695"/>
  <c r="V22" i="9695"/>
  <c r="U22" i="9695"/>
  <c r="S22" i="9695"/>
  <c r="P22" i="9695"/>
  <c r="M22" i="9695"/>
  <c r="L22" i="9695"/>
  <c r="K22" i="9695"/>
  <c r="I22" i="9695"/>
  <c r="H22" i="9695"/>
  <c r="F22" i="9695"/>
  <c r="G22" i="9695" s="1"/>
  <c r="C22" i="9695"/>
  <c r="V21" i="9695"/>
  <c r="U21" i="9695"/>
  <c r="S21" i="9695"/>
  <c r="P21" i="9695"/>
  <c r="M21" i="9695"/>
  <c r="L21" i="9695"/>
  <c r="K21" i="9695"/>
  <c r="I21" i="9695"/>
  <c r="H21" i="9695"/>
  <c r="F21" i="9695"/>
  <c r="G21" i="9695" s="1"/>
  <c r="C21" i="9695"/>
  <c r="V20" i="9695"/>
  <c r="U20" i="9695"/>
  <c r="S20" i="9695"/>
  <c r="P20" i="9695"/>
  <c r="M20" i="9695"/>
  <c r="L20" i="9695"/>
  <c r="K20" i="9695"/>
  <c r="I20" i="9695"/>
  <c r="H20" i="9695"/>
  <c r="G20" i="9695"/>
  <c r="F20" i="9695"/>
  <c r="C20" i="9695"/>
  <c r="V19" i="9695"/>
  <c r="U19" i="9695"/>
  <c r="S19" i="9695"/>
  <c r="P19" i="9695"/>
  <c r="M19" i="9695"/>
  <c r="L19" i="9695"/>
  <c r="K19" i="9695"/>
  <c r="I19" i="9695"/>
  <c r="H19" i="9695"/>
  <c r="F19" i="9695"/>
  <c r="G19" i="9695" s="1"/>
  <c r="C19" i="9695"/>
  <c r="V18" i="9695"/>
  <c r="U18" i="9695"/>
  <c r="U28" i="9695" s="1"/>
  <c r="S18" i="9695"/>
  <c r="S28" i="9695" s="1"/>
  <c r="P18" i="9695"/>
  <c r="P28" i="9695" s="1"/>
  <c r="M18" i="9695"/>
  <c r="M28" i="9695" s="1"/>
  <c r="L18" i="9695"/>
  <c r="K18" i="9695"/>
  <c r="I18" i="9695"/>
  <c r="H18" i="9695"/>
  <c r="G18" i="9695"/>
  <c r="F18" i="9695"/>
  <c r="C18" i="9695"/>
  <c r="I5" i="9695"/>
  <c r="I25" i="9693"/>
  <c r="K26" i="9693"/>
  <c r="V27" i="9693"/>
  <c r="U27" i="9693"/>
  <c r="S27" i="9693"/>
  <c r="P27" i="9693"/>
  <c r="M27" i="9693"/>
  <c r="L27" i="9693"/>
  <c r="K27" i="9693"/>
  <c r="I27" i="9693"/>
  <c r="H27" i="9693"/>
  <c r="F27" i="9693"/>
  <c r="G27" i="9693" s="1"/>
  <c r="C27" i="9693"/>
  <c r="U26" i="9693"/>
  <c r="S26" i="9693"/>
  <c r="P26" i="9693"/>
  <c r="M26" i="9693"/>
  <c r="L26" i="9693"/>
  <c r="F26" i="9693"/>
  <c r="G26" i="9693" s="1"/>
  <c r="U25" i="9693"/>
  <c r="S25" i="9693"/>
  <c r="P25" i="9693"/>
  <c r="M25" i="9693"/>
  <c r="L25" i="9693"/>
  <c r="K25" i="9693"/>
  <c r="F25" i="9693"/>
  <c r="G25" i="9693" s="1"/>
  <c r="C25" i="9693"/>
  <c r="V24" i="9693"/>
  <c r="U24" i="9693"/>
  <c r="S24" i="9693"/>
  <c r="P24" i="9693"/>
  <c r="M24" i="9693"/>
  <c r="L24" i="9693"/>
  <c r="K24" i="9693"/>
  <c r="I24" i="9693"/>
  <c r="H24" i="9693"/>
  <c r="F24" i="9693"/>
  <c r="G24" i="9693" s="1"/>
  <c r="C24" i="9693"/>
  <c r="V23" i="9693"/>
  <c r="U23" i="9693"/>
  <c r="S23" i="9693"/>
  <c r="P23" i="9693"/>
  <c r="M23" i="9693"/>
  <c r="L23" i="9693"/>
  <c r="K23" i="9693"/>
  <c r="I23" i="9693"/>
  <c r="H23" i="9693"/>
  <c r="F23" i="9693"/>
  <c r="G23" i="9693" s="1"/>
  <c r="C23" i="9693"/>
  <c r="V19" i="9693"/>
  <c r="U19" i="9693"/>
  <c r="S19" i="9693"/>
  <c r="P19" i="9693"/>
  <c r="M19" i="9693"/>
  <c r="L19" i="9693"/>
  <c r="K19" i="9693"/>
  <c r="I19" i="9693"/>
  <c r="H19" i="9693"/>
  <c r="F19" i="9693"/>
  <c r="G19" i="9693" s="1"/>
  <c r="C19" i="9693"/>
  <c r="T30" i="9693"/>
  <c r="R30" i="9693"/>
  <c r="Q30" i="9693"/>
  <c r="O30" i="9693"/>
  <c r="V28" i="9693"/>
  <c r="U28" i="9693"/>
  <c r="S28" i="9693"/>
  <c r="P28" i="9693"/>
  <c r="M28" i="9693"/>
  <c r="L28" i="9693"/>
  <c r="K28" i="9693"/>
  <c r="I28" i="9693"/>
  <c r="H28" i="9693"/>
  <c r="G28" i="9693"/>
  <c r="F28" i="9693"/>
  <c r="C28" i="9693"/>
  <c r="V22" i="9693"/>
  <c r="U22" i="9693"/>
  <c r="S22" i="9693"/>
  <c r="P22" i="9693"/>
  <c r="M22" i="9693"/>
  <c r="L22" i="9693"/>
  <c r="K22" i="9693"/>
  <c r="I22" i="9693"/>
  <c r="H22" i="9693"/>
  <c r="F22" i="9693"/>
  <c r="G22" i="9693" s="1"/>
  <c r="C22" i="9693"/>
  <c r="V21" i="9693"/>
  <c r="U21" i="9693"/>
  <c r="S21" i="9693"/>
  <c r="P21" i="9693"/>
  <c r="M21" i="9693"/>
  <c r="L21" i="9693"/>
  <c r="K21" i="9693"/>
  <c r="I21" i="9693"/>
  <c r="H21" i="9693"/>
  <c r="G21" i="9693"/>
  <c r="F21" i="9693"/>
  <c r="C21" i="9693"/>
  <c r="V20" i="9693"/>
  <c r="U20" i="9693"/>
  <c r="S20" i="9693"/>
  <c r="P20" i="9693"/>
  <c r="M20" i="9693"/>
  <c r="L20" i="9693"/>
  <c r="K20" i="9693"/>
  <c r="I20" i="9693"/>
  <c r="H20" i="9693"/>
  <c r="F20" i="9693"/>
  <c r="G20" i="9693" s="1"/>
  <c r="C20" i="9693"/>
  <c r="V18" i="9693"/>
  <c r="U18" i="9693"/>
  <c r="U30" i="9693" s="1"/>
  <c r="S18" i="9693"/>
  <c r="S30" i="9693" s="1"/>
  <c r="P18" i="9693"/>
  <c r="P30" i="9693" s="1"/>
  <c r="M18" i="9693"/>
  <c r="M30" i="9693" s="1"/>
  <c r="L18" i="9693"/>
  <c r="K18" i="9693"/>
  <c r="I18" i="9693"/>
  <c r="H18" i="9693"/>
  <c r="G18" i="9693"/>
  <c r="F18" i="9693"/>
  <c r="C18" i="9693"/>
  <c r="I5" i="9693"/>
  <c r="T35" i="9692"/>
  <c r="R35" i="9692"/>
  <c r="Q35" i="9692"/>
  <c r="O35" i="9692"/>
  <c r="D35" i="9692"/>
  <c r="V33" i="9692"/>
  <c r="U33" i="9692"/>
  <c r="S33" i="9692"/>
  <c r="P33" i="9692"/>
  <c r="M33" i="9692"/>
  <c r="L33" i="9692"/>
  <c r="K33" i="9692"/>
  <c r="I33" i="9692"/>
  <c r="H33" i="9692"/>
  <c r="G33" i="9692"/>
  <c r="F33" i="9692"/>
  <c r="C33" i="9692"/>
  <c r="V32" i="9692"/>
  <c r="U32" i="9692"/>
  <c r="S32" i="9692"/>
  <c r="P32" i="9692"/>
  <c r="M32" i="9692"/>
  <c r="L32" i="9692"/>
  <c r="K32" i="9692"/>
  <c r="I32" i="9692"/>
  <c r="H32" i="9692"/>
  <c r="F32" i="9692"/>
  <c r="G32" i="9692" s="1"/>
  <c r="C32" i="9692"/>
  <c r="V31" i="9692"/>
  <c r="U31" i="9692"/>
  <c r="S31" i="9692"/>
  <c r="P31" i="9692"/>
  <c r="M31" i="9692"/>
  <c r="L31" i="9692"/>
  <c r="K31" i="9692"/>
  <c r="I31" i="9692"/>
  <c r="H31" i="9692"/>
  <c r="F31" i="9692"/>
  <c r="G31" i="9692" s="1"/>
  <c r="C31" i="9692"/>
  <c r="V30" i="9692"/>
  <c r="U30" i="9692"/>
  <c r="S30" i="9692"/>
  <c r="P30" i="9692"/>
  <c r="M30" i="9692"/>
  <c r="L30" i="9692"/>
  <c r="K30" i="9692"/>
  <c r="I30" i="9692"/>
  <c r="H30" i="9692"/>
  <c r="F30" i="9692"/>
  <c r="G30" i="9692" s="1"/>
  <c r="C30" i="9692"/>
  <c r="V29" i="9692"/>
  <c r="U29" i="9692"/>
  <c r="S29" i="9692"/>
  <c r="P29" i="9692"/>
  <c r="M29" i="9692"/>
  <c r="L29" i="9692"/>
  <c r="K29" i="9692"/>
  <c r="I29" i="9692"/>
  <c r="H29" i="9692"/>
  <c r="F29" i="9692"/>
  <c r="G29" i="9692" s="1"/>
  <c r="C29" i="9692"/>
  <c r="V28" i="9692"/>
  <c r="U28" i="9692"/>
  <c r="S28" i="9692"/>
  <c r="P28" i="9692"/>
  <c r="M28" i="9692"/>
  <c r="L28" i="9692"/>
  <c r="K28" i="9692"/>
  <c r="I28" i="9692"/>
  <c r="H28" i="9692"/>
  <c r="F28" i="9692"/>
  <c r="G28" i="9692" s="1"/>
  <c r="C28" i="9692"/>
  <c r="V27" i="9692"/>
  <c r="U27" i="9692"/>
  <c r="S27" i="9692"/>
  <c r="P27" i="9692"/>
  <c r="M27" i="9692"/>
  <c r="L27" i="9692"/>
  <c r="K27" i="9692"/>
  <c r="I27" i="9692"/>
  <c r="H27" i="9692"/>
  <c r="G27" i="9692"/>
  <c r="F27" i="9692"/>
  <c r="C27" i="9692"/>
  <c r="V26" i="9692"/>
  <c r="U26" i="9692"/>
  <c r="S26" i="9692"/>
  <c r="P26" i="9692"/>
  <c r="M26" i="9692"/>
  <c r="L26" i="9692"/>
  <c r="K26" i="9692"/>
  <c r="I26" i="9692"/>
  <c r="H26" i="9692"/>
  <c r="F26" i="9692"/>
  <c r="G26" i="9692" s="1"/>
  <c r="C26" i="9692"/>
  <c r="V25" i="9692"/>
  <c r="U25" i="9692"/>
  <c r="S25" i="9692"/>
  <c r="P25" i="9692"/>
  <c r="M25" i="9692"/>
  <c r="L25" i="9692"/>
  <c r="K25" i="9692"/>
  <c r="I25" i="9692"/>
  <c r="H25" i="9692"/>
  <c r="F25" i="9692"/>
  <c r="G25" i="9692" s="1"/>
  <c r="C25" i="9692"/>
  <c r="V24" i="9692"/>
  <c r="U24" i="9692"/>
  <c r="S24" i="9692"/>
  <c r="P24" i="9692"/>
  <c r="M24" i="9692"/>
  <c r="L24" i="9692"/>
  <c r="K24" i="9692"/>
  <c r="I24" i="9692"/>
  <c r="H24" i="9692"/>
  <c r="F24" i="9692"/>
  <c r="G24" i="9692" s="1"/>
  <c r="C24" i="9692"/>
  <c r="V23" i="9692"/>
  <c r="U23" i="9692"/>
  <c r="S23" i="9692"/>
  <c r="P23" i="9692"/>
  <c r="M23" i="9692"/>
  <c r="L23" i="9692"/>
  <c r="K23" i="9692"/>
  <c r="I23" i="9692"/>
  <c r="H23" i="9692"/>
  <c r="F23" i="9692"/>
  <c r="G23" i="9692" s="1"/>
  <c r="C23" i="9692"/>
  <c r="V22" i="9692"/>
  <c r="U22" i="9692"/>
  <c r="S22" i="9692"/>
  <c r="P22" i="9692"/>
  <c r="M22" i="9692"/>
  <c r="L22" i="9692"/>
  <c r="K22" i="9692"/>
  <c r="I22" i="9692"/>
  <c r="H22" i="9692"/>
  <c r="F22" i="9692"/>
  <c r="G22" i="9692" s="1"/>
  <c r="C22" i="9692"/>
  <c r="V21" i="9692"/>
  <c r="U21" i="9692"/>
  <c r="S21" i="9692"/>
  <c r="P21" i="9692"/>
  <c r="M21" i="9692"/>
  <c r="L21" i="9692"/>
  <c r="K21" i="9692"/>
  <c r="I21" i="9692"/>
  <c r="H21" i="9692"/>
  <c r="F21" i="9692"/>
  <c r="G21" i="9692" s="1"/>
  <c r="C21" i="9692"/>
  <c r="V20" i="9692"/>
  <c r="U20" i="9692"/>
  <c r="S20" i="9692"/>
  <c r="P20" i="9692"/>
  <c r="M20" i="9692"/>
  <c r="L20" i="9692"/>
  <c r="K20" i="9692"/>
  <c r="I20" i="9692"/>
  <c r="H20" i="9692"/>
  <c r="F20" i="9692"/>
  <c r="G20" i="9692" s="1"/>
  <c r="C20" i="9692"/>
  <c r="V19" i="9692"/>
  <c r="U19" i="9692"/>
  <c r="S19" i="9692"/>
  <c r="P19" i="9692"/>
  <c r="M19" i="9692"/>
  <c r="L19" i="9692"/>
  <c r="K19" i="9692"/>
  <c r="I19" i="9692"/>
  <c r="H19" i="9692"/>
  <c r="F19" i="9692"/>
  <c r="G19" i="9692" s="1"/>
  <c r="C19" i="9692"/>
  <c r="V18" i="9692"/>
  <c r="U18" i="9692"/>
  <c r="U35" i="9692" s="1"/>
  <c r="S18" i="9692"/>
  <c r="S35" i="9692" s="1"/>
  <c r="P18" i="9692"/>
  <c r="P35" i="9692" s="1"/>
  <c r="M18" i="9692"/>
  <c r="M35" i="9692" s="1"/>
  <c r="L18" i="9692"/>
  <c r="K18" i="9692"/>
  <c r="I18" i="9692"/>
  <c r="H18" i="9692"/>
  <c r="G18" i="9692"/>
  <c r="F18" i="9692"/>
  <c r="C18" i="9692"/>
  <c r="I5" i="9692"/>
  <c r="L23" i="9691"/>
  <c r="K21" i="9691"/>
  <c r="L19" i="9691"/>
  <c r="V24" i="9691"/>
  <c r="U24" i="9691"/>
  <c r="S24" i="9691"/>
  <c r="P24" i="9691"/>
  <c r="M24" i="9691"/>
  <c r="L24" i="9691"/>
  <c r="K24" i="9691"/>
  <c r="I24" i="9691"/>
  <c r="H24" i="9691"/>
  <c r="F24" i="9691"/>
  <c r="G24" i="9691" s="1"/>
  <c r="C24" i="9691"/>
  <c r="V23" i="9691"/>
  <c r="U23" i="9691"/>
  <c r="S23" i="9691"/>
  <c r="P23" i="9691"/>
  <c r="M23" i="9691"/>
  <c r="H23" i="9691"/>
  <c r="V22" i="9691"/>
  <c r="U22" i="9691"/>
  <c r="S22" i="9691"/>
  <c r="P22" i="9691"/>
  <c r="M22" i="9691"/>
  <c r="L22" i="9691"/>
  <c r="K22" i="9691"/>
  <c r="I22" i="9691"/>
  <c r="H22" i="9691"/>
  <c r="F22" i="9691"/>
  <c r="G22" i="9691" s="1"/>
  <c r="C22" i="9691"/>
  <c r="U21" i="9691"/>
  <c r="S21" i="9691"/>
  <c r="P21" i="9691"/>
  <c r="M21" i="9691"/>
  <c r="H21" i="9691"/>
  <c r="F21" i="9691"/>
  <c r="G21" i="9691" s="1"/>
  <c r="C21" i="9691"/>
  <c r="T27" i="9691"/>
  <c r="R27" i="9691"/>
  <c r="Q27" i="9691"/>
  <c r="O27" i="9691"/>
  <c r="V25" i="9691"/>
  <c r="U25" i="9691"/>
  <c r="S25" i="9691"/>
  <c r="P25" i="9691"/>
  <c r="M25" i="9691"/>
  <c r="L25" i="9691"/>
  <c r="K25" i="9691"/>
  <c r="I25" i="9691"/>
  <c r="H25" i="9691"/>
  <c r="G25" i="9691"/>
  <c r="F25" i="9691"/>
  <c r="C25" i="9691"/>
  <c r="V20" i="9691"/>
  <c r="U20" i="9691"/>
  <c r="S20" i="9691"/>
  <c r="P20" i="9691"/>
  <c r="M20" i="9691"/>
  <c r="L20" i="9691"/>
  <c r="K20" i="9691"/>
  <c r="I20" i="9691"/>
  <c r="H20" i="9691"/>
  <c r="G20" i="9691"/>
  <c r="F20" i="9691"/>
  <c r="C20" i="9691"/>
  <c r="V19" i="9691"/>
  <c r="U19" i="9691"/>
  <c r="S19" i="9691"/>
  <c r="P19" i="9691"/>
  <c r="M19" i="9691"/>
  <c r="H19" i="9691"/>
  <c r="V18" i="9691"/>
  <c r="U18" i="9691"/>
  <c r="U27" i="9691" s="1"/>
  <c r="S18" i="9691"/>
  <c r="S27" i="9691" s="1"/>
  <c r="P18" i="9691"/>
  <c r="P27" i="9691" s="1"/>
  <c r="M18" i="9691"/>
  <c r="M27" i="9691" s="1"/>
  <c r="L18" i="9691"/>
  <c r="K18" i="9691"/>
  <c r="I18" i="9691"/>
  <c r="H18" i="9691"/>
  <c r="G18" i="9691"/>
  <c r="F18" i="9691"/>
  <c r="C18" i="9691"/>
  <c r="I5" i="9691"/>
  <c r="V22" i="9690"/>
  <c r="U22" i="9690"/>
  <c r="S22" i="9690"/>
  <c r="P22" i="9690"/>
  <c r="M22" i="9690"/>
  <c r="L22" i="9690"/>
  <c r="K22" i="9690"/>
  <c r="I22" i="9690"/>
  <c r="H22" i="9690"/>
  <c r="F22" i="9690"/>
  <c r="G22" i="9690" s="1"/>
  <c r="C22" i="9690"/>
  <c r="D29" i="9690"/>
  <c r="T29" i="9690"/>
  <c r="R29" i="9690"/>
  <c r="Q29" i="9690"/>
  <c r="O29" i="9690"/>
  <c r="V27" i="9690"/>
  <c r="U27" i="9690"/>
  <c r="S27" i="9690"/>
  <c r="P27" i="9690"/>
  <c r="M27" i="9690"/>
  <c r="L27" i="9690"/>
  <c r="K27" i="9690"/>
  <c r="I27" i="9690"/>
  <c r="H27" i="9690"/>
  <c r="G27" i="9690"/>
  <c r="F27" i="9690"/>
  <c r="C27" i="9690"/>
  <c r="V23" i="9690"/>
  <c r="U23" i="9690"/>
  <c r="S23" i="9690"/>
  <c r="P23" i="9690"/>
  <c r="M23" i="9690"/>
  <c r="L23" i="9690"/>
  <c r="K23" i="9690"/>
  <c r="I23" i="9690"/>
  <c r="H23" i="9690"/>
  <c r="F23" i="9690"/>
  <c r="G23" i="9690" s="1"/>
  <c r="C23" i="9690"/>
  <c r="V21" i="9690"/>
  <c r="U21" i="9690"/>
  <c r="S21" i="9690"/>
  <c r="P21" i="9690"/>
  <c r="M21" i="9690"/>
  <c r="L21" i="9690"/>
  <c r="K21" i="9690"/>
  <c r="I21" i="9690"/>
  <c r="H21" i="9690"/>
  <c r="F21" i="9690"/>
  <c r="G21" i="9690" s="1"/>
  <c r="C21" i="9690"/>
  <c r="V20" i="9690"/>
  <c r="U20" i="9690"/>
  <c r="S20" i="9690"/>
  <c r="P20" i="9690"/>
  <c r="M20" i="9690"/>
  <c r="L20" i="9690"/>
  <c r="K20" i="9690"/>
  <c r="I20" i="9690"/>
  <c r="H20" i="9690"/>
  <c r="F20" i="9690"/>
  <c r="G20" i="9690" s="1"/>
  <c r="C20" i="9690"/>
  <c r="V19" i="9690"/>
  <c r="U19" i="9690"/>
  <c r="S19" i="9690"/>
  <c r="P19" i="9690"/>
  <c r="M19" i="9690"/>
  <c r="L19" i="9690"/>
  <c r="K19" i="9690"/>
  <c r="I19" i="9690"/>
  <c r="H19" i="9690"/>
  <c r="F19" i="9690"/>
  <c r="G19" i="9690" s="1"/>
  <c r="C19" i="9690"/>
  <c r="V18" i="9690"/>
  <c r="U18" i="9690"/>
  <c r="S18" i="9690"/>
  <c r="P18" i="9690"/>
  <c r="P29" i="9690" s="1"/>
  <c r="M18" i="9690"/>
  <c r="M29" i="9690" s="1"/>
  <c r="L18" i="9690"/>
  <c r="K18" i="9690"/>
  <c r="I18" i="9690"/>
  <c r="H18" i="9690"/>
  <c r="G18" i="9690"/>
  <c r="F18" i="9690"/>
  <c r="C18" i="9690"/>
  <c r="V26" i="9690"/>
  <c r="U26" i="9690"/>
  <c r="S26" i="9690"/>
  <c r="P26" i="9690"/>
  <c r="M26" i="9690"/>
  <c r="L26" i="9690"/>
  <c r="K26" i="9690"/>
  <c r="I26" i="9690"/>
  <c r="H26" i="9690"/>
  <c r="F26" i="9690"/>
  <c r="G26" i="9690" s="1"/>
  <c r="C26" i="9690"/>
  <c r="V25" i="9690"/>
  <c r="U25" i="9690"/>
  <c r="S25" i="9690"/>
  <c r="P25" i="9690"/>
  <c r="M25" i="9690"/>
  <c r="L25" i="9690"/>
  <c r="K25" i="9690"/>
  <c r="I25" i="9690"/>
  <c r="H25" i="9690"/>
  <c r="F25" i="9690"/>
  <c r="G25" i="9690" s="1"/>
  <c r="C25" i="9690"/>
  <c r="V24" i="9690"/>
  <c r="U24" i="9690"/>
  <c r="S24" i="9690"/>
  <c r="P24" i="9690"/>
  <c r="M24" i="9690"/>
  <c r="L24" i="9690"/>
  <c r="K24" i="9690"/>
  <c r="I24" i="9690"/>
  <c r="H24" i="9690"/>
  <c r="G24" i="9690"/>
  <c r="F24" i="9690"/>
  <c r="C24" i="9690"/>
  <c r="U29" i="9690"/>
  <c r="S29" i="9690"/>
  <c r="I5" i="9690"/>
  <c r="D35" i="9689"/>
  <c r="K32" i="9689"/>
  <c r="V30" i="9689"/>
  <c r="U30" i="9689"/>
  <c r="S30" i="9689"/>
  <c r="P30" i="9689"/>
  <c r="M30" i="9689"/>
  <c r="L30" i="9689"/>
  <c r="K30" i="9689"/>
  <c r="I30" i="9689"/>
  <c r="H30" i="9689"/>
  <c r="F30" i="9689"/>
  <c r="G30" i="9689" s="1"/>
  <c r="C30" i="9689"/>
  <c r="V31" i="9689"/>
  <c r="U31" i="9689"/>
  <c r="S31" i="9689"/>
  <c r="P31" i="9689"/>
  <c r="M31" i="9689"/>
  <c r="L31" i="9689"/>
  <c r="K31" i="9689"/>
  <c r="I31" i="9689"/>
  <c r="H31" i="9689"/>
  <c r="F31" i="9689"/>
  <c r="G31" i="9689" s="1"/>
  <c r="C31" i="9689"/>
  <c r="V29" i="9689"/>
  <c r="U29" i="9689"/>
  <c r="S29" i="9689"/>
  <c r="P29" i="9689"/>
  <c r="M29" i="9689"/>
  <c r="L29" i="9689"/>
  <c r="K29" i="9689"/>
  <c r="I29" i="9689"/>
  <c r="H29" i="9689"/>
  <c r="F29" i="9689"/>
  <c r="G29" i="9689" s="1"/>
  <c r="C29" i="9689"/>
  <c r="V28" i="9689"/>
  <c r="U28" i="9689"/>
  <c r="S28" i="9689"/>
  <c r="P28" i="9689"/>
  <c r="M28" i="9689"/>
  <c r="L28" i="9689"/>
  <c r="K28" i="9689"/>
  <c r="I28" i="9689"/>
  <c r="H28" i="9689"/>
  <c r="F28" i="9689"/>
  <c r="G28" i="9689" s="1"/>
  <c r="C28" i="9689"/>
  <c r="K25" i="9689"/>
  <c r="V26" i="9689"/>
  <c r="U26" i="9689"/>
  <c r="S26" i="9689"/>
  <c r="P26" i="9689"/>
  <c r="M26" i="9689"/>
  <c r="L26" i="9689"/>
  <c r="K26" i="9689"/>
  <c r="I26" i="9689"/>
  <c r="H26" i="9689"/>
  <c r="F26" i="9689"/>
  <c r="G26" i="9689" s="1"/>
  <c r="C26" i="9689"/>
  <c r="U25" i="9689"/>
  <c r="S25" i="9689"/>
  <c r="P25" i="9689"/>
  <c r="M25" i="9689"/>
  <c r="L25" i="9689"/>
  <c r="I25" i="9689"/>
  <c r="C25" i="9689"/>
  <c r="V24" i="9689"/>
  <c r="U24" i="9689"/>
  <c r="S24" i="9689"/>
  <c r="P24" i="9689"/>
  <c r="M24" i="9689"/>
  <c r="L24" i="9689"/>
  <c r="K24" i="9689"/>
  <c r="I24" i="9689"/>
  <c r="H24" i="9689"/>
  <c r="F24" i="9689"/>
  <c r="G24" i="9689" s="1"/>
  <c r="C24" i="9689"/>
  <c r="T35" i="9689"/>
  <c r="R35" i="9689"/>
  <c r="Q35" i="9689"/>
  <c r="O35" i="9689"/>
  <c r="V33" i="9689"/>
  <c r="U33" i="9689"/>
  <c r="S33" i="9689"/>
  <c r="P33" i="9689"/>
  <c r="M33" i="9689"/>
  <c r="L33" i="9689"/>
  <c r="K33" i="9689"/>
  <c r="I33" i="9689"/>
  <c r="H33" i="9689"/>
  <c r="F33" i="9689"/>
  <c r="G33" i="9689" s="1"/>
  <c r="C33" i="9689"/>
  <c r="U32" i="9689"/>
  <c r="S32" i="9689"/>
  <c r="P32" i="9689"/>
  <c r="M32" i="9689"/>
  <c r="L32" i="9689"/>
  <c r="F32" i="9689"/>
  <c r="G32" i="9689" s="1"/>
  <c r="V27" i="9689"/>
  <c r="U27" i="9689"/>
  <c r="S27" i="9689"/>
  <c r="P27" i="9689"/>
  <c r="M27" i="9689"/>
  <c r="L27" i="9689"/>
  <c r="K27" i="9689"/>
  <c r="I27" i="9689"/>
  <c r="H27" i="9689"/>
  <c r="G27" i="9689"/>
  <c r="F27" i="9689"/>
  <c r="C27" i="9689"/>
  <c r="V23" i="9689"/>
  <c r="U23" i="9689"/>
  <c r="S23" i="9689"/>
  <c r="P23" i="9689"/>
  <c r="M23" i="9689"/>
  <c r="L23" i="9689"/>
  <c r="K23" i="9689"/>
  <c r="I23" i="9689"/>
  <c r="H23" i="9689"/>
  <c r="F23" i="9689"/>
  <c r="G23" i="9689" s="1"/>
  <c r="C23" i="9689"/>
  <c r="V22" i="9689"/>
  <c r="U22" i="9689"/>
  <c r="S22" i="9689"/>
  <c r="P22" i="9689"/>
  <c r="M22" i="9689"/>
  <c r="L22" i="9689"/>
  <c r="K22" i="9689"/>
  <c r="I22" i="9689"/>
  <c r="H22" i="9689"/>
  <c r="F22" i="9689"/>
  <c r="G22" i="9689" s="1"/>
  <c r="C22" i="9689"/>
  <c r="V21" i="9689"/>
  <c r="U21" i="9689"/>
  <c r="S21" i="9689"/>
  <c r="P21" i="9689"/>
  <c r="M21" i="9689"/>
  <c r="K21" i="9689"/>
  <c r="H21" i="9689"/>
  <c r="C21" i="9689"/>
  <c r="V20" i="9689"/>
  <c r="U20" i="9689"/>
  <c r="S20" i="9689"/>
  <c r="P20" i="9689"/>
  <c r="M20" i="9689"/>
  <c r="L20" i="9689"/>
  <c r="K20" i="9689"/>
  <c r="I20" i="9689"/>
  <c r="H20" i="9689"/>
  <c r="G20" i="9689"/>
  <c r="F20" i="9689"/>
  <c r="C20" i="9689"/>
  <c r="V19" i="9689"/>
  <c r="U19" i="9689"/>
  <c r="S19" i="9689"/>
  <c r="P19" i="9689"/>
  <c r="M19" i="9689"/>
  <c r="L19" i="9689"/>
  <c r="K19" i="9689"/>
  <c r="I19" i="9689"/>
  <c r="H19" i="9689"/>
  <c r="F19" i="9689"/>
  <c r="G19" i="9689" s="1"/>
  <c r="C19" i="9689"/>
  <c r="V18" i="9689"/>
  <c r="U18" i="9689"/>
  <c r="U35" i="9689" s="1"/>
  <c r="S18" i="9689"/>
  <c r="S35" i="9689" s="1"/>
  <c r="P18" i="9689"/>
  <c r="P35" i="9689" s="1"/>
  <c r="M18" i="9689"/>
  <c r="M35" i="9689" s="1"/>
  <c r="L18" i="9689"/>
  <c r="K18" i="9689"/>
  <c r="I18" i="9689"/>
  <c r="H18" i="9689"/>
  <c r="G18" i="9689"/>
  <c r="F18" i="9689"/>
  <c r="C18" i="9689"/>
  <c r="I5" i="9689"/>
  <c r="V30" i="9685"/>
  <c r="U30" i="9685"/>
  <c r="S30" i="9685"/>
  <c r="P30" i="9685"/>
  <c r="M30" i="9685"/>
  <c r="L30" i="9685"/>
  <c r="K30" i="9685"/>
  <c r="I30" i="9685"/>
  <c r="H30" i="9685"/>
  <c r="F30" i="9685"/>
  <c r="G30" i="9685" s="1"/>
  <c r="C30" i="9685"/>
  <c r="V29" i="9685"/>
  <c r="U29" i="9685"/>
  <c r="S29" i="9685"/>
  <c r="P29" i="9685"/>
  <c r="M29" i="9685"/>
  <c r="L29" i="9685"/>
  <c r="K29" i="9685"/>
  <c r="I29" i="9685"/>
  <c r="H29" i="9685"/>
  <c r="F29" i="9685"/>
  <c r="G29" i="9685" s="1"/>
  <c r="C29" i="9685"/>
  <c r="V28" i="9685"/>
  <c r="U28" i="9685"/>
  <c r="S28" i="9685"/>
  <c r="P28" i="9685"/>
  <c r="M28" i="9685"/>
  <c r="L28" i="9685"/>
  <c r="K28" i="9685"/>
  <c r="I28" i="9685"/>
  <c r="H28" i="9685"/>
  <c r="F28" i="9685"/>
  <c r="G28" i="9685" s="1"/>
  <c r="C28" i="9685"/>
  <c r="V26" i="9685"/>
  <c r="U26" i="9685"/>
  <c r="S26" i="9685"/>
  <c r="P26" i="9685"/>
  <c r="M26" i="9685"/>
  <c r="L26" i="9685"/>
  <c r="K26" i="9685"/>
  <c r="I26" i="9685"/>
  <c r="H26" i="9685"/>
  <c r="G26" i="9685"/>
  <c r="F26" i="9685"/>
  <c r="C26" i="9685"/>
  <c r="U31" i="9688"/>
  <c r="T31" i="9688"/>
  <c r="S31" i="9688"/>
  <c r="R31" i="9688"/>
  <c r="Q31" i="9688"/>
  <c r="P31" i="9688"/>
  <c r="O31" i="9688"/>
  <c r="N31" i="9688"/>
  <c r="M31" i="9688"/>
  <c r="D31" i="9688"/>
  <c r="V29" i="9688"/>
  <c r="L29" i="9688"/>
  <c r="K29" i="9688"/>
  <c r="I29" i="9688"/>
  <c r="H29" i="9688"/>
  <c r="G29" i="9688"/>
  <c r="F29" i="9688"/>
  <c r="C29" i="9688"/>
  <c r="V28" i="9688"/>
  <c r="L28" i="9688"/>
  <c r="K28" i="9688"/>
  <c r="I28" i="9688"/>
  <c r="H28" i="9688"/>
  <c r="F28" i="9688"/>
  <c r="G28" i="9688" s="1"/>
  <c r="C28" i="9688"/>
  <c r="V27" i="9688"/>
  <c r="L27" i="9688"/>
  <c r="K27" i="9688"/>
  <c r="I27" i="9688"/>
  <c r="H27" i="9688"/>
  <c r="F27" i="9688"/>
  <c r="G27" i="9688" s="1"/>
  <c r="C27" i="9688"/>
  <c r="V26" i="9688"/>
  <c r="L26" i="9688"/>
  <c r="K26" i="9688"/>
  <c r="I26" i="9688"/>
  <c r="H26" i="9688"/>
  <c r="F26" i="9688"/>
  <c r="G26" i="9688" s="1"/>
  <c r="C26" i="9688"/>
  <c r="V25" i="9688"/>
  <c r="L25" i="9688"/>
  <c r="K25" i="9688"/>
  <c r="I25" i="9688"/>
  <c r="H25" i="9688"/>
  <c r="F25" i="9688"/>
  <c r="G25" i="9688" s="1"/>
  <c r="C25" i="9688"/>
  <c r="V24" i="9688"/>
  <c r="L24" i="9688"/>
  <c r="K24" i="9688"/>
  <c r="I24" i="9688"/>
  <c r="H24" i="9688"/>
  <c r="F24" i="9688"/>
  <c r="G24" i="9688" s="1"/>
  <c r="C24" i="9688"/>
  <c r="V23" i="9688"/>
  <c r="L23" i="9688"/>
  <c r="K23" i="9688"/>
  <c r="I23" i="9688"/>
  <c r="H23" i="9688"/>
  <c r="F23" i="9688"/>
  <c r="G23" i="9688" s="1"/>
  <c r="C23" i="9688"/>
  <c r="V22" i="9688"/>
  <c r="L22" i="9688"/>
  <c r="K22" i="9688"/>
  <c r="I22" i="9688"/>
  <c r="H22" i="9688"/>
  <c r="F22" i="9688"/>
  <c r="G22" i="9688" s="1"/>
  <c r="C22" i="9688"/>
  <c r="V21" i="9688"/>
  <c r="L21" i="9688"/>
  <c r="K21" i="9688"/>
  <c r="I21" i="9688"/>
  <c r="H21" i="9688"/>
  <c r="G21" i="9688"/>
  <c r="F21" i="9688"/>
  <c r="C21" i="9688"/>
  <c r="V20" i="9688"/>
  <c r="L20" i="9688"/>
  <c r="K20" i="9688"/>
  <c r="I20" i="9688"/>
  <c r="H20" i="9688"/>
  <c r="F20" i="9688"/>
  <c r="G20" i="9688" s="1"/>
  <c r="C20" i="9688"/>
  <c r="V19" i="9688"/>
  <c r="L19" i="9688"/>
  <c r="K19" i="9688"/>
  <c r="I19" i="9688"/>
  <c r="H19" i="9688"/>
  <c r="F19" i="9688"/>
  <c r="G19" i="9688" s="1"/>
  <c r="C19" i="9688"/>
  <c r="V18" i="9688"/>
  <c r="L18" i="9688"/>
  <c r="K18" i="9688"/>
  <c r="I18" i="9688"/>
  <c r="H18" i="9688"/>
  <c r="G18" i="9688"/>
  <c r="F18" i="9688"/>
  <c r="C18" i="9688"/>
  <c r="I5" i="9688"/>
  <c r="V27" i="9685"/>
  <c r="U27" i="9685"/>
  <c r="S27" i="9685"/>
  <c r="P27" i="9685"/>
  <c r="M27" i="9685"/>
  <c r="L27" i="9685"/>
  <c r="K27" i="9685"/>
  <c r="I27" i="9685"/>
  <c r="H27" i="9685"/>
  <c r="F27" i="9685"/>
  <c r="G27" i="9685" s="1"/>
  <c r="C27" i="9685"/>
  <c r="V25" i="9685"/>
  <c r="U25" i="9685"/>
  <c r="S25" i="9685"/>
  <c r="P25" i="9685"/>
  <c r="M25" i="9685"/>
  <c r="L25" i="9685"/>
  <c r="K25" i="9685"/>
  <c r="I25" i="9685"/>
  <c r="H25" i="9685"/>
  <c r="F25" i="9685"/>
  <c r="G25" i="9685" s="1"/>
  <c r="C25" i="9685"/>
  <c r="V24" i="9685"/>
  <c r="U24" i="9685"/>
  <c r="S24" i="9685"/>
  <c r="P24" i="9685"/>
  <c r="M24" i="9685"/>
  <c r="L24" i="9685"/>
  <c r="K24" i="9685"/>
  <c r="I24" i="9685"/>
  <c r="H24" i="9685"/>
  <c r="F24" i="9685"/>
  <c r="G24" i="9685" s="1"/>
  <c r="C24" i="9685"/>
  <c r="G33" i="9705" l="1"/>
  <c r="V30" i="9704"/>
  <c r="G30" i="9704"/>
  <c r="L30" i="9704"/>
  <c r="K31" i="9703"/>
  <c r="L31" i="9703"/>
  <c r="V31" i="9703"/>
  <c r="G31" i="9703"/>
  <c r="K27" i="9701"/>
  <c r="L27" i="9701"/>
  <c r="G27" i="9701"/>
  <c r="V28" i="9700"/>
  <c r="K28" i="9700"/>
  <c r="L28" i="9700"/>
  <c r="G28" i="9700"/>
  <c r="K29" i="9699"/>
  <c r="V29" i="9699"/>
  <c r="L29" i="9699"/>
  <c r="G29" i="9699"/>
  <c r="L35" i="9692"/>
  <c r="L29" i="9698"/>
  <c r="V29" i="9698"/>
  <c r="K29" i="9698"/>
  <c r="G29" i="9698"/>
  <c r="V26" i="9697"/>
  <c r="K26" i="9697"/>
  <c r="L26" i="9697"/>
  <c r="G26" i="9697"/>
  <c r="K30" i="9696"/>
  <c r="L30" i="9696"/>
  <c r="V30" i="9696"/>
  <c r="G30" i="9696"/>
  <c r="L28" i="9695"/>
  <c r="V28" i="9695"/>
  <c r="K28" i="9695"/>
  <c r="G28" i="9695"/>
  <c r="K35" i="9692"/>
  <c r="V35" i="9692"/>
  <c r="H26" i="9693"/>
  <c r="V26" i="9693"/>
  <c r="D30" i="9693"/>
  <c r="H25" i="9693"/>
  <c r="V25" i="9693"/>
  <c r="V30" i="9693" s="1"/>
  <c r="I26" i="9693"/>
  <c r="C26" i="9693"/>
  <c r="K30" i="9693"/>
  <c r="L30" i="9693"/>
  <c r="G30" i="9693"/>
  <c r="G35" i="9692"/>
  <c r="I23" i="9691"/>
  <c r="C23" i="9691"/>
  <c r="K23" i="9691"/>
  <c r="F23" i="9691"/>
  <c r="G23" i="9691" s="1"/>
  <c r="L21" i="9691"/>
  <c r="L27" i="9691" s="1"/>
  <c r="V21" i="9691"/>
  <c r="I21" i="9691"/>
  <c r="I19" i="9691"/>
  <c r="D27" i="9691"/>
  <c r="C19" i="9691"/>
  <c r="K19" i="9691"/>
  <c r="F19" i="9691"/>
  <c r="G19" i="9691" s="1"/>
  <c r="G27" i="9691" s="1"/>
  <c r="K29" i="9690"/>
  <c r="G29" i="9690"/>
  <c r="L29" i="9690"/>
  <c r="V29" i="9690"/>
  <c r="H32" i="9689"/>
  <c r="V32" i="9689"/>
  <c r="I32" i="9689"/>
  <c r="C32" i="9689"/>
  <c r="K35" i="9689"/>
  <c r="H25" i="9689"/>
  <c r="V25" i="9689"/>
  <c r="F25" i="9689"/>
  <c r="G25" i="9689" s="1"/>
  <c r="I21" i="9689"/>
  <c r="F21" i="9689"/>
  <c r="G21" i="9689" s="1"/>
  <c r="L21" i="9689"/>
  <c r="V31" i="9688"/>
  <c r="K31" i="9688"/>
  <c r="G31" i="9688"/>
  <c r="L31" i="9688"/>
  <c r="K27" i="9691" l="1"/>
  <c r="V27" i="9691"/>
  <c r="V35" i="9689"/>
  <c r="L35" i="9689"/>
  <c r="G35" i="9689"/>
  <c r="V20" i="9685"/>
  <c r="U20" i="9685"/>
  <c r="S20" i="9685"/>
  <c r="P20" i="9685"/>
  <c r="M20" i="9685"/>
  <c r="L20" i="9685"/>
  <c r="K20" i="9685"/>
  <c r="I20" i="9685"/>
  <c r="H20" i="9685"/>
  <c r="F20" i="9685"/>
  <c r="G20" i="9685" s="1"/>
  <c r="C20" i="9685"/>
  <c r="V19" i="9685"/>
  <c r="U19" i="9685"/>
  <c r="S19" i="9685"/>
  <c r="P19" i="9685"/>
  <c r="M19" i="9685"/>
  <c r="L19" i="9685"/>
  <c r="K19" i="9685"/>
  <c r="I19" i="9685"/>
  <c r="H19" i="9685"/>
  <c r="F19" i="9685"/>
  <c r="G19" i="9685" s="1"/>
  <c r="C19" i="9685"/>
  <c r="V18" i="9685"/>
  <c r="U18" i="9685"/>
  <c r="S18" i="9685"/>
  <c r="P18" i="9685"/>
  <c r="M18" i="9685"/>
  <c r="L18" i="9685"/>
  <c r="K18" i="9685"/>
  <c r="I18" i="9685"/>
  <c r="H18" i="9685"/>
  <c r="G18" i="9685"/>
  <c r="F18" i="9685"/>
  <c r="C18" i="9685"/>
  <c r="T32" i="9685"/>
  <c r="R32" i="9685"/>
  <c r="Q32" i="9685"/>
  <c r="O32" i="9685"/>
  <c r="D32" i="9685"/>
  <c r="V23" i="9685"/>
  <c r="U23" i="9685"/>
  <c r="S23" i="9685"/>
  <c r="P23" i="9685"/>
  <c r="M23" i="9685"/>
  <c r="L23" i="9685"/>
  <c r="K23" i="9685"/>
  <c r="I23" i="9685"/>
  <c r="H23" i="9685"/>
  <c r="F23" i="9685"/>
  <c r="G23" i="9685" s="1"/>
  <c r="C23" i="9685"/>
  <c r="V22" i="9685"/>
  <c r="U22" i="9685"/>
  <c r="S22" i="9685"/>
  <c r="P22" i="9685"/>
  <c r="M22" i="9685"/>
  <c r="L22" i="9685"/>
  <c r="K22" i="9685"/>
  <c r="I22" i="9685"/>
  <c r="H22" i="9685"/>
  <c r="F22" i="9685"/>
  <c r="G22" i="9685" s="1"/>
  <c r="C22" i="9685"/>
  <c r="V21" i="9685"/>
  <c r="U21" i="9685"/>
  <c r="S21" i="9685"/>
  <c r="P21" i="9685"/>
  <c r="M21" i="9685"/>
  <c r="L21" i="9685"/>
  <c r="K21" i="9685"/>
  <c r="I21" i="9685"/>
  <c r="H21" i="9685"/>
  <c r="G21" i="9685"/>
  <c r="F21" i="9685"/>
  <c r="C21" i="9685"/>
  <c r="I5" i="9685"/>
  <c r="S32" i="9685" l="1"/>
  <c r="P32" i="9685"/>
  <c r="U32" i="9685"/>
  <c r="M32" i="9685"/>
  <c r="L32" i="9685"/>
  <c r="V32" i="9685"/>
  <c r="K32" i="9685"/>
  <c r="G32" i="9685"/>
  <c r="E8" i="5589" l="1"/>
  <c r="E6" i="5589"/>
  <c r="E4" i="5589"/>
  <c r="S49" i="460"/>
  <c r="Q49" i="460"/>
  <c r="P49" i="460"/>
  <c r="N49" i="460"/>
  <c r="M49" i="460"/>
  <c r="D49" i="460"/>
  <c r="U47" i="460"/>
  <c r="T47" i="460"/>
  <c r="R47" i="460"/>
  <c r="O47" i="460"/>
  <c r="L47" i="460"/>
  <c r="K47" i="460"/>
  <c r="J47" i="460"/>
  <c r="I47" i="460"/>
  <c r="H47" i="460"/>
  <c r="G47" i="460"/>
  <c r="F47" i="460"/>
  <c r="C47" i="460"/>
  <c r="U46" i="460"/>
  <c r="T46" i="460"/>
  <c r="R46" i="460"/>
  <c r="O46" i="460"/>
  <c r="L46" i="460"/>
  <c r="K46" i="460"/>
  <c r="J46" i="460"/>
  <c r="I46" i="460"/>
  <c r="H46" i="460"/>
  <c r="G46" i="460"/>
  <c r="F46" i="460"/>
  <c r="C46" i="460"/>
  <c r="U45" i="460"/>
  <c r="T45" i="460"/>
  <c r="R45" i="460"/>
  <c r="O45" i="460"/>
  <c r="L45" i="460"/>
  <c r="K45" i="460"/>
  <c r="J45" i="460"/>
  <c r="I45" i="460"/>
  <c r="H45" i="460"/>
  <c r="G45" i="460"/>
  <c r="F45" i="460"/>
  <c r="C45" i="460"/>
  <c r="U44" i="460"/>
  <c r="T44" i="460"/>
  <c r="R44" i="460"/>
  <c r="O44" i="460"/>
  <c r="L44" i="460"/>
  <c r="K44" i="460"/>
  <c r="J44" i="460"/>
  <c r="I44" i="460"/>
  <c r="H44" i="460"/>
  <c r="G44" i="460"/>
  <c r="F44" i="460"/>
  <c r="C44" i="460"/>
  <c r="U43" i="460"/>
  <c r="T43" i="460"/>
  <c r="R43" i="460"/>
  <c r="O43" i="460"/>
  <c r="L43" i="460"/>
  <c r="K43" i="460"/>
  <c r="J43" i="460"/>
  <c r="I43" i="460"/>
  <c r="H43" i="460"/>
  <c r="G43" i="460"/>
  <c r="F43" i="460"/>
  <c r="C43" i="460"/>
  <c r="U42" i="460"/>
  <c r="T42" i="460"/>
  <c r="R42" i="460"/>
  <c r="O42" i="460"/>
  <c r="L42" i="460"/>
  <c r="K42" i="460"/>
  <c r="J42" i="460"/>
  <c r="I42" i="460"/>
  <c r="H42" i="460"/>
  <c r="G42" i="460"/>
  <c r="F42" i="460"/>
  <c r="C42" i="460"/>
  <c r="U41" i="460"/>
  <c r="T41" i="460"/>
  <c r="R41" i="460"/>
  <c r="O41" i="460"/>
  <c r="L41" i="460"/>
  <c r="K41" i="460"/>
  <c r="J41" i="460"/>
  <c r="I41" i="460"/>
  <c r="H41" i="460"/>
  <c r="G41" i="460"/>
  <c r="F41" i="460"/>
  <c r="C41" i="460"/>
  <c r="U40" i="460"/>
  <c r="T40" i="460"/>
  <c r="R40" i="460"/>
  <c r="O40" i="460"/>
  <c r="L40" i="460"/>
  <c r="K40" i="460"/>
  <c r="J40" i="460"/>
  <c r="I40" i="460"/>
  <c r="H40" i="460"/>
  <c r="G40" i="460"/>
  <c r="F40" i="460"/>
  <c r="C40" i="460"/>
  <c r="U39" i="460"/>
  <c r="T39" i="460"/>
  <c r="R39" i="460"/>
  <c r="O39" i="460"/>
  <c r="L39" i="460"/>
  <c r="K39" i="460"/>
  <c r="J39" i="460"/>
  <c r="I39" i="460"/>
  <c r="H39" i="460"/>
  <c r="G39" i="460"/>
  <c r="F39" i="460"/>
  <c r="C39" i="460"/>
  <c r="U38" i="460"/>
  <c r="T38" i="460"/>
  <c r="R38" i="460"/>
  <c r="O38" i="460"/>
  <c r="L38" i="460"/>
  <c r="K38" i="460"/>
  <c r="J38" i="460"/>
  <c r="I38" i="460"/>
  <c r="H38" i="460"/>
  <c r="G38" i="460"/>
  <c r="F38" i="460"/>
  <c r="C38" i="460"/>
  <c r="U37" i="460"/>
  <c r="T37" i="460"/>
  <c r="R37" i="460"/>
  <c r="O37" i="460"/>
  <c r="L37" i="460"/>
  <c r="K37" i="460"/>
  <c r="J37" i="460"/>
  <c r="I37" i="460"/>
  <c r="H37" i="460"/>
  <c r="G37" i="460"/>
  <c r="F37" i="460"/>
  <c r="C37" i="460"/>
  <c r="U36" i="460"/>
  <c r="T36" i="460"/>
  <c r="R36" i="460"/>
  <c r="O36" i="460"/>
  <c r="L36" i="460"/>
  <c r="K36" i="460"/>
  <c r="J36" i="460"/>
  <c r="I36" i="460"/>
  <c r="H36" i="460"/>
  <c r="G36" i="460"/>
  <c r="F36" i="460"/>
  <c r="C36" i="460"/>
  <c r="U35" i="460"/>
  <c r="T35" i="460"/>
  <c r="R35" i="460"/>
  <c r="O35" i="460"/>
  <c r="L35" i="460"/>
  <c r="K35" i="460"/>
  <c r="J35" i="460"/>
  <c r="I35" i="460"/>
  <c r="H35" i="460"/>
  <c r="G35" i="460"/>
  <c r="F35" i="460"/>
  <c r="C35" i="460"/>
  <c r="U34" i="460"/>
  <c r="T34" i="460"/>
  <c r="R34" i="460"/>
  <c r="O34" i="460"/>
  <c r="L34" i="460"/>
  <c r="K34" i="460"/>
  <c r="J34" i="460"/>
  <c r="I34" i="460"/>
  <c r="H34" i="460"/>
  <c r="G34" i="460"/>
  <c r="F34" i="460"/>
  <c r="C34" i="460"/>
  <c r="U33" i="460"/>
  <c r="T33" i="460"/>
  <c r="R33" i="460"/>
  <c r="O33" i="460"/>
  <c r="L33" i="460"/>
  <c r="K33" i="460"/>
  <c r="J33" i="460"/>
  <c r="I33" i="460"/>
  <c r="H33" i="460"/>
  <c r="G33" i="460"/>
  <c r="F33" i="460"/>
  <c r="C33" i="460"/>
  <c r="U32" i="460"/>
  <c r="T32" i="460"/>
  <c r="R32" i="460"/>
  <c r="O32" i="460"/>
  <c r="L32" i="460"/>
  <c r="K32" i="460"/>
  <c r="J32" i="460"/>
  <c r="I32" i="460"/>
  <c r="H32" i="460"/>
  <c r="G32" i="460"/>
  <c r="F32" i="460"/>
  <c r="C32" i="460"/>
  <c r="U31" i="460"/>
  <c r="T31" i="460"/>
  <c r="R31" i="460"/>
  <c r="O31" i="460"/>
  <c r="L31" i="460"/>
  <c r="K31" i="460"/>
  <c r="J31" i="460"/>
  <c r="I31" i="460"/>
  <c r="H31" i="460"/>
  <c r="G31" i="460"/>
  <c r="F31" i="460"/>
  <c r="C31" i="460"/>
  <c r="U30" i="460"/>
  <c r="T30" i="460"/>
  <c r="R30" i="460"/>
  <c r="O30" i="460"/>
  <c r="L30" i="460"/>
  <c r="K30" i="460"/>
  <c r="J30" i="460"/>
  <c r="I30" i="460"/>
  <c r="H30" i="460"/>
  <c r="G30" i="460"/>
  <c r="F30" i="460"/>
  <c r="C30" i="460"/>
  <c r="U29" i="460"/>
  <c r="T29" i="460"/>
  <c r="R29" i="460"/>
  <c r="O29" i="460"/>
  <c r="L29" i="460"/>
  <c r="K29" i="460"/>
  <c r="J29" i="460"/>
  <c r="I29" i="460"/>
  <c r="H29" i="460"/>
  <c r="G29" i="460"/>
  <c r="F29" i="460"/>
  <c r="C29" i="460"/>
  <c r="U28" i="460"/>
  <c r="T28" i="460"/>
  <c r="R28" i="460"/>
  <c r="O28" i="460"/>
  <c r="L28" i="460"/>
  <c r="K28" i="460"/>
  <c r="J28" i="460"/>
  <c r="I28" i="460"/>
  <c r="H28" i="460"/>
  <c r="F28" i="460"/>
  <c r="G28" i="460" s="1"/>
  <c r="C28" i="460"/>
  <c r="U27" i="460"/>
  <c r="T27" i="460"/>
  <c r="R27" i="460"/>
  <c r="O27" i="460"/>
  <c r="L27" i="460"/>
  <c r="K27" i="460"/>
  <c r="J27" i="460"/>
  <c r="I27" i="460"/>
  <c r="H27" i="460"/>
  <c r="G27" i="460"/>
  <c r="F27" i="460"/>
  <c r="C27" i="460"/>
  <c r="U26" i="460"/>
  <c r="T26" i="460"/>
  <c r="R26" i="460"/>
  <c r="O26" i="460"/>
  <c r="L26" i="460"/>
  <c r="K26" i="460"/>
  <c r="J26" i="460"/>
  <c r="I26" i="460"/>
  <c r="H26" i="460"/>
  <c r="G26" i="460"/>
  <c r="F26" i="460"/>
  <c r="C26" i="460"/>
  <c r="U25" i="460"/>
  <c r="T25" i="460"/>
  <c r="R25" i="460"/>
  <c r="O25" i="460"/>
  <c r="L25" i="460"/>
  <c r="K25" i="460"/>
  <c r="J25" i="460"/>
  <c r="I25" i="460"/>
  <c r="H25" i="460"/>
  <c r="G25" i="460"/>
  <c r="F25" i="460"/>
  <c r="C25" i="460"/>
  <c r="U24" i="460"/>
  <c r="T24" i="460"/>
  <c r="R24" i="460"/>
  <c r="O24" i="460"/>
  <c r="L24" i="460"/>
  <c r="K24" i="460"/>
  <c r="J24" i="460"/>
  <c r="I24" i="460"/>
  <c r="H24" i="460"/>
  <c r="G24" i="460"/>
  <c r="F24" i="460"/>
  <c r="C24" i="460"/>
  <c r="U23" i="460"/>
  <c r="T23" i="460"/>
  <c r="R23" i="460"/>
  <c r="O23" i="460"/>
  <c r="L23" i="460"/>
  <c r="K23" i="460"/>
  <c r="J23" i="460"/>
  <c r="I23" i="460"/>
  <c r="H23" i="460"/>
  <c r="F23" i="460"/>
  <c r="G23" i="460" s="1"/>
  <c r="C23" i="460"/>
  <c r="U22" i="460"/>
  <c r="T22" i="460"/>
  <c r="R22" i="460"/>
  <c r="O22" i="460"/>
  <c r="L22" i="460"/>
  <c r="K22" i="460"/>
  <c r="J22" i="460"/>
  <c r="I22" i="460"/>
  <c r="H22" i="460"/>
  <c r="G22" i="460"/>
  <c r="F22" i="460"/>
  <c r="C22" i="460"/>
  <c r="U21" i="460"/>
  <c r="T21" i="460"/>
  <c r="R21" i="460"/>
  <c r="O21" i="460"/>
  <c r="L21" i="460"/>
  <c r="K21" i="460"/>
  <c r="J21" i="460"/>
  <c r="I21" i="460"/>
  <c r="H21" i="460"/>
  <c r="G21" i="460"/>
  <c r="F21" i="460"/>
  <c r="C21" i="460"/>
  <c r="U20" i="460"/>
  <c r="T20" i="460"/>
  <c r="R20" i="460"/>
  <c r="O20" i="460"/>
  <c r="L20" i="460"/>
  <c r="K20" i="460"/>
  <c r="J20" i="460"/>
  <c r="I20" i="460"/>
  <c r="H20" i="460"/>
  <c r="G20" i="460"/>
  <c r="F20" i="460"/>
  <c r="C20" i="460"/>
  <c r="U19" i="460"/>
  <c r="T19" i="460"/>
  <c r="R19" i="460"/>
  <c r="O19" i="460"/>
  <c r="L19" i="460"/>
  <c r="K19" i="460"/>
  <c r="J19" i="460"/>
  <c r="I19" i="460"/>
  <c r="H19" i="460"/>
  <c r="G19" i="460"/>
  <c r="F19" i="460"/>
  <c r="C19" i="460"/>
  <c r="U18" i="460"/>
  <c r="T18" i="460"/>
  <c r="T49" i="460" s="1"/>
  <c r="R18" i="460"/>
  <c r="R49" i="460" s="1"/>
  <c r="O18" i="460"/>
  <c r="O49" i="460" s="1"/>
  <c r="L18" i="460"/>
  <c r="L49" i="460" s="1"/>
  <c r="K18" i="460"/>
  <c r="J18" i="460"/>
  <c r="I18" i="460"/>
  <c r="H18" i="460"/>
  <c r="G18" i="460"/>
  <c r="F18" i="460"/>
  <c r="C18" i="460"/>
  <c r="I5" i="460"/>
  <c r="K49" i="460" l="1"/>
  <c r="J49" i="460"/>
  <c r="G49" i="460"/>
  <c r="U49" i="460"/>
</calcChain>
</file>

<file path=xl/sharedStrings.xml><?xml version="1.0" encoding="utf-8"?>
<sst xmlns="http://schemas.openxmlformats.org/spreadsheetml/2006/main" count="8301" uniqueCount="1026">
  <si>
    <t>LEG ROUGH M560H</t>
  </si>
  <si>
    <t>LEG ROUGH P660S</t>
  </si>
  <si>
    <t>LEG ROUGH P660QA</t>
  </si>
  <si>
    <t>LEG  L YU131CP/ LEG U3 CP L</t>
  </si>
  <si>
    <t>LEG  R YU131CP/ LEG U3 CP R</t>
  </si>
  <si>
    <t>WS42700</t>
  </si>
  <si>
    <t>WS23920</t>
  </si>
  <si>
    <t>WY98870</t>
  </si>
  <si>
    <t>WY98880</t>
  </si>
  <si>
    <t>ZJ90820</t>
  </si>
  <si>
    <t>PEDAL ASSY C3TD/C3XST BLAA (YI)</t>
  </si>
  <si>
    <t>FALL BACK UNFINISH.YI YU11</t>
  </si>
  <si>
    <t xml:space="preserve"> </t>
  </si>
  <si>
    <t>Wooden Panel 12x1220x1000 (CARB)</t>
  </si>
  <si>
    <t>PEDAL ASSY A1GC1TD BLAA (YI)</t>
  </si>
  <si>
    <t>ZW26710</t>
  </si>
  <si>
    <t>ZC59790</t>
  </si>
  <si>
    <t>BENCH NO.300 CP-SDW//YI</t>
  </si>
  <si>
    <t>WW08970</t>
  </si>
  <si>
    <t>WW08990</t>
  </si>
  <si>
    <t>ZA34840</t>
  </si>
  <si>
    <t>ZG04870</t>
  </si>
  <si>
    <t>U1J PWHC//EZ</t>
  </si>
  <si>
    <t>ZH02520</t>
  </si>
  <si>
    <t>ZK68010</t>
  </si>
  <si>
    <t>B2 PM//LZ</t>
  </si>
  <si>
    <t>B2 PW//LZ</t>
  </si>
  <si>
    <t>B3 PM//LZ</t>
  </si>
  <si>
    <t>B3 PW//LZ</t>
  </si>
  <si>
    <t>ZJ73720</t>
  </si>
  <si>
    <t>ZJ73730</t>
  </si>
  <si>
    <t>ZJ73750</t>
  </si>
  <si>
    <t>B1 PEC//LZ</t>
  </si>
  <si>
    <t>B2 PEC//LZ</t>
  </si>
  <si>
    <t>B3 PEC//LZ</t>
  </si>
  <si>
    <t>ZQ21280</t>
  </si>
  <si>
    <t>ZQ21300</t>
  </si>
  <si>
    <t>ZQ21310</t>
  </si>
  <si>
    <t>ZJ73760</t>
  </si>
  <si>
    <t>GB1K PWH//LZ</t>
  </si>
  <si>
    <t>ZJ54410</t>
  </si>
  <si>
    <t>EXPORT SHIPMENT ORDER</t>
  </si>
  <si>
    <t>To. EXIM MANAGER</t>
  </si>
  <si>
    <t>Date       :</t>
  </si>
  <si>
    <t>Name &amp; Address of the consigne</t>
  </si>
  <si>
    <t>MODE OF</t>
  </si>
  <si>
    <t>FOB</t>
  </si>
  <si>
    <t>FREIGHT TO BE</t>
  </si>
  <si>
    <t>BUYER</t>
  </si>
  <si>
    <t>TRANSPORT</t>
  </si>
  <si>
    <t>AMOUNT</t>
  </si>
  <si>
    <t>BORNE BY</t>
  </si>
  <si>
    <t>TERM OF PAYMENT</t>
  </si>
  <si>
    <t>[ V  ]   YCJ</t>
  </si>
  <si>
    <r>
      <t xml:space="preserve">[  V   ]   </t>
    </r>
    <r>
      <rPr>
        <b/>
        <sz val="8"/>
        <rFont val="Arial"/>
        <family val="2"/>
      </rPr>
      <t>SEA</t>
    </r>
    <r>
      <rPr>
        <sz val="8"/>
        <rFont val="Arial"/>
        <family val="2"/>
      </rPr>
      <t xml:space="preserve"> FREIGHT</t>
    </r>
  </si>
  <si>
    <r>
      <t xml:space="preserve">[ V  ]   </t>
    </r>
    <r>
      <rPr>
        <sz val="8"/>
        <rFont val="Arial"/>
        <family val="2"/>
      </rPr>
      <t>CHARGED</t>
    </r>
  </si>
  <si>
    <r>
      <t xml:space="preserve">[      ]   </t>
    </r>
    <r>
      <rPr>
        <sz val="8"/>
        <rFont val="Arial"/>
        <family val="2"/>
      </rPr>
      <t>Y I</t>
    </r>
  </si>
  <si>
    <t>[    ]   D/P AT SIGHT</t>
  </si>
  <si>
    <r>
      <t xml:space="preserve">[     ]   </t>
    </r>
    <r>
      <rPr>
        <sz val="8"/>
        <rFont val="Arial"/>
        <family val="2"/>
      </rPr>
      <t>SAME AS CONSIGNE</t>
    </r>
  </si>
  <si>
    <r>
      <t xml:space="preserve">[     ]  </t>
    </r>
    <r>
      <rPr>
        <b/>
        <sz val="10"/>
        <rFont val="Arial"/>
        <family val="2"/>
      </rPr>
      <t xml:space="preserve"> </t>
    </r>
    <r>
      <rPr>
        <b/>
        <sz val="8"/>
        <rFont val="Arial"/>
        <family val="2"/>
      </rPr>
      <t>AIR</t>
    </r>
    <r>
      <rPr>
        <sz val="8"/>
        <rFont val="Arial"/>
        <family val="2"/>
      </rPr>
      <t xml:space="preserve"> FREIGHT</t>
    </r>
  </si>
  <si>
    <r>
      <t xml:space="preserve">[      ]   </t>
    </r>
    <r>
      <rPr>
        <sz val="7"/>
        <rFont val="Arial"/>
        <family val="2"/>
      </rPr>
      <t>FREE OF CHARGE</t>
    </r>
  </si>
  <si>
    <r>
      <t xml:space="preserve">[ V   ]   </t>
    </r>
    <r>
      <rPr>
        <sz val="8"/>
        <rFont val="Arial"/>
        <family val="2"/>
      </rPr>
      <t>BUYER/CONSIGNE</t>
    </r>
  </si>
  <si>
    <t>[ V ]   TT</t>
  </si>
  <si>
    <t>Division :</t>
  </si>
  <si>
    <r>
      <t xml:space="preserve">[ V  ]   </t>
    </r>
    <r>
      <rPr>
        <sz val="8"/>
        <rFont val="Arial"/>
        <family val="2"/>
      </rPr>
      <t>DROP</t>
    </r>
  </si>
  <si>
    <t>[     ]   DIRECT</t>
  </si>
  <si>
    <t>Cont No. KKFU7013501</t>
  </si>
  <si>
    <t>Model</t>
  </si>
  <si>
    <t>Serial No</t>
  </si>
  <si>
    <t>QTY</t>
  </si>
  <si>
    <t>Price</t>
  </si>
  <si>
    <t>Amount</t>
  </si>
  <si>
    <t>Type</t>
  </si>
  <si>
    <t>Gross</t>
  </si>
  <si>
    <t>Nett</t>
  </si>
  <si>
    <t>M3</t>
  </si>
  <si>
    <t>DGB1KCD PE//AT</t>
  </si>
  <si>
    <t>DGB1KE3 PM//LP</t>
  </si>
  <si>
    <t>BENCH NO.3 PWH//YI.JZ</t>
  </si>
  <si>
    <t>BENCH NO.110 PM//YI.JZ</t>
  </si>
  <si>
    <t>LPBC REQUIREMENT</t>
  </si>
  <si>
    <t>[     ]   Please Combine</t>
  </si>
  <si>
    <t xml:space="preserve"> REFFERENCE NO.</t>
  </si>
  <si>
    <t>[ V ]  The Cargo wiil be</t>
  </si>
  <si>
    <t>at :</t>
  </si>
  <si>
    <t>Name &amp; Authorized Signature</t>
  </si>
  <si>
    <t>[ V ]    Needed</t>
  </si>
  <si>
    <t xml:space="preserve">        in FCL Shipment</t>
  </si>
  <si>
    <t xml:space="preserve">          ready</t>
  </si>
  <si>
    <t xml:space="preserve">       [    ]    Factory</t>
  </si>
  <si>
    <t>B113 DMC//B.JZ</t>
  </si>
  <si>
    <t>B113 PWH//B.JZ</t>
  </si>
  <si>
    <t>[     ]    Not Needed</t>
  </si>
  <si>
    <t>PT. Yamaha Indonesia</t>
  </si>
  <si>
    <t>[     ]   Do not Combine</t>
  </si>
  <si>
    <t xml:space="preserve">[   ]  The Cargo has been </t>
  </si>
  <si>
    <t>DESTINATION PORT</t>
  </si>
  <si>
    <t xml:space="preserve">        LCL Shipment</t>
  </si>
  <si>
    <t>Request Time of Departure</t>
  </si>
  <si>
    <t xml:space="preserve">       [ V ]    Warehouse</t>
  </si>
  <si>
    <t xml:space="preserve">        OK !!</t>
  </si>
  <si>
    <t xml:space="preserve"> On :     </t>
  </si>
  <si>
    <t>Jl. Rawagelam IV No.6</t>
  </si>
  <si>
    <r>
      <t xml:space="preserve">( </t>
    </r>
    <r>
      <rPr>
        <b/>
        <u/>
        <sz val="10"/>
        <rFont val="Arial"/>
        <family val="2"/>
      </rPr>
      <t>Andik Kusuma</t>
    </r>
    <r>
      <rPr>
        <sz val="10"/>
        <rFont val="Arial"/>
        <family val="2"/>
      </rPr>
      <t xml:space="preserve"> )</t>
    </r>
  </si>
  <si>
    <t xml:space="preserve"> KIP Jaktim</t>
  </si>
  <si>
    <t>Manager</t>
  </si>
  <si>
    <t>A</t>
  </si>
  <si>
    <t>B</t>
  </si>
  <si>
    <t>C</t>
  </si>
  <si>
    <t>D</t>
  </si>
  <si>
    <t>E</t>
  </si>
  <si>
    <t>F</t>
  </si>
  <si>
    <t>G</t>
  </si>
  <si>
    <t>H</t>
  </si>
  <si>
    <t>I</t>
  </si>
  <si>
    <t>J</t>
  </si>
  <si>
    <t>K</t>
  </si>
  <si>
    <t>L</t>
  </si>
  <si>
    <t>M</t>
  </si>
  <si>
    <t>PKG</t>
  </si>
  <si>
    <t>GROSS</t>
  </si>
  <si>
    <t>NET</t>
  </si>
  <si>
    <t>MEASUREMENT ( CM )</t>
  </si>
  <si>
    <t>KET.</t>
  </si>
  <si>
    <t>PRICE LIST</t>
  </si>
  <si>
    <t>Made IN</t>
  </si>
  <si>
    <t>LOWER FRONT BOARD SU7 BLAA</t>
  </si>
  <si>
    <t>LOWER FRONT BOARD YC1SH BLAA</t>
  </si>
  <si>
    <t>LOWER FRONT BOARD U1-YU33 BLAA</t>
  </si>
  <si>
    <t>LOWER FRONT BOARD YUS1-S5 BLAA</t>
  </si>
  <si>
    <t>SIDE ARM BLOCK F SU7 BLAA</t>
  </si>
  <si>
    <t>UPPER FRONT BOARD U1-YU11 BLAA</t>
  </si>
  <si>
    <t>TOP BOARD FRONT U1-YU11 BLAA</t>
  </si>
  <si>
    <t>TOP BOARD REAR U1-YU33 BLAA</t>
  </si>
  <si>
    <t>FALL BOARD W/K U1 BLAA</t>
  </si>
  <si>
    <t>FALL BOARD YU11 BLAA</t>
  </si>
  <si>
    <t>FALL BOARD W/K U3 BLAA</t>
  </si>
  <si>
    <t>FALL BOARD YU33 BLAA</t>
  </si>
  <si>
    <t>FALL BOARD W/K YUS1-S3 BLAA</t>
  </si>
  <si>
    <t>FALL BOARD W/K YUS5 BLAA</t>
  </si>
  <si>
    <t>FALL BOARD W/K SU7 BLAA</t>
  </si>
  <si>
    <t>ZV88160</t>
  </si>
  <si>
    <t>ZV88170</t>
  </si>
  <si>
    <t>ZV88180</t>
  </si>
  <si>
    <t>ZV88190</t>
  </si>
  <si>
    <t>ZV88200</t>
  </si>
  <si>
    <t>ZV88210</t>
  </si>
  <si>
    <t>ZV88230</t>
  </si>
  <si>
    <t>ZV88240</t>
  </si>
  <si>
    <t>ZV88250</t>
  </si>
  <si>
    <t>ZV88260</t>
  </si>
  <si>
    <t>ZV88270</t>
  </si>
  <si>
    <t>ZV88280</t>
  </si>
  <si>
    <t>ZV88290</t>
  </si>
  <si>
    <t>ZV88300</t>
  </si>
  <si>
    <t>ZV88310</t>
  </si>
  <si>
    <t>TOP BOARD F UNFIN U1-YU11 TOKU</t>
  </si>
  <si>
    <t>TOP BOARD R UNFIN U1.U3 TOKU</t>
  </si>
  <si>
    <t>FALL BOARD W/K UNFIN U1 TOKU</t>
  </si>
  <si>
    <t>FALL BOARD UNFIN YU11 TOKU</t>
  </si>
  <si>
    <t>FALL BOARD W/K UNFIN U3 TOKU</t>
  </si>
  <si>
    <t>FALL BOARD UNFIN YU33 TOKU</t>
  </si>
  <si>
    <t>FALL BOARD W/K UNFIN YUS1-S3 TOKU</t>
  </si>
  <si>
    <t>FALL BOARD W/K UNFIN YUS5 TOKU</t>
  </si>
  <si>
    <t>FALL FLAP YC1SH BLAA</t>
  </si>
  <si>
    <t>FALL BOARD FLAT YC1SH BLAA</t>
  </si>
  <si>
    <t>ZV87970</t>
  </si>
  <si>
    <t>ZV87980</t>
  </si>
  <si>
    <t>ZV87990</t>
  </si>
  <si>
    <t>ZV88000</t>
  </si>
  <si>
    <t>ZV88010</t>
  </si>
  <si>
    <t>ZV88060</t>
  </si>
  <si>
    <t>ZV88070</t>
  </si>
  <si>
    <t>ZV88080</t>
  </si>
  <si>
    <t>ZV88090</t>
  </si>
  <si>
    <t>ZV88100</t>
  </si>
  <si>
    <t>ZV88110</t>
  </si>
  <si>
    <t>ZV88120</t>
  </si>
  <si>
    <t>ZV88130</t>
  </si>
  <si>
    <t>ZV88140</t>
  </si>
  <si>
    <t>ZV88150</t>
  </si>
  <si>
    <t>Luas</t>
  </si>
  <si>
    <t>NO.</t>
  </si>
  <si>
    <t>MODEL</t>
  </si>
  <si>
    <t>GMC CODE</t>
  </si>
  <si>
    <t>TYPE</t>
  </si>
  <si>
    <t>P</t>
  </si>
  <si>
    <t>T</t>
  </si>
  <si>
    <t>P x L</t>
  </si>
  <si>
    <t>BENCH NO.3I BLAA</t>
  </si>
  <si>
    <t>C/T</t>
  </si>
  <si>
    <t>Indonesia</t>
  </si>
  <si>
    <t>BENCH NO. 900 PE//YI</t>
  </si>
  <si>
    <t>ZC59730</t>
  </si>
  <si>
    <t>ZC59820</t>
  </si>
  <si>
    <t>ZC59830</t>
  </si>
  <si>
    <t>JU-109 PE//AZ</t>
  </si>
  <si>
    <t>WH50350</t>
  </si>
  <si>
    <t>Ymh</t>
  </si>
  <si>
    <t>JU-109 PE//LZ</t>
  </si>
  <si>
    <t>WH50360</t>
  </si>
  <si>
    <t>JU-109 PM//AZ</t>
  </si>
  <si>
    <t>WH50370</t>
  </si>
  <si>
    <t>JU-109 PM//LZ</t>
  </si>
  <si>
    <t>WH50380</t>
  </si>
  <si>
    <t>JU-109 PW//AZ</t>
  </si>
  <si>
    <t>WH50390</t>
  </si>
  <si>
    <t>JU-109 PW//LZ</t>
  </si>
  <si>
    <t>WH50400</t>
  </si>
  <si>
    <t>JU-109 PWH//LZ</t>
  </si>
  <si>
    <t>WN49700</t>
  </si>
  <si>
    <t>JU-109 OPDW//LZ</t>
  </si>
  <si>
    <t>WK75960</t>
  </si>
  <si>
    <t>JX-113 TPE//AZ</t>
  </si>
  <si>
    <t>WH50410</t>
  </si>
  <si>
    <t>JX-113 TPE//LZ</t>
  </si>
  <si>
    <t>WH50420</t>
  </si>
  <si>
    <t>JX-113 CPPM//AZ</t>
  </si>
  <si>
    <t>WH50430</t>
  </si>
  <si>
    <t>JX-113 CPPM//LZ</t>
  </si>
  <si>
    <t>WH50440</t>
  </si>
  <si>
    <t>B1 PE//EZ</t>
  </si>
  <si>
    <t>AAE6337</t>
  </si>
  <si>
    <t>B1 PEC//EZ</t>
  </si>
  <si>
    <t>WV62290</t>
  </si>
  <si>
    <t>B1 PM//EZ</t>
  </si>
  <si>
    <t>AAE6338</t>
  </si>
  <si>
    <t>B1 PW//EZ</t>
  </si>
  <si>
    <t>AAE6339</t>
  </si>
  <si>
    <t>B1 PWH//EZ</t>
  </si>
  <si>
    <t>DGN1KENCL PE//ACP</t>
  </si>
  <si>
    <t>DGN1KENCL PE//LCP</t>
  </si>
  <si>
    <t>WN49720</t>
  </si>
  <si>
    <t>B1 SNC//EZ</t>
  </si>
  <si>
    <t>AAE6340</t>
  </si>
  <si>
    <t>B1 NBS//EZ</t>
  </si>
  <si>
    <t>AAE6341</t>
  </si>
  <si>
    <t>B1 OPDW//EZ</t>
  </si>
  <si>
    <t>AAE6342</t>
  </si>
  <si>
    <t>U1J PE//AZ</t>
  </si>
  <si>
    <t>AAC7366</t>
  </si>
  <si>
    <t>U1J PE//LZ</t>
  </si>
  <si>
    <t>AAC7368</t>
  </si>
  <si>
    <t>U1J PM//AZ</t>
  </si>
  <si>
    <t>AAC7369</t>
  </si>
  <si>
    <t>U1J PM//LZ</t>
  </si>
  <si>
    <t>AAC7370</t>
  </si>
  <si>
    <t>M2 SM//AZ</t>
  </si>
  <si>
    <t>WN14920</t>
  </si>
  <si>
    <t>M2 SM//LZ</t>
  </si>
  <si>
    <t>WN14910</t>
  </si>
  <si>
    <t>M2 SDW//AZ</t>
  </si>
  <si>
    <t>WN14940</t>
  </si>
  <si>
    <t>M2 SDW//LZ</t>
  </si>
  <si>
    <t>WN14930</t>
  </si>
  <si>
    <t>M2 SBW//AZ</t>
  </si>
  <si>
    <t>WN14890</t>
  </si>
  <si>
    <t>M2 SBW//LZ</t>
  </si>
  <si>
    <t>WN14880</t>
  </si>
  <si>
    <t>M3 SM//AZ</t>
  </si>
  <si>
    <t>WN67650</t>
  </si>
  <si>
    <t>M3 SM//LZ</t>
  </si>
  <si>
    <t>WN67620</t>
  </si>
  <si>
    <t>M3 SDW//AZ</t>
  </si>
  <si>
    <t>WN67660</t>
  </si>
  <si>
    <t>M3 SDW//LZ</t>
  </si>
  <si>
    <t>WN67630</t>
  </si>
  <si>
    <t>M3 SBW//AZ</t>
  </si>
  <si>
    <t>WN67640</t>
  </si>
  <si>
    <t>M3 SBW//LZ</t>
  </si>
  <si>
    <t>WN67610</t>
  </si>
  <si>
    <t>P121 PE//G.EZ.YI</t>
  </si>
  <si>
    <t>WT58060</t>
  </si>
  <si>
    <t>P121 PEC//G.EZ.YI</t>
  </si>
  <si>
    <t>WT58070</t>
  </si>
  <si>
    <t>P121 PWH//G.EZ.YI</t>
  </si>
  <si>
    <t>WT58080</t>
  </si>
  <si>
    <t>P121 PWHC//G.EZ.YI</t>
  </si>
  <si>
    <t>WV62390</t>
  </si>
  <si>
    <t>P116 PE//G.EZ.YI</t>
  </si>
  <si>
    <t>WT58110</t>
  </si>
  <si>
    <t>P116 PEC//G.EZ.YI</t>
  </si>
  <si>
    <t>WT58120</t>
  </si>
  <si>
    <t>P116 PWH//G.EZ.YI</t>
  </si>
  <si>
    <t>WT58130</t>
  </si>
  <si>
    <t>P116 PWHC//G.EZ.YI</t>
  </si>
  <si>
    <t>WV62380</t>
  </si>
  <si>
    <t>Kmb</t>
  </si>
  <si>
    <t>Fall Board YU121C PM (V/P)</t>
  </si>
  <si>
    <t>WF43400</t>
  </si>
  <si>
    <t>B113 //B.JZ</t>
  </si>
  <si>
    <t>WW86950</t>
  </si>
  <si>
    <t>B121 //B.JZ</t>
  </si>
  <si>
    <t>WW86960</t>
  </si>
  <si>
    <t>U1J PWHC//AZ</t>
  </si>
  <si>
    <t>WY44110</t>
  </si>
  <si>
    <t>U1J PWHC//LZ</t>
  </si>
  <si>
    <t>WY44100</t>
  </si>
  <si>
    <t>U1JCP SDW//AZ</t>
  </si>
  <si>
    <t>WY32280</t>
  </si>
  <si>
    <t>U1JCP SDW//LZ</t>
  </si>
  <si>
    <t>WY50520</t>
  </si>
  <si>
    <t>U1J PE//EZ</t>
  </si>
  <si>
    <t>WZ31810</t>
  </si>
  <si>
    <t>K109 PEC//EZ</t>
  </si>
  <si>
    <t>WZ31830</t>
  </si>
  <si>
    <t>K113 PEC//EZ</t>
  </si>
  <si>
    <t>WZ31840</t>
  </si>
  <si>
    <t>P121H PE//G.EZ.YI</t>
  </si>
  <si>
    <t>WZ31820</t>
  </si>
  <si>
    <t>DGB1KENST PWH//LP</t>
  </si>
  <si>
    <t>ZV78220</t>
  </si>
  <si>
    <t>DGB1KENST PWH//EP</t>
  </si>
  <si>
    <t>ZV78250</t>
  </si>
  <si>
    <t>DGB1KENST PWH//AP</t>
  </si>
  <si>
    <t>ZV78230</t>
  </si>
  <si>
    <t>DGB1KENST PWH//AT</t>
  </si>
  <si>
    <t>ZW10280</t>
  </si>
  <si>
    <t>DGB1KENST PAW//LP</t>
  </si>
  <si>
    <t>ZV78180</t>
  </si>
  <si>
    <t>DGB1KENST PAW//EP</t>
  </si>
  <si>
    <t>ZV78190</t>
  </si>
  <si>
    <t>DGB1KENST PAW//AP</t>
  </si>
  <si>
    <t>ZV78200</t>
  </si>
  <si>
    <t>DGB1KENST PAW//LRP</t>
  </si>
  <si>
    <t>ZV78210</t>
  </si>
  <si>
    <t>ZV78120</t>
  </si>
  <si>
    <t>DGB1KENST PM//LP</t>
  </si>
  <si>
    <t>DGB1KENST PM//EP</t>
  </si>
  <si>
    <t>ZV78130</t>
  </si>
  <si>
    <t>DGB1KENST PM//AP</t>
  </si>
  <si>
    <t>ZV78140</t>
  </si>
  <si>
    <t>DGB1KENST PM//LRP</t>
  </si>
  <si>
    <t>ZV78150</t>
  </si>
  <si>
    <t>DGB1KENST PM//AT</t>
  </si>
  <si>
    <t>ZV78160</t>
  </si>
  <si>
    <t>FALL BOARD YI C1-C5 SURFACER</t>
  </si>
  <si>
    <t>B1 PE//LZ</t>
  </si>
  <si>
    <t>ZE62400</t>
  </si>
  <si>
    <t>P22 SE//LZ</t>
  </si>
  <si>
    <t>ZF08170</t>
  </si>
  <si>
    <t>P22 SW//LZ</t>
  </si>
  <si>
    <t>ZF08190</t>
  </si>
  <si>
    <t>P22 DO//LZ</t>
  </si>
  <si>
    <t>ZF08210</t>
  </si>
  <si>
    <t>MUSIC RACK YC1 KD</t>
  </si>
  <si>
    <t>ZY42470</t>
  </si>
  <si>
    <t>DGB1KENCL PE//LP</t>
  </si>
  <si>
    <t>FALL BOARD YI C6C7S6 SURFACER</t>
  </si>
  <si>
    <t>B2 PE//LZ</t>
  </si>
  <si>
    <t>ZF71250</t>
  </si>
  <si>
    <t>B3 PE//LZ</t>
  </si>
  <si>
    <t>ZF42500</t>
  </si>
  <si>
    <t>GB1K PE//AZ</t>
  </si>
  <si>
    <t>WQ78260</t>
  </si>
  <si>
    <t>GB1K PE//EZ</t>
  </si>
  <si>
    <t>WQ78230</t>
  </si>
  <si>
    <t>GB1K PE//LZ</t>
  </si>
  <si>
    <t>WQ78290</t>
  </si>
  <si>
    <t>GB1K PE//JZ</t>
  </si>
  <si>
    <t>WW38330</t>
  </si>
  <si>
    <t>GB1K PM//AZ</t>
  </si>
  <si>
    <t>WQ78250</t>
  </si>
  <si>
    <t>GB1K PM//EZ</t>
  </si>
  <si>
    <t>WQ78220</t>
  </si>
  <si>
    <t>GB1K PM//LZ</t>
  </si>
  <si>
    <t>WQ78280</t>
  </si>
  <si>
    <t>GB1K PAW//AZ</t>
  </si>
  <si>
    <t>WQ78240</t>
  </si>
  <si>
    <t>GB1K PAW//EZ</t>
  </si>
  <si>
    <t>WQ78210</t>
  </si>
  <si>
    <t>GB1K PAW//LZ</t>
  </si>
  <si>
    <t>WQ78270</t>
  </si>
  <si>
    <t>GB1K FP//LZ</t>
  </si>
  <si>
    <t>WQ78300</t>
  </si>
  <si>
    <t>GB1K G//LZ</t>
  </si>
  <si>
    <t>WQ78310</t>
  </si>
  <si>
    <t>GB1K FP//AZ</t>
  </si>
  <si>
    <t>WW02700</t>
  </si>
  <si>
    <t>GB1K G//AZ</t>
  </si>
  <si>
    <t>WW02710</t>
  </si>
  <si>
    <t>ZV07600</t>
  </si>
  <si>
    <t>ZV07610</t>
  </si>
  <si>
    <t>GN1 PE//AZ</t>
  </si>
  <si>
    <t>WW38380</t>
  </si>
  <si>
    <t>GN1 PE//LZ</t>
  </si>
  <si>
    <t>WW38390</t>
  </si>
  <si>
    <t>B1 PWH//LZ</t>
  </si>
  <si>
    <t>ZW44770</t>
  </si>
  <si>
    <t>B2 PWH//LZ</t>
  </si>
  <si>
    <t>ZW44780</t>
  </si>
  <si>
    <t>B3 PWH//LZ</t>
  </si>
  <si>
    <t>ZW44790</t>
  </si>
  <si>
    <t>GN2 PE//AZ</t>
  </si>
  <si>
    <t>WW38400</t>
  </si>
  <si>
    <t>GN2 PE//LZ</t>
  </si>
  <si>
    <t>WW38410</t>
  </si>
  <si>
    <t>DGB1KENST PE//LRP</t>
  </si>
  <si>
    <t>ZU62700</t>
  </si>
  <si>
    <t>DGB1KENST PWH//LRP</t>
  </si>
  <si>
    <t>ZX32670</t>
  </si>
  <si>
    <t>DGB1KENST PE//LP</t>
  </si>
  <si>
    <t>ZU62650</t>
  </si>
  <si>
    <t>DGB1KENST PE//AP</t>
  </si>
  <si>
    <t>DGB1KENST PE//EP</t>
  </si>
  <si>
    <t>ZU62670</t>
  </si>
  <si>
    <t>ZU62660</t>
  </si>
  <si>
    <t>DGB1KENST PE//AT</t>
  </si>
  <si>
    <t>ZU62690</t>
  </si>
  <si>
    <t>DGB1KENST PE//AB W/O P.CABLE</t>
  </si>
  <si>
    <t>ZU62720</t>
  </si>
  <si>
    <t>U1J PEC//AZ</t>
  </si>
  <si>
    <t>ZH56750</t>
  </si>
  <si>
    <t>U1J PEC//LZ</t>
  </si>
  <si>
    <t>Panjang</t>
  </si>
  <si>
    <t>Lebar</t>
  </si>
  <si>
    <t>Tinggi</t>
  </si>
  <si>
    <t>UKURAN CONT</t>
  </si>
  <si>
    <t>( mm )</t>
  </si>
  <si>
    <t>20'  Standard :</t>
  </si>
  <si>
    <t>40'  Standard :</t>
  </si>
  <si>
    <t>40'  Highcube :</t>
  </si>
  <si>
    <t>KUBIKASI</t>
  </si>
  <si>
    <t>BERAT KONTAINER</t>
  </si>
  <si>
    <t>Dear Customer</t>
  </si>
  <si>
    <t>It always becomes very indebted.</t>
  </si>
  <si>
    <t>For notation, let me UPDATE guidance as follows.</t>
  </si>
  <si>
    <t>Informasi update</t>
  </si>
  <si>
    <t>By the partial revision of the SOLAS Convention (Safety of Life at Sea Convention), from July 1, to SHIPPER, now that the pre-shipment of container total weight Weighing-declaration be required.</t>
  </si>
  <si>
    <t>For the container to carry out international transportation on July 1, 2009 or later, the container total weight that has been weighing and certification by the method stipulated in the treaty, it must be provided prior to shipment to the port authorities, ship company.</t>
  </si>
  <si>
    <t>SOLAS update.</t>
  </si>
  <si>
    <t>Jadi setelah Juli tgl. 1, harus ukur container cara ikut aturan dan harus lapor.</t>
  </si>
  <si>
    <t>,</t>
  </si>
  <si>
    <t>※ container own weight: 1,960 - 2,350 kg / 20 '&amp; 2,850 - 3,900 kg / 40'</t>
  </si>
  <si>
    <t>Container kg: 1,960 - 2,350 kg / 20 '&amp; 2,850 - 3,900 kg / 40'</t>
  </si>
  <si>
    <t>The maximum loading capacity ※: 21,650 - 22,040 kg / 20 '&amp; 26,580 - 27,630 kg / 40'</t>
  </si>
  <si>
    <t>There is a limit on the total weight (= container of its own weight + live load) by destination, so there is a possibility that the maximum loading capacity is different from the above figures, with regard to the actual shipping, you need to make sure to each ship company</t>
  </si>
  <si>
    <t>Container Max kg: 21,650 - 22,040 kg / 20 '&amp; 26,580 - 27,630 kg / 40'</t>
  </si>
  <si>
    <t>Tapi tergantung distinsi, syarat beda.</t>
  </si>
  <si>
    <t>If from TJP port of export, at each terminal, and then measure the weight at the time of container loading.</t>
  </si>
  <si>
    <t>In that case, you will need to pay the following measurement fee, a certificate at the terminal.</t>
  </si>
  <si>
    <t>These will be the burden of the SHIPPER for the cost.</t>
  </si>
  <si>
    <t>Di port TJP, kalau export, akan ukur burat container di terminal.</t>
  </si>
  <si>
    <t>Waktu itu harus bayar harga ukur dan document bukti di terminal.</t>
  </si>
  <si>
    <t>Harga ini semaua harus bayar oleh shipper.</t>
  </si>
  <si>
    <t>Weight measurement cost Rp.25.000, - / container</t>
  </si>
  <si>
    <t>Harga ukur: Rp.25.000, - / container</t>
  </si>
  <si>
    <t>Certificate creation cost Rp.25.000, - / certificate</t>
  </si>
  <si>
    <t>Document fee: Rp.25.000, - / container</t>
  </si>
  <si>
    <t>And numbers that are listed in the shipping documents, the fine in the case of 2,000 kg or more VGM is different Rp.250.000, -</t>
  </si>
  <si>
    <t>Kalau beda di antara P / L dan actual 2000 kg, harus bayar denda Rp.250.000, -</t>
  </si>
  <si>
    <t>Measuring method in the terminal (carrying at the time of the container, track head, all of the weight, etc. chassis) - will be the (track head after unloading the container, the weight of the chassis, etc.).</t>
  </si>
  <si>
    <t>Track will be described VGM to EIR that is issued upon exiting from the terminal.</t>
  </si>
  <si>
    <t>Please note that 'the two containers (40 one of the trailers' 20 because you will not be able to carry put the chassis).</t>
  </si>
  <si>
    <t>Cara ukur di terminal port TJP,</t>
  </si>
  <si>
    <t>Cara calcurate = (burat containner, Track head, selain parts seperti casis) - (track head burat yang setelah turun containner, selain parts seperti casis)</t>
  </si>
  <si>
    <t>Minta tolong informasi dapat supaya bisa ikut aturan.</t>
  </si>
  <si>
    <t>1,960 - 2,350 kg</t>
  </si>
  <si>
    <t xml:space="preserve"> 2,850 - 3,900 kg</t>
  </si>
  <si>
    <t>MAXIMUM CAPACITY</t>
  </si>
  <si>
    <t>21,650 - 22,040 kg</t>
  </si>
  <si>
    <t xml:space="preserve"> 26,580 - 27,630 kg</t>
  </si>
  <si>
    <t>ZH56730</t>
  </si>
  <si>
    <t>B2E PE//EZ</t>
  </si>
  <si>
    <t>ZH66310</t>
  </si>
  <si>
    <t>B2E PEC//EZ</t>
  </si>
  <si>
    <t>ZH66290</t>
  </si>
  <si>
    <t>B2E PM//EZ</t>
  </si>
  <si>
    <t>ZH66340</t>
  </si>
  <si>
    <t>B2E PW//EZ</t>
  </si>
  <si>
    <t>ZH66350</t>
  </si>
  <si>
    <t>B2E PWH//EZ</t>
  </si>
  <si>
    <t>ZH66300</t>
  </si>
  <si>
    <t>B2E SNC//EZ</t>
  </si>
  <si>
    <t>ZH66360</t>
  </si>
  <si>
    <t>B2E NBS//EZ</t>
  </si>
  <si>
    <t>ZH66320</t>
  </si>
  <si>
    <t>B2E OPDW//EZ</t>
  </si>
  <si>
    <t>ZH66330</t>
  </si>
  <si>
    <t/>
  </si>
  <si>
    <t>B3E PE//EZ</t>
  </si>
  <si>
    <t>ZH66250</t>
  </si>
  <si>
    <t>B3E PM//EZ</t>
  </si>
  <si>
    <t>ZH66260</t>
  </si>
  <si>
    <t>B3E PWH//EZ</t>
  </si>
  <si>
    <t>ZH66280</t>
  </si>
  <si>
    <t>B3E SNC//EZ</t>
  </si>
  <si>
    <t>ZH66270</t>
  </si>
  <si>
    <t>B3E OPDW//EZ</t>
  </si>
  <si>
    <t>ZH66240</t>
  </si>
  <si>
    <t>GN1 PWH//AZ</t>
  </si>
  <si>
    <t>ZJ54460</t>
  </si>
  <si>
    <t>GN1 PWH//LZ</t>
  </si>
  <si>
    <t>ZJ54450</t>
  </si>
  <si>
    <t>GN2 PWH//AZ</t>
  </si>
  <si>
    <t>ZJ54480</t>
  </si>
  <si>
    <t>GN2 PWH//LZ</t>
  </si>
  <si>
    <t>ZJ54470</t>
  </si>
  <si>
    <t>To. SCM MANAGER</t>
  </si>
  <si>
    <r>
      <t xml:space="preserve">[ V   ]   </t>
    </r>
    <r>
      <rPr>
        <sz val="8"/>
        <rFont val="Arial"/>
        <family val="2"/>
      </rPr>
      <t>AS Ship. Manual</t>
    </r>
  </si>
  <si>
    <t>PKG/NO.</t>
  </si>
  <si>
    <t>DESCRIPTION OF GOODS</t>
  </si>
  <si>
    <t>Quantity</t>
  </si>
  <si>
    <t>Container</t>
  </si>
  <si>
    <t>Unit price</t>
  </si>
  <si>
    <t>P'kg type</t>
  </si>
  <si>
    <t>Made in</t>
  </si>
  <si>
    <t>Ref. No.</t>
  </si>
  <si>
    <t>Gross Wght</t>
  </si>
  <si>
    <t>Nett Weight</t>
  </si>
  <si>
    <t>LenghtXWidthXHeight/P'kg</t>
  </si>
  <si>
    <t>TOTAL</t>
  </si>
  <si>
    <t>Pc/Unit/Set</t>
  </si>
  <si>
    <t>GB1K PWH//EZ</t>
  </si>
  <si>
    <t>ZJ54440</t>
  </si>
  <si>
    <t>Size</t>
  </si>
  <si>
    <t>USD/JPY/EUR</t>
  </si>
  <si>
    <t>Kg / P'kg</t>
  </si>
  <si>
    <t>Cm</t>
  </si>
  <si>
    <t>YAMAHA PIANO WITH BENCH</t>
  </si>
  <si>
    <t>1 X 20'</t>
  </si>
  <si>
    <t>1 X 40'</t>
  </si>
  <si>
    <t>FACILTY</t>
  </si>
  <si>
    <t>[ V ]    KITE</t>
  </si>
  <si>
    <t>[     ]    NON KITE</t>
  </si>
  <si>
    <t>Jl. Rawagelam I No.5</t>
  </si>
  <si>
    <t xml:space="preserve">  </t>
  </si>
  <si>
    <t>1 X 40'H</t>
  </si>
  <si>
    <t>[ V  ]  FOB      [    ]  C &amp; F</t>
  </si>
  <si>
    <t>GB1K PWH//AZ</t>
  </si>
  <si>
    <t>ZJ54420</t>
  </si>
  <si>
    <r>
      <t xml:space="preserve">[     ]   </t>
    </r>
    <r>
      <rPr>
        <sz val="8"/>
        <rFont val="Arial"/>
        <family val="2"/>
      </rPr>
      <t>Y I</t>
    </r>
  </si>
  <si>
    <r>
      <t xml:space="preserve">[   V  ]   </t>
    </r>
    <r>
      <rPr>
        <sz val="8"/>
        <rFont val="Arial"/>
        <family val="2"/>
      </rPr>
      <t>AS Ship. Manual</t>
    </r>
  </si>
  <si>
    <t>ZW44850</t>
  </si>
  <si>
    <t>ZW44840</t>
  </si>
  <si>
    <t>ZW44860</t>
  </si>
  <si>
    <t>ZW44870</t>
  </si>
  <si>
    <t>U. FRONT BOARD BACK YI KURO</t>
  </si>
  <si>
    <t>U. FRONT BOARD BACK YI KIJI</t>
  </si>
  <si>
    <t>Fall Board YU121C PE (V/P)</t>
  </si>
  <si>
    <t>WE94850</t>
  </si>
  <si>
    <t>PERFORMA INV.           :</t>
  </si>
  <si>
    <t>FINAL INV                      :</t>
  </si>
  <si>
    <t>SALES ORDER              :</t>
  </si>
  <si>
    <t>M2 SDW//JZ WITH BENCH</t>
  </si>
  <si>
    <t>ZU05460</t>
  </si>
  <si>
    <t>PEDAL RAIL U1.YUS1 PE UNFINISHED CARB</t>
  </si>
  <si>
    <t>K109 PWHC//EZ</t>
  </si>
  <si>
    <t>K113 PWHC//EZ</t>
  </si>
  <si>
    <t>ZU77200</t>
  </si>
  <si>
    <t>ZU77180</t>
  </si>
  <si>
    <t>JU-109 PWH//AZ</t>
  </si>
  <si>
    <t>B3E PEC//EZ</t>
  </si>
  <si>
    <t>ZN12160</t>
  </si>
  <si>
    <t>P124 PE//G.EZ</t>
  </si>
  <si>
    <t>ZN12140</t>
  </si>
  <si>
    <t>LEG NO.3I</t>
  </si>
  <si>
    <t>ZU14100</t>
  </si>
  <si>
    <t>ZU14120</t>
  </si>
  <si>
    <t>WW08930</t>
  </si>
  <si>
    <t>WW08960</t>
  </si>
  <si>
    <t>WW09120</t>
  </si>
  <si>
    <t>WW09130</t>
  </si>
  <si>
    <t>WY71980</t>
  </si>
  <si>
    <t>WY72000</t>
  </si>
  <si>
    <t>ZA34830</t>
  </si>
  <si>
    <t>ZJ41300</t>
  </si>
  <si>
    <t>ZJ41310</t>
  </si>
  <si>
    <t>Upper Sill YC131D</t>
  </si>
  <si>
    <t>WW08280</t>
  </si>
  <si>
    <t>WW09060</t>
  </si>
  <si>
    <t>WW09070</t>
  </si>
  <si>
    <t>ZG74800</t>
  </si>
  <si>
    <t>:</t>
  </si>
  <si>
    <t>Fall Board YU118DN PM (V/P)</t>
  </si>
  <si>
    <t>WS36780</t>
  </si>
  <si>
    <t>WS44160</t>
  </si>
  <si>
    <t>WS42690</t>
  </si>
  <si>
    <t>WS23930</t>
  </si>
  <si>
    <t>ZU47130</t>
  </si>
  <si>
    <t>WT49150</t>
  </si>
  <si>
    <t>ZF67080</t>
  </si>
  <si>
    <t>ZF67090</t>
  </si>
  <si>
    <t>WV87770</t>
  </si>
  <si>
    <t>SIDE BASE L YI U1-YUS1,S5</t>
  </si>
  <si>
    <t>SIDE BASE R YI U1-YUS1,S5</t>
  </si>
  <si>
    <t>SIDE BASE R YI U3-YUS3</t>
  </si>
  <si>
    <t>SIDE BASE L YI U3-YUS3</t>
  </si>
  <si>
    <t>LEG L YI YU11-U1-YUS1</t>
  </si>
  <si>
    <t>LEG R YI YU11-U1-YUS1</t>
  </si>
  <si>
    <t>LEG R YI YC1SH</t>
  </si>
  <si>
    <t>LEG L YI YC1SH</t>
  </si>
  <si>
    <t>ZF36340</t>
  </si>
  <si>
    <t>KEY BLOCK GC1 BLAA (YI)</t>
  </si>
  <si>
    <t>ZG74810</t>
  </si>
  <si>
    <t>FALL BOARD C1-C5 SURFACER SILVER</t>
  </si>
  <si>
    <t>ZH87930</t>
  </si>
  <si>
    <t>SIDE BASE R YI YC1-M112T</t>
  </si>
  <si>
    <t>SIDE BASE L YI YC1-M112T</t>
  </si>
  <si>
    <t>BENCH LEG ROUGH M560H</t>
  </si>
  <si>
    <t>BENCH LEG ROUGH M560S/P660S</t>
  </si>
  <si>
    <t>BENCH LEG ROUGH M560QA/P660QA</t>
  </si>
  <si>
    <t>ZC59760</t>
  </si>
  <si>
    <t>KEY SENSOR SH-TA</t>
  </si>
  <si>
    <t>ZX16730</t>
  </si>
  <si>
    <t>DGB1KENST PWH//LM</t>
  </si>
  <si>
    <t>ZY77490</t>
  </si>
  <si>
    <t>UPPER FRONT BOARD UNFIN U1-YU11 TOKU</t>
  </si>
  <si>
    <t>ZJ22000</t>
  </si>
  <si>
    <t>BENCH NO. 600 SW</t>
  </si>
  <si>
    <t>LOWER FRONT BOARD UNFIN U1-YU33 TOKU</t>
  </si>
  <si>
    <t>LOWER FRONT BOARD UNFIN YUS1-S5 TOKU</t>
  </si>
  <si>
    <t>SIDE ARM BLOCK F UNFIN YUS5 TOKU</t>
  </si>
  <si>
    <t>SIDE ARM BLOCK F UNFIN YUS1-S3 TOKU</t>
  </si>
  <si>
    <t>VAM4430</t>
  </si>
  <si>
    <t>H SENSOR UNIT GP-SH/TA-C3 KIT</t>
  </si>
  <si>
    <t>H SENSOR UNIT GP-SH/TA-C6 KIT</t>
  </si>
  <si>
    <t>H SENSOR UNIT GP-SH/TA-C1 KIT</t>
  </si>
  <si>
    <t>ZX16710</t>
  </si>
  <si>
    <t>ZX39160</t>
  </si>
  <si>
    <t>ZX39170</t>
  </si>
  <si>
    <t>Fall Board VP 1410 X 196.5 X 69</t>
  </si>
  <si>
    <t>DGB1KENST PWH//AB W/O P.CABLE</t>
  </si>
  <si>
    <t>ZZ49410</t>
  </si>
  <si>
    <t>DCIN KD PACKING 208EX</t>
  </si>
  <si>
    <t>VAH6640</t>
  </si>
  <si>
    <t>B121 PE//B.AZ</t>
  </si>
  <si>
    <t>B121 PE//B.LZ</t>
  </si>
  <si>
    <t>VAN1290</t>
  </si>
  <si>
    <t>VAN1280</t>
  </si>
  <si>
    <t>WB</t>
  </si>
  <si>
    <t>WOB</t>
  </si>
  <si>
    <t>ZU62680</t>
  </si>
  <si>
    <t>ZU62710</t>
  </si>
  <si>
    <t>BENCH NO. 900 PM//YI</t>
  </si>
  <si>
    <t>BENCH NO. 900 PW//YI</t>
  </si>
  <si>
    <t>BENCH NO. 110 PM//YI</t>
  </si>
  <si>
    <t>BENCH NO. 300 SDW//YI</t>
  </si>
  <si>
    <t>BENCH GB1FP//YI</t>
  </si>
  <si>
    <t>BENCH GB1G//YI</t>
  </si>
  <si>
    <t>BENCH NO. 3 PE//YI U1J</t>
  </si>
  <si>
    <t>BENCH NO. 3 PWH//YI U1J</t>
  </si>
  <si>
    <t>BENCH NO.50 SDW//YI</t>
  </si>
  <si>
    <t>BENCH No.300 SM//YI</t>
  </si>
  <si>
    <t>BENCH No.300 SBW//YI</t>
  </si>
  <si>
    <t>BENCH No.600 SE//YI</t>
  </si>
  <si>
    <t>BENCH No.600 DO//YI</t>
  </si>
  <si>
    <t>ZC59740</t>
  </si>
  <si>
    <t>ZC59750</t>
  </si>
  <si>
    <t>ZC59770</t>
  </si>
  <si>
    <t>ZC59800</t>
  </si>
  <si>
    <t>ZC59810</t>
  </si>
  <si>
    <t>ZK82670</t>
  </si>
  <si>
    <t>ZX27800</t>
  </si>
  <si>
    <t>ZX27830</t>
  </si>
  <si>
    <t>ZX27780</t>
  </si>
  <si>
    <t>ZX27790</t>
  </si>
  <si>
    <t>DGB1KENCL PE//LCP</t>
  </si>
  <si>
    <t>DGB1KENCL PE//ACP</t>
  </si>
  <si>
    <t>WV87780</t>
  </si>
  <si>
    <t>WOODEN PANEL FOR PIANO 1430×1220×12mm CARB</t>
  </si>
  <si>
    <t>B1 SC2 PE//EP</t>
  </si>
  <si>
    <t>B2E SC2 PE//EP</t>
  </si>
  <si>
    <t>B3E SC2 PE//EP</t>
  </si>
  <si>
    <t>GB1K SC2 PE//EP</t>
  </si>
  <si>
    <t>VAC9480</t>
  </si>
  <si>
    <t>VAC9530</t>
  </si>
  <si>
    <t>B1 SC2 PWH//EP</t>
  </si>
  <si>
    <t>VAD6640</t>
  </si>
  <si>
    <t>VAC9490</t>
  </si>
  <si>
    <t>B2E SC2 PWH//EP</t>
  </si>
  <si>
    <t>VAD6650</t>
  </si>
  <si>
    <t>VAC9540</t>
  </si>
  <si>
    <t>VAC9500</t>
  </si>
  <si>
    <t>B3E SC2 PWH//EP</t>
  </si>
  <si>
    <t>VAD6660</t>
  </si>
  <si>
    <t>VAC9550</t>
  </si>
  <si>
    <t>VAC9580</t>
  </si>
  <si>
    <t>P116 SH2 PE//EP</t>
  </si>
  <si>
    <t>P116 SH2 PWH//EP</t>
  </si>
  <si>
    <t>P121 SH2 PE//EP</t>
  </si>
  <si>
    <t>P121 SH2 PWH//EP</t>
  </si>
  <si>
    <t>VAC9510</t>
  </si>
  <si>
    <t>VAD6670</t>
  </si>
  <si>
    <t>VAC9520</t>
  </si>
  <si>
    <t>VAD6680</t>
  </si>
  <si>
    <t>VAD6710</t>
  </si>
  <si>
    <t>VAD6770</t>
  </si>
  <si>
    <t>GB1K SC2 PWH//EP</t>
  </si>
  <si>
    <t>VAD6820</t>
  </si>
  <si>
    <t>VAC9590</t>
  </si>
  <si>
    <t>B1 SC2 PE//LP</t>
  </si>
  <si>
    <t>B2 SC2 PE//LP</t>
  </si>
  <si>
    <t>B3 SC2 PE//LP</t>
  </si>
  <si>
    <t>U1J SC2 PE//LM</t>
  </si>
  <si>
    <t>U1J SC2 PE//AP</t>
  </si>
  <si>
    <t>GB1K SC2 PE//LP</t>
  </si>
  <si>
    <t>VAD6750</t>
  </si>
  <si>
    <t>VAD6760</t>
  </si>
  <si>
    <t>JU109 SC2 PE//AP</t>
  </si>
  <si>
    <t>JX113T SC2 PE//AP</t>
  </si>
  <si>
    <t>VAC9570</t>
  </si>
  <si>
    <t>VAC9560</t>
  </si>
  <si>
    <t>JU109 SC2 PE//LRP</t>
  </si>
  <si>
    <t>JU109 SC2 PE//LM</t>
  </si>
  <si>
    <t>VAD6690</t>
  </si>
  <si>
    <t>VAG1080</t>
  </si>
  <si>
    <t>JX113T SC2 PE//LRP</t>
  </si>
  <si>
    <t>VAG1530</t>
  </si>
  <si>
    <t>U1J SC2 PE//LRP</t>
  </si>
  <si>
    <t>GB1K SC2 PE//LRP</t>
  </si>
  <si>
    <t>VAG1550</t>
  </si>
  <si>
    <t>VAG1540</t>
  </si>
  <si>
    <t>P118GC PE//AZ</t>
  </si>
  <si>
    <t>P118GC PE//LZ</t>
  </si>
  <si>
    <t>P121GC PE//AZ</t>
  </si>
  <si>
    <t>P121GC PE//LZ</t>
  </si>
  <si>
    <t>VAR8140</t>
  </si>
  <si>
    <t>VAR8150</t>
  </si>
  <si>
    <t>VAR8160</t>
  </si>
  <si>
    <t>VAR8170</t>
  </si>
  <si>
    <t>B113 SC2//JP</t>
  </si>
  <si>
    <t>B121 SC2//JP</t>
  </si>
  <si>
    <t>P121 SH2 PEC//EP</t>
  </si>
  <si>
    <t>VAW6990</t>
  </si>
  <si>
    <t>P116 SH2 PEC//EP</t>
  </si>
  <si>
    <t>P121H SH2 PE//EP</t>
  </si>
  <si>
    <t>VAW6980</t>
  </si>
  <si>
    <t>VAW7000</t>
  </si>
  <si>
    <t>B1 SC2 PEC//EP</t>
  </si>
  <si>
    <t>VAK6550</t>
  </si>
  <si>
    <t>VAK6640</t>
  </si>
  <si>
    <t>VAK6580</t>
  </si>
  <si>
    <t>VAK6500</t>
  </si>
  <si>
    <t>VAK6530</t>
  </si>
  <si>
    <t>VAK6610</t>
  </si>
  <si>
    <t>VAK6510</t>
  </si>
  <si>
    <t>VAK6520</t>
  </si>
  <si>
    <t>VAK6540</t>
  </si>
  <si>
    <t>VAK6590</t>
  </si>
  <si>
    <t>VAK6600</t>
  </si>
  <si>
    <t>VAK6620</t>
  </si>
  <si>
    <t>VAK6630</t>
  </si>
  <si>
    <t>VAK6650</t>
  </si>
  <si>
    <t>B1 SC2 NBS//EP</t>
  </si>
  <si>
    <t>B1 SC2 OPDW//EP</t>
  </si>
  <si>
    <t>B1 SC2 PM//EP</t>
  </si>
  <si>
    <t>B1 SC2 PW//EP</t>
  </si>
  <si>
    <t>B1 SC2 SNC//EP</t>
  </si>
  <si>
    <t>B2E SC2 PM//EP</t>
  </si>
  <si>
    <t>B3E SC2 PM//EP</t>
  </si>
  <si>
    <t>B2E SC2 PW//EP</t>
  </si>
  <si>
    <t>B2E SC2 OPDW//EP</t>
  </si>
  <si>
    <t>B3E SC2 OPDW//EP</t>
  </si>
  <si>
    <t>B2E SC2 SNC//EP</t>
  </si>
  <si>
    <t>B3E SC2 SNC//EP</t>
  </si>
  <si>
    <t>B2E SC2 NBS//EP</t>
  </si>
  <si>
    <t>GB1K SC2 PE//AP</t>
  </si>
  <si>
    <t>VAD6840</t>
  </si>
  <si>
    <t>B3E SC2 PEC//EP</t>
  </si>
  <si>
    <t>VAK6570</t>
  </si>
  <si>
    <t>B2E SC2 PEC//EP</t>
  </si>
  <si>
    <t>VAK6560</t>
  </si>
  <si>
    <t>B1 SC2 PEC//LP</t>
  </si>
  <si>
    <t>B2 SC2 PEC//LP</t>
  </si>
  <si>
    <t>B2 SC2 PM//LP</t>
  </si>
  <si>
    <t>B2 SC2 PW//LP</t>
  </si>
  <si>
    <t>B3 SC2 PEC//LP</t>
  </si>
  <si>
    <t>B3 SC2 PW//LP</t>
  </si>
  <si>
    <t>B3 SC2 PM//LP</t>
  </si>
  <si>
    <t>GB1K SC2 PE//LM</t>
  </si>
  <si>
    <t>VAW7030</t>
  </si>
  <si>
    <t>VAW7040</t>
  </si>
  <si>
    <t>VAW7050</t>
  </si>
  <si>
    <t>VAW7060</t>
  </si>
  <si>
    <t>VAW7070</t>
  </si>
  <si>
    <t>VAW7080</t>
  </si>
  <si>
    <t>VAW7090</t>
  </si>
  <si>
    <t>VAD6830</t>
  </si>
  <si>
    <t>GB1K SC2 PAW//LP</t>
  </si>
  <si>
    <t>VAW6620</t>
  </si>
  <si>
    <t>JX113T SC2 PE//LM</t>
  </si>
  <si>
    <t>VAD6700</t>
  </si>
  <si>
    <t>BENCH NO. 900 PWH//YI</t>
  </si>
  <si>
    <t>VCE6410</t>
  </si>
  <si>
    <t>B113 DMC SC2//JP</t>
  </si>
  <si>
    <t>B113 PWH SC2//JP</t>
  </si>
  <si>
    <t>VAD6720</t>
  </si>
  <si>
    <t>VAD6730</t>
  </si>
  <si>
    <t>JU109 SC2 PE//LKP</t>
  </si>
  <si>
    <t>JX113T SC2 PE//LKP</t>
  </si>
  <si>
    <t>U1J SC2 PE//LKP</t>
  </si>
  <si>
    <t>GB1K SC2 PE//LKP</t>
  </si>
  <si>
    <t>P121 SH2 PWHC//EP</t>
  </si>
  <si>
    <t>P116 SH2 PWHC//EP</t>
  </si>
  <si>
    <t>P124 SH2 PE//EP</t>
  </si>
  <si>
    <t>VCD5940</t>
  </si>
  <si>
    <t>VCD5950</t>
  </si>
  <si>
    <t>VCD5960</t>
  </si>
  <si>
    <t>B1 SC2 PWH//LP</t>
  </si>
  <si>
    <t>B2 SC2 PWH//LP</t>
  </si>
  <si>
    <t>B3 SC2 PWH//LP</t>
  </si>
  <si>
    <t>VCM8070</t>
  </si>
  <si>
    <t>VCM8100</t>
  </si>
  <si>
    <t>VAW7100</t>
  </si>
  <si>
    <t>GB1K SC2 PM//EP</t>
  </si>
  <si>
    <t>VAW6660</t>
  </si>
  <si>
    <t>BDL</t>
  </si>
  <si>
    <t>JU109 SC2 PWH//AP</t>
  </si>
  <si>
    <t>VAW7190</t>
  </si>
  <si>
    <t>VAD6790</t>
  </si>
  <si>
    <t>VAD6800</t>
  </si>
  <si>
    <t>VAD6810</t>
  </si>
  <si>
    <t>VAD6850</t>
  </si>
  <si>
    <t>UP</t>
  </si>
  <si>
    <t>GP</t>
  </si>
  <si>
    <t>VAD6780</t>
  </si>
  <si>
    <t>VAW6650</t>
  </si>
  <si>
    <t>VAW6630</t>
  </si>
  <si>
    <t>GB1K SC2 PM//LP</t>
  </si>
  <si>
    <t>M2 SC2 SM//LKP</t>
  </si>
  <si>
    <t>GB1K SC2 PAW//EP</t>
  </si>
  <si>
    <t>DGB1KENST PE//LM</t>
  </si>
  <si>
    <t>DGB1KENST PE//AH</t>
  </si>
  <si>
    <t>UP Bottom Frame Knob PWH</t>
  </si>
  <si>
    <t>JU109 SC2 PM//AP</t>
  </si>
  <si>
    <t>U1J SC2 PWHC//LRP</t>
  </si>
  <si>
    <t>VAW7170</t>
  </si>
  <si>
    <t>VAW7320</t>
  </si>
  <si>
    <t>U1J SC2 PEC//LM</t>
  </si>
  <si>
    <t>VAW7200</t>
  </si>
  <si>
    <t>VAW6640</t>
  </si>
  <si>
    <t>GB1K SC2 PWH//LP</t>
  </si>
  <si>
    <t>JU109 SC2 PW//AP</t>
  </si>
  <si>
    <t>VAW7180</t>
  </si>
  <si>
    <t>U1J SC2 PWHC//AP</t>
  </si>
  <si>
    <t>VAW7250</t>
  </si>
  <si>
    <t>GB1K SC2 PWH//LKP</t>
  </si>
  <si>
    <t>MUSIC SHELF MDF GC1-C7 27x1150x295</t>
  </si>
  <si>
    <t>SIDE ARM MDF BACKER ,U1 42X455X430</t>
  </si>
  <si>
    <t>SIDE ARM MDF BACKER YUS5 45X470X400</t>
  </si>
  <si>
    <t>SIDE ARM MDF BACKER U3YUS13 42X480X360</t>
  </si>
  <si>
    <t>S.ARM UP MDF BACKER N2 30X385X220</t>
  </si>
  <si>
    <t>S.ARM LOW MDF BACKER N2 33X545X290</t>
  </si>
  <si>
    <t>MUSIC SHELF MDF GC1-C7 27X400X295</t>
  </si>
  <si>
    <t>VDG6260</t>
  </si>
  <si>
    <t>VDG6190</t>
  </si>
  <si>
    <t>VDG6200</t>
  </si>
  <si>
    <t>VDG6210</t>
  </si>
  <si>
    <t>VDG6220</t>
  </si>
  <si>
    <t>VDG6230</t>
  </si>
  <si>
    <t>VDG6240</t>
  </si>
  <si>
    <t>SIDE ARM MDF BACKER YF101 42X455X430</t>
  </si>
  <si>
    <t>VDT0480</t>
  </si>
  <si>
    <t>VCM7910</t>
  </si>
  <si>
    <t>VCM7840</t>
  </si>
  <si>
    <t>VCM7820</t>
  </si>
  <si>
    <t>VCM7830</t>
  </si>
  <si>
    <t>VCM7890</t>
  </si>
  <si>
    <t>VCM7900</t>
  </si>
  <si>
    <t>P22 SC2 SE//D.LP</t>
  </si>
  <si>
    <t>P22 SC2 SW//D.LP</t>
  </si>
  <si>
    <t>P22 SC2 DO//D.LP</t>
  </si>
  <si>
    <t>P22 SE//D.LZ</t>
  </si>
  <si>
    <t>P22 SW//D.LZ</t>
  </si>
  <si>
    <t>P22 DO//D.LZ</t>
  </si>
  <si>
    <t>JU109 SC2 PWH//LM</t>
  </si>
  <si>
    <t>VAW7140</t>
  </si>
  <si>
    <t>VDR1950</t>
  </si>
  <si>
    <t xml:space="preserve">SALES ORDER              : </t>
  </si>
  <si>
    <t>GB1K SC2 PWH//LM</t>
  </si>
  <si>
    <t>VDX7740</t>
  </si>
  <si>
    <t>1 X 40HC</t>
  </si>
  <si>
    <t>YAMAHA MUSIC KOREA LTD.</t>
  </si>
  <si>
    <t>11F, PRUDENTIAL TOWER, 298, GANGNAM-DAERO</t>
  </si>
  <si>
    <t>GANGNAM-GU, SEOUL, 06253 SOUTH KOREA</t>
  </si>
  <si>
    <t>Tel) +82-2-3467-3386</t>
  </si>
  <si>
    <t>Y82801</t>
  </si>
  <si>
    <t>ATTN. MS. SOOJIN JANG</t>
  </si>
  <si>
    <t>FASILITY</t>
  </si>
  <si>
    <t xml:space="preserve">                                       </t>
  </si>
  <si>
    <t>INCHEON</t>
  </si>
  <si>
    <t>YAMAHA MUSIC AUSTRALIA PTY.LTD</t>
  </si>
  <si>
    <t>Level 1, 80 Market Street, South Melbourne</t>
  </si>
  <si>
    <t>VIC 3205 Australia</t>
  </si>
  <si>
    <t>Y80905</t>
  </si>
  <si>
    <t xml:space="preserve">TEL : 61-3-9693-5111 FAX : 61-3-9696-4878 </t>
  </si>
  <si>
    <t>MELBOURNE</t>
  </si>
  <si>
    <t xml:space="preserve">DELIVERY ORDER       : </t>
  </si>
  <si>
    <t>U1J PE//LZ WITH BENCH</t>
  </si>
  <si>
    <t>B3 PE//LZ.WITH BENCH</t>
  </si>
  <si>
    <t>GB1K PE//LZ.WITH BENCH</t>
  </si>
  <si>
    <t>JU109 PE//LZ.WITH BENCH</t>
  </si>
  <si>
    <t>JU109 PWH//LZ.WITH BENCH</t>
  </si>
  <si>
    <t>JU109 SC2 PE//LKP.WITH BENCH</t>
  </si>
  <si>
    <t>JX113T SC2 PE//LKP.WITH BENCH</t>
  </si>
  <si>
    <t>M2 SC2 SM//LKP.WITH BENCH</t>
  </si>
  <si>
    <t>GB1K SC2 PE//LKP.WITH BENCH</t>
  </si>
  <si>
    <t>B121 SC2 PE//LCP</t>
  </si>
  <si>
    <t>B121 SC2 PE//ACP</t>
  </si>
  <si>
    <t>VEH3630</t>
  </si>
  <si>
    <t xml:space="preserve">VEH3640 </t>
  </si>
  <si>
    <t xml:space="preserve">BENCH NO.210 SM//YI </t>
  </si>
  <si>
    <t>VFA1020</t>
  </si>
  <si>
    <t>VEH3640</t>
  </si>
  <si>
    <t xml:space="preserve">SHIPMENT ORDER       : </t>
  </si>
  <si>
    <t xml:space="preserve">INVOICE NO       </t>
  </si>
  <si>
    <t>DO NO</t>
  </si>
  <si>
    <t xml:space="preserve">VESSEL       </t>
  </si>
  <si>
    <t xml:space="preserve">VOYAGE          </t>
  </si>
  <si>
    <t xml:space="preserve">ETD                      </t>
  </si>
  <si>
    <t xml:space="preserve">CONTAINER                      </t>
  </si>
  <si>
    <t xml:space="preserve">: </t>
  </si>
  <si>
    <t>PO : 610475 (204026)</t>
  </si>
  <si>
    <t>5111887</t>
  </si>
  <si>
    <t>PO : 610478  (204030)</t>
  </si>
  <si>
    <t>5111891</t>
  </si>
  <si>
    <t>September 17,2021</t>
  </si>
  <si>
    <t>September 15,2021</t>
  </si>
  <si>
    <t>KEYBOARD ASSY/PWSP YU1 YE121 YI</t>
  </si>
  <si>
    <t>VFK302Z</t>
  </si>
  <si>
    <t>PO : 612261 (205016)</t>
  </si>
  <si>
    <t>5114667</t>
  </si>
  <si>
    <t>PO : 612264  (205018)</t>
  </si>
  <si>
    <t>5114670</t>
  </si>
  <si>
    <t>5117402</t>
  </si>
  <si>
    <t>PO : 614025 (206097)</t>
  </si>
  <si>
    <t>October 8,2021</t>
  </si>
  <si>
    <t>October 12,2021</t>
  </si>
  <si>
    <t>October 25,2021</t>
  </si>
  <si>
    <t>October 22,2021</t>
  </si>
  <si>
    <t>DELIVERY ORDER       : 1161000</t>
  </si>
  <si>
    <t>SHIPMENT ORDER       : 138345</t>
  </si>
  <si>
    <t>November 13,2021</t>
  </si>
  <si>
    <t>November 18,2021</t>
  </si>
  <si>
    <t>PO : 615494 (206932)</t>
  </si>
  <si>
    <t>5119634</t>
  </si>
  <si>
    <t>November 22,2021</t>
  </si>
  <si>
    <t>November 26,2021</t>
  </si>
  <si>
    <t>1 x 40'H</t>
  </si>
  <si>
    <t>Desember 09,2021</t>
  </si>
  <si>
    <t>Desember 03,2021</t>
  </si>
  <si>
    <t>5122501</t>
  </si>
  <si>
    <t>PO : 617367 (208020)</t>
  </si>
  <si>
    <t>Desember 23,2021</t>
  </si>
  <si>
    <t>Desember 27,2021</t>
  </si>
  <si>
    <t>PRICE LIST 198</t>
  </si>
  <si>
    <t>BENCH No.600 SW//YI</t>
  </si>
  <si>
    <t>Februari 07, 2022</t>
  </si>
  <si>
    <t>5124951</t>
  </si>
  <si>
    <t>PO : 619025 (208918)</t>
  </si>
  <si>
    <t>Februari 11, 2022</t>
  </si>
  <si>
    <t>Februari 10, 2022</t>
  </si>
  <si>
    <t>Februari 14, 2022</t>
  </si>
  <si>
    <t>5127647</t>
  </si>
  <si>
    <t>PO : 620796 (209854)</t>
  </si>
  <si>
    <t>Februari 28, 2022</t>
  </si>
  <si>
    <t>Februari 23, 2022</t>
  </si>
  <si>
    <t>Maret 15, 2022</t>
  </si>
  <si>
    <t>Maret 19, 2022</t>
  </si>
  <si>
    <t>PO : 622245 (210703)</t>
  </si>
  <si>
    <t>5129788</t>
  </si>
  <si>
    <t>N</t>
  </si>
  <si>
    <t>O</t>
  </si>
  <si>
    <t>Q</t>
  </si>
  <si>
    <t>PC</t>
  </si>
  <si>
    <t>VFV5520</t>
  </si>
  <si>
    <t>VFV5530</t>
  </si>
  <si>
    <t>SETS</t>
  </si>
  <si>
    <t>VFV5540</t>
  </si>
  <si>
    <t>VFV5550</t>
  </si>
  <si>
    <t>VFV5560</t>
  </si>
  <si>
    <t>VFV5570</t>
  </si>
  <si>
    <t>VFV5580</t>
  </si>
  <si>
    <t>VFV5590</t>
  </si>
  <si>
    <t>VFV5600</t>
  </si>
  <si>
    <t>VFV5610</t>
  </si>
  <si>
    <t>VFV5620</t>
  </si>
  <si>
    <t>VFV5630</t>
  </si>
  <si>
    <t>April 17, 2022</t>
  </si>
  <si>
    <t>April 14, 2022</t>
  </si>
  <si>
    <t>PO : 624031 (211694)</t>
  </si>
  <si>
    <t>5132455</t>
  </si>
  <si>
    <t>PO : 626271</t>
  </si>
  <si>
    <t>5135781</t>
  </si>
  <si>
    <t>BENCH NO.3 U1J PM</t>
  </si>
  <si>
    <t>CT</t>
  </si>
  <si>
    <t>INDONESIA</t>
  </si>
  <si>
    <t>April 22, 2022</t>
  </si>
  <si>
    <t>April 24, 2022</t>
  </si>
  <si>
    <t>May 24, 2022</t>
  </si>
  <si>
    <t>May 27, 2022</t>
  </si>
  <si>
    <t>PO : 626158 (212901)</t>
  </si>
  <si>
    <t>5135636</t>
  </si>
  <si>
    <t>Juni 20, 2022</t>
  </si>
  <si>
    <t>Juni 24, 2022</t>
  </si>
  <si>
    <t>PO : 627764 (213788)</t>
  </si>
  <si>
    <t>5138140</t>
  </si>
  <si>
    <t>PO : 629511 (214742)</t>
  </si>
  <si>
    <t>5140949</t>
  </si>
  <si>
    <t>1 x 40'</t>
  </si>
  <si>
    <t xml:space="preserve">SALES ORDER             </t>
  </si>
  <si>
    <t xml:space="preserve">DELIVERY ORDER      </t>
  </si>
  <si>
    <t xml:space="preserve">SHIPMENT ORDER      </t>
  </si>
  <si>
    <t xml:space="preserve">PERFORMA INV.           </t>
  </si>
  <si>
    <t xml:space="preserve">FINAL INV                      </t>
  </si>
  <si>
    <t>Juli 8, 2022</t>
  </si>
  <si>
    <t>Juli 12, 2022</t>
  </si>
  <si>
    <t>Juli 23, 2022</t>
  </si>
  <si>
    <t>Juli 19, 2022</t>
  </si>
  <si>
    <t>Juli 28, 2022</t>
  </si>
  <si>
    <t>Juli 30, 2022</t>
  </si>
  <si>
    <t>Agustus 14, 2022</t>
  </si>
  <si>
    <t>Agustus 11, 2022</t>
  </si>
  <si>
    <t>PO : 630984 (215541)</t>
  </si>
  <si>
    <t>5143154</t>
  </si>
  <si>
    <t>Agustus 20, 2022</t>
  </si>
  <si>
    <t>Agustus 15, 2022</t>
  </si>
  <si>
    <t>Agustus 24, 2022</t>
  </si>
  <si>
    <t>Agustus 28, 2022</t>
  </si>
  <si>
    <t>September 14, 2022</t>
  </si>
  <si>
    <t>September 19, 2022</t>
  </si>
  <si>
    <t>PO : 632805 (216557)</t>
  </si>
  <si>
    <t>5145895</t>
  </si>
  <si>
    <t>September 26, 2022</t>
  </si>
  <si>
    <t>September 29,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</si>
</sst>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 #,##0_-;_-* &quot;-&quot;_-;_-@_-"/>
    <numFmt numFmtId="43" formatCode="_-* #,##0.00_-;\-* #,##0.00_-;_-* &quot;-&quot;??_-;_-@_-"/>
    <numFmt numFmtId="164" formatCode="_(* #,##0_);_(* \(#,##0\);_(* &quot;-&quot;_);_(@_)"/>
    <numFmt numFmtId="165" formatCode="_(* #,##0.00_);_(* \(#,##0.00\);_(* &quot;-&quot;??_);_(@_)"/>
    <numFmt numFmtId="166" formatCode="_(* #,##0.000_);_(* \(#,##0.000\);_(* &quot;-&quot;??_);_(@_)"/>
    <numFmt numFmtId="167" formatCode="mmmm\ d\,\ yyyy"/>
    <numFmt numFmtId="168" formatCode="_(* #,##0.00_);_(* \(#,##0.00\);_(* &quot;-&quot;_);_(@_)"/>
    <numFmt numFmtId="169" formatCode="0_);[Red]\(0\)"/>
    <numFmt numFmtId="170" formatCode="_(* #,##0.000_);_(* \(#,##0.000\);_(* &quot;-&quot;???_);_(@_)"/>
    <numFmt numFmtId="171" formatCode="0.0"/>
    <numFmt numFmtId="172" formatCode="_(* #,##0_);_(* \(#,##0\);_(* &quot;-&quot;??_);_(@_)"/>
    <numFmt numFmtId="173" formatCode="_(* #,##0.000_);_(* \(#,##0.000\);_(* &quot;-&quot;??.0_);_(@_)"/>
    <numFmt numFmtId="174" formatCode="[$-421]dd\ mmmm\ yyyy;@"/>
  </numFmts>
  <fonts count="96">
    <font>
      <sz val="10"/>
      <name val="Arial"/>
    </font>
    <font>
      <sz val="11"/>
      <color theme="1"/>
      <name val="Calibri"/>
      <family val="2"/>
      <charset val="128"/>
      <scheme val="minor"/>
    </font>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b/>
      <sz val="8"/>
      <name val="Arial"/>
      <family val="2"/>
    </font>
    <font>
      <sz val="8"/>
      <name val="Arial"/>
      <family val="2"/>
    </font>
    <font>
      <b/>
      <sz val="10"/>
      <name val="Arial"/>
      <family val="2"/>
    </font>
    <font>
      <sz val="7"/>
      <name val="Arial"/>
      <family val="2"/>
    </font>
    <font>
      <b/>
      <u/>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name val="Arial"/>
      <family val="2"/>
    </font>
    <font>
      <u/>
      <sz val="10"/>
      <name val="Arial"/>
      <family val="2"/>
    </font>
    <font>
      <b/>
      <u/>
      <sz val="16"/>
      <name val="Arial"/>
      <family val="2"/>
    </font>
    <font>
      <sz val="11"/>
      <name val="Arial"/>
      <family val="2"/>
    </font>
    <font>
      <sz val="11"/>
      <color indexed="8"/>
      <name val="Arial"/>
      <family val="2"/>
    </font>
    <font>
      <u/>
      <sz val="11"/>
      <name val="Arial"/>
      <family val="2"/>
    </font>
    <font>
      <b/>
      <sz val="12"/>
      <name val="Arial"/>
      <family val="2"/>
    </font>
    <font>
      <b/>
      <sz val="14"/>
      <name val="Bookman Old Style"/>
      <family val="1"/>
    </font>
    <font>
      <b/>
      <sz val="12"/>
      <name val="Bookman Old Style"/>
      <family val="1"/>
    </font>
    <font>
      <b/>
      <sz val="16"/>
      <name val="Arial"/>
      <family val="2"/>
    </font>
    <font>
      <sz val="10"/>
      <name val="Arial"/>
      <family val="2"/>
    </font>
    <font>
      <sz val="10"/>
      <name val="Arial"/>
      <family val="2"/>
    </font>
    <font>
      <b/>
      <sz val="14"/>
      <name val="Arial"/>
      <family val="2"/>
    </font>
    <font>
      <sz val="11"/>
      <color indexed="8"/>
      <name val="ＭＳ Ｐゴシック"/>
      <family val="3"/>
      <charset val="128"/>
    </font>
    <font>
      <sz val="11"/>
      <color indexed="9"/>
      <name val="ＭＳ Ｐゴシック"/>
      <family val="3"/>
      <charset val="128"/>
    </font>
    <font>
      <sz val="10"/>
      <color indexed="8"/>
      <name val="Arial"/>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name val="ＭＳ 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6"/>
      <name val="Arial"/>
      <family val="2"/>
    </font>
    <font>
      <sz val="12"/>
      <name val="Arial"/>
      <family val="2"/>
    </font>
    <font>
      <sz val="14"/>
      <name val="Arial"/>
      <family val="2"/>
    </font>
    <font>
      <sz val="14"/>
      <name val="Arial"/>
      <family val="2"/>
    </font>
    <font>
      <sz val="12"/>
      <color indexed="8"/>
      <name val="Arial"/>
      <family val="2"/>
    </font>
    <font>
      <sz val="11"/>
      <name val="ＭＳ Ｐゴシック"/>
      <family val="3"/>
      <charset val="128"/>
    </font>
    <font>
      <b/>
      <sz val="12"/>
      <color rgb="FFFF0000"/>
      <name val="Arial"/>
      <family val="2"/>
    </font>
    <font>
      <sz val="12"/>
      <color rgb="FFFF0000"/>
      <name val="Arial"/>
      <family val="2"/>
    </font>
    <font>
      <sz val="10"/>
      <name val="Malgun Gothic"/>
      <family val="2"/>
    </font>
    <font>
      <sz val="10"/>
      <color rgb="FF444444"/>
      <name val="Segoe UI"/>
      <family val="2"/>
    </font>
    <font>
      <sz val="14"/>
      <color indexed="8"/>
      <name val="Arial"/>
      <family val="2"/>
    </font>
    <font>
      <sz val="10"/>
      <color theme="1"/>
      <name val="Meiryo UI"/>
      <family val="2"/>
      <charset val="128"/>
    </font>
    <font>
      <sz val="11"/>
      <color theme="1"/>
      <name val="Calibri"/>
      <family val="2"/>
      <charset val="128"/>
      <scheme val="minor"/>
    </font>
    <font>
      <sz val="11"/>
      <color theme="1"/>
      <name val="ＭＳ Ｐゴシック"/>
      <family val="2"/>
      <charset val="128"/>
    </font>
    <font>
      <sz val="11"/>
      <color theme="1"/>
      <name val="Calibri"/>
      <family val="3"/>
      <charset val="128"/>
      <scheme val="minor"/>
    </font>
    <font>
      <sz val="11"/>
      <color theme="1"/>
      <name val="游ゴシック"/>
      <family val="3"/>
      <charset val="128"/>
    </font>
    <font>
      <sz val="11"/>
      <color indexed="8"/>
      <name val="游ゴシック"/>
      <family val="3"/>
      <charset val="128"/>
    </font>
    <font>
      <sz val="6"/>
      <name val="MS Gothic"/>
      <family val="3"/>
      <charset val="128"/>
    </font>
    <font>
      <b/>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alibri"/>
      <family val="2"/>
      <charset val="1"/>
      <scheme val="minor"/>
    </font>
    <font>
      <b/>
      <sz val="18"/>
      <name val="Arial"/>
      <family val="2"/>
    </font>
  </fonts>
  <fills count="78">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22"/>
      </patternFill>
    </fill>
    <fill>
      <patternFill patternType="solid">
        <fgColor indexed="43"/>
      </patternFill>
    </fill>
    <fill>
      <patternFill patternType="solid">
        <fgColor indexed="4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49"/>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40"/>
        <bgColor indexed="64"/>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9"/>
      </patternFill>
    </fill>
    <fill>
      <patternFill patternType="solid">
        <fgColor indexed="45"/>
      </patternFill>
    </fill>
    <fill>
      <patternFill patternType="solid">
        <fgColor indexed="42"/>
      </patternFill>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CCFFFF"/>
        <bgColor indexed="64"/>
      </patternFill>
    </fill>
  </fills>
  <borders count="6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hair">
        <color indexed="64"/>
      </right>
      <top style="thin">
        <color indexed="64"/>
      </top>
      <bottom/>
      <diagonal/>
    </border>
    <border>
      <left/>
      <right style="hair">
        <color indexed="64"/>
      </right>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right/>
      <top/>
      <bottom style="double">
        <color indexed="64"/>
      </bottom>
      <diagonal/>
    </border>
    <border>
      <left style="thin">
        <color indexed="64"/>
      </left>
      <right/>
      <top/>
      <bottom style="hair">
        <color indexed="64"/>
      </bottom>
      <diagonal/>
    </border>
    <border>
      <left style="thin">
        <color indexed="64"/>
      </left>
      <right style="thin">
        <color indexed="64"/>
      </right>
      <top style="double">
        <color indexed="64"/>
      </top>
      <bottom style="thin">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right style="thin">
        <color indexed="64"/>
      </right>
      <top style="double">
        <color indexed="64"/>
      </top>
      <bottom style="thin">
        <color indexed="64"/>
      </bottom>
      <diagonal/>
    </border>
    <border>
      <left style="thin">
        <color indexed="64"/>
      </left>
      <right style="thin">
        <color indexed="64"/>
      </right>
      <top/>
      <bottom style="hair">
        <color indexed="64"/>
      </bottom>
      <diagonal/>
    </border>
    <border>
      <left/>
      <right/>
      <top style="double">
        <color indexed="64"/>
      </top>
      <bottom style="thin">
        <color indexed="64"/>
      </bottom>
      <diagonal/>
    </border>
    <border>
      <left/>
      <right style="hair">
        <color indexed="64"/>
      </right>
      <top style="hair">
        <color indexed="64"/>
      </top>
      <bottom style="hair">
        <color indexed="64"/>
      </bottom>
      <diagonal/>
    </border>
    <border>
      <left/>
      <right style="medium">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style="thin">
        <color indexed="64"/>
      </bottom>
      <diagonal/>
    </border>
    <border>
      <left/>
      <right style="hair">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1">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41" fillId="8" borderId="0" applyNumberFormat="0" applyBorder="0" applyAlignment="0" applyProtection="0">
      <alignment vertical="center"/>
    </xf>
    <xf numFmtId="0" fontId="41" fillId="9" borderId="0" applyNumberFormat="0" applyBorder="0" applyAlignment="0" applyProtection="0">
      <alignment vertical="center"/>
    </xf>
    <xf numFmtId="0" fontId="41" fillId="10" borderId="0" applyNumberFormat="0" applyBorder="0" applyAlignment="0" applyProtection="0">
      <alignment vertical="center"/>
    </xf>
    <xf numFmtId="0" fontId="41" fillId="8" borderId="0" applyNumberFormat="0" applyBorder="0" applyAlignment="0" applyProtection="0">
      <alignment vertical="center"/>
    </xf>
    <xf numFmtId="0" fontId="41" fillId="11" borderId="0" applyNumberFormat="0" applyBorder="0" applyAlignment="0" applyProtection="0">
      <alignment vertical="center"/>
    </xf>
    <xf numFmtId="0" fontId="41" fillId="10" borderId="0" applyNumberFormat="0" applyBorder="0" applyAlignment="0" applyProtection="0">
      <alignment vertical="center"/>
    </xf>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5" borderId="0" applyNumberFormat="0" applyBorder="0" applyAlignment="0" applyProtection="0"/>
    <xf numFmtId="0" fontId="11" fillId="12" borderId="0" applyNumberFormat="0" applyBorder="0" applyAlignment="0" applyProtection="0"/>
    <xf numFmtId="0" fontId="11" fillId="15" borderId="0" applyNumberFormat="0" applyBorder="0" applyAlignment="0" applyProtection="0"/>
    <xf numFmtId="0" fontId="41" fillId="16" borderId="0" applyNumberFormat="0" applyBorder="0" applyAlignment="0" applyProtection="0">
      <alignment vertical="center"/>
    </xf>
    <xf numFmtId="0" fontId="41" fillId="9" borderId="0" applyNumberFormat="0" applyBorder="0" applyAlignment="0" applyProtection="0">
      <alignment vertical="center"/>
    </xf>
    <xf numFmtId="0" fontId="41" fillId="17" borderId="0" applyNumberFormat="0" applyBorder="0" applyAlignment="0" applyProtection="0">
      <alignment vertical="center"/>
    </xf>
    <xf numFmtId="0" fontId="41" fillId="16" borderId="0" applyNumberFormat="0" applyBorder="0" applyAlignment="0" applyProtection="0">
      <alignment vertical="center"/>
    </xf>
    <xf numFmtId="0" fontId="41" fillId="18" borderId="0" applyNumberFormat="0" applyBorder="0" applyAlignment="0" applyProtection="0">
      <alignment vertical="center"/>
    </xf>
    <xf numFmtId="0" fontId="41" fillId="17" borderId="0" applyNumberFormat="0" applyBorder="0" applyAlignment="0" applyProtection="0">
      <alignment vertical="center"/>
    </xf>
    <xf numFmtId="0" fontId="12" fillId="1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42" fillId="23" borderId="0" applyNumberFormat="0" applyBorder="0" applyAlignment="0" applyProtection="0">
      <alignment vertical="center"/>
    </xf>
    <xf numFmtId="0" fontId="42" fillId="9" borderId="0" applyNumberFormat="0" applyBorder="0" applyAlignment="0" applyProtection="0">
      <alignment vertical="center"/>
    </xf>
    <xf numFmtId="0" fontId="42" fillId="17" borderId="0" applyNumberFormat="0" applyBorder="0" applyAlignment="0" applyProtection="0">
      <alignment vertical="center"/>
    </xf>
    <xf numFmtId="0" fontId="42" fillId="16" borderId="0" applyNumberFormat="0" applyBorder="0" applyAlignment="0" applyProtection="0">
      <alignment vertical="center"/>
    </xf>
    <xf numFmtId="0" fontId="42" fillId="23" borderId="0" applyNumberFormat="0" applyBorder="0" applyAlignment="0" applyProtection="0">
      <alignment vertical="center"/>
    </xf>
    <xf numFmtId="0" fontId="42" fillId="9" borderId="0" applyNumberFormat="0" applyBorder="0" applyAlignment="0" applyProtection="0">
      <alignment vertical="center"/>
    </xf>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7" borderId="0" applyNumberFormat="0" applyBorder="0" applyAlignment="0" applyProtection="0"/>
    <xf numFmtId="0" fontId="13" fillId="3" borderId="0" applyNumberFormat="0" applyBorder="0" applyAlignment="0" applyProtection="0"/>
    <xf numFmtId="0" fontId="14" fillId="28" borderId="1" applyNumberFormat="0" applyAlignment="0" applyProtection="0"/>
    <xf numFmtId="0" fontId="15" fillId="29" borderId="2" applyNumberFormat="0" applyAlignment="0" applyProtection="0"/>
    <xf numFmtId="165" fontId="38" fillId="0" borderId="0" applyFont="0" applyFill="0" applyBorder="0" applyAlignment="0" applyProtection="0"/>
    <xf numFmtId="164" fontId="38" fillId="0" borderId="0" applyFont="0" applyFill="0" applyBorder="0" applyAlignment="0" applyProtection="0"/>
    <xf numFmtId="40" fontId="65" fillId="0" borderId="0" applyFont="0" applyFill="0" applyBorder="0" applyAlignment="0" applyProtection="0"/>
    <xf numFmtId="164" fontId="38" fillId="0" borderId="0" applyFont="0" applyFill="0" applyBorder="0" applyAlignment="0" applyProtection="0">
      <alignment vertical="center"/>
    </xf>
    <xf numFmtId="0" fontId="16" fillId="0" borderId="0" applyNumberFormat="0" applyFill="0" applyBorder="0" applyAlignment="0" applyProtection="0"/>
    <xf numFmtId="0" fontId="17" fillId="4"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7" borderId="1" applyNumberFormat="0" applyAlignment="0" applyProtection="0"/>
    <xf numFmtId="0" fontId="22" fillId="0" borderId="6" applyNumberFormat="0" applyFill="0" applyAlignment="0" applyProtection="0"/>
    <xf numFmtId="0" fontId="23" fillId="30" borderId="0" applyNumberFormat="0" applyBorder="0" applyAlignment="0" applyProtection="0"/>
    <xf numFmtId="0" fontId="65" fillId="0" borderId="0"/>
    <xf numFmtId="0" fontId="38" fillId="0" borderId="0"/>
    <xf numFmtId="0" fontId="11" fillId="0" borderId="0"/>
    <xf numFmtId="0" fontId="38" fillId="31" borderId="7" applyNumberFormat="0" applyFont="0" applyAlignment="0" applyProtection="0"/>
    <xf numFmtId="0" fontId="24" fillId="28" borderId="8" applyNumberFormat="0" applyAlignment="0" applyProtection="0"/>
    <xf numFmtId="0" fontId="43" fillId="14" borderId="9" applyNumberFormat="0" applyProtection="0">
      <alignment horizontal="right" vertical="center"/>
    </xf>
    <xf numFmtId="0" fontId="43" fillId="32" borderId="9" applyNumberFormat="0" applyProtection="0">
      <alignment horizontal="left" vertical="center" indent="1"/>
    </xf>
    <xf numFmtId="0" fontId="25" fillId="0" borderId="0" applyNumberFormat="0" applyFill="0" applyBorder="0" applyAlignment="0" applyProtection="0"/>
    <xf numFmtId="0" fontId="26" fillId="0" borderId="10" applyNumberFormat="0" applyFill="0" applyAlignment="0" applyProtection="0"/>
    <xf numFmtId="0" fontId="27" fillId="0" borderId="0" applyNumberFormat="0" applyFill="0" applyBorder="0" applyAlignment="0" applyProtection="0"/>
    <xf numFmtId="0" fontId="42" fillId="23" borderId="0" applyNumberFormat="0" applyBorder="0" applyAlignment="0" applyProtection="0">
      <alignment vertical="center"/>
    </xf>
    <xf numFmtId="0" fontId="42" fillId="33" borderId="0" applyNumberFormat="0" applyBorder="0" applyAlignment="0" applyProtection="0">
      <alignment vertical="center"/>
    </xf>
    <xf numFmtId="0" fontId="42" fillId="34" borderId="0" applyNumberFormat="0" applyBorder="0" applyAlignment="0" applyProtection="0">
      <alignment vertical="center"/>
    </xf>
    <xf numFmtId="0" fontId="42" fillId="35" borderId="0" applyNumberFormat="0" applyBorder="0" applyAlignment="0" applyProtection="0">
      <alignment vertical="center"/>
    </xf>
    <xf numFmtId="0" fontId="42" fillId="23" borderId="0" applyNumberFormat="0" applyBorder="0" applyAlignment="0" applyProtection="0">
      <alignment vertical="center"/>
    </xf>
    <xf numFmtId="0" fontId="42" fillId="36" borderId="0" applyNumberFormat="0" applyBorder="0" applyAlignment="0" applyProtection="0">
      <alignment vertical="center"/>
    </xf>
    <xf numFmtId="0" fontId="44" fillId="0" borderId="0" applyNumberFormat="0" applyFill="0" applyBorder="0" applyAlignment="0" applyProtection="0">
      <alignment vertical="center"/>
    </xf>
    <xf numFmtId="0" fontId="45" fillId="37" borderId="2" applyNumberFormat="0" applyAlignment="0" applyProtection="0">
      <alignment vertical="center"/>
    </xf>
    <xf numFmtId="0" fontId="46" fillId="17" borderId="0" applyNumberFormat="0" applyBorder="0" applyAlignment="0" applyProtection="0">
      <alignment vertical="center"/>
    </xf>
    <xf numFmtId="0" fontId="38" fillId="10" borderId="7" applyNumberFormat="0" applyFont="0" applyAlignment="0" applyProtection="0">
      <alignment vertical="center"/>
    </xf>
    <xf numFmtId="0" fontId="47" fillId="0" borderId="6" applyNumberFormat="0" applyFill="0" applyAlignment="0" applyProtection="0">
      <alignment vertical="center"/>
    </xf>
    <xf numFmtId="0" fontId="48" fillId="17" borderId="1" applyNumberFormat="0" applyAlignment="0" applyProtection="0">
      <alignment vertical="center"/>
    </xf>
    <xf numFmtId="0" fontId="49" fillId="38" borderId="8" applyNumberFormat="0" applyAlignment="0" applyProtection="0">
      <alignment vertical="center"/>
    </xf>
    <xf numFmtId="0" fontId="50" fillId="39" borderId="0" applyNumberFormat="0" applyBorder="0" applyAlignment="0" applyProtection="0">
      <alignment vertical="center"/>
    </xf>
    <xf numFmtId="0" fontId="51" fillId="0" borderId="0"/>
    <xf numFmtId="0" fontId="52" fillId="40" borderId="0" applyNumberFormat="0" applyBorder="0" applyAlignment="0" applyProtection="0">
      <alignment vertical="center"/>
    </xf>
    <xf numFmtId="0" fontId="53" fillId="0" borderId="11" applyNumberFormat="0" applyFill="0" applyAlignment="0" applyProtection="0">
      <alignment vertical="center"/>
    </xf>
    <xf numFmtId="0" fontId="54" fillId="0" borderId="4" applyNumberFormat="0" applyFill="0" applyAlignment="0" applyProtection="0">
      <alignment vertical="center"/>
    </xf>
    <xf numFmtId="0" fontId="55" fillId="0" borderId="12" applyNumberFormat="0" applyFill="0" applyAlignment="0" applyProtection="0">
      <alignment vertical="center"/>
    </xf>
    <xf numFmtId="0" fontId="55" fillId="0" borderId="0" applyNumberFormat="0" applyFill="0" applyBorder="0" applyAlignment="0" applyProtection="0">
      <alignment vertical="center"/>
    </xf>
    <xf numFmtId="0" fontId="56" fillId="38" borderId="1" applyNumberFormat="0" applyAlignment="0" applyProtection="0">
      <alignment vertical="center"/>
    </xf>
    <xf numFmtId="0" fontId="57"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9" fillId="0" borderId="13" applyNumberFormat="0" applyFill="0" applyAlignment="0" applyProtection="0">
      <alignment vertical="center"/>
    </xf>
    <xf numFmtId="0" fontId="38" fillId="0" borderId="0"/>
    <xf numFmtId="43" fontId="38" fillId="0" borderId="0" applyFont="0" applyFill="0" applyBorder="0" applyAlignment="0" applyProtection="0"/>
    <xf numFmtId="41" fontId="38" fillId="0" borderId="0" applyFont="0" applyFill="0" applyBorder="0" applyAlignment="0" applyProtection="0"/>
    <xf numFmtId="43" fontId="38" fillId="0" borderId="0" applyFont="0" applyFill="0" applyBorder="0" applyAlignment="0" applyProtection="0"/>
    <xf numFmtId="0" fontId="71" fillId="0" borderId="0">
      <alignment vertical="center"/>
    </xf>
    <xf numFmtId="0" fontId="5" fillId="0" borderId="0"/>
    <xf numFmtId="0" fontId="38"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9" fontId="38" fillId="0" borderId="0" applyFont="0" applyFill="0" applyBorder="0" applyAlignment="0" applyProtection="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0" fontId="73" fillId="0" borderId="0">
      <alignment vertical="center"/>
    </xf>
    <xf numFmtId="0" fontId="74" fillId="0" borderId="0">
      <alignment vertical="center"/>
    </xf>
    <xf numFmtId="38" fontId="74" fillId="0" borderId="0" applyFont="0" applyFill="0" applyBorder="0" applyAlignment="0" applyProtection="0">
      <alignment vertical="center"/>
    </xf>
    <xf numFmtId="0" fontId="38" fillId="0" borderId="0"/>
    <xf numFmtId="38" fontId="41" fillId="0" borderId="0" applyFont="0" applyFill="0" applyBorder="0" applyAlignment="0" applyProtection="0">
      <alignment vertical="center"/>
    </xf>
    <xf numFmtId="38" fontId="41" fillId="0" borderId="0" applyFont="0" applyFill="0" applyBorder="0" applyAlignment="0" applyProtection="0">
      <alignment vertical="center"/>
    </xf>
    <xf numFmtId="0" fontId="38" fillId="0" borderId="0"/>
    <xf numFmtId="0" fontId="75" fillId="0" borderId="0">
      <alignment vertical="center"/>
    </xf>
    <xf numFmtId="0" fontId="75" fillId="0" borderId="0">
      <alignment vertical="center"/>
    </xf>
    <xf numFmtId="0" fontId="74" fillId="0" borderId="0">
      <alignment vertical="center"/>
    </xf>
    <xf numFmtId="38" fontId="74" fillId="0" borderId="0" applyFont="0" applyFill="0" applyBorder="0" applyAlignment="0" applyProtection="0">
      <alignment vertical="center"/>
    </xf>
    <xf numFmtId="38" fontId="76" fillId="0" borderId="0" applyFont="0" applyFill="0" applyBorder="0" applyAlignment="0" applyProtection="0">
      <alignment vertical="center"/>
    </xf>
    <xf numFmtId="0" fontId="74" fillId="0" borderId="0">
      <alignment vertical="center"/>
    </xf>
    <xf numFmtId="38" fontId="72" fillId="0" borderId="0" applyFont="0" applyFill="0" applyBorder="0" applyAlignment="0" applyProtection="0">
      <alignment vertical="center"/>
    </xf>
    <xf numFmtId="0" fontId="72" fillId="0" borderId="0">
      <alignment vertical="center"/>
    </xf>
    <xf numFmtId="0" fontId="5"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1"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0" fontId="4" fillId="0" borderId="0"/>
    <xf numFmtId="0" fontId="4" fillId="0" borderId="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72" fillId="0" borderId="0" applyFont="0" applyFill="0" applyBorder="0" applyAlignment="0" applyProtection="0"/>
    <xf numFmtId="0" fontId="3" fillId="0" borderId="0"/>
    <xf numFmtId="9" fontId="72" fillId="0" borderId="0" applyFont="0" applyFill="0" applyBorder="0" applyAlignment="0" applyProtection="0">
      <alignment vertical="center"/>
    </xf>
    <xf numFmtId="0" fontId="3" fillId="0" borderId="0"/>
    <xf numFmtId="0" fontId="72" fillId="0" borderId="0"/>
    <xf numFmtId="0" fontId="72" fillId="0" borderId="0"/>
    <xf numFmtId="41" fontId="71" fillId="0" borderId="0" applyFont="0" applyFill="0" applyBorder="0" applyAlignment="0" applyProtection="0"/>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72" fillId="0" borderId="0"/>
    <xf numFmtId="0" fontId="72" fillId="0" borderId="0"/>
    <xf numFmtId="41" fontId="71" fillId="0" borderId="0" applyFont="0" applyFill="0" applyBorder="0" applyAlignment="0" applyProtection="0"/>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72" fillId="0" borderId="0"/>
    <xf numFmtId="0" fontId="72" fillId="0" borderId="0"/>
    <xf numFmtId="0" fontId="3" fillId="0" borderId="0"/>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72" fillId="0" borderId="0"/>
    <xf numFmtId="0" fontId="72" fillId="0" borderId="0"/>
    <xf numFmtId="9" fontId="71" fillId="0" borderId="0" applyFont="0" applyFill="0" applyBorder="0" applyAlignment="0" applyProtection="0"/>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72" fillId="0" borderId="0"/>
    <xf numFmtId="0" fontId="72" fillId="0" borderId="0"/>
    <xf numFmtId="41" fontId="71" fillId="0" borderId="0" applyFont="0" applyFill="0" applyBorder="0" applyAlignment="0" applyProtection="0"/>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72" fillId="0" borderId="0"/>
    <xf numFmtId="0" fontId="72" fillId="0" borderId="0"/>
    <xf numFmtId="41" fontId="71" fillId="0" borderId="0" applyFont="0" applyFill="0" applyBorder="0" applyAlignment="0" applyProtection="0"/>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72" fillId="0" borderId="0"/>
    <xf numFmtId="0" fontId="72" fillId="0" borderId="0"/>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72" fillId="0" borderId="0"/>
    <xf numFmtId="0" fontId="72" fillId="0" borderId="0"/>
    <xf numFmtId="0" fontId="79" fillId="0" borderId="0" applyNumberFormat="0" applyFill="0" applyBorder="0" applyAlignment="0" applyProtection="0"/>
    <xf numFmtId="0" fontId="80" fillId="0" borderId="54" applyNumberFormat="0" applyFill="0" applyAlignment="0" applyProtection="0"/>
    <xf numFmtId="0" fontId="81" fillId="0" borderId="55" applyNumberFormat="0" applyFill="0" applyAlignment="0" applyProtection="0"/>
    <xf numFmtId="0" fontId="82" fillId="0" borderId="56" applyNumberFormat="0" applyFill="0" applyAlignment="0" applyProtection="0"/>
    <xf numFmtId="0" fontId="82" fillId="0" borderId="0" applyNumberFormat="0" applyFill="0" applyBorder="0" applyAlignment="0" applyProtection="0"/>
    <xf numFmtId="0" fontId="83" fillId="45" borderId="0" applyNumberFormat="0" applyBorder="0" applyAlignment="0" applyProtection="0"/>
    <xf numFmtId="0" fontId="84" fillId="46" borderId="0" applyNumberFormat="0" applyBorder="0" applyAlignment="0" applyProtection="0"/>
    <xf numFmtId="0" fontId="85" fillId="47" borderId="0" applyNumberFormat="0" applyBorder="0" applyAlignment="0" applyProtection="0"/>
    <xf numFmtId="0" fontId="86" fillId="48" borderId="57" applyNumberFormat="0" applyAlignment="0" applyProtection="0"/>
    <xf numFmtId="0" fontId="87" fillId="49" borderId="58" applyNumberFormat="0" applyAlignment="0" applyProtection="0"/>
    <xf numFmtId="0" fontId="88" fillId="49" borderId="57" applyNumberFormat="0" applyAlignment="0" applyProtection="0"/>
    <xf numFmtId="0" fontId="89" fillId="0" borderId="59" applyNumberFormat="0" applyFill="0" applyAlignment="0" applyProtection="0"/>
    <xf numFmtId="0" fontId="90" fillId="50" borderId="60" applyNumberFormat="0" applyAlignment="0" applyProtection="0"/>
    <xf numFmtId="0" fontId="91" fillId="0" borderId="0" applyNumberFormat="0" applyFill="0" applyBorder="0" applyAlignment="0" applyProtection="0"/>
    <xf numFmtId="0" fontId="72" fillId="51" borderId="61" applyNumberFormat="0" applyFont="0" applyAlignment="0" applyProtection="0"/>
    <xf numFmtId="0" fontId="92" fillId="0" borderId="0" applyNumberFormat="0" applyFill="0" applyBorder="0" applyAlignment="0" applyProtection="0"/>
    <xf numFmtId="0" fontId="78" fillId="0" borderId="62" applyNumberFormat="0" applyFill="0" applyAlignment="0" applyProtection="0"/>
    <xf numFmtId="0" fontId="93"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3" fillId="55" borderId="0" applyNumberFormat="0" applyBorder="0" applyAlignment="0" applyProtection="0"/>
    <xf numFmtId="0" fontId="93" fillId="56"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59" borderId="0" applyNumberFormat="0" applyBorder="0" applyAlignment="0" applyProtection="0"/>
    <xf numFmtId="0" fontId="93" fillId="60" borderId="0" applyNumberFormat="0" applyBorder="0" applyAlignment="0" applyProtection="0"/>
    <xf numFmtId="0" fontId="3" fillId="61" borderId="0" applyNumberFormat="0" applyBorder="0" applyAlignment="0" applyProtection="0"/>
    <xf numFmtId="0" fontId="3" fillId="62" borderId="0" applyNumberFormat="0" applyBorder="0" applyAlignment="0" applyProtection="0"/>
    <xf numFmtId="0" fontId="3" fillId="63" borderId="0" applyNumberFormat="0" applyBorder="0" applyAlignment="0" applyProtection="0"/>
    <xf numFmtId="0" fontId="93" fillId="64" borderId="0" applyNumberFormat="0" applyBorder="0" applyAlignment="0" applyProtection="0"/>
    <xf numFmtId="0" fontId="3" fillId="65" borderId="0" applyNumberFormat="0" applyBorder="0" applyAlignment="0" applyProtection="0"/>
    <xf numFmtId="0" fontId="3" fillId="66" borderId="0" applyNumberFormat="0" applyBorder="0" applyAlignment="0" applyProtection="0"/>
    <xf numFmtId="0" fontId="3" fillId="67" borderId="0" applyNumberFormat="0" applyBorder="0" applyAlignment="0" applyProtection="0"/>
    <xf numFmtId="0" fontId="93" fillId="68" borderId="0" applyNumberFormat="0" applyBorder="0" applyAlignment="0" applyProtection="0"/>
    <xf numFmtId="0" fontId="3" fillId="69" borderId="0" applyNumberFormat="0" applyBorder="0" applyAlignment="0" applyProtection="0"/>
    <xf numFmtId="0" fontId="3" fillId="70" borderId="0" applyNumberFormat="0" applyBorder="0" applyAlignment="0" applyProtection="0"/>
    <xf numFmtId="0" fontId="3" fillId="71" borderId="0" applyNumberFormat="0" applyBorder="0" applyAlignment="0" applyProtection="0"/>
    <xf numFmtId="0" fontId="93" fillId="72" borderId="0" applyNumberFormat="0" applyBorder="0" applyAlignment="0" applyProtection="0"/>
    <xf numFmtId="0" fontId="3" fillId="73" borderId="0" applyNumberFormat="0" applyBorder="0" applyAlignment="0" applyProtection="0"/>
    <xf numFmtId="0" fontId="3" fillId="74" borderId="0" applyNumberFormat="0" applyBorder="0" applyAlignment="0" applyProtection="0"/>
    <xf numFmtId="0" fontId="3" fillId="75" borderId="0" applyNumberFormat="0" applyBorder="0" applyAlignment="0" applyProtection="0"/>
    <xf numFmtId="43" fontId="38" fillId="0" borderId="0" applyFont="0" applyFill="0" applyBorder="0" applyAlignment="0" applyProtection="0"/>
    <xf numFmtId="0" fontId="38" fillId="0" borderId="0"/>
    <xf numFmtId="41" fontId="38" fillId="0" borderId="0" applyFont="0" applyFill="0" applyBorder="0" applyAlignment="0" applyProtection="0"/>
    <xf numFmtId="165" fontId="38" fillId="0" borderId="0" applyFont="0" applyFill="0" applyBorder="0" applyAlignment="0" applyProtection="0"/>
    <xf numFmtId="164" fontId="38"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xf numFmtId="0" fontId="2" fillId="0" borderId="0"/>
    <xf numFmtId="41" fontId="3" fillId="0" borderId="0" applyFont="0" applyFill="0" applyBorder="0" applyAlignment="0" applyProtection="0"/>
    <xf numFmtId="41" fontId="3" fillId="0" borderId="0" applyFont="0" applyFill="0" applyBorder="0" applyAlignment="0" applyProtection="0"/>
    <xf numFmtId="41" fontId="2" fillId="0" borderId="0" applyFont="0" applyFill="0" applyBorder="0" applyAlignment="0" applyProtection="0"/>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1"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1"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1"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1"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51" borderId="61" applyNumberFormat="0" applyFont="0" applyAlignment="0" applyProtection="0"/>
    <xf numFmtId="0" fontId="3" fillId="0" borderId="0"/>
    <xf numFmtId="41" fontId="71" fillId="0" borderId="0" applyFont="0" applyFill="0" applyBorder="0" applyAlignment="0" applyProtection="0"/>
    <xf numFmtId="0" fontId="3" fillId="0" borderId="0"/>
    <xf numFmtId="0" fontId="3" fillId="0" borderId="0"/>
    <xf numFmtId="41" fontId="71" fillId="0" borderId="0" applyFont="0" applyFill="0" applyBorder="0" applyAlignment="0" applyProtection="0"/>
    <xf numFmtId="0" fontId="3" fillId="0" borderId="0"/>
    <xf numFmtId="0" fontId="3" fillId="0" borderId="0"/>
    <xf numFmtId="0" fontId="71" fillId="51" borderId="61" applyNumberFormat="0" applyFont="0" applyAlignment="0" applyProtection="0"/>
    <xf numFmtId="0" fontId="3" fillId="0" borderId="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41" fontId="71" fillId="0" borderId="0" applyFont="0" applyFill="0" applyBorder="0" applyAlignment="0" applyProtection="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41" fontId="71" fillId="0" borderId="0" applyFont="0" applyFill="0" applyBorder="0" applyAlignment="0" applyProtection="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0" fontId="1" fillId="0" borderId="0"/>
    <xf numFmtId="0" fontId="1" fillId="0" borderId="0"/>
    <xf numFmtId="0" fontId="94" fillId="0" borderId="0"/>
    <xf numFmtId="0" fontId="38" fillId="0" borderId="0"/>
  </cellStyleXfs>
  <cellXfs count="623">
    <xf numFmtId="0" fontId="0" fillId="0" borderId="0" xfId="0"/>
    <xf numFmtId="0" fontId="8" fillId="41" borderId="14" xfId="0" applyFont="1" applyFill="1" applyBorder="1" applyAlignment="1">
      <alignment horizontal="center"/>
    </xf>
    <xf numFmtId="0" fontId="28" fillId="0" borderId="15" xfId="0" applyFont="1" applyFill="1" applyBorder="1"/>
    <xf numFmtId="0" fontId="29" fillId="41" borderId="0" xfId="0" applyFont="1" applyFill="1"/>
    <xf numFmtId="0" fontId="0" fillId="41" borderId="0" xfId="0" applyFont="1" applyFill="1"/>
    <xf numFmtId="166" fontId="0" fillId="41" borderId="0" xfId="46" applyNumberFormat="1" applyFont="1" applyFill="1"/>
    <xf numFmtId="0" fontId="30" fillId="41" borderId="0" xfId="0" applyFont="1" applyFill="1" applyAlignment="1">
      <alignment horizontal="centerContinuous"/>
    </xf>
    <xf numFmtId="166" fontId="30" fillId="41" borderId="0" xfId="46" applyNumberFormat="1" applyFont="1" applyFill="1" applyAlignment="1">
      <alignment horizontal="centerContinuous"/>
    </xf>
    <xf numFmtId="0" fontId="0" fillId="41" borderId="0" xfId="0" applyFont="1" applyFill="1" applyAlignment="1">
      <alignment horizontal="right"/>
    </xf>
    <xf numFmtId="167" fontId="0" fillId="41" borderId="0" xfId="0" applyNumberFormat="1" applyFont="1" applyFill="1" applyAlignment="1">
      <alignment horizontal="centerContinuous"/>
    </xf>
    <xf numFmtId="0" fontId="8" fillId="41" borderId="16" xfId="0" applyFont="1" applyFill="1" applyBorder="1"/>
    <xf numFmtId="0" fontId="8" fillId="41" borderId="17" xfId="0" applyFont="1" applyFill="1" applyBorder="1"/>
    <xf numFmtId="0" fontId="0" fillId="41" borderId="14" xfId="0" applyFont="1" applyFill="1" applyBorder="1"/>
    <xf numFmtId="0" fontId="8" fillId="41" borderId="16" xfId="0" applyFont="1" applyFill="1" applyBorder="1" applyAlignment="1">
      <alignment horizontal="centerContinuous"/>
    </xf>
    <xf numFmtId="0" fontId="8" fillId="41" borderId="14" xfId="0" applyFont="1" applyFill="1" applyBorder="1" applyAlignment="1">
      <alignment horizontal="centerContinuous"/>
    </xf>
    <xf numFmtId="0" fontId="8" fillId="41" borderId="17" xfId="0" applyFont="1" applyFill="1" applyBorder="1" applyAlignment="1">
      <alignment horizontal="centerContinuous"/>
    </xf>
    <xf numFmtId="0" fontId="8" fillId="41" borderId="16" xfId="0" applyFont="1" applyFill="1" applyBorder="1" applyAlignment="1"/>
    <xf numFmtId="0" fontId="8" fillId="41" borderId="17" xfId="0" applyFont="1" applyFill="1" applyBorder="1" applyAlignment="1"/>
    <xf numFmtId="166" fontId="8" fillId="41" borderId="14" xfId="46" applyNumberFormat="1" applyFont="1" applyFill="1" applyBorder="1"/>
    <xf numFmtId="0" fontId="0" fillId="41" borderId="18" xfId="0" applyFont="1" applyFill="1" applyBorder="1"/>
    <xf numFmtId="0" fontId="0" fillId="41" borderId="0" xfId="0" applyFont="1" applyFill="1" applyBorder="1"/>
    <xf numFmtId="0" fontId="0" fillId="41" borderId="19" xfId="0" applyFont="1" applyFill="1" applyBorder="1"/>
    <xf numFmtId="0" fontId="8" fillId="41" borderId="20" xfId="0" applyFont="1" applyFill="1" applyBorder="1" applyAlignment="1">
      <alignment horizontal="centerContinuous"/>
    </xf>
    <xf numFmtId="0" fontId="8" fillId="41" borderId="21" xfId="0" applyFont="1" applyFill="1" applyBorder="1" applyAlignment="1">
      <alignment horizontal="centerContinuous"/>
    </xf>
    <xf numFmtId="0" fontId="8" fillId="41" borderId="22" xfId="0" applyFont="1" applyFill="1" applyBorder="1" applyAlignment="1">
      <alignment horizontal="centerContinuous"/>
    </xf>
    <xf numFmtId="166" fontId="8" fillId="41" borderId="22" xfId="46" applyNumberFormat="1" applyFont="1" applyFill="1" applyBorder="1" applyAlignment="1">
      <alignment horizontal="centerContinuous"/>
    </xf>
    <xf numFmtId="0" fontId="0" fillId="41" borderId="18" xfId="0" applyFill="1" applyBorder="1"/>
    <xf numFmtId="0" fontId="0" fillId="41" borderId="17" xfId="0" applyFont="1" applyFill="1" applyBorder="1"/>
    <xf numFmtId="166" fontId="0" fillId="41" borderId="14" xfId="46" applyNumberFormat="1" applyFont="1" applyFill="1" applyBorder="1"/>
    <xf numFmtId="166" fontId="0" fillId="41" borderId="19" xfId="46" applyNumberFormat="1" applyFont="1" applyFill="1" applyBorder="1"/>
    <xf numFmtId="0" fontId="0" fillId="41" borderId="18" xfId="0" applyFont="1" applyFill="1" applyBorder="1" applyAlignment="1">
      <alignment horizontal="center"/>
    </xf>
    <xf numFmtId="0" fontId="0" fillId="41" borderId="19" xfId="0" applyFont="1" applyFill="1" applyBorder="1" applyAlignment="1">
      <alignment horizontal="center"/>
    </xf>
    <xf numFmtId="0" fontId="0" fillId="41" borderId="16" xfId="0" applyFont="1" applyFill="1" applyBorder="1"/>
    <xf numFmtId="0" fontId="0" fillId="41" borderId="17" xfId="0" applyFont="1" applyFill="1" applyBorder="1" applyAlignment="1">
      <alignment horizontal="left"/>
    </xf>
    <xf numFmtId="0" fontId="0" fillId="41" borderId="20" xfId="0" applyFont="1" applyFill="1" applyBorder="1"/>
    <xf numFmtId="0" fontId="0" fillId="41" borderId="21" xfId="0" applyFont="1" applyFill="1" applyBorder="1"/>
    <xf numFmtId="0" fontId="0" fillId="41" borderId="22" xfId="0" applyFont="1" applyFill="1" applyBorder="1"/>
    <xf numFmtId="166" fontId="0" fillId="41" borderId="22" xfId="46" applyNumberFormat="1" applyFont="1" applyFill="1" applyBorder="1"/>
    <xf numFmtId="0" fontId="7" fillId="41" borderId="23" xfId="0" applyFont="1" applyFill="1" applyBorder="1" applyAlignment="1">
      <alignment horizontal="centerContinuous"/>
    </xf>
    <xf numFmtId="0" fontId="7" fillId="41" borderId="24" xfId="0" applyFont="1" applyFill="1" applyBorder="1" applyAlignment="1">
      <alignment horizontal="center"/>
    </xf>
    <xf numFmtId="0" fontId="7" fillId="41" borderId="25" xfId="0" applyFont="1" applyFill="1" applyBorder="1" applyAlignment="1">
      <alignment horizontal="center"/>
    </xf>
    <xf numFmtId="0" fontId="7" fillId="41" borderId="24" xfId="0" applyFont="1" applyFill="1" applyBorder="1" applyAlignment="1">
      <alignment horizontal="centerContinuous"/>
    </xf>
    <xf numFmtId="166" fontId="7" fillId="41" borderId="24" xfId="46" applyNumberFormat="1" applyFont="1" applyFill="1" applyBorder="1" applyAlignment="1">
      <alignment horizontal="center"/>
    </xf>
    <xf numFmtId="0" fontId="7" fillId="41" borderId="26" xfId="0" applyFont="1" applyFill="1" applyBorder="1" applyAlignment="1">
      <alignment horizontal="center"/>
    </xf>
    <xf numFmtId="0" fontId="7" fillId="41" borderId="25" xfId="0" applyFont="1" applyFill="1" applyBorder="1" applyAlignment="1">
      <alignment horizontal="centerContinuous"/>
    </xf>
    <xf numFmtId="0" fontId="7" fillId="41" borderId="16" xfId="0" applyFont="1" applyFill="1" applyBorder="1" applyAlignment="1">
      <alignment horizontal="centerContinuous"/>
    </xf>
    <xf numFmtId="0" fontId="7" fillId="41" borderId="17" xfId="0" applyFont="1" applyFill="1" applyBorder="1" applyAlignment="1">
      <alignment horizontal="centerContinuous"/>
    </xf>
    <xf numFmtId="0" fontId="7" fillId="41" borderId="14" xfId="0" applyFont="1" applyFill="1" applyBorder="1" applyAlignment="1">
      <alignment horizontal="centerContinuous"/>
    </xf>
    <xf numFmtId="166" fontId="7" fillId="41" borderId="25" xfId="46" applyNumberFormat="1" applyFont="1" applyFill="1" applyBorder="1" applyAlignment="1">
      <alignment horizontal="center"/>
    </xf>
    <xf numFmtId="0" fontId="0" fillId="41" borderId="19" xfId="0" applyFont="1" applyFill="1" applyBorder="1" applyAlignment="1">
      <alignment horizontal="centerContinuous"/>
    </xf>
    <xf numFmtId="0" fontId="0" fillId="41" borderId="0" xfId="0" applyFont="1" applyFill="1" applyBorder="1" applyAlignment="1">
      <alignment horizontal="centerContinuous"/>
    </xf>
    <xf numFmtId="0" fontId="0" fillId="41" borderId="26" xfId="0" applyFont="1" applyFill="1" applyBorder="1"/>
    <xf numFmtId="0" fontId="0" fillId="41" borderId="28" xfId="0" applyFont="1" applyFill="1" applyBorder="1"/>
    <xf numFmtId="0" fontId="0" fillId="41" borderId="14" xfId="0" applyFont="1" applyFill="1" applyBorder="1" applyAlignment="1">
      <alignment horizontal="centerContinuous"/>
    </xf>
    <xf numFmtId="0" fontId="0" fillId="41" borderId="17" xfId="0" applyFont="1" applyFill="1" applyBorder="1" applyAlignment="1"/>
    <xf numFmtId="166" fontId="0" fillId="41" borderId="14" xfId="46" applyNumberFormat="1" applyFont="1" applyFill="1" applyBorder="1" applyAlignment="1">
      <alignment horizontal="centerContinuous"/>
    </xf>
    <xf numFmtId="0" fontId="8" fillId="41" borderId="19" xfId="0" applyFont="1" applyFill="1" applyBorder="1" applyAlignment="1">
      <alignment horizontal="center"/>
    </xf>
    <xf numFmtId="0" fontId="0" fillId="41" borderId="29" xfId="0" applyFont="1" applyFill="1" applyBorder="1"/>
    <xf numFmtId="166" fontId="0" fillId="41" borderId="19" xfId="46" applyNumberFormat="1" applyFont="1" applyFill="1" applyBorder="1" applyAlignment="1">
      <alignment horizontal="centerContinuous"/>
    </xf>
    <xf numFmtId="0" fontId="0" fillId="41" borderId="22" xfId="0" applyFont="1" applyFill="1" applyBorder="1" applyAlignment="1">
      <alignment horizontal="centerContinuous"/>
    </xf>
    <xf numFmtId="0" fontId="0" fillId="41" borderId="21" xfId="0" applyFont="1" applyFill="1" applyBorder="1" applyAlignment="1">
      <alignment horizontal="centerContinuous"/>
    </xf>
    <xf numFmtId="166" fontId="0" fillId="41" borderId="22" xfId="46" applyNumberFormat="1" applyFont="1" applyFill="1" applyBorder="1" applyAlignment="1">
      <alignment horizontal="centerContinuous"/>
    </xf>
    <xf numFmtId="165" fontId="0" fillId="41" borderId="0" xfId="46" applyFont="1" applyFill="1"/>
    <xf numFmtId="165" fontId="30" fillId="41" borderId="0" xfId="46" applyFont="1" applyFill="1" applyAlignment="1">
      <alignment horizontal="centerContinuous"/>
    </xf>
    <xf numFmtId="165" fontId="8" fillId="41" borderId="22" xfId="46" applyFont="1" applyFill="1" applyBorder="1" applyAlignment="1">
      <alignment horizontal="centerContinuous"/>
    </xf>
    <xf numFmtId="165" fontId="0" fillId="41" borderId="19" xfId="46" applyFont="1" applyFill="1" applyBorder="1"/>
    <xf numFmtId="165" fontId="0" fillId="41" borderId="22" xfId="46" applyFont="1" applyFill="1" applyBorder="1"/>
    <xf numFmtId="165" fontId="7" fillId="41" borderId="24" xfId="46" applyFont="1" applyFill="1" applyBorder="1" applyAlignment="1">
      <alignment horizontal="center"/>
    </xf>
    <xf numFmtId="165" fontId="7" fillId="41" borderId="25" xfId="46" applyFont="1" applyFill="1" applyBorder="1" applyAlignment="1">
      <alignment horizontal="center"/>
    </xf>
    <xf numFmtId="165" fontId="0" fillId="41" borderId="0" xfId="46" applyFont="1" applyFill="1" applyAlignment="1">
      <alignment horizontal="right"/>
    </xf>
    <xf numFmtId="165" fontId="8" fillId="41" borderId="14" xfId="46" applyFont="1" applyFill="1" applyBorder="1" applyAlignment="1">
      <alignment horizontal="centerContinuous"/>
    </xf>
    <xf numFmtId="165" fontId="0" fillId="41" borderId="17" xfId="46" applyFont="1" applyFill="1" applyBorder="1"/>
    <xf numFmtId="165" fontId="0" fillId="41" borderId="0" xfId="46" applyFont="1" applyFill="1" applyBorder="1"/>
    <xf numFmtId="165" fontId="0" fillId="41" borderId="21" xfId="46" applyFont="1" applyFill="1" applyBorder="1"/>
    <xf numFmtId="165" fontId="7" fillId="41" borderId="23" xfId="46" applyFont="1" applyFill="1" applyBorder="1" applyAlignment="1">
      <alignment horizontal="center"/>
    </xf>
    <xf numFmtId="165" fontId="7" fillId="41" borderId="16" xfId="46" applyFont="1" applyFill="1" applyBorder="1" applyAlignment="1">
      <alignment horizontal="center"/>
    </xf>
    <xf numFmtId="165" fontId="0" fillId="41" borderId="0" xfId="46" applyFont="1" applyFill="1" applyAlignment="1">
      <alignment horizontal="centerContinuous"/>
    </xf>
    <xf numFmtId="165" fontId="8" fillId="41" borderId="16" xfId="46" applyFont="1" applyFill="1" applyBorder="1" applyAlignment="1">
      <alignment horizontal="centerContinuous"/>
    </xf>
    <xf numFmtId="165" fontId="8" fillId="41" borderId="20" xfId="46" applyFont="1" applyFill="1" applyBorder="1" applyAlignment="1">
      <alignment horizontal="centerContinuous"/>
    </xf>
    <xf numFmtId="165" fontId="0" fillId="41" borderId="18" xfId="46" applyFont="1" applyFill="1" applyBorder="1"/>
    <xf numFmtId="165" fontId="0" fillId="41" borderId="26" xfId="46" applyFont="1" applyFill="1" applyBorder="1"/>
    <xf numFmtId="165" fontId="8" fillId="41" borderId="17" xfId="46" applyFont="1" applyFill="1" applyBorder="1" applyAlignment="1">
      <alignment horizontal="centerContinuous"/>
    </xf>
    <xf numFmtId="165" fontId="7" fillId="41" borderId="17" xfId="46" applyFont="1" applyFill="1" applyBorder="1" applyAlignment="1">
      <alignment horizontal="centerContinuous"/>
    </xf>
    <xf numFmtId="165" fontId="0" fillId="41" borderId="0" xfId="46" applyFont="1" applyFill="1" applyBorder="1" applyAlignment="1"/>
    <xf numFmtId="165" fontId="0" fillId="41" borderId="23" xfId="46" applyFont="1" applyFill="1" applyBorder="1"/>
    <xf numFmtId="165" fontId="7" fillId="41" borderId="16" xfId="46" applyFont="1" applyFill="1" applyBorder="1" applyAlignment="1">
      <alignment horizontal="centerContinuous"/>
    </xf>
    <xf numFmtId="165" fontId="7" fillId="41" borderId="18" xfId="46" applyFont="1" applyFill="1" applyBorder="1" applyAlignment="1"/>
    <xf numFmtId="0" fontId="31" fillId="41" borderId="30" xfId="0" applyFont="1" applyFill="1" applyBorder="1" applyAlignment="1">
      <alignment horizontal="right"/>
    </xf>
    <xf numFmtId="0" fontId="31" fillId="41" borderId="31" xfId="0" applyFont="1" applyFill="1" applyBorder="1"/>
    <xf numFmtId="0" fontId="31" fillId="41" borderId="30" xfId="0" applyFont="1" applyFill="1" applyBorder="1"/>
    <xf numFmtId="168" fontId="32" fillId="41" borderId="15" xfId="47" applyNumberFormat="1" applyFont="1" applyFill="1" applyBorder="1" applyProtection="1">
      <protection locked="0"/>
    </xf>
    <xf numFmtId="0" fontId="31" fillId="41" borderId="30" xfId="0" applyFont="1" applyFill="1" applyBorder="1" applyAlignment="1">
      <alignment horizontal="center"/>
    </xf>
    <xf numFmtId="165" fontId="31" fillId="41" borderId="30" xfId="46" applyFont="1" applyFill="1" applyBorder="1" applyAlignment="1">
      <alignment horizontal="center"/>
    </xf>
    <xf numFmtId="169" fontId="31" fillId="41" borderId="31" xfId="46" applyNumberFormat="1" applyFont="1" applyFill="1" applyBorder="1" applyAlignment="1">
      <alignment horizontal="center"/>
    </xf>
    <xf numFmtId="169" fontId="31" fillId="41" borderId="33" xfId="46" applyNumberFormat="1" applyFont="1" applyFill="1" applyBorder="1" applyAlignment="1">
      <alignment horizontal="center"/>
    </xf>
    <xf numFmtId="165" fontId="31" fillId="41" borderId="33" xfId="46" applyFont="1" applyFill="1" applyBorder="1" applyAlignment="1">
      <alignment horizontal="center"/>
    </xf>
    <xf numFmtId="169" fontId="31" fillId="41" borderId="32" xfId="46" applyNumberFormat="1" applyFont="1" applyFill="1" applyBorder="1" applyAlignment="1">
      <alignment horizontal="center"/>
    </xf>
    <xf numFmtId="0" fontId="31" fillId="41" borderId="30" xfId="0" applyFont="1" applyFill="1" applyBorder="1" applyAlignment="1"/>
    <xf numFmtId="0" fontId="31" fillId="41" borderId="33" xfId="0" applyFont="1" applyFill="1" applyBorder="1"/>
    <xf numFmtId="0" fontId="31" fillId="41" borderId="27" xfId="0" applyFont="1" applyFill="1" applyBorder="1" applyAlignment="1">
      <alignment horizontal="right"/>
    </xf>
    <xf numFmtId="0" fontId="31" fillId="41" borderId="18" xfId="0" applyFont="1" applyFill="1" applyBorder="1"/>
    <xf numFmtId="0" fontId="31" fillId="41" borderId="19" xfId="0" applyFont="1" applyFill="1" applyBorder="1"/>
    <xf numFmtId="0" fontId="31" fillId="41" borderId="27" xfId="0" applyFont="1" applyFill="1" applyBorder="1"/>
    <xf numFmtId="165" fontId="31" fillId="41" borderId="27" xfId="46" applyFont="1" applyFill="1" applyBorder="1" applyAlignment="1">
      <alignment horizontal="center"/>
    </xf>
    <xf numFmtId="169" fontId="31" fillId="41" borderId="18" xfId="46" applyNumberFormat="1" applyFont="1" applyFill="1" applyBorder="1" applyAlignment="1">
      <alignment horizontal="center"/>
    </xf>
    <xf numFmtId="169" fontId="31" fillId="41" borderId="0" xfId="46" applyNumberFormat="1" applyFont="1" applyFill="1" applyBorder="1" applyAlignment="1">
      <alignment horizontal="center"/>
    </xf>
    <xf numFmtId="165" fontId="31" fillId="41" borderId="21" xfId="46" applyFont="1" applyFill="1" applyBorder="1" applyAlignment="1">
      <alignment horizontal="center"/>
    </xf>
    <xf numFmtId="169" fontId="31" fillId="41" borderId="19" xfId="46" applyNumberFormat="1" applyFont="1" applyFill="1" applyBorder="1" applyAlignment="1">
      <alignment horizontal="center"/>
    </xf>
    <xf numFmtId="166" fontId="31" fillId="41" borderId="19" xfId="46" applyNumberFormat="1" applyFont="1" applyFill="1" applyBorder="1" applyAlignment="1">
      <alignment horizontal="center"/>
    </xf>
    <xf numFmtId="0" fontId="31" fillId="41" borderId="25" xfId="0" applyFont="1" applyFill="1" applyBorder="1"/>
    <xf numFmtId="165" fontId="31" fillId="41" borderId="24" xfId="46" applyNumberFormat="1" applyFont="1" applyFill="1" applyBorder="1"/>
    <xf numFmtId="165" fontId="31" fillId="41" borderId="24" xfId="46" applyFont="1" applyFill="1" applyBorder="1"/>
    <xf numFmtId="166" fontId="31" fillId="41" borderId="24" xfId="46" applyNumberFormat="1" applyFont="1" applyFill="1" applyBorder="1"/>
    <xf numFmtId="0" fontId="31" fillId="41" borderId="27" xfId="0" applyFont="1" applyFill="1" applyBorder="1" applyAlignment="1"/>
    <xf numFmtId="0" fontId="31" fillId="41" borderId="27" xfId="0" applyFont="1" applyFill="1" applyBorder="1" applyAlignment="1">
      <alignment horizontal="center"/>
    </xf>
    <xf numFmtId="165" fontId="31" fillId="41" borderId="19" xfId="46" applyFont="1" applyFill="1" applyBorder="1" applyAlignment="1">
      <alignment horizontal="centerContinuous"/>
    </xf>
    <xf numFmtId="0" fontId="31" fillId="41" borderId="19" xfId="0" applyFont="1" applyFill="1" applyBorder="1" applyAlignment="1">
      <alignment horizontal="centerContinuous"/>
    </xf>
    <xf numFmtId="0" fontId="31" fillId="41" borderId="0" xfId="0" applyFont="1" applyFill="1" applyBorder="1" applyAlignment="1">
      <alignment horizontal="centerContinuous"/>
    </xf>
    <xf numFmtId="166" fontId="31" fillId="41" borderId="27" xfId="46" applyNumberFormat="1" applyFont="1" applyFill="1" applyBorder="1" applyAlignment="1">
      <alignment horizontal="center"/>
    </xf>
    <xf numFmtId="165" fontId="32" fillId="41" borderId="15" xfId="46" applyFont="1" applyFill="1" applyBorder="1" applyProtection="1">
      <protection locked="0"/>
    </xf>
    <xf numFmtId="0" fontId="0" fillId="0" borderId="18" xfId="0" applyBorder="1"/>
    <xf numFmtId="170" fontId="34" fillId="0" borderId="15" xfId="0" applyNumberFormat="1" applyFont="1" applyFill="1" applyBorder="1"/>
    <xf numFmtId="166" fontId="32" fillId="41" borderId="35" xfId="46" applyNumberFormat="1" applyFont="1" applyFill="1" applyBorder="1" applyProtection="1">
      <protection locked="0"/>
    </xf>
    <xf numFmtId="0" fontId="31" fillId="41" borderId="30" xfId="0" applyFont="1" applyFill="1" applyBorder="1" applyAlignment="1">
      <alignment horizontal="left"/>
    </xf>
    <xf numFmtId="0" fontId="0" fillId="0" borderId="21" xfId="0" applyBorder="1"/>
    <xf numFmtId="171" fontId="28" fillId="0" borderId="15" xfId="0" applyNumberFormat="1" applyFont="1" applyFill="1" applyBorder="1"/>
    <xf numFmtId="0" fontId="0" fillId="41" borderId="22" xfId="0" applyFont="1" applyFill="1" applyBorder="1" applyAlignment="1">
      <alignment horizontal="center"/>
    </xf>
    <xf numFmtId="0" fontId="31" fillId="0" borderId="15" xfId="0" applyFont="1" applyFill="1" applyBorder="1"/>
    <xf numFmtId="0" fontId="28" fillId="0" borderId="36" xfId="0" applyFont="1" applyFill="1" applyBorder="1" applyAlignment="1">
      <alignment horizontal="center"/>
    </xf>
    <xf numFmtId="0" fontId="7" fillId="41" borderId="0" xfId="0" applyFont="1" applyFill="1" applyBorder="1" applyAlignment="1">
      <alignment horizontal="centerContinuous"/>
    </xf>
    <xf numFmtId="0" fontId="7" fillId="41" borderId="0" xfId="0" applyFont="1" applyFill="1" applyBorder="1" applyAlignment="1"/>
    <xf numFmtId="0" fontId="7" fillId="41" borderId="0" xfId="0" applyFont="1" applyFill="1" applyBorder="1" applyAlignment="1">
      <alignment horizontal="center"/>
    </xf>
    <xf numFmtId="165" fontId="7" fillId="41" borderId="0" xfId="46" applyFont="1" applyFill="1" applyBorder="1" applyAlignment="1">
      <alignment horizontal="center"/>
    </xf>
    <xf numFmtId="166" fontId="7" fillId="41" borderId="0" xfId="46" applyNumberFormat="1" applyFont="1" applyFill="1" applyBorder="1" applyAlignment="1">
      <alignment horizontal="center"/>
    </xf>
    <xf numFmtId="0" fontId="0" fillId="41" borderId="0" xfId="0" applyFont="1" applyFill="1" applyBorder="1" applyAlignment="1"/>
    <xf numFmtId="166" fontId="31" fillId="41" borderId="0" xfId="46" applyNumberFormat="1" applyFont="1" applyFill="1" applyBorder="1"/>
    <xf numFmtId="0" fontId="31" fillId="41" borderId="37" xfId="0" applyFont="1" applyFill="1" applyBorder="1"/>
    <xf numFmtId="0" fontId="33" fillId="41" borderId="37" xfId="0" applyFont="1" applyFill="1" applyBorder="1" applyAlignment="1"/>
    <xf numFmtId="165" fontId="31" fillId="41" borderId="37" xfId="46" applyFont="1" applyFill="1" applyBorder="1"/>
    <xf numFmtId="0" fontId="31" fillId="41" borderId="38" xfId="0" applyFont="1" applyFill="1" applyBorder="1"/>
    <xf numFmtId="0" fontId="34" fillId="41" borderId="39" xfId="0" applyFont="1" applyFill="1" applyBorder="1"/>
    <xf numFmtId="166" fontId="32" fillId="41" borderId="40" xfId="46" applyNumberFormat="1" applyFont="1" applyFill="1" applyBorder="1" applyProtection="1">
      <protection locked="0"/>
    </xf>
    <xf numFmtId="166" fontId="31" fillId="41" borderId="39" xfId="46" applyNumberFormat="1" applyFont="1" applyFill="1" applyBorder="1" applyAlignment="1">
      <alignment horizontal="center"/>
    </xf>
    <xf numFmtId="165" fontId="32" fillId="41" borderId="41" xfId="46" applyFont="1" applyFill="1" applyBorder="1" applyProtection="1">
      <protection locked="0"/>
    </xf>
    <xf numFmtId="165" fontId="31" fillId="41" borderId="39" xfId="46" applyFont="1" applyFill="1" applyBorder="1" applyAlignment="1">
      <alignment horizontal="center"/>
    </xf>
    <xf numFmtId="165" fontId="31" fillId="41" borderId="42" xfId="46" applyFont="1" applyFill="1" applyBorder="1" applyAlignment="1">
      <alignment horizontal="center"/>
    </xf>
    <xf numFmtId="165" fontId="31" fillId="41" borderId="43" xfId="46" applyFont="1" applyFill="1" applyBorder="1" applyAlignment="1">
      <alignment horizontal="center"/>
    </xf>
    <xf numFmtId="168" fontId="32" fillId="41" borderId="41" xfId="47" applyNumberFormat="1" applyFont="1" applyFill="1" applyBorder="1" applyProtection="1">
      <protection locked="0"/>
    </xf>
    <xf numFmtId="165" fontId="31" fillId="41" borderId="39" xfId="46" applyFont="1" applyFill="1" applyBorder="1"/>
    <xf numFmtId="0" fontId="31" fillId="41" borderId="39" xfId="0" applyFont="1" applyFill="1" applyBorder="1" applyAlignment="1">
      <alignment horizontal="center"/>
    </xf>
    <xf numFmtId="0" fontId="31" fillId="41" borderId="43" xfId="0" applyFont="1" applyFill="1" applyBorder="1"/>
    <xf numFmtId="0" fontId="31" fillId="41" borderId="44" xfId="0" applyFont="1" applyFill="1" applyBorder="1"/>
    <xf numFmtId="0" fontId="31" fillId="41" borderId="39" xfId="0" applyFont="1" applyFill="1" applyBorder="1"/>
    <xf numFmtId="0" fontId="8" fillId="41" borderId="0" xfId="0" applyFont="1" applyFill="1"/>
    <xf numFmtId="0" fontId="8" fillId="41" borderId="19" xfId="0" applyFont="1" applyFill="1" applyBorder="1"/>
    <xf numFmtId="0" fontId="7" fillId="41" borderId="23" xfId="0" applyFont="1" applyFill="1" applyBorder="1" applyAlignment="1">
      <alignment horizontal="center"/>
    </xf>
    <xf numFmtId="166" fontId="32" fillId="41" borderId="35" xfId="46" applyNumberFormat="1" applyFont="1" applyFill="1" applyBorder="1" applyAlignment="1" applyProtection="1">
      <alignment vertical="center"/>
      <protection locked="0"/>
    </xf>
    <xf numFmtId="166" fontId="8" fillId="41" borderId="14" xfId="46" applyNumberFormat="1" applyFont="1" applyFill="1" applyBorder="1" applyAlignment="1">
      <alignment vertical="center"/>
    </xf>
    <xf numFmtId="165" fontId="31" fillId="41" borderId="27" xfId="46" applyFont="1" applyFill="1" applyBorder="1" applyAlignment="1">
      <alignment vertical="center"/>
    </xf>
    <xf numFmtId="165" fontId="31" fillId="41" borderId="19" xfId="46" applyFont="1" applyFill="1" applyBorder="1" applyAlignment="1">
      <alignment vertical="center"/>
    </xf>
    <xf numFmtId="166" fontId="31" fillId="41" borderId="27" xfId="46" applyNumberFormat="1" applyFont="1" applyFill="1" applyBorder="1" applyAlignment="1">
      <alignment vertical="center"/>
    </xf>
    <xf numFmtId="165" fontId="32" fillId="41" borderId="30" xfId="46" applyFont="1" applyFill="1" applyBorder="1" applyAlignment="1" applyProtection="1">
      <alignment vertical="center"/>
      <protection locked="0"/>
    </xf>
    <xf numFmtId="168" fontId="32" fillId="41" borderId="30" xfId="47" applyNumberFormat="1" applyFont="1" applyFill="1" applyBorder="1" applyAlignment="1" applyProtection="1">
      <alignment vertical="center"/>
      <protection locked="0"/>
    </xf>
    <xf numFmtId="0" fontId="0" fillId="41" borderId="0" xfId="0" applyFill="1"/>
    <xf numFmtId="165" fontId="38" fillId="41" borderId="0" xfId="46" applyFont="1" applyFill="1" applyAlignment="1">
      <alignment vertical="center"/>
    </xf>
    <xf numFmtId="166" fontId="38" fillId="41" borderId="0" xfId="46" applyNumberFormat="1" applyFont="1" applyFill="1" applyAlignment="1">
      <alignment vertical="center"/>
    </xf>
    <xf numFmtId="165" fontId="38" fillId="41" borderId="0" xfId="46" applyFont="1" applyFill="1" applyAlignment="1">
      <alignment horizontal="centerContinuous"/>
    </xf>
    <xf numFmtId="165" fontId="38" fillId="41" borderId="0" xfId="46" applyFont="1" applyFill="1" applyAlignment="1">
      <alignment horizontal="right"/>
    </xf>
    <xf numFmtId="165" fontId="38" fillId="41" borderId="18" xfId="46" applyFont="1" applyFill="1" applyBorder="1" applyAlignment="1">
      <alignment vertical="center"/>
    </xf>
    <xf numFmtId="165" fontId="38" fillId="41" borderId="19" xfId="46" applyFont="1" applyFill="1" applyBorder="1" applyAlignment="1">
      <alignment vertical="center"/>
    </xf>
    <xf numFmtId="165" fontId="38" fillId="41" borderId="17" xfId="46" applyFont="1" applyFill="1" applyBorder="1" applyAlignment="1">
      <alignment vertical="center"/>
    </xf>
    <xf numFmtId="166" fontId="38" fillId="41" borderId="14" xfId="46" applyNumberFormat="1" applyFont="1" applyFill="1" applyBorder="1" applyAlignment="1">
      <alignment vertical="center"/>
    </xf>
    <xf numFmtId="165" fontId="38" fillId="41" borderId="0" xfId="46" applyFont="1" applyFill="1" applyBorder="1" applyAlignment="1">
      <alignment vertical="center"/>
    </xf>
    <xf numFmtId="166" fontId="38" fillId="41" borderId="19" xfId="46" applyNumberFormat="1" applyFont="1" applyFill="1" applyBorder="1" applyAlignment="1">
      <alignment vertical="center"/>
    </xf>
    <xf numFmtId="165" fontId="38" fillId="41" borderId="20" xfId="46" applyFont="1" applyFill="1" applyBorder="1" applyAlignment="1">
      <alignment vertical="center"/>
    </xf>
    <xf numFmtId="165" fontId="38" fillId="41" borderId="22" xfId="46" applyFont="1" applyFill="1" applyBorder="1" applyAlignment="1">
      <alignment vertical="center"/>
    </xf>
    <xf numFmtId="165" fontId="38" fillId="41" borderId="21" xfId="46" applyFont="1" applyFill="1" applyBorder="1" applyAlignment="1">
      <alignment vertical="center"/>
    </xf>
    <xf numFmtId="166" fontId="38" fillId="41" borderId="22" xfId="46" applyNumberFormat="1" applyFont="1" applyFill="1" applyBorder="1" applyAlignment="1">
      <alignment vertical="center"/>
    </xf>
    <xf numFmtId="165" fontId="38" fillId="41" borderId="23" xfId="46" applyFont="1" applyFill="1" applyBorder="1" applyAlignment="1">
      <alignment vertical="center"/>
    </xf>
    <xf numFmtId="165" fontId="38" fillId="41" borderId="26" xfId="46" applyFont="1" applyFill="1" applyBorder="1" applyAlignment="1">
      <alignment vertical="center"/>
    </xf>
    <xf numFmtId="165" fontId="38" fillId="41" borderId="0" xfId="46" applyFont="1" applyFill="1" applyBorder="1" applyAlignment="1"/>
    <xf numFmtId="0" fontId="38" fillId="41" borderId="18" xfId="0" applyFont="1" applyFill="1" applyBorder="1"/>
    <xf numFmtId="0" fontId="37" fillId="41" borderId="0" xfId="0" applyFont="1" applyFill="1"/>
    <xf numFmtId="167" fontId="0" fillId="41" borderId="0" xfId="0" applyNumberFormat="1" applyFill="1" applyAlignment="1">
      <alignment horizontal="centerContinuous"/>
    </xf>
    <xf numFmtId="165" fontId="39" fillId="41" borderId="0" xfId="46" applyFont="1" applyFill="1"/>
    <xf numFmtId="166" fontId="39" fillId="41" borderId="0" xfId="46" applyNumberFormat="1" applyFont="1" applyFill="1"/>
    <xf numFmtId="0" fontId="60" fillId="0" borderId="24" xfId="0" applyFont="1" applyBorder="1" applyAlignment="1">
      <alignment horizontal="center"/>
    </xf>
    <xf numFmtId="172" fontId="60" fillId="0" borderId="24" xfId="46" applyNumberFormat="1" applyFont="1" applyBorder="1" applyAlignment="1">
      <alignment horizontal="center"/>
    </xf>
    <xf numFmtId="172" fontId="60" fillId="0" borderId="25" xfId="46" applyNumberFormat="1" applyFont="1" applyBorder="1" applyAlignment="1">
      <alignment horizontal="center"/>
    </xf>
    <xf numFmtId="165" fontId="39" fillId="41" borderId="24" xfId="46" applyFont="1" applyFill="1" applyBorder="1"/>
    <xf numFmtId="0" fontId="61" fillId="0" borderId="0" xfId="0" applyFont="1"/>
    <xf numFmtId="0" fontId="61" fillId="42" borderId="0" xfId="0" applyFont="1" applyFill="1"/>
    <xf numFmtId="0" fontId="0" fillId="42" borderId="0" xfId="0" applyFont="1" applyFill="1"/>
    <xf numFmtId="165" fontId="39" fillId="42" borderId="0" xfId="46" applyFont="1" applyFill="1"/>
    <xf numFmtId="165" fontId="40" fillId="41" borderId="24" xfId="46" applyFont="1" applyFill="1" applyBorder="1"/>
    <xf numFmtId="165" fontId="63" fillId="41" borderId="24" xfId="46" applyFont="1" applyFill="1" applyBorder="1"/>
    <xf numFmtId="0" fontId="8" fillId="14" borderId="25" xfId="0" applyFont="1" applyFill="1" applyBorder="1" applyAlignment="1">
      <alignment horizontal="center"/>
    </xf>
    <xf numFmtId="0" fontId="8" fillId="14" borderId="26" xfId="0" applyFont="1" applyFill="1" applyBorder="1" applyAlignment="1">
      <alignment horizontal="center"/>
    </xf>
    <xf numFmtId="0" fontId="61" fillId="30" borderId="0" xfId="0" applyFont="1" applyFill="1"/>
    <xf numFmtId="0" fontId="0" fillId="30" borderId="0" xfId="0" applyFont="1" applyFill="1"/>
    <xf numFmtId="165" fontId="39" fillId="30" borderId="0" xfId="46" applyFont="1" applyFill="1"/>
    <xf numFmtId="0" fontId="28" fillId="41" borderId="0" xfId="0" applyFont="1" applyFill="1"/>
    <xf numFmtId="0" fontId="28" fillId="41" borderId="27" xfId="0" applyFont="1" applyFill="1" applyBorder="1"/>
    <xf numFmtId="0" fontId="28" fillId="41" borderId="18" xfId="0" applyFont="1" applyFill="1" applyBorder="1"/>
    <xf numFmtId="0" fontId="28" fillId="41" borderId="19" xfId="0" applyFont="1" applyFill="1" applyBorder="1"/>
    <xf numFmtId="0" fontId="28" fillId="41" borderId="25" xfId="0" applyFont="1" applyFill="1" applyBorder="1"/>
    <xf numFmtId="165" fontId="28" fillId="41" borderId="24" xfId="46" applyFont="1" applyFill="1" applyBorder="1" applyAlignment="1">
      <alignment vertical="center"/>
    </xf>
    <xf numFmtId="0" fontId="61" fillId="43" borderId="0" xfId="61" applyFont="1" applyFill="1"/>
    <xf numFmtId="0" fontId="28" fillId="43" borderId="0" xfId="61" applyFont="1" applyFill="1"/>
    <xf numFmtId="0" fontId="28" fillId="43" borderId="0" xfId="0" applyFont="1" applyFill="1" applyBorder="1" applyAlignment="1">
      <alignment horizontal="center"/>
    </xf>
    <xf numFmtId="168" fontId="28" fillId="43" borderId="0" xfId="47" applyNumberFormat="1" applyFont="1" applyFill="1" applyBorder="1" applyAlignment="1">
      <alignment horizontal="center"/>
    </xf>
    <xf numFmtId="0" fontId="34" fillId="43" borderId="15" xfId="0" applyFont="1" applyFill="1" applyBorder="1" applyAlignment="1">
      <alignment horizontal="center"/>
    </xf>
    <xf numFmtId="0" fontId="34" fillId="43" borderId="0" xfId="0" applyFont="1" applyFill="1" applyBorder="1" applyAlignment="1">
      <alignment horizontal="center"/>
    </xf>
    <xf numFmtId="0" fontId="0" fillId="43" borderId="0" xfId="0" applyFill="1"/>
    <xf numFmtId="0" fontId="28" fillId="43" borderId="31" xfId="0" applyFont="1" applyFill="1" applyBorder="1"/>
    <xf numFmtId="0" fontId="28" fillId="43" borderId="15" xfId="0" applyFont="1" applyFill="1" applyBorder="1"/>
    <xf numFmtId="0" fontId="28" fillId="43" borderId="45" xfId="0" applyFont="1" applyFill="1" applyBorder="1"/>
    <xf numFmtId="0" fontId="28" fillId="43" borderId="34" xfId="0" applyFont="1" applyFill="1" applyBorder="1"/>
    <xf numFmtId="170" fontId="34" fillId="43" borderId="15" xfId="0" applyNumberFormat="1" applyFont="1" applyFill="1" applyBorder="1"/>
    <xf numFmtId="0" fontId="28" fillId="43" borderId="15" xfId="0" applyFont="1" applyFill="1" applyBorder="1" applyAlignment="1">
      <alignment horizontal="center"/>
    </xf>
    <xf numFmtId="2" fontId="28" fillId="43" borderId="15" xfId="0" applyNumberFormat="1" applyFont="1" applyFill="1" applyBorder="1"/>
    <xf numFmtId="171" fontId="28" fillId="43" borderId="34" xfId="0" applyNumberFormat="1" applyFont="1" applyFill="1" applyBorder="1"/>
    <xf numFmtId="2" fontId="34" fillId="43" borderId="35" xfId="0" applyNumberFormat="1" applyFont="1" applyFill="1" applyBorder="1" applyAlignment="1">
      <alignment horizontal="center"/>
    </xf>
    <xf numFmtId="2" fontId="28" fillId="43" borderId="34" xfId="0" applyNumberFormat="1" applyFont="1" applyFill="1" applyBorder="1"/>
    <xf numFmtId="0" fontId="34" fillId="43" borderId="35" xfId="0" applyFont="1" applyFill="1" applyBorder="1" applyAlignment="1">
      <alignment horizontal="center"/>
    </xf>
    <xf numFmtId="0" fontId="0" fillId="43" borderId="15" xfId="0" applyFill="1" applyBorder="1"/>
    <xf numFmtId="0" fontId="61" fillId="43" borderId="15" xfId="0" applyFont="1" applyFill="1" applyBorder="1"/>
    <xf numFmtId="0" fontId="28" fillId="43" borderId="36" xfId="0" applyFont="1" applyFill="1" applyBorder="1" applyAlignment="1">
      <alignment horizontal="center"/>
    </xf>
    <xf numFmtId="0" fontId="28" fillId="43" borderId="32" xfId="0" applyFont="1" applyFill="1" applyBorder="1" applyAlignment="1">
      <alignment horizontal="center"/>
    </xf>
    <xf numFmtId="0" fontId="8" fillId="43" borderId="46" xfId="0" applyFont="1" applyFill="1" applyBorder="1" applyAlignment="1">
      <alignment horizontal="center"/>
    </xf>
    <xf numFmtId="0" fontId="34" fillId="43" borderId="15" xfId="0" applyFont="1" applyFill="1" applyBorder="1"/>
    <xf numFmtId="0" fontId="34" fillId="43" borderId="36" xfId="0" applyFont="1" applyFill="1" applyBorder="1" applyAlignment="1">
      <alignment horizontal="center"/>
    </xf>
    <xf numFmtId="2" fontId="66" fillId="43" borderId="35" xfId="0" applyNumberFormat="1" applyFont="1" applyFill="1" applyBorder="1" applyAlignment="1">
      <alignment horizontal="center"/>
    </xf>
    <xf numFmtId="0" fontId="35" fillId="43" borderId="0" xfId="0" applyFont="1" applyFill="1" applyAlignment="1">
      <alignment horizontal="center"/>
    </xf>
    <xf numFmtId="167" fontId="35" fillId="43" borderId="21" xfId="0" applyNumberFormat="1" applyFont="1" applyFill="1" applyBorder="1" applyAlignment="1">
      <alignment horizontal="center"/>
    </xf>
    <xf numFmtId="167" fontId="36" fillId="43" borderId="21" xfId="0" applyNumberFormat="1" applyFont="1" applyFill="1" applyBorder="1" applyAlignment="1">
      <alignment horizontal="center"/>
    </xf>
    <xf numFmtId="167" fontId="35" fillId="43" borderId="0" xfId="0" applyNumberFormat="1" applyFont="1" applyFill="1" applyBorder="1" applyAlignment="1">
      <alignment horizontal="center"/>
    </xf>
    <xf numFmtId="0" fontId="8" fillId="43" borderId="25" xfId="0" applyFont="1" applyFill="1" applyBorder="1"/>
    <xf numFmtId="0" fontId="8" fillId="43" borderId="25" xfId="0" applyFont="1" applyFill="1" applyBorder="1" applyAlignment="1">
      <alignment horizontal="center"/>
    </xf>
    <xf numFmtId="0" fontId="8" fillId="43" borderId="14" xfId="0" applyFont="1" applyFill="1" applyBorder="1" applyAlignment="1">
      <alignment horizontal="center"/>
    </xf>
    <xf numFmtId="0" fontId="34" fillId="43" borderId="0" xfId="0" applyFont="1" applyFill="1" applyBorder="1" applyAlignment="1">
      <alignment horizontal="center" vertical="center" wrapText="1"/>
    </xf>
    <xf numFmtId="0" fontId="34" fillId="43" borderId="26" xfId="0" applyFont="1" applyFill="1" applyBorder="1" applyAlignment="1">
      <alignment horizontal="center"/>
    </xf>
    <xf numFmtId="0" fontId="34" fillId="43" borderId="24" xfId="0" applyFont="1" applyFill="1" applyBorder="1" applyAlignment="1">
      <alignment horizontal="center"/>
    </xf>
    <xf numFmtId="0" fontId="28" fillId="43" borderId="47" xfId="0" applyFont="1" applyFill="1" applyBorder="1"/>
    <xf numFmtId="0" fontId="28" fillId="43" borderId="48" xfId="0" applyFont="1" applyFill="1" applyBorder="1"/>
    <xf numFmtId="0" fontId="28" fillId="43" borderId="19" xfId="0" applyFont="1" applyFill="1" applyBorder="1" applyAlignment="1">
      <alignment horizontal="center"/>
    </xf>
    <xf numFmtId="0" fontId="8" fillId="43" borderId="50" xfId="0" applyFont="1" applyFill="1" applyBorder="1" applyAlignment="1">
      <alignment horizontal="center"/>
    </xf>
    <xf numFmtId="0" fontId="28" fillId="43" borderId="0" xfId="0" applyFont="1" applyFill="1"/>
    <xf numFmtId="0" fontId="34" fillId="43" borderId="33" xfId="0" applyFont="1" applyFill="1" applyBorder="1" applyAlignment="1">
      <alignment horizontal="center"/>
    </xf>
    <xf numFmtId="171" fontId="28" fillId="43" borderId="15" xfId="0" applyNumberFormat="1" applyFont="1" applyFill="1" applyBorder="1"/>
    <xf numFmtId="0" fontId="61" fillId="43" borderId="0" xfId="0" applyFont="1" applyFill="1"/>
    <xf numFmtId="0" fontId="67" fillId="43" borderId="0" xfId="0" applyFont="1" applyFill="1"/>
    <xf numFmtId="0" fontId="38" fillId="43" borderId="0" xfId="0" applyFont="1" applyFill="1"/>
    <xf numFmtId="168" fontId="34" fillId="43" borderId="0" xfId="47" applyNumberFormat="1" applyFont="1" applyFill="1" applyBorder="1" applyAlignment="1">
      <alignment horizontal="center"/>
    </xf>
    <xf numFmtId="0" fontId="8" fillId="43" borderId="0" xfId="0" applyFont="1" applyFill="1"/>
    <xf numFmtId="0" fontId="28" fillId="43" borderId="14" xfId="0" applyFont="1" applyFill="1" applyBorder="1" applyAlignment="1">
      <alignment horizontal="center"/>
    </xf>
    <xf numFmtId="0" fontId="61" fillId="43" borderId="19" xfId="0" applyFont="1" applyFill="1" applyBorder="1"/>
    <xf numFmtId="0" fontId="34" fillId="43" borderId="49" xfId="0" applyFont="1" applyFill="1" applyBorder="1" applyAlignment="1">
      <alignment horizontal="center"/>
    </xf>
    <xf numFmtId="0" fontId="34" fillId="43" borderId="0" xfId="0" applyFont="1" applyFill="1" applyAlignment="1">
      <alignment horizontal="center"/>
    </xf>
    <xf numFmtId="0" fontId="34" fillId="43" borderId="25"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0" fillId="41" borderId="0" xfId="0" applyFill="1" applyAlignment="1">
      <alignment horizontal="right"/>
    </xf>
    <xf numFmtId="0" fontId="0" fillId="41" borderId="14" xfId="0" applyFill="1" applyBorder="1"/>
    <xf numFmtId="0" fontId="0" fillId="41" borderId="19" xfId="0" applyFill="1" applyBorder="1"/>
    <xf numFmtId="0" fontId="0" fillId="41" borderId="17" xfId="0" applyFill="1" applyBorder="1"/>
    <xf numFmtId="0" fontId="0" fillId="41" borderId="19" xfId="0" applyFill="1" applyBorder="1" applyAlignment="1">
      <alignment horizontal="center"/>
    </xf>
    <xf numFmtId="0" fontId="0" fillId="41" borderId="16" xfId="0" applyFill="1" applyBorder="1"/>
    <xf numFmtId="0" fontId="0" fillId="41" borderId="17" xfId="0" applyFill="1" applyBorder="1" applyAlignment="1">
      <alignment horizontal="left"/>
    </xf>
    <xf numFmtId="0" fontId="0" fillId="41" borderId="20" xfId="0" applyFill="1" applyBorder="1"/>
    <xf numFmtId="0" fontId="0" fillId="41" borderId="21" xfId="0" applyFill="1" applyBorder="1"/>
    <xf numFmtId="0" fontId="0" fillId="41" borderId="22" xfId="0" applyFill="1" applyBorder="1"/>
    <xf numFmtId="0" fontId="7" fillId="41" borderId="23" xfId="0" applyFont="1" applyFill="1" applyBorder="1"/>
    <xf numFmtId="0" fontId="0" fillId="41" borderId="25" xfId="0" applyFill="1" applyBorder="1"/>
    <xf numFmtId="0" fontId="33" fillId="41" borderId="18" xfId="0" applyFont="1" applyFill="1" applyBorder="1"/>
    <xf numFmtId="0" fontId="33" fillId="41" borderId="0" xfId="0" applyFont="1" applyFill="1"/>
    <xf numFmtId="0" fontId="31" fillId="41" borderId="0" xfId="0" applyFont="1" applyFill="1"/>
    <xf numFmtId="0" fontId="31" fillId="41" borderId="0" xfId="0" applyFont="1" applyFill="1" applyAlignment="1">
      <alignment horizontal="centerContinuous"/>
    </xf>
    <xf numFmtId="0" fontId="0" fillId="41" borderId="28" xfId="0" applyFill="1" applyBorder="1"/>
    <xf numFmtId="0" fontId="0" fillId="41" borderId="29" xfId="0" applyFill="1" applyBorder="1"/>
    <xf numFmtId="0" fontId="0" fillId="41" borderId="22" xfId="0" applyFill="1" applyBorder="1" applyAlignment="1">
      <alignment horizontal="center"/>
    </xf>
    <xf numFmtId="0" fontId="30" fillId="0" borderId="0" xfId="0" applyFont="1" applyAlignment="1">
      <alignment horizontal="centerContinuous"/>
    </xf>
    <xf numFmtId="0" fontId="8" fillId="0" borderId="16" xfId="0" applyFont="1" applyBorder="1"/>
    <xf numFmtId="0" fontId="8" fillId="0" borderId="20" xfId="0" applyFont="1" applyBorder="1" applyAlignment="1">
      <alignment horizontal="centerContinuous"/>
    </xf>
    <xf numFmtId="0" fontId="0" fillId="0" borderId="16" xfId="0" applyBorder="1"/>
    <xf numFmtId="0" fontId="7" fillId="0" borderId="24" xfId="0" applyFont="1" applyBorder="1" applyAlignment="1">
      <alignment horizontal="center"/>
    </xf>
    <xf numFmtId="0" fontId="7" fillId="0" borderId="25" xfId="0" applyFont="1" applyBorder="1" applyAlignment="1">
      <alignment horizontal="center"/>
    </xf>
    <xf numFmtId="0" fontId="31" fillId="0" borderId="27" xfId="0" applyFont="1" applyBorder="1"/>
    <xf numFmtId="0" fontId="0" fillId="41" borderId="26" xfId="0" applyFill="1" applyBorder="1"/>
    <xf numFmtId="0" fontId="0" fillId="0" borderId="26" xfId="0" applyBorder="1"/>
    <xf numFmtId="0" fontId="0" fillId="0" borderId="17" xfId="0" applyBorder="1"/>
    <xf numFmtId="0" fontId="0" fillId="41" borderId="27" xfId="0" applyFill="1" applyBorder="1"/>
    <xf numFmtId="0" fontId="28" fillId="44" borderId="34" xfId="0" applyFont="1" applyFill="1" applyBorder="1"/>
    <xf numFmtId="0" fontId="28" fillId="44" borderId="31" xfId="0" applyFont="1" applyFill="1" applyBorder="1"/>
    <xf numFmtId="0" fontId="28" fillId="44" borderId="15" xfId="0" applyFont="1" applyFill="1" applyBorder="1"/>
    <xf numFmtId="0" fontId="28" fillId="44" borderId="36" xfId="0" applyFont="1" applyFill="1" applyBorder="1" applyAlignment="1">
      <alignment horizontal="center"/>
    </xf>
    <xf numFmtId="170" fontId="34" fillId="44" borderId="15" xfId="0" applyNumberFormat="1" applyFont="1" applyFill="1" applyBorder="1"/>
    <xf numFmtId="0" fontId="28" fillId="44" borderId="15" xfId="0" applyFont="1" applyFill="1" applyBorder="1" applyAlignment="1">
      <alignment horizontal="center"/>
    </xf>
    <xf numFmtId="2" fontId="34" fillId="44" borderId="35" xfId="0" applyNumberFormat="1" applyFont="1" applyFill="1" applyBorder="1" applyAlignment="1">
      <alignment horizontal="center"/>
    </xf>
    <xf numFmtId="0" fontId="28" fillId="44" borderId="32" xfId="0" applyFont="1" applyFill="1" applyBorder="1" applyAlignment="1">
      <alignment horizontal="center"/>
    </xf>
    <xf numFmtId="0" fontId="28" fillId="44" borderId="0" xfId="0" applyFont="1" applyFill="1" applyBorder="1" applyAlignment="1">
      <alignment horizontal="center"/>
    </xf>
    <xf numFmtId="168" fontId="28" fillId="44" borderId="0" xfId="47" applyNumberFormat="1" applyFont="1" applyFill="1" applyBorder="1" applyAlignment="1">
      <alignment horizontal="center"/>
    </xf>
    <xf numFmtId="0" fontId="34" fillId="44" borderId="15" xfId="0" applyFont="1" applyFill="1" applyBorder="1" applyAlignment="1">
      <alignment horizontal="center"/>
    </xf>
    <xf numFmtId="0" fontId="0" fillId="44" borderId="0" xfId="0" applyFill="1"/>
    <xf numFmtId="0" fontId="34" fillId="44" borderId="35" xfId="0" applyFont="1" applyFill="1" applyBorder="1" applyAlignment="1">
      <alignment horizontal="center"/>
    </xf>
    <xf numFmtId="0" fontId="34" fillId="44" borderId="33" xfId="0" applyFont="1" applyFill="1" applyBorder="1" applyAlignment="1">
      <alignment horizontal="center"/>
    </xf>
    <xf numFmtId="0" fontId="68" fillId="0" borderId="0" xfId="0" applyFont="1"/>
    <xf numFmtId="0" fontId="34" fillId="41" borderId="31" xfId="0" applyFont="1" applyFill="1" applyBorder="1" applyAlignment="1">
      <alignment horizontal="left"/>
    </xf>
    <xf numFmtId="165" fontId="32" fillId="41" borderId="15" xfId="46" applyFont="1" applyFill="1" applyBorder="1" applyAlignment="1" applyProtection="1">
      <alignment vertical="center"/>
      <protection locked="0"/>
    </xf>
    <xf numFmtId="0" fontId="64" fillId="43" borderId="30" xfId="0" applyFont="1" applyFill="1" applyBorder="1"/>
    <xf numFmtId="0" fontId="34" fillId="41" borderId="30" xfId="0" applyFont="1" applyFill="1" applyBorder="1" applyAlignment="1">
      <alignment horizontal="center"/>
    </xf>
    <xf numFmtId="168" fontId="32" fillId="41" borderId="30" xfId="47" quotePrefix="1" applyNumberFormat="1" applyFont="1" applyFill="1" applyBorder="1" applyAlignment="1" applyProtection="1">
      <alignment horizontal="center"/>
      <protection locked="0"/>
    </xf>
    <xf numFmtId="0" fontId="28" fillId="41" borderId="31" xfId="0" applyFont="1" applyFill="1" applyBorder="1" applyAlignment="1">
      <alignment horizontal="left"/>
    </xf>
    <xf numFmtId="0" fontId="28" fillId="41" borderId="30" xfId="0" applyFont="1" applyFill="1" applyBorder="1" applyAlignment="1">
      <alignment horizontal="center"/>
    </xf>
    <xf numFmtId="0" fontId="28" fillId="41" borderId="27" xfId="0" applyFont="1" applyFill="1" applyBorder="1" applyAlignment="1">
      <alignment horizontal="right"/>
    </xf>
    <xf numFmtId="0" fontId="28" fillId="0" borderId="27" xfId="0" applyFont="1" applyBorder="1"/>
    <xf numFmtId="165" fontId="28" fillId="41" borderId="27" xfId="46" applyFont="1" applyFill="1" applyBorder="1" applyAlignment="1">
      <alignment horizontal="center"/>
    </xf>
    <xf numFmtId="169" fontId="28" fillId="41" borderId="18" xfId="46" applyNumberFormat="1" applyFont="1" applyFill="1" applyBorder="1" applyAlignment="1">
      <alignment horizontal="center"/>
    </xf>
    <xf numFmtId="169" fontId="28" fillId="41" borderId="0" xfId="46" applyNumberFormat="1" applyFont="1" applyFill="1" applyBorder="1" applyAlignment="1">
      <alignment horizontal="center"/>
    </xf>
    <xf numFmtId="165" fontId="28" fillId="41" borderId="21" xfId="46" applyFont="1" applyFill="1" applyBorder="1" applyAlignment="1">
      <alignment horizontal="center"/>
    </xf>
    <xf numFmtId="169" fontId="28" fillId="41" borderId="19" xfId="46" applyNumberFormat="1" applyFont="1" applyFill="1" applyBorder="1" applyAlignment="1">
      <alignment horizontal="center"/>
    </xf>
    <xf numFmtId="166" fontId="28" fillId="41" borderId="19" xfId="46" applyNumberFormat="1" applyFont="1" applyFill="1" applyBorder="1" applyAlignment="1">
      <alignment horizontal="center"/>
    </xf>
    <xf numFmtId="173" fontId="28" fillId="41" borderId="24" xfId="46" applyNumberFormat="1" applyFont="1" applyFill="1" applyBorder="1" applyAlignment="1">
      <alignment vertical="center"/>
    </xf>
    <xf numFmtId="0" fontId="0" fillId="41" borderId="18" xfId="0" applyFill="1" applyBorder="1" applyAlignment="1">
      <alignment horizontal="centerContinuous"/>
    </xf>
    <xf numFmtId="0" fontId="0" fillId="41" borderId="0" xfId="0" applyFill="1" applyAlignment="1">
      <alignment horizontal="centerContinuous"/>
    </xf>
    <xf numFmtId="166" fontId="38" fillId="41" borderId="19" xfId="46" applyNumberFormat="1" applyFont="1" applyFill="1" applyBorder="1" applyAlignment="1">
      <alignment horizontal="centerContinuous"/>
    </xf>
    <xf numFmtId="0" fontId="0" fillId="41" borderId="20" xfId="0" applyFill="1" applyBorder="1" applyAlignment="1">
      <alignment horizontal="centerContinuous"/>
    </xf>
    <xf numFmtId="0" fontId="0" fillId="41" borderId="21" xfId="0" applyFill="1" applyBorder="1" applyAlignment="1">
      <alignment horizontal="centerContinuous"/>
    </xf>
    <xf numFmtId="166" fontId="38" fillId="41" borderId="22" xfId="46" applyNumberFormat="1" applyFont="1" applyFill="1" applyBorder="1" applyAlignment="1">
      <alignment horizontal="centerContinuous"/>
    </xf>
    <xf numFmtId="165" fontId="32" fillId="43" borderId="35" xfId="46" applyFont="1" applyFill="1" applyBorder="1" applyAlignment="1" applyProtection="1">
      <alignment vertical="center"/>
      <protection locked="0"/>
    </xf>
    <xf numFmtId="0" fontId="34" fillId="41" borderId="30" xfId="0" applyFont="1" applyFill="1" applyBorder="1" applyAlignment="1">
      <alignment horizontal="right" vertical="center"/>
    </xf>
    <xf numFmtId="165" fontId="28" fillId="43" borderId="24" xfId="46" applyFont="1" applyFill="1" applyBorder="1" applyAlignment="1">
      <alignment vertical="center"/>
    </xf>
    <xf numFmtId="0" fontId="28" fillId="0" borderId="25" xfId="0" applyFont="1" applyFill="1" applyBorder="1"/>
    <xf numFmtId="169" fontId="31" fillId="41" borderId="31" xfId="46" applyNumberFormat="1" applyFont="1" applyFill="1" applyBorder="1" applyAlignment="1">
      <alignment horizontal="center"/>
    </xf>
    <xf numFmtId="169" fontId="31" fillId="41" borderId="33" xfId="46" applyNumberFormat="1" applyFont="1" applyFill="1" applyBorder="1" applyAlignment="1">
      <alignment horizontal="center"/>
    </xf>
    <xf numFmtId="169" fontId="31" fillId="41" borderId="32" xfId="46" applyNumberFormat="1" applyFont="1" applyFill="1" applyBorder="1" applyAlignment="1">
      <alignment horizontal="center"/>
    </xf>
    <xf numFmtId="2" fontId="34" fillId="43" borderId="19" xfId="0" applyNumberFormat="1" applyFont="1" applyFill="1" applyBorder="1" applyAlignment="1">
      <alignment horizontal="center"/>
    </xf>
    <xf numFmtId="2" fontId="34" fillId="43" borderId="32" xfId="0" applyNumberFormat="1" applyFont="1" applyFill="1" applyBorder="1" applyAlignment="1">
      <alignment horizontal="center"/>
    </xf>
    <xf numFmtId="2" fontId="66" fillId="43" borderId="32" xfId="0" applyNumberFormat="1" applyFont="1" applyFill="1" applyBorder="1" applyAlignment="1">
      <alignment horizontal="center"/>
    </xf>
    <xf numFmtId="0" fontId="0" fillId="43" borderId="0" xfId="0" applyFill="1"/>
    <xf numFmtId="174" fontId="0" fillId="41" borderId="0" xfId="0" applyNumberFormat="1" applyFont="1" applyFill="1" applyAlignment="1">
      <alignment horizontal="centerContinuous" vertical="center"/>
    </xf>
    <xf numFmtId="0" fontId="28" fillId="0" borderId="31" xfId="0" applyFont="1" applyFill="1" applyBorder="1" applyAlignment="1">
      <alignment horizontal="left"/>
    </xf>
    <xf numFmtId="165" fontId="32" fillId="0" borderId="35" xfId="46" applyFont="1" applyFill="1" applyBorder="1" applyAlignment="1" applyProtection="1">
      <alignment vertical="center"/>
      <protection locked="0"/>
    </xf>
    <xf numFmtId="0" fontId="64" fillId="0" borderId="30" xfId="0" applyFont="1" applyFill="1" applyBorder="1"/>
    <xf numFmtId="0" fontId="0" fillId="0" borderId="16" xfId="0" applyFill="1" applyBorder="1"/>
    <xf numFmtId="0" fontId="34" fillId="41" borderId="30" xfId="0" applyFont="1" applyFill="1" applyBorder="1" applyAlignment="1">
      <alignment horizontal="center" vertical="center"/>
    </xf>
    <xf numFmtId="0" fontId="0" fillId="41" borderId="18" xfId="0" applyFill="1" applyBorder="1" applyAlignment="1">
      <alignment horizontal="center"/>
    </xf>
    <xf numFmtId="0" fontId="0" fillId="41" borderId="0" xfId="0" applyFill="1" applyAlignment="1">
      <alignment horizontal="center"/>
    </xf>
    <xf numFmtId="165" fontId="31" fillId="41" borderId="31" xfId="46" applyFont="1" applyFill="1" applyBorder="1" applyAlignment="1">
      <alignment horizontal="center"/>
    </xf>
    <xf numFmtId="165" fontId="31" fillId="41" borderId="33" xfId="46" applyFont="1" applyFill="1" applyBorder="1" applyAlignment="1">
      <alignment horizontal="center"/>
    </xf>
    <xf numFmtId="165" fontId="31" fillId="41" borderId="32" xfId="46" applyFont="1" applyFill="1" applyBorder="1" applyAlignment="1">
      <alignment horizontal="center"/>
    </xf>
    <xf numFmtId="0" fontId="29" fillId="76" borderId="0" xfId="0" applyFont="1" applyFill="1"/>
    <xf numFmtId="0" fontId="0" fillId="76" borderId="0" xfId="0" applyFont="1" applyFill="1"/>
    <xf numFmtId="165" fontId="38" fillId="76" borderId="0" xfId="46" applyFont="1" applyFill="1" applyAlignment="1">
      <alignment vertical="center"/>
    </xf>
    <xf numFmtId="0" fontId="0" fillId="76" borderId="0" xfId="0" applyFill="1"/>
    <xf numFmtId="166" fontId="38" fillId="76" borderId="0" xfId="46" applyNumberFormat="1" applyFont="1" applyFill="1" applyAlignment="1">
      <alignment vertical="center"/>
    </xf>
    <xf numFmtId="0" fontId="8" fillId="76" borderId="0" xfId="0" applyFont="1" applyFill="1"/>
    <xf numFmtId="0" fontId="8" fillId="76" borderId="0" xfId="0" applyFont="1" applyFill="1" applyAlignment="1"/>
    <xf numFmtId="0" fontId="30" fillId="76" borderId="0" xfId="0" applyFont="1" applyFill="1" applyAlignment="1">
      <alignment horizontal="centerContinuous"/>
    </xf>
    <xf numFmtId="165" fontId="30" fillId="76" borderId="0" xfId="46" applyFont="1" applyFill="1" applyAlignment="1">
      <alignment horizontal="centerContinuous"/>
    </xf>
    <xf numFmtId="166" fontId="30" fillId="76" borderId="0" xfId="46" applyNumberFormat="1" applyFont="1" applyFill="1" applyAlignment="1">
      <alignment horizontal="centerContinuous"/>
    </xf>
    <xf numFmtId="0" fontId="0" fillId="76" borderId="0" xfId="0" applyFont="1" applyFill="1" applyAlignment="1">
      <alignment horizontal="right"/>
    </xf>
    <xf numFmtId="167" fontId="0" fillId="76" borderId="0" xfId="0" applyNumberFormat="1" applyFont="1" applyFill="1" applyAlignment="1">
      <alignment horizontal="centerContinuous"/>
    </xf>
    <xf numFmtId="165" fontId="38" fillId="76" borderId="0" xfId="46" applyFont="1" applyFill="1" applyAlignment="1">
      <alignment horizontal="centerContinuous"/>
    </xf>
    <xf numFmtId="165" fontId="38" fillId="76" borderId="0" xfId="46" applyFont="1" applyFill="1" applyAlignment="1">
      <alignment horizontal="right"/>
    </xf>
    <xf numFmtId="0" fontId="8" fillId="76" borderId="16" xfId="0" applyFont="1" applyFill="1" applyBorder="1"/>
    <xf numFmtId="0" fontId="8" fillId="76" borderId="17" xfId="0" applyFont="1" applyFill="1" applyBorder="1"/>
    <xf numFmtId="0" fontId="0" fillId="76" borderId="14" xfId="0" applyFill="1" applyBorder="1"/>
    <xf numFmtId="165" fontId="8" fillId="76" borderId="16" xfId="46" applyFont="1" applyFill="1" applyBorder="1" applyAlignment="1">
      <alignment horizontal="centerContinuous"/>
    </xf>
    <xf numFmtId="165" fontId="8" fillId="76" borderId="14" xfId="46" applyFont="1" applyFill="1" applyBorder="1" applyAlignment="1">
      <alignment horizontal="centerContinuous"/>
    </xf>
    <xf numFmtId="0" fontId="8" fillId="76" borderId="16" xfId="0" applyFont="1" applyFill="1" applyBorder="1" applyAlignment="1">
      <alignment horizontal="centerContinuous"/>
    </xf>
    <xf numFmtId="0" fontId="8" fillId="76" borderId="14" xfId="0" applyFont="1" applyFill="1" applyBorder="1" applyAlignment="1">
      <alignment horizontal="centerContinuous"/>
    </xf>
    <xf numFmtId="0" fontId="8" fillId="76" borderId="17" xfId="0" applyFont="1" applyFill="1" applyBorder="1" applyAlignment="1">
      <alignment horizontal="centerContinuous"/>
    </xf>
    <xf numFmtId="0" fontId="8" fillId="76" borderId="16" xfId="0" applyFont="1" applyFill="1" applyBorder="1" applyAlignment="1"/>
    <xf numFmtId="0" fontId="8" fillId="76" borderId="17" xfId="0" applyFont="1" applyFill="1" applyBorder="1" applyAlignment="1"/>
    <xf numFmtId="166" fontId="8" fillId="76" borderId="14" xfId="46" applyNumberFormat="1" applyFont="1" applyFill="1" applyBorder="1" applyAlignment="1">
      <alignment vertical="center"/>
    </xf>
    <xf numFmtId="0" fontId="0" fillId="76" borderId="18" xfId="0" applyFill="1" applyBorder="1"/>
    <xf numFmtId="0" fontId="0" fillId="76" borderId="19" xfId="0" applyFill="1" applyBorder="1"/>
    <xf numFmtId="0" fontId="8" fillId="76" borderId="20" xfId="0" applyFont="1" applyFill="1" applyBorder="1" applyAlignment="1">
      <alignment horizontal="centerContinuous"/>
    </xf>
    <xf numFmtId="0" fontId="8" fillId="76" borderId="21" xfId="0" applyFont="1" applyFill="1" applyBorder="1" applyAlignment="1">
      <alignment horizontal="centerContinuous"/>
    </xf>
    <xf numFmtId="165" fontId="8" fillId="76" borderId="20" xfId="46" applyFont="1" applyFill="1" applyBorder="1" applyAlignment="1">
      <alignment horizontal="centerContinuous"/>
    </xf>
    <xf numFmtId="165" fontId="8" fillId="76" borderId="22" xfId="46" applyFont="1" applyFill="1" applyBorder="1" applyAlignment="1">
      <alignment horizontal="centerContinuous"/>
    </xf>
    <xf numFmtId="0" fontId="8" fillId="76" borderId="22" xfId="0" applyFont="1" applyFill="1" applyBorder="1" applyAlignment="1">
      <alignment horizontal="centerContinuous"/>
    </xf>
    <xf numFmtId="166" fontId="8" fillId="76" borderId="22" xfId="46" applyNumberFormat="1" applyFont="1" applyFill="1" applyBorder="1" applyAlignment="1">
      <alignment horizontal="centerContinuous"/>
    </xf>
    <xf numFmtId="0" fontId="69" fillId="76" borderId="0" xfId="0" applyFont="1" applyFill="1"/>
    <xf numFmtId="0" fontId="0" fillId="76" borderId="18" xfId="0" applyFont="1" applyFill="1" applyBorder="1"/>
    <xf numFmtId="0" fontId="0" fillId="76" borderId="0" xfId="0" applyFont="1" applyFill="1" applyBorder="1"/>
    <xf numFmtId="165" fontId="38" fillId="76" borderId="18" xfId="46" applyFont="1" applyFill="1" applyBorder="1" applyAlignment="1">
      <alignment vertical="center"/>
    </xf>
    <xf numFmtId="165" fontId="38" fillId="76" borderId="19" xfId="46" applyFont="1" applyFill="1" applyBorder="1" applyAlignment="1">
      <alignment vertical="center"/>
    </xf>
    <xf numFmtId="0" fontId="0" fillId="76" borderId="14" xfId="0" applyFont="1" applyFill="1" applyBorder="1"/>
    <xf numFmtId="165" fontId="38" fillId="76" borderId="17" xfId="46" applyFont="1" applyFill="1" applyBorder="1" applyAlignment="1">
      <alignment vertical="center"/>
    </xf>
    <xf numFmtId="0" fontId="0" fillId="76" borderId="17" xfId="0" applyFont="1" applyFill="1" applyBorder="1"/>
    <xf numFmtId="166" fontId="38" fillId="76" borderId="14" xfId="46" applyNumberFormat="1" applyFont="1" applyFill="1" applyBorder="1" applyAlignment="1">
      <alignment vertical="center"/>
    </xf>
    <xf numFmtId="0" fontId="0" fillId="76" borderId="19" xfId="0" applyFont="1" applyFill="1" applyBorder="1"/>
    <xf numFmtId="165" fontId="38" fillId="76" borderId="0" xfId="46" applyFont="1" applyFill="1" applyBorder="1" applyAlignment="1">
      <alignment vertical="center"/>
    </xf>
    <xf numFmtId="166" fontId="38" fillId="76" borderId="19" xfId="46" applyNumberFormat="1" applyFont="1" applyFill="1" applyBorder="1" applyAlignment="1">
      <alignment vertical="center"/>
    </xf>
    <xf numFmtId="0" fontId="0" fillId="76" borderId="18" xfId="0" applyFont="1" applyFill="1" applyBorder="1" applyAlignment="1">
      <alignment horizontal="center"/>
    </xf>
    <xf numFmtId="0" fontId="0" fillId="76" borderId="0" xfId="0" applyFont="1" applyFill="1" applyBorder="1" applyAlignment="1">
      <alignment horizontal="center"/>
    </xf>
    <xf numFmtId="0" fontId="0" fillId="76" borderId="19" xfId="0" applyFont="1" applyFill="1" applyBorder="1" applyAlignment="1">
      <alignment horizontal="center"/>
    </xf>
    <xf numFmtId="0" fontId="0" fillId="76" borderId="16" xfId="0" applyFont="1" applyFill="1" applyBorder="1"/>
    <xf numFmtId="0" fontId="0" fillId="76" borderId="17" xfId="0" applyFont="1" applyFill="1" applyBorder="1" applyAlignment="1">
      <alignment horizontal="left"/>
    </xf>
    <xf numFmtId="0" fontId="0" fillId="76" borderId="20" xfId="0" applyFont="1" applyFill="1" applyBorder="1"/>
    <xf numFmtId="0" fontId="0" fillId="76" borderId="21" xfId="0" applyFont="1" applyFill="1" applyBorder="1"/>
    <xf numFmtId="0" fontId="0" fillId="76" borderId="22" xfId="0" applyFont="1" applyFill="1" applyBorder="1"/>
    <xf numFmtId="165" fontId="38" fillId="76" borderId="20" xfId="46" applyFont="1" applyFill="1" applyBorder="1" applyAlignment="1">
      <alignment vertical="center"/>
    </xf>
    <xf numFmtId="165" fontId="38" fillId="76" borderId="22" xfId="46" applyFont="1" applyFill="1" applyBorder="1" applyAlignment="1">
      <alignment vertical="center"/>
    </xf>
    <xf numFmtId="165" fontId="38" fillId="76" borderId="21" xfId="46" applyFont="1" applyFill="1" applyBorder="1" applyAlignment="1">
      <alignment vertical="center"/>
    </xf>
    <xf numFmtId="166" fontId="38" fillId="76" borderId="22" xfId="46" applyNumberFormat="1" applyFont="1" applyFill="1" applyBorder="1" applyAlignment="1">
      <alignment vertical="center"/>
    </xf>
    <xf numFmtId="0" fontId="7" fillId="76" borderId="23" xfId="0" applyFont="1" applyFill="1" applyBorder="1" applyAlignment="1">
      <alignment horizontal="centerContinuous"/>
    </xf>
    <xf numFmtId="0" fontId="7" fillId="76" borderId="23" xfId="0" applyFont="1" applyFill="1" applyBorder="1" applyAlignment="1"/>
    <xf numFmtId="0" fontId="7" fillId="76" borderId="24" xfId="0" applyFont="1" applyFill="1" applyBorder="1" applyAlignment="1">
      <alignment horizontal="center"/>
    </xf>
    <xf numFmtId="0" fontId="7" fillId="76" borderId="25" xfId="0" applyFont="1" applyFill="1" applyBorder="1" applyAlignment="1">
      <alignment horizontal="center"/>
    </xf>
    <xf numFmtId="165" fontId="7" fillId="76" borderId="24" xfId="46" applyFont="1" applyFill="1" applyBorder="1" applyAlignment="1">
      <alignment horizontal="center"/>
    </xf>
    <xf numFmtId="0" fontId="7" fillId="76" borderId="23" xfId="0" applyFont="1" applyFill="1" applyBorder="1" applyAlignment="1">
      <alignment horizontal="center"/>
    </xf>
    <xf numFmtId="165" fontId="7" fillId="76" borderId="23" xfId="46" applyFont="1" applyFill="1" applyBorder="1" applyAlignment="1">
      <alignment horizontal="center"/>
    </xf>
    <xf numFmtId="0" fontId="7" fillId="76" borderId="24" xfId="0" applyFont="1" applyFill="1" applyBorder="1" applyAlignment="1">
      <alignment horizontal="centerContinuous"/>
    </xf>
    <xf numFmtId="166" fontId="7" fillId="76" borderId="24" xfId="46" applyNumberFormat="1" applyFont="1" applyFill="1" applyBorder="1" applyAlignment="1">
      <alignment horizontal="center"/>
    </xf>
    <xf numFmtId="0" fontId="0" fillId="76" borderId="25" xfId="0" applyFont="1" applyFill="1" applyBorder="1"/>
    <xf numFmtId="0" fontId="0" fillId="76" borderId="16" xfId="0" applyFont="1" applyFill="1" applyBorder="1" applyAlignment="1"/>
    <xf numFmtId="0" fontId="0" fillId="76" borderId="14" xfId="0" applyFont="1" applyFill="1" applyBorder="1" applyAlignment="1"/>
    <xf numFmtId="0" fontId="7" fillId="76" borderId="26" xfId="0" applyFont="1" applyFill="1" applyBorder="1" applyAlignment="1">
      <alignment horizontal="center"/>
    </xf>
    <xf numFmtId="165" fontId="7" fillId="76" borderId="25" xfId="46" applyFont="1" applyFill="1" applyBorder="1" applyAlignment="1">
      <alignment horizontal="center"/>
    </xf>
    <xf numFmtId="165" fontId="7" fillId="76" borderId="16" xfId="46" applyFont="1" applyFill="1" applyBorder="1" applyAlignment="1">
      <alignment horizontal="center"/>
    </xf>
    <xf numFmtId="0" fontId="7" fillId="76" borderId="25" xfId="0" applyFont="1" applyFill="1" applyBorder="1" applyAlignment="1">
      <alignment horizontal="centerContinuous"/>
    </xf>
    <xf numFmtId="0" fontId="7" fillId="76" borderId="16" xfId="0" applyFont="1" applyFill="1" applyBorder="1" applyAlignment="1">
      <alignment horizontal="centerContinuous"/>
    </xf>
    <xf numFmtId="0" fontId="7" fillId="76" borderId="17" xfId="0" applyFont="1" applyFill="1" applyBorder="1" applyAlignment="1">
      <alignment horizontal="centerContinuous"/>
    </xf>
    <xf numFmtId="0" fontId="7" fillId="76" borderId="14" xfId="0" applyFont="1" applyFill="1" applyBorder="1" applyAlignment="1">
      <alignment horizontal="centerContinuous"/>
    </xf>
    <xf numFmtId="166" fontId="7" fillId="76" borderId="25" xfId="46" applyNumberFormat="1" applyFont="1" applyFill="1" applyBorder="1" applyAlignment="1">
      <alignment horizontal="center"/>
    </xf>
    <xf numFmtId="0" fontId="31" fillId="76" borderId="27" xfId="0" applyFont="1" applyFill="1" applyBorder="1"/>
    <xf numFmtId="0" fontId="33" fillId="76" borderId="18" xfId="0" applyFont="1" applyFill="1" applyBorder="1" applyAlignment="1"/>
    <xf numFmtId="0" fontId="33" fillId="76" borderId="0" xfId="0" applyFont="1" applyFill="1" applyBorder="1" applyAlignment="1"/>
    <xf numFmtId="165" fontId="31" fillId="76" borderId="27" xfId="46" applyFont="1" applyFill="1" applyBorder="1" applyAlignment="1">
      <alignment vertical="center"/>
    </xf>
    <xf numFmtId="165" fontId="31" fillId="76" borderId="19" xfId="46" applyFont="1" applyFill="1" applyBorder="1" applyAlignment="1">
      <alignment vertical="center"/>
    </xf>
    <xf numFmtId="0" fontId="31" fillId="76" borderId="19" xfId="0" applyFont="1" applyFill="1" applyBorder="1"/>
    <xf numFmtId="0" fontId="31" fillId="76" borderId="0" xfId="0" applyFont="1" applyFill="1" applyBorder="1"/>
    <xf numFmtId="166" fontId="31" fillId="76" borderId="27" xfId="46" applyNumberFormat="1" applyFont="1" applyFill="1" applyBorder="1" applyAlignment="1">
      <alignment vertical="center"/>
    </xf>
    <xf numFmtId="0" fontId="31" fillId="76" borderId="27" xfId="0" applyFont="1" applyFill="1" applyBorder="1" applyAlignment="1"/>
    <xf numFmtId="0" fontId="31" fillId="76" borderId="18" xfId="0" applyFont="1" applyFill="1" applyBorder="1"/>
    <xf numFmtId="0" fontId="31" fillId="76" borderId="27" xfId="0" applyFont="1" applyFill="1" applyBorder="1" applyAlignment="1">
      <alignment horizontal="center"/>
    </xf>
    <xf numFmtId="165" fontId="31" fillId="76" borderId="27" xfId="46" applyFont="1" applyFill="1" applyBorder="1" applyAlignment="1">
      <alignment horizontal="center"/>
    </xf>
    <xf numFmtId="165" fontId="31" fillId="76" borderId="19" xfId="46" applyFont="1" applyFill="1" applyBorder="1" applyAlignment="1">
      <alignment horizontal="centerContinuous"/>
    </xf>
    <xf numFmtId="0" fontId="31" fillId="76" borderId="19" xfId="0" applyFont="1" applyFill="1" applyBorder="1" applyAlignment="1">
      <alignment horizontal="centerContinuous"/>
    </xf>
    <xf numFmtId="0" fontId="31" fillId="76" borderId="0" xfId="0" applyFont="1" applyFill="1" applyBorder="1" applyAlignment="1">
      <alignment horizontal="centerContinuous"/>
    </xf>
    <xf numFmtId="166" fontId="31" fillId="76" borderId="27" xfId="46" applyNumberFormat="1" applyFont="1" applyFill="1" applyBorder="1" applyAlignment="1">
      <alignment horizontal="center"/>
    </xf>
    <xf numFmtId="0" fontId="40" fillId="76" borderId="30" xfId="0" applyFont="1" applyFill="1" applyBorder="1" applyAlignment="1">
      <alignment horizontal="right"/>
    </xf>
    <xf numFmtId="0" fontId="40" fillId="76" borderId="33" xfId="0" applyFont="1" applyFill="1" applyBorder="1" applyAlignment="1">
      <alignment horizontal="left" vertical="center"/>
    </xf>
    <xf numFmtId="165" fontId="70" fillId="76" borderId="45" xfId="46" applyFont="1" applyFill="1" applyBorder="1" applyAlignment="1" applyProtection="1">
      <alignment vertical="center"/>
      <protection locked="0"/>
    </xf>
    <xf numFmtId="0" fontId="62" fillId="76" borderId="30" xfId="0" applyFont="1" applyFill="1" applyBorder="1"/>
    <xf numFmtId="0" fontId="62" fillId="76" borderId="30" xfId="93" applyFont="1" applyFill="1" applyBorder="1" applyAlignment="1">
      <alignment horizontal="center"/>
    </xf>
    <xf numFmtId="165" fontId="62" fillId="76" borderId="30" xfId="46" applyFont="1" applyFill="1" applyBorder="1" applyAlignment="1">
      <alignment horizontal="center"/>
    </xf>
    <xf numFmtId="168" fontId="70" fillId="76" borderId="36" xfId="47" applyNumberFormat="1" applyFont="1" applyFill="1" applyBorder="1" applyAlignment="1" applyProtection="1">
      <alignment vertical="center"/>
      <protection locked="0"/>
    </xf>
    <xf numFmtId="168" fontId="70" fillId="76" borderId="30" xfId="47" applyNumberFormat="1" applyFont="1" applyFill="1" applyBorder="1" applyAlignment="1" applyProtection="1">
      <alignment vertical="center"/>
      <protection locked="0"/>
    </xf>
    <xf numFmtId="168" fontId="70" fillId="76" borderId="30" xfId="47" quotePrefix="1" applyNumberFormat="1" applyFont="1" applyFill="1" applyBorder="1" applyAlignment="1" applyProtection="1">
      <alignment horizontal="center"/>
      <protection locked="0"/>
    </xf>
    <xf numFmtId="165" fontId="70" fillId="76" borderId="30" xfId="46" applyFont="1" applyFill="1" applyBorder="1" applyAlignment="1" applyProtection="1">
      <alignment vertical="center"/>
      <protection locked="0"/>
    </xf>
    <xf numFmtId="169" fontId="62" fillId="76" borderId="31" xfId="46" applyNumberFormat="1" applyFont="1" applyFill="1" applyBorder="1" applyAlignment="1">
      <alignment horizontal="center"/>
    </xf>
    <xf numFmtId="169" fontId="62" fillId="76" borderId="33" xfId="46" applyNumberFormat="1" applyFont="1" applyFill="1" applyBorder="1" applyAlignment="1">
      <alignment horizontal="center"/>
    </xf>
    <xf numFmtId="165" fontId="62" fillId="76" borderId="33" xfId="46" applyFont="1" applyFill="1" applyBorder="1" applyAlignment="1">
      <alignment horizontal="center"/>
    </xf>
    <xf numFmtId="169" fontId="62" fillId="76" borderId="32" xfId="46" applyNumberFormat="1" applyFont="1" applyFill="1" applyBorder="1" applyAlignment="1">
      <alignment horizontal="center"/>
    </xf>
    <xf numFmtId="166" fontId="70" fillId="76" borderId="35" xfId="46" applyNumberFormat="1" applyFont="1" applyFill="1" applyBorder="1" applyAlignment="1" applyProtection="1">
      <alignment vertical="center"/>
      <protection locked="0"/>
    </xf>
    <xf numFmtId="0" fontId="62" fillId="76" borderId="0" xfId="0" applyFont="1" applyFill="1"/>
    <xf numFmtId="0" fontId="62" fillId="76" borderId="30" xfId="0" applyFont="1" applyFill="1" applyBorder="1" applyAlignment="1">
      <alignment horizontal="center" vertical="center"/>
    </xf>
    <xf numFmtId="0" fontId="62" fillId="76" borderId="15" xfId="93" applyFont="1" applyFill="1" applyBorder="1"/>
    <xf numFmtId="0" fontId="62" fillId="76" borderId="30" xfId="93" applyFont="1" applyFill="1" applyBorder="1"/>
    <xf numFmtId="0" fontId="62" fillId="76" borderId="34" xfId="93" applyFont="1" applyFill="1" applyBorder="1" applyAlignment="1">
      <alignment horizontal="left"/>
    </xf>
    <xf numFmtId="0" fontId="40" fillId="76" borderId="30" xfId="93" applyFont="1" applyFill="1" applyBorder="1" applyAlignment="1">
      <alignment horizontal="center"/>
    </xf>
    <xf numFmtId="0" fontId="62" fillId="76" borderId="27" xfId="0" applyFont="1" applyFill="1" applyBorder="1" applyAlignment="1">
      <alignment horizontal="right"/>
    </xf>
    <xf numFmtId="0" fontId="62" fillId="76" borderId="18" xfId="0" applyFont="1" applyFill="1" applyBorder="1"/>
    <xf numFmtId="0" fontId="62" fillId="76" borderId="19" xfId="0" applyFont="1" applyFill="1" applyBorder="1"/>
    <xf numFmtId="0" fontId="62" fillId="76" borderId="27" xfId="0" applyFont="1" applyFill="1" applyBorder="1"/>
    <xf numFmtId="165" fontId="62" fillId="76" borderId="27" xfId="46" applyFont="1" applyFill="1" applyBorder="1" applyAlignment="1">
      <alignment horizontal="center"/>
    </xf>
    <xf numFmtId="169" fontId="62" fillId="76" borderId="18" xfId="46" applyNumberFormat="1" applyFont="1" applyFill="1" applyBorder="1" applyAlignment="1">
      <alignment horizontal="center"/>
    </xf>
    <xf numFmtId="169" fontId="62" fillId="76" borderId="0" xfId="46" applyNumberFormat="1" applyFont="1" applyFill="1" applyBorder="1" applyAlignment="1">
      <alignment horizontal="center"/>
    </xf>
    <xf numFmtId="165" fontId="62" fillId="76" borderId="21" xfId="46" applyFont="1" applyFill="1" applyBorder="1" applyAlignment="1">
      <alignment horizontal="center"/>
    </xf>
    <xf numFmtId="169" fontId="62" fillId="76" borderId="19" xfId="46" applyNumberFormat="1" applyFont="1" applyFill="1" applyBorder="1" applyAlignment="1">
      <alignment horizontal="center"/>
    </xf>
    <xf numFmtId="166" fontId="62" fillId="76" borderId="19" xfId="46" applyNumberFormat="1" applyFont="1" applyFill="1" applyBorder="1" applyAlignment="1">
      <alignment horizontal="center"/>
    </xf>
    <xf numFmtId="0" fontId="62" fillId="76" borderId="25" xfId="0" applyFont="1" applyFill="1" applyBorder="1"/>
    <xf numFmtId="165" fontId="62" fillId="76" borderId="24" xfId="46" applyFont="1" applyFill="1" applyBorder="1" applyAlignment="1">
      <alignment vertical="center"/>
    </xf>
    <xf numFmtId="165" fontId="62" fillId="76" borderId="24" xfId="46" applyNumberFormat="1" applyFont="1" applyFill="1" applyBorder="1" applyAlignment="1">
      <alignment vertical="center"/>
    </xf>
    <xf numFmtId="166" fontId="62" fillId="76" borderId="24" xfId="46" applyNumberFormat="1" applyFont="1" applyFill="1" applyBorder="1" applyAlignment="1">
      <alignment vertical="center"/>
    </xf>
    <xf numFmtId="0" fontId="62" fillId="76" borderId="26" xfId="0" applyFont="1" applyFill="1" applyBorder="1"/>
    <xf numFmtId="0" fontId="62" fillId="76" borderId="20" xfId="0" applyFont="1" applyFill="1" applyBorder="1"/>
    <xf numFmtId="165" fontId="62" fillId="76" borderId="23" xfId="46" applyFont="1" applyFill="1" applyBorder="1" applyAlignment="1">
      <alignment vertical="center"/>
    </xf>
    <xf numFmtId="165" fontId="62" fillId="76" borderId="22" xfId="46" applyFont="1" applyFill="1" applyBorder="1" applyAlignment="1">
      <alignment vertical="center"/>
    </xf>
    <xf numFmtId="165" fontId="62" fillId="76" borderId="26" xfId="46" applyFont="1" applyFill="1" applyBorder="1" applyAlignment="1">
      <alignment vertical="center"/>
    </xf>
    <xf numFmtId="0" fontId="62" fillId="76" borderId="22" xfId="0" applyFont="1" applyFill="1" applyBorder="1"/>
    <xf numFmtId="0" fontId="62" fillId="76" borderId="21" xfId="0" applyFont="1" applyFill="1" applyBorder="1"/>
    <xf numFmtId="166" fontId="62" fillId="76" borderId="22" xfId="46" applyNumberFormat="1" applyFont="1" applyFill="1" applyBorder="1" applyAlignment="1">
      <alignment vertical="center"/>
    </xf>
    <xf numFmtId="0" fontId="8" fillId="76" borderId="14" xfId="0" applyFont="1" applyFill="1" applyBorder="1" applyAlignment="1">
      <alignment horizontal="center"/>
    </xf>
    <xf numFmtId="165" fontId="8" fillId="76" borderId="17" xfId="46" applyFont="1" applyFill="1" applyBorder="1" applyAlignment="1">
      <alignment horizontal="centerContinuous"/>
    </xf>
    <xf numFmtId="0" fontId="0" fillId="76" borderId="28" xfId="0" applyFont="1" applyFill="1" applyBorder="1"/>
    <xf numFmtId="0" fontId="8" fillId="76" borderId="19" xfId="0" applyFont="1" applyFill="1" applyBorder="1" applyAlignment="1">
      <alignment horizontal="center"/>
    </xf>
    <xf numFmtId="0" fontId="0" fillId="76" borderId="29" xfId="0" applyFont="1" applyFill="1" applyBorder="1"/>
    <xf numFmtId="0" fontId="0" fillId="76" borderId="22" xfId="0" applyFont="1" applyFill="1" applyBorder="1" applyAlignment="1">
      <alignment horizontal="center"/>
    </xf>
    <xf numFmtId="165" fontId="38" fillId="76" borderId="18" xfId="46" applyFont="1" applyFill="1" applyBorder="1" applyAlignment="1">
      <alignment horizontal="centerContinuous"/>
    </xf>
    <xf numFmtId="165" fontId="38" fillId="76" borderId="0" xfId="46" applyFont="1" applyFill="1" applyBorder="1" applyAlignment="1">
      <alignment horizontal="centerContinuous"/>
    </xf>
    <xf numFmtId="165" fontId="7" fillId="76" borderId="16" xfId="46" applyFont="1" applyFill="1" applyBorder="1" applyAlignment="1">
      <alignment horizontal="centerContinuous"/>
    </xf>
    <xf numFmtId="165" fontId="7" fillId="76" borderId="17" xfId="46" applyFont="1" applyFill="1" applyBorder="1" applyAlignment="1">
      <alignment horizontal="centerContinuous"/>
    </xf>
    <xf numFmtId="0" fontId="38" fillId="76" borderId="18" xfId="0" applyFont="1" applyFill="1" applyBorder="1"/>
    <xf numFmtId="165" fontId="7" fillId="76" borderId="18" xfId="46" applyFont="1" applyFill="1" applyBorder="1" applyAlignment="1"/>
    <xf numFmtId="165" fontId="38" fillId="76" borderId="0" xfId="46" applyFont="1" applyFill="1" applyBorder="1" applyAlignment="1"/>
    <xf numFmtId="0" fontId="37" fillId="76" borderId="0" xfId="93" applyFont="1" applyFill="1"/>
    <xf numFmtId="0" fontId="38" fillId="76" borderId="0" xfId="93" applyFill="1"/>
    <xf numFmtId="0" fontId="37" fillId="76" borderId="0" xfId="0" applyFont="1" applyFill="1"/>
    <xf numFmtId="165" fontId="38" fillId="76" borderId="0" xfId="474" applyFont="1" applyFill="1" applyAlignment="1">
      <alignment vertical="center"/>
    </xf>
    <xf numFmtId="0" fontId="0" fillId="76" borderId="18" xfId="0" applyFont="1" applyFill="1" applyBorder="1" applyAlignment="1">
      <alignment horizontal="center"/>
    </xf>
    <xf numFmtId="0" fontId="0" fillId="76" borderId="0" xfId="0" applyFont="1" applyFill="1" applyBorder="1" applyAlignment="1">
      <alignment horizontal="center"/>
    </xf>
    <xf numFmtId="0" fontId="62" fillId="0" borderId="30" xfId="93" applyFont="1" applyFill="1" applyBorder="1"/>
    <xf numFmtId="0" fontId="0" fillId="76" borderId="18" xfId="0" applyFont="1" applyFill="1" applyBorder="1" applyAlignment="1">
      <alignment horizontal="center"/>
    </xf>
    <xf numFmtId="0" fontId="0" fillId="76" borderId="0" xfId="0" applyFont="1" applyFill="1" applyBorder="1" applyAlignment="1">
      <alignment horizontal="center"/>
    </xf>
    <xf numFmtId="0" fontId="40" fillId="76" borderId="30" xfId="0" applyFont="1" applyFill="1" applyBorder="1" applyAlignment="1">
      <alignment horizontal="right" vertical="center"/>
    </xf>
    <xf numFmtId="0" fontId="0" fillId="76" borderId="18" xfId="0" applyFont="1" applyFill="1" applyBorder="1" applyAlignment="1">
      <alignment horizontal="center"/>
    </xf>
    <xf numFmtId="0" fontId="0" fillId="76" borderId="0" xfId="0" applyFont="1" applyFill="1" applyBorder="1" applyAlignment="1">
      <alignment horizontal="center"/>
    </xf>
    <xf numFmtId="0" fontId="62" fillId="0" borderId="34" xfId="93" applyFont="1" applyFill="1" applyBorder="1" applyAlignment="1">
      <alignment horizontal="left"/>
    </xf>
    <xf numFmtId="165" fontId="70" fillId="0" borderId="45" xfId="46" applyFont="1" applyFill="1" applyBorder="1" applyAlignment="1" applyProtection="1">
      <alignment vertical="center"/>
      <protection locked="0"/>
    </xf>
    <xf numFmtId="0" fontId="40" fillId="0" borderId="33" xfId="0" applyFont="1" applyFill="1" applyBorder="1" applyAlignment="1">
      <alignment horizontal="left" vertical="center"/>
    </xf>
    <xf numFmtId="0" fontId="62" fillId="0" borderId="30" xfId="0" applyFont="1" applyFill="1" applyBorder="1"/>
    <xf numFmtId="0" fontId="62" fillId="0" borderId="15" xfId="93" applyFont="1" applyFill="1" applyBorder="1"/>
    <xf numFmtId="0" fontId="0" fillId="76" borderId="18" xfId="0" applyFont="1" applyFill="1" applyBorder="1" applyAlignment="1">
      <alignment horizontal="center"/>
    </xf>
    <xf numFmtId="0" fontId="0" fillId="76" borderId="0" xfId="0" applyFont="1" applyFill="1" applyBorder="1" applyAlignment="1">
      <alignment horizontal="center"/>
    </xf>
    <xf numFmtId="0" fontId="0" fillId="76" borderId="18" xfId="0" applyFont="1" applyFill="1" applyBorder="1" applyAlignment="1">
      <alignment horizontal="center"/>
    </xf>
    <xf numFmtId="0" fontId="0" fillId="76" borderId="0" xfId="0" applyFont="1" applyFill="1" applyBorder="1" applyAlignment="1">
      <alignment horizontal="center"/>
    </xf>
    <xf numFmtId="0" fontId="40" fillId="76" borderId="30" xfId="0" applyFont="1" applyFill="1" applyBorder="1" applyAlignment="1">
      <alignment horizontal="center"/>
    </xf>
    <xf numFmtId="167" fontId="35" fillId="43" borderId="0" xfId="0" applyNumberFormat="1" applyFont="1" applyFill="1" applyAlignment="1">
      <alignment horizontal="center"/>
    </xf>
    <xf numFmtId="0" fontId="34" fillId="43" borderId="0" xfId="0" applyFont="1" applyFill="1" applyAlignment="1">
      <alignment horizontal="center" vertical="center" wrapText="1"/>
    </xf>
    <xf numFmtId="0" fontId="28" fillId="43" borderId="0" xfId="0" applyFont="1" applyFill="1" applyAlignment="1">
      <alignment horizontal="center"/>
    </xf>
    <xf numFmtId="0" fontId="28" fillId="0" borderId="15" xfId="0" applyFont="1" applyBorder="1"/>
    <xf numFmtId="0" fontId="28" fillId="0" borderId="36" xfId="0" applyFont="1" applyBorder="1" applyAlignment="1">
      <alignment horizontal="center"/>
    </xf>
    <xf numFmtId="171" fontId="28" fillId="0" borderId="15" xfId="0" applyNumberFormat="1" applyFont="1" applyBorder="1"/>
    <xf numFmtId="170" fontId="34" fillId="0" borderId="15" xfId="0" applyNumberFormat="1" applyFont="1" applyBorder="1"/>
    <xf numFmtId="0" fontId="28" fillId="43" borderId="19" xfId="0" applyFont="1" applyFill="1" applyBorder="1"/>
    <xf numFmtId="0" fontId="0" fillId="76" borderId="18" xfId="0" applyFont="1" applyFill="1" applyBorder="1" applyAlignment="1">
      <alignment horizontal="center"/>
    </xf>
    <xf numFmtId="0" fontId="0" fillId="76" borderId="0" xfId="0" applyFont="1" applyFill="1" applyBorder="1" applyAlignment="1">
      <alignment horizontal="center"/>
    </xf>
    <xf numFmtId="0" fontId="0" fillId="76" borderId="18" xfId="0" applyFont="1" applyFill="1" applyBorder="1" applyAlignment="1">
      <alignment horizontal="center"/>
    </xf>
    <xf numFmtId="0" fontId="0" fillId="76" borderId="0" xfId="0" applyFont="1" applyFill="1" applyBorder="1" applyAlignment="1">
      <alignment horizontal="center"/>
    </xf>
    <xf numFmtId="0" fontId="0" fillId="76" borderId="18" xfId="0" applyFont="1" applyFill="1" applyBorder="1" applyAlignment="1">
      <alignment horizontal="center"/>
    </xf>
    <xf numFmtId="0" fontId="0" fillId="76" borderId="0" xfId="0" applyFont="1" applyFill="1" applyBorder="1" applyAlignment="1">
      <alignment horizontal="center"/>
    </xf>
    <xf numFmtId="168" fontId="70" fillId="76" borderId="30" xfId="475" quotePrefix="1" applyNumberFormat="1" applyFont="1" applyFill="1" applyBorder="1" applyAlignment="1" applyProtection="1">
      <alignment horizontal="center"/>
      <protection locked="0"/>
    </xf>
    <xf numFmtId="0" fontId="40" fillId="0" borderId="33" xfId="93" applyFont="1" applyBorder="1" applyAlignment="1">
      <alignment horizontal="left" vertical="center"/>
    </xf>
    <xf numFmtId="0" fontId="0" fillId="76" borderId="18" xfId="0" applyFont="1" applyFill="1" applyBorder="1" applyAlignment="1">
      <alignment horizontal="center"/>
    </xf>
    <xf numFmtId="0" fontId="0" fillId="76" borderId="0" xfId="0" applyFont="1" applyFill="1" applyBorder="1" applyAlignment="1">
      <alignment horizontal="center"/>
    </xf>
    <xf numFmtId="0" fontId="34" fillId="43" borderId="25" xfId="0" applyFont="1" applyFill="1" applyBorder="1" applyAlignment="1">
      <alignment horizontal="center" vertical="center" wrapText="1"/>
    </xf>
    <xf numFmtId="0" fontId="34" fillId="43" borderId="26" xfId="0" applyFont="1" applyFill="1" applyBorder="1" applyAlignment="1">
      <alignment horizontal="center" vertical="center" wrapText="1"/>
    </xf>
    <xf numFmtId="171" fontId="40" fillId="76" borderId="30" xfId="0" applyNumberFormat="1" applyFont="1" applyFill="1" applyBorder="1" applyAlignment="1">
      <alignment horizontal="right"/>
    </xf>
    <xf numFmtId="0" fontId="0" fillId="76" borderId="18" xfId="0" applyFont="1" applyFill="1" applyBorder="1" applyAlignment="1">
      <alignment horizontal="center"/>
    </xf>
    <xf numFmtId="0" fontId="0" fillId="76" borderId="0" xfId="0" applyFont="1" applyFill="1" applyBorder="1" applyAlignment="1">
      <alignment horizontal="center"/>
    </xf>
    <xf numFmtId="0" fontId="28" fillId="77" borderId="15" xfId="0" applyFont="1" applyFill="1" applyBorder="1"/>
    <xf numFmtId="0" fontId="28" fillId="77" borderId="36" xfId="0" applyFont="1" applyFill="1" applyBorder="1" applyAlignment="1">
      <alignment horizontal="center"/>
    </xf>
    <xf numFmtId="171" fontId="28" fillId="77" borderId="34" xfId="0" applyNumberFormat="1" applyFont="1" applyFill="1" applyBorder="1"/>
    <xf numFmtId="170" fontId="34" fillId="77" borderId="15" xfId="0" applyNumberFormat="1" applyFont="1" applyFill="1" applyBorder="1"/>
    <xf numFmtId="0" fontId="28" fillId="77" borderId="15" xfId="0" applyFont="1" applyFill="1" applyBorder="1" applyAlignment="1">
      <alignment horizontal="center"/>
    </xf>
    <xf numFmtId="2" fontId="34" fillId="77" borderId="19" xfId="0" applyNumberFormat="1" applyFont="1" applyFill="1" applyBorder="1" applyAlignment="1">
      <alignment horizontal="center"/>
    </xf>
    <xf numFmtId="0" fontId="28" fillId="77" borderId="32" xfId="0" applyFont="1" applyFill="1" applyBorder="1" applyAlignment="1">
      <alignment horizontal="center"/>
    </xf>
    <xf numFmtId="0" fontId="28" fillId="77" borderId="0" xfId="0" applyFont="1" applyFill="1" applyAlignment="1">
      <alignment horizontal="center"/>
    </xf>
    <xf numFmtId="168" fontId="28" fillId="77" borderId="0" xfId="47" applyNumberFormat="1" applyFont="1" applyFill="1" applyBorder="1" applyAlignment="1">
      <alignment horizontal="center"/>
    </xf>
    <xf numFmtId="0" fontId="8" fillId="77" borderId="46" xfId="0" applyFont="1" applyFill="1" applyBorder="1" applyAlignment="1">
      <alignment horizontal="center"/>
    </xf>
    <xf numFmtId="0" fontId="38" fillId="77" borderId="0" xfId="0" applyFont="1" applyFill="1"/>
    <xf numFmtId="2" fontId="34" fillId="44" borderId="19" xfId="0" applyNumberFormat="1" applyFont="1" applyFill="1" applyBorder="1" applyAlignment="1">
      <alignment horizontal="center"/>
    </xf>
    <xf numFmtId="0" fontId="0" fillId="76" borderId="18" xfId="0" applyFont="1" applyFill="1" applyBorder="1" applyAlignment="1">
      <alignment horizontal="center"/>
    </xf>
    <xf numFmtId="0" fontId="0" fillId="76" borderId="0" xfId="0" applyFont="1" applyFill="1" applyBorder="1" applyAlignment="1">
      <alignment horizontal="center"/>
    </xf>
    <xf numFmtId="0" fontId="0" fillId="76" borderId="18" xfId="0" applyFont="1" applyFill="1" applyBorder="1" applyAlignment="1">
      <alignment horizontal="center"/>
    </xf>
    <xf numFmtId="0" fontId="0" fillId="76" borderId="0" xfId="0" applyFont="1" applyFill="1" applyBorder="1" applyAlignment="1">
      <alignment horizontal="center"/>
    </xf>
    <xf numFmtId="0" fontId="0" fillId="76" borderId="18" xfId="0" applyFont="1" applyFill="1" applyBorder="1" applyAlignment="1">
      <alignment horizontal="center"/>
    </xf>
    <xf numFmtId="0" fontId="0" fillId="76" borderId="0" xfId="0" applyFont="1" applyFill="1" applyBorder="1" applyAlignment="1">
      <alignment horizontal="center"/>
    </xf>
    <xf numFmtId="0" fontId="0" fillId="76" borderId="18" xfId="0" applyFont="1" applyFill="1" applyBorder="1" applyAlignment="1">
      <alignment horizontal="center"/>
    </xf>
    <xf numFmtId="0" fontId="0" fillId="76" borderId="0" xfId="0" applyFont="1" applyFill="1" applyBorder="1" applyAlignment="1">
      <alignment horizontal="center"/>
    </xf>
    <xf numFmtId="0" fontId="0" fillId="76" borderId="18" xfId="0" applyFont="1" applyFill="1" applyBorder="1" applyAlignment="1">
      <alignment horizontal="center"/>
    </xf>
    <xf numFmtId="0" fontId="0" fillId="76" borderId="0" xfId="0" applyFont="1" applyFill="1" applyBorder="1" applyAlignment="1">
      <alignment horizontal="center"/>
    </xf>
    <xf numFmtId="0" fontId="0" fillId="76" borderId="18" xfId="0" applyFont="1" applyFill="1" applyBorder="1" applyAlignment="1">
      <alignment horizontal="center"/>
    </xf>
    <xf numFmtId="0" fontId="0" fillId="76" borderId="0" xfId="0" applyFont="1" applyFill="1" applyBorder="1" applyAlignment="1">
      <alignment horizontal="center"/>
    </xf>
    <xf numFmtId="0" fontId="95" fillId="76" borderId="0" xfId="93" applyFont="1" applyFill="1"/>
    <xf numFmtId="0" fontId="0" fillId="76" borderId="18" xfId="0" applyFont="1" applyFill="1" applyBorder="1" applyAlignment="1">
      <alignment horizontal="center"/>
    </xf>
    <xf numFmtId="0" fontId="0" fillId="76" borderId="0" xfId="0" applyFont="1" applyFill="1" applyBorder="1" applyAlignment="1">
      <alignment horizontal="center"/>
    </xf>
    <xf numFmtId="0" fontId="0" fillId="76" borderId="18" xfId="0" applyFont="1" applyFill="1" applyBorder="1" applyAlignment="1">
      <alignment horizontal="center"/>
    </xf>
    <xf numFmtId="0" fontId="0" fillId="76" borderId="0" xfId="0" applyFont="1" applyFill="1" applyBorder="1" applyAlignment="1">
      <alignment horizontal="center"/>
    </xf>
    <xf numFmtId="0" fontId="62" fillId="44" borderId="30" xfId="0" applyFont="1" applyFill="1" applyBorder="1"/>
    <xf numFmtId="0" fontId="0" fillId="76" borderId="18" xfId="0" applyFont="1" applyFill="1" applyBorder="1" applyAlignment="1">
      <alignment horizontal="center"/>
    </xf>
    <xf numFmtId="0" fontId="0" fillId="76" borderId="0" xfId="0" applyFont="1" applyFill="1" applyBorder="1" applyAlignment="1">
      <alignment horizontal="center"/>
    </xf>
    <xf numFmtId="0" fontId="0" fillId="76" borderId="18" xfId="0" applyFont="1" applyFill="1" applyBorder="1" applyAlignment="1">
      <alignment horizontal="center"/>
    </xf>
    <xf numFmtId="0" fontId="0" fillId="76" borderId="0" xfId="0" applyFont="1" applyFill="1" applyBorder="1" applyAlignment="1">
      <alignment horizontal="center"/>
    </xf>
    <xf numFmtId="0" fontId="0" fillId="76" borderId="18" xfId="0" applyFont="1" applyFill="1" applyBorder="1" applyAlignment="1">
      <alignment horizontal="center"/>
    </xf>
    <xf numFmtId="0" fontId="0" fillId="76" borderId="0" xfId="0" applyFont="1" applyFill="1" applyBorder="1" applyAlignment="1">
      <alignment horizontal="center"/>
    </xf>
    <xf numFmtId="0" fontId="0" fillId="76" borderId="18" xfId="0" applyFont="1" applyFill="1" applyBorder="1" applyAlignment="1">
      <alignment horizontal="center"/>
    </xf>
    <xf numFmtId="0" fontId="0" fillId="76" borderId="0" xfId="0" applyFont="1" applyFill="1" applyBorder="1" applyAlignment="1">
      <alignment horizontal="center"/>
    </xf>
    <xf numFmtId="15" fontId="0" fillId="41" borderId="20" xfId="0" applyNumberFormat="1" applyFont="1" applyFill="1" applyBorder="1" applyAlignment="1">
      <alignment horizontal="center"/>
    </xf>
    <xf numFmtId="15" fontId="0" fillId="41" borderId="51" xfId="0" applyNumberFormat="1" applyFont="1" applyFill="1" applyBorder="1" applyAlignment="1">
      <alignment horizontal="center"/>
    </xf>
    <xf numFmtId="0" fontId="37" fillId="41" borderId="0" xfId="0" applyFont="1" applyFill="1" applyBorder="1" applyAlignment="1">
      <alignment horizontal="left"/>
    </xf>
    <xf numFmtId="0" fontId="37" fillId="41" borderId="37" xfId="0" applyFont="1" applyFill="1" applyBorder="1" applyAlignment="1">
      <alignment horizontal="left"/>
    </xf>
    <xf numFmtId="49" fontId="0" fillId="41" borderId="18" xfId="46" applyNumberFormat="1" applyFont="1" applyFill="1" applyBorder="1" applyAlignment="1">
      <alignment horizontal="center"/>
    </xf>
    <xf numFmtId="49" fontId="0" fillId="41" borderId="19" xfId="46" applyNumberFormat="1" applyFont="1" applyFill="1" applyBorder="1" applyAlignment="1">
      <alignment horizontal="center"/>
    </xf>
    <xf numFmtId="0" fontId="0" fillId="41" borderId="22" xfId="0" applyFont="1" applyFill="1" applyBorder="1" applyAlignment="1">
      <alignment horizontal="center"/>
    </xf>
    <xf numFmtId="0" fontId="62" fillId="14" borderId="25" xfId="0" applyFont="1" applyFill="1" applyBorder="1" applyAlignment="1">
      <alignment horizontal="center" vertical="center"/>
    </xf>
    <xf numFmtId="0" fontId="62" fillId="14" borderId="26" xfId="0" applyFont="1" applyFill="1" applyBorder="1" applyAlignment="1">
      <alignment horizontal="center" vertical="center"/>
    </xf>
    <xf numFmtId="165" fontId="8" fillId="14" borderId="25" xfId="46" applyFont="1" applyFill="1" applyBorder="1" applyAlignment="1">
      <alignment horizontal="center" vertical="center"/>
    </xf>
    <xf numFmtId="165" fontId="8" fillId="14" borderId="26" xfId="46" applyFont="1" applyFill="1" applyBorder="1" applyAlignment="1">
      <alignment horizontal="center" vertical="center"/>
    </xf>
    <xf numFmtId="0" fontId="34" fillId="43" borderId="25" xfId="0" applyFont="1" applyFill="1" applyBorder="1" applyAlignment="1">
      <alignment horizontal="center" vertical="center" wrapText="1"/>
    </xf>
    <xf numFmtId="0" fontId="8" fillId="43" borderId="26"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8" fillId="43" borderId="23" xfId="0" applyFont="1" applyFill="1" applyBorder="1" applyAlignment="1">
      <alignment horizontal="center"/>
    </xf>
    <xf numFmtId="0" fontId="8" fillId="43" borderId="52" xfId="0" applyFont="1" applyFill="1" applyBorder="1" applyAlignment="1">
      <alignment horizontal="center"/>
    </xf>
    <xf numFmtId="0" fontId="8" fillId="43" borderId="53" xfId="0" applyFont="1" applyFill="1" applyBorder="1" applyAlignment="1">
      <alignment horizontal="center"/>
    </xf>
    <xf numFmtId="15" fontId="38" fillId="76" borderId="20" xfId="99" quotePrefix="1" applyNumberFormat="1" applyFill="1" applyBorder="1" applyAlignment="1">
      <alignment horizontal="center" vertical="center"/>
    </xf>
    <xf numFmtId="15" fontId="38" fillId="76" borderId="51" xfId="99" applyNumberFormat="1" applyFill="1" applyBorder="1" applyAlignment="1">
      <alignment horizontal="center" vertical="center"/>
    </xf>
    <xf numFmtId="0" fontId="0" fillId="76" borderId="20" xfId="0" applyFont="1" applyFill="1" applyBorder="1" applyAlignment="1">
      <alignment horizontal="center"/>
    </xf>
    <xf numFmtId="0" fontId="0" fillId="76" borderId="21" xfId="0" applyFont="1" applyFill="1" applyBorder="1" applyAlignment="1">
      <alignment horizontal="center"/>
    </xf>
    <xf numFmtId="166" fontId="38" fillId="76" borderId="22" xfId="46" applyNumberFormat="1" applyFont="1" applyFill="1" applyBorder="1" applyAlignment="1">
      <alignment horizontal="center"/>
    </xf>
    <xf numFmtId="0" fontId="8" fillId="76" borderId="0" xfId="0" applyFont="1" applyFill="1" applyAlignment="1">
      <alignment horizontal="center"/>
    </xf>
    <xf numFmtId="0" fontId="0" fillId="76" borderId="16" xfId="0" applyFont="1" applyFill="1" applyBorder="1" applyAlignment="1">
      <alignment horizontal="center"/>
    </xf>
    <xf numFmtId="0" fontId="0" fillId="76" borderId="17" xfId="0" applyFont="1" applyFill="1" applyBorder="1" applyAlignment="1">
      <alignment horizontal="center"/>
    </xf>
    <xf numFmtId="0" fontId="0" fillId="76" borderId="14" xfId="0" applyFont="1" applyFill="1" applyBorder="1" applyAlignment="1">
      <alignment horizontal="center"/>
    </xf>
    <xf numFmtId="49" fontId="38" fillId="76" borderId="18" xfId="46" applyNumberFormat="1" applyFont="1" applyFill="1" applyBorder="1" applyAlignment="1">
      <alignment horizontal="center"/>
    </xf>
    <xf numFmtId="49" fontId="38" fillId="76" borderId="19" xfId="46" applyNumberFormat="1" applyFont="1" applyFill="1" applyBorder="1" applyAlignment="1">
      <alignment horizontal="center"/>
    </xf>
    <xf numFmtId="0" fontId="0" fillId="76" borderId="18" xfId="0" applyFont="1" applyFill="1" applyBorder="1" applyAlignment="1">
      <alignment horizontal="center"/>
    </xf>
    <xf numFmtId="0" fontId="0" fillId="76" borderId="0" xfId="0" applyFont="1" applyFill="1" applyBorder="1" applyAlignment="1">
      <alignment horizontal="center"/>
    </xf>
    <xf numFmtId="166" fontId="38" fillId="76" borderId="19" xfId="46" applyNumberFormat="1" applyFont="1" applyFill="1" applyBorder="1" applyAlignment="1">
      <alignment horizontal="center"/>
    </xf>
    <xf numFmtId="0" fontId="68" fillId="0" borderId="0" xfId="0" applyFont="1" applyAlignment="1">
      <alignment horizontal="left" vertical="center"/>
    </xf>
    <xf numFmtId="0" fontId="68" fillId="0" borderId="19" xfId="0" applyFont="1" applyBorder="1" applyAlignment="1">
      <alignment horizontal="left" vertical="center"/>
    </xf>
    <xf numFmtId="0" fontId="0" fillId="41" borderId="16" xfId="0" applyFill="1" applyBorder="1" applyAlignment="1">
      <alignment horizontal="center"/>
    </xf>
    <xf numFmtId="0" fontId="0" fillId="41" borderId="17" xfId="0" applyFill="1" applyBorder="1" applyAlignment="1">
      <alignment horizontal="center"/>
    </xf>
    <xf numFmtId="0" fontId="0" fillId="41" borderId="14" xfId="0" applyFill="1" applyBorder="1" applyAlignment="1">
      <alignment horizontal="center"/>
    </xf>
    <xf numFmtId="49" fontId="38" fillId="41" borderId="18" xfId="46" applyNumberFormat="1" applyFont="1" applyFill="1" applyBorder="1" applyAlignment="1">
      <alignment horizontal="center"/>
    </xf>
    <xf numFmtId="49" fontId="38" fillId="41" borderId="19" xfId="46" applyNumberFormat="1" applyFont="1" applyFill="1" applyBorder="1" applyAlignment="1">
      <alignment horizontal="center"/>
    </xf>
    <xf numFmtId="15" fontId="38" fillId="41" borderId="20" xfId="99" quotePrefix="1" applyNumberFormat="1" applyFill="1" applyBorder="1" applyAlignment="1">
      <alignment horizontal="center" vertical="center"/>
    </xf>
    <xf numFmtId="15" fontId="38" fillId="41" borderId="51" xfId="99" applyNumberFormat="1" applyFill="1" applyBorder="1" applyAlignment="1">
      <alignment horizontal="center" vertical="center"/>
    </xf>
    <xf numFmtId="0" fontId="62" fillId="0" borderId="30" xfId="93" applyFont="1" applyBorder="1"/>
  </cellXfs>
  <cellStyles count="911">
    <cellStyle name="20% - Accent1" xfId="1" builtinId="30" customBuiltin="1"/>
    <cellStyle name="20% - Accent1 2" xfId="448" xr:uid="{00000000-0005-0000-0000-000001000000}"/>
    <cellStyle name="20% - Accent2" xfId="2" builtinId="34" customBuiltin="1"/>
    <cellStyle name="20% - Accent2 2" xfId="452" xr:uid="{00000000-0005-0000-0000-000003000000}"/>
    <cellStyle name="20% - Accent3" xfId="3" builtinId="38" customBuiltin="1"/>
    <cellStyle name="20% - Accent3 2" xfId="456" xr:uid="{00000000-0005-0000-0000-000005000000}"/>
    <cellStyle name="20% - Accent4" xfId="4" builtinId="42" customBuiltin="1"/>
    <cellStyle name="20% - Accent4 2" xfId="460" xr:uid="{00000000-0005-0000-0000-000007000000}"/>
    <cellStyle name="20% - Accent5" xfId="5" builtinId="46" customBuiltin="1"/>
    <cellStyle name="20% - Accent5 2" xfId="464" xr:uid="{00000000-0005-0000-0000-000009000000}"/>
    <cellStyle name="20% - Accent6" xfId="6" builtinId="50" customBuiltin="1"/>
    <cellStyle name="20% - Accent6 2" xfId="468" xr:uid="{00000000-0005-0000-0000-00000B000000}"/>
    <cellStyle name="20% - アクセント 1" xfId="7" xr:uid="{00000000-0005-0000-0000-00000C000000}"/>
    <cellStyle name="20% - アクセント 2" xfId="8" xr:uid="{00000000-0005-0000-0000-00000D000000}"/>
    <cellStyle name="20% - アクセント 3" xfId="9" xr:uid="{00000000-0005-0000-0000-00000E000000}"/>
    <cellStyle name="20% - アクセント 4" xfId="10" xr:uid="{00000000-0005-0000-0000-00000F000000}"/>
    <cellStyle name="20% - アクセント 5" xfId="11" xr:uid="{00000000-0005-0000-0000-000010000000}"/>
    <cellStyle name="20% - アクセント 6" xfId="12" xr:uid="{00000000-0005-0000-0000-000011000000}"/>
    <cellStyle name="40% - Accent1" xfId="13" builtinId="31" customBuiltin="1"/>
    <cellStyle name="40% - Accent1 2" xfId="449" xr:uid="{00000000-0005-0000-0000-000013000000}"/>
    <cellStyle name="40% - Accent2" xfId="14" builtinId="35" customBuiltin="1"/>
    <cellStyle name="40% - Accent2 2" xfId="453" xr:uid="{00000000-0005-0000-0000-000015000000}"/>
    <cellStyle name="40% - Accent3" xfId="15" builtinId="39" customBuiltin="1"/>
    <cellStyle name="40% - Accent3 2" xfId="457" xr:uid="{00000000-0005-0000-0000-000017000000}"/>
    <cellStyle name="40% - Accent4" xfId="16" builtinId="43" customBuiltin="1"/>
    <cellStyle name="40% - Accent4 2" xfId="461" xr:uid="{00000000-0005-0000-0000-000019000000}"/>
    <cellStyle name="40% - Accent5" xfId="17" builtinId="47" customBuiltin="1"/>
    <cellStyle name="40% - Accent5 2" xfId="465" xr:uid="{00000000-0005-0000-0000-00001B000000}"/>
    <cellStyle name="40% - Accent6" xfId="18" builtinId="51" customBuiltin="1"/>
    <cellStyle name="40% - Accent6 2" xfId="469" xr:uid="{00000000-0005-0000-0000-00001D000000}"/>
    <cellStyle name="40% - アクセント 1" xfId="19" xr:uid="{00000000-0005-0000-0000-00001E000000}"/>
    <cellStyle name="40% - アクセント 2" xfId="20" xr:uid="{00000000-0005-0000-0000-00001F000000}"/>
    <cellStyle name="40% - アクセント 3" xfId="21" xr:uid="{00000000-0005-0000-0000-000020000000}"/>
    <cellStyle name="40% - アクセント 4" xfId="22" xr:uid="{00000000-0005-0000-0000-000021000000}"/>
    <cellStyle name="40% - アクセント 5" xfId="23" xr:uid="{00000000-0005-0000-0000-000022000000}"/>
    <cellStyle name="40% - アクセント 6" xfId="24" xr:uid="{00000000-0005-0000-0000-000023000000}"/>
    <cellStyle name="60% - Accent1" xfId="25" builtinId="32" customBuiltin="1"/>
    <cellStyle name="60% - Accent1 2" xfId="450" xr:uid="{00000000-0005-0000-0000-000025000000}"/>
    <cellStyle name="60% - Accent2" xfId="26" builtinId="36" customBuiltin="1"/>
    <cellStyle name="60% - Accent2 2" xfId="454" xr:uid="{00000000-0005-0000-0000-000027000000}"/>
    <cellStyle name="60% - Accent3" xfId="27" builtinId="40" customBuiltin="1"/>
    <cellStyle name="60% - Accent3 2" xfId="458" xr:uid="{00000000-0005-0000-0000-000029000000}"/>
    <cellStyle name="60% - Accent4" xfId="28" builtinId="44" customBuiltin="1"/>
    <cellStyle name="60% - Accent4 2" xfId="462" xr:uid="{00000000-0005-0000-0000-00002B000000}"/>
    <cellStyle name="60% - Accent5" xfId="29" builtinId="48" customBuiltin="1"/>
    <cellStyle name="60% - Accent5 2" xfId="466" xr:uid="{00000000-0005-0000-0000-00002D000000}"/>
    <cellStyle name="60% - Accent6" xfId="30" builtinId="52" customBuiltin="1"/>
    <cellStyle name="60% - Accent6 2" xfId="470" xr:uid="{00000000-0005-0000-0000-00002F000000}"/>
    <cellStyle name="60% - アクセント 1" xfId="31" xr:uid="{00000000-0005-0000-0000-000030000000}"/>
    <cellStyle name="60% - アクセント 2" xfId="32" xr:uid="{00000000-0005-0000-0000-000031000000}"/>
    <cellStyle name="60% - アクセント 3" xfId="33" xr:uid="{00000000-0005-0000-0000-000032000000}"/>
    <cellStyle name="60% - アクセント 4" xfId="34" xr:uid="{00000000-0005-0000-0000-000033000000}"/>
    <cellStyle name="60% - アクセント 5" xfId="35" xr:uid="{00000000-0005-0000-0000-000034000000}"/>
    <cellStyle name="60% - アクセント 6" xfId="36" xr:uid="{00000000-0005-0000-0000-000035000000}"/>
    <cellStyle name="Accent1" xfId="37" builtinId="29" customBuiltin="1"/>
    <cellStyle name="Accent1 2" xfId="447" xr:uid="{00000000-0005-0000-0000-000037000000}"/>
    <cellStyle name="Accent2" xfId="38" builtinId="33" customBuiltin="1"/>
    <cellStyle name="Accent2 2" xfId="451" xr:uid="{00000000-0005-0000-0000-000039000000}"/>
    <cellStyle name="Accent3" xfId="39" builtinId="37" customBuiltin="1"/>
    <cellStyle name="Accent3 2" xfId="455" xr:uid="{00000000-0005-0000-0000-00003B000000}"/>
    <cellStyle name="Accent4" xfId="40" builtinId="41" customBuiltin="1"/>
    <cellStyle name="Accent4 2" xfId="459" xr:uid="{00000000-0005-0000-0000-00003D000000}"/>
    <cellStyle name="Accent5" xfId="41" builtinId="45" customBuiltin="1"/>
    <cellStyle name="Accent5 2" xfId="463" xr:uid="{00000000-0005-0000-0000-00003F000000}"/>
    <cellStyle name="Accent6" xfId="42" builtinId="49" customBuiltin="1"/>
    <cellStyle name="Accent6 2" xfId="467" xr:uid="{00000000-0005-0000-0000-000041000000}"/>
    <cellStyle name="Bad" xfId="43" builtinId="27" customBuiltin="1"/>
    <cellStyle name="Bad 2" xfId="436" xr:uid="{00000000-0005-0000-0000-000043000000}"/>
    <cellStyle name="Calculation" xfId="44" builtinId="22" customBuiltin="1"/>
    <cellStyle name="Calculation 2" xfId="440" xr:uid="{00000000-0005-0000-0000-000045000000}"/>
    <cellStyle name="Check Cell" xfId="45" builtinId="23" customBuiltin="1"/>
    <cellStyle name="Check Cell 2" xfId="442" xr:uid="{00000000-0005-0000-0000-000047000000}"/>
    <cellStyle name="Comma" xfId="46" builtinId="3"/>
    <cellStyle name="Comma [0]" xfId="47" builtinId="6"/>
    <cellStyle name="Comma [0] 2" xfId="95" xr:uid="{00000000-0005-0000-0000-00004A000000}"/>
    <cellStyle name="Comma [0] 2 2" xfId="152" xr:uid="{00000000-0005-0000-0000-00004B000000}"/>
    <cellStyle name="Comma [0] 2 2 2" xfId="357" xr:uid="{00000000-0005-0000-0000-00004C000000}"/>
    <cellStyle name="Comma [0] 2 2 3" xfId="690" xr:uid="{00000000-0005-0000-0000-00004D000000}"/>
    <cellStyle name="Comma [0] 2 3" xfId="212" xr:uid="{00000000-0005-0000-0000-00004E000000}"/>
    <cellStyle name="Comma [0] 2 3 2" xfId="764" xr:uid="{00000000-0005-0000-0000-00004F000000}"/>
    <cellStyle name="Comma [0] 2 4" xfId="475" xr:uid="{00000000-0005-0000-0000-000050000000}"/>
    <cellStyle name="Comma [0] 2 5" xfId="552" xr:uid="{00000000-0005-0000-0000-000051000000}"/>
    <cellStyle name="Comma [0] 2 6" xfId="838" xr:uid="{00000000-0005-0000-0000-000052000000}"/>
    <cellStyle name="Comma [0] 3" xfId="167" xr:uid="{00000000-0005-0000-0000-000053000000}"/>
    <cellStyle name="Comma [0] 3 2" xfId="320" xr:uid="{00000000-0005-0000-0000-000054000000}"/>
    <cellStyle name="Comma [0] 3 2 2" xfId="655" xr:uid="{00000000-0005-0000-0000-000055000000}"/>
    <cellStyle name="Comma [0] 3 3" xfId="168" xr:uid="{00000000-0005-0000-0000-000056000000}"/>
    <cellStyle name="Comma [0] 3 3 2" xfId="483" xr:uid="{00000000-0005-0000-0000-000057000000}"/>
    <cellStyle name="Comma [0] 3 4" xfId="482" xr:uid="{00000000-0005-0000-0000-000058000000}"/>
    <cellStyle name="Comma [0] 4" xfId="175" xr:uid="{00000000-0005-0000-0000-000059000000}"/>
    <cellStyle name="Comma [0] 4 2" xfId="517" xr:uid="{00000000-0005-0000-0000-00005A000000}"/>
    <cellStyle name="Comma [0] 5" xfId="169" xr:uid="{00000000-0005-0000-0000-00005B000000}"/>
    <cellStyle name="Comma [0] 5 2" xfId="484" xr:uid="{00000000-0005-0000-0000-00005C000000}"/>
    <cellStyle name="Comma [0] 6" xfId="473" xr:uid="{00000000-0005-0000-0000-00005D000000}"/>
    <cellStyle name="Comma [0] 7" xfId="761" xr:uid="{00000000-0005-0000-0000-00005E000000}"/>
    <cellStyle name="Comma [0] 8" xfId="803" xr:uid="{00000000-0005-0000-0000-00005F000000}"/>
    <cellStyle name="Comma 10" xfId="161" xr:uid="{00000000-0005-0000-0000-000060000000}"/>
    <cellStyle name="Comma 11" xfId="164" xr:uid="{00000000-0005-0000-0000-000061000000}"/>
    <cellStyle name="Comma 12" xfId="160" xr:uid="{00000000-0005-0000-0000-000062000000}"/>
    <cellStyle name="Comma 13" xfId="148" xr:uid="{00000000-0005-0000-0000-000063000000}"/>
    <cellStyle name="Comma 14" xfId="159" xr:uid="{00000000-0005-0000-0000-000064000000}"/>
    <cellStyle name="Comma 15" xfId="149" xr:uid="{00000000-0005-0000-0000-000065000000}"/>
    <cellStyle name="Comma 16" xfId="158" xr:uid="{00000000-0005-0000-0000-000066000000}"/>
    <cellStyle name="Comma 17" xfId="150" xr:uid="{00000000-0005-0000-0000-000067000000}"/>
    <cellStyle name="Comma 18" xfId="157" xr:uid="{00000000-0005-0000-0000-000068000000}"/>
    <cellStyle name="Comma 19" xfId="151" xr:uid="{00000000-0005-0000-0000-000069000000}"/>
    <cellStyle name="Comma 2" xfId="48" xr:uid="{00000000-0005-0000-0000-00006A000000}"/>
    <cellStyle name="Comma 2 2" xfId="471" xr:uid="{00000000-0005-0000-0000-00006B000000}"/>
    <cellStyle name="Comma 2 3" xfId="474" xr:uid="{00000000-0005-0000-0000-00006C000000}"/>
    <cellStyle name="Comma 3" xfId="94" xr:uid="{00000000-0005-0000-0000-00006D000000}"/>
    <cellStyle name="Comma 3 2" xfId="153" xr:uid="{00000000-0005-0000-0000-00006E000000}"/>
    <cellStyle name="Comma 4" xfId="96" xr:uid="{00000000-0005-0000-0000-00006F000000}"/>
    <cellStyle name="Comma 4 2" xfId="154" xr:uid="{00000000-0005-0000-0000-000070000000}"/>
    <cellStyle name="Comma 5" xfId="147" xr:uid="{00000000-0005-0000-0000-000071000000}"/>
    <cellStyle name="Comma 6" xfId="163" xr:uid="{00000000-0005-0000-0000-000072000000}"/>
    <cellStyle name="Comma 7" xfId="166" xr:uid="{00000000-0005-0000-0000-000073000000}"/>
    <cellStyle name="Comma 8" xfId="162" xr:uid="{00000000-0005-0000-0000-000074000000}"/>
    <cellStyle name="Comma 9" xfId="165" xr:uid="{00000000-0005-0000-0000-000075000000}"/>
    <cellStyle name="Comma[0]_5" xfId="49" xr:uid="{00000000-0005-0000-0000-000076000000}"/>
    <cellStyle name="Explanatory Text" xfId="50" builtinId="53" customBuiltin="1"/>
    <cellStyle name="Explanatory Text 2" xfId="445" xr:uid="{00000000-0005-0000-0000-000078000000}"/>
    <cellStyle name="Good" xfId="51" builtinId="26" customBuiltin="1"/>
    <cellStyle name="Good 2" xfId="435" xr:uid="{00000000-0005-0000-0000-00007A000000}"/>
    <cellStyle name="Heading 1" xfId="52" builtinId="16" customBuiltin="1"/>
    <cellStyle name="Heading 1 2" xfId="431" xr:uid="{00000000-0005-0000-0000-00007C000000}"/>
    <cellStyle name="Heading 2" xfId="53" builtinId="17" customBuiltin="1"/>
    <cellStyle name="Heading 2 2" xfId="432" xr:uid="{00000000-0005-0000-0000-00007E000000}"/>
    <cellStyle name="Heading 3" xfId="54" builtinId="18" customBuiltin="1"/>
    <cellStyle name="Heading 3 2" xfId="433" xr:uid="{00000000-0005-0000-0000-000080000000}"/>
    <cellStyle name="Heading 4" xfId="55" builtinId="19" customBuiltin="1"/>
    <cellStyle name="Heading 4 2" xfId="434" xr:uid="{00000000-0005-0000-0000-000082000000}"/>
    <cellStyle name="Input" xfId="56" builtinId="20" customBuiltin="1"/>
    <cellStyle name="Input 2" xfId="438" xr:uid="{00000000-0005-0000-0000-000084000000}"/>
    <cellStyle name="Linked Cell" xfId="57" builtinId="24" customBuiltin="1"/>
    <cellStyle name="Linked Cell 2" xfId="441" xr:uid="{00000000-0005-0000-0000-000086000000}"/>
    <cellStyle name="Neutral" xfId="58" builtinId="28" customBuiltin="1"/>
    <cellStyle name="Neutral 2" xfId="437" xr:uid="{00000000-0005-0000-0000-000088000000}"/>
    <cellStyle name="Normal" xfId="0" builtinId="0"/>
    <cellStyle name="Normal 2" xfId="59" xr:uid="{00000000-0005-0000-0000-00008A000000}"/>
    <cellStyle name="Normal 2 2" xfId="105" xr:uid="{00000000-0005-0000-0000-00008B000000}"/>
    <cellStyle name="Normal 2 2 2" xfId="110" xr:uid="{00000000-0005-0000-0000-00008C000000}"/>
    <cellStyle name="Normal 2 2 2 2" xfId="140" xr:uid="{00000000-0005-0000-0000-00008D000000}"/>
    <cellStyle name="Normal 2 2 2 2 2" xfId="274" xr:uid="{00000000-0005-0000-0000-00008E000000}"/>
    <cellStyle name="Normal 2 2 2 2 2 2" xfId="421" xr:uid="{00000000-0005-0000-0000-00008F000000}"/>
    <cellStyle name="Normal 2 2 2 2 2 2 2" xfId="750" xr:uid="{00000000-0005-0000-0000-000090000000}"/>
    <cellStyle name="Normal 2 2 2 2 2 3" xfId="612" xr:uid="{00000000-0005-0000-0000-000091000000}"/>
    <cellStyle name="Normal 2 2 2 2 2 4" xfId="898" xr:uid="{00000000-0005-0000-0000-000092000000}"/>
    <cellStyle name="Normal 2 2 2 2 3" xfId="240" xr:uid="{00000000-0005-0000-0000-000093000000}"/>
    <cellStyle name="Normal 2 2 2 2 3 2" xfId="385" xr:uid="{00000000-0005-0000-0000-000094000000}"/>
    <cellStyle name="Normal 2 2 2 2 3 2 2" xfId="716" xr:uid="{00000000-0005-0000-0000-000095000000}"/>
    <cellStyle name="Normal 2 2 2 2 3 3" xfId="578" xr:uid="{00000000-0005-0000-0000-000096000000}"/>
    <cellStyle name="Normal 2 2 2 2 3 4" xfId="864" xr:uid="{00000000-0005-0000-0000-000097000000}"/>
    <cellStyle name="Normal 2 2 2 2 4" xfId="203" xr:uid="{00000000-0005-0000-0000-000098000000}"/>
    <cellStyle name="Normal 2 2 2 2 4 2" xfId="348" xr:uid="{00000000-0005-0000-0000-000099000000}"/>
    <cellStyle name="Normal 2 2 2 2 4 2 2" xfId="681" xr:uid="{00000000-0005-0000-0000-00009A000000}"/>
    <cellStyle name="Normal 2 2 2 2 4 3" xfId="543" xr:uid="{00000000-0005-0000-0000-00009B000000}"/>
    <cellStyle name="Normal 2 2 2 2 4 4" xfId="829" xr:uid="{00000000-0005-0000-0000-00009C000000}"/>
    <cellStyle name="Normal 2 2 2 2 5" xfId="311" xr:uid="{00000000-0005-0000-0000-00009D000000}"/>
    <cellStyle name="Normal 2 2 2 2 5 2" xfId="646" xr:uid="{00000000-0005-0000-0000-00009E000000}"/>
    <cellStyle name="Normal 2 2 2 2 6" xfId="508" xr:uid="{00000000-0005-0000-0000-00009F000000}"/>
    <cellStyle name="Normal 2 2 2 2 7" xfId="794" xr:uid="{00000000-0005-0000-0000-0000A0000000}"/>
    <cellStyle name="Normal 2 2 2 3" xfId="258" xr:uid="{00000000-0005-0000-0000-0000A1000000}"/>
    <cellStyle name="Normal 2 2 2 3 2" xfId="404" xr:uid="{00000000-0005-0000-0000-0000A2000000}"/>
    <cellStyle name="Normal 2 2 2 3 2 2" xfId="734" xr:uid="{00000000-0005-0000-0000-0000A3000000}"/>
    <cellStyle name="Normal 2 2 2 3 3" xfId="596" xr:uid="{00000000-0005-0000-0000-0000A4000000}"/>
    <cellStyle name="Normal 2 2 2 3 4" xfId="882" xr:uid="{00000000-0005-0000-0000-0000A5000000}"/>
    <cellStyle name="Normal 2 2 2 4" xfId="223" xr:uid="{00000000-0005-0000-0000-0000A6000000}"/>
    <cellStyle name="Normal 2 2 2 4 2" xfId="368" xr:uid="{00000000-0005-0000-0000-0000A7000000}"/>
    <cellStyle name="Normal 2 2 2 4 2 2" xfId="700" xr:uid="{00000000-0005-0000-0000-0000A8000000}"/>
    <cellStyle name="Normal 2 2 2 4 3" xfId="562" xr:uid="{00000000-0005-0000-0000-0000A9000000}"/>
    <cellStyle name="Normal 2 2 2 4 4" xfId="848" xr:uid="{00000000-0005-0000-0000-0000AA000000}"/>
    <cellStyle name="Normal 2 2 2 5" xfId="186" xr:uid="{00000000-0005-0000-0000-0000AB000000}"/>
    <cellStyle name="Normal 2 2 2 5 2" xfId="331" xr:uid="{00000000-0005-0000-0000-0000AC000000}"/>
    <cellStyle name="Normal 2 2 2 5 2 2" xfId="665" xr:uid="{00000000-0005-0000-0000-0000AD000000}"/>
    <cellStyle name="Normal 2 2 2 5 3" xfId="527" xr:uid="{00000000-0005-0000-0000-0000AE000000}"/>
    <cellStyle name="Normal 2 2 2 5 4" xfId="813" xr:uid="{00000000-0005-0000-0000-0000AF000000}"/>
    <cellStyle name="Normal 2 2 2 6" xfId="294" xr:uid="{00000000-0005-0000-0000-0000B0000000}"/>
    <cellStyle name="Normal 2 2 2 6 2" xfId="630" xr:uid="{00000000-0005-0000-0000-0000B1000000}"/>
    <cellStyle name="Normal 2 2 2 7" xfId="492" xr:uid="{00000000-0005-0000-0000-0000B2000000}"/>
    <cellStyle name="Normal 2 2 2 8" xfId="778" xr:uid="{00000000-0005-0000-0000-0000B3000000}"/>
    <cellStyle name="Normal 2 2 3" xfId="136" xr:uid="{00000000-0005-0000-0000-0000B4000000}"/>
    <cellStyle name="Normal 2 2 3 2" xfId="270" xr:uid="{00000000-0005-0000-0000-0000B5000000}"/>
    <cellStyle name="Normal 2 2 3 2 2" xfId="417" xr:uid="{00000000-0005-0000-0000-0000B6000000}"/>
    <cellStyle name="Normal 2 2 3 2 2 2" xfId="746" xr:uid="{00000000-0005-0000-0000-0000B7000000}"/>
    <cellStyle name="Normal 2 2 3 2 3" xfId="608" xr:uid="{00000000-0005-0000-0000-0000B8000000}"/>
    <cellStyle name="Normal 2 2 3 2 4" xfId="894" xr:uid="{00000000-0005-0000-0000-0000B9000000}"/>
    <cellStyle name="Normal 2 2 3 3" xfId="236" xr:uid="{00000000-0005-0000-0000-0000BA000000}"/>
    <cellStyle name="Normal 2 2 3 3 2" xfId="381" xr:uid="{00000000-0005-0000-0000-0000BB000000}"/>
    <cellStyle name="Normal 2 2 3 3 2 2" xfId="712" xr:uid="{00000000-0005-0000-0000-0000BC000000}"/>
    <cellStyle name="Normal 2 2 3 3 3" xfId="574" xr:uid="{00000000-0005-0000-0000-0000BD000000}"/>
    <cellStyle name="Normal 2 2 3 3 4" xfId="860" xr:uid="{00000000-0005-0000-0000-0000BE000000}"/>
    <cellStyle name="Normal 2 2 3 4" xfId="199" xr:uid="{00000000-0005-0000-0000-0000BF000000}"/>
    <cellStyle name="Normal 2 2 3 4 2" xfId="344" xr:uid="{00000000-0005-0000-0000-0000C0000000}"/>
    <cellStyle name="Normal 2 2 3 4 2 2" xfId="677" xr:uid="{00000000-0005-0000-0000-0000C1000000}"/>
    <cellStyle name="Normal 2 2 3 4 3" xfId="539" xr:uid="{00000000-0005-0000-0000-0000C2000000}"/>
    <cellStyle name="Normal 2 2 3 4 4" xfId="825" xr:uid="{00000000-0005-0000-0000-0000C3000000}"/>
    <cellStyle name="Normal 2 2 3 5" xfId="307" xr:uid="{00000000-0005-0000-0000-0000C4000000}"/>
    <cellStyle name="Normal 2 2 3 5 2" xfId="642" xr:uid="{00000000-0005-0000-0000-0000C5000000}"/>
    <cellStyle name="Normal 2 2 3 6" xfId="504" xr:uid="{00000000-0005-0000-0000-0000C6000000}"/>
    <cellStyle name="Normal 2 2 3 7" xfId="790" xr:uid="{00000000-0005-0000-0000-0000C7000000}"/>
    <cellStyle name="Normal 2 2 4" xfId="254" xr:uid="{00000000-0005-0000-0000-0000C8000000}"/>
    <cellStyle name="Normal 2 2 4 2" xfId="400" xr:uid="{00000000-0005-0000-0000-0000C9000000}"/>
    <cellStyle name="Normal 2 2 4 2 2" xfId="730" xr:uid="{00000000-0005-0000-0000-0000CA000000}"/>
    <cellStyle name="Normal 2 2 4 3" xfId="592" xr:uid="{00000000-0005-0000-0000-0000CB000000}"/>
    <cellStyle name="Normal 2 2 4 4" xfId="878" xr:uid="{00000000-0005-0000-0000-0000CC000000}"/>
    <cellStyle name="Normal 2 2 5" xfId="219" xr:uid="{00000000-0005-0000-0000-0000CD000000}"/>
    <cellStyle name="Normal 2 2 5 2" xfId="364" xr:uid="{00000000-0005-0000-0000-0000CE000000}"/>
    <cellStyle name="Normal 2 2 5 2 2" xfId="696" xr:uid="{00000000-0005-0000-0000-0000CF000000}"/>
    <cellStyle name="Normal 2 2 5 3" xfId="558" xr:uid="{00000000-0005-0000-0000-0000D0000000}"/>
    <cellStyle name="Normal 2 2 5 4" xfId="844" xr:uid="{00000000-0005-0000-0000-0000D1000000}"/>
    <cellStyle name="Normal 2 2 6" xfId="182" xr:uid="{00000000-0005-0000-0000-0000D2000000}"/>
    <cellStyle name="Normal 2 2 6 2" xfId="327" xr:uid="{00000000-0005-0000-0000-0000D3000000}"/>
    <cellStyle name="Normal 2 2 6 2 2" xfId="661" xr:uid="{00000000-0005-0000-0000-0000D4000000}"/>
    <cellStyle name="Normal 2 2 6 3" xfId="523" xr:uid="{00000000-0005-0000-0000-0000D5000000}"/>
    <cellStyle name="Normal 2 2 6 4" xfId="809" xr:uid="{00000000-0005-0000-0000-0000D6000000}"/>
    <cellStyle name="Normal 2 2 7" xfId="290" xr:uid="{00000000-0005-0000-0000-0000D7000000}"/>
    <cellStyle name="Normal 2 2 7 2" xfId="626" xr:uid="{00000000-0005-0000-0000-0000D8000000}"/>
    <cellStyle name="Normal 2 2 8" xfId="488" xr:uid="{00000000-0005-0000-0000-0000D9000000}"/>
    <cellStyle name="Normal 2 2 9" xfId="774" xr:uid="{00000000-0005-0000-0000-0000DA000000}"/>
    <cellStyle name="Normal 2 3" xfId="99" xr:uid="{00000000-0005-0000-0000-0000DB000000}"/>
    <cellStyle name="Normal 2 4" xfId="481" xr:uid="{00000000-0005-0000-0000-0000DC000000}"/>
    <cellStyle name="Normal 3" xfId="60" xr:uid="{00000000-0005-0000-0000-0000DD000000}"/>
    <cellStyle name="Normal 3 10" xfId="769" xr:uid="{00000000-0005-0000-0000-0000DE000000}"/>
    <cellStyle name="Normal 3 2" xfId="108" xr:uid="{00000000-0005-0000-0000-0000DF000000}"/>
    <cellStyle name="Normal 3 2 2" xfId="138" xr:uid="{00000000-0005-0000-0000-0000E0000000}"/>
    <cellStyle name="Normal 3 2 2 2" xfId="272" xr:uid="{00000000-0005-0000-0000-0000E1000000}"/>
    <cellStyle name="Normal 3 2 2 2 2" xfId="419" xr:uid="{00000000-0005-0000-0000-0000E2000000}"/>
    <cellStyle name="Normal 3 2 2 2 2 2" xfId="748" xr:uid="{00000000-0005-0000-0000-0000E3000000}"/>
    <cellStyle name="Normal 3 2 2 2 3" xfId="610" xr:uid="{00000000-0005-0000-0000-0000E4000000}"/>
    <cellStyle name="Normal 3 2 2 2 4" xfId="896" xr:uid="{00000000-0005-0000-0000-0000E5000000}"/>
    <cellStyle name="Normal 3 2 2 3" xfId="238" xr:uid="{00000000-0005-0000-0000-0000E6000000}"/>
    <cellStyle name="Normal 3 2 2 3 2" xfId="383" xr:uid="{00000000-0005-0000-0000-0000E7000000}"/>
    <cellStyle name="Normal 3 2 2 3 2 2" xfId="714" xr:uid="{00000000-0005-0000-0000-0000E8000000}"/>
    <cellStyle name="Normal 3 2 2 3 3" xfId="576" xr:uid="{00000000-0005-0000-0000-0000E9000000}"/>
    <cellStyle name="Normal 3 2 2 3 4" xfId="862" xr:uid="{00000000-0005-0000-0000-0000EA000000}"/>
    <cellStyle name="Normal 3 2 2 4" xfId="201" xr:uid="{00000000-0005-0000-0000-0000EB000000}"/>
    <cellStyle name="Normal 3 2 2 4 2" xfId="346" xr:uid="{00000000-0005-0000-0000-0000EC000000}"/>
    <cellStyle name="Normal 3 2 2 4 2 2" xfId="679" xr:uid="{00000000-0005-0000-0000-0000ED000000}"/>
    <cellStyle name="Normal 3 2 2 4 3" xfId="541" xr:uid="{00000000-0005-0000-0000-0000EE000000}"/>
    <cellStyle name="Normal 3 2 2 4 4" xfId="827" xr:uid="{00000000-0005-0000-0000-0000EF000000}"/>
    <cellStyle name="Normal 3 2 2 5" xfId="309" xr:uid="{00000000-0005-0000-0000-0000F0000000}"/>
    <cellStyle name="Normal 3 2 2 5 2" xfId="644" xr:uid="{00000000-0005-0000-0000-0000F1000000}"/>
    <cellStyle name="Normal 3 2 2 6" xfId="506" xr:uid="{00000000-0005-0000-0000-0000F2000000}"/>
    <cellStyle name="Normal 3 2 2 7" xfId="792" xr:uid="{00000000-0005-0000-0000-0000F3000000}"/>
    <cellStyle name="Normal 3 2 3" xfId="256" xr:uid="{00000000-0005-0000-0000-0000F4000000}"/>
    <cellStyle name="Normal 3 2 3 2" xfId="402" xr:uid="{00000000-0005-0000-0000-0000F5000000}"/>
    <cellStyle name="Normal 3 2 3 2 2" xfId="732" xr:uid="{00000000-0005-0000-0000-0000F6000000}"/>
    <cellStyle name="Normal 3 2 3 3" xfId="594" xr:uid="{00000000-0005-0000-0000-0000F7000000}"/>
    <cellStyle name="Normal 3 2 3 4" xfId="880" xr:uid="{00000000-0005-0000-0000-0000F8000000}"/>
    <cellStyle name="Normal 3 2 4" xfId="221" xr:uid="{00000000-0005-0000-0000-0000F9000000}"/>
    <cellStyle name="Normal 3 2 4 2" xfId="366" xr:uid="{00000000-0005-0000-0000-0000FA000000}"/>
    <cellStyle name="Normal 3 2 4 2 2" xfId="698" xr:uid="{00000000-0005-0000-0000-0000FB000000}"/>
    <cellStyle name="Normal 3 2 4 3" xfId="560" xr:uid="{00000000-0005-0000-0000-0000FC000000}"/>
    <cellStyle name="Normal 3 2 4 4" xfId="846" xr:uid="{00000000-0005-0000-0000-0000FD000000}"/>
    <cellStyle name="Normal 3 2 5" xfId="184" xr:uid="{00000000-0005-0000-0000-0000FE000000}"/>
    <cellStyle name="Normal 3 2 5 2" xfId="329" xr:uid="{00000000-0005-0000-0000-0000FF000000}"/>
    <cellStyle name="Normal 3 2 5 2 2" xfId="663" xr:uid="{00000000-0005-0000-0000-000000010000}"/>
    <cellStyle name="Normal 3 2 5 3" xfId="525" xr:uid="{00000000-0005-0000-0000-000001010000}"/>
    <cellStyle name="Normal 3 2 5 4" xfId="811" xr:uid="{00000000-0005-0000-0000-000002010000}"/>
    <cellStyle name="Normal 3 2 6" xfId="292" xr:uid="{00000000-0005-0000-0000-000003010000}"/>
    <cellStyle name="Normal 3 2 6 2" xfId="628" xr:uid="{00000000-0005-0000-0000-000004010000}"/>
    <cellStyle name="Normal 3 2 7" xfId="490" xr:uid="{00000000-0005-0000-0000-000005010000}"/>
    <cellStyle name="Normal 3 2 8" xfId="776" xr:uid="{00000000-0005-0000-0000-000006010000}"/>
    <cellStyle name="Normal 3 3" xfId="112" xr:uid="{00000000-0005-0000-0000-000007010000}"/>
    <cellStyle name="Normal 3 3 2" xfId="142" xr:uid="{00000000-0005-0000-0000-000008010000}"/>
    <cellStyle name="Normal 3 3 2 2" xfId="276" xr:uid="{00000000-0005-0000-0000-000009010000}"/>
    <cellStyle name="Normal 3 3 2 2 2" xfId="423" xr:uid="{00000000-0005-0000-0000-00000A010000}"/>
    <cellStyle name="Normal 3 3 2 2 2 2" xfId="752" xr:uid="{00000000-0005-0000-0000-00000B010000}"/>
    <cellStyle name="Normal 3 3 2 2 3" xfId="614" xr:uid="{00000000-0005-0000-0000-00000C010000}"/>
    <cellStyle name="Normal 3 3 2 2 4" xfId="900" xr:uid="{00000000-0005-0000-0000-00000D010000}"/>
    <cellStyle name="Normal 3 3 2 3" xfId="242" xr:uid="{00000000-0005-0000-0000-00000E010000}"/>
    <cellStyle name="Normal 3 3 2 3 2" xfId="387" xr:uid="{00000000-0005-0000-0000-00000F010000}"/>
    <cellStyle name="Normal 3 3 2 3 2 2" xfId="718" xr:uid="{00000000-0005-0000-0000-000010010000}"/>
    <cellStyle name="Normal 3 3 2 3 3" xfId="580" xr:uid="{00000000-0005-0000-0000-000011010000}"/>
    <cellStyle name="Normal 3 3 2 3 4" xfId="866" xr:uid="{00000000-0005-0000-0000-000012010000}"/>
    <cellStyle name="Normal 3 3 2 4" xfId="205" xr:uid="{00000000-0005-0000-0000-000013010000}"/>
    <cellStyle name="Normal 3 3 2 4 2" xfId="350" xr:uid="{00000000-0005-0000-0000-000014010000}"/>
    <cellStyle name="Normal 3 3 2 4 2 2" xfId="683" xr:uid="{00000000-0005-0000-0000-000015010000}"/>
    <cellStyle name="Normal 3 3 2 4 3" xfId="545" xr:uid="{00000000-0005-0000-0000-000016010000}"/>
    <cellStyle name="Normal 3 3 2 4 4" xfId="831" xr:uid="{00000000-0005-0000-0000-000017010000}"/>
    <cellStyle name="Normal 3 3 2 5" xfId="313" xr:uid="{00000000-0005-0000-0000-000018010000}"/>
    <cellStyle name="Normal 3 3 2 5 2" xfId="648" xr:uid="{00000000-0005-0000-0000-000019010000}"/>
    <cellStyle name="Normal 3 3 2 6" xfId="510" xr:uid="{00000000-0005-0000-0000-00001A010000}"/>
    <cellStyle name="Normal 3 3 2 7" xfId="796" xr:uid="{00000000-0005-0000-0000-00001B010000}"/>
    <cellStyle name="Normal 3 3 3" xfId="259" xr:uid="{00000000-0005-0000-0000-00001C010000}"/>
    <cellStyle name="Normal 3 3 3 2" xfId="406" xr:uid="{00000000-0005-0000-0000-00001D010000}"/>
    <cellStyle name="Normal 3 3 3 2 2" xfId="736" xr:uid="{00000000-0005-0000-0000-00001E010000}"/>
    <cellStyle name="Normal 3 3 3 3" xfId="598" xr:uid="{00000000-0005-0000-0000-00001F010000}"/>
    <cellStyle name="Normal 3 3 3 4" xfId="884" xr:uid="{00000000-0005-0000-0000-000020010000}"/>
    <cellStyle name="Normal 3 3 4" xfId="225" xr:uid="{00000000-0005-0000-0000-000021010000}"/>
    <cellStyle name="Normal 3 3 4 2" xfId="370" xr:uid="{00000000-0005-0000-0000-000022010000}"/>
    <cellStyle name="Normal 3 3 4 2 2" xfId="702" xr:uid="{00000000-0005-0000-0000-000023010000}"/>
    <cellStyle name="Normal 3 3 4 3" xfId="564" xr:uid="{00000000-0005-0000-0000-000024010000}"/>
    <cellStyle name="Normal 3 3 4 4" xfId="850" xr:uid="{00000000-0005-0000-0000-000025010000}"/>
    <cellStyle name="Normal 3 3 5" xfId="188" xr:uid="{00000000-0005-0000-0000-000026010000}"/>
    <cellStyle name="Normal 3 3 5 2" xfId="333" xr:uid="{00000000-0005-0000-0000-000027010000}"/>
    <cellStyle name="Normal 3 3 5 2 2" xfId="667" xr:uid="{00000000-0005-0000-0000-000028010000}"/>
    <cellStyle name="Normal 3 3 5 3" xfId="529" xr:uid="{00000000-0005-0000-0000-000029010000}"/>
    <cellStyle name="Normal 3 3 5 4" xfId="815" xr:uid="{00000000-0005-0000-0000-00002A010000}"/>
    <cellStyle name="Normal 3 3 6" xfId="296" xr:uid="{00000000-0005-0000-0000-00002B010000}"/>
    <cellStyle name="Normal 3 3 6 2" xfId="632" xr:uid="{00000000-0005-0000-0000-00002C010000}"/>
    <cellStyle name="Normal 3 3 7" xfId="494" xr:uid="{00000000-0005-0000-0000-00002D010000}"/>
    <cellStyle name="Normal 3 3 8" xfId="780" xr:uid="{00000000-0005-0000-0000-00002E010000}"/>
    <cellStyle name="Normal 3 4" xfId="131" xr:uid="{00000000-0005-0000-0000-00002F010000}"/>
    <cellStyle name="Normal 3 4 2" xfId="265" xr:uid="{00000000-0005-0000-0000-000030010000}"/>
    <cellStyle name="Normal 3 4 2 2" xfId="412" xr:uid="{00000000-0005-0000-0000-000031010000}"/>
    <cellStyle name="Normal 3 4 2 2 2" xfId="741" xr:uid="{00000000-0005-0000-0000-000032010000}"/>
    <cellStyle name="Normal 3 4 2 3" xfId="603" xr:uid="{00000000-0005-0000-0000-000033010000}"/>
    <cellStyle name="Normal 3 4 2 4" xfId="889" xr:uid="{00000000-0005-0000-0000-000034010000}"/>
    <cellStyle name="Normal 3 4 3" xfId="231" xr:uid="{00000000-0005-0000-0000-000035010000}"/>
    <cellStyle name="Normal 3 4 3 2" xfId="376" xr:uid="{00000000-0005-0000-0000-000036010000}"/>
    <cellStyle name="Normal 3 4 3 2 2" xfId="707" xr:uid="{00000000-0005-0000-0000-000037010000}"/>
    <cellStyle name="Normal 3 4 3 3" xfId="569" xr:uid="{00000000-0005-0000-0000-000038010000}"/>
    <cellStyle name="Normal 3 4 3 4" xfId="855" xr:uid="{00000000-0005-0000-0000-000039010000}"/>
    <cellStyle name="Normal 3 4 4" xfId="194" xr:uid="{00000000-0005-0000-0000-00003A010000}"/>
    <cellStyle name="Normal 3 4 4 2" xfId="339" xr:uid="{00000000-0005-0000-0000-00003B010000}"/>
    <cellStyle name="Normal 3 4 4 2 2" xfId="672" xr:uid="{00000000-0005-0000-0000-00003C010000}"/>
    <cellStyle name="Normal 3 4 4 3" xfId="534" xr:uid="{00000000-0005-0000-0000-00003D010000}"/>
    <cellStyle name="Normal 3 4 4 4" xfId="820" xr:uid="{00000000-0005-0000-0000-00003E010000}"/>
    <cellStyle name="Normal 3 4 5" xfId="302" xr:uid="{00000000-0005-0000-0000-00003F010000}"/>
    <cellStyle name="Normal 3 4 5 2" xfId="637" xr:uid="{00000000-0005-0000-0000-000040010000}"/>
    <cellStyle name="Normal 3 4 6" xfId="499" xr:uid="{00000000-0005-0000-0000-000041010000}"/>
    <cellStyle name="Normal 3 4 7" xfId="785" xr:uid="{00000000-0005-0000-0000-000042010000}"/>
    <cellStyle name="Normal 3 5" xfId="100" xr:uid="{00000000-0005-0000-0000-000043010000}"/>
    <cellStyle name="Normal 3 5 2" xfId="395" xr:uid="{00000000-0005-0000-0000-000044010000}"/>
    <cellStyle name="Normal 3 5 2 2" xfId="725" xr:uid="{00000000-0005-0000-0000-000045010000}"/>
    <cellStyle name="Normal 3 5 3" xfId="587" xr:uid="{00000000-0005-0000-0000-000046010000}"/>
    <cellStyle name="Normal 3 5 4" xfId="873" xr:uid="{00000000-0005-0000-0000-000047010000}"/>
    <cellStyle name="Normal 3 6" xfId="214" xr:uid="{00000000-0005-0000-0000-000048010000}"/>
    <cellStyle name="Normal 3 6 2" xfId="359" xr:uid="{00000000-0005-0000-0000-000049010000}"/>
    <cellStyle name="Normal 3 6 2 2" xfId="691" xr:uid="{00000000-0005-0000-0000-00004A010000}"/>
    <cellStyle name="Normal 3 6 3" xfId="553" xr:uid="{00000000-0005-0000-0000-00004B010000}"/>
    <cellStyle name="Normal 3 6 4" xfId="839" xr:uid="{00000000-0005-0000-0000-00004C010000}"/>
    <cellStyle name="Normal 3 7" xfId="177" xr:uid="{00000000-0005-0000-0000-00004D010000}"/>
    <cellStyle name="Normal 3 7 2" xfId="322" xr:uid="{00000000-0005-0000-0000-00004E010000}"/>
    <cellStyle name="Normal 3 7 2 2" xfId="656" xr:uid="{00000000-0005-0000-0000-00004F010000}"/>
    <cellStyle name="Normal 3 7 3" xfId="518" xr:uid="{00000000-0005-0000-0000-000050010000}"/>
    <cellStyle name="Normal 3 7 4" xfId="804" xr:uid="{00000000-0005-0000-0000-000051010000}"/>
    <cellStyle name="Normal 3 8" xfId="285" xr:uid="{00000000-0005-0000-0000-000052010000}"/>
    <cellStyle name="Normal 3 8 2" xfId="621" xr:uid="{00000000-0005-0000-0000-000053010000}"/>
    <cellStyle name="Normal 3 9" xfId="478" xr:uid="{00000000-0005-0000-0000-000054010000}"/>
    <cellStyle name="Normal 4" xfId="93" xr:uid="{00000000-0005-0000-0000-000055010000}"/>
    <cellStyle name="Normal 4 2" xfId="141" xr:uid="{00000000-0005-0000-0000-000056010000}"/>
    <cellStyle name="Normal 4 2 2" xfId="275" xr:uid="{00000000-0005-0000-0000-000057010000}"/>
    <cellStyle name="Normal 4 2 2 2" xfId="422" xr:uid="{00000000-0005-0000-0000-000058010000}"/>
    <cellStyle name="Normal 4 2 2 2 2" xfId="751" xr:uid="{00000000-0005-0000-0000-000059010000}"/>
    <cellStyle name="Normal 4 2 2 3" xfId="613" xr:uid="{00000000-0005-0000-0000-00005A010000}"/>
    <cellStyle name="Normal 4 2 2 4" xfId="899" xr:uid="{00000000-0005-0000-0000-00005B010000}"/>
    <cellStyle name="Normal 4 2 3" xfId="241" xr:uid="{00000000-0005-0000-0000-00005C010000}"/>
    <cellStyle name="Normal 4 2 3 2" xfId="386" xr:uid="{00000000-0005-0000-0000-00005D010000}"/>
    <cellStyle name="Normal 4 2 3 2 2" xfId="717" xr:uid="{00000000-0005-0000-0000-00005E010000}"/>
    <cellStyle name="Normal 4 2 3 3" xfId="579" xr:uid="{00000000-0005-0000-0000-00005F010000}"/>
    <cellStyle name="Normal 4 2 3 4" xfId="865" xr:uid="{00000000-0005-0000-0000-000060010000}"/>
    <cellStyle name="Normal 4 2 4" xfId="204" xr:uid="{00000000-0005-0000-0000-000061010000}"/>
    <cellStyle name="Normal 4 2 4 2" xfId="349" xr:uid="{00000000-0005-0000-0000-000062010000}"/>
    <cellStyle name="Normal 4 2 4 2 2" xfId="682" xr:uid="{00000000-0005-0000-0000-000063010000}"/>
    <cellStyle name="Normal 4 2 4 3" xfId="544" xr:uid="{00000000-0005-0000-0000-000064010000}"/>
    <cellStyle name="Normal 4 2 4 4" xfId="830" xr:uid="{00000000-0005-0000-0000-000065010000}"/>
    <cellStyle name="Normal 4 2 5" xfId="312" xr:uid="{00000000-0005-0000-0000-000066010000}"/>
    <cellStyle name="Normal 4 2 5 2" xfId="647" xr:uid="{00000000-0005-0000-0000-000067010000}"/>
    <cellStyle name="Normal 4 2 6" xfId="509" xr:uid="{00000000-0005-0000-0000-000068010000}"/>
    <cellStyle name="Normal 4 2 7" xfId="795" xr:uid="{00000000-0005-0000-0000-000069010000}"/>
    <cellStyle name="Normal 4 2 8" xfId="910" xr:uid="{00000000-0005-0000-0000-00006A010000}"/>
    <cellStyle name="Normal 4 3" xfId="111" xr:uid="{00000000-0005-0000-0000-00006B010000}"/>
    <cellStyle name="Normal 4 3 2" xfId="405" xr:uid="{00000000-0005-0000-0000-00006C010000}"/>
    <cellStyle name="Normal 4 3 2 2" xfId="735" xr:uid="{00000000-0005-0000-0000-00006D010000}"/>
    <cellStyle name="Normal 4 3 3" xfId="597" xr:uid="{00000000-0005-0000-0000-00006E010000}"/>
    <cellStyle name="Normal 4 3 4" xfId="883" xr:uid="{00000000-0005-0000-0000-00006F010000}"/>
    <cellStyle name="Normal 4 4" xfId="224" xr:uid="{00000000-0005-0000-0000-000070010000}"/>
    <cellStyle name="Normal 4 4 2" xfId="369" xr:uid="{00000000-0005-0000-0000-000071010000}"/>
    <cellStyle name="Normal 4 4 2 2" xfId="701" xr:uid="{00000000-0005-0000-0000-000072010000}"/>
    <cellStyle name="Normal 4 4 3" xfId="563" xr:uid="{00000000-0005-0000-0000-000073010000}"/>
    <cellStyle name="Normal 4 4 4" xfId="849" xr:uid="{00000000-0005-0000-0000-000074010000}"/>
    <cellStyle name="Normal 4 5" xfId="187" xr:uid="{00000000-0005-0000-0000-000075010000}"/>
    <cellStyle name="Normal 4 5 2" xfId="332" xr:uid="{00000000-0005-0000-0000-000076010000}"/>
    <cellStyle name="Normal 4 5 2 2" xfId="666" xr:uid="{00000000-0005-0000-0000-000077010000}"/>
    <cellStyle name="Normal 4 5 3" xfId="528" xr:uid="{00000000-0005-0000-0000-000078010000}"/>
    <cellStyle name="Normal 4 5 4" xfId="814" xr:uid="{00000000-0005-0000-0000-000079010000}"/>
    <cellStyle name="Normal 4 6" xfId="295" xr:uid="{00000000-0005-0000-0000-00007A010000}"/>
    <cellStyle name="Normal 4 6 2" xfId="631" xr:uid="{00000000-0005-0000-0000-00007B010000}"/>
    <cellStyle name="Normal 4 7" xfId="472" xr:uid="{00000000-0005-0000-0000-00007C010000}"/>
    <cellStyle name="Normal 4 8" xfId="493" xr:uid="{00000000-0005-0000-0000-00007D010000}"/>
    <cellStyle name="Normal 4 9" xfId="779" xr:uid="{00000000-0005-0000-0000-00007E010000}"/>
    <cellStyle name="Normal 5" xfId="115" xr:uid="{00000000-0005-0000-0000-00007F010000}"/>
    <cellStyle name="Normal 6" xfId="97" xr:uid="{00000000-0005-0000-0000-000080010000}"/>
    <cellStyle name="Normal 7" xfId="476" xr:uid="{00000000-0005-0000-0000-000081010000}"/>
    <cellStyle name="Normal 8" xfId="768" xr:uid="{00000000-0005-0000-0000-000082010000}"/>
    <cellStyle name="Normal 9" xfId="909" xr:uid="{00000000-0005-0000-0000-000083010000}"/>
    <cellStyle name="Normal_Data" xfId="61" xr:uid="{00000000-0005-0000-0000-000084010000}"/>
    <cellStyle name="Note" xfId="62" builtinId="10" customBuiltin="1"/>
    <cellStyle name="Note 2" xfId="444" xr:uid="{00000000-0005-0000-0000-000086010000}"/>
    <cellStyle name="Note 2 2" xfId="767" xr:uid="{00000000-0005-0000-0000-000087010000}"/>
    <cellStyle name="Note 3" xfId="759" xr:uid="{00000000-0005-0000-0000-000088010000}"/>
    <cellStyle name="Output" xfId="63" builtinId="21" customBuiltin="1"/>
    <cellStyle name="Output 2" xfId="439" xr:uid="{00000000-0005-0000-0000-00008A010000}"/>
    <cellStyle name="Percent 2" xfId="101" xr:uid="{00000000-0005-0000-0000-00008B010000}"/>
    <cellStyle name="Percent 2 2" xfId="106" xr:uid="{00000000-0005-0000-0000-00008C010000}"/>
    <cellStyle name="Percent 2 3" xfId="132" xr:uid="{00000000-0005-0000-0000-00008D010000}"/>
    <cellStyle name="Percent 2 3 2" xfId="266" xr:uid="{00000000-0005-0000-0000-00008E010000}"/>
    <cellStyle name="Percent 2 3 2 2" xfId="413" xr:uid="{00000000-0005-0000-0000-00008F010000}"/>
    <cellStyle name="Percent 2 3 2 2 2" xfId="742" xr:uid="{00000000-0005-0000-0000-000090010000}"/>
    <cellStyle name="Percent 2 3 2 3" xfId="604" xr:uid="{00000000-0005-0000-0000-000091010000}"/>
    <cellStyle name="Percent 2 3 2 4" xfId="890" xr:uid="{00000000-0005-0000-0000-000092010000}"/>
    <cellStyle name="Percent 2 3 3" xfId="232" xr:uid="{00000000-0005-0000-0000-000093010000}"/>
    <cellStyle name="Percent 2 3 3 2" xfId="377" xr:uid="{00000000-0005-0000-0000-000094010000}"/>
    <cellStyle name="Percent 2 3 3 2 2" xfId="708" xr:uid="{00000000-0005-0000-0000-000095010000}"/>
    <cellStyle name="Percent 2 3 3 3" xfId="570" xr:uid="{00000000-0005-0000-0000-000096010000}"/>
    <cellStyle name="Percent 2 3 3 4" xfId="856" xr:uid="{00000000-0005-0000-0000-000097010000}"/>
    <cellStyle name="Percent 2 3 4" xfId="195" xr:uid="{00000000-0005-0000-0000-000098010000}"/>
    <cellStyle name="Percent 2 3 4 2" xfId="340" xr:uid="{00000000-0005-0000-0000-000099010000}"/>
    <cellStyle name="Percent 2 3 4 2 2" xfId="673" xr:uid="{00000000-0005-0000-0000-00009A010000}"/>
    <cellStyle name="Percent 2 3 4 3" xfId="535" xr:uid="{00000000-0005-0000-0000-00009B010000}"/>
    <cellStyle name="Percent 2 3 4 4" xfId="821" xr:uid="{00000000-0005-0000-0000-00009C010000}"/>
    <cellStyle name="Percent 2 3 5" xfId="303" xr:uid="{00000000-0005-0000-0000-00009D010000}"/>
    <cellStyle name="Percent 2 3 5 2" xfId="638" xr:uid="{00000000-0005-0000-0000-00009E010000}"/>
    <cellStyle name="Percent 2 3 6" xfId="500" xr:uid="{00000000-0005-0000-0000-00009F010000}"/>
    <cellStyle name="Percent 2 3 7" xfId="786" xr:uid="{00000000-0005-0000-0000-0000A0010000}"/>
    <cellStyle name="Percent 2 4" xfId="250" xr:uid="{00000000-0005-0000-0000-0000A1010000}"/>
    <cellStyle name="Percent 2 4 2" xfId="396" xr:uid="{00000000-0005-0000-0000-0000A2010000}"/>
    <cellStyle name="Percent 2 4 2 2" xfId="726" xr:uid="{00000000-0005-0000-0000-0000A3010000}"/>
    <cellStyle name="Percent 2 4 3" xfId="588" xr:uid="{00000000-0005-0000-0000-0000A4010000}"/>
    <cellStyle name="Percent 2 4 4" xfId="874" xr:uid="{00000000-0005-0000-0000-0000A5010000}"/>
    <cellStyle name="Percent 2 5" xfId="215" xr:uid="{00000000-0005-0000-0000-0000A6010000}"/>
    <cellStyle name="Percent 2 5 2" xfId="360" xr:uid="{00000000-0005-0000-0000-0000A7010000}"/>
    <cellStyle name="Percent 2 5 2 2" xfId="692" xr:uid="{00000000-0005-0000-0000-0000A8010000}"/>
    <cellStyle name="Percent 2 5 3" xfId="554" xr:uid="{00000000-0005-0000-0000-0000A9010000}"/>
    <cellStyle name="Percent 2 5 4" xfId="840" xr:uid="{00000000-0005-0000-0000-0000AA010000}"/>
    <cellStyle name="Percent 2 6" xfId="178" xr:uid="{00000000-0005-0000-0000-0000AB010000}"/>
    <cellStyle name="Percent 2 6 2" xfId="323" xr:uid="{00000000-0005-0000-0000-0000AC010000}"/>
    <cellStyle name="Percent 2 6 2 2" xfId="657" xr:uid="{00000000-0005-0000-0000-0000AD010000}"/>
    <cellStyle name="Percent 2 6 3" xfId="519" xr:uid="{00000000-0005-0000-0000-0000AE010000}"/>
    <cellStyle name="Percent 2 6 4" xfId="805" xr:uid="{00000000-0005-0000-0000-0000AF010000}"/>
    <cellStyle name="Percent 2 7" xfId="286" xr:uid="{00000000-0005-0000-0000-0000B0010000}"/>
    <cellStyle name="Percent 2 7 2" xfId="622" xr:uid="{00000000-0005-0000-0000-0000B1010000}"/>
    <cellStyle name="Percent 2 8" xfId="171" xr:uid="{00000000-0005-0000-0000-0000B2010000}"/>
    <cellStyle name="Percent 2 8 2" xfId="485" xr:uid="{00000000-0005-0000-0000-0000B3010000}"/>
    <cellStyle name="Percent 2 9" xfId="770" xr:uid="{00000000-0005-0000-0000-0000B4010000}"/>
    <cellStyle name="Percent 3" xfId="113" xr:uid="{00000000-0005-0000-0000-0000B5010000}"/>
    <cellStyle name="Percent 3 2" xfId="143" xr:uid="{00000000-0005-0000-0000-0000B6010000}"/>
    <cellStyle name="Percent 3 2 2" xfId="277" xr:uid="{00000000-0005-0000-0000-0000B7010000}"/>
    <cellStyle name="Percent 3 2 2 2" xfId="424" xr:uid="{00000000-0005-0000-0000-0000B8010000}"/>
    <cellStyle name="Percent 3 2 2 2 2" xfId="753" xr:uid="{00000000-0005-0000-0000-0000B9010000}"/>
    <cellStyle name="Percent 3 2 2 3" xfId="615" xr:uid="{00000000-0005-0000-0000-0000BA010000}"/>
    <cellStyle name="Percent 3 2 2 4" xfId="901" xr:uid="{00000000-0005-0000-0000-0000BB010000}"/>
    <cellStyle name="Percent 3 2 3" xfId="243" xr:uid="{00000000-0005-0000-0000-0000BC010000}"/>
    <cellStyle name="Percent 3 2 3 2" xfId="388" xr:uid="{00000000-0005-0000-0000-0000BD010000}"/>
    <cellStyle name="Percent 3 2 3 2 2" xfId="719" xr:uid="{00000000-0005-0000-0000-0000BE010000}"/>
    <cellStyle name="Percent 3 2 3 3" xfId="581" xr:uid="{00000000-0005-0000-0000-0000BF010000}"/>
    <cellStyle name="Percent 3 2 3 4" xfId="867" xr:uid="{00000000-0005-0000-0000-0000C0010000}"/>
    <cellStyle name="Percent 3 2 4" xfId="206" xr:uid="{00000000-0005-0000-0000-0000C1010000}"/>
    <cellStyle name="Percent 3 2 4 2" xfId="351" xr:uid="{00000000-0005-0000-0000-0000C2010000}"/>
    <cellStyle name="Percent 3 2 4 2 2" xfId="684" xr:uid="{00000000-0005-0000-0000-0000C3010000}"/>
    <cellStyle name="Percent 3 2 4 3" xfId="546" xr:uid="{00000000-0005-0000-0000-0000C4010000}"/>
    <cellStyle name="Percent 3 2 4 4" xfId="832" xr:uid="{00000000-0005-0000-0000-0000C5010000}"/>
    <cellStyle name="Percent 3 2 5" xfId="314" xr:uid="{00000000-0005-0000-0000-0000C6010000}"/>
    <cellStyle name="Percent 3 2 5 2" xfId="649" xr:uid="{00000000-0005-0000-0000-0000C7010000}"/>
    <cellStyle name="Percent 3 2 6" xfId="511" xr:uid="{00000000-0005-0000-0000-0000C8010000}"/>
    <cellStyle name="Percent 3 2 7" xfId="797" xr:uid="{00000000-0005-0000-0000-0000C9010000}"/>
    <cellStyle name="Percent 3 3" xfId="260" xr:uid="{00000000-0005-0000-0000-0000CA010000}"/>
    <cellStyle name="Percent 3 3 2" xfId="407" xr:uid="{00000000-0005-0000-0000-0000CB010000}"/>
    <cellStyle name="Percent 3 3 2 2" xfId="737" xr:uid="{00000000-0005-0000-0000-0000CC010000}"/>
    <cellStyle name="Percent 3 3 3" xfId="599" xr:uid="{00000000-0005-0000-0000-0000CD010000}"/>
    <cellStyle name="Percent 3 3 4" xfId="885" xr:uid="{00000000-0005-0000-0000-0000CE010000}"/>
    <cellStyle name="Percent 3 4" xfId="226" xr:uid="{00000000-0005-0000-0000-0000CF010000}"/>
    <cellStyle name="Percent 3 4 2" xfId="371" xr:uid="{00000000-0005-0000-0000-0000D0010000}"/>
    <cellStyle name="Percent 3 4 2 2" xfId="703" xr:uid="{00000000-0005-0000-0000-0000D1010000}"/>
    <cellStyle name="Percent 3 4 3" xfId="565" xr:uid="{00000000-0005-0000-0000-0000D2010000}"/>
    <cellStyle name="Percent 3 4 4" xfId="851" xr:uid="{00000000-0005-0000-0000-0000D3010000}"/>
    <cellStyle name="Percent 3 5" xfId="189" xr:uid="{00000000-0005-0000-0000-0000D4010000}"/>
    <cellStyle name="Percent 3 5 2" xfId="334" xr:uid="{00000000-0005-0000-0000-0000D5010000}"/>
    <cellStyle name="Percent 3 5 2 2" xfId="668" xr:uid="{00000000-0005-0000-0000-0000D6010000}"/>
    <cellStyle name="Percent 3 5 3" xfId="530" xr:uid="{00000000-0005-0000-0000-0000D7010000}"/>
    <cellStyle name="Percent 3 5 4" xfId="816" xr:uid="{00000000-0005-0000-0000-0000D8010000}"/>
    <cellStyle name="Percent 3 6" xfId="297" xr:uid="{00000000-0005-0000-0000-0000D9010000}"/>
    <cellStyle name="Percent 3 6 2" xfId="633" xr:uid="{00000000-0005-0000-0000-0000DA010000}"/>
    <cellStyle name="Percent 3 7" xfId="495" xr:uid="{00000000-0005-0000-0000-0000DB010000}"/>
    <cellStyle name="Percent 3 8" xfId="781" xr:uid="{00000000-0005-0000-0000-0000DC010000}"/>
    <cellStyle name="Percent 4" xfId="283" xr:uid="{00000000-0005-0000-0000-0000DD010000}"/>
    <cellStyle name="Percent 5" xfId="477" xr:uid="{00000000-0005-0000-0000-0000DE010000}"/>
    <cellStyle name="SAPBEXexcGood3" xfId="64" xr:uid="{00000000-0005-0000-0000-0000DF010000}"/>
    <cellStyle name="SAPBEXstdItem" xfId="65" xr:uid="{00000000-0005-0000-0000-0000E0010000}"/>
    <cellStyle name="Style 1" xfId="121" xr:uid="{00000000-0005-0000-0000-0000E1010000}"/>
    <cellStyle name="Title" xfId="66" builtinId="15" customBuiltin="1"/>
    <cellStyle name="Title 2" xfId="430" xr:uid="{00000000-0005-0000-0000-0000E3010000}"/>
    <cellStyle name="Total" xfId="67" builtinId="25" customBuiltin="1"/>
    <cellStyle name="Total 2" xfId="446" xr:uid="{00000000-0005-0000-0000-0000E5010000}"/>
    <cellStyle name="Warning Text" xfId="68" builtinId="11" customBuiltin="1"/>
    <cellStyle name="Warning Text 2" xfId="443" xr:uid="{00000000-0005-0000-0000-0000E7010000}"/>
    <cellStyle name="アクセント 1" xfId="69" xr:uid="{00000000-0005-0000-0000-0000E8010000}"/>
    <cellStyle name="アクセント 2" xfId="70" xr:uid="{00000000-0005-0000-0000-0000E9010000}"/>
    <cellStyle name="アクセント 3" xfId="71" xr:uid="{00000000-0005-0000-0000-0000EA010000}"/>
    <cellStyle name="アクセント 4" xfId="72" xr:uid="{00000000-0005-0000-0000-0000EB010000}"/>
    <cellStyle name="アクセント 5" xfId="73" xr:uid="{00000000-0005-0000-0000-0000EC010000}"/>
    <cellStyle name="アクセント 6" xfId="74" xr:uid="{00000000-0005-0000-0000-0000ED010000}"/>
    <cellStyle name="スタイル 1" xfId="118" xr:uid="{00000000-0005-0000-0000-0000EE010000}"/>
    <cellStyle name="タイトル" xfId="75" xr:uid="{00000000-0005-0000-0000-0000EF010000}"/>
    <cellStyle name="チェック セル" xfId="76" xr:uid="{00000000-0005-0000-0000-0000F0010000}"/>
    <cellStyle name="どちらでもない" xfId="77" xr:uid="{00000000-0005-0000-0000-0000F1010000}"/>
    <cellStyle name="パーセント 2" xfId="103" xr:uid="{00000000-0005-0000-0000-0000F2010000}"/>
    <cellStyle name="パーセント 2 2" xfId="134" xr:uid="{00000000-0005-0000-0000-0000F3010000}"/>
    <cellStyle name="パーセント 2 2 2" xfId="268" xr:uid="{00000000-0005-0000-0000-0000F4010000}"/>
    <cellStyle name="パーセント 2 2 2 2" xfId="415" xr:uid="{00000000-0005-0000-0000-0000F5010000}"/>
    <cellStyle name="パーセント 2 2 2 2 2" xfId="744" xr:uid="{00000000-0005-0000-0000-0000F6010000}"/>
    <cellStyle name="パーセント 2 2 2 3" xfId="606" xr:uid="{00000000-0005-0000-0000-0000F7010000}"/>
    <cellStyle name="パーセント 2 2 2 4" xfId="892" xr:uid="{00000000-0005-0000-0000-0000F8010000}"/>
    <cellStyle name="パーセント 2 2 3" xfId="234" xr:uid="{00000000-0005-0000-0000-0000F9010000}"/>
    <cellStyle name="パーセント 2 2 3 2" xfId="379" xr:uid="{00000000-0005-0000-0000-0000FA010000}"/>
    <cellStyle name="パーセント 2 2 3 2 2" xfId="710" xr:uid="{00000000-0005-0000-0000-0000FB010000}"/>
    <cellStyle name="パーセント 2 2 3 3" xfId="572" xr:uid="{00000000-0005-0000-0000-0000FC010000}"/>
    <cellStyle name="パーセント 2 2 3 4" xfId="858" xr:uid="{00000000-0005-0000-0000-0000FD010000}"/>
    <cellStyle name="パーセント 2 2 4" xfId="197" xr:uid="{00000000-0005-0000-0000-0000FE010000}"/>
    <cellStyle name="パーセント 2 2 4 2" xfId="342" xr:uid="{00000000-0005-0000-0000-0000FF010000}"/>
    <cellStyle name="パーセント 2 2 4 2 2" xfId="675" xr:uid="{00000000-0005-0000-0000-000000020000}"/>
    <cellStyle name="パーセント 2 2 4 3" xfId="537" xr:uid="{00000000-0005-0000-0000-000001020000}"/>
    <cellStyle name="パーセント 2 2 4 4" xfId="823" xr:uid="{00000000-0005-0000-0000-000002020000}"/>
    <cellStyle name="パーセント 2 2 5" xfId="305" xr:uid="{00000000-0005-0000-0000-000003020000}"/>
    <cellStyle name="パーセント 2 2 5 2" xfId="640" xr:uid="{00000000-0005-0000-0000-000004020000}"/>
    <cellStyle name="パーセント 2 2 6" xfId="502" xr:uid="{00000000-0005-0000-0000-000005020000}"/>
    <cellStyle name="パーセント 2 2 7" xfId="788" xr:uid="{00000000-0005-0000-0000-000006020000}"/>
    <cellStyle name="パーセント 2 3" xfId="252" xr:uid="{00000000-0005-0000-0000-000007020000}"/>
    <cellStyle name="パーセント 2 3 2" xfId="398" xr:uid="{00000000-0005-0000-0000-000008020000}"/>
    <cellStyle name="パーセント 2 3 2 2" xfId="728" xr:uid="{00000000-0005-0000-0000-000009020000}"/>
    <cellStyle name="パーセント 2 3 3" xfId="590" xr:uid="{00000000-0005-0000-0000-00000A020000}"/>
    <cellStyle name="パーセント 2 3 4" xfId="876" xr:uid="{00000000-0005-0000-0000-00000B020000}"/>
    <cellStyle name="パーセント 2 4" xfId="217" xr:uid="{00000000-0005-0000-0000-00000C020000}"/>
    <cellStyle name="パーセント 2 4 2" xfId="362" xr:uid="{00000000-0005-0000-0000-00000D020000}"/>
    <cellStyle name="パーセント 2 4 2 2" xfId="694" xr:uid="{00000000-0005-0000-0000-00000E020000}"/>
    <cellStyle name="パーセント 2 4 3" xfId="556" xr:uid="{00000000-0005-0000-0000-00000F020000}"/>
    <cellStyle name="パーセント 2 4 4" xfId="842" xr:uid="{00000000-0005-0000-0000-000010020000}"/>
    <cellStyle name="パーセント 2 5" xfId="180" xr:uid="{00000000-0005-0000-0000-000011020000}"/>
    <cellStyle name="パーセント 2 5 2" xfId="325" xr:uid="{00000000-0005-0000-0000-000012020000}"/>
    <cellStyle name="パーセント 2 5 2 2" xfId="659" xr:uid="{00000000-0005-0000-0000-000013020000}"/>
    <cellStyle name="パーセント 2 5 3" xfId="521" xr:uid="{00000000-0005-0000-0000-000014020000}"/>
    <cellStyle name="パーセント 2 5 4" xfId="807" xr:uid="{00000000-0005-0000-0000-000015020000}"/>
    <cellStyle name="パーセント 2 6" xfId="288" xr:uid="{00000000-0005-0000-0000-000016020000}"/>
    <cellStyle name="パーセント 2 6 2" xfId="624" xr:uid="{00000000-0005-0000-0000-000017020000}"/>
    <cellStyle name="パーセント 2 7" xfId="486" xr:uid="{00000000-0005-0000-0000-000018020000}"/>
    <cellStyle name="パーセント 2 8" xfId="772" xr:uid="{00000000-0005-0000-0000-000019020000}"/>
    <cellStyle name="メモ" xfId="78" xr:uid="{00000000-0005-0000-0000-00001A020000}"/>
    <cellStyle name="リンク セル" xfId="79" xr:uid="{00000000-0005-0000-0000-00001B020000}"/>
    <cellStyle name="悪い" xfId="82" xr:uid="{00000000-0005-0000-0000-00001E020000}"/>
    <cellStyle name="計算" xfId="89" xr:uid="{00000000-0005-0000-0000-00008B030000}"/>
    <cellStyle name="警告文" xfId="91" xr:uid="{00000000-0005-0000-0000-00008D030000}"/>
    <cellStyle name="桁区切り 2" xfId="117" xr:uid="{00000000-0005-0000-0000-00001F020000}"/>
    <cellStyle name="桁区切り 2 3" xfId="125" xr:uid="{00000000-0005-0000-0000-000020020000}"/>
    <cellStyle name="桁区切り 2 3 2" xfId="120" xr:uid="{00000000-0005-0000-0000-000021020000}"/>
    <cellStyle name="桁区切り 2 3 2 2" xfId="126" xr:uid="{00000000-0005-0000-0000-000022020000}"/>
    <cellStyle name="桁区切り 3 2" xfId="119" xr:uid="{00000000-0005-0000-0000-000023020000}"/>
    <cellStyle name="桁区切り 5" xfId="128" xr:uid="{00000000-0005-0000-0000-000024020000}"/>
    <cellStyle name="桁区切り 5 2" xfId="145" xr:uid="{00000000-0005-0000-0000-000025020000}"/>
    <cellStyle name="桁区切り 5 2 2" xfId="279" xr:uid="{00000000-0005-0000-0000-000026020000}"/>
    <cellStyle name="桁区切り 5 2 2 2" xfId="426" xr:uid="{00000000-0005-0000-0000-000027020000}"/>
    <cellStyle name="桁区切り 5 2 2 2 2" xfId="755" xr:uid="{00000000-0005-0000-0000-000028020000}"/>
    <cellStyle name="桁区切り 5 2 2 3" xfId="617" xr:uid="{00000000-0005-0000-0000-000029020000}"/>
    <cellStyle name="桁区切り 5 2 2 4" xfId="903" xr:uid="{00000000-0005-0000-0000-00002A020000}"/>
    <cellStyle name="桁区切り 5 2 3" xfId="245" xr:uid="{00000000-0005-0000-0000-00002B020000}"/>
    <cellStyle name="桁区切り 5 2 3 2" xfId="390" xr:uid="{00000000-0005-0000-0000-00002C020000}"/>
    <cellStyle name="桁区切り 5 2 3 2 2" xfId="721" xr:uid="{00000000-0005-0000-0000-00002D020000}"/>
    <cellStyle name="桁区切り 5 2 3 3" xfId="583" xr:uid="{00000000-0005-0000-0000-00002E020000}"/>
    <cellStyle name="桁区切り 5 2 3 4" xfId="869" xr:uid="{00000000-0005-0000-0000-00002F020000}"/>
    <cellStyle name="桁区切り 5 2 4" xfId="208" xr:uid="{00000000-0005-0000-0000-000030020000}"/>
    <cellStyle name="桁区切り 5 2 4 2" xfId="353" xr:uid="{00000000-0005-0000-0000-000031020000}"/>
    <cellStyle name="桁区切り 5 2 4 2 2" xfId="686" xr:uid="{00000000-0005-0000-0000-000032020000}"/>
    <cellStyle name="桁区切り 5 2 4 3" xfId="548" xr:uid="{00000000-0005-0000-0000-000033020000}"/>
    <cellStyle name="桁区切り 5 2 4 4" xfId="834" xr:uid="{00000000-0005-0000-0000-000034020000}"/>
    <cellStyle name="桁区切り 5 2 5" xfId="316" xr:uid="{00000000-0005-0000-0000-000035020000}"/>
    <cellStyle name="桁区切り 5 2 5 2" xfId="651" xr:uid="{00000000-0005-0000-0000-000036020000}"/>
    <cellStyle name="桁区切り 5 2 6" xfId="513" xr:uid="{00000000-0005-0000-0000-000037020000}"/>
    <cellStyle name="桁区切り 5 2 7" xfId="799" xr:uid="{00000000-0005-0000-0000-000038020000}"/>
    <cellStyle name="桁区切り 5 3" xfId="262" xr:uid="{00000000-0005-0000-0000-000039020000}"/>
    <cellStyle name="桁区切り 5 3 2" xfId="409" xr:uid="{00000000-0005-0000-0000-00003A020000}"/>
    <cellStyle name="桁区切り 5 3 2 2" xfId="739" xr:uid="{00000000-0005-0000-0000-00003B020000}"/>
    <cellStyle name="桁区切り 5 3 3" xfId="601" xr:uid="{00000000-0005-0000-0000-00003C020000}"/>
    <cellStyle name="桁区切り 5 3 4" xfId="887" xr:uid="{00000000-0005-0000-0000-00003D020000}"/>
    <cellStyle name="桁区切り 5 4" xfId="228" xr:uid="{00000000-0005-0000-0000-00003E020000}"/>
    <cellStyle name="桁区切り 5 4 2" xfId="373" xr:uid="{00000000-0005-0000-0000-00003F020000}"/>
    <cellStyle name="桁区切り 5 4 2 2" xfId="705" xr:uid="{00000000-0005-0000-0000-000040020000}"/>
    <cellStyle name="桁区切り 5 4 3" xfId="567" xr:uid="{00000000-0005-0000-0000-000041020000}"/>
    <cellStyle name="桁区切り 5 4 4" xfId="853" xr:uid="{00000000-0005-0000-0000-000042020000}"/>
    <cellStyle name="桁区切り 5 5" xfId="191" xr:uid="{00000000-0005-0000-0000-000043020000}"/>
    <cellStyle name="桁区切り 5 5 2" xfId="336" xr:uid="{00000000-0005-0000-0000-000044020000}"/>
    <cellStyle name="桁区切り 5 5 2 2" xfId="670" xr:uid="{00000000-0005-0000-0000-000045020000}"/>
    <cellStyle name="桁区切り 5 5 3" xfId="532" xr:uid="{00000000-0005-0000-0000-000046020000}"/>
    <cellStyle name="桁区切り 5 5 4" xfId="818" xr:uid="{00000000-0005-0000-0000-000047020000}"/>
    <cellStyle name="桁区切り 5 6" xfId="299" xr:uid="{00000000-0005-0000-0000-000048020000}"/>
    <cellStyle name="桁区切り 5 6 2" xfId="635" xr:uid="{00000000-0005-0000-0000-000049020000}"/>
    <cellStyle name="桁区切り 5 7" xfId="497" xr:uid="{00000000-0005-0000-0000-00004A020000}"/>
    <cellStyle name="桁区切り 5 8" xfId="783" xr:uid="{00000000-0005-0000-0000-00004B020000}"/>
    <cellStyle name="見出し 1" xfId="85" xr:uid="{00000000-0005-0000-0000-000087030000}"/>
    <cellStyle name="見出し 2" xfId="86" xr:uid="{00000000-0005-0000-0000-000088030000}"/>
    <cellStyle name="見出し 3" xfId="87" xr:uid="{00000000-0005-0000-0000-000089030000}"/>
    <cellStyle name="見出し 4" xfId="88" xr:uid="{00000000-0005-0000-0000-00008A030000}"/>
    <cellStyle name="集計" xfId="92" xr:uid="{00000000-0005-0000-0000-00008E030000}"/>
    <cellStyle name="出力" xfId="81" xr:uid="{00000000-0005-0000-0000-00001D020000}"/>
    <cellStyle name="説明文" xfId="90" xr:uid="{00000000-0005-0000-0000-00008C030000}"/>
    <cellStyle name="入力" xfId="80" xr:uid="{00000000-0005-0000-0000-00001C020000}"/>
    <cellStyle name="標準 10 3" xfId="127" xr:uid="{00000000-0005-0000-0000-00004C020000}"/>
    <cellStyle name="標準 2" xfId="98" xr:uid="{00000000-0005-0000-0000-00004D020000}"/>
    <cellStyle name="標準 2 10" xfId="760" xr:uid="{00000000-0005-0000-0000-00004E020000}"/>
    <cellStyle name="標準 2 11" xfId="480" xr:uid="{00000000-0005-0000-0000-00004F020000}"/>
    <cellStyle name="標準 2 2" xfId="104" xr:uid="{00000000-0005-0000-0000-000050020000}"/>
    <cellStyle name="標準 2 2 2" xfId="109" xr:uid="{00000000-0005-0000-0000-000051020000}"/>
    <cellStyle name="標準 2 2 2 2" xfId="139" xr:uid="{00000000-0005-0000-0000-000052020000}"/>
    <cellStyle name="標準 2 2 2 2 2" xfId="174" xr:uid="{00000000-0005-0000-0000-000053020000}"/>
    <cellStyle name="標準 2 2 2 2 2 2" xfId="282" xr:uid="{00000000-0005-0000-0000-000054020000}"/>
    <cellStyle name="標準 2 2 2 2 2 2 2" xfId="429" xr:uid="{00000000-0005-0000-0000-000055020000}"/>
    <cellStyle name="標準 2 2 2 2 2 2 2 2" xfId="758" xr:uid="{00000000-0005-0000-0000-000056020000}"/>
    <cellStyle name="標準 2 2 2 2 2 2 3" xfId="620" xr:uid="{00000000-0005-0000-0000-000057020000}"/>
    <cellStyle name="標準 2 2 2 2 2 2 4" xfId="906" xr:uid="{00000000-0005-0000-0000-000058020000}"/>
    <cellStyle name="標準 2 2 2 2 2 3" xfId="248" xr:uid="{00000000-0005-0000-0000-000059020000}"/>
    <cellStyle name="標準 2 2 2 2 2 3 2" xfId="393" xr:uid="{00000000-0005-0000-0000-00005A020000}"/>
    <cellStyle name="標準 2 2 2 2 2 3 2 2" xfId="724" xr:uid="{00000000-0005-0000-0000-00005B020000}"/>
    <cellStyle name="標準 2 2 2 2 2 3 3" xfId="586" xr:uid="{00000000-0005-0000-0000-00005C020000}"/>
    <cellStyle name="標準 2 2 2 2 2 3 4" xfId="872" xr:uid="{00000000-0005-0000-0000-00005D020000}"/>
    <cellStyle name="標準 2 2 2 2 2 4" xfId="211" xr:uid="{00000000-0005-0000-0000-00005E020000}"/>
    <cellStyle name="標準 2 2 2 2 2 4 2" xfId="356" xr:uid="{00000000-0005-0000-0000-00005F020000}"/>
    <cellStyle name="標準 2 2 2 2 2 4 2 2" xfId="689" xr:uid="{00000000-0005-0000-0000-000060020000}"/>
    <cellStyle name="標準 2 2 2 2 2 4 3" xfId="551" xr:uid="{00000000-0005-0000-0000-000061020000}"/>
    <cellStyle name="標準 2 2 2 2 2 4 4" xfId="837" xr:uid="{00000000-0005-0000-0000-000062020000}"/>
    <cellStyle name="標準 2 2 2 2 2 5" xfId="319" xr:uid="{00000000-0005-0000-0000-000063020000}"/>
    <cellStyle name="標準 2 2 2 2 2 5 2" xfId="654" xr:uid="{00000000-0005-0000-0000-000064020000}"/>
    <cellStyle name="標準 2 2 2 2 2 6" xfId="516" xr:uid="{00000000-0005-0000-0000-000065020000}"/>
    <cellStyle name="標準 2 2 2 2 2 7" xfId="802" xr:uid="{00000000-0005-0000-0000-000066020000}"/>
    <cellStyle name="標準 2 2 2 2 3" xfId="273" xr:uid="{00000000-0005-0000-0000-000067020000}"/>
    <cellStyle name="標準 2 2 2 2 3 2" xfId="420" xr:uid="{00000000-0005-0000-0000-000068020000}"/>
    <cellStyle name="標準 2 2 2 2 3 2 2" xfId="749" xr:uid="{00000000-0005-0000-0000-000069020000}"/>
    <cellStyle name="標準 2 2 2 2 3 3" xfId="611" xr:uid="{00000000-0005-0000-0000-00006A020000}"/>
    <cellStyle name="標準 2 2 2 2 3 4" xfId="897" xr:uid="{00000000-0005-0000-0000-00006B020000}"/>
    <cellStyle name="標準 2 2 2 2 4" xfId="239" xr:uid="{00000000-0005-0000-0000-00006C020000}"/>
    <cellStyle name="標準 2 2 2 2 4 2" xfId="384" xr:uid="{00000000-0005-0000-0000-00006D020000}"/>
    <cellStyle name="標準 2 2 2 2 4 2 2" xfId="715" xr:uid="{00000000-0005-0000-0000-00006E020000}"/>
    <cellStyle name="標準 2 2 2 2 4 3" xfId="577" xr:uid="{00000000-0005-0000-0000-00006F020000}"/>
    <cellStyle name="標準 2 2 2 2 4 4" xfId="863" xr:uid="{00000000-0005-0000-0000-000070020000}"/>
    <cellStyle name="標準 2 2 2 2 5" xfId="202" xr:uid="{00000000-0005-0000-0000-000071020000}"/>
    <cellStyle name="標準 2 2 2 2 5 2" xfId="347" xr:uid="{00000000-0005-0000-0000-000072020000}"/>
    <cellStyle name="標準 2 2 2 2 5 2 2" xfId="680" xr:uid="{00000000-0005-0000-0000-000073020000}"/>
    <cellStyle name="標準 2 2 2 2 5 3" xfId="542" xr:uid="{00000000-0005-0000-0000-000074020000}"/>
    <cellStyle name="標準 2 2 2 2 5 4" xfId="828" xr:uid="{00000000-0005-0000-0000-000075020000}"/>
    <cellStyle name="標準 2 2 2 2 6" xfId="310" xr:uid="{00000000-0005-0000-0000-000076020000}"/>
    <cellStyle name="標準 2 2 2 2 6 2" xfId="645" xr:uid="{00000000-0005-0000-0000-000077020000}"/>
    <cellStyle name="標準 2 2 2 2 7" xfId="507" xr:uid="{00000000-0005-0000-0000-000078020000}"/>
    <cellStyle name="標準 2 2 2 2 8" xfId="793" xr:uid="{00000000-0005-0000-0000-000079020000}"/>
    <cellStyle name="標準 2 2 2 3" xfId="173" xr:uid="{00000000-0005-0000-0000-00007A020000}"/>
    <cellStyle name="標準 2 2 2 3 2" xfId="281" xr:uid="{00000000-0005-0000-0000-00007B020000}"/>
    <cellStyle name="標準 2 2 2 3 2 2" xfId="428" xr:uid="{00000000-0005-0000-0000-00007C020000}"/>
    <cellStyle name="標準 2 2 2 3 2 2 2" xfId="757" xr:uid="{00000000-0005-0000-0000-00007D020000}"/>
    <cellStyle name="標準 2 2 2 3 2 3" xfId="619" xr:uid="{00000000-0005-0000-0000-00007E020000}"/>
    <cellStyle name="標準 2 2 2 3 2 4" xfId="905" xr:uid="{00000000-0005-0000-0000-00007F020000}"/>
    <cellStyle name="標準 2 2 2 3 3" xfId="247" xr:uid="{00000000-0005-0000-0000-000080020000}"/>
    <cellStyle name="標準 2 2 2 3 3 2" xfId="392" xr:uid="{00000000-0005-0000-0000-000081020000}"/>
    <cellStyle name="標準 2 2 2 3 3 2 2" xfId="723" xr:uid="{00000000-0005-0000-0000-000082020000}"/>
    <cellStyle name="標準 2 2 2 3 3 3" xfId="585" xr:uid="{00000000-0005-0000-0000-000083020000}"/>
    <cellStyle name="標準 2 2 2 3 3 4" xfId="871" xr:uid="{00000000-0005-0000-0000-000084020000}"/>
    <cellStyle name="標準 2 2 2 3 4" xfId="210" xr:uid="{00000000-0005-0000-0000-000085020000}"/>
    <cellStyle name="標準 2 2 2 3 4 2" xfId="355" xr:uid="{00000000-0005-0000-0000-000086020000}"/>
    <cellStyle name="標準 2 2 2 3 4 2 2" xfId="688" xr:uid="{00000000-0005-0000-0000-000087020000}"/>
    <cellStyle name="標準 2 2 2 3 4 3" xfId="550" xr:uid="{00000000-0005-0000-0000-000088020000}"/>
    <cellStyle name="標準 2 2 2 3 4 4" xfId="836" xr:uid="{00000000-0005-0000-0000-000089020000}"/>
    <cellStyle name="標準 2 2 2 3 5" xfId="318" xr:uid="{00000000-0005-0000-0000-00008A020000}"/>
    <cellStyle name="標準 2 2 2 3 5 2" xfId="653" xr:uid="{00000000-0005-0000-0000-00008B020000}"/>
    <cellStyle name="標準 2 2 2 3 6" xfId="515" xr:uid="{00000000-0005-0000-0000-00008C020000}"/>
    <cellStyle name="標準 2 2 2 3 7" xfId="801" xr:uid="{00000000-0005-0000-0000-00008D020000}"/>
    <cellStyle name="標準 2 2 2 4" xfId="257" xr:uid="{00000000-0005-0000-0000-00008E020000}"/>
    <cellStyle name="標準 2 2 2 4 2" xfId="403" xr:uid="{00000000-0005-0000-0000-00008F020000}"/>
    <cellStyle name="標準 2 2 2 4 2 2" xfId="733" xr:uid="{00000000-0005-0000-0000-000090020000}"/>
    <cellStyle name="標準 2 2 2 4 3" xfId="595" xr:uid="{00000000-0005-0000-0000-000091020000}"/>
    <cellStyle name="標準 2 2 2 4 4" xfId="881" xr:uid="{00000000-0005-0000-0000-000092020000}"/>
    <cellStyle name="標準 2 2 2 5" xfId="222" xr:uid="{00000000-0005-0000-0000-000093020000}"/>
    <cellStyle name="標準 2 2 2 5 2" xfId="367" xr:uid="{00000000-0005-0000-0000-000094020000}"/>
    <cellStyle name="標準 2 2 2 5 2 2" xfId="699" xr:uid="{00000000-0005-0000-0000-000095020000}"/>
    <cellStyle name="標準 2 2 2 5 3" xfId="561" xr:uid="{00000000-0005-0000-0000-000096020000}"/>
    <cellStyle name="標準 2 2 2 5 4" xfId="847" xr:uid="{00000000-0005-0000-0000-000097020000}"/>
    <cellStyle name="標準 2 2 2 6" xfId="185" xr:uid="{00000000-0005-0000-0000-000098020000}"/>
    <cellStyle name="標準 2 2 2 6 2" xfId="330" xr:uid="{00000000-0005-0000-0000-000099020000}"/>
    <cellStyle name="標準 2 2 2 6 2 2" xfId="664" xr:uid="{00000000-0005-0000-0000-00009A020000}"/>
    <cellStyle name="標準 2 2 2 6 3" xfId="526" xr:uid="{00000000-0005-0000-0000-00009B020000}"/>
    <cellStyle name="標準 2 2 2 6 4" xfId="812" xr:uid="{00000000-0005-0000-0000-00009C020000}"/>
    <cellStyle name="標準 2 2 2 7" xfId="293" xr:uid="{00000000-0005-0000-0000-00009D020000}"/>
    <cellStyle name="標準 2 2 2 7 2" xfId="629" xr:uid="{00000000-0005-0000-0000-00009E020000}"/>
    <cellStyle name="標準 2 2 2 7 3" xfId="908" xr:uid="{00000000-0005-0000-0000-00009F020000}"/>
    <cellStyle name="標準 2 2 2 8" xfId="491" xr:uid="{00000000-0005-0000-0000-0000A0020000}"/>
    <cellStyle name="標準 2 2 2 8 2" xfId="907" xr:uid="{00000000-0005-0000-0000-0000A1020000}"/>
    <cellStyle name="標準 2 2 2 9" xfId="777" xr:uid="{00000000-0005-0000-0000-0000A2020000}"/>
    <cellStyle name="標準 2 2 3" xfId="135" xr:uid="{00000000-0005-0000-0000-0000A3020000}"/>
    <cellStyle name="標準 2 2 3 2" xfId="269" xr:uid="{00000000-0005-0000-0000-0000A4020000}"/>
    <cellStyle name="標準 2 2 3 2 2" xfId="416" xr:uid="{00000000-0005-0000-0000-0000A5020000}"/>
    <cellStyle name="標準 2 2 3 2 2 2" xfId="745" xr:uid="{00000000-0005-0000-0000-0000A6020000}"/>
    <cellStyle name="標準 2 2 3 2 3" xfId="607" xr:uid="{00000000-0005-0000-0000-0000A7020000}"/>
    <cellStyle name="標準 2 2 3 2 4" xfId="893" xr:uid="{00000000-0005-0000-0000-0000A8020000}"/>
    <cellStyle name="標準 2 2 3 3" xfId="235" xr:uid="{00000000-0005-0000-0000-0000A9020000}"/>
    <cellStyle name="標準 2 2 3 3 2" xfId="380" xr:uid="{00000000-0005-0000-0000-0000AA020000}"/>
    <cellStyle name="標準 2 2 3 3 2 2" xfId="711" xr:uid="{00000000-0005-0000-0000-0000AB020000}"/>
    <cellStyle name="標準 2 2 3 3 3" xfId="573" xr:uid="{00000000-0005-0000-0000-0000AC020000}"/>
    <cellStyle name="標準 2 2 3 3 4" xfId="859" xr:uid="{00000000-0005-0000-0000-0000AD020000}"/>
    <cellStyle name="標準 2 2 3 4" xfId="198" xr:uid="{00000000-0005-0000-0000-0000AE020000}"/>
    <cellStyle name="標準 2 2 3 4 2" xfId="343" xr:uid="{00000000-0005-0000-0000-0000AF020000}"/>
    <cellStyle name="標準 2 2 3 4 2 2" xfId="676" xr:uid="{00000000-0005-0000-0000-0000B0020000}"/>
    <cellStyle name="標準 2 2 3 4 3" xfId="538" xr:uid="{00000000-0005-0000-0000-0000B1020000}"/>
    <cellStyle name="標準 2 2 3 4 4" xfId="824" xr:uid="{00000000-0005-0000-0000-0000B2020000}"/>
    <cellStyle name="標準 2 2 3 5" xfId="306" xr:uid="{00000000-0005-0000-0000-0000B3020000}"/>
    <cellStyle name="標準 2 2 3 5 2" xfId="641" xr:uid="{00000000-0005-0000-0000-0000B4020000}"/>
    <cellStyle name="標準 2 2 3 6" xfId="503" xr:uid="{00000000-0005-0000-0000-0000B5020000}"/>
    <cellStyle name="標準 2 2 3 7" xfId="789" xr:uid="{00000000-0005-0000-0000-0000B6020000}"/>
    <cellStyle name="標準 2 2 4" xfId="253" xr:uid="{00000000-0005-0000-0000-0000B7020000}"/>
    <cellStyle name="標準 2 2 4 2" xfId="399" xr:uid="{00000000-0005-0000-0000-0000B8020000}"/>
    <cellStyle name="標準 2 2 4 2 2" xfId="729" xr:uid="{00000000-0005-0000-0000-0000B9020000}"/>
    <cellStyle name="標準 2 2 4 3" xfId="591" xr:uid="{00000000-0005-0000-0000-0000BA020000}"/>
    <cellStyle name="標準 2 2 4 4" xfId="877" xr:uid="{00000000-0005-0000-0000-0000BB020000}"/>
    <cellStyle name="標準 2 2 5" xfId="218" xr:uid="{00000000-0005-0000-0000-0000BC020000}"/>
    <cellStyle name="標準 2 2 5 2" xfId="363" xr:uid="{00000000-0005-0000-0000-0000BD020000}"/>
    <cellStyle name="標準 2 2 5 2 2" xfId="695" xr:uid="{00000000-0005-0000-0000-0000BE020000}"/>
    <cellStyle name="標準 2 2 5 3" xfId="557" xr:uid="{00000000-0005-0000-0000-0000BF020000}"/>
    <cellStyle name="標準 2 2 5 4" xfId="843" xr:uid="{00000000-0005-0000-0000-0000C0020000}"/>
    <cellStyle name="標準 2 2 6" xfId="181" xr:uid="{00000000-0005-0000-0000-0000C1020000}"/>
    <cellStyle name="標準 2 2 6 2" xfId="326" xr:uid="{00000000-0005-0000-0000-0000C2020000}"/>
    <cellStyle name="標準 2 2 6 2 2" xfId="660" xr:uid="{00000000-0005-0000-0000-0000C3020000}"/>
    <cellStyle name="標準 2 2 6 3" xfId="522" xr:uid="{00000000-0005-0000-0000-0000C4020000}"/>
    <cellStyle name="標準 2 2 6 4" xfId="808" xr:uid="{00000000-0005-0000-0000-0000C5020000}"/>
    <cellStyle name="標準 2 2 7" xfId="289" xr:uid="{00000000-0005-0000-0000-0000C6020000}"/>
    <cellStyle name="標準 2 2 7 2" xfId="625" xr:uid="{00000000-0005-0000-0000-0000C7020000}"/>
    <cellStyle name="標準 2 2 8" xfId="487" xr:uid="{00000000-0005-0000-0000-0000C8020000}"/>
    <cellStyle name="標準 2 2 9" xfId="773" xr:uid="{00000000-0005-0000-0000-0000C9020000}"/>
    <cellStyle name="標準 2 3" xfId="116" xr:uid="{00000000-0005-0000-0000-0000CA020000}"/>
    <cellStyle name="標準 2 4" xfId="130" xr:uid="{00000000-0005-0000-0000-0000CB020000}"/>
    <cellStyle name="標準 2 4 2" xfId="156" xr:uid="{00000000-0005-0000-0000-0000CC020000}"/>
    <cellStyle name="標準 2 4 2 2" xfId="411" xr:uid="{00000000-0005-0000-0000-0000CD020000}"/>
    <cellStyle name="標準 2 4 2 3" xfId="264" xr:uid="{00000000-0005-0000-0000-0000CE020000}"/>
    <cellStyle name="標準 2 4 3" xfId="230" xr:uid="{00000000-0005-0000-0000-0000CF020000}"/>
    <cellStyle name="標準 2 4 3 2" xfId="375" xr:uid="{00000000-0005-0000-0000-0000D0020000}"/>
    <cellStyle name="標準 2 4 3 3" xfId="766" xr:uid="{00000000-0005-0000-0000-0000D1020000}"/>
    <cellStyle name="標準 2 4 4" xfId="193" xr:uid="{00000000-0005-0000-0000-0000D2020000}"/>
    <cellStyle name="標準 2 4 4 2" xfId="338" xr:uid="{00000000-0005-0000-0000-0000D3020000}"/>
    <cellStyle name="標準 2 4 4 3" xfId="763" xr:uid="{00000000-0005-0000-0000-0000D4020000}"/>
    <cellStyle name="標準 2 4 5" xfId="301" xr:uid="{00000000-0005-0000-0000-0000D5020000}"/>
    <cellStyle name="標準 2 4 6" xfId="172" xr:uid="{00000000-0005-0000-0000-0000D6020000}"/>
    <cellStyle name="標準 2 5" xfId="155" xr:uid="{00000000-0005-0000-0000-0000D7020000}"/>
    <cellStyle name="標準 2 5 2" xfId="394" xr:uid="{00000000-0005-0000-0000-0000D8020000}"/>
    <cellStyle name="標準 2 5 3" xfId="249" xr:uid="{00000000-0005-0000-0000-0000D9020000}"/>
    <cellStyle name="標準 2 6" xfId="213" xr:uid="{00000000-0005-0000-0000-0000DA020000}"/>
    <cellStyle name="標準 2 6 2" xfId="358" xr:uid="{00000000-0005-0000-0000-0000DB020000}"/>
    <cellStyle name="標準 2 6 3" xfId="765" xr:uid="{00000000-0005-0000-0000-0000DC020000}"/>
    <cellStyle name="標準 2 7" xfId="176" xr:uid="{00000000-0005-0000-0000-0000DD020000}"/>
    <cellStyle name="標準 2 7 2" xfId="321" xr:uid="{00000000-0005-0000-0000-0000DE020000}"/>
    <cellStyle name="標準 2 7 3" xfId="762" xr:uid="{00000000-0005-0000-0000-0000DF020000}"/>
    <cellStyle name="標準 2 8" xfId="284" xr:uid="{00000000-0005-0000-0000-0000E0020000}"/>
    <cellStyle name="標準 2 9" xfId="170" xr:uid="{00000000-0005-0000-0000-0000E1020000}"/>
    <cellStyle name="標準 3" xfId="102" xr:uid="{00000000-0005-0000-0000-0000E2020000}"/>
    <cellStyle name="標準 3 10" xfId="771" xr:uid="{00000000-0005-0000-0000-0000E3020000}"/>
    <cellStyle name="標準 3 2" xfId="107" xr:uid="{00000000-0005-0000-0000-0000E4020000}"/>
    <cellStyle name="標準 3 2 10" xfId="775" xr:uid="{00000000-0005-0000-0000-0000E5020000}"/>
    <cellStyle name="標準 3 2 2" xfId="114" xr:uid="{00000000-0005-0000-0000-0000E6020000}"/>
    <cellStyle name="標準 3 2 2 2" xfId="144" xr:uid="{00000000-0005-0000-0000-0000E7020000}"/>
    <cellStyle name="標準 3 2 2 2 2" xfId="278" xr:uid="{00000000-0005-0000-0000-0000E8020000}"/>
    <cellStyle name="標準 3 2 2 2 2 2" xfId="425" xr:uid="{00000000-0005-0000-0000-0000E9020000}"/>
    <cellStyle name="標準 3 2 2 2 2 2 2" xfId="754" xr:uid="{00000000-0005-0000-0000-0000EA020000}"/>
    <cellStyle name="標準 3 2 2 2 2 3" xfId="616" xr:uid="{00000000-0005-0000-0000-0000EB020000}"/>
    <cellStyle name="標準 3 2 2 2 2 4" xfId="902" xr:uid="{00000000-0005-0000-0000-0000EC020000}"/>
    <cellStyle name="標準 3 2 2 2 3" xfId="244" xr:uid="{00000000-0005-0000-0000-0000ED020000}"/>
    <cellStyle name="標準 3 2 2 2 3 2" xfId="389" xr:uid="{00000000-0005-0000-0000-0000EE020000}"/>
    <cellStyle name="標準 3 2 2 2 3 2 2" xfId="720" xr:uid="{00000000-0005-0000-0000-0000EF020000}"/>
    <cellStyle name="標準 3 2 2 2 3 3" xfId="582" xr:uid="{00000000-0005-0000-0000-0000F0020000}"/>
    <cellStyle name="標準 3 2 2 2 3 4" xfId="868" xr:uid="{00000000-0005-0000-0000-0000F1020000}"/>
    <cellStyle name="標準 3 2 2 2 4" xfId="207" xr:uid="{00000000-0005-0000-0000-0000F2020000}"/>
    <cellStyle name="標準 3 2 2 2 4 2" xfId="352" xr:uid="{00000000-0005-0000-0000-0000F3020000}"/>
    <cellStyle name="標準 3 2 2 2 4 2 2" xfId="685" xr:uid="{00000000-0005-0000-0000-0000F4020000}"/>
    <cellStyle name="標準 3 2 2 2 4 3" xfId="547" xr:uid="{00000000-0005-0000-0000-0000F5020000}"/>
    <cellStyle name="標準 3 2 2 2 4 4" xfId="833" xr:uid="{00000000-0005-0000-0000-0000F6020000}"/>
    <cellStyle name="標準 3 2 2 2 5" xfId="315" xr:uid="{00000000-0005-0000-0000-0000F7020000}"/>
    <cellStyle name="標準 3 2 2 2 5 2" xfId="650" xr:uid="{00000000-0005-0000-0000-0000F8020000}"/>
    <cellStyle name="標準 3 2 2 2 6" xfId="512" xr:uid="{00000000-0005-0000-0000-0000F9020000}"/>
    <cellStyle name="標準 3 2 2 2 7" xfId="798" xr:uid="{00000000-0005-0000-0000-0000FA020000}"/>
    <cellStyle name="標準 3 2 2 3" xfId="261" xr:uid="{00000000-0005-0000-0000-0000FB020000}"/>
    <cellStyle name="標準 3 2 2 3 2" xfId="408" xr:uid="{00000000-0005-0000-0000-0000FC020000}"/>
    <cellStyle name="標準 3 2 2 3 2 2" xfId="738" xr:uid="{00000000-0005-0000-0000-0000FD020000}"/>
    <cellStyle name="標準 3 2 2 3 3" xfId="600" xr:uid="{00000000-0005-0000-0000-0000FE020000}"/>
    <cellStyle name="標準 3 2 2 3 4" xfId="886" xr:uid="{00000000-0005-0000-0000-0000FF020000}"/>
    <cellStyle name="標準 3 2 2 4" xfId="227" xr:uid="{00000000-0005-0000-0000-000000030000}"/>
    <cellStyle name="標準 3 2 2 4 2" xfId="372" xr:uid="{00000000-0005-0000-0000-000001030000}"/>
    <cellStyle name="標準 3 2 2 4 2 2" xfId="704" xr:uid="{00000000-0005-0000-0000-000002030000}"/>
    <cellStyle name="標準 3 2 2 4 3" xfId="566" xr:uid="{00000000-0005-0000-0000-000003030000}"/>
    <cellStyle name="標準 3 2 2 4 4" xfId="852" xr:uid="{00000000-0005-0000-0000-000004030000}"/>
    <cellStyle name="標準 3 2 2 5" xfId="190" xr:uid="{00000000-0005-0000-0000-000005030000}"/>
    <cellStyle name="標準 3 2 2 5 2" xfId="335" xr:uid="{00000000-0005-0000-0000-000006030000}"/>
    <cellStyle name="標準 3 2 2 5 2 2" xfId="669" xr:uid="{00000000-0005-0000-0000-000007030000}"/>
    <cellStyle name="標準 3 2 2 5 3" xfId="531" xr:uid="{00000000-0005-0000-0000-000008030000}"/>
    <cellStyle name="標準 3 2 2 5 4" xfId="817" xr:uid="{00000000-0005-0000-0000-000009030000}"/>
    <cellStyle name="標準 3 2 2 6" xfId="298" xr:uid="{00000000-0005-0000-0000-00000A030000}"/>
    <cellStyle name="標準 3 2 2 6 2" xfId="634" xr:uid="{00000000-0005-0000-0000-00000B030000}"/>
    <cellStyle name="標準 3 2 2 7" xfId="496" xr:uid="{00000000-0005-0000-0000-00000C030000}"/>
    <cellStyle name="標準 3 2 2 8" xfId="782" xr:uid="{00000000-0005-0000-0000-00000D030000}"/>
    <cellStyle name="標準 3 2 3" xfId="122" xr:uid="{00000000-0005-0000-0000-00000E030000}"/>
    <cellStyle name="標準 3 2 4" xfId="137" xr:uid="{00000000-0005-0000-0000-00000F030000}"/>
    <cellStyle name="標準 3 2 4 2" xfId="271" xr:uid="{00000000-0005-0000-0000-000010030000}"/>
    <cellStyle name="標準 3 2 4 2 2" xfId="418" xr:uid="{00000000-0005-0000-0000-000011030000}"/>
    <cellStyle name="標準 3 2 4 2 2 2" xfId="747" xr:uid="{00000000-0005-0000-0000-000012030000}"/>
    <cellStyle name="標準 3 2 4 2 3" xfId="609" xr:uid="{00000000-0005-0000-0000-000013030000}"/>
    <cellStyle name="標準 3 2 4 2 4" xfId="895" xr:uid="{00000000-0005-0000-0000-000014030000}"/>
    <cellStyle name="標準 3 2 4 3" xfId="237" xr:uid="{00000000-0005-0000-0000-000015030000}"/>
    <cellStyle name="標準 3 2 4 3 2" xfId="382" xr:uid="{00000000-0005-0000-0000-000016030000}"/>
    <cellStyle name="標準 3 2 4 3 2 2" xfId="713" xr:uid="{00000000-0005-0000-0000-000017030000}"/>
    <cellStyle name="標準 3 2 4 3 3" xfId="575" xr:uid="{00000000-0005-0000-0000-000018030000}"/>
    <cellStyle name="標準 3 2 4 3 4" xfId="861" xr:uid="{00000000-0005-0000-0000-000019030000}"/>
    <cellStyle name="標準 3 2 4 4" xfId="200" xr:uid="{00000000-0005-0000-0000-00001A030000}"/>
    <cellStyle name="標準 3 2 4 4 2" xfId="345" xr:uid="{00000000-0005-0000-0000-00001B030000}"/>
    <cellStyle name="標準 3 2 4 4 2 2" xfId="678" xr:uid="{00000000-0005-0000-0000-00001C030000}"/>
    <cellStyle name="標準 3 2 4 4 3" xfId="540" xr:uid="{00000000-0005-0000-0000-00001D030000}"/>
    <cellStyle name="標準 3 2 4 4 4" xfId="826" xr:uid="{00000000-0005-0000-0000-00001E030000}"/>
    <cellStyle name="標準 3 2 4 5" xfId="308" xr:uid="{00000000-0005-0000-0000-00001F030000}"/>
    <cellStyle name="標準 3 2 4 5 2" xfId="643" xr:uid="{00000000-0005-0000-0000-000020030000}"/>
    <cellStyle name="標準 3 2 4 6" xfId="505" xr:uid="{00000000-0005-0000-0000-000021030000}"/>
    <cellStyle name="標準 3 2 4 7" xfId="791" xr:uid="{00000000-0005-0000-0000-000022030000}"/>
    <cellStyle name="標準 3 2 5" xfId="255" xr:uid="{00000000-0005-0000-0000-000023030000}"/>
    <cellStyle name="標準 3 2 5 2" xfId="401" xr:uid="{00000000-0005-0000-0000-000024030000}"/>
    <cellStyle name="標準 3 2 5 2 2" xfId="731" xr:uid="{00000000-0005-0000-0000-000025030000}"/>
    <cellStyle name="標準 3 2 5 3" xfId="593" xr:uid="{00000000-0005-0000-0000-000026030000}"/>
    <cellStyle name="標準 3 2 5 4" xfId="879" xr:uid="{00000000-0005-0000-0000-000027030000}"/>
    <cellStyle name="標準 3 2 6" xfId="220" xr:uid="{00000000-0005-0000-0000-000028030000}"/>
    <cellStyle name="標準 3 2 6 2" xfId="365" xr:uid="{00000000-0005-0000-0000-000029030000}"/>
    <cellStyle name="標準 3 2 6 2 2" xfId="697" xr:uid="{00000000-0005-0000-0000-00002A030000}"/>
    <cellStyle name="標準 3 2 6 3" xfId="559" xr:uid="{00000000-0005-0000-0000-00002B030000}"/>
    <cellStyle name="標準 3 2 6 4" xfId="845" xr:uid="{00000000-0005-0000-0000-00002C030000}"/>
    <cellStyle name="標準 3 2 7" xfId="183" xr:uid="{00000000-0005-0000-0000-00002D030000}"/>
    <cellStyle name="標準 3 2 7 2" xfId="328" xr:uid="{00000000-0005-0000-0000-00002E030000}"/>
    <cellStyle name="標準 3 2 7 2 2" xfId="662" xr:uid="{00000000-0005-0000-0000-00002F030000}"/>
    <cellStyle name="標準 3 2 7 3" xfId="524" xr:uid="{00000000-0005-0000-0000-000030030000}"/>
    <cellStyle name="標準 3 2 7 4" xfId="810" xr:uid="{00000000-0005-0000-0000-000031030000}"/>
    <cellStyle name="標準 3 2 8" xfId="291" xr:uid="{00000000-0005-0000-0000-000032030000}"/>
    <cellStyle name="標準 3 2 8 2" xfId="627" xr:uid="{00000000-0005-0000-0000-000033030000}"/>
    <cellStyle name="標準 3 2 9" xfId="489" xr:uid="{00000000-0005-0000-0000-000034030000}"/>
    <cellStyle name="標準 3 3" xfId="124" xr:uid="{00000000-0005-0000-0000-000035030000}"/>
    <cellStyle name="標準 3 4" xfId="133" xr:uid="{00000000-0005-0000-0000-000036030000}"/>
    <cellStyle name="標準 3 4 2" xfId="267" xr:uid="{00000000-0005-0000-0000-000037030000}"/>
    <cellStyle name="標準 3 4 2 2" xfId="414" xr:uid="{00000000-0005-0000-0000-000038030000}"/>
    <cellStyle name="標準 3 4 2 2 2" xfId="743" xr:uid="{00000000-0005-0000-0000-000039030000}"/>
    <cellStyle name="標準 3 4 2 3" xfId="605" xr:uid="{00000000-0005-0000-0000-00003A030000}"/>
    <cellStyle name="標準 3 4 2 4" xfId="891" xr:uid="{00000000-0005-0000-0000-00003B030000}"/>
    <cellStyle name="標準 3 4 3" xfId="233" xr:uid="{00000000-0005-0000-0000-00003C030000}"/>
    <cellStyle name="標準 3 4 3 2" xfId="378" xr:uid="{00000000-0005-0000-0000-00003D030000}"/>
    <cellStyle name="標準 3 4 3 2 2" xfId="709" xr:uid="{00000000-0005-0000-0000-00003E030000}"/>
    <cellStyle name="標準 3 4 3 3" xfId="571" xr:uid="{00000000-0005-0000-0000-00003F030000}"/>
    <cellStyle name="標準 3 4 3 4" xfId="857" xr:uid="{00000000-0005-0000-0000-000040030000}"/>
    <cellStyle name="標準 3 4 4" xfId="196" xr:uid="{00000000-0005-0000-0000-000041030000}"/>
    <cellStyle name="標準 3 4 4 2" xfId="341" xr:uid="{00000000-0005-0000-0000-000042030000}"/>
    <cellStyle name="標準 3 4 4 2 2" xfId="674" xr:uid="{00000000-0005-0000-0000-000043030000}"/>
    <cellStyle name="標準 3 4 4 3" xfId="536" xr:uid="{00000000-0005-0000-0000-000044030000}"/>
    <cellStyle name="標準 3 4 4 4" xfId="822" xr:uid="{00000000-0005-0000-0000-000045030000}"/>
    <cellStyle name="標準 3 4 5" xfId="304" xr:uid="{00000000-0005-0000-0000-000046030000}"/>
    <cellStyle name="標準 3 4 5 2" xfId="639" xr:uid="{00000000-0005-0000-0000-000047030000}"/>
    <cellStyle name="標準 3 4 6" xfId="501" xr:uid="{00000000-0005-0000-0000-000048030000}"/>
    <cellStyle name="標準 3 4 7" xfId="787" xr:uid="{00000000-0005-0000-0000-000049030000}"/>
    <cellStyle name="標準 3 5" xfId="251" xr:uid="{00000000-0005-0000-0000-00004A030000}"/>
    <cellStyle name="標準 3 5 2" xfId="397" xr:uid="{00000000-0005-0000-0000-00004B030000}"/>
    <cellStyle name="標準 3 5 2 2" xfId="727" xr:uid="{00000000-0005-0000-0000-00004C030000}"/>
    <cellStyle name="標準 3 5 3" xfId="589" xr:uid="{00000000-0005-0000-0000-00004D030000}"/>
    <cellStyle name="標準 3 5 4" xfId="875" xr:uid="{00000000-0005-0000-0000-00004E030000}"/>
    <cellStyle name="標準 3 6" xfId="216" xr:uid="{00000000-0005-0000-0000-00004F030000}"/>
    <cellStyle name="標準 3 6 2" xfId="361" xr:uid="{00000000-0005-0000-0000-000050030000}"/>
    <cellStyle name="標準 3 6 2 2" xfId="693" xr:uid="{00000000-0005-0000-0000-000051030000}"/>
    <cellStyle name="標準 3 6 3" xfId="555" xr:uid="{00000000-0005-0000-0000-000052030000}"/>
    <cellStyle name="標準 3 6 4" xfId="841" xr:uid="{00000000-0005-0000-0000-000053030000}"/>
    <cellStyle name="標準 3 7" xfId="179" xr:uid="{00000000-0005-0000-0000-000054030000}"/>
    <cellStyle name="標準 3 7 2" xfId="324" xr:uid="{00000000-0005-0000-0000-000055030000}"/>
    <cellStyle name="標準 3 7 2 2" xfId="658" xr:uid="{00000000-0005-0000-0000-000056030000}"/>
    <cellStyle name="標準 3 7 3" xfId="520" xr:uid="{00000000-0005-0000-0000-000057030000}"/>
    <cellStyle name="標準 3 7 4" xfId="806" xr:uid="{00000000-0005-0000-0000-000058030000}"/>
    <cellStyle name="標準 3 8" xfId="287" xr:uid="{00000000-0005-0000-0000-000059030000}"/>
    <cellStyle name="標準 3 8 2" xfId="623" xr:uid="{00000000-0005-0000-0000-00005A030000}"/>
    <cellStyle name="標準 3 9" xfId="479" xr:uid="{00000000-0005-0000-0000-00005B030000}"/>
    <cellStyle name="標準 7" xfId="129" xr:uid="{00000000-0005-0000-0000-00005C030000}"/>
    <cellStyle name="標準 7 2" xfId="146" xr:uid="{00000000-0005-0000-0000-00005D030000}"/>
    <cellStyle name="標準 7 2 2" xfId="280" xr:uid="{00000000-0005-0000-0000-00005E030000}"/>
    <cellStyle name="標準 7 2 2 2" xfId="427" xr:uid="{00000000-0005-0000-0000-00005F030000}"/>
    <cellStyle name="標準 7 2 2 2 2" xfId="756" xr:uid="{00000000-0005-0000-0000-000060030000}"/>
    <cellStyle name="標準 7 2 2 3" xfId="618" xr:uid="{00000000-0005-0000-0000-000061030000}"/>
    <cellStyle name="標準 7 2 2 4" xfId="904" xr:uid="{00000000-0005-0000-0000-000062030000}"/>
    <cellStyle name="標準 7 2 3" xfId="246" xr:uid="{00000000-0005-0000-0000-000063030000}"/>
    <cellStyle name="標準 7 2 3 2" xfId="391" xr:uid="{00000000-0005-0000-0000-000064030000}"/>
    <cellStyle name="標準 7 2 3 2 2" xfId="722" xr:uid="{00000000-0005-0000-0000-000065030000}"/>
    <cellStyle name="標準 7 2 3 3" xfId="584" xr:uid="{00000000-0005-0000-0000-000066030000}"/>
    <cellStyle name="標準 7 2 3 4" xfId="870" xr:uid="{00000000-0005-0000-0000-000067030000}"/>
    <cellStyle name="標準 7 2 4" xfId="209" xr:uid="{00000000-0005-0000-0000-000068030000}"/>
    <cellStyle name="標準 7 2 4 2" xfId="354" xr:uid="{00000000-0005-0000-0000-000069030000}"/>
    <cellStyle name="標準 7 2 4 2 2" xfId="687" xr:uid="{00000000-0005-0000-0000-00006A030000}"/>
    <cellStyle name="標準 7 2 4 3" xfId="549" xr:uid="{00000000-0005-0000-0000-00006B030000}"/>
    <cellStyle name="標準 7 2 4 4" xfId="835" xr:uid="{00000000-0005-0000-0000-00006C030000}"/>
    <cellStyle name="標準 7 2 5" xfId="317" xr:uid="{00000000-0005-0000-0000-00006D030000}"/>
    <cellStyle name="標準 7 2 5 2" xfId="652" xr:uid="{00000000-0005-0000-0000-00006E030000}"/>
    <cellStyle name="標準 7 2 6" xfId="514" xr:uid="{00000000-0005-0000-0000-00006F030000}"/>
    <cellStyle name="標準 7 2 7" xfId="800" xr:uid="{00000000-0005-0000-0000-000070030000}"/>
    <cellStyle name="標準 7 3" xfId="263" xr:uid="{00000000-0005-0000-0000-000071030000}"/>
    <cellStyle name="標準 7 3 2" xfId="410" xr:uid="{00000000-0005-0000-0000-000072030000}"/>
    <cellStyle name="標準 7 3 2 2" xfId="740" xr:uid="{00000000-0005-0000-0000-000073030000}"/>
    <cellStyle name="標準 7 3 3" xfId="602" xr:uid="{00000000-0005-0000-0000-000074030000}"/>
    <cellStyle name="標準 7 3 4" xfId="888" xr:uid="{00000000-0005-0000-0000-000075030000}"/>
    <cellStyle name="標準 7 4" xfId="229" xr:uid="{00000000-0005-0000-0000-000076030000}"/>
    <cellStyle name="標準 7 4 2" xfId="374" xr:uid="{00000000-0005-0000-0000-000077030000}"/>
    <cellStyle name="標準 7 4 2 2" xfId="706" xr:uid="{00000000-0005-0000-0000-000078030000}"/>
    <cellStyle name="標準 7 4 3" xfId="568" xr:uid="{00000000-0005-0000-0000-000079030000}"/>
    <cellStyle name="標準 7 4 4" xfId="854" xr:uid="{00000000-0005-0000-0000-00007A030000}"/>
    <cellStyle name="標準 7 5" xfId="192" xr:uid="{00000000-0005-0000-0000-00007B030000}"/>
    <cellStyle name="標準 7 5 2" xfId="337" xr:uid="{00000000-0005-0000-0000-00007C030000}"/>
    <cellStyle name="標準 7 5 2 2" xfId="671" xr:uid="{00000000-0005-0000-0000-00007D030000}"/>
    <cellStyle name="標準 7 5 3" xfId="533" xr:uid="{00000000-0005-0000-0000-00007E030000}"/>
    <cellStyle name="標準 7 5 4" xfId="819" xr:uid="{00000000-0005-0000-0000-00007F030000}"/>
    <cellStyle name="標準 7 6" xfId="300" xr:uid="{00000000-0005-0000-0000-000080030000}"/>
    <cellStyle name="標準 7 6 2" xfId="636" xr:uid="{00000000-0005-0000-0000-000081030000}"/>
    <cellStyle name="標準 7 7" xfId="498" xr:uid="{00000000-0005-0000-0000-000082030000}"/>
    <cellStyle name="標準 7 8" xfId="784" xr:uid="{00000000-0005-0000-0000-000083030000}"/>
    <cellStyle name="標準 8" xfId="123" xr:uid="{00000000-0005-0000-0000-000084030000}"/>
    <cellStyle name="標準_Sheet1" xfId="83" xr:uid="{00000000-0005-0000-0000-000085030000}"/>
    <cellStyle name="良い" xfId="84" xr:uid="{00000000-0005-0000-0000-00008603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FF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99CC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color rgb="FF00FFFF"/>
      <color rgb="FFFFFF99"/>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1.xml"/><Relationship Id="rId21" Type="http://schemas.openxmlformats.org/officeDocument/2006/relationships/worksheet" Target="worksheets/sheet21.xml"/><Relationship Id="rId34" Type="http://schemas.openxmlformats.org/officeDocument/2006/relationships/externalLink" Target="externalLinks/externalLink6.xml"/><Relationship Id="rId42" Type="http://schemas.openxmlformats.org/officeDocument/2006/relationships/externalLink" Target="externalLinks/externalLink14.xml"/><Relationship Id="rId47" Type="http://schemas.openxmlformats.org/officeDocument/2006/relationships/externalLink" Target="externalLinks/externalLink19.xml"/><Relationship Id="rId50" Type="http://schemas.openxmlformats.org/officeDocument/2006/relationships/externalLink" Target="externalLinks/externalLink22.xml"/><Relationship Id="rId55" Type="http://schemas.openxmlformats.org/officeDocument/2006/relationships/externalLink" Target="externalLinks/externalLink2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5.xml"/><Relationship Id="rId38" Type="http://schemas.openxmlformats.org/officeDocument/2006/relationships/externalLink" Target="externalLinks/externalLink10.xml"/><Relationship Id="rId46" Type="http://schemas.openxmlformats.org/officeDocument/2006/relationships/externalLink" Target="externalLinks/externalLink18.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41" Type="http://schemas.openxmlformats.org/officeDocument/2006/relationships/externalLink" Target="externalLinks/externalLink13.xml"/><Relationship Id="rId54" Type="http://schemas.openxmlformats.org/officeDocument/2006/relationships/externalLink" Target="externalLinks/externalLink2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externalLink" Target="externalLinks/externalLink9.xml"/><Relationship Id="rId40" Type="http://schemas.openxmlformats.org/officeDocument/2006/relationships/externalLink" Target="externalLinks/externalLink12.xml"/><Relationship Id="rId45" Type="http://schemas.openxmlformats.org/officeDocument/2006/relationships/externalLink" Target="externalLinks/externalLink17.xml"/><Relationship Id="rId53" Type="http://schemas.openxmlformats.org/officeDocument/2006/relationships/externalLink" Target="externalLinks/externalLink25.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8.xml"/><Relationship Id="rId49" Type="http://schemas.openxmlformats.org/officeDocument/2006/relationships/externalLink" Target="externalLinks/externalLink21.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4" Type="http://schemas.openxmlformats.org/officeDocument/2006/relationships/externalLink" Target="externalLinks/externalLink16.xml"/><Relationship Id="rId52" Type="http://schemas.openxmlformats.org/officeDocument/2006/relationships/externalLink" Target="externalLinks/externalLink2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externalLink" Target="externalLinks/externalLink7.xml"/><Relationship Id="rId43" Type="http://schemas.openxmlformats.org/officeDocument/2006/relationships/externalLink" Target="externalLinks/externalLink15.xml"/><Relationship Id="rId48" Type="http://schemas.openxmlformats.org/officeDocument/2006/relationships/externalLink" Target="externalLinks/externalLink20.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23.xml"/><Relationship Id="rId3" Type="http://schemas.openxmlformats.org/officeDocument/2006/relationships/worksheet" Target="worksheets/sheet3.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28575</xdr:rowOff>
    </xdr:from>
    <xdr:to>
      <xdr:col>2</xdr:col>
      <xdr:colOff>514350</xdr:colOff>
      <xdr:row>13</xdr:row>
      <xdr:rowOff>38100</xdr:rowOff>
    </xdr:to>
    <xdr:sp macro="" textlink="">
      <xdr:nvSpPr>
        <xdr:cNvPr id="1031" name="Text Box 7">
          <a:extLst>
            <a:ext uri="{FF2B5EF4-FFF2-40B4-BE49-F238E27FC236}">
              <a16:creationId xmlns:a16="http://schemas.microsoft.com/office/drawing/2014/main" id="{00000000-0008-0000-0000-000007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15</xdr:col>
      <xdr:colOff>542925</xdr:colOff>
      <xdr:row>2</xdr:row>
      <xdr:rowOff>200025</xdr:rowOff>
    </xdr:from>
    <xdr:to>
      <xdr:col>20</xdr:col>
      <xdr:colOff>676275</xdr:colOff>
      <xdr:row>14</xdr:row>
      <xdr:rowOff>47625</xdr:rowOff>
    </xdr:to>
    <xdr:sp macro="" textlink="">
      <xdr:nvSpPr>
        <xdr:cNvPr id="21818784" name="Text 7">
          <a:extLst>
            <a:ext uri="{FF2B5EF4-FFF2-40B4-BE49-F238E27FC236}">
              <a16:creationId xmlns:a16="http://schemas.microsoft.com/office/drawing/2014/main" id="{00000000-0008-0000-0000-0000A0ED4C01}"/>
            </a:ext>
          </a:extLst>
        </xdr:cNvPr>
        <xdr:cNvSpPr txBox="1">
          <a:spLocks noChangeArrowheads="1"/>
        </xdr:cNvSpPr>
      </xdr:nvSpPr>
      <xdr:spPr bwMode="auto">
        <a:xfrm>
          <a:off x="10296525" y="0"/>
          <a:ext cx="17526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66675</xdr:colOff>
      <xdr:row>10</xdr:row>
      <xdr:rowOff>0</xdr:rowOff>
    </xdr:from>
    <xdr:to>
      <xdr:col>10</xdr:col>
      <xdr:colOff>371475</xdr:colOff>
      <xdr:row>13</xdr:row>
      <xdr:rowOff>0</xdr:rowOff>
    </xdr:to>
    <xdr:sp macro="" textlink="">
      <xdr:nvSpPr>
        <xdr:cNvPr id="21818785" name="Line 14">
          <a:extLst>
            <a:ext uri="{FF2B5EF4-FFF2-40B4-BE49-F238E27FC236}">
              <a16:creationId xmlns:a16="http://schemas.microsoft.com/office/drawing/2014/main" id="{00000000-0008-0000-0000-0000A1ED4C01}"/>
            </a:ext>
          </a:extLst>
        </xdr:cNvPr>
        <xdr:cNvSpPr>
          <a:spLocks noChangeShapeType="1"/>
        </xdr:cNvSpPr>
      </xdr:nvSpPr>
      <xdr:spPr bwMode="auto">
        <a:xfrm flipV="1">
          <a:off x="8296275" y="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57</xdr:row>
      <xdr:rowOff>0</xdr:rowOff>
    </xdr:from>
    <xdr:to>
      <xdr:col>2</xdr:col>
      <xdr:colOff>723900</xdr:colOff>
      <xdr:row>59</xdr:row>
      <xdr:rowOff>104775</xdr:rowOff>
    </xdr:to>
    <xdr:sp macro="" textlink="">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38100" y="6657975"/>
          <a:ext cx="3067050"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a:t>
          </a: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0</xdr:col>
      <xdr:colOff>238125</xdr:colOff>
      <xdr:row>1</xdr:row>
      <xdr:rowOff>28575</xdr:rowOff>
    </xdr:from>
    <xdr:to>
      <xdr:col>2</xdr:col>
      <xdr:colOff>514350</xdr:colOff>
      <xdr:row>13</xdr:row>
      <xdr:rowOff>38100</xdr:rowOff>
    </xdr:to>
    <xdr:sp macro="" textlink="">
      <xdr:nvSpPr>
        <xdr:cNvPr id="1041" name="Text Box 17">
          <a:extLst>
            <a:ext uri="{FF2B5EF4-FFF2-40B4-BE49-F238E27FC236}">
              <a16:creationId xmlns:a16="http://schemas.microsoft.com/office/drawing/2014/main" id="{00000000-0008-0000-0000-000011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CF273CC5-DD43-4539-AA49-6F35F1EFF8C6}"/>
            </a:ext>
          </a:extLst>
        </xdr:cNvPr>
        <xdr:cNvSpPr>
          <a:spLocks noChangeShapeType="1"/>
        </xdr:cNvSpPr>
      </xdr:nvSpPr>
      <xdr:spPr bwMode="auto">
        <a:xfrm flipV="1">
          <a:off x="55022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68F5298C-0805-4CBB-BDA6-5518683B83F6}"/>
            </a:ext>
          </a:extLst>
        </xdr:cNvPr>
        <xdr:cNvSpPr>
          <a:spLocks noChangeShapeType="1"/>
        </xdr:cNvSpPr>
      </xdr:nvSpPr>
      <xdr:spPr bwMode="auto">
        <a:xfrm flipV="1">
          <a:off x="378460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33374A8B-61BB-495C-AF0F-988AAE74B438}"/>
            </a:ext>
          </a:extLst>
        </xdr:cNvPr>
        <xdr:cNvSpPr>
          <a:spLocks noChangeShapeType="1"/>
        </xdr:cNvSpPr>
      </xdr:nvSpPr>
      <xdr:spPr bwMode="auto">
        <a:xfrm flipV="1">
          <a:off x="570230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648538CF-F66D-4968-BBC7-EB813D84F40A}"/>
            </a:ext>
          </a:extLst>
        </xdr:cNvPr>
        <xdr:cNvSpPr>
          <a:spLocks noChangeShapeType="1"/>
        </xdr:cNvSpPr>
      </xdr:nvSpPr>
      <xdr:spPr bwMode="auto">
        <a:xfrm flipV="1">
          <a:off x="6448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19589B00-56D1-4F53-AE6A-97719610F1D1}"/>
            </a:ext>
          </a:extLst>
        </xdr:cNvPr>
        <xdr:cNvSpPr>
          <a:spLocks noChangeShapeType="1"/>
        </xdr:cNvSpPr>
      </xdr:nvSpPr>
      <xdr:spPr bwMode="auto">
        <a:xfrm flipV="1">
          <a:off x="66770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7011D198-0B51-4EFB-B167-6C3CA2EAA846}"/>
            </a:ext>
          </a:extLst>
        </xdr:cNvPr>
        <xdr:cNvSpPr txBox="1">
          <a:spLocks noChangeArrowheads="1"/>
        </xdr:cNvSpPr>
      </xdr:nvSpPr>
      <xdr:spPr bwMode="auto">
        <a:xfrm>
          <a:off x="61232" y="345169"/>
          <a:ext cx="29210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60555E14-4591-441B-862B-CB283C04E720}"/>
            </a:ext>
          </a:extLst>
        </xdr:cNvPr>
        <xdr:cNvSpPr>
          <a:spLocks noChangeShapeType="1"/>
        </xdr:cNvSpPr>
      </xdr:nvSpPr>
      <xdr:spPr bwMode="auto">
        <a:xfrm flipV="1">
          <a:off x="55022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01ACE8D3-28FE-4775-A27A-C4C455B99048}"/>
            </a:ext>
          </a:extLst>
        </xdr:cNvPr>
        <xdr:cNvSpPr>
          <a:spLocks noChangeShapeType="1"/>
        </xdr:cNvSpPr>
      </xdr:nvSpPr>
      <xdr:spPr bwMode="auto">
        <a:xfrm flipV="1">
          <a:off x="397510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637E3DB3-5177-4174-9265-F76DAB1026A0}"/>
            </a:ext>
          </a:extLst>
        </xdr:cNvPr>
        <xdr:cNvSpPr txBox="1">
          <a:spLocks noChangeArrowheads="1"/>
        </xdr:cNvSpPr>
      </xdr:nvSpPr>
      <xdr:spPr bwMode="auto">
        <a:xfrm>
          <a:off x="1180782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2022 FEBRUARI 001</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83563ECE-DBF2-449D-8492-92661AAFF741}"/>
            </a:ext>
          </a:extLst>
        </xdr:cNvPr>
        <xdr:cNvSpPr>
          <a:spLocks noChangeShapeType="1"/>
        </xdr:cNvSpPr>
      </xdr:nvSpPr>
      <xdr:spPr bwMode="auto">
        <a:xfrm flipV="1">
          <a:off x="570230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BB476569-A5CA-4F01-9113-8FB242E51602}"/>
            </a:ext>
          </a:extLst>
        </xdr:cNvPr>
        <xdr:cNvSpPr>
          <a:spLocks noChangeShapeType="1"/>
        </xdr:cNvSpPr>
      </xdr:nvSpPr>
      <xdr:spPr bwMode="auto">
        <a:xfrm flipV="1">
          <a:off x="64674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8683B84E-99C7-425E-8ADE-B5EFED281E19}"/>
            </a:ext>
          </a:extLst>
        </xdr:cNvPr>
        <xdr:cNvSpPr>
          <a:spLocks noChangeShapeType="1"/>
        </xdr:cNvSpPr>
      </xdr:nvSpPr>
      <xdr:spPr bwMode="auto">
        <a:xfrm flipV="1">
          <a:off x="67151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35</xdr:row>
      <xdr:rowOff>152402</xdr:rowOff>
    </xdr:from>
    <xdr:to>
      <xdr:col>21</xdr:col>
      <xdr:colOff>304800</xdr:colOff>
      <xdr:row>39</xdr:row>
      <xdr:rowOff>117929</xdr:rowOff>
    </xdr:to>
    <xdr:sp macro="" textlink="">
      <xdr:nvSpPr>
        <xdr:cNvPr id="14" name="Text Box 14">
          <a:extLst>
            <a:ext uri="{FF2B5EF4-FFF2-40B4-BE49-F238E27FC236}">
              <a16:creationId xmlns:a16="http://schemas.microsoft.com/office/drawing/2014/main" id="{ADE5B2BA-ED71-4E5C-90C6-6767D46EFAC5}"/>
            </a:ext>
          </a:extLst>
        </xdr:cNvPr>
        <xdr:cNvSpPr txBox="1">
          <a:spLocks noChangeArrowheads="1"/>
        </xdr:cNvSpPr>
      </xdr:nvSpPr>
      <xdr:spPr bwMode="auto">
        <a:xfrm>
          <a:off x="28575" y="6919688"/>
          <a:ext cx="14019439" cy="61867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617367 --&gt; ORDER DESEMBER'21</a:t>
          </a:r>
        </a:p>
        <a:p>
          <a:pPr algn="l" rtl="0">
            <a:lnSpc>
              <a:spcPts val="1300"/>
            </a:lnSpc>
            <a:defRPr sz="1000"/>
          </a:pPr>
          <a:r>
            <a:rPr lang="en-US" sz="1400" b="1" i="0" u="none" strike="noStrike" baseline="0">
              <a:solidFill>
                <a:srgbClr val="000000"/>
              </a:solidFill>
              <a:latin typeface="Arial"/>
              <a:cs typeface="Arial"/>
            </a:rPr>
            <a:t>PO : 619025 --&gt; ORDER JANUARI'22</a:t>
          </a: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1153807</xdr:colOff>
      <xdr:row>2</xdr:row>
      <xdr:rowOff>54622</xdr:rowOff>
    </xdr:to>
    <xdr:pic>
      <xdr:nvPicPr>
        <xdr:cNvPr id="15" name="Picture 14">
          <a:extLst>
            <a:ext uri="{FF2B5EF4-FFF2-40B4-BE49-F238E27FC236}">
              <a16:creationId xmlns:a16="http://schemas.microsoft.com/office/drawing/2014/main" id="{7DB3BF3F-8789-4584-8D9D-EE7E350D33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0207"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127001</xdr:colOff>
      <xdr:row>22</xdr:row>
      <xdr:rowOff>172358</xdr:rowOff>
    </xdr:from>
    <xdr:to>
      <xdr:col>4</xdr:col>
      <xdr:colOff>641351</xdr:colOff>
      <xdr:row>22</xdr:row>
      <xdr:rowOff>172358</xdr:rowOff>
    </xdr:to>
    <xdr:cxnSp macro="">
      <xdr:nvCxnSpPr>
        <xdr:cNvPr id="16" name="Straight Connector 2">
          <a:extLst>
            <a:ext uri="{FF2B5EF4-FFF2-40B4-BE49-F238E27FC236}">
              <a16:creationId xmlns:a16="http://schemas.microsoft.com/office/drawing/2014/main" id="{34746CB0-C2E4-4CF5-B3AE-D5A00EF94F1A}"/>
            </a:ext>
          </a:extLst>
        </xdr:cNvPr>
        <xdr:cNvCxnSpPr>
          <a:cxnSpLocks noChangeShapeType="1"/>
        </xdr:cNvCxnSpPr>
      </xdr:nvCxnSpPr>
      <xdr:spPr bwMode="auto">
        <a:xfrm>
          <a:off x="4408715" y="4263572"/>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4" name="Straight Connector 2">
          <a:extLst>
            <a:ext uri="{FF2B5EF4-FFF2-40B4-BE49-F238E27FC236}">
              <a16:creationId xmlns:a16="http://schemas.microsoft.com/office/drawing/2014/main" id="{716E3961-E127-46C1-BE28-284B862CF01D}"/>
            </a:ext>
          </a:extLst>
        </xdr:cNvPr>
        <xdr:cNvCxnSpPr>
          <a:cxnSpLocks noChangeShapeType="1"/>
        </xdr:cNvCxnSpPr>
      </xdr:nvCxnSpPr>
      <xdr:spPr bwMode="auto">
        <a:xfrm>
          <a:off x="4431733" y="3735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5" name="Straight Connector 2">
          <a:extLst>
            <a:ext uri="{FF2B5EF4-FFF2-40B4-BE49-F238E27FC236}">
              <a16:creationId xmlns:a16="http://schemas.microsoft.com/office/drawing/2014/main" id="{AF95B1E6-B52B-432B-AA91-072EA6CACD53}"/>
            </a:ext>
          </a:extLst>
        </xdr:cNvPr>
        <xdr:cNvCxnSpPr>
          <a:cxnSpLocks noChangeShapeType="1"/>
        </xdr:cNvCxnSpPr>
      </xdr:nvCxnSpPr>
      <xdr:spPr bwMode="auto">
        <a:xfrm>
          <a:off x="4431733" y="3735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6" name="Straight Connector 2">
          <a:extLst>
            <a:ext uri="{FF2B5EF4-FFF2-40B4-BE49-F238E27FC236}">
              <a16:creationId xmlns:a16="http://schemas.microsoft.com/office/drawing/2014/main" id="{B9FBBCF0-F994-4679-8637-64C9754116B0}"/>
            </a:ext>
          </a:extLst>
        </xdr:cNvPr>
        <xdr:cNvCxnSpPr>
          <a:cxnSpLocks noChangeShapeType="1"/>
        </xdr:cNvCxnSpPr>
      </xdr:nvCxnSpPr>
      <xdr:spPr bwMode="auto">
        <a:xfrm>
          <a:off x="4431733" y="3735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7" name="Straight Connector 2">
          <a:extLst>
            <a:ext uri="{FF2B5EF4-FFF2-40B4-BE49-F238E27FC236}">
              <a16:creationId xmlns:a16="http://schemas.microsoft.com/office/drawing/2014/main" id="{8D45B59F-ADC5-4A6C-A299-EAE1A84CA93D}"/>
            </a:ext>
          </a:extLst>
        </xdr:cNvPr>
        <xdr:cNvCxnSpPr>
          <a:cxnSpLocks noChangeShapeType="1"/>
        </xdr:cNvCxnSpPr>
      </xdr:nvCxnSpPr>
      <xdr:spPr bwMode="auto">
        <a:xfrm>
          <a:off x="4431733" y="3735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8" name="Straight Connector 2">
          <a:extLst>
            <a:ext uri="{FF2B5EF4-FFF2-40B4-BE49-F238E27FC236}">
              <a16:creationId xmlns:a16="http://schemas.microsoft.com/office/drawing/2014/main" id="{6DA5F623-AE0A-47B5-A394-B84B71BC7A45}"/>
            </a:ext>
          </a:extLst>
        </xdr:cNvPr>
        <xdr:cNvCxnSpPr>
          <a:cxnSpLocks noChangeShapeType="1"/>
        </xdr:cNvCxnSpPr>
      </xdr:nvCxnSpPr>
      <xdr:spPr bwMode="auto">
        <a:xfrm>
          <a:off x="4431733" y="3735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9" name="Straight Connector 2">
          <a:extLst>
            <a:ext uri="{FF2B5EF4-FFF2-40B4-BE49-F238E27FC236}">
              <a16:creationId xmlns:a16="http://schemas.microsoft.com/office/drawing/2014/main" id="{41776919-7BBE-4C62-88EF-FA035A861ED7}"/>
            </a:ext>
          </a:extLst>
        </xdr:cNvPr>
        <xdr:cNvCxnSpPr>
          <a:cxnSpLocks noChangeShapeType="1"/>
        </xdr:cNvCxnSpPr>
      </xdr:nvCxnSpPr>
      <xdr:spPr bwMode="auto">
        <a:xfrm>
          <a:off x="4431733" y="3735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0" name="Straight Connector 2">
          <a:extLst>
            <a:ext uri="{FF2B5EF4-FFF2-40B4-BE49-F238E27FC236}">
              <a16:creationId xmlns:a16="http://schemas.microsoft.com/office/drawing/2014/main" id="{E4ECE6D8-9395-4ABF-9B7D-518B8382F8ED}"/>
            </a:ext>
          </a:extLst>
        </xdr:cNvPr>
        <xdr:cNvCxnSpPr>
          <a:cxnSpLocks noChangeShapeType="1"/>
        </xdr:cNvCxnSpPr>
      </xdr:nvCxnSpPr>
      <xdr:spPr bwMode="auto">
        <a:xfrm>
          <a:off x="4431733" y="3735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4F991C6B-1AE6-42E1-9DD3-90BF7A0C3A75}"/>
            </a:ext>
          </a:extLst>
        </xdr:cNvPr>
        <xdr:cNvSpPr>
          <a:spLocks noChangeShapeType="1"/>
        </xdr:cNvSpPr>
      </xdr:nvSpPr>
      <xdr:spPr bwMode="auto">
        <a:xfrm flipV="1">
          <a:off x="55022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FB608EF2-0930-42DF-9F96-F8C7309FCE54}"/>
            </a:ext>
          </a:extLst>
        </xdr:cNvPr>
        <xdr:cNvSpPr>
          <a:spLocks noChangeShapeType="1"/>
        </xdr:cNvSpPr>
      </xdr:nvSpPr>
      <xdr:spPr bwMode="auto">
        <a:xfrm flipV="1">
          <a:off x="378460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6FA0071F-0BA1-457D-96B4-3C8B068711FF}"/>
            </a:ext>
          </a:extLst>
        </xdr:cNvPr>
        <xdr:cNvSpPr>
          <a:spLocks noChangeShapeType="1"/>
        </xdr:cNvSpPr>
      </xdr:nvSpPr>
      <xdr:spPr bwMode="auto">
        <a:xfrm flipV="1">
          <a:off x="570230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FA4FEDAC-BD20-479D-849A-DE51FD817428}"/>
            </a:ext>
          </a:extLst>
        </xdr:cNvPr>
        <xdr:cNvSpPr>
          <a:spLocks noChangeShapeType="1"/>
        </xdr:cNvSpPr>
      </xdr:nvSpPr>
      <xdr:spPr bwMode="auto">
        <a:xfrm flipV="1">
          <a:off x="6448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3E2E4904-1925-4532-92A2-FD6E9A2D0EFA}"/>
            </a:ext>
          </a:extLst>
        </xdr:cNvPr>
        <xdr:cNvSpPr>
          <a:spLocks noChangeShapeType="1"/>
        </xdr:cNvSpPr>
      </xdr:nvSpPr>
      <xdr:spPr bwMode="auto">
        <a:xfrm flipV="1">
          <a:off x="66770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A7972C10-9998-4289-AC9B-071102D93E74}"/>
            </a:ext>
          </a:extLst>
        </xdr:cNvPr>
        <xdr:cNvSpPr txBox="1">
          <a:spLocks noChangeArrowheads="1"/>
        </xdr:cNvSpPr>
      </xdr:nvSpPr>
      <xdr:spPr bwMode="auto">
        <a:xfrm>
          <a:off x="61232" y="345169"/>
          <a:ext cx="29210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D5538640-6873-4306-8BAE-559B532E5353}"/>
            </a:ext>
          </a:extLst>
        </xdr:cNvPr>
        <xdr:cNvSpPr>
          <a:spLocks noChangeShapeType="1"/>
        </xdr:cNvSpPr>
      </xdr:nvSpPr>
      <xdr:spPr bwMode="auto">
        <a:xfrm flipV="1">
          <a:off x="55022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A3A2D3C5-722A-4D33-AE4B-FD9862D95869}"/>
            </a:ext>
          </a:extLst>
        </xdr:cNvPr>
        <xdr:cNvSpPr>
          <a:spLocks noChangeShapeType="1"/>
        </xdr:cNvSpPr>
      </xdr:nvSpPr>
      <xdr:spPr bwMode="auto">
        <a:xfrm flipV="1">
          <a:off x="397510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D9925C49-F1BD-4252-AEF4-E226BDDCEB27}"/>
            </a:ext>
          </a:extLst>
        </xdr:cNvPr>
        <xdr:cNvSpPr txBox="1">
          <a:spLocks noChangeArrowheads="1"/>
        </xdr:cNvSpPr>
      </xdr:nvSpPr>
      <xdr:spPr bwMode="auto">
        <a:xfrm>
          <a:off x="1180782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2022 FEBRUARI 002</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EE194B3A-15A2-4525-9FD7-1F85246BC378}"/>
            </a:ext>
          </a:extLst>
        </xdr:cNvPr>
        <xdr:cNvSpPr>
          <a:spLocks noChangeShapeType="1"/>
        </xdr:cNvSpPr>
      </xdr:nvSpPr>
      <xdr:spPr bwMode="auto">
        <a:xfrm flipV="1">
          <a:off x="570230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E820526A-9463-4785-92DB-191922D6EB8F}"/>
            </a:ext>
          </a:extLst>
        </xdr:cNvPr>
        <xdr:cNvSpPr>
          <a:spLocks noChangeShapeType="1"/>
        </xdr:cNvSpPr>
      </xdr:nvSpPr>
      <xdr:spPr bwMode="auto">
        <a:xfrm flipV="1">
          <a:off x="64674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2EE112C7-C5A4-4483-8855-245DB221D6BB}"/>
            </a:ext>
          </a:extLst>
        </xdr:cNvPr>
        <xdr:cNvSpPr>
          <a:spLocks noChangeShapeType="1"/>
        </xdr:cNvSpPr>
      </xdr:nvSpPr>
      <xdr:spPr bwMode="auto">
        <a:xfrm flipV="1">
          <a:off x="67151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37</xdr:row>
      <xdr:rowOff>152402</xdr:rowOff>
    </xdr:from>
    <xdr:to>
      <xdr:col>21</xdr:col>
      <xdr:colOff>304800</xdr:colOff>
      <xdr:row>41</xdr:row>
      <xdr:rowOff>117929</xdr:rowOff>
    </xdr:to>
    <xdr:sp macro="" textlink="">
      <xdr:nvSpPr>
        <xdr:cNvPr id="14" name="Text Box 14">
          <a:extLst>
            <a:ext uri="{FF2B5EF4-FFF2-40B4-BE49-F238E27FC236}">
              <a16:creationId xmlns:a16="http://schemas.microsoft.com/office/drawing/2014/main" id="{8A9BF21A-DAFE-4142-9A57-C0ACF0024475}"/>
            </a:ext>
          </a:extLst>
        </xdr:cNvPr>
        <xdr:cNvSpPr txBox="1">
          <a:spLocks noChangeArrowheads="1"/>
        </xdr:cNvSpPr>
      </xdr:nvSpPr>
      <xdr:spPr bwMode="auto">
        <a:xfrm>
          <a:off x="28575" y="6883402"/>
          <a:ext cx="13998575" cy="60052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617367 --&gt; ORDER JANUARI'22</a:t>
          </a:r>
        </a:p>
        <a:p>
          <a:pPr algn="l" rtl="0">
            <a:lnSpc>
              <a:spcPts val="1300"/>
            </a:lnSpc>
            <a:defRPr sz="1000"/>
          </a:pPr>
          <a:r>
            <a:rPr lang="en-US" sz="1400" b="1" i="0" u="none" strike="noStrike" baseline="0">
              <a:solidFill>
                <a:srgbClr val="000000"/>
              </a:solidFill>
              <a:latin typeface="Arial"/>
              <a:cs typeface="Arial"/>
            </a:rPr>
            <a:t>PO : 619025 --&gt; ORDER FEBRUARI'22</a:t>
          </a: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1153807</xdr:colOff>
      <xdr:row>2</xdr:row>
      <xdr:rowOff>54622</xdr:rowOff>
    </xdr:to>
    <xdr:pic>
      <xdr:nvPicPr>
        <xdr:cNvPr id="15" name="Picture 14">
          <a:extLst>
            <a:ext uri="{FF2B5EF4-FFF2-40B4-BE49-F238E27FC236}">
              <a16:creationId xmlns:a16="http://schemas.microsoft.com/office/drawing/2014/main" id="{EA3E10BD-3BDC-4FC7-8979-0CFE01192C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0207"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150019</xdr:colOff>
      <xdr:row>20</xdr:row>
      <xdr:rowOff>152400</xdr:rowOff>
    </xdr:from>
    <xdr:to>
      <xdr:col>4</xdr:col>
      <xdr:colOff>664369</xdr:colOff>
      <xdr:row>20</xdr:row>
      <xdr:rowOff>152400</xdr:rowOff>
    </xdr:to>
    <xdr:cxnSp macro="">
      <xdr:nvCxnSpPr>
        <xdr:cNvPr id="25" name="Straight Connector 2">
          <a:extLst>
            <a:ext uri="{FF2B5EF4-FFF2-40B4-BE49-F238E27FC236}">
              <a16:creationId xmlns:a16="http://schemas.microsoft.com/office/drawing/2014/main" id="{A25ACD44-179A-49EF-BDEC-9D6AE2DF4EE3}"/>
            </a:ext>
          </a:extLst>
        </xdr:cNvPr>
        <xdr:cNvCxnSpPr>
          <a:cxnSpLocks noChangeShapeType="1"/>
        </xdr:cNvCxnSpPr>
      </xdr:nvCxnSpPr>
      <xdr:spPr bwMode="auto">
        <a:xfrm>
          <a:off x="4431733" y="3989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6" name="Straight Connector 2">
          <a:extLst>
            <a:ext uri="{FF2B5EF4-FFF2-40B4-BE49-F238E27FC236}">
              <a16:creationId xmlns:a16="http://schemas.microsoft.com/office/drawing/2014/main" id="{FD828207-7A64-4D3F-92CC-4AE995B2B6E3}"/>
            </a:ext>
          </a:extLst>
        </xdr:cNvPr>
        <xdr:cNvCxnSpPr>
          <a:cxnSpLocks noChangeShapeType="1"/>
        </xdr:cNvCxnSpPr>
      </xdr:nvCxnSpPr>
      <xdr:spPr bwMode="auto">
        <a:xfrm>
          <a:off x="4431733" y="3989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7" name="Straight Connector 2">
          <a:extLst>
            <a:ext uri="{FF2B5EF4-FFF2-40B4-BE49-F238E27FC236}">
              <a16:creationId xmlns:a16="http://schemas.microsoft.com/office/drawing/2014/main" id="{090079A0-A759-4BB4-AC02-B0AE52BB50F8}"/>
            </a:ext>
          </a:extLst>
        </xdr:cNvPr>
        <xdr:cNvCxnSpPr>
          <a:cxnSpLocks noChangeShapeType="1"/>
        </xdr:cNvCxnSpPr>
      </xdr:nvCxnSpPr>
      <xdr:spPr bwMode="auto">
        <a:xfrm>
          <a:off x="4431733" y="3989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8" name="Straight Connector 2">
          <a:extLst>
            <a:ext uri="{FF2B5EF4-FFF2-40B4-BE49-F238E27FC236}">
              <a16:creationId xmlns:a16="http://schemas.microsoft.com/office/drawing/2014/main" id="{9DB1E2DE-A5FD-4F29-A854-C861D69FEAB2}"/>
            </a:ext>
          </a:extLst>
        </xdr:cNvPr>
        <xdr:cNvCxnSpPr>
          <a:cxnSpLocks noChangeShapeType="1"/>
        </xdr:cNvCxnSpPr>
      </xdr:nvCxnSpPr>
      <xdr:spPr bwMode="auto">
        <a:xfrm>
          <a:off x="4431733" y="3989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9" name="Straight Connector 2">
          <a:extLst>
            <a:ext uri="{FF2B5EF4-FFF2-40B4-BE49-F238E27FC236}">
              <a16:creationId xmlns:a16="http://schemas.microsoft.com/office/drawing/2014/main" id="{D25794A4-1419-4FA0-B041-CBBE9EBAE12C}"/>
            </a:ext>
          </a:extLst>
        </xdr:cNvPr>
        <xdr:cNvCxnSpPr>
          <a:cxnSpLocks noChangeShapeType="1"/>
        </xdr:cNvCxnSpPr>
      </xdr:nvCxnSpPr>
      <xdr:spPr bwMode="auto">
        <a:xfrm>
          <a:off x="4431733" y="3989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0" name="Straight Connector 2">
          <a:extLst>
            <a:ext uri="{FF2B5EF4-FFF2-40B4-BE49-F238E27FC236}">
              <a16:creationId xmlns:a16="http://schemas.microsoft.com/office/drawing/2014/main" id="{855CCC52-A79A-4C74-994C-E22E6A3058DE}"/>
            </a:ext>
          </a:extLst>
        </xdr:cNvPr>
        <xdr:cNvCxnSpPr>
          <a:cxnSpLocks noChangeShapeType="1"/>
        </xdr:cNvCxnSpPr>
      </xdr:nvCxnSpPr>
      <xdr:spPr bwMode="auto">
        <a:xfrm>
          <a:off x="4431733" y="3989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1" name="Straight Connector 2">
          <a:extLst>
            <a:ext uri="{FF2B5EF4-FFF2-40B4-BE49-F238E27FC236}">
              <a16:creationId xmlns:a16="http://schemas.microsoft.com/office/drawing/2014/main" id="{11D46A7F-A7E6-4B97-A23D-09C97B0BBF68}"/>
            </a:ext>
          </a:extLst>
        </xdr:cNvPr>
        <xdr:cNvCxnSpPr>
          <a:cxnSpLocks noChangeShapeType="1"/>
        </xdr:cNvCxnSpPr>
      </xdr:nvCxnSpPr>
      <xdr:spPr bwMode="auto">
        <a:xfrm>
          <a:off x="4431733" y="3989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154215</xdr:colOff>
      <xdr:row>18</xdr:row>
      <xdr:rowOff>99786</xdr:rowOff>
    </xdr:from>
    <xdr:to>
      <xdr:col>4</xdr:col>
      <xdr:colOff>668565</xdr:colOff>
      <xdr:row>18</xdr:row>
      <xdr:rowOff>99786</xdr:rowOff>
    </xdr:to>
    <xdr:cxnSp macro="">
      <xdr:nvCxnSpPr>
        <xdr:cNvPr id="32" name="Straight Connector 2">
          <a:extLst>
            <a:ext uri="{FF2B5EF4-FFF2-40B4-BE49-F238E27FC236}">
              <a16:creationId xmlns:a16="http://schemas.microsoft.com/office/drawing/2014/main" id="{58F9450C-95D8-4D66-817E-0CE13BA541C9}"/>
            </a:ext>
          </a:extLst>
        </xdr:cNvPr>
        <xdr:cNvCxnSpPr>
          <a:cxnSpLocks noChangeShapeType="1"/>
        </xdr:cNvCxnSpPr>
      </xdr:nvCxnSpPr>
      <xdr:spPr bwMode="auto">
        <a:xfrm>
          <a:off x="4435929" y="317500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DE80557D-86F3-4DC6-AC8B-A7A5DBA4C1BB}"/>
            </a:ext>
          </a:extLst>
        </xdr:cNvPr>
        <xdr:cNvSpPr>
          <a:spLocks noChangeShapeType="1"/>
        </xdr:cNvSpPr>
      </xdr:nvSpPr>
      <xdr:spPr bwMode="auto">
        <a:xfrm flipV="1">
          <a:off x="55022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340BAC93-1E7F-470E-89E1-6CD1B4A4624B}"/>
            </a:ext>
          </a:extLst>
        </xdr:cNvPr>
        <xdr:cNvSpPr>
          <a:spLocks noChangeShapeType="1"/>
        </xdr:cNvSpPr>
      </xdr:nvSpPr>
      <xdr:spPr bwMode="auto">
        <a:xfrm flipV="1">
          <a:off x="378460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D9212A8F-4820-4719-8FA2-DC68C74C4920}"/>
            </a:ext>
          </a:extLst>
        </xdr:cNvPr>
        <xdr:cNvSpPr>
          <a:spLocks noChangeShapeType="1"/>
        </xdr:cNvSpPr>
      </xdr:nvSpPr>
      <xdr:spPr bwMode="auto">
        <a:xfrm flipV="1">
          <a:off x="570230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FAE04F20-B9F6-4D64-9F3A-3E209EE814DD}"/>
            </a:ext>
          </a:extLst>
        </xdr:cNvPr>
        <xdr:cNvSpPr>
          <a:spLocks noChangeShapeType="1"/>
        </xdr:cNvSpPr>
      </xdr:nvSpPr>
      <xdr:spPr bwMode="auto">
        <a:xfrm flipV="1">
          <a:off x="6448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BBA16C3B-D061-43ED-8F69-34CF588CBFC3}"/>
            </a:ext>
          </a:extLst>
        </xdr:cNvPr>
        <xdr:cNvSpPr>
          <a:spLocks noChangeShapeType="1"/>
        </xdr:cNvSpPr>
      </xdr:nvSpPr>
      <xdr:spPr bwMode="auto">
        <a:xfrm flipV="1">
          <a:off x="66770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34466B81-8324-4C28-B52B-24C070C6D1AC}"/>
            </a:ext>
          </a:extLst>
        </xdr:cNvPr>
        <xdr:cNvSpPr txBox="1">
          <a:spLocks noChangeArrowheads="1"/>
        </xdr:cNvSpPr>
      </xdr:nvSpPr>
      <xdr:spPr bwMode="auto">
        <a:xfrm>
          <a:off x="61232" y="345169"/>
          <a:ext cx="29210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9AC0C159-02E5-4FE8-827B-F5D5825DFBB4}"/>
            </a:ext>
          </a:extLst>
        </xdr:cNvPr>
        <xdr:cNvSpPr>
          <a:spLocks noChangeShapeType="1"/>
        </xdr:cNvSpPr>
      </xdr:nvSpPr>
      <xdr:spPr bwMode="auto">
        <a:xfrm flipV="1">
          <a:off x="55022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7BEFFCB0-6AF6-4A25-A027-2BC34E51DA06}"/>
            </a:ext>
          </a:extLst>
        </xdr:cNvPr>
        <xdr:cNvSpPr>
          <a:spLocks noChangeShapeType="1"/>
        </xdr:cNvSpPr>
      </xdr:nvSpPr>
      <xdr:spPr bwMode="auto">
        <a:xfrm flipV="1">
          <a:off x="397510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A9DB3637-ED62-4531-BB77-590CC5BC10C3}"/>
            </a:ext>
          </a:extLst>
        </xdr:cNvPr>
        <xdr:cNvSpPr txBox="1">
          <a:spLocks noChangeArrowheads="1"/>
        </xdr:cNvSpPr>
      </xdr:nvSpPr>
      <xdr:spPr bwMode="auto">
        <a:xfrm>
          <a:off x="1180782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2022 FEBRUARI 003</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E828EF67-984F-4426-8B4D-8157DDF095F5}"/>
            </a:ext>
          </a:extLst>
        </xdr:cNvPr>
        <xdr:cNvSpPr>
          <a:spLocks noChangeShapeType="1"/>
        </xdr:cNvSpPr>
      </xdr:nvSpPr>
      <xdr:spPr bwMode="auto">
        <a:xfrm flipV="1">
          <a:off x="570230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82D9EE9E-E2CA-462B-9064-E4FB02129D55}"/>
            </a:ext>
          </a:extLst>
        </xdr:cNvPr>
        <xdr:cNvSpPr>
          <a:spLocks noChangeShapeType="1"/>
        </xdr:cNvSpPr>
      </xdr:nvSpPr>
      <xdr:spPr bwMode="auto">
        <a:xfrm flipV="1">
          <a:off x="64674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6609B1CE-441F-475B-9A3B-582B6393B03E}"/>
            </a:ext>
          </a:extLst>
        </xdr:cNvPr>
        <xdr:cNvSpPr>
          <a:spLocks noChangeShapeType="1"/>
        </xdr:cNvSpPr>
      </xdr:nvSpPr>
      <xdr:spPr bwMode="auto">
        <a:xfrm flipV="1">
          <a:off x="67151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33</xdr:row>
      <xdr:rowOff>152402</xdr:rowOff>
    </xdr:from>
    <xdr:to>
      <xdr:col>21</xdr:col>
      <xdr:colOff>304800</xdr:colOff>
      <xdr:row>37</xdr:row>
      <xdr:rowOff>117929</xdr:rowOff>
    </xdr:to>
    <xdr:sp macro="" textlink="">
      <xdr:nvSpPr>
        <xdr:cNvPr id="14" name="Text Box 14">
          <a:extLst>
            <a:ext uri="{FF2B5EF4-FFF2-40B4-BE49-F238E27FC236}">
              <a16:creationId xmlns:a16="http://schemas.microsoft.com/office/drawing/2014/main" id="{6FADA5F6-CA5F-4488-B784-305647D8885C}"/>
            </a:ext>
          </a:extLst>
        </xdr:cNvPr>
        <xdr:cNvSpPr txBox="1">
          <a:spLocks noChangeArrowheads="1"/>
        </xdr:cNvSpPr>
      </xdr:nvSpPr>
      <xdr:spPr bwMode="auto">
        <a:xfrm>
          <a:off x="28575" y="7391402"/>
          <a:ext cx="13998575" cy="60052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620796 --&gt; ORDER FEBRUARI'22</a:t>
          </a: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1153807</xdr:colOff>
      <xdr:row>2</xdr:row>
      <xdr:rowOff>54622</xdr:rowOff>
    </xdr:to>
    <xdr:pic>
      <xdr:nvPicPr>
        <xdr:cNvPr id="15" name="Picture 14">
          <a:extLst>
            <a:ext uri="{FF2B5EF4-FFF2-40B4-BE49-F238E27FC236}">
              <a16:creationId xmlns:a16="http://schemas.microsoft.com/office/drawing/2014/main" id="{F9FB59CF-D18B-40A6-92B5-04BE61B70E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0207"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150019</xdr:colOff>
      <xdr:row>20</xdr:row>
      <xdr:rowOff>152400</xdr:rowOff>
    </xdr:from>
    <xdr:to>
      <xdr:col>4</xdr:col>
      <xdr:colOff>664369</xdr:colOff>
      <xdr:row>20</xdr:row>
      <xdr:rowOff>152400</xdr:rowOff>
    </xdr:to>
    <xdr:cxnSp macro="">
      <xdr:nvCxnSpPr>
        <xdr:cNvPr id="32" name="Straight Connector 2">
          <a:extLst>
            <a:ext uri="{FF2B5EF4-FFF2-40B4-BE49-F238E27FC236}">
              <a16:creationId xmlns:a16="http://schemas.microsoft.com/office/drawing/2014/main" id="{90E50D83-4050-4400-B126-D91235F02F98}"/>
            </a:ext>
          </a:extLst>
        </xdr:cNvPr>
        <xdr:cNvCxnSpPr>
          <a:cxnSpLocks noChangeShapeType="1"/>
        </xdr:cNvCxnSpPr>
      </xdr:nvCxnSpPr>
      <xdr:spPr bwMode="auto">
        <a:xfrm>
          <a:off x="4431733" y="3735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3" name="Straight Connector 2">
          <a:extLst>
            <a:ext uri="{FF2B5EF4-FFF2-40B4-BE49-F238E27FC236}">
              <a16:creationId xmlns:a16="http://schemas.microsoft.com/office/drawing/2014/main" id="{6FDA0C53-B82D-4621-A2CC-CE961BA3C3C2}"/>
            </a:ext>
          </a:extLst>
        </xdr:cNvPr>
        <xdr:cNvCxnSpPr>
          <a:cxnSpLocks noChangeShapeType="1"/>
        </xdr:cNvCxnSpPr>
      </xdr:nvCxnSpPr>
      <xdr:spPr bwMode="auto">
        <a:xfrm>
          <a:off x="4431733" y="3735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4" name="Straight Connector 2">
          <a:extLst>
            <a:ext uri="{FF2B5EF4-FFF2-40B4-BE49-F238E27FC236}">
              <a16:creationId xmlns:a16="http://schemas.microsoft.com/office/drawing/2014/main" id="{FFCA2C7F-E59E-40BA-B9A3-2756513519C8}"/>
            </a:ext>
          </a:extLst>
        </xdr:cNvPr>
        <xdr:cNvCxnSpPr>
          <a:cxnSpLocks noChangeShapeType="1"/>
        </xdr:cNvCxnSpPr>
      </xdr:nvCxnSpPr>
      <xdr:spPr bwMode="auto">
        <a:xfrm>
          <a:off x="4431733" y="3735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5" name="Straight Connector 2">
          <a:extLst>
            <a:ext uri="{FF2B5EF4-FFF2-40B4-BE49-F238E27FC236}">
              <a16:creationId xmlns:a16="http://schemas.microsoft.com/office/drawing/2014/main" id="{6D41E55D-196B-43AC-8192-36AAE21047A2}"/>
            </a:ext>
          </a:extLst>
        </xdr:cNvPr>
        <xdr:cNvCxnSpPr>
          <a:cxnSpLocks noChangeShapeType="1"/>
        </xdr:cNvCxnSpPr>
      </xdr:nvCxnSpPr>
      <xdr:spPr bwMode="auto">
        <a:xfrm>
          <a:off x="4431733" y="3735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6" name="Straight Connector 2">
          <a:extLst>
            <a:ext uri="{FF2B5EF4-FFF2-40B4-BE49-F238E27FC236}">
              <a16:creationId xmlns:a16="http://schemas.microsoft.com/office/drawing/2014/main" id="{23FC0C3F-55A7-46CF-B661-8BC7F9E5D35D}"/>
            </a:ext>
          </a:extLst>
        </xdr:cNvPr>
        <xdr:cNvCxnSpPr>
          <a:cxnSpLocks noChangeShapeType="1"/>
        </xdr:cNvCxnSpPr>
      </xdr:nvCxnSpPr>
      <xdr:spPr bwMode="auto">
        <a:xfrm>
          <a:off x="4431733" y="3735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7" name="Straight Connector 2">
          <a:extLst>
            <a:ext uri="{FF2B5EF4-FFF2-40B4-BE49-F238E27FC236}">
              <a16:creationId xmlns:a16="http://schemas.microsoft.com/office/drawing/2014/main" id="{DA2482DF-1BC8-4FF9-99B1-0E3938563B4D}"/>
            </a:ext>
          </a:extLst>
        </xdr:cNvPr>
        <xdr:cNvCxnSpPr>
          <a:cxnSpLocks noChangeShapeType="1"/>
        </xdr:cNvCxnSpPr>
      </xdr:nvCxnSpPr>
      <xdr:spPr bwMode="auto">
        <a:xfrm>
          <a:off x="4431733" y="3735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8" name="Straight Connector 2">
          <a:extLst>
            <a:ext uri="{FF2B5EF4-FFF2-40B4-BE49-F238E27FC236}">
              <a16:creationId xmlns:a16="http://schemas.microsoft.com/office/drawing/2014/main" id="{D217E921-11BA-484A-8A6B-681B98BC0EFB}"/>
            </a:ext>
          </a:extLst>
        </xdr:cNvPr>
        <xdr:cNvCxnSpPr>
          <a:cxnSpLocks noChangeShapeType="1"/>
        </xdr:cNvCxnSpPr>
      </xdr:nvCxnSpPr>
      <xdr:spPr bwMode="auto">
        <a:xfrm>
          <a:off x="4431733" y="3735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154215</xdr:colOff>
      <xdr:row>18</xdr:row>
      <xdr:rowOff>99786</xdr:rowOff>
    </xdr:from>
    <xdr:to>
      <xdr:col>4</xdr:col>
      <xdr:colOff>668565</xdr:colOff>
      <xdr:row>18</xdr:row>
      <xdr:rowOff>99786</xdr:rowOff>
    </xdr:to>
    <xdr:cxnSp macro="">
      <xdr:nvCxnSpPr>
        <xdr:cNvPr id="39" name="Straight Connector 2">
          <a:extLst>
            <a:ext uri="{FF2B5EF4-FFF2-40B4-BE49-F238E27FC236}">
              <a16:creationId xmlns:a16="http://schemas.microsoft.com/office/drawing/2014/main" id="{A30F473F-B00F-414D-A531-7C5135AE7D0F}"/>
            </a:ext>
          </a:extLst>
        </xdr:cNvPr>
        <xdr:cNvCxnSpPr>
          <a:cxnSpLocks noChangeShapeType="1"/>
        </xdr:cNvCxnSpPr>
      </xdr:nvCxnSpPr>
      <xdr:spPr bwMode="auto">
        <a:xfrm>
          <a:off x="4435929" y="317500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1C2B908E-2640-41E3-8FD0-83B72221B7D5}"/>
            </a:ext>
          </a:extLst>
        </xdr:cNvPr>
        <xdr:cNvSpPr>
          <a:spLocks noChangeShapeType="1"/>
        </xdr:cNvSpPr>
      </xdr:nvSpPr>
      <xdr:spPr bwMode="auto">
        <a:xfrm flipV="1">
          <a:off x="55022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A4D81873-B424-40F8-AA23-F44F355688B4}"/>
            </a:ext>
          </a:extLst>
        </xdr:cNvPr>
        <xdr:cNvSpPr>
          <a:spLocks noChangeShapeType="1"/>
        </xdr:cNvSpPr>
      </xdr:nvSpPr>
      <xdr:spPr bwMode="auto">
        <a:xfrm flipV="1">
          <a:off x="378460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71526ADC-B942-4340-BE5A-79E2D2ECE481}"/>
            </a:ext>
          </a:extLst>
        </xdr:cNvPr>
        <xdr:cNvSpPr>
          <a:spLocks noChangeShapeType="1"/>
        </xdr:cNvSpPr>
      </xdr:nvSpPr>
      <xdr:spPr bwMode="auto">
        <a:xfrm flipV="1">
          <a:off x="570230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1E07EBBD-5BB2-45D5-A1F9-71D2BE581CFD}"/>
            </a:ext>
          </a:extLst>
        </xdr:cNvPr>
        <xdr:cNvSpPr>
          <a:spLocks noChangeShapeType="1"/>
        </xdr:cNvSpPr>
      </xdr:nvSpPr>
      <xdr:spPr bwMode="auto">
        <a:xfrm flipV="1">
          <a:off x="6448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F6B4E52A-B716-4A7D-AB67-1B7D6EB9CA41}"/>
            </a:ext>
          </a:extLst>
        </xdr:cNvPr>
        <xdr:cNvSpPr>
          <a:spLocks noChangeShapeType="1"/>
        </xdr:cNvSpPr>
      </xdr:nvSpPr>
      <xdr:spPr bwMode="auto">
        <a:xfrm flipV="1">
          <a:off x="66770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531310DF-AEB4-450D-933E-A7660C8B10EF}"/>
            </a:ext>
          </a:extLst>
        </xdr:cNvPr>
        <xdr:cNvSpPr txBox="1">
          <a:spLocks noChangeArrowheads="1"/>
        </xdr:cNvSpPr>
      </xdr:nvSpPr>
      <xdr:spPr bwMode="auto">
        <a:xfrm>
          <a:off x="61232" y="345169"/>
          <a:ext cx="29210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D9CB0DB4-836A-4BD9-8A53-FBAC0CA01F0F}"/>
            </a:ext>
          </a:extLst>
        </xdr:cNvPr>
        <xdr:cNvSpPr>
          <a:spLocks noChangeShapeType="1"/>
        </xdr:cNvSpPr>
      </xdr:nvSpPr>
      <xdr:spPr bwMode="auto">
        <a:xfrm flipV="1">
          <a:off x="55022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0A29264A-7826-4D63-B054-B6D7830F1EA4}"/>
            </a:ext>
          </a:extLst>
        </xdr:cNvPr>
        <xdr:cNvSpPr>
          <a:spLocks noChangeShapeType="1"/>
        </xdr:cNvSpPr>
      </xdr:nvSpPr>
      <xdr:spPr bwMode="auto">
        <a:xfrm flipV="1">
          <a:off x="397510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F218040D-38F8-4781-AB48-D4C85F04A53C}"/>
            </a:ext>
          </a:extLst>
        </xdr:cNvPr>
        <xdr:cNvSpPr txBox="1">
          <a:spLocks noChangeArrowheads="1"/>
        </xdr:cNvSpPr>
      </xdr:nvSpPr>
      <xdr:spPr bwMode="auto">
        <a:xfrm>
          <a:off x="1180782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2022 MARET 001</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EC77BA7E-4AC6-419E-BAED-0A826E331BE8}"/>
            </a:ext>
          </a:extLst>
        </xdr:cNvPr>
        <xdr:cNvSpPr>
          <a:spLocks noChangeShapeType="1"/>
        </xdr:cNvSpPr>
      </xdr:nvSpPr>
      <xdr:spPr bwMode="auto">
        <a:xfrm flipV="1">
          <a:off x="570230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9D93340B-D28D-44D3-AA79-07D6CA14A363}"/>
            </a:ext>
          </a:extLst>
        </xdr:cNvPr>
        <xdr:cNvSpPr>
          <a:spLocks noChangeShapeType="1"/>
        </xdr:cNvSpPr>
      </xdr:nvSpPr>
      <xdr:spPr bwMode="auto">
        <a:xfrm flipV="1">
          <a:off x="64674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04DDAFC8-7BD9-4E61-82C8-96E2186F40A3}"/>
            </a:ext>
          </a:extLst>
        </xdr:cNvPr>
        <xdr:cNvSpPr>
          <a:spLocks noChangeShapeType="1"/>
        </xdr:cNvSpPr>
      </xdr:nvSpPr>
      <xdr:spPr bwMode="auto">
        <a:xfrm flipV="1">
          <a:off x="67151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36</xdr:row>
      <xdr:rowOff>152402</xdr:rowOff>
    </xdr:from>
    <xdr:to>
      <xdr:col>21</xdr:col>
      <xdr:colOff>304800</xdr:colOff>
      <xdr:row>40</xdr:row>
      <xdr:rowOff>117929</xdr:rowOff>
    </xdr:to>
    <xdr:sp macro="" textlink="">
      <xdr:nvSpPr>
        <xdr:cNvPr id="14" name="Text Box 14">
          <a:extLst>
            <a:ext uri="{FF2B5EF4-FFF2-40B4-BE49-F238E27FC236}">
              <a16:creationId xmlns:a16="http://schemas.microsoft.com/office/drawing/2014/main" id="{E79A1684-D9D5-413A-8287-453387E682E8}"/>
            </a:ext>
          </a:extLst>
        </xdr:cNvPr>
        <xdr:cNvSpPr txBox="1">
          <a:spLocks noChangeArrowheads="1"/>
        </xdr:cNvSpPr>
      </xdr:nvSpPr>
      <xdr:spPr bwMode="auto">
        <a:xfrm>
          <a:off x="28575" y="6375402"/>
          <a:ext cx="13998575" cy="60052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620796 --&gt; ORDER FEBRUARI'22</a:t>
          </a:r>
        </a:p>
        <a:p>
          <a:pPr algn="l" rtl="0">
            <a:lnSpc>
              <a:spcPts val="1300"/>
            </a:lnSpc>
            <a:defRPr sz="1000"/>
          </a:pPr>
          <a:r>
            <a:rPr lang="en-US" sz="1400" b="1" i="0" u="none" strike="noStrike" baseline="0">
              <a:solidFill>
                <a:srgbClr val="000000"/>
              </a:solidFill>
              <a:latin typeface="Arial"/>
              <a:cs typeface="Arial"/>
            </a:rPr>
            <a:t>PO : 622245 --&gt; ORDER MARET'22</a:t>
          </a: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972378</xdr:colOff>
      <xdr:row>2</xdr:row>
      <xdr:rowOff>54622</xdr:rowOff>
    </xdr:to>
    <xdr:pic>
      <xdr:nvPicPr>
        <xdr:cNvPr id="15" name="Picture 14">
          <a:extLst>
            <a:ext uri="{FF2B5EF4-FFF2-40B4-BE49-F238E27FC236}">
              <a16:creationId xmlns:a16="http://schemas.microsoft.com/office/drawing/2014/main" id="{03FCB20B-35AD-4B3C-9DD1-0C1027338A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0207"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154215</xdr:colOff>
      <xdr:row>18</xdr:row>
      <xdr:rowOff>127000</xdr:rowOff>
    </xdr:from>
    <xdr:to>
      <xdr:col>4</xdr:col>
      <xdr:colOff>668565</xdr:colOff>
      <xdr:row>18</xdr:row>
      <xdr:rowOff>127000</xdr:rowOff>
    </xdr:to>
    <xdr:cxnSp macro="">
      <xdr:nvCxnSpPr>
        <xdr:cNvPr id="23" name="Straight Connector 2">
          <a:extLst>
            <a:ext uri="{FF2B5EF4-FFF2-40B4-BE49-F238E27FC236}">
              <a16:creationId xmlns:a16="http://schemas.microsoft.com/office/drawing/2014/main" id="{57CC65DE-236C-414F-864E-D0B4499EF518}"/>
            </a:ext>
          </a:extLst>
        </xdr:cNvPr>
        <xdr:cNvCxnSpPr>
          <a:cxnSpLocks noChangeShapeType="1"/>
        </xdr:cNvCxnSpPr>
      </xdr:nvCxnSpPr>
      <xdr:spPr bwMode="auto">
        <a:xfrm>
          <a:off x="4435929" y="32022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1" name="Straight Connector 2">
          <a:extLst>
            <a:ext uri="{FF2B5EF4-FFF2-40B4-BE49-F238E27FC236}">
              <a16:creationId xmlns:a16="http://schemas.microsoft.com/office/drawing/2014/main" id="{DA17DB5F-EB2F-4526-920B-26A1E63D528A}"/>
            </a:ext>
          </a:extLst>
        </xdr:cNvPr>
        <xdr:cNvCxnSpPr>
          <a:cxnSpLocks noChangeShapeType="1"/>
        </xdr:cNvCxnSpPr>
      </xdr:nvCxnSpPr>
      <xdr:spPr bwMode="auto">
        <a:xfrm>
          <a:off x="4431733" y="3989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2" name="Straight Connector 2">
          <a:extLst>
            <a:ext uri="{FF2B5EF4-FFF2-40B4-BE49-F238E27FC236}">
              <a16:creationId xmlns:a16="http://schemas.microsoft.com/office/drawing/2014/main" id="{B0AC50D5-294A-4EB5-993D-0EBFA502A3B6}"/>
            </a:ext>
          </a:extLst>
        </xdr:cNvPr>
        <xdr:cNvCxnSpPr>
          <a:cxnSpLocks noChangeShapeType="1"/>
        </xdr:cNvCxnSpPr>
      </xdr:nvCxnSpPr>
      <xdr:spPr bwMode="auto">
        <a:xfrm>
          <a:off x="4431733" y="3989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3" name="Straight Connector 2">
          <a:extLst>
            <a:ext uri="{FF2B5EF4-FFF2-40B4-BE49-F238E27FC236}">
              <a16:creationId xmlns:a16="http://schemas.microsoft.com/office/drawing/2014/main" id="{3C5FD9CB-3D33-4DC0-8E32-FBD1A8337BA6}"/>
            </a:ext>
          </a:extLst>
        </xdr:cNvPr>
        <xdr:cNvCxnSpPr>
          <a:cxnSpLocks noChangeShapeType="1"/>
        </xdr:cNvCxnSpPr>
      </xdr:nvCxnSpPr>
      <xdr:spPr bwMode="auto">
        <a:xfrm>
          <a:off x="4431733" y="3989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4" name="Straight Connector 2">
          <a:extLst>
            <a:ext uri="{FF2B5EF4-FFF2-40B4-BE49-F238E27FC236}">
              <a16:creationId xmlns:a16="http://schemas.microsoft.com/office/drawing/2014/main" id="{6FFEFFC1-4411-4EE3-B731-CBE50B3B9FB8}"/>
            </a:ext>
          </a:extLst>
        </xdr:cNvPr>
        <xdr:cNvCxnSpPr>
          <a:cxnSpLocks noChangeShapeType="1"/>
        </xdr:cNvCxnSpPr>
      </xdr:nvCxnSpPr>
      <xdr:spPr bwMode="auto">
        <a:xfrm>
          <a:off x="4431733" y="3989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5" name="Straight Connector 2">
          <a:extLst>
            <a:ext uri="{FF2B5EF4-FFF2-40B4-BE49-F238E27FC236}">
              <a16:creationId xmlns:a16="http://schemas.microsoft.com/office/drawing/2014/main" id="{02C56208-D235-4C7A-BE24-9BA6ED909261}"/>
            </a:ext>
          </a:extLst>
        </xdr:cNvPr>
        <xdr:cNvCxnSpPr>
          <a:cxnSpLocks noChangeShapeType="1"/>
        </xdr:cNvCxnSpPr>
      </xdr:nvCxnSpPr>
      <xdr:spPr bwMode="auto">
        <a:xfrm>
          <a:off x="4431733" y="3989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6" name="Straight Connector 2">
          <a:extLst>
            <a:ext uri="{FF2B5EF4-FFF2-40B4-BE49-F238E27FC236}">
              <a16:creationId xmlns:a16="http://schemas.microsoft.com/office/drawing/2014/main" id="{D84C20C9-4956-4F17-AB77-3B7DB045E045}"/>
            </a:ext>
          </a:extLst>
        </xdr:cNvPr>
        <xdr:cNvCxnSpPr>
          <a:cxnSpLocks noChangeShapeType="1"/>
        </xdr:cNvCxnSpPr>
      </xdr:nvCxnSpPr>
      <xdr:spPr bwMode="auto">
        <a:xfrm>
          <a:off x="4431733" y="3989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7" name="Straight Connector 2">
          <a:extLst>
            <a:ext uri="{FF2B5EF4-FFF2-40B4-BE49-F238E27FC236}">
              <a16:creationId xmlns:a16="http://schemas.microsoft.com/office/drawing/2014/main" id="{B7B73D14-F885-4674-9BF1-4020CC5FC3E8}"/>
            </a:ext>
          </a:extLst>
        </xdr:cNvPr>
        <xdr:cNvCxnSpPr>
          <a:cxnSpLocks noChangeShapeType="1"/>
        </xdr:cNvCxnSpPr>
      </xdr:nvCxnSpPr>
      <xdr:spPr bwMode="auto">
        <a:xfrm>
          <a:off x="4431733" y="3989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19BFA281-183F-43C6-BEAF-BDEEA1B62AA1}"/>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8E6C9CA1-4926-4896-8347-D38E34B6B238}"/>
            </a:ext>
          </a:extLst>
        </xdr:cNvPr>
        <xdr:cNvSpPr>
          <a:spLocks noChangeShapeType="1"/>
        </xdr:cNvSpPr>
      </xdr:nvSpPr>
      <xdr:spPr bwMode="auto">
        <a:xfrm flipV="1">
          <a:off x="396875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FAA4E589-D071-4940-A649-1D310CF4EF5D}"/>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9F963B3E-6C41-4B9A-9CC2-0114BDDDFE8D}"/>
            </a:ext>
          </a:extLst>
        </xdr:cNvPr>
        <xdr:cNvSpPr>
          <a:spLocks noChangeShapeType="1"/>
        </xdr:cNvSpPr>
      </xdr:nvSpPr>
      <xdr:spPr bwMode="auto">
        <a:xfrm flipV="1">
          <a:off x="66325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DFF657D6-705A-4A31-8BB5-F16E0DAA9319}"/>
            </a:ext>
          </a:extLst>
        </xdr:cNvPr>
        <xdr:cNvSpPr>
          <a:spLocks noChangeShapeType="1"/>
        </xdr:cNvSpPr>
      </xdr:nvSpPr>
      <xdr:spPr bwMode="auto">
        <a:xfrm flipV="1">
          <a:off x="68611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21DB70AB-573B-43F5-8EBD-DA3EFAFFAB2E}"/>
            </a:ext>
          </a:extLst>
        </xdr:cNvPr>
        <xdr:cNvSpPr txBox="1">
          <a:spLocks noChangeArrowheads="1"/>
        </xdr:cNvSpPr>
      </xdr:nvSpPr>
      <xdr:spPr bwMode="auto">
        <a:xfrm>
          <a:off x="61232" y="345169"/>
          <a:ext cx="310515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CA7CFE62-1593-4E48-9DFE-7DD0807BC1F5}"/>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641519EA-336A-46C2-AFBC-562268D6BA6F}"/>
            </a:ext>
          </a:extLst>
        </xdr:cNvPr>
        <xdr:cNvSpPr>
          <a:spLocks noChangeShapeType="1"/>
        </xdr:cNvSpPr>
      </xdr:nvSpPr>
      <xdr:spPr bwMode="auto">
        <a:xfrm flipV="1">
          <a:off x="415925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89026666-F8B9-40FB-ACBB-1AF558FB5011}"/>
            </a:ext>
          </a:extLst>
        </xdr:cNvPr>
        <xdr:cNvSpPr txBox="1">
          <a:spLocks noChangeArrowheads="1"/>
        </xdr:cNvSpPr>
      </xdr:nvSpPr>
      <xdr:spPr bwMode="auto">
        <a:xfrm>
          <a:off x="1199197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2022 APRIL 001</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73604BF2-E8D6-4E4C-8965-E5DB874EA687}"/>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B1F4A2FD-ECA4-4235-B753-D88E2E63BE92}"/>
            </a:ext>
          </a:extLst>
        </xdr:cNvPr>
        <xdr:cNvSpPr>
          <a:spLocks noChangeShapeType="1"/>
        </xdr:cNvSpPr>
      </xdr:nvSpPr>
      <xdr:spPr bwMode="auto">
        <a:xfrm flipV="1">
          <a:off x="66516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718C6D56-A118-41D9-A812-5B1A2B57053D}"/>
            </a:ext>
          </a:extLst>
        </xdr:cNvPr>
        <xdr:cNvSpPr>
          <a:spLocks noChangeShapeType="1"/>
        </xdr:cNvSpPr>
      </xdr:nvSpPr>
      <xdr:spPr bwMode="auto">
        <a:xfrm flipV="1">
          <a:off x="68992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36</xdr:row>
      <xdr:rowOff>152402</xdr:rowOff>
    </xdr:from>
    <xdr:to>
      <xdr:col>21</xdr:col>
      <xdr:colOff>304800</xdr:colOff>
      <xdr:row>40</xdr:row>
      <xdr:rowOff>117929</xdr:rowOff>
    </xdr:to>
    <xdr:sp macro="" textlink="">
      <xdr:nvSpPr>
        <xdr:cNvPr id="14" name="Text Box 14">
          <a:extLst>
            <a:ext uri="{FF2B5EF4-FFF2-40B4-BE49-F238E27FC236}">
              <a16:creationId xmlns:a16="http://schemas.microsoft.com/office/drawing/2014/main" id="{E01EAF59-0176-4A04-90F9-60F9D6708713}"/>
            </a:ext>
          </a:extLst>
        </xdr:cNvPr>
        <xdr:cNvSpPr txBox="1">
          <a:spLocks noChangeArrowheads="1"/>
        </xdr:cNvSpPr>
      </xdr:nvSpPr>
      <xdr:spPr bwMode="auto">
        <a:xfrm>
          <a:off x="28575" y="7137402"/>
          <a:ext cx="14182725" cy="60052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622245 --&gt; ORDER MARET'22</a:t>
          </a:r>
        </a:p>
        <a:p>
          <a:pPr algn="l" rtl="0">
            <a:lnSpc>
              <a:spcPts val="1300"/>
            </a:lnSpc>
            <a:defRPr sz="1000"/>
          </a:pPr>
          <a:r>
            <a:rPr lang="en-US" sz="1400" b="1" i="0" u="none" strike="noStrike" baseline="0">
              <a:solidFill>
                <a:srgbClr val="000000"/>
              </a:solidFill>
              <a:latin typeface="Arial"/>
              <a:cs typeface="Arial"/>
            </a:rPr>
            <a:t>PO : 624031 --&gt; ORDER APR'22</a:t>
          </a: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972378</xdr:colOff>
      <xdr:row>2</xdr:row>
      <xdr:rowOff>54622</xdr:rowOff>
    </xdr:to>
    <xdr:pic>
      <xdr:nvPicPr>
        <xdr:cNvPr id="15" name="Picture 14">
          <a:extLst>
            <a:ext uri="{FF2B5EF4-FFF2-40B4-BE49-F238E27FC236}">
              <a16:creationId xmlns:a16="http://schemas.microsoft.com/office/drawing/2014/main" id="{5D9D3B8B-D90F-42D6-8B4C-6F0248E109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2928"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154215</xdr:colOff>
      <xdr:row>18</xdr:row>
      <xdr:rowOff>127000</xdr:rowOff>
    </xdr:from>
    <xdr:to>
      <xdr:col>4</xdr:col>
      <xdr:colOff>668565</xdr:colOff>
      <xdr:row>18</xdr:row>
      <xdr:rowOff>127000</xdr:rowOff>
    </xdr:to>
    <xdr:cxnSp macro="">
      <xdr:nvCxnSpPr>
        <xdr:cNvPr id="16" name="Straight Connector 2">
          <a:extLst>
            <a:ext uri="{FF2B5EF4-FFF2-40B4-BE49-F238E27FC236}">
              <a16:creationId xmlns:a16="http://schemas.microsoft.com/office/drawing/2014/main" id="{4D7E8E2F-79D9-4921-9025-FA89304D7869}"/>
            </a:ext>
          </a:extLst>
        </xdr:cNvPr>
        <xdr:cNvCxnSpPr>
          <a:cxnSpLocks noChangeShapeType="1"/>
        </xdr:cNvCxnSpPr>
      </xdr:nvCxnSpPr>
      <xdr:spPr bwMode="auto">
        <a:xfrm>
          <a:off x="4618265" y="31813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4" name="Straight Connector 2">
          <a:extLst>
            <a:ext uri="{FF2B5EF4-FFF2-40B4-BE49-F238E27FC236}">
              <a16:creationId xmlns:a16="http://schemas.microsoft.com/office/drawing/2014/main" id="{14F3E57A-1F05-4AED-893E-E758C12C451F}"/>
            </a:ext>
          </a:extLst>
        </xdr:cNvPr>
        <xdr:cNvCxnSpPr>
          <a:cxnSpLocks noChangeShapeType="1"/>
        </xdr:cNvCxnSpPr>
      </xdr:nvCxnSpPr>
      <xdr:spPr bwMode="auto">
        <a:xfrm>
          <a:off x="4617431" y="3446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5" name="Straight Connector 2">
          <a:extLst>
            <a:ext uri="{FF2B5EF4-FFF2-40B4-BE49-F238E27FC236}">
              <a16:creationId xmlns:a16="http://schemas.microsoft.com/office/drawing/2014/main" id="{52E2B878-542A-4BFD-B440-7F06E0709A21}"/>
            </a:ext>
          </a:extLst>
        </xdr:cNvPr>
        <xdr:cNvCxnSpPr>
          <a:cxnSpLocks noChangeShapeType="1"/>
        </xdr:cNvCxnSpPr>
      </xdr:nvCxnSpPr>
      <xdr:spPr bwMode="auto">
        <a:xfrm>
          <a:off x="4617431" y="3446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6" name="Straight Connector 2">
          <a:extLst>
            <a:ext uri="{FF2B5EF4-FFF2-40B4-BE49-F238E27FC236}">
              <a16:creationId xmlns:a16="http://schemas.microsoft.com/office/drawing/2014/main" id="{DB06CA6D-6085-4548-A1C2-074D586B93CC}"/>
            </a:ext>
          </a:extLst>
        </xdr:cNvPr>
        <xdr:cNvCxnSpPr>
          <a:cxnSpLocks noChangeShapeType="1"/>
        </xdr:cNvCxnSpPr>
      </xdr:nvCxnSpPr>
      <xdr:spPr bwMode="auto">
        <a:xfrm>
          <a:off x="4617431" y="3446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7" name="Straight Connector 2">
          <a:extLst>
            <a:ext uri="{FF2B5EF4-FFF2-40B4-BE49-F238E27FC236}">
              <a16:creationId xmlns:a16="http://schemas.microsoft.com/office/drawing/2014/main" id="{931FDA2D-AC97-4D0D-83A6-CFBBA99965DC}"/>
            </a:ext>
          </a:extLst>
        </xdr:cNvPr>
        <xdr:cNvCxnSpPr>
          <a:cxnSpLocks noChangeShapeType="1"/>
        </xdr:cNvCxnSpPr>
      </xdr:nvCxnSpPr>
      <xdr:spPr bwMode="auto">
        <a:xfrm>
          <a:off x="4617431" y="3446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8" name="Straight Connector 2">
          <a:extLst>
            <a:ext uri="{FF2B5EF4-FFF2-40B4-BE49-F238E27FC236}">
              <a16:creationId xmlns:a16="http://schemas.microsoft.com/office/drawing/2014/main" id="{D197DE5D-202B-4613-8082-22D97ACEFF5F}"/>
            </a:ext>
          </a:extLst>
        </xdr:cNvPr>
        <xdr:cNvCxnSpPr>
          <a:cxnSpLocks noChangeShapeType="1"/>
        </xdr:cNvCxnSpPr>
      </xdr:nvCxnSpPr>
      <xdr:spPr bwMode="auto">
        <a:xfrm>
          <a:off x="4617431" y="3446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9" name="Straight Connector 2">
          <a:extLst>
            <a:ext uri="{FF2B5EF4-FFF2-40B4-BE49-F238E27FC236}">
              <a16:creationId xmlns:a16="http://schemas.microsoft.com/office/drawing/2014/main" id="{48689AA0-00BE-4FD0-9AFD-7CC266D73C28}"/>
            </a:ext>
          </a:extLst>
        </xdr:cNvPr>
        <xdr:cNvCxnSpPr>
          <a:cxnSpLocks noChangeShapeType="1"/>
        </xdr:cNvCxnSpPr>
      </xdr:nvCxnSpPr>
      <xdr:spPr bwMode="auto">
        <a:xfrm>
          <a:off x="4617431" y="3446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0" name="Straight Connector 2">
          <a:extLst>
            <a:ext uri="{FF2B5EF4-FFF2-40B4-BE49-F238E27FC236}">
              <a16:creationId xmlns:a16="http://schemas.microsoft.com/office/drawing/2014/main" id="{6AAB368B-DC79-4C42-88F3-615DE0D9C7A6}"/>
            </a:ext>
          </a:extLst>
        </xdr:cNvPr>
        <xdr:cNvCxnSpPr>
          <a:cxnSpLocks noChangeShapeType="1"/>
        </xdr:cNvCxnSpPr>
      </xdr:nvCxnSpPr>
      <xdr:spPr bwMode="auto">
        <a:xfrm>
          <a:off x="4617431" y="3446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0B9BBB83-7C17-4538-BBB8-0F3522598859}"/>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A7AF4E36-63F5-4B8C-BCC3-3614B3289D54}"/>
            </a:ext>
          </a:extLst>
        </xdr:cNvPr>
        <xdr:cNvSpPr>
          <a:spLocks noChangeShapeType="1"/>
        </xdr:cNvSpPr>
      </xdr:nvSpPr>
      <xdr:spPr bwMode="auto">
        <a:xfrm flipV="1">
          <a:off x="396875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6E94DC40-709A-40F9-81B9-FD2C882C5268}"/>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F93EEBFD-87AA-4873-A087-2FFE8CAB9F33}"/>
            </a:ext>
          </a:extLst>
        </xdr:cNvPr>
        <xdr:cNvSpPr>
          <a:spLocks noChangeShapeType="1"/>
        </xdr:cNvSpPr>
      </xdr:nvSpPr>
      <xdr:spPr bwMode="auto">
        <a:xfrm flipV="1">
          <a:off x="66325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D8989335-5805-4142-9D5A-DF3E0360CB66}"/>
            </a:ext>
          </a:extLst>
        </xdr:cNvPr>
        <xdr:cNvSpPr>
          <a:spLocks noChangeShapeType="1"/>
        </xdr:cNvSpPr>
      </xdr:nvSpPr>
      <xdr:spPr bwMode="auto">
        <a:xfrm flipV="1">
          <a:off x="68611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EAE54BC2-D82A-45C7-99A9-C3898DCA879F}"/>
            </a:ext>
          </a:extLst>
        </xdr:cNvPr>
        <xdr:cNvSpPr txBox="1">
          <a:spLocks noChangeArrowheads="1"/>
        </xdr:cNvSpPr>
      </xdr:nvSpPr>
      <xdr:spPr bwMode="auto">
        <a:xfrm>
          <a:off x="61232" y="345169"/>
          <a:ext cx="310515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9A1A976E-7C83-402D-9FF9-7A38D1FA01A2}"/>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95657CF9-DA7D-4567-9439-3A150AC29300}"/>
            </a:ext>
          </a:extLst>
        </xdr:cNvPr>
        <xdr:cNvSpPr>
          <a:spLocks noChangeShapeType="1"/>
        </xdr:cNvSpPr>
      </xdr:nvSpPr>
      <xdr:spPr bwMode="auto">
        <a:xfrm flipV="1">
          <a:off x="415925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DA429041-8447-4038-A539-0FF8495E4571}"/>
            </a:ext>
          </a:extLst>
        </xdr:cNvPr>
        <xdr:cNvSpPr txBox="1">
          <a:spLocks noChangeArrowheads="1"/>
        </xdr:cNvSpPr>
      </xdr:nvSpPr>
      <xdr:spPr bwMode="auto">
        <a:xfrm>
          <a:off x="1199197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2022 APRIL 002</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E2AED72B-27B5-4325-BE83-7E8BF1DDB8E9}"/>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73F7215A-95E9-4FBC-B3B4-7254B9E9CAEE}"/>
            </a:ext>
          </a:extLst>
        </xdr:cNvPr>
        <xdr:cNvSpPr>
          <a:spLocks noChangeShapeType="1"/>
        </xdr:cNvSpPr>
      </xdr:nvSpPr>
      <xdr:spPr bwMode="auto">
        <a:xfrm flipV="1">
          <a:off x="66516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9E2CED1E-B523-48B8-8080-F7F90E12A588}"/>
            </a:ext>
          </a:extLst>
        </xdr:cNvPr>
        <xdr:cNvSpPr>
          <a:spLocks noChangeShapeType="1"/>
        </xdr:cNvSpPr>
      </xdr:nvSpPr>
      <xdr:spPr bwMode="auto">
        <a:xfrm flipV="1">
          <a:off x="68992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35</xdr:row>
      <xdr:rowOff>152402</xdr:rowOff>
    </xdr:from>
    <xdr:to>
      <xdr:col>21</xdr:col>
      <xdr:colOff>304800</xdr:colOff>
      <xdr:row>39</xdr:row>
      <xdr:rowOff>117929</xdr:rowOff>
    </xdr:to>
    <xdr:sp macro="" textlink="">
      <xdr:nvSpPr>
        <xdr:cNvPr id="14" name="Text Box 14">
          <a:extLst>
            <a:ext uri="{FF2B5EF4-FFF2-40B4-BE49-F238E27FC236}">
              <a16:creationId xmlns:a16="http://schemas.microsoft.com/office/drawing/2014/main" id="{946BC99E-818D-4804-A6F8-056D1DD0D6F8}"/>
            </a:ext>
          </a:extLst>
        </xdr:cNvPr>
        <xdr:cNvSpPr txBox="1">
          <a:spLocks noChangeArrowheads="1"/>
        </xdr:cNvSpPr>
      </xdr:nvSpPr>
      <xdr:spPr bwMode="auto">
        <a:xfrm>
          <a:off x="28575" y="7137402"/>
          <a:ext cx="14182725" cy="60052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626271 --&gt; ORDER APR'22					</a:t>
          </a:r>
          <a:r>
            <a:rPr lang="en-US" sz="2000" b="1" i="0" u="none" strike="noStrike" baseline="0">
              <a:solidFill>
                <a:srgbClr val="000000"/>
              </a:solidFill>
              <a:latin typeface="Arial"/>
              <a:cs typeface="Arial"/>
            </a:rPr>
            <a:t>QA</a:t>
          </a: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972378</xdr:colOff>
      <xdr:row>2</xdr:row>
      <xdr:rowOff>54622</xdr:rowOff>
    </xdr:to>
    <xdr:pic>
      <xdr:nvPicPr>
        <xdr:cNvPr id="15" name="Picture 14">
          <a:extLst>
            <a:ext uri="{FF2B5EF4-FFF2-40B4-BE49-F238E27FC236}">
              <a16:creationId xmlns:a16="http://schemas.microsoft.com/office/drawing/2014/main" id="{1C6B1EFE-77F2-4D0E-8858-5223058257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2928"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9F95D19C-374A-4B6F-85E4-53F0ED97458F}"/>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70934CCD-4569-428A-BBD7-62B2CC026E7A}"/>
            </a:ext>
          </a:extLst>
        </xdr:cNvPr>
        <xdr:cNvSpPr>
          <a:spLocks noChangeShapeType="1"/>
        </xdr:cNvSpPr>
      </xdr:nvSpPr>
      <xdr:spPr bwMode="auto">
        <a:xfrm flipV="1">
          <a:off x="396875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A3EB26E6-C16D-46CF-AC63-76C5AF3C1474}"/>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673D8CAE-4D40-4A21-BDCA-54C74AF60250}"/>
            </a:ext>
          </a:extLst>
        </xdr:cNvPr>
        <xdr:cNvSpPr>
          <a:spLocks noChangeShapeType="1"/>
        </xdr:cNvSpPr>
      </xdr:nvSpPr>
      <xdr:spPr bwMode="auto">
        <a:xfrm flipV="1">
          <a:off x="66325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A0E9837E-C4C7-4F77-9D67-153251AE1426}"/>
            </a:ext>
          </a:extLst>
        </xdr:cNvPr>
        <xdr:cNvSpPr>
          <a:spLocks noChangeShapeType="1"/>
        </xdr:cNvSpPr>
      </xdr:nvSpPr>
      <xdr:spPr bwMode="auto">
        <a:xfrm flipV="1">
          <a:off x="68611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B7CB21FE-794A-4068-9641-5548D70A1E23}"/>
            </a:ext>
          </a:extLst>
        </xdr:cNvPr>
        <xdr:cNvSpPr txBox="1">
          <a:spLocks noChangeArrowheads="1"/>
        </xdr:cNvSpPr>
      </xdr:nvSpPr>
      <xdr:spPr bwMode="auto">
        <a:xfrm>
          <a:off x="61232" y="345169"/>
          <a:ext cx="310515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2D49D965-449A-4031-BABD-DDE1BE984F36}"/>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A480396C-07C9-4B6E-B863-BCBEB3A32308}"/>
            </a:ext>
          </a:extLst>
        </xdr:cNvPr>
        <xdr:cNvSpPr>
          <a:spLocks noChangeShapeType="1"/>
        </xdr:cNvSpPr>
      </xdr:nvSpPr>
      <xdr:spPr bwMode="auto">
        <a:xfrm flipV="1">
          <a:off x="415925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65B06850-324D-4811-B8E3-8A68F256EC69}"/>
            </a:ext>
          </a:extLst>
        </xdr:cNvPr>
        <xdr:cNvSpPr txBox="1">
          <a:spLocks noChangeArrowheads="1"/>
        </xdr:cNvSpPr>
      </xdr:nvSpPr>
      <xdr:spPr bwMode="auto">
        <a:xfrm>
          <a:off x="1199197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2022 APRIL 003</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AED35925-9A43-456D-A297-EE4B73C6800B}"/>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8E5F010D-949B-4C48-A349-2755B0FA3906}"/>
            </a:ext>
          </a:extLst>
        </xdr:cNvPr>
        <xdr:cNvSpPr>
          <a:spLocks noChangeShapeType="1"/>
        </xdr:cNvSpPr>
      </xdr:nvSpPr>
      <xdr:spPr bwMode="auto">
        <a:xfrm flipV="1">
          <a:off x="66516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0FCA6F9C-DAA0-4F34-B929-51A540050C0E}"/>
            </a:ext>
          </a:extLst>
        </xdr:cNvPr>
        <xdr:cNvSpPr>
          <a:spLocks noChangeShapeType="1"/>
        </xdr:cNvSpPr>
      </xdr:nvSpPr>
      <xdr:spPr bwMode="auto">
        <a:xfrm flipV="1">
          <a:off x="68992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34</xdr:row>
      <xdr:rowOff>152402</xdr:rowOff>
    </xdr:from>
    <xdr:to>
      <xdr:col>21</xdr:col>
      <xdr:colOff>304800</xdr:colOff>
      <xdr:row>38</xdr:row>
      <xdr:rowOff>117929</xdr:rowOff>
    </xdr:to>
    <xdr:sp macro="" textlink="">
      <xdr:nvSpPr>
        <xdr:cNvPr id="14" name="Text Box 14">
          <a:extLst>
            <a:ext uri="{FF2B5EF4-FFF2-40B4-BE49-F238E27FC236}">
              <a16:creationId xmlns:a16="http://schemas.microsoft.com/office/drawing/2014/main" id="{EC0CE266-F856-4984-9BC9-511408ACB42C}"/>
            </a:ext>
          </a:extLst>
        </xdr:cNvPr>
        <xdr:cNvSpPr txBox="1">
          <a:spLocks noChangeArrowheads="1"/>
        </xdr:cNvSpPr>
      </xdr:nvSpPr>
      <xdr:spPr bwMode="auto">
        <a:xfrm>
          <a:off x="28575" y="7137402"/>
          <a:ext cx="14182725" cy="60052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624031 --&gt; ORDER APR'22</a:t>
          </a: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972378</xdr:colOff>
      <xdr:row>2</xdr:row>
      <xdr:rowOff>54622</xdr:rowOff>
    </xdr:to>
    <xdr:pic>
      <xdr:nvPicPr>
        <xdr:cNvPr id="15" name="Picture 14">
          <a:extLst>
            <a:ext uri="{FF2B5EF4-FFF2-40B4-BE49-F238E27FC236}">
              <a16:creationId xmlns:a16="http://schemas.microsoft.com/office/drawing/2014/main" id="{B1C8BA76-8533-4CE3-A79D-F171DEBF77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2928"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150019</xdr:colOff>
      <xdr:row>18</xdr:row>
      <xdr:rowOff>152400</xdr:rowOff>
    </xdr:from>
    <xdr:to>
      <xdr:col>4</xdr:col>
      <xdr:colOff>664369</xdr:colOff>
      <xdr:row>18</xdr:row>
      <xdr:rowOff>152400</xdr:rowOff>
    </xdr:to>
    <xdr:cxnSp macro="">
      <xdr:nvCxnSpPr>
        <xdr:cNvPr id="17" name="Straight Connector 2">
          <a:extLst>
            <a:ext uri="{FF2B5EF4-FFF2-40B4-BE49-F238E27FC236}">
              <a16:creationId xmlns:a16="http://schemas.microsoft.com/office/drawing/2014/main" id="{8F2A787B-0F4B-4B01-B1A2-DC64A33E180B}"/>
            </a:ext>
          </a:extLst>
        </xdr:cNvPr>
        <xdr:cNvCxnSpPr>
          <a:cxnSpLocks noChangeShapeType="1"/>
        </xdr:cNvCxnSpPr>
      </xdr:nvCxnSpPr>
      <xdr:spPr bwMode="auto">
        <a:xfrm>
          <a:off x="461406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18" name="Straight Connector 2">
          <a:extLst>
            <a:ext uri="{FF2B5EF4-FFF2-40B4-BE49-F238E27FC236}">
              <a16:creationId xmlns:a16="http://schemas.microsoft.com/office/drawing/2014/main" id="{70F9C0AB-FBAB-49DF-8768-D23B0A06D615}"/>
            </a:ext>
          </a:extLst>
        </xdr:cNvPr>
        <xdr:cNvCxnSpPr>
          <a:cxnSpLocks noChangeShapeType="1"/>
        </xdr:cNvCxnSpPr>
      </xdr:nvCxnSpPr>
      <xdr:spPr bwMode="auto">
        <a:xfrm>
          <a:off x="461406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19" name="Straight Connector 2">
          <a:extLst>
            <a:ext uri="{FF2B5EF4-FFF2-40B4-BE49-F238E27FC236}">
              <a16:creationId xmlns:a16="http://schemas.microsoft.com/office/drawing/2014/main" id="{61DF956D-F817-419B-AEE0-A7FF3C87F872}"/>
            </a:ext>
          </a:extLst>
        </xdr:cNvPr>
        <xdr:cNvCxnSpPr>
          <a:cxnSpLocks noChangeShapeType="1"/>
        </xdr:cNvCxnSpPr>
      </xdr:nvCxnSpPr>
      <xdr:spPr bwMode="auto">
        <a:xfrm>
          <a:off x="461406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20" name="Straight Connector 2">
          <a:extLst>
            <a:ext uri="{FF2B5EF4-FFF2-40B4-BE49-F238E27FC236}">
              <a16:creationId xmlns:a16="http://schemas.microsoft.com/office/drawing/2014/main" id="{D8EE5CD0-5CB0-40E8-9E6C-0B2E8E82A124}"/>
            </a:ext>
          </a:extLst>
        </xdr:cNvPr>
        <xdr:cNvCxnSpPr>
          <a:cxnSpLocks noChangeShapeType="1"/>
        </xdr:cNvCxnSpPr>
      </xdr:nvCxnSpPr>
      <xdr:spPr bwMode="auto">
        <a:xfrm>
          <a:off x="461406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21" name="Straight Connector 2">
          <a:extLst>
            <a:ext uri="{FF2B5EF4-FFF2-40B4-BE49-F238E27FC236}">
              <a16:creationId xmlns:a16="http://schemas.microsoft.com/office/drawing/2014/main" id="{CBA4ACF1-EE39-4B36-B87D-E2A3B0A03868}"/>
            </a:ext>
          </a:extLst>
        </xdr:cNvPr>
        <xdr:cNvCxnSpPr>
          <a:cxnSpLocks noChangeShapeType="1"/>
        </xdr:cNvCxnSpPr>
      </xdr:nvCxnSpPr>
      <xdr:spPr bwMode="auto">
        <a:xfrm>
          <a:off x="461406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22" name="Straight Connector 2">
          <a:extLst>
            <a:ext uri="{FF2B5EF4-FFF2-40B4-BE49-F238E27FC236}">
              <a16:creationId xmlns:a16="http://schemas.microsoft.com/office/drawing/2014/main" id="{2D419B93-0C86-4C3E-A6E9-28C878884C77}"/>
            </a:ext>
          </a:extLst>
        </xdr:cNvPr>
        <xdr:cNvCxnSpPr>
          <a:cxnSpLocks noChangeShapeType="1"/>
        </xdr:cNvCxnSpPr>
      </xdr:nvCxnSpPr>
      <xdr:spPr bwMode="auto">
        <a:xfrm>
          <a:off x="461406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23" name="Straight Connector 2">
          <a:extLst>
            <a:ext uri="{FF2B5EF4-FFF2-40B4-BE49-F238E27FC236}">
              <a16:creationId xmlns:a16="http://schemas.microsoft.com/office/drawing/2014/main" id="{77E81A58-F3A1-4FD5-B054-64208E5455DF}"/>
            </a:ext>
          </a:extLst>
        </xdr:cNvPr>
        <xdr:cNvCxnSpPr>
          <a:cxnSpLocks noChangeShapeType="1"/>
        </xdr:cNvCxnSpPr>
      </xdr:nvCxnSpPr>
      <xdr:spPr bwMode="auto">
        <a:xfrm>
          <a:off x="461406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5" name="Straight Connector 2">
          <a:extLst>
            <a:ext uri="{FF2B5EF4-FFF2-40B4-BE49-F238E27FC236}">
              <a16:creationId xmlns:a16="http://schemas.microsoft.com/office/drawing/2014/main" id="{4400F715-E9DF-461D-92A6-1F6BC280C55A}"/>
            </a:ext>
          </a:extLst>
        </xdr:cNvPr>
        <xdr:cNvCxnSpPr>
          <a:cxnSpLocks noChangeShapeType="1"/>
        </xdr:cNvCxnSpPr>
      </xdr:nvCxnSpPr>
      <xdr:spPr bwMode="auto">
        <a:xfrm>
          <a:off x="4617431" y="3700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6" name="Straight Connector 2">
          <a:extLst>
            <a:ext uri="{FF2B5EF4-FFF2-40B4-BE49-F238E27FC236}">
              <a16:creationId xmlns:a16="http://schemas.microsoft.com/office/drawing/2014/main" id="{550D6EC8-7448-4DA2-A886-9F0D5ED7E961}"/>
            </a:ext>
          </a:extLst>
        </xdr:cNvPr>
        <xdr:cNvCxnSpPr>
          <a:cxnSpLocks noChangeShapeType="1"/>
        </xdr:cNvCxnSpPr>
      </xdr:nvCxnSpPr>
      <xdr:spPr bwMode="auto">
        <a:xfrm>
          <a:off x="4617431" y="3700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7" name="Straight Connector 2">
          <a:extLst>
            <a:ext uri="{FF2B5EF4-FFF2-40B4-BE49-F238E27FC236}">
              <a16:creationId xmlns:a16="http://schemas.microsoft.com/office/drawing/2014/main" id="{FFE25AD2-E827-4602-8CFD-6F00391B094D}"/>
            </a:ext>
          </a:extLst>
        </xdr:cNvPr>
        <xdr:cNvCxnSpPr>
          <a:cxnSpLocks noChangeShapeType="1"/>
        </xdr:cNvCxnSpPr>
      </xdr:nvCxnSpPr>
      <xdr:spPr bwMode="auto">
        <a:xfrm>
          <a:off x="4617431" y="3700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8" name="Straight Connector 2">
          <a:extLst>
            <a:ext uri="{FF2B5EF4-FFF2-40B4-BE49-F238E27FC236}">
              <a16:creationId xmlns:a16="http://schemas.microsoft.com/office/drawing/2014/main" id="{0DE71E12-E291-4703-85BD-2AF8A96CB471}"/>
            </a:ext>
          </a:extLst>
        </xdr:cNvPr>
        <xdr:cNvCxnSpPr>
          <a:cxnSpLocks noChangeShapeType="1"/>
        </xdr:cNvCxnSpPr>
      </xdr:nvCxnSpPr>
      <xdr:spPr bwMode="auto">
        <a:xfrm>
          <a:off x="4617431" y="3700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9" name="Straight Connector 2">
          <a:extLst>
            <a:ext uri="{FF2B5EF4-FFF2-40B4-BE49-F238E27FC236}">
              <a16:creationId xmlns:a16="http://schemas.microsoft.com/office/drawing/2014/main" id="{1FCAEBE4-96A4-490C-860D-74462E56DEE6}"/>
            </a:ext>
          </a:extLst>
        </xdr:cNvPr>
        <xdr:cNvCxnSpPr>
          <a:cxnSpLocks noChangeShapeType="1"/>
        </xdr:cNvCxnSpPr>
      </xdr:nvCxnSpPr>
      <xdr:spPr bwMode="auto">
        <a:xfrm>
          <a:off x="4617431" y="3700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0" name="Straight Connector 2">
          <a:extLst>
            <a:ext uri="{FF2B5EF4-FFF2-40B4-BE49-F238E27FC236}">
              <a16:creationId xmlns:a16="http://schemas.microsoft.com/office/drawing/2014/main" id="{C4EB0CC4-6B28-470E-BD12-A42B1CC07EF9}"/>
            </a:ext>
          </a:extLst>
        </xdr:cNvPr>
        <xdr:cNvCxnSpPr>
          <a:cxnSpLocks noChangeShapeType="1"/>
        </xdr:cNvCxnSpPr>
      </xdr:nvCxnSpPr>
      <xdr:spPr bwMode="auto">
        <a:xfrm>
          <a:off x="4617431" y="3700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1" name="Straight Connector 2">
          <a:extLst>
            <a:ext uri="{FF2B5EF4-FFF2-40B4-BE49-F238E27FC236}">
              <a16:creationId xmlns:a16="http://schemas.microsoft.com/office/drawing/2014/main" id="{7085F929-47B0-4AF1-A725-AA38CBAE99D8}"/>
            </a:ext>
          </a:extLst>
        </xdr:cNvPr>
        <xdr:cNvCxnSpPr>
          <a:cxnSpLocks noChangeShapeType="1"/>
        </xdr:cNvCxnSpPr>
      </xdr:nvCxnSpPr>
      <xdr:spPr bwMode="auto">
        <a:xfrm>
          <a:off x="4617431" y="3700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2E36129B-4465-4980-9B0E-663D968A1C5F}"/>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D2A3CFA0-7B1D-4A15-8C45-5C5B2B793C2C}"/>
            </a:ext>
          </a:extLst>
        </xdr:cNvPr>
        <xdr:cNvSpPr>
          <a:spLocks noChangeShapeType="1"/>
        </xdr:cNvSpPr>
      </xdr:nvSpPr>
      <xdr:spPr bwMode="auto">
        <a:xfrm flipV="1">
          <a:off x="396875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8D9CFA8B-0F41-4357-82D0-9A5D6409A3F2}"/>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5F2F5FB0-44C7-4650-8979-485F82C1A8A1}"/>
            </a:ext>
          </a:extLst>
        </xdr:cNvPr>
        <xdr:cNvSpPr>
          <a:spLocks noChangeShapeType="1"/>
        </xdr:cNvSpPr>
      </xdr:nvSpPr>
      <xdr:spPr bwMode="auto">
        <a:xfrm flipV="1">
          <a:off x="66325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8D1B3A39-1A4B-48D9-9C58-67E07AF278CB}"/>
            </a:ext>
          </a:extLst>
        </xdr:cNvPr>
        <xdr:cNvSpPr>
          <a:spLocks noChangeShapeType="1"/>
        </xdr:cNvSpPr>
      </xdr:nvSpPr>
      <xdr:spPr bwMode="auto">
        <a:xfrm flipV="1">
          <a:off x="68611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FDBA0BE9-AB5C-4377-B432-8F11C644ABC2}"/>
            </a:ext>
          </a:extLst>
        </xdr:cNvPr>
        <xdr:cNvSpPr txBox="1">
          <a:spLocks noChangeArrowheads="1"/>
        </xdr:cNvSpPr>
      </xdr:nvSpPr>
      <xdr:spPr bwMode="auto">
        <a:xfrm>
          <a:off x="61232" y="345169"/>
          <a:ext cx="310515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BDD14097-C19D-434F-B701-C0FDC78EC62D}"/>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46C1BDAA-88B4-4549-B808-0826CCA14F07}"/>
            </a:ext>
          </a:extLst>
        </xdr:cNvPr>
        <xdr:cNvSpPr>
          <a:spLocks noChangeShapeType="1"/>
        </xdr:cNvSpPr>
      </xdr:nvSpPr>
      <xdr:spPr bwMode="auto">
        <a:xfrm flipV="1">
          <a:off x="415925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09C8C043-1793-4605-8BF3-03AB6B2C16EC}"/>
            </a:ext>
          </a:extLst>
        </xdr:cNvPr>
        <xdr:cNvSpPr txBox="1">
          <a:spLocks noChangeArrowheads="1"/>
        </xdr:cNvSpPr>
      </xdr:nvSpPr>
      <xdr:spPr bwMode="auto">
        <a:xfrm>
          <a:off x="1199197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2022 MAY 001</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B29807BE-0519-495E-A895-741B48CB94B7}"/>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56C6A3ED-C483-46C1-9951-FA21C8D883CF}"/>
            </a:ext>
          </a:extLst>
        </xdr:cNvPr>
        <xdr:cNvSpPr>
          <a:spLocks noChangeShapeType="1"/>
        </xdr:cNvSpPr>
      </xdr:nvSpPr>
      <xdr:spPr bwMode="auto">
        <a:xfrm flipV="1">
          <a:off x="66516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2F5A4FA1-E276-41F3-B633-6268FF09CDD3}"/>
            </a:ext>
          </a:extLst>
        </xdr:cNvPr>
        <xdr:cNvSpPr>
          <a:spLocks noChangeShapeType="1"/>
        </xdr:cNvSpPr>
      </xdr:nvSpPr>
      <xdr:spPr bwMode="auto">
        <a:xfrm flipV="1">
          <a:off x="68992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38</xdr:row>
      <xdr:rowOff>152402</xdr:rowOff>
    </xdr:from>
    <xdr:to>
      <xdr:col>21</xdr:col>
      <xdr:colOff>304800</xdr:colOff>
      <xdr:row>42</xdr:row>
      <xdr:rowOff>117929</xdr:rowOff>
    </xdr:to>
    <xdr:sp macro="" textlink="">
      <xdr:nvSpPr>
        <xdr:cNvPr id="14" name="Text Box 14">
          <a:extLst>
            <a:ext uri="{FF2B5EF4-FFF2-40B4-BE49-F238E27FC236}">
              <a16:creationId xmlns:a16="http://schemas.microsoft.com/office/drawing/2014/main" id="{09323A08-96DD-424F-A621-8FBC93272A24}"/>
            </a:ext>
          </a:extLst>
        </xdr:cNvPr>
        <xdr:cNvSpPr txBox="1">
          <a:spLocks noChangeArrowheads="1"/>
        </xdr:cNvSpPr>
      </xdr:nvSpPr>
      <xdr:spPr bwMode="auto">
        <a:xfrm>
          <a:off x="28575" y="6629402"/>
          <a:ext cx="14182725" cy="60052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624031 --&gt; ORDER APR'22</a:t>
          </a:r>
        </a:p>
        <a:p>
          <a:pPr algn="l" rtl="0">
            <a:lnSpc>
              <a:spcPts val="1300"/>
            </a:lnSpc>
            <a:defRPr sz="1000"/>
          </a:pPr>
          <a:r>
            <a:rPr lang="en-US" sz="1400" b="1" i="0" u="none" strike="noStrike" baseline="0">
              <a:solidFill>
                <a:srgbClr val="000000"/>
              </a:solidFill>
              <a:latin typeface="Arial"/>
              <a:cs typeface="Arial"/>
            </a:rPr>
            <a:t>PO : 624031 --&gt; ORDER MAY'22</a:t>
          </a: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972378</xdr:colOff>
      <xdr:row>2</xdr:row>
      <xdr:rowOff>54622</xdr:rowOff>
    </xdr:to>
    <xdr:pic>
      <xdr:nvPicPr>
        <xdr:cNvPr id="15" name="Picture 14">
          <a:extLst>
            <a:ext uri="{FF2B5EF4-FFF2-40B4-BE49-F238E27FC236}">
              <a16:creationId xmlns:a16="http://schemas.microsoft.com/office/drawing/2014/main" id="{4B5DBDC6-6DF6-457B-AF92-571C071D96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2928"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150019</xdr:colOff>
      <xdr:row>18</xdr:row>
      <xdr:rowOff>152400</xdr:rowOff>
    </xdr:from>
    <xdr:to>
      <xdr:col>4</xdr:col>
      <xdr:colOff>664369</xdr:colOff>
      <xdr:row>18</xdr:row>
      <xdr:rowOff>152400</xdr:rowOff>
    </xdr:to>
    <xdr:cxnSp macro="">
      <xdr:nvCxnSpPr>
        <xdr:cNvPr id="16" name="Straight Connector 2">
          <a:extLst>
            <a:ext uri="{FF2B5EF4-FFF2-40B4-BE49-F238E27FC236}">
              <a16:creationId xmlns:a16="http://schemas.microsoft.com/office/drawing/2014/main" id="{79A9F793-9C00-4FC0-ADD4-E0C307AB7BEC}"/>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17" name="Straight Connector 2">
          <a:extLst>
            <a:ext uri="{FF2B5EF4-FFF2-40B4-BE49-F238E27FC236}">
              <a16:creationId xmlns:a16="http://schemas.microsoft.com/office/drawing/2014/main" id="{F7FCE938-C053-4BF9-8FBF-13E990EA5B1A}"/>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18" name="Straight Connector 2">
          <a:extLst>
            <a:ext uri="{FF2B5EF4-FFF2-40B4-BE49-F238E27FC236}">
              <a16:creationId xmlns:a16="http://schemas.microsoft.com/office/drawing/2014/main" id="{1D1F9E6F-A612-487A-B401-17FFDCFC9979}"/>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19" name="Straight Connector 2">
          <a:extLst>
            <a:ext uri="{FF2B5EF4-FFF2-40B4-BE49-F238E27FC236}">
              <a16:creationId xmlns:a16="http://schemas.microsoft.com/office/drawing/2014/main" id="{8CC92186-44F6-4582-9C59-715BD0C90367}"/>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20" name="Straight Connector 2">
          <a:extLst>
            <a:ext uri="{FF2B5EF4-FFF2-40B4-BE49-F238E27FC236}">
              <a16:creationId xmlns:a16="http://schemas.microsoft.com/office/drawing/2014/main" id="{CC168098-A6D2-4EEB-A866-12B2F65166C7}"/>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21" name="Straight Connector 2">
          <a:extLst>
            <a:ext uri="{FF2B5EF4-FFF2-40B4-BE49-F238E27FC236}">
              <a16:creationId xmlns:a16="http://schemas.microsoft.com/office/drawing/2014/main" id="{6ABCF836-E801-4833-BDC3-C01722EEE59D}"/>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22" name="Straight Connector 2">
          <a:extLst>
            <a:ext uri="{FF2B5EF4-FFF2-40B4-BE49-F238E27FC236}">
              <a16:creationId xmlns:a16="http://schemas.microsoft.com/office/drawing/2014/main" id="{748B1D49-A262-4A06-871F-8D59DC4F50BD}"/>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65" name="Straight Connector 2">
          <a:extLst>
            <a:ext uri="{FF2B5EF4-FFF2-40B4-BE49-F238E27FC236}">
              <a16:creationId xmlns:a16="http://schemas.microsoft.com/office/drawing/2014/main" id="{9637D64B-911A-49BA-B307-AEF54E2A1878}"/>
            </a:ext>
          </a:extLst>
        </xdr:cNvPr>
        <xdr:cNvCxnSpPr>
          <a:cxnSpLocks noChangeShapeType="1"/>
        </xdr:cNvCxnSpPr>
      </xdr:nvCxnSpPr>
      <xdr:spPr bwMode="auto">
        <a:xfrm>
          <a:off x="4617431" y="5478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66" name="Straight Connector 2">
          <a:extLst>
            <a:ext uri="{FF2B5EF4-FFF2-40B4-BE49-F238E27FC236}">
              <a16:creationId xmlns:a16="http://schemas.microsoft.com/office/drawing/2014/main" id="{833BA218-A0B0-4D91-8DDB-4FEB4B6B5A22}"/>
            </a:ext>
          </a:extLst>
        </xdr:cNvPr>
        <xdr:cNvCxnSpPr>
          <a:cxnSpLocks noChangeShapeType="1"/>
        </xdr:cNvCxnSpPr>
      </xdr:nvCxnSpPr>
      <xdr:spPr bwMode="auto">
        <a:xfrm>
          <a:off x="4617431" y="5478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67" name="Straight Connector 2">
          <a:extLst>
            <a:ext uri="{FF2B5EF4-FFF2-40B4-BE49-F238E27FC236}">
              <a16:creationId xmlns:a16="http://schemas.microsoft.com/office/drawing/2014/main" id="{FFFB758F-6FDF-4A1D-989F-5F14AD72250D}"/>
            </a:ext>
          </a:extLst>
        </xdr:cNvPr>
        <xdr:cNvCxnSpPr>
          <a:cxnSpLocks noChangeShapeType="1"/>
        </xdr:cNvCxnSpPr>
      </xdr:nvCxnSpPr>
      <xdr:spPr bwMode="auto">
        <a:xfrm>
          <a:off x="4617431" y="5478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68" name="Straight Connector 2">
          <a:extLst>
            <a:ext uri="{FF2B5EF4-FFF2-40B4-BE49-F238E27FC236}">
              <a16:creationId xmlns:a16="http://schemas.microsoft.com/office/drawing/2014/main" id="{54AC4BEE-79A0-4DA5-8A93-38E6DE39EEEE}"/>
            </a:ext>
          </a:extLst>
        </xdr:cNvPr>
        <xdr:cNvCxnSpPr>
          <a:cxnSpLocks noChangeShapeType="1"/>
        </xdr:cNvCxnSpPr>
      </xdr:nvCxnSpPr>
      <xdr:spPr bwMode="auto">
        <a:xfrm>
          <a:off x="4617431" y="5478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69" name="Straight Connector 2">
          <a:extLst>
            <a:ext uri="{FF2B5EF4-FFF2-40B4-BE49-F238E27FC236}">
              <a16:creationId xmlns:a16="http://schemas.microsoft.com/office/drawing/2014/main" id="{D45735A6-ADB2-4A5F-923D-12BD888BD34C}"/>
            </a:ext>
          </a:extLst>
        </xdr:cNvPr>
        <xdr:cNvCxnSpPr>
          <a:cxnSpLocks noChangeShapeType="1"/>
        </xdr:cNvCxnSpPr>
      </xdr:nvCxnSpPr>
      <xdr:spPr bwMode="auto">
        <a:xfrm>
          <a:off x="4617431" y="5478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70" name="Straight Connector 2">
          <a:extLst>
            <a:ext uri="{FF2B5EF4-FFF2-40B4-BE49-F238E27FC236}">
              <a16:creationId xmlns:a16="http://schemas.microsoft.com/office/drawing/2014/main" id="{F014CFD7-F5D3-42FC-BBCB-D7632103C651}"/>
            </a:ext>
          </a:extLst>
        </xdr:cNvPr>
        <xdr:cNvCxnSpPr>
          <a:cxnSpLocks noChangeShapeType="1"/>
        </xdr:cNvCxnSpPr>
      </xdr:nvCxnSpPr>
      <xdr:spPr bwMode="auto">
        <a:xfrm>
          <a:off x="4617431" y="5478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71" name="Straight Connector 2">
          <a:extLst>
            <a:ext uri="{FF2B5EF4-FFF2-40B4-BE49-F238E27FC236}">
              <a16:creationId xmlns:a16="http://schemas.microsoft.com/office/drawing/2014/main" id="{AA41E2B2-DE0A-47A4-8B30-348BA2D250BA}"/>
            </a:ext>
          </a:extLst>
        </xdr:cNvPr>
        <xdr:cNvCxnSpPr>
          <a:cxnSpLocks noChangeShapeType="1"/>
        </xdr:cNvCxnSpPr>
      </xdr:nvCxnSpPr>
      <xdr:spPr bwMode="auto">
        <a:xfrm>
          <a:off x="4617431" y="5478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0A0302BA-346C-44BB-8EBB-B447E0E90C1F}"/>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0DF40FCE-90F5-4322-81BF-15FA90A81AB2}"/>
            </a:ext>
          </a:extLst>
        </xdr:cNvPr>
        <xdr:cNvSpPr>
          <a:spLocks noChangeShapeType="1"/>
        </xdr:cNvSpPr>
      </xdr:nvSpPr>
      <xdr:spPr bwMode="auto">
        <a:xfrm flipV="1">
          <a:off x="396875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7BA9C5E3-E102-4347-AF7E-D51D22582D38}"/>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868EE794-2AD0-4710-B2DF-0B89CEAC22FA}"/>
            </a:ext>
          </a:extLst>
        </xdr:cNvPr>
        <xdr:cNvSpPr>
          <a:spLocks noChangeShapeType="1"/>
        </xdr:cNvSpPr>
      </xdr:nvSpPr>
      <xdr:spPr bwMode="auto">
        <a:xfrm flipV="1">
          <a:off x="66325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CF21174E-43EF-44BF-B2F0-90B99B941A9B}"/>
            </a:ext>
          </a:extLst>
        </xdr:cNvPr>
        <xdr:cNvSpPr>
          <a:spLocks noChangeShapeType="1"/>
        </xdr:cNvSpPr>
      </xdr:nvSpPr>
      <xdr:spPr bwMode="auto">
        <a:xfrm flipV="1">
          <a:off x="68611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2B45DD83-E389-4F0E-BBFB-4FE5E047104C}"/>
            </a:ext>
          </a:extLst>
        </xdr:cNvPr>
        <xdr:cNvSpPr txBox="1">
          <a:spLocks noChangeArrowheads="1"/>
        </xdr:cNvSpPr>
      </xdr:nvSpPr>
      <xdr:spPr bwMode="auto">
        <a:xfrm>
          <a:off x="61232" y="345169"/>
          <a:ext cx="310515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3643825B-6389-40A3-90BA-EEF3E98197B2}"/>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0333E96C-DA88-4328-BE96-15933EB09D5C}"/>
            </a:ext>
          </a:extLst>
        </xdr:cNvPr>
        <xdr:cNvSpPr>
          <a:spLocks noChangeShapeType="1"/>
        </xdr:cNvSpPr>
      </xdr:nvSpPr>
      <xdr:spPr bwMode="auto">
        <a:xfrm flipV="1">
          <a:off x="415925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EB62FAB2-071C-4958-A569-EE544BE65F29}"/>
            </a:ext>
          </a:extLst>
        </xdr:cNvPr>
        <xdr:cNvSpPr txBox="1">
          <a:spLocks noChangeArrowheads="1"/>
        </xdr:cNvSpPr>
      </xdr:nvSpPr>
      <xdr:spPr bwMode="auto">
        <a:xfrm>
          <a:off x="1199197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2022 JUNI 001</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1D63E3DE-8814-4D77-810E-2FC9B5FC7A38}"/>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083F85FC-62D2-45A5-AC0C-CED623CDB839}"/>
            </a:ext>
          </a:extLst>
        </xdr:cNvPr>
        <xdr:cNvSpPr>
          <a:spLocks noChangeShapeType="1"/>
        </xdr:cNvSpPr>
      </xdr:nvSpPr>
      <xdr:spPr bwMode="auto">
        <a:xfrm flipV="1">
          <a:off x="66516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D06910DE-857F-4F44-8532-54BD3604E3FF}"/>
            </a:ext>
          </a:extLst>
        </xdr:cNvPr>
        <xdr:cNvSpPr>
          <a:spLocks noChangeShapeType="1"/>
        </xdr:cNvSpPr>
      </xdr:nvSpPr>
      <xdr:spPr bwMode="auto">
        <a:xfrm flipV="1">
          <a:off x="68992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38</xdr:row>
      <xdr:rowOff>152402</xdr:rowOff>
    </xdr:from>
    <xdr:to>
      <xdr:col>21</xdr:col>
      <xdr:colOff>304800</xdr:colOff>
      <xdr:row>42</xdr:row>
      <xdr:rowOff>117929</xdr:rowOff>
    </xdr:to>
    <xdr:sp macro="" textlink="">
      <xdr:nvSpPr>
        <xdr:cNvPr id="14" name="Text Box 14">
          <a:extLst>
            <a:ext uri="{FF2B5EF4-FFF2-40B4-BE49-F238E27FC236}">
              <a16:creationId xmlns:a16="http://schemas.microsoft.com/office/drawing/2014/main" id="{55F8A634-B97E-4C4F-AC57-F60A9AB64ADF}"/>
            </a:ext>
          </a:extLst>
        </xdr:cNvPr>
        <xdr:cNvSpPr txBox="1">
          <a:spLocks noChangeArrowheads="1"/>
        </xdr:cNvSpPr>
      </xdr:nvSpPr>
      <xdr:spPr bwMode="auto">
        <a:xfrm>
          <a:off x="28575" y="7645402"/>
          <a:ext cx="14182725" cy="60052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624031 --&gt; ORDER APR'22</a:t>
          </a:r>
        </a:p>
        <a:p>
          <a:pPr algn="l" rtl="0">
            <a:lnSpc>
              <a:spcPts val="1300"/>
            </a:lnSpc>
            <a:defRPr sz="1000"/>
          </a:pPr>
          <a:r>
            <a:rPr lang="en-US" sz="1400" b="1" i="0" u="none" strike="noStrike" baseline="0">
              <a:solidFill>
                <a:srgbClr val="000000"/>
              </a:solidFill>
              <a:latin typeface="Arial"/>
              <a:cs typeface="Arial"/>
            </a:rPr>
            <a:t>PO : 624031 --&gt; ORDER MAY'22</a:t>
          </a: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972378</xdr:colOff>
      <xdr:row>2</xdr:row>
      <xdr:rowOff>54622</xdr:rowOff>
    </xdr:to>
    <xdr:pic>
      <xdr:nvPicPr>
        <xdr:cNvPr id="15" name="Picture 14">
          <a:extLst>
            <a:ext uri="{FF2B5EF4-FFF2-40B4-BE49-F238E27FC236}">
              <a16:creationId xmlns:a16="http://schemas.microsoft.com/office/drawing/2014/main" id="{C0637699-A6CB-4799-B7EA-DC59EADA33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2928"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150019</xdr:colOff>
      <xdr:row>18</xdr:row>
      <xdr:rowOff>152400</xdr:rowOff>
    </xdr:from>
    <xdr:to>
      <xdr:col>4</xdr:col>
      <xdr:colOff>664369</xdr:colOff>
      <xdr:row>18</xdr:row>
      <xdr:rowOff>152400</xdr:rowOff>
    </xdr:to>
    <xdr:cxnSp macro="">
      <xdr:nvCxnSpPr>
        <xdr:cNvPr id="16" name="Straight Connector 2">
          <a:extLst>
            <a:ext uri="{FF2B5EF4-FFF2-40B4-BE49-F238E27FC236}">
              <a16:creationId xmlns:a16="http://schemas.microsoft.com/office/drawing/2014/main" id="{D0B156C3-DB5D-41B5-ACEE-CB6F21D49337}"/>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17" name="Straight Connector 2">
          <a:extLst>
            <a:ext uri="{FF2B5EF4-FFF2-40B4-BE49-F238E27FC236}">
              <a16:creationId xmlns:a16="http://schemas.microsoft.com/office/drawing/2014/main" id="{CCF984EE-57B4-4E06-922E-BD567122AFB9}"/>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18" name="Straight Connector 2">
          <a:extLst>
            <a:ext uri="{FF2B5EF4-FFF2-40B4-BE49-F238E27FC236}">
              <a16:creationId xmlns:a16="http://schemas.microsoft.com/office/drawing/2014/main" id="{7D0122DA-171C-4241-9D41-2C243D31F4C8}"/>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19" name="Straight Connector 2">
          <a:extLst>
            <a:ext uri="{FF2B5EF4-FFF2-40B4-BE49-F238E27FC236}">
              <a16:creationId xmlns:a16="http://schemas.microsoft.com/office/drawing/2014/main" id="{9170DE51-9485-401E-92D9-F9F337FD995D}"/>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20" name="Straight Connector 2">
          <a:extLst>
            <a:ext uri="{FF2B5EF4-FFF2-40B4-BE49-F238E27FC236}">
              <a16:creationId xmlns:a16="http://schemas.microsoft.com/office/drawing/2014/main" id="{86D98193-1C90-488F-86A4-67FD84DC3A05}"/>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21" name="Straight Connector 2">
          <a:extLst>
            <a:ext uri="{FF2B5EF4-FFF2-40B4-BE49-F238E27FC236}">
              <a16:creationId xmlns:a16="http://schemas.microsoft.com/office/drawing/2014/main" id="{DD525029-876E-4622-8F70-F60EB4A19D98}"/>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22" name="Straight Connector 2">
          <a:extLst>
            <a:ext uri="{FF2B5EF4-FFF2-40B4-BE49-F238E27FC236}">
              <a16:creationId xmlns:a16="http://schemas.microsoft.com/office/drawing/2014/main" id="{CFA7E4E8-2216-46A1-BBD9-30C772826C36}"/>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3" name="Straight Connector 2">
          <a:extLst>
            <a:ext uri="{FF2B5EF4-FFF2-40B4-BE49-F238E27FC236}">
              <a16:creationId xmlns:a16="http://schemas.microsoft.com/office/drawing/2014/main" id="{A01DA5FB-1A5E-4D12-87A3-257DDDD76A6B}"/>
            </a:ext>
          </a:extLst>
        </xdr:cNvPr>
        <xdr:cNvCxnSpPr>
          <a:cxnSpLocks noChangeShapeType="1"/>
        </xdr:cNvCxnSpPr>
      </xdr:nvCxnSpPr>
      <xdr:spPr bwMode="auto">
        <a:xfrm>
          <a:off x="461406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4" name="Straight Connector 2">
          <a:extLst>
            <a:ext uri="{FF2B5EF4-FFF2-40B4-BE49-F238E27FC236}">
              <a16:creationId xmlns:a16="http://schemas.microsoft.com/office/drawing/2014/main" id="{6B40DC6B-4007-42F0-950F-9AA3D8429704}"/>
            </a:ext>
          </a:extLst>
        </xdr:cNvPr>
        <xdr:cNvCxnSpPr>
          <a:cxnSpLocks noChangeShapeType="1"/>
        </xdr:cNvCxnSpPr>
      </xdr:nvCxnSpPr>
      <xdr:spPr bwMode="auto">
        <a:xfrm>
          <a:off x="461406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5" name="Straight Connector 2">
          <a:extLst>
            <a:ext uri="{FF2B5EF4-FFF2-40B4-BE49-F238E27FC236}">
              <a16:creationId xmlns:a16="http://schemas.microsoft.com/office/drawing/2014/main" id="{3400513A-38F4-42E7-89D6-0C1614CBE7F2}"/>
            </a:ext>
          </a:extLst>
        </xdr:cNvPr>
        <xdr:cNvCxnSpPr>
          <a:cxnSpLocks noChangeShapeType="1"/>
        </xdr:cNvCxnSpPr>
      </xdr:nvCxnSpPr>
      <xdr:spPr bwMode="auto">
        <a:xfrm>
          <a:off x="461406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6" name="Straight Connector 2">
          <a:extLst>
            <a:ext uri="{FF2B5EF4-FFF2-40B4-BE49-F238E27FC236}">
              <a16:creationId xmlns:a16="http://schemas.microsoft.com/office/drawing/2014/main" id="{F2F2CA0A-714F-43F4-A89E-2E49095D280C}"/>
            </a:ext>
          </a:extLst>
        </xdr:cNvPr>
        <xdr:cNvCxnSpPr>
          <a:cxnSpLocks noChangeShapeType="1"/>
        </xdr:cNvCxnSpPr>
      </xdr:nvCxnSpPr>
      <xdr:spPr bwMode="auto">
        <a:xfrm>
          <a:off x="461406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7" name="Straight Connector 2">
          <a:extLst>
            <a:ext uri="{FF2B5EF4-FFF2-40B4-BE49-F238E27FC236}">
              <a16:creationId xmlns:a16="http://schemas.microsoft.com/office/drawing/2014/main" id="{52A04755-775B-425D-9923-10D968BCB4B1}"/>
            </a:ext>
          </a:extLst>
        </xdr:cNvPr>
        <xdr:cNvCxnSpPr>
          <a:cxnSpLocks noChangeShapeType="1"/>
        </xdr:cNvCxnSpPr>
      </xdr:nvCxnSpPr>
      <xdr:spPr bwMode="auto">
        <a:xfrm>
          <a:off x="461406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8" name="Straight Connector 2">
          <a:extLst>
            <a:ext uri="{FF2B5EF4-FFF2-40B4-BE49-F238E27FC236}">
              <a16:creationId xmlns:a16="http://schemas.microsoft.com/office/drawing/2014/main" id="{30282A64-5E45-4BB9-99DE-9B6F95C4278E}"/>
            </a:ext>
          </a:extLst>
        </xdr:cNvPr>
        <xdr:cNvCxnSpPr>
          <a:cxnSpLocks noChangeShapeType="1"/>
        </xdr:cNvCxnSpPr>
      </xdr:nvCxnSpPr>
      <xdr:spPr bwMode="auto">
        <a:xfrm>
          <a:off x="461406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9" name="Straight Connector 2">
          <a:extLst>
            <a:ext uri="{FF2B5EF4-FFF2-40B4-BE49-F238E27FC236}">
              <a16:creationId xmlns:a16="http://schemas.microsoft.com/office/drawing/2014/main" id="{E5BD7257-E08E-458F-8410-BCF11297EB70}"/>
            </a:ext>
          </a:extLst>
        </xdr:cNvPr>
        <xdr:cNvCxnSpPr>
          <a:cxnSpLocks noChangeShapeType="1"/>
        </xdr:cNvCxnSpPr>
      </xdr:nvCxnSpPr>
      <xdr:spPr bwMode="auto">
        <a:xfrm>
          <a:off x="461406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94D4EB0A-09D8-46A1-AD33-AE8056519EED}"/>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9408A624-EF11-4933-9F42-8B5ED738DE9B}"/>
            </a:ext>
          </a:extLst>
        </xdr:cNvPr>
        <xdr:cNvSpPr>
          <a:spLocks noChangeShapeType="1"/>
        </xdr:cNvSpPr>
      </xdr:nvSpPr>
      <xdr:spPr bwMode="auto">
        <a:xfrm flipV="1">
          <a:off x="396875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E7373DE6-1337-415C-B3AD-84EBBFD1D111}"/>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18D77D4C-9798-4094-B8BB-A6F989BEED1C}"/>
            </a:ext>
          </a:extLst>
        </xdr:cNvPr>
        <xdr:cNvSpPr>
          <a:spLocks noChangeShapeType="1"/>
        </xdr:cNvSpPr>
      </xdr:nvSpPr>
      <xdr:spPr bwMode="auto">
        <a:xfrm flipV="1">
          <a:off x="66325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7F8B7672-C630-4B5F-9A8F-82B1B55CDFB4}"/>
            </a:ext>
          </a:extLst>
        </xdr:cNvPr>
        <xdr:cNvSpPr>
          <a:spLocks noChangeShapeType="1"/>
        </xdr:cNvSpPr>
      </xdr:nvSpPr>
      <xdr:spPr bwMode="auto">
        <a:xfrm flipV="1">
          <a:off x="68611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CDE49A8A-B4FF-49D7-8384-F999BDA291A7}"/>
            </a:ext>
          </a:extLst>
        </xdr:cNvPr>
        <xdr:cNvSpPr txBox="1">
          <a:spLocks noChangeArrowheads="1"/>
        </xdr:cNvSpPr>
      </xdr:nvSpPr>
      <xdr:spPr bwMode="auto">
        <a:xfrm>
          <a:off x="61232" y="345169"/>
          <a:ext cx="310515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A1216E20-09B1-4833-B877-12C89E473435}"/>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FAF06D92-B131-4450-90B4-FB7316193D1A}"/>
            </a:ext>
          </a:extLst>
        </xdr:cNvPr>
        <xdr:cNvSpPr>
          <a:spLocks noChangeShapeType="1"/>
        </xdr:cNvSpPr>
      </xdr:nvSpPr>
      <xdr:spPr bwMode="auto">
        <a:xfrm flipV="1">
          <a:off x="415925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63A573FB-7D0F-4F4C-8EEB-25680A498B12}"/>
            </a:ext>
          </a:extLst>
        </xdr:cNvPr>
        <xdr:cNvSpPr txBox="1">
          <a:spLocks noChangeArrowheads="1"/>
        </xdr:cNvSpPr>
      </xdr:nvSpPr>
      <xdr:spPr bwMode="auto">
        <a:xfrm>
          <a:off x="1199197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2022 JULI 001</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1C8E9635-A3BF-441F-BA2C-3EDAEA68F863}"/>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28BBF449-B6CB-400A-A937-28062FDDF866}"/>
            </a:ext>
          </a:extLst>
        </xdr:cNvPr>
        <xdr:cNvSpPr>
          <a:spLocks noChangeShapeType="1"/>
        </xdr:cNvSpPr>
      </xdr:nvSpPr>
      <xdr:spPr bwMode="auto">
        <a:xfrm flipV="1">
          <a:off x="66516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B909F3FE-9C98-4330-96E6-C9B5455D44E3}"/>
            </a:ext>
          </a:extLst>
        </xdr:cNvPr>
        <xdr:cNvSpPr>
          <a:spLocks noChangeShapeType="1"/>
        </xdr:cNvSpPr>
      </xdr:nvSpPr>
      <xdr:spPr bwMode="auto">
        <a:xfrm flipV="1">
          <a:off x="68992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37</xdr:row>
      <xdr:rowOff>152402</xdr:rowOff>
    </xdr:from>
    <xdr:to>
      <xdr:col>21</xdr:col>
      <xdr:colOff>304800</xdr:colOff>
      <xdr:row>41</xdr:row>
      <xdr:rowOff>117929</xdr:rowOff>
    </xdr:to>
    <xdr:sp macro="" textlink="">
      <xdr:nvSpPr>
        <xdr:cNvPr id="14" name="Text Box 14">
          <a:extLst>
            <a:ext uri="{FF2B5EF4-FFF2-40B4-BE49-F238E27FC236}">
              <a16:creationId xmlns:a16="http://schemas.microsoft.com/office/drawing/2014/main" id="{10FC0149-1246-43BD-93CE-E30650E3311F}"/>
            </a:ext>
          </a:extLst>
        </xdr:cNvPr>
        <xdr:cNvSpPr txBox="1">
          <a:spLocks noChangeArrowheads="1"/>
        </xdr:cNvSpPr>
      </xdr:nvSpPr>
      <xdr:spPr bwMode="auto">
        <a:xfrm>
          <a:off x="28575" y="7645402"/>
          <a:ext cx="14182725" cy="60052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624031 --&gt; ORDER APR'22</a:t>
          </a:r>
        </a:p>
        <a:p>
          <a:pPr algn="l" rtl="0">
            <a:lnSpc>
              <a:spcPts val="1300"/>
            </a:lnSpc>
            <a:defRPr sz="1000"/>
          </a:pPr>
          <a:r>
            <a:rPr lang="en-US" sz="1400" b="1" i="0" u="none" strike="noStrike" baseline="0">
              <a:solidFill>
                <a:srgbClr val="000000"/>
              </a:solidFill>
              <a:latin typeface="Arial"/>
              <a:cs typeface="Arial"/>
            </a:rPr>
            <a:t>PO : 626158 --&gt; ORDER MAY'22</a:t>
          </a:r>
        </a:p>
        <a:p>
          <a:pPr algn="l" rtl="0">
            <a:lnSpc>
              <a:spcPts val="1300"/>
            </a:lnSpc>
            <a:defRPr sz="1000"/>
          </a:pPr>
          <a:r>
            <a:rPr lang="en-US" sz="1400" b="1" i="0" u="none" strike="noStrike" baseline="0">
              <a:solidFill>
                <a:srgbClr val="000000"/>
              </a:solidFill>
              <a:latin typeface="Arial"/>
              <a:cs typeface="Arial"/>
            </a:rPr>
            <a:t>PO : 627764 --&gt; ORDER JUNI'22</a:t>
          </a:r>
        </a:p>
        <a:p>
          <a:pPr algn="l" rtl="0">
            <a:lnSpc>
              <a:spcPts val="1300"/>
            </a:lnSpc>
            <a:defRPr sz="1000"/>
          </a:pPr>
          <a:r>
            <a:rPr lang="en-US" sz="1400" b="1" i="0" u="none" strike="noStrike" baseline="0">
              <a:solidFill>
                <a:srgbClr val="000000"/>
              </a:solidFill>
              <a:latin typeface="Arial"/>
              <a:cs typeface="Arial"/>
            </a:rPr>
            <a:t>PO : 629511 --&gt; ORDER JULI'22</a:t>
          </a: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972378</xdr:colOff>
      <xdr:row>2</xdr:row>
      <xdr:rowOff>54622</xdr:rowOff>
    </xdr:to>
    <xdr:pic>
      <xdr:nvPicPr>
        <xdr:cNvPr id="15" name="Picture 14">
          <a:extLst>
            <a:ext uri="{FF2B5EF4-FFF2-40B4-BE49-F238E27FC236}">
              <a16:creationId xmlns:a16="http://schemas.microsoft.com/office/drawing/2014/main" id="{B5BC2A72-13BE-4770-9A35-C27880FE77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2928"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150019</xdr:colOff>
      <xdr:row>18</xdr:row>
      <xdr:rowOff>152400</xdr:rowOff>
    </xdr:from>
    <xdr:to>
      <xdr:col>4</xdr:col>
      <xdr:colOff>664369</xdr:colOff>
      <xdr:row>18</xdr:row>
      <xdr:rowOff>152400</xdr:rowOff>
    </xdr:to>
    <xdr:cxnSp macro="">
      <xdr:nvCxnSpPr>
        <xdr:cNvPr id="16" name="Straight Connector 2">
          <a:extLst>
            <a:ext uri="{FF2B5EF4-FFF2-40B4-BE49-F238E27FC236}">
              <a16:creationId xmlns:a16="http://schemas.microsoft.com/office/drawing/2014/main" id="{27F99CF4-44BF-4AFA-B780-407C9683D978}"/>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17" name="Straight Connector 2">
          <a:extLst>
            <a:ext uri="{FF2B5EF4-FFF2-40B4-BE49-F238E27FC236}">
              <a16:creationId xmlns:a16="http://schemas.microsoft.com/office/drawing/2014/main" id="{BB099F42-9E63-44F2-9375-2086BB585DD9}"/>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18" name="Straight Connector 2">
          <a:extLst>
            <a:ext uri="{FF2B5EF4-FFF2-40B4-BE49-F238E27FC236}">
              <a16:creationId xmlns:a16="http://schemas.microsoft.com/office/drawing/2014/main" id="{2AFD6520-0CFE-44C9-90E1-F7C12823CBDA}"/>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19" name="Straight Connector 2">
          <a:extLst>
            <a:ext uri="{FF2B5EF4-FFF2-40B4-BE49-F238E27FC236}">
              <a16:creationId xmlns:a16="http://schemas.microsoft.com/office/drawing/2014/main" id="{6963CABD-614F-420F-BD0B-79C9B2D70547}"/>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20" name="Straight Connector 2">
          <a:extLst>
            <a:ext uri="{FF2B5EF4-FFF2-40B4-BE49-F238E27FC236}">
              <a16:creationId xmlns:a16="http://schemas.microsoft.com/office/drawing/2014/main" id="{5F3FD1BB-9CF2-4133-B3E6-99221D5BE2B6}"/>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21" name="Straight Connector 2">
          <a:extLst>
            <a:ext uri="{FF2B5EF4-FFF2-40B4-BE49-F238E27FC236}">
              <a16:creationId xmlns:a16="http://schemas.microsoft.com/office/drawing/2014/main" id="{F365006E-2CD5-481C-BADF-8F41D4BA11D6}"/>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18</xdr:row>
      <xdr:rowOff>152400</xdr:rowOff>
    </xdr:from>
    <xdr:to>
      <xdr:col>4</xdr:col>
      <xdr:colOff>664369</xdr:colOff>
      <xdr:row>18</xdr:row>
      <xdr:rowOff>152400</xdr:rowOff>
    </xdr:to>
    <xdr:cxnSp macro="">
      <xdr:nvCxnSpPr>
        <xdr:cNvPr id="22" name="Straight Connector 2">
          <a:extLst>
            <a:ext uri="{FF2B5EF4-FFF2-40B4-BE49-F238E27FC236}">
              <a16:creationId xmlns:a16="http://schemas.microsoft.com/office/drawing/2014/main" id="{AB5DA956-2B41-4469-B5D7-0452D95CC38A}"/>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146657</xdr:colOff>
      <xdr:row>20</xdr:row>
      <xdr:rowOff>166221</xdr:rowOff>
    </xdr:from>
    <xdr:to>
      <xdr:col>4</xdr:col>
      <xdr:colOff>661007</xdr:colOff>
      <xdr:row>20</xdr:row>
      <xdr:rowOff>166221</xdr:rowOff>
    </xdr:to>
    <xdr:cxnSp macro="">
      <xdr:nvCxnSpPr>
        <xdr:cNvPr id="30" name="Straight Connector 2">
          <a:extLst>
            <a:ext uri="{FF2B5EF4-FFF2-40B4-BE49-F238E27FC236}">
              <a16:creationId xmlns:a16="http://schemas.microsoft.com/office/drawing/2014/main" id="{9566B45A-5011-46DA-AF3F-87CA733D0FB7}"/>
            </a:ext>
          </a:extLst>
        </xdr:cNvPr>
        <xdr:cNvCxnSpPr>
          <a:cxnSpLocks noChangeShapeType="1"/>
        </xdr:cNvCxnSpPr>
      </xdr:nvCxnSpPr>
      <xdr:spPr bwMode="auto">
        <a:xfrm>
          <a:off x="461406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238125</xdr:colOff>
      <xdr:row>0</xdr:row>
      <xdr:rowOff>3175</xdr:rowOff>
    </xdr:from>
    <xdr:to>
      <xdr:col>2</xdr:col>
      <xdr:colOff>514350</xdr:colOff>
      <xdr:row>0</xdr:row>
      <xdr:rowOff>3175</xdr:rowOff>
    </xdr:to>
    <xdr:sp macro="" textlink="">
      <xdr:nvSpPr>
        <xdr:cNvPr id="1031" name="Text Box 7">
          <a:extLst>
            <a:ext uri="{FF2B5EF4-FFF2-40B4-BE49-F238E27FC236}">
              <a16:creationId xmlns:a16="http://schemas.microsoft.com/office/drawing/2014/main" id="{00000000-0008-0000-0100-000007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15</xdr:col>
      <xdr:colOff>542925</xdr:colOff>
      <xdr:row>0</xdr:row>
      <xdr:rowOff>0</xdr:rowOff>
    </xdr:from>
    <xdr:to>
      <xdr:col>20</xdr:col>
      <xdr:colOff>676275</xdr:colOff>
      <xdr:row>0</xdr:row>
      <xdr:rowOff>0</xdr:rowOff>
    </xdr:to>
    <xdr:sp macro="" textlink="">
      <xdr:nvSpPr>
        <xdr:cNvPr id="21819808" name="Text 7">
          <a:extLst>
            <a:ext uri="{FF2B5EF4-FFF2-40B4-BE49-F238E27FC236}">
              <a16:creationId xmlns:a16="http://schemas.microsoft.com/office/drawing/2014/main" id="{00000000-0008-0000-0100-0000A0F14C01}"/>
            </a:ext>
          </a:extLst>
        </xdr:cNvPr>
        <xdr:cNvSpPr txBox="1">
          <a:spLocks noChangeArrowheads="1"/>
        </xdr:cNvSpPr>
      </xdr:nvSpPr>
      <xdr:spPr bwMode="auto">
        <a:xfrm>
          <a:off x="14049375" y="0"/>
          <a:ext cx="356235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66675</xdr:colOff>
      <xdr:row>0</xdr:row>
      <xdr:rowOff>0</xdr:rowOff>
    </xdr:from>
    <xdr:to>
      <xdr:col>10</xdr:col>
      <xdr:colOff>371475</xdr:colOff>
      <xdr:row>0</xdr:row>
      <xdr:rowOff>0</xdr:rowOff>
    </xdr:to>
    <xdr:sp macro="" textlink="">
      <xdr:nvSpPr>
        <xdr:cNvPr id="21819809" name="Line 14">
          <a:extLst>
            <a:ext uri="{FF2B5EF4-FFF2-40B4-BE49-F238E27FC236}">
              <a16:creationId xmlns:a16="http://schemas.microsoft.com/office/drawing/2014/main" id="{00000000-0008-0000-0100-0000A1F14C01}"/>
            </a:ext>
          </a:extLst>
        </xdr:cNvPr>
        <xdr:cNvSpPr>
          <a:spLocks noChangeShapeType="1"/>
        </xdr:cNvSpPr>
      </xdr:nvSpPr>
      <xdr:spPr bwMode="auto">
        <a:xfrm flipV="1">
          <a:off x="10144125" y="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0</xdr:row>
      <xdr:rowOff>3175</xdr:rowOff>
    </xdr:from>
    <xdr:to>
      <xdr:col>3</xdr:col>
      <xdr:colOff>3175</xdr:colOff>
      <xdr:row>0</xdr:row>
      <xdr:rowOff>3175</xdr:rowOff>
    </xdr:to>
    <xdr:sp macro="" textlink="">
      <xdr:nvSpPr>
        <xdr:cNvPr id="1039" name="Text Box 15">
          <a:extLst>
            <a:ext uri="{FF2B5EF4-FFF2-40B4-BE49-F238E27FC236}">
              <a16:creationId xmlns:a16="http://schemas.microsoft.com/office/drawing/2014/main" id="{00000000-0008-0000-0100-00000F040000}"/>
            </a:ext>
          </a:extLst>
        </xdr:cNvPr>
        <xdr:cNvSpPr txBox="1">
          <a:spLocks noChangeArrowheads="1"/>
        </xdr:cNvSpPr>
      </xdr:nvSpPr>
      <xdr:spPr bwMode="auto">
        <a:xfrm>
          <a:off x="38100" y="6657975"/>
          <a:ext cx="3067050"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a:t>
          </a: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0</xdr:col>
      <xdr:colOff>238125</xdr:colOff>
      <xdr:row>0</xdr:row>
      <xdr:rowOff>3175</xdr:rowOff>
    </xdr:from>
    <xdr:to>
      <xdr:col>2</xdr:col>
      <xdr:colOff>514350</xdr:colOff>
      <xdr:row>0</xdr:row>
      <xdr:rowOff>3175</xdr:rowOff>
    </xdr:to>
    <xdr:sp macro="" textlink="">
      <xdr:nvSpPr>
        <xdr:cNvPr id="1041" name="Text Box 17">
          <a:extLst>
            <a:ext uri="{FF2B5EF4-FFF2-40B4-BE49-F238E27FC236}">
              <a16:creationId xmlns:a16="http://schemas.microsoft.com/office/drawing/2014/main" id="{00000000-0008-0000-0100-000011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48398B32-C708-4AF1-BB4F-44BD6831EFD5}"/>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964BD787-A1DF-42BF-BC66-55ED070A46D0}"/>
            </a:ext>
          </a:extLst>
        </xdr:cNvPr>
        <xdr:cNvSpPr>
          <a:spLocks noChangeShapeType="1"/>
        </xdr:cNvSpPr>
      </xdr:nvSpPr>
      <xdr:spPr bwMode="auto">
        <a:xfrm flipV="1">
          <a:off x="396875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AA289F3D-DD21-4EFF-B2CA-0D88FA5A7DD0}"/>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77EC5A46-101F-42F8-B06D-A5B66810471C}"/>
            </a:ext>
          </a:extLst>
        </xdr:cNvPr>
        <xdr:cNvSpPr>
          <a:spLocks noChangeShapeType="1"/>
        </xdr:cNvSpPr>
      </xdr:nvSpPr>
      <xdr:spPr bwMode="auto">
        <a:xfrm flipV="1">
          <a:off x="66325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BB36B1C6-47D7-4E7A-9A82-83A18D946191}"/>
            </a:ext>
          </a:extLst>
        </xdr:cNvPr>
        <xdr:cNvSpPr>
          <a:spLocks noChangeShapeType="1"/>
        </xdr:cNvSpPr>
      </xdr:nvSpPr>
      <xdr:spPr bwMode="auto">
        <a:xfrm flipV="1">
          <a:off x="68611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CAAEC770-EC3A-4741-9EAF-675A34FFA46F}"/>
            </a:ext>
          </a:extLst>
        </xdr:cNvPr>
        <xdr:cNvSpPr txBox="1">
          <a:spLocks noChangeArrowheads="1"/>
        </xdr:cNvSpPr>
      </xdr:nvSpPr>
      <xdr:spPr bwMode="auto">
        <a:xfrm>
          <a:off x="61232" y="345169"/>
          <a:ext cx="310515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A681441D-D192-4B3E-A06B-E8BBB6C7CEB2}"/>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C0F944DE-C628-4680-8C25-0026B3546E1C}"/>
            </a:ext>
          </a:extLst>
        </xdr:cNvPr>
        <xdr:cNvSpPr>
          <a:spLocks noChangeShapeType="1"/>
        </xdr:cNvSpPr>
      </xdr:nvSpPr>
      <xdr:spPr bwMode="auto">
        <a:xfrm flipV="1">
          <a:off x="415925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0D1589EC-8912-44A0-A51D-D30A1DC815B8}"/>
            </a:ext>
          </a:extLst>
        </xdr:cNvPr>
        <xdr:cNvSpPr txBox="1">
          <a:spLocks noChangeArrowheads="1"/>
        </xdr:cNvSpPr>
      </xdr:nvSpPr>
      <xdr:spPr bwMode="auto">
        <a:xfrm>
          <a:off x="1199197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2022 JULI 002</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5CD93EC8-050F-4495-BEDA-5DCF3E96881B}"/>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2F051CC5-6001-4092-A687-2FB2C9CC85DA}"/>
            </a:ext>
          </a:extLst>
        </xdr:cNvPr>
        <xdr:cNvSpPr>
          <a:spLocks noChangeShapeType="1"/>
        </xdr:cNvSpPr>
      </xdr:nvSpPr>
      <xdr:spPr bwMode="auto">
        <a:xfrm flipV="1">
          <a:off x="66516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78D6C12D-05F5-4381-8F16-4B4B4D0B7E02}"/>
            </a:ext>
          </a:extLst>
        </xdr:cNvPr>
        <xdr:cNvSpPr>
          <a:spLocks noChangeShapeType="1"/>
        </xdr:cNvSpPr>
      </xdr:nvSpPr>
      <xdr:spPr bwMode="auto">
        <a:xfrm flipV="1">
          <a:off x="68992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40</xdr:row>
      <xdr:rowOff>152402</xdr:rowOff>
    </xdr:from>
    <xdr:to>
      <xdr:col>21</xdr:col>
      <xdr:colOff>304800</xdr:colOff>
      <xdr:row>44</xdr:row>
      <xdr:rowOff>117929</xdr:rowOff>
    </xdr:to>
    <xdr:sp macro="" textlink="">
      <xdr:nvSpPr>
        <xdr:cNvPr id="14" name="Text Box 14">
          <a:extLst>
            <a:ext uri="{FF2B5EF4-FFF2-40B4-BE49-F238E27FC236}">
              <a16:creationId xmlns:a16="http://schemas.microsoft.com/office/drawing/2014/main" id="{9BC5D8AE-7985-4480-A9BE-6A2D678C4597}"/>
            </a:ext>
          </a:extLst>
        </xdr:cNvPr>
        <xdr:cNvSpPr txBox="1">
          <a:spLocks noChangeArrowheads="1"/>
        </xdr:cNvSpPr>
      </xdr:nvSpPr>
      <xdr:spPr bwMode="auto">
        <a:xfrm>
          <a:off x="28575" y="7391402"/>
          <a:ext cx="14182725" cy="89262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624031 --&gt; ORDER APR'22</a:t>
          </a:r>
        </a:p>
        <a:p>
          <a:pPr algn="l" rtl="0">
            <a:lnSpc>
              <a:spcPts val="1300"/>
            </a:lnSpc>
            <a:defRPr sz="1000"/>
          </a:pPr>
          <a:r>
            <a:rPr lang="en-US" sz="1400" b="1" i="0" u="none" strike="noStrike" baseline="0">
              <a:solidFill>
                <a:srgbClr val="000000"/>
              </a:solidFill>
              <a:latin typeface="Arial"/>
              <a:cs typeface="Arial"/>
            </a:rPr>
            <a:t>PO : 626158 --&gt; ORDER MAY'22</a:t>
          </a:r>
        </a:p>
        <a:p>
          <a:pPr algn="l" rtl="0">
            <a:lnSpc>
              <a:spcPts val="1300"/>
            </a:lnSpc>
            <a:defRPr sz="1000"/>
          </a:pPr>
          <a:r>
            <a:rPr lang="en-US" sz="1400" b="1" i="0" u="none" strike="noStrike" baseline="0">
              <a:solidFill>
                <a:srgbClr val="000000"/>
              </a:solidFill>
              <a:latin typeface="Arial"/>
              <a:cs typeface="Arial"/>
            </a:rPr>
            <a:t>PO : 627764 --&gt; ORDER JUNI'22</a:t>
          </a:r>
        </a:p>
        <a:p>
          <a:pPr algn="l" rtl="0">
            <a:lnSpc>
              <a:spcPts val="1300"/>
            </a:lnSpc>
            <a:defRPr sz="1000"/>
          </a:pPr>
          <a:r>
            <a:rPr lang="en-US" sz="1400" b="1" i="0" u="none" strike="noStrike" baseline="0">
              <a:solidFill>
                <a:srgbClr val="000000"/>
              </a:solidFill>
              <a:latin typeface="Arial"/>
              <a:cs typeface="Arial"/>
            </a:rPr>
            <a:t>PO : 629511 --&gt; ORDER JULI'22</a:t>
          </a: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972378</xdr:colOff>
      <xdr:row>2</xdr:row>
      <xdr:rowOff>54622</xdr:rowOff>
    </xdr:to>
    <xdr:pic>
      <xdr:nvPicPr>
        <xdr:cNvPr id="15" name="Picture 14">
          <a:extLst>
            <a:ext uri="{FF2B5EF4-FFF2-40B4-BE49-F238E27FC236}">
              <a16:creationId xmlns:a16="http://schemas.microsoft.com/office/drawing/2014/main" id="{FAA6A758-E37B-4DF2-A4A5-589935179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2928"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146657</xdr:colOff>
      <xdr:row>18</xdr:row>
      <xdr:rowOff>166221</xdr:rowOff>
    </xdr:from>
    <xdr:to>
      <xdr:col>4</xdr:col>
      <xdr:colOff>661007</xdr:colOff>
      <xdr:row>18</xdr:row>
      <xdr:rowOff>166221</xdr:rowOff>
    </xdr:to>
    <xdr:cxnSp macro="">
      <xdr:nvCxnSpPr>
        <xdr:cNvPr id="32" name="Straight Connector 2">
          <a:extLst>
            <a:ext uri="{FF2B5EF4-FFF2-40B4-BE49-F238E27FC236}">
              <a16:creationId xmlns:a16="http://schemas.microsoft.com/office/drawing/2014/main" id="{257E35AD-CFE6-4B06-8E7C-D2D9EB6DB83E}"/>
            </a:ext>
          </a:extLst>
        </xdr:cNvPr>
        <xdr:cNvCxnSpPr>
          <a:cxnSpLocks noChangeShapeType="1"/>
        </xdr:cNvCxnSpPr>
      </xdr:nvCxnSpPr>
      <xdr:spPr bwMode="auto">
        <a:xfrm>
          <a:off x="4614069" y="3460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146657</xdr:colOff>
      <xdr:row>20</xdr:row>
      <xdr:rowOff>166221</xdr:rowOff>
    </xdr:from>
    <xdr:to>
      <xdr:col>4</xdr:col>
      <xdr:colOff>661007</xdr:colOff>
      <xdr:row>20</xdr:row>
      <xdr:rowOff>166221</xdr:rowOff>
    </xdr:to>
    <xdr:cxnSp macro="">
      <xdr:nvCxnSpPr>
        <xdr:cNvPr id="39" name="Straight Connector 2">
          <a:extLst>
            <a:ext uri="{FF2B5EF4-FFF2-40B4-BE49-F238E27FC236}">
              <a16:creationId xmlns:a16="http://schemas.microsoft.com/office/drawing/2014/main" id="{8CA9B8DA-3F51-4498-917B-10B3418BCE98}"/>
            </a:ext>
          </a:extLst>
        </xdr:cNvPr>
        <xdr:cNvCxnSpPr>
          <a:cxnSpLocks noChangeShapeType="1"/>
        </xdr:cNvCxnSpPr>
      </xdr:nvCxnSpPr>
      <xdr:spPr bwMode="auto">
        <a:xfrm>
          <a:off x="4614069" y="4222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570B4A3B-A4E4-40A1-A730-9503FB2BACF0}"/>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D089E47E-AC8A-4714-95E6-9D05505BB8E1}"/>
            </a:ext>
          </a:extLst>
        </xdr:cNvPr>
        <xdr:cNvSpPr>
          <a:spLocks noChangeShapeType="1"/>
        </xdr:cNvSpPr>
      </xdr:nvSpPr>
      <xdr:spPr bwMode="auto">
        <a:xfrm flipV="1">
          <a:off x="396875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187E852-286A-42B4-81C2-C13A1605A3A8}"/>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F2E2E1C2-D450-4396-974E-C6CA1489CB68}"/>
            </a:ext>
          </a:extLst>
        </xdr:cNvPr>
        <xdr:cNvSpPr>
          <a:spLocks noChangeShapeType="1"/>
        </xdr:cNvSpPr>
      </xdr:nvSpPr>
      <xdr:spPr bwMode="auto">
        <a:xfrm flipV="1">
          <a:off x="66325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A14B7236-4AEB-4500-A424-C547B429B23A}"/>
            </a:ext>
          </a:extLst>
        </xdr:cNvPr>
        <xdr:cNvSpPr>
          <a:spLocks noChangeShapeType="1"/>
        </xdr:cNvSpPr>
      </xdr:nvSpPr>
      <xdr:spPr bwMode="auto">
        <a:xfrm flipV="1">
          <a:off x="68611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90AE5043-BCF9-4269-A5D3-AA2D426F004C}"/>
            </a:ext>
          </a:extLst>
        </xdr:cNvPr>
        <xdr:cNvSpPr txBox="1">
          <a:spLocks noChangeArrowheads="1"/>
        </xdr:cNvSpPr>
      </xdr:nvSpPr>
      <xdr:spPr bwMode="auto">
        <a:xfrm>
          <a:off x="61232" y="345169"/>
          <a:ext cx="310515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2D64417A-ADC7-42FA-AA67-FDFEDA77D4C7}"/>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A11A4FE1-213D-4052-BCE4-D13D32D9F572}"/>
            </a:ext>
          </a:extLst>
        </xdr:cNvPr>
        <xdr:cNvSpPr>
          <a:spLocks noChangeShapeType="1"/>
        </xdr:cNvSpPr>
      </xdr:nvSpPr>
      <xdr:spPr bwMode="auto">
        <a:xfrm flipV="1">
          <a:off x="415925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2023FE5A-4ED1-4D54-B865-25983235A297}"/>
            </a:ext>
          </a:extLst>
        </xdr:cNvPr>
        <xdr:cNvSpPr txBox="1">
          <a:spLocks noChangeArrowheads="1"/>
        </xdr:cNvSpPr>
      </xdr:nvSpPr>
      <xdr:spPr bwMode="auto">
        <a:xfrm>
          <a:off x="1199197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2022 JULI 003</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BCB2AFBD-776E-47DB-AB1B-7FF12D551174}"/>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B99C4605-CD54-4758-A73B-D1D47927EEAE}"/>
            </a:ext>
          </a:extLst>
        </xdr:cNvPr>
        <xdr:cNvSpPr>
          <a:spLocks noChangeShapeType="1"/>
        </xdr:cNvSpPr>
      </xdr:nvSpPr>
      <xdr:spPr bwMode="auto">
        <a:xfrm flipV="1">
          <a:off x="66516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7D7C9E7E-48F3-4C7A-97F4-21B162586222}"/>
            </a:ext>
          </a:extLst>
        </xdr:cNvPr>
        <xdr:cNvSpPr>
          <a:spLocks noChangeShapeType="1"/>
        </xdr:cNvSpPr>
      </xdr:nvSpPr>
      <xdr:spPr bwMode="auto">
        <a:xfrm flipV="1">
          <a:off x="68992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35</xdr:row>
      <xdr:rowOff>152402</xdr:rowOff>
    </xdr:from>
    <xdr:to>
      <xdr:col>21</xdr:col>
      <xdr:colOff>304800</xdr:colOff>
      <xdr:row>39</xdr:row>
      <xdr:rowOff>117929</xdr:rowOff>
    </xdr:to>
    <xdr:sp macro="" textlink="">
      <xdr:nvSpPr>
        <xdr:cNvPr id="14" name="Text Box 14">
          <a:extLst>
            <a:ext uri="{FF2B5EF4-FFF2-40B4-BE49-F238E27FC236}">
              <a16:creationId xmlns:a16="http://schemas.microsoft.com/office/drawing/2014/main" id="{A3AC0EF9-A41B-4232-A7E0-EE40D3DDA839}"/>
            </a:ext>
          </a:extLst>
        </xdr:cNvPr>
        <xdr:cNvSpPr txBox="1">
          <a:spLocks noChangeArrowheads="1"/>
        </xdr:cNvSpPr>
      </xdr:nvSpPr>
      <xdr:spPr bwMode="auto">
        <a:xfrm>
          <a:off x="28575" y="8153402"/>
          <a:ext cx="14182725" cy="89262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624031 --&gt; ORDER APR'22</a:t>
          </a:r>
        </a:p>
        <a:p>
          <a:pPr algn="l" rtl="0">
            <a:lnSpc>
              <a:spcPts val="1300"/>
            </a:lnSpc>
            <a:defRPr sz="1000"/>
          </a:pPr>
          <a:r>
            <a:rPr lang="en-US" sz="1400" b="1" i="0" u="none" strike="noStrike" baseline="0">
              <a:solidFill>
                <a:srgbClr val="000000"/>
              </a:solidFill>
              <a:latin typeface="Arial"/>
              <a:cs typeface="Arial"/>
            </a:rPr>
            <a:t>PO : 626158 --&gt; ORDER MAY'22</a:t>
          </a:r>
        </a:p>
        <a:p>
          <a:pPr algn="l" rtl="0">
            <a:lnSpc>
              <a:spcPts val="1300"/>
            </a:lnSpc>
            <a:defRPr sz="1000"/>
          </a:pPr>
          <a:r>
            <a:rPr lang="en-US" sz="1400" b="1" i="0" u="none" strike="noStrike" baseline="0">
              <a:solidFill>
                <a:srgbClr val="000000"/>
              </a:solidFill>
              <a:latin typeface="Arial"/>
              <a:cs typeface="Arial"/>
            </a:rPr>
            <a:t>PO : 627764 --&gt; ORDER JUNI'22</a:t>
          </a:r>
        </a:p>
        <a:p>
          <a:pPr algn="l" rtl="0">
            <a:lnSpc>
              <a:spcPts val="1300"/>
            </a:lnSpc>
            <a:defRPr sz="1000"/>
          </a:pPr>
          <a:r>
            <a:rPr lang="en-US" sz="1400" b="1" i="0" u="none" strike="noStrike" baseline="0">
              <a:solidFill>
                <a:srgbClr val="000000"/>
              </a:solidFill>
              <a:latin typeface="Arial"/>
              <a:cs typeface="Arial"/>
            </a:rPr>
            <a:t>PO : 629511 --&gt; ORDER JULI'22</a:t>
          </a: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972378</xdr:colOff>
      <xdr:row>2</xdr:row>
      <xdr:rowOff>54622</xdr:rowOff>
    </xdr:to>
    <xdr:pic>
      <xdr:nvPicPr>
        <xdr:cNvPr id="15" name="Picture 14">
          <a:extLst>
            <a:ext uri="{FF2B5EF4-FFF2-40B4-BE49-F238E27FC236}">
              <a16:creationId xmlns:a16="http://schemas.microsoft.com/office/drawing/2014/main" id="{1BFD3D64-818D-4367-8951-9221C90E19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2928"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176540</xdr:colOff>
      <xdr:row>22</xdr:row>
      <xdr:rowOff>166221</xdr:rowOff>
    </xdr:from>
    <xdr:to>
      <xdr:col>4</xdr:col>
      <xdr:colOff>690890</xdr:colOff>
      <xdr:row>22</xdr:row>
      <xdr:rowOff>166221</xdr:rowOff>
    </xdr:to>
    <xdr:cxnSp macro="">
      <xdr:nvCxnSpPr>
        <xdr:cNvPr id="18" name="Straight Connector 2">
          <a:extLst>
            <a:ext uri="{FF2B5EF4-FFF2-40B4-BE49-F238E27FC236}">
              <a16:creationId xmlns:a16="http://schemas.microsoft.com/office/drawing/2014/main" id="{78EFA157-48C5-424F-9C3E-7CFE2F0979CD}"/>
            </a:ext>
          </a:extLst>
        </xdr:cNvPr>
        <xdr:cNvCxnSpPr>
          <a:cxnSpLocks noChangeShapeType="1"/>
        </xdr:cNvCxnSpPr>
      </xdr:nvCxnSpPr>
      <xdr:spPr bwMode="auto">
        <a:xfrm>
          <a:off x="4643952" y="4222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146657</xdr:colOff>
      <xdr:row>20</xdr:row>
      <xdr:rowOff>166221</xdr:rowOff>
    </xdr:from>
    <xdr:to>
      <xdr:col>4</xdr:col>
      <xdr:colOff>661007</xdr:colOff>
      <xdr:row>20</xdr:row>
      <xdr:rowOff>166221</xdr:rowOff>
    </xdr:to>
    <xdr:cxnSp macro="">
      <xdr:nvCxnSpPr>
        <xdr:cNvPr id="19" name="Straight Connector 2">
          <a:extLst>
            <a:ext uri="{FF2B5EF4-FFF2-40B4-BE49-F238E27FC236}">
              <a16:creationId xmlns:a16="http://schemas.microsoft.com/office/drawing/2014/main" id="{EDAD531D-527F-4127-9209-2CE9CA1F22D0}"/>
            </a:ext>
          </a:extLst>
        </xdr:cNvPr>
        <xdr:cNvCxnSpPr>
          <a:cxnSpLocks noChangeShapeType="1"/>
        </xdr:cNvCxnSpPr>
      </xdr:nvCxnSpPr>
      <xdr:spPr bwMode="auto">
        <a:xfrm>
          <a:off x="461406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2.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C811C129-D6E9-4D01-B4DA-D0BB0666C60E}"/>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A887DE39-93CA-4CAA-85A2-D4C3DBB8701F}"/>
            </a:ext>
          </a:extLst>
        </xdr:cNvPr>
        <xdr:cNvSpPr>
          <a:spLocks noChangeShapeType="1"/>
        </xdr:cNvSpPr>
      </xdr:nvSpPr>
      <xdr:spPr bwMode="auto">
        <a:xfrm flipV="1">
          <a:off x="396875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6F6ECDB3-05DF-4EB5-A47F-3048E1936B73}"/>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9DC3570D-5189-4FC3-B1D6-2320069BB5DE}"/>
            </a:ext>
          </a:extLst>
        </xdr:cNvPr>
        <xdr:cNvSpPr>
          <a:spLocks noChangeShapeType="1"/>
        </xdr:cNvSpPr>
      </xdr:nvSpPr>
      <xdr:spPr bwMode="auto">
        <a:xfrm flipV="1">
          <a:off x="66325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72215B43-26BC-4B93-A4AB-4DC39A318974}"/>
            </a:ext>
          </a:extLst>
        </xdr:cNvPr>
        <xdr:cNvSpPr>
          <a:spLocks noChangeShapeType="1"/>
        </xdr:cNvSpPr>
      </xdr:nvSpPr>
      <xdr:spPr bwMode="auto">
        <a:xfrm flipV="1">
          <a:off x="68611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E8D70DBA-2087-4B23-A37C-7A0CC0ECFA8D}"/>
            </a:ext>
          </a:extLst>
        </xdr:cNvPr>
        <xdr:cNvSpPr txBox="1">
          <a:spLocks noChangeArrowheads="1"/>
        </xdr:cNvSpPr>
      </xdr:nvSpPr>
      <xdr:spPr bwMode="auto">
        <a:xfrm>
          <a:off x="61232" y="345169"/>
          <a:ext cx="310515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B4250173-4C10-4594-B88B-0E58DD52F96D}"/>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365DCD3C-C47F-4305-9938-908ED1500641}"/>
            </a:ext>
          </a:extLst>
        </xdr:cNvPr>
        <xdr:cNvSpPr>
          <a:spLocks noChangeShapeType="1"/>
        </xdr:cNvSpPr>
      </xdr:nvSpPr>
      <xdr:spPr bwMode="auto">
        <a:xfrm flipV="1">
          <a:off x="415925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E33D28FB-FB6B-4ACD-BCD4-4A0FB91A37FF}"/>
            </a:ext>
          </a:extLst>
        </xdr:cNvPr>
        <xdr:cNvSpPr txBox="1">
          <a:spLocks noChangeArrowheads="1"/>
        </xdr:cNvSpPr>
      </xdr:nvSpPr>
      <xdr:spPr bwMode="auto">
        <a:xfrm>
          <a:off x="1199197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2022 AGUSTUS 001</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700B9E20-0B80-4FD3-995E-33BB223BE0A6}"/>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D816E6A1-CA29-452F-86FA-F941EB11A898}"/>
            </a:ext>
          </a:extLst>
        </xdr:cNvPr>
        <xdr:cNvSpPr>
          <a:spLocks noChangeShapeType="1"/>
        </xdr:cNvSpPr>
      </xdr:nvSpPr>
      <xdr:spPr bwMode="auto">
        <a:xfrm flipV="1">
          <a:off x="66516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D21058F9-B36B-4997-B0F7-A522B3ABE0CC}"/>
            </a:ext>
          </a:extLst>
        </xdr:cNvPr>
        <xdr:cNvSpPr>
          <a:spLocks noChangeShapeType="1"/>
        </xdr:cNvSpPr>
      </xdr:nvSpPr>
      <xdr:spPr bwMode="auto">
        <a:xfrm flipV="1">
          <a:off x="68992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37</xdr:row>
      <xdr:rowOff>152402</xdr:rowOff>
    </xdr:from>
    <xdr:to>
      <xdr:col>21</xdr:col>
      <xdr:colOff>304800</xdr:colOff>
      <xdr:row>40</xdr:row>
      <xdr:rowOff>231589</xdr:rowOff>
    </xdr:to>
    <xdr:sp macro="" textlink="">
      <xdr:nvSpPr>
        <xdr:cNvPr id="14" name="Text Box 14">
          <a:extLst>
            <a:ext uri="{FF2B5EF4-FFF2-40B4-BE49-F238E27FC236}">
              <a16:creationId xmlns:a16="http://schemas.microsoft.com/office/drawing/2014/main" id="{BBEC87CC-4BAA-4A2F-813B-C0E510EB15AF}"/>
            </a:ext>
          </a:extLst>
        </xdr:cNvPr>
        <xdr:cNvSpPr txBox="1">
          <a:spLocks noChangeArrowheads="1"/>
        </xdr:cNvSpPr>
      </xdr:nvSpPr>
      <xdr:spPr bwMode="auto">
        <a:xfrm>
          <a:off x="28575" y="7376461"/>
          <a:ext cx="14186460" cy="75901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627764 --&gt; ORDER JUNI'22</a:t>
          </a:r>
        </a:p>
        <a:p>
          <a:pPr algn="l" rtl="0">
            <a:lnSpc>
              <a:spcPts val="1300"/>
            </a:lnSpc>
            <a:defRPr sz="1000"/>
          </a:pPr>
          <a:r>
            <a:rPr lang="en-US" sz="1400" b="1" i="0" u="none" strike="noStrike" baseline="0">
              <a:solidFill>
                <a:srgbClr val="000000"/>
              </a:solidFill>
              <a:latin typeface="Arial"/>
              <a:cs typeface="Arial"/>
            </a:rPr>
            <a:t>PO : 629511 --&gt; ORDER JULI'22</a:t>
          </a:r>
        </a:p>
        <a:p>
          <a:pPr algn="l" rtl="0">
            <a:lnSpc>
              <a:spcPts val="1300"/>
            </a:lnSpc>
            <a:defRPr sz="1000"/>
          </a:pPr>
          <a:r>
            <a:rPr lang="en-US" sz="1400" b="1" i="0" u="none" strike="noStrike" baseline="0">
              <a:solidFill>
                <a:srgbClr val="000000"/>
              </a:solidFill>
              <a:latin typeface="Arial"/>
              <a:cs typeface="Arial"/>
            </a:rPr>
            <a:t>PO : 630984 --&gt; ORDER AGS'22</a:t>
          </a: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972378</xdr:colOff>
      <xdr:row>2</xdr:row>
      <xdr:rowOff>54622</xdr:rowOff>
    </xdr:to>
    <xdr:pic>
      <xdr:nvPicPr>
        <xdr:cNvPr id="15" name="Picture 14">
          <a:extLst>
            <a:ext uri="{FF2B5EF4-FFF2-40B4-BE49-F238E27FC236}">
              <a16:creationId xmlns:a16="http://schemas.microsoft.com/office/drawing/2014/main" id="{DCE564AD-F164-4D49-80F5-38FAFBB3F0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2928"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169070</xdr:colOff>
      <xdr:row>18</xdr:row>
      <xdr:rowOff>158751</xdr:rowOff>
    </xdr:from>
    <xdr:to>
      <xdr:col>4</xdr:col>
      <xdr:colOff>683420</xdr:colOff>
      <xdr:row>18</xdr:row>
      <xdr:rowOff>158751</xdr:rowOff>
    </xdr:to>
    <xdr:cxnSp macro="">
      <xdr:nvCxnSpPr>
        <xdr:cNvPr id="20" name="Straight Connector 2">
          <a:extLst>
            <a:ext uri="{FF2B5EF4-FFF2-40B4-BE49-F238E27FC236}">
              <a16:creationId xmlns:a16="http://schemas.microsoft.com/office/drawing/2014/main" id="{FF43B7D4-1294-483B-981F-0EE86CE5F7BD}"/>
            </a:ext>
          </a:extLst>
        </xdr:cNvPr>
        <xdr:cNvCxnSpPr>
          <a:cxnSpLocks noChangeShapeType="1"/>
        </xdr:cNvCxnSpPr>
      </xdr:nvCxnSpPr>
      <xdr:spPr bwMode="auto">
        <a:xfrm>
          <a:off x="4636482" y="319928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146657</xdr:colOff>
      <xdr:row>20</xdr:row>
      <xdr:rowOff>166221</xdr:rowOff>
    </xdr:from>
    <xdr:to>
      <xdr:col>4</xdr:col>
      <xdr:colOff>661007</xdr:colOff>
      <xdr:row>20</xdr:row>
      <xdr:rowOff>166221</xdr:rowOff>
    </xdr:to>
    <xdr:cxnSp macro="">
      <xdr:nvCxnSpPr>
        <xdr:cNvPr id="21" name="Straight Connector 2">
          <a:extLst>
            <a:ext uri="{FF2B5EF4-FFF2-40B4-BE49-F238E27FC236}">
              <a16:creationId xmlns:a16="http://schemas.microsoft.com/office/drawing/2014/main" id="{75B696B8-98CF-4029-81A9-C7B383E02753}"/>
            </a:ext>
          </a:extLst>
        </xdr:cNvPr>
        <xdr:cNvCxnSpPr>
          <a:cxnSpLocks noChangeShapeType="1"/>
        </xdr:cNvCxnSpPr>
      </xdr:nvCxnSpPr>
      <xdr:spPr bwMode="auto">
        <a:xfrm>
          <a:off x="4614069" y="3460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D1C53C75-B3DF-4F13-AF9B-E5D467F00DFF}"/>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94159959-92BC-492D-966D-FCF87EB8F6F0}"/>
            </a:ext>
          </a:extLst>
        </xdr:cNvPr>
        <xdr:cNvSpPr>
          <a:spLocks noChangeShapeType="1"/>
        </xdr:cNvSpPr>
      </xdr:nvSpPr>
      <xdr:spPr bwMode="auto">
        <a:xfrm flipV="1">
          <a:off x="396875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2C7BF74D-E857-4769-8D4C-F8FBA3C69020}"/>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2D6465FD-F463-4E75-8054-D4EE5784ACFE}"/>
            </a:ext>
          </a:extLst>
        </xdr:cNvPr>
        <xdr:cNvSpPr>
          <a:spLocks noChangeShapeType="1"/>
        </xdr:cNvSpPr>
      </xdr:nvSpPr>
      <xdr:spPr bwMode="auto">
        <a:xfrm flipV="1">
          <a:off x="66325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3B4FC252-324C-4ACC-814B-62F26F010D66}"/>
            </a:ext>
          </a:extLst>
        </xdr:cNvPr>
        <xdr:cNvSpPr>
          <a:spLocks noChangeShapeType="1"/>
        </xdr:cNvSpPr>
      </xdr:nvSpPr>
      <xdr:spPr bwMode="auto">
        <a:xfrm flipV="1">
          <a:off x="68611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9F1B4472-654C-4260-A2B0-65BA51FD9C8A}"/>
            </a:ext>
          </a:extLst>
        </xdr:cNvPr>
        <xdr:cNvSpPr txBox="1">
          <a:spLocks noChangeArrowheads="1"/>
        </xdr:cNvSpPr>
      </xdr:nvSpPr>
      <xdr:spPr bwMode="auto">
        <a:xfrm>
          <a:off x="61232" y="345169"/>
          <a:ext cx="310515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7AFB0423-EB82-412A-8604-C6F8471157B7}"/>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D5F4BB96-2277-411E-AD39-C28CBAFC231A}"/>
            </a:ext>
          </a:extLst>
        </xdr:cNvPr>
        <xdr:cNvSpPr>
          <a:spLocks noChangeShapeType="1"/>
        </xdr:cNvSpPr>
      </xdr:nvSpPr>
      <xdr:spPr bwMode="auto">
        <a:xfrm flipV="1">
          <a:off x="415925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E9B07215-539C-4093-B9A9-1BD4D51D400A}"/>
            </a:ext>
          </a:extLst>
        </xdr:cNvPr>
        <xdr:cNvSpPr txBox="1">
          <a:spLocks noChangeArrowheads="1"/>
        </xdr:cNvSpPr>
      </xdr:nvSpPr>
      <xdr:spPr bwMode="auto">
        <a:xfrm>
          <a:off x="1199197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2022 AGUSTUS 002</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9FF10D50-749E-4F68-877D-98B4B68371EF}"/>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8C1ED788-6F56-41E1-A04E-6D9A1B380F60}"/>
            </a:ext>
          </a:extLst>
        </xdr:cNvPr>
        <xdr:cNvSpPr>
          <a:spLocks noChangeShapeType="1"/>
        </xdr:cNvSpPr>
      </xdr:nvSpPr>
      <xdr:spPr bwMode="auto">
        <a:xfrm flipV="1">
          <a:off x="66516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03E2BD28-30ED-4F2A-A68E-F8008428789F}"/>
            </a:ext>
          </a:extLst>
        </xdr:cNvPr>
        <xdr:cNvSpPr>
          <a:spLocks noChangeShapeType="1"/>
        </xdr:cNvSpPr>
      </xdr:nvSpPr>
      <xdr:spPr bwMode="auto">
        <a:xfrm flipV="1">
          <a:off x="68992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35</xdr:row>
      <xdr:rowOff>152402</xdr:rowOff>
    </xdr:from>
    <xdr:to>
      <xdr:col>21</xdr:col>
      <xdr:colOff>304800</xdr:colOff>
      <xdr:row>38</xdr:row>
      <xdr:rowOff>231589</xdr:rowOff>
    </xdr:to>
    <xdr:sp macro="" textlink="">
      <xdr:nvSpPr>
        <xdr:cNvPr id="14" name="Text Box 14">
          <a:extLst>
            <a:ext uri="{FF2B5EF4-FFF2-40B4-BE49-F238E27FC236}">
              <a16:creationId xmlns:a16="http://schemas.microsoft.com/office/drawing/2014/main" id="{252FC123-5DF6-4305-B69C-66FE4C4EBAEE}"/>
            </a:ext>
          </a:extLst>
        </xdr:cNvPr>
        <xdr:cNvSpPr txBox="1">
          <a:spLocks noChangeArrowheads="1"/>
        </xdr:cNvSpPr>
      </xdr:nvSpPr>
      <xdr:spPr bwMode="auto">
        <a:xfrm>
          <a:off x="28575" y="7391402"/>
          <a:ext cx="14182725" cy="75863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627764 --&gt; ORDER JUNI'22</a:t>
          </a:r>
        </a:p>
        <a:p>
          <a:pPr algn="l" rtl="0">
            <a:lnSpc>
              <a:spcPts val="1300"/>
            </a:lnSpc>
            <a:defRPr sz="1000"/>
          </a:pPr>
          <a:r>
            <a:rPr lang="en-US" sz="1400" b="1" i="0" u="none" strike="noStrike" baseline="0">
              <a:solidFill>
                <a:srgbClr val="000000"/>
              </a:solidFill>
              <a:latin typeface="Arial"/>
              <a:cs typeface="Arial"/>
            </a:rPr>
            <a:t>PO : 629511 --&gt; ORDER JULI'22</a:t>
          </a:r>
        </a:p>
        <a:p>
          <a:pPr algn="l" rtl="0">
            <a:lnSpc>
              <a:spcPts val="1300"/>
            </a:lnSpc>
            <a:defRPr sz="1000"/>
          </a:pPr>
          <a:r>
            <a:rPr lang="en-US" sz="1400" b="1" i="0" u="none" strike="noStrike" baseline="0">
              <a:solidFill>
                <a:srgbClr val="000000"/>
              </a:solidFill>
              <a:latin typeface="Arial"/>
              <a:cs typeface="Arial"/>
            </a:rPr>
            <a:t>PO : 630984 --&gt; ORDER AGS'22</a:t>
          </a: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972378</xdr:colOff>
      <xdr:row>2</xdr:row>
      <xdr:rowOff>54622</xdr:rowOff>
    </xdr:to>
    <xdr:pic>
      <xdr:nvPicPr>
        <xdr:cNvPr id="15" name="Picture 14">
          <a:extLst>
            <a:ext uri="{FF2B5EF4-FFF2-40B4-BE49-F238E27FC236}">
              <a16:creationId xmlns:a16="http://schemas.microsoft.com/office/drawing/2014/main" id="{D7034259-C3E6-47FE-8D04-38180FF1F9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2928"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146657</xdr:colOff>
      <xdr:row>18</xdr:row>
      <xdr:rowOff>166221</xdr:rowOff>
    </xdr:from>
    <xdr:to>
      <xdr:col>4</xdr:col>
      <xdr:colOff>661007</xdr:colOff>
      <xdr:row>18</xdr:row>
      <xdr:rowOff>166221</xdr:rowOff>
    </xdr:to>
    <xdr:cxnSp macro="">
      <xdr:nvCxnSpPr>
        <xdr:cNvPr id="17" name="Straight Connector 2">
          <a:extLst>
            <a:ext uri="{FF2B5EF4-FFF2-40B4-BE49-F238E27FC236}">
              <a16:creationId xmlns:a16="http://schemas.microsoft.com/office/drawing/2014/main" id="{68F12612-AA07-46D8-8A4C-8751EBE573BE}"/>
            </a:ext>
          </a:extLst>
        </xdr:cNvPr>
        <xdr:cNvCxnSpPr>
          <a:cxnSpLocks noChangeShapeType="1"/>
        </xdr:cNvCxnSpPr>
      </xdr:nvCxnSpPr>
      <xdr:spPr bwMode="auto">
        <a:xfrm>
          <a:off x="4610707" y="3728571"/>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146657</xdr:colOff>
      <xdr:row>20</xdr:row>
      <xdr:rowOff>166221</xdr:rowOff>
    </xdr:from>
    <xdr:to>
      <xdr:col>4</xdr:col>
      <xdr:colOff>661007</xdr:colOff>
      <xdr:row>20</xdr:row>
      <xdr:rowOff>166221</xdr:rowOff>
    </xdr:to>
    <xdr:cxnSp macro="">
      <xdr:nvCxnSpPr>
        <xdr:cNvPr id="20" name="Straight Connector 2">
          <a:extLst>
            <a:ext uri="{FF2B5EF4-FFF2-40B4-BE49-F238E27FC236}">
              <a16:creationId xmlns:a16="http://schemas.microsoft.com/office/drawing/2014/main" id="{011CBF15-1A27-4E8F-8AFD-CD2A4133548D}"/>
            </a:ext>
          </a:extLst>
        </xdr:cNvPr>
        <xdr:cNvCxnSpPr>
          <a:cxnSpLocks noChangeShapeType="1"/>
        </xdr:cNvCxnSpPr>
      </xdr:nvCxnSpPr>
      <xdr:spPr bwMode="auto">
        <a:xfrm>
          <a:off x="4614069" y="4222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4FDF2B43-3450-4336-B6C7-E3555BE847A9}"/>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D1B596CC-D451-40B6-95F7-4818FCEC1F22}"/>
            </a:ext>
          </a:extLst>
        </xdr:cNvPr>
        <xdr:cNvSpPr>
          <a:spLocks noChangeShapeType="1"/>
        </xdr:cNvSpPr>
      </xdr:nvSpPr>
      <xdr:spPr bwMode="auto">
        <a:xfrm flipV="1">
          <a:off x="396875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8458381F-26B5-4B2B-8D4D-97868C6035DF}"/>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C9A03415-D5B6-4730-AF3B-75FB62C142D7}"/>
            </a:ext>
          </a:extLst>
        </xdr:cNvPr>
        <xdr:cNvSpPr>
          <a:spLocks noChangeShapeType="1"/>
        </xdr:cNvSpPr>
      </xdr:nvSpPr>
      <xdr:spPr bwMode="auto">
        <a:xfrm flipV="1">
          <a:off x="66325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FEBFBD38-D613-4B93-9CAF-A03A7FAF472E}"/>
            </a:ext>
          </a:extLst>
        </xdr:cNvPr>
        <xdr:cNvSpPr>
          <a:spLocks noChangeShapeType="1"/>
        </xdr:cNvSpPr>
      </xdr:nvSpPr>
      <xdr:spPr bwMode="auto">
        <a:xfrm flipV="1">
          <a:off x="68611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CEC9D816-9F94-47DB-BF73-D96A021D93BA}"/>
            </a:ext>
          </a:extLst>
        </xdr:cNvPr>
        <xdr:cNvSpPr txBox="1">
          <a:spLocks noChangeArrowheads="1"/>
        </xdr:cNvSpPr>
      </xdr:nvSpPr>
      <xdr:spPr bwMode="auto">
        <a:xfrm>
          <a:off x="61232" y="345169"/>
          <a:ext cx="310515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0FAB01FD-6602-46BD-B620-5488A800D92C}"/>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8D74AE19-7956-4ACA-8B1C-222F775DC208}"/>
            </a:ext>
          </a:extLst>
        </xdr:cNvPr>
        <xdr:cNvSpPr>
          <a:spLocks noChangeShapeType="1"/>
        </xdr:cNvSpPr>
      </xdr:nvSpPr>
      <xdr:spPr bwMode="auto">
        <a:xfrm flipV="1">
          <a:off x="415925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CB6295AB-5999-4083-A8DF-CB55DB1C8B16}"/>
            </a:ext>
          </a:extLst>
        </xdr:cNvPr>
        <xdr:cNvSpPr txBox="1">
          <a:spLocks noChangeArrowheads="1"/>
        </xdr:cNvSpPr>
      </xdr:nvSpPr>
      <xdr:spPr bwMode="auto">
        <a:xfrm>
          <a:off x="1199197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2022 AGUSTUS 003</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E27BF6F0-7ED3-4133-B0C1-664EE3427B2C}"/>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8044838B-01CC-4756-89A0-0820E8F8CF4E}"/>
            </a:ext>
          </a:extLst>
        </xdr:cNvPr>
        <xdr:cNvSpPr>
          <a:spLocks noChangeShapeType="1"/>
        </xdr:cNvSpPr>
      </xdr:nvSpPr>
      <xdr:spPr bwMode="auto">
        <a:xfrm flipV="1">
          <a:off x="66516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C9399F9A-DBE6-4A91-8EF1-8F67659B6897}"/>
            </a:ext>
          </a:extLst>
        </xdr:cNvPr>
        <xdr:cNvSpPr>
          <a:spLocks noChangeShapeType="1"/>
        </xdr:cNvSpPr>
      </xdr:nvSpPr>
      <xdr:spPr bwMode="auto">
        <a:xfrm flipV="1">
          <a:off x="68992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37</xdr:row>
      <xdr:rowOff>152402</xdr:rowOff>
    </xdr:from>
    <xdr:to>
      <xdr:col>21</xdr:col>
      <xdr:colOff>304800</xdr:colOff>
      <xdr:row>40</xdr:row>
      <xdr:rowOff>231589</xdr:rowOff>
    </xdr:to>
    <xdr:sp macro="" textlink="">
      <xdr:nvSpPr>
        <xdr:cNvPr id="14" name="Text Box 14">
          <a:extLst>
            <a:ext uri="{FF2B5EF4-FFF2-40B4-BE49-F238E27FC236}">
              <a16:creationId xmlns:a16="http://schemas.microsoft.com/office/drawing/2014/main" id="{3426B36D-6C59-436E-9514-9E0B230907F2}"/>
            </a:ext>
          </a:extLst>
        </xdr:cNvPr>
        <xdr:cNvSpPr txBox="1">
          <a:spLocks noChangeArrowheads="1"/>
        </xdr:cNvSpPr>
      </xdr:nvSpPr>
      <xdr:spPr bwMode="auto">
        <a:xfrm>
          <a:off x="28575" y="6883402"/>
          <a:ext cx="14182725" cy="75863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629511 --&gt; ORDER JULI'22</a:t>
          </a:r>
        </a:p>
        <a:p>
          <a:pPr algn="l" rtl="0">
            <a:lnSpc>
              <a:spcPts val="1300"/>
            </a:lnSpc>
            <a:defRPr sz="1000"/>
          </a:pPr>
          <a:r>
            <a:rPr lang="en-US" sz="1400" b="1" i="0" u="none" strike="noStrike" baseline="0">
              <a:solidFill>
                <a:srgbClr val="000000"/>
              </a:solidFill>
              <a:latin typeface="Arial"/>
              <a:cs typeface="Arial"/>
            </a:rPr>
            <a:t>PO : 630984 --&gt; ORDER AGS'22</a:t>
          </a: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972378</xdr:colOff>
      <xdr:row>2</xdr:row>
      <xdr:rowOff>54622</xdr:rowOff>
    </xdr:to>
    <xdr:pic>
      <xdr:nvPicPr>
        <xdr:cNvPr id="15" name="Picture 14">
          <a:extLst>
            <a:ext uri="{FF2B5EF4-FFF2-40B4-BE49-F238E27FC236}">
              <a16:creationId xmlns:a16="http://schemas.microsoft.com/office/drawing/2014/main" id="{5A2E5D0B-037F-4137-998E-9B913EAF33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2928"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146657</xdr:colOff>
      <xdr:row>20</xdr:row>
      <xdr:rowOff>166221</xdr:rowOff>
    </xdr:from>
    <xdr:to>
      <xdr:col>4</xdr:col>
      <xdr:colOff>661007</xdr:colOff>
      <xdr:row>20</xdr:row>
      <xdr:rowOff>166221</xdr:rowOff>
    </xdr:to>
    <xdr:cxnSp macro="">
      <xdr:nvCxnSpPr>
        <xdr:cNvPr id="16" name="Straight Connector 2">
          <a:extLst>
            <a:ext uri="{FF2B5EF4-FFF2-40B4-BE49-F238E27FC236}">
              <a16:creationId xmlns:a16="http://schemas.microsoft.com/office/drawing/2014/main" id="{A2D05290-3058-4A02-8822-4E6410A32ECC}"/>
            </a:ext>
          </a:extLst>
        </xdr:cNvPr>
        <xdr:cNvCxnSpPr>
          <a:cxnSpLocks noChangeShapeType="1"/>
        </xdr:cNvCxnSpPr>
      </xdr:nvCxnSpPr>
      <xdr:spPr bwMode="auto">
        <a:xfrm>
          <a:off x="4610707" y="3220571"/>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146657</xdr:colOff>
      <xdr:row>18</xdr:row>
      <xdr:rowOff>166221</xdr:rowOff>
    </xdr:from>
    <xdr:to>
      <xdr:col>4</xdr:col>
      <xdr:colOff>661007</xdr:colOff>
      <xdr:row>18</xdr:row>
      <xdr:rowOff>166221</xdr:rowOff>
    </xdr:to>
    <xdr:cxnSp macro="">
      <xdr:nvCxnSpPr>
        <xdr:cNvPr id="18" name="Straight Connector 2">
          <a:extLst>
            <a:ext uri="{FF2B5EF4-FFF2-40B4-BE49-F238E27FC236}">
              <a16:creationId xmlns:a16="http://schemas.microsoft.com/office/drawing/2014/main" id="{D32B8272-9BBF-4AB2-AD11-B47F7D538B84}"/>
            </a:ext>
          </a:extLst>
        </xdr:cNvPr>
        <xdr:cNvCxnSpPr>
          <a:cxnSpLocks noChangeShapeType="1"/>
        </xdr:cNvCxnSpPr>
      </xdr:nvCxnSpPr>
      <xdr:spPr bwMode="auto">
        <a:xfrm>
          <a:off x="461406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DE5D4001-CCB1-4A66-875B-5804EF39144B}"/>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82D4FECC-A43C-462A-935C-847085AE8029}"/>
            </a:ext>
          </a:extLst>
        </xdr:cNvPr>
        <xdr:cNvSpPr>
          <a:spLocks noChangeShapeType="1"/>
        </xdr:cNvSpPr>
      </xdr:nvSpPr>
      <xdr:spPr bwMode="auto">
        <a:xfrm flipV="1">
          <a:off x="396875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98A9881C-528A-460D-B9D7-302D7481058B}"/>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4A06F73F-3EDA-46AB-9FA1-465F2B72F83A}"/>
            </a:ext>
          </a:extLst>
        </xdr:cNvPr>
        <xdr:cNvSpPr>
          <a:spLocks noChangeShapeType="1"/>
        </xdr:cNvSpPr>
      </xdr:nvSpPr>
      <xdr:spPr bwMode="auto">
        <a:xfrm flipV="1">
          <a:off x="66325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E1AFBA03-6670-42B0-8603-9671FEEC3B4E}"/>
            </a:ext>
          </a:extLst>
        </xdr:cNvPr>
        <xdr:cNvSpPr>
          <a:spLocks noChangeShapeType="1"/>
        </xdr:cNvSpPr>
      </xdr:nvSpPr>
      <xdr:spPr bwMode="auto">
        <a:xfrm flipV="1">
          <a:off x="68611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CBCB5688-8303-42FF-AE45-56DDBC4B58F4}"/>
            </a:ext>
          </a:extLst>
        </xdr:cNvPr>
        <xdr:cNvSpPr txBox="1">
          <a:spLocks noChangeArrowheads="1"/>
        </xdr:cNvSpPr>
      </xdr:nvSpPr>
      <xdr:spPr bwMode="auto">
        <a:xfrm>
          <a:off x="61232" y="345169"/>
          <a:ext cx="310515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C88E0BF1-1C3F-4C6A-A292-3E2A9BE007AD}"/>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E449DA79-FDE7-4160-A6F5-75C5C5F5D097}"/>
            </a:ext>
          </a:extLst>
        </xdr:cNvPr>
        <xdr:cNvSpPr>
          <a:spLocks noChangeShapeType="1"/>
        </xdr:cNvSpPr>
      </xdr:nvSpPr>
      <xdr:spPr bwMode="auto">
        <a:xfrm flipV="1">
          <a:off x="415925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793A5307-67FC-49DE-86D5-BE43D8595373}"/>
            </a:ext>
          </a:extLst>
        </xdr:cNvPr>
        <xdr:cNvSpPr txBox="1">
          <a:spLocks noChangeArrowheads="1"/>
        </xdr:cNvSpPr>
      </xdr:nvSpPr>
      <xdr:spPr bwMode="auto">
        <a:xfrm>
          <a:off x="1199197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2022 SEPTEMBER 001</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C6B64952-D73E-4416-BEA7-D38F4A838E7C}"/>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AD3354E4-A861-4EC4-BFD3-19CB3390D87D}"/>
            </a:ext>
          </a:extLst>
        </xdr:cNvPr>
        <xdr:cNvSpPr>
          <a:spLocks noChangeShapeType="1"/>
        </xdr:cNvSpPr>
      </xdr:nvSpPr>
      <xdr:spPr bwMode="auto">
        <a:xfrm flipV="1">
          <a:off x="66516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DE060547-1446-4048-9E0C-34110A8347F1}"/>
            </a:ext>
          </a:extLst>
        </xdr:cNvPr>
        <xdr:cNvSpPr>
          <a:spLocks noChangeShapeType="1"/>
        </xdr:cNvSpPr>
      </xdr:nvSpPr>
      <xdr:spPr bwMode="auto">
        <a:xfrm flipV="1">
          <a:off x="68992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35</xdr:row>
      <xdr:rowOff>152402</xdr:rowOff>
    </xdr:from>
    <xdr:to>
      <xdr:col>21</xdr:col>
      <xdr:colOff>304800</xdr:colOff>
      <xdr:row>38</xdr:row>
      <xdr:rowOff>231589</xdr:rowOff>
    </xdr:to>
    <xdr:sp macro="" textlink="">
      <xdr:nvSpPr>
        <xdr:cNvPr id="14" name="Text Box 14">
          <a:extLst>
            <a:ext uri="{FF2B5EF4-FFF2-40B4-BE49-F238E27FC236}">
              <a16:creationId xmlns:a16="http://schemas.microsoft.com/office/drawing/2014/main" id="{E3C9F291-573E-472D-8367-659821160EA3}"/>
            </a:ext>
          </a:extLst>
        </xdr:cNvPr>
        <xdr:cNvSpPr txBox="1">
          <a:spLocks noChangeArrowheads="1"/>
        </xdr:cNvSpPr>
      </xdr:nvSpPr>
      <xdr:spPr bwMode="auto">
        <a:xfrm>
          <a:off x="28575" y="7391402"/>
          <a:ext cx="14182725" cy="75863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630984 --&gt; ORDER AGS'22</a:t>
          </a:r>
        </a:p>
        <a:p>
          <a:pPr algn="l" rtl="0">
            <a:lnSpc>
              <a:spcPts val="1300"/>
            </a:lnSpc>
            <a:defRPr sz="1000"/>
          </a:pPr>
          <a:r>
            <a:rPr lang="en-US" sz="1400" b="1" i="0" u="none" strike="noStrike" baseline="0">
              <a:solidFill>
                <a:srgbClr val="000000"/>
              </a:solidFill>
              <a:latin typeface="Arial"/>
              <a:cs typeface="Arial"/>
            </a:rPr>
            <a:t>PO : 632805 --&gt; ORDER SEPT'22</a:t>
          </a: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972378</xdr:colOff>
      <xdr:row>2</xdr:row>
      <xdr:rowOff>54622</xdr:rowOff>
    </xdr:to>
    <xdr:pic>
      <xdr:nvPicPr>
        <xdr:cNvPr id="15" name="Picture 14">
          <a:extLst>
            <a:ext uri="{FF2B5EF4-FFF2-40B4-BE49-F238E27FC236}">
              <a16:creationId xmlns:a16="http://schemas.microsoft.com/office/drawing/2014/main" id="{0BA03AFB-00C4-4B89-9ECD-C7BFC26151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2928"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146657</xdr:colOff>
      <xdr:row>18</xdr:row>
      <xdr:rowOff>166221</xdr:rowOff>
    </xdr:from>
    <xdr:to>
      <xdr:col>4</xdr:col>
      <xdr:colOff>661007</xdr:colOff>
      <xdr:row>18</xdr:row>
      <xdr:rowOff>166221</xdr:rowOff>
    </xdr:to>
    <xdr:cxnSp macro="">
      <xdr:nvCxnSpPr>
        <xdr:cNvPr id="16" name="Straight Connector 2">
          <a:extLst>
            <a:ext uri="{FF2B5EF4-FFF2-40B4-BE49-F238E27FC236}">
              <a16:creationId xmlns:a16="http://schemas.microsoft.com/office/drawing/2014/main" id="{3555C484-44F7-4986-A54A-3D6ADFE0D5E6}"/>
            </a:ext>
          </a:extLst>
        </xdr:cNvPr>
        <xdr:cNvCxnSpPr>
          <a:cxnSpLocks noChangeShapeType="1"/>
        </xdr:cNvCxnSpPr>
      </xdr:nvCxnSpPr>
      <xdr:spPr bwMode="auto">
        <a:xfrm>
          <a:off x="4610707" y="3728571"/>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146657</xdr:colOff>
      <xdr:row>20</xdr:row>
      <xdr:rowOff>166221</xdr:rowOff>
    </xdr:from>
    <xdr:to>
      <xdr:col>4</xdr:col>
      <xdr:colOff>661007</xdr:colOff>
      <xdr:row>20</xdr:row>
      <xdr:rowOff>166221</xdr:rowOff>
    </xdr:to>
    <xdr:cxnSp macro="">
      <xdr:nvCxnSpPr>
        <xdr:cNvPr id="18" name="Straight Connector 2">
          <a:extLst>
            <a:ext uri="{FF2B5EF4-FFF2-40B4-BE49-F238E27FC236}">
              <a16:creationId xmlns:a16="http://schemas.microsoft.com/office/drawing/2014/main" id="{C7010313-EC06-40FC-BECB-DF39FA62D998}"/>
            </a:ext>
          </a:extLst>
        </xdr:cNvPr>
        <xdr:cNvCxnSpPr>
          <a:cxnSpLocks noChangeShapeType="1"/>
        </xdr:cNvCxnSpPr>
      </xdr:nvCxnSpPr>
      <xdr:spPr bwMode="auto">
        <a:xfrm>
          <a:off x="461406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146657</xdr:colOff>
      <xdr:row>18</xdr:row>
      <xdr:rowOff>166221</xdr:rowOff>
    </xdr:from>
    <xdr:to>
      <xdr:col>4</xdr:col>
      <xdr:colOff>661007</xdr:colOff>
      <xdr:row>18</xdr:row>
      <xdr:rowOff>166221</xdr:rowOff>
    </xdr:to>
    <xdr:cxnSp macro="">
      <xdr:nvCxnSpPr>
        <xdr:cNvPr id="19" name="Straight Connector 2">
          <a:extLst>
            <a:ext uri="{FF2B5EF4-FFF2-40B4-BE49-F238E27FC236}">
              <a16:creationId xmlns:a16="http://schemas.microsoft.com/office/drawing/2014/main" id="{5AAE00A8-90C9-4E9E-8873-B68EC968710B}"/>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845134F2-5510-4AA6-8021-AC6AF9A33BA6}"/>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B83A53F1-CDB9-4FFA-9958-9702F95A85C3}"/>
            </a:ext>
          </a:extLst>
        </xdr:cNvPr>
        <xdr:cNvSpPr>
          <a:spLocks noChangeShapeType="1"/>
        </xdr:cNvSpPr>
      </xdr:nvSpPr>
      <xdr:spPr bwMode="auto">
        <a:xfrm flipV="1">
          <a:off x="396875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B9BC578A-B511-4648-AD3D-EC91C3219144}"/>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D0FEBF35-D2E1-41A1-80C6-DE34F2B908E3}"/>
            </a:ext>
          </a:extLst>
        </xdr:cNvPr>
        <xdr:cNvSpPr>
          <a:spLocks noChangeShapeType="1"/>
        </xdr:cNvSpPr>
      </xdr:nvSpPr>
      <xdr:spPr bwMode="auto">
        <a:xfrm flipV="1">
          <a:off x="66325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C339101B-9B24-4C1D-A8EB-F229743A575C}"/>
            </a:ext>
          </a:extLst>
        </xdr:cNvPr>
        <xdr:cNvSpPr>
          <a:spLocks noChangeShapeType="1"/>
        </xdr:cNvSpPr>
      </xdr:nvSpPr>
      <xdr:spPr bwMode="auto">
        <a:xfrm flipV="1">
          <a:off x="68611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228A7D54-D7FD-4283-80DE-8E90FE1393E4}"/>
            </a:ext>
          </a:extLst>
        </xdr:cNvPr>
        <xdr:cNvSpPr txBox="1">
          <a:spLocks noChangeArrowheads="1"/>
        </xdr:cNvSpPr>
      </xdr:nvSpPr>
      <xdr:spPr bwMode="auto">
        <a:xfrm>
          <a:off x="61232" y="345169"/>
          <a:ext cx="310515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4B94B6C0-453F-4328-AFFD-89E306084006}"/>
            </a:ext>
          </a:extLst>
        </xdr:cNvPr>
        <xdr:cNvSpPr>
          <a:spLocks noChangeShapeType="1"/>
        </xdr:cNvSpPr>
      </xdr:nvSpPr>
      <xdr:spPr bwMode="auto">
        <a:xfrm flipV="1">
          <a:off x="5686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06680EA7-55B4-4277-876A-E46C974CDD6B}"/>
            </a:ext>
          </a:extLst>
        </xdr:cNvPr>
        <xdr:cNvSpPr>
          <a:spLocks noChangeShapeType="1"/>
        </xdr:cNvSpPr>
      </xdr:nvSpPr>
      <xdr:spPr bwMode="auto">
        <a:xfrm flipV="1">
          <a:off x="415925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F6FC1806-EDB1-44D1-95F5-A04D93FF7F9F}"/>
            </a:ext>
          </a:extLst>
        </xdr:cNvPr>
        <xdr:cNvSpPr txBox="1">
          <a:spLocks noChangeArrowheads="1"/>
        </xdr:cNvSpPr>
      </xdr:nvSpPr>
      <xdr:spPr bwMode="auto">
        <a:xfrm>
          <a:off x="1199197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2022 SEPTEMBER 002</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DD64006C-616C-42F6-A38E-376993E3CACF}"/>
            </a:ext>
          </a:extLst>
        </xdr:cNvPr>
        <xdr:cNvSpPr>
          <a:spLocks noChangeShapeType="1"/>
        </xdr:cNvSpPr>
      </xdr:nvSpPr>
      <xdr:spPr bwMode="auto">
        <a:xfrm flipV="1">
          <a:off x="588645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AC8FDF3B-1BF6-4B60-990A-9E3F0A484041}"/>
            </a:ext>
          </a:extLst>
        </xdr:cNvPr>
        <xdr:cNvSpPr>
          <a:spLocks noChangeShapeType="1"/>
        </xdr:cNvSpPr>
      </xdr:nvSpPr>
      <xdr:spPr bwMode="auto">
        <a:xfrm flipV="1">
          <a:off x="66516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E6F89E7E-0BC7-49B1-A5AB-071C8685FCC7}"/>
            </a:ext>
          </a:extLst>
        </xdr:cNvPr>
        <xdr:cNvSpPr>
          <a:spLocks noChangeShapeType="1"/>
        </xdr:cNvSpPr>
      </xdr:nvSpPr>
      <xdr:spPr bwMode="auto">
        <a:xfrm flipV="1">
          <a:off x="68992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33</xdr:row>
      <xdr:rowOff>152402</xdr:rowOff>
    </xdr:from>
    <xdr:to>
      <xdr:col>21</xdr:col>
      <xdr:colOff>304800</xdr:colOff>
      <xdr:row>36</xdr:row>
      <xdr:rowOff>231589</xdr:rowOff>
    </xdr:to>
    <xdr:sp macro="" textlink="">
      <xdr:nvSpPr>
        <xdr:cNvPr id="14" name="Text Box 14">
          <a:extLst>
            <a:ext uri="{FF2B5EF4-FFF2-40B4-BE49-F238E27FC236}">
              <a16:creationId xmlns:a16="http://schemas.microsoft.com/office/drawing/2014/main" id="{4A85DA90-F26A-499E-84F9-451712925500}"/>
            </a:ext>
          </a:extLst>
        </xdr:cNvPr>
        <xdr:cNvSpPr txBox="1">
          <a:spLocks noChangeArrowheads="1"/>
        </xdr:cNvSpPr>
      </xdr:nvSpPr>
      <xdr:spPr bwMode="auto">
        <a:xfrm>
          <a:off x="28575" y="6883402"/>
          <a:ext cx="14182725" cy="75863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632805 --&gt; ORDER SEPT'22</a:t>
          </a: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972378</xdr:colOff>
      <xdr:row>2</xdr:row>
      <xdr:rowOff>54622</xdr:rowOff>
    </xdr:to>
    <xdr:pic>
      <xdr:nvPicPr>
        <xdr:cNvPr id="15" name="Picture 14">
          <a:extLst>
            <a:ext uri="{FF2B5EF4-FFF2-40B4-BE49-F238E27FC236}">
              <a16:creationId xmlns:a16="http://schemas.microsoft.com/office/drawing/2014/main" id="{D9AB235E-FFB3-4DA6-83C1-AFEC33B4BB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2928"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146657</xdr:colOff>
      <xdr:row>18</xdr:row>
      <xdr:rowOff>166221</xdr:rowOff>
    </xdr:from>
    <xdr:to>
      <xdr:col>4</xdr:col>
      <xdr:colOff>661007</xdr:colOff>
      <xdr:row>18</xdr:row>
      <xdr:rowOff>166221</xdr:rowOff>
    </xdr:to>
    <xdr:cxnSp macro="">
      <xdr:nvCxnSpPr>
        <xdr:cNvPr id="17" name="Straight Connector 2">
          <a:extLst>
            <a:ext uri="{FF2B5EF4-FFF2-40B4-BE49-F238E27FC236}">
              <a16:creationId xmlns:a16="http://schemas.microsoft.com/office/drawing/2014/main" id="{26EB29D6-B524-4D87-882E-BB98389DC85B}"/>
            </a:ext>
          </a:extLst>
        </xdr:cNvPr>
        <xdr:cNvCxnSpPr>
          <a:cxnSpLocks noChangeShapeType="1"/>
        </xdr:cNvCxnSpPr>
      </xdr:nvCxnSpPr>
      <xdr:spPr bwMode="auto">
        <a:xfrm>
          <a:off x="4610707" y="3728571"/>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146657</xdr:colOff>
      <xdr:row>18</xdr:row>
      <xdr:rowOff>166221</xdr:rowOff>
    </xdr:from>
    <xdr:to>
      <xdr:col>4</xdr:col>
      <xdr:colOff>661007</xdr:colOff>
      <xdr:row>18</xdr:row>
      <xdr:rowOff>166221</xdr:rowOff>
    </xdr:to>
    <xdr:cxnSp macro="">
      <xdr:nvCxnSpPr>
        <xdr:cNvPr id="19" name="Straight Connector 2">
          <a:extLst>
            <a:ext uri="{FF2B5EF4-FFF2-40B4-BE49-F238E27FC236}">
              <a16:creationId xmlns:a16="http://schemas.microsoft.com/office/drawing/2014/main" id="{874265BE-9172-4152-824F-ECDCB2D0D040}"/>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146657</xdr:colOff>
      <xdr:row>20</xdr:row>
      <xdr:rowOff>166221</xdr:rowOff>
    </xdr:from>
    <xdr:to>
      <xdr:col>4</xdr:col>
      <xdr:colOff>661007</xdr:colOff>
      <xdr:row>20</xdr:row>
      <xdr:rowOff>166221</xdr:rowOff>
    </xdr:to>
    <xdr:cxnSp macro="">
      <xdr:nvCxnSpPr>
        <xdr:cNvPr id="20" name="Straight Connector 2">
          <a:extLst>
            <a:ext uri="{FF2B5EF4-FFF2-40B4-BE49-F238E27FC236}">
              <a16:creationId xmlns:a16="http://schemas.microsoft.com/office/drawing/2014/main" id="{142D3F5E-A288-4D14-88C6-F2D2E65400AA}"/>
            </a:ext>
          </a:extLst>
        </xdr:cNvPr>
        <xdr:cNvCxnSpPr>
          <a:cxnSpLocks noChangeShapeType="1"/>
        </xdr:cNvCxnSpPr>
      </xdr:nvCxnSpPr>
      <xdr:spPr bwMode="auto">
        <a:xfrm>
          <a:off x="461406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146657</xdr:colOff>
      <xdr:row>18</xdr:row>
      <xdr:rowOff>166221</xdr:rowOff>
    </xdr:from>
    <xdr:to>
      <xdr:col>4</xdr:col>
      <xdr:colOff>661007</xdr:colOff>
      <xdr:row>18</xdr:row>
      <xdr:rowOff>166221</xdr:rowOff>
    </xdr:to>
    <xdr:cxnSp macro="">
      <xdr:nvCxnSpPr>
        <xdr:cNvPr id="21" name="Straight Connector 2">
          <a:extLst>
            <a:ext uri="{FF2B5EF4-FFF2-40B4-BE49-F238E27FC236}">
              <a16:creationId xmlns:a16="http://schemas.microsoft.com/office/drawing/2014/main" id="{A124FB6B-9CBF-4831-989A-EFF0B5C3CB70}"/>
            </a:ext>
          </a:extLst>
        </xdr:cNvPr>
        <xdr:cNvCxnSpPr>
          <a:cxnSpLocks noChangeShapeType="1"/>
        </xdr:cNvCxnSpPr>
      </xdr:nvCxnSpPr>
      <xdr:spPr bwMode="auto">
        <a:xfrm>
          <a:off x="461406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00000000-0008-0000-9A01-000002000000}"/>
            </a:ext>
          </a:extLst>
        </xdr:cNvPr>
        <xdr:cNvSpPr>
          <a:spLocks noChangeShapeType="1"/>
        </xdr:cNvSpPr>
      </xdr:nvSpPr>
      <xdr:spPr bwMode="auto">
        <a:xfrm flipV="1">
          <a:off x="55022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00000000-0008-0000-9A01-000003000000}"/>
            </a:ext>
          </a:extLst>
        </xdr:cNvPr>
        <xdr:cNvSpPr>
          <a:spLocks noChangeShapeType="1"/>
        </xdr:cNvSpPr>
      </xdr:nvSpPr>
      <xdr:spPr bwMode="auto">
        <a:xfrm flipV="1">
          <a:off x="378460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0000000-0008-0000-9A01-000004000000}"/>
            </a:ext>
          </a:extLst>
        </xdr:cNvPr>
        <xdr:cNvSpPr>
          <a:spLocks noChangeShapeType="1"/>
        </xdr:cNvSpPr>
      </xdr:nvSpPr>
      <xdr:spPr bwMode="auto">
        <a:xfrm flipV="1">
          <a:off x="570230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00000000-0008-0000-9A01-000005000000}"/>
            </a:ext>
          </a:extLst>
        </xdr:cNvPr>
        <xdr:cNvSpPr>
          <a:spLocks noChangeShapeType="1"/>
        </xdr:cNvSpPr>
      </xdr:nvSpPr>
      <xdr:spPr bwMode="auto">
        <a:xfrm flipV="1">
          <a:off x="6448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00000000-0008-0000-9A01-000006000000}"/>
            </a:ext>
          </a:extLst>
        </xdr:cNvPr>
        <xdr:cNvSpPr>
          <a:spLocks noChangeShapeType="1"/>
        </xdr:cNvSpPr>
      </xdr:nvSpPr>
      <xdr:spPr bwMode="auto">
        <a:xfrm flipV="1">
          <a:off x="66770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00000000-0008-0000-9A01-000007000000}"/>
            </a:ext>
          </a:extLst>
        </xdr:cNvPr>
        <xdr:cNvSpPr txBox="1">
          <a:spLocks noChangeArrowheads="1"/>
        </xdr:cNvSpPr>
      </xdr:nvSpPr>
      <xdr:spPr bwMode="auto">
        <a:xfrm>
          <a:off x="61232" y="345169"/>
          <a:ext cx="29210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00000000-0008-0000-9A01-000008000000}"/>
            </a:ext>
          </a:extLst>
        </xdr:cNvPr>
        <xdr:cNvSpPr>
          <a:spLocks noChangeShapeType="1"/>
        </xdr:cNvSpPr>
      </xdr:nvSpPr>
      <xdr:spPr bwMode="auto">
        <a:xfrm flipV="1">
          <a:off x="55022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00000000-0008-0000-9A01-000009000000}"/>
            </a:ext>
          </a:extLst>
        </xdr:cNvPr>
        <xdr:cNvSpPr>
          <a:spLocks noChangeShapeType="1"/>
        </xdr:cNvSpPr>
      </xdr:nvSpPr>
      <xdr:spPr bwMode="auto">
        <a:xfrm flipV="1">
          <a:off x="397510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00000000-0008-0000-9A01-00000A000000}"/>
            </a:ext>
          </a:extLst>
        </xdr:cNvPr>
        <xdr:cNvSpPr txBox="1">
          <a:spLocks noChangeArrowheads="1"/>
        </xdr:cNvSpPr>
      </xdr:nvSpPr>
      <xdr:spPr bwMode="auto">
        <a:xfrm>
          <a:off x="1180782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2021 OCTOBER 001</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00000000-0008-0000-9A01-00000B000000}"/>
            </a:ext>
          </a:extLst>
        </xdr:cNvPr>
        <xdr:cNvSpPr>
          <a:spLocks noChangeShapeType="1"/>
        </xdr:cNvSpPr>
      </xdr:nvSpPr>
      <xdr:spPr bwMode="auto">
        <a:xfrm flipV="1">
          <a:off x="570230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00000000-0008-0000-9A01-00000C000000}"/>
            </a:ext>
          </a:extLst>
        </xdr:cNvPr>
        <xdr:cNvSpPr>
          <a:spLocks noChangeShapeType="1"/>
        </xdr:cNvSpPr>
      </xdr:nvSpPr>
      <xdr:spPr bwMode="auto">
        <a:xfrm flipV="1">
          <a:off x="64674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00000000-0008-0000-9A01-00000D000000}"/>
            </a:ext>
          </a:extLst>
        </xdr:cNvPr>
        <xdr:cNvSpPr>
          <a:spLocks noChangeShapeType="1"/>
        </xdr:cNvSpPr>
      </xdr:nvSpPr>
      <xdr:spPr bwMode="auto">
        <a:xfrm flipV="1">
          <a:off x="67151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39</xdr:row>
      <xdr:rowOff>152401</xdr:rowOff>
    </xdr:from>
    <xdr:to>
      <xdr:col>21</xdr:col>
      <xdr:colOff>304800</xdr:colOff>
      <xdr:row>44</xdr:row>
      <xdr:rowOff>254000</xdr:rowOff>
    </xdr:to>
    <xdr:sp macro="" textlink="">
      <xdr:nvSpPr>
        <xdr:cNvPr id="14" name="Text Box 14">
          <a:extLst>
            <a:ext uri="{FF2B5EF4-FFF2-40B4-BE49-F238E27FC236}">
              <a16:creationId xmlns:a16="http://schemas.microsoft.com/office/drawing/2014/main" id="{00000000-0008-0000-9A01-00000E000000}"/>
            </a:ext>
          </a:extLst>
        </xdr:cNvPr>
        <xdr:cNvSpPr txBox="1">
          <a:spLocks noChangeArrowheads="1"/>
        </xdr:cNvSpPr>
      </xdr:nvSpPr>
      <xdr:spPr bwMode="auto">
        <a:xfrm>
          <a:off x="28575" y="8392460"/>
          <a:ext cx="13999696" cy="88601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610475 --&gt; ORDER AGUSTUS'21</a:t>
          </a:r>
        </a:p>
        <a:p>
          <a:pPr algn="l" rtl="0">
            <a:lnSpc>
              <a:spcPts val="1300"/>
            </a:lnSpc>
            <a:defRPr sz="1000"/>
          </a:pPr>
          <a:r>
            <a:rPr lang="en-US" sz="1400" b="1" i="0" u="none" strike="noStrike" baseline="0">
              <a:solidFill>
                <a:srgbClr val="000000"/>
              </a:solidFill>
              <a:latin typeface="Arial"/>
              <a:cs typeface="Arial"/>
            </a:rPr>
            <a:t>PO : 612261 --&gt; ORDER SEPTEMBER'21</a:t>
          </a:r>
        </a:p>
        <a:p>
          <a:pPr algn="l" rtl="0">
            <a:lnSpc>
              <a:spcPts val="1300"/>
            </a:lnSpc>
            <a:defRPr sz="1000"/>
          </a:pPr>
          <a:r>
            <a:rPr lang="en-US" sz="1400" b="1" i="0" u="none" strike="noStrike" baseline="0">
              <a:solidFill>
                <a:srgbClr val="000000"/>
              </a:solidFill>
              <a:latin typeface="Arial"/>
              <a:cs typeface="Arial"/>
            </a:rPr>
            <a:t>PO : 614025 --&gt; ORDER OKTOBER'21</a:t>
          </a: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1153807</xdr:colOff>
      <xdr:row>2</xdr:row>
      <xdr:rowOff>54622</xdr:rowOff>
    </xdr:to>
    <xdr:pic>
      <xdr:nvPicPr>
        <xdr:cNvPr id="15" name="Picture 14">
          <a:extLst>
            <a:ext uri="{FF2B5EF4-FFF2-40B4-BE49-F238E27FC236}">
              <a16:creationId xmlns:a16="http://schemas.microsoft.com/office/drawing/2014/main" id="{00000000-0008-0000-9A01-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0207"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141802</xdr:colOff>
      <xdr:row>18</xdr:row>
      <xdr:rowOff>166221</xdr:rowOff>
    </xdr:from>
    <xdr:to>
      <xdr:col>4</xdr:col>
      <xdr:colOff>656152</xdr:colOff>
      <xdr:row>18</xdr:row>
      <xdr:rowOff>166221</xdr:rowOff>
    </xdr:to>
    <xdr:cxnSp macro="">
      <xdr:nvCxnSpPr>
        <xdr:cNvPr id="41" name="Straight Connector 2">
          <a:extLst>
            <a:ext uri="{FF2B5EF4-FFF2-40B4-BE49-F238E27FC236}">
              <a16:creationId xmlns:a16="http://schemas.microsoft.com/office/drawing/2014/main" id="{00000000-0008-0000-9A01-000029000000}"/>
            </a:ext>
          </a:extLst>
        </xdr:cNvPr>
        <xdr:cNvCxnSpPr>
          <a:cxnSpLocks noChangeShapeType="1"/>
        </xdr:cNvCxnSpPr>
      </xdr:nvCxnSpPr>
      <xdr:spPr bwMode="auto">
        <a:xfrm>
          <a:off x="4422449" y="4730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141802</xdr:colOff>
      <xdr:row>18</xdr:row>
      <xdr:rowOff>166221</xdr:rowOff>
    </xdr:from>
    <xdr:to>
      <xdr:col>4</xdr:col>
      <xdr:colOff>656152</xdr:colOff>
      <xdr:row>18</xdr:row>
      <xdr:rowOff>166221</xdr:rowOff>
    </xdr:to>
    <xdr:cxnSp macro="">
      <xdr:nvCxnSpPr>
        <xdr:cNvPr id="46" name="Straight Connector 2">
          <a:extLst>
            <a:ext uri="{FF2B5EF4-FFF2-40B4-BE49-F238E27FC236}">
              <a16:creationId xmlns:a16="http://schemas.microsoft.com/office/drawing/2014/main" id="{00000000-0008-0000-9A01-00002E000000}"/>
            </a:ext>
          </a:extLst>
        </xdr:cNvPr>
        <xdr:cNvCxnSpPr>
          <a:cxnSpLocks noChangeShapeType="1"/>
        </xdr:cNvCxnSpPr>
      </xdr:nvCxnSpPr>
      <xdr:spPr bwMode="auto">
        <a:xfrm>
          <a:off x="4422449" y="4730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6" name="Straight Connector 2">
          <a:extLst>
            <a:ext uri="{FF2B5EF4-FFF2-40B4-BE49-F238E27FC236}">
              <a16:creationId xmlns:a16="http://schemas.microsoft.com/office/drawing/2014/main" id="{FE355A85-EEDC-4161-86A9-46818EB4FD09}"/>
            </a:ext>
          </a:extLst>
        </xdr:cNvPr>
        <xdr:cNvCxnSpPr>
          <a:cxnSpLocks noChangeShapeType="1"/>
        </xdr:cNvCxnSpPr>
      </xdr:nvCxnSpPr>
      <xdr:spPr bwMode="auto">
        <a:xfrm>
          <a:off x="4430666" y="5224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7" name="Straight Connector 2">
          <a:extLst>
            <a:ext uri="{FF2B5EF4-FFF2-40B4-BE49-F238E27FC236}">
              <a16:creationId xmlns:a16="http://schemas.microsoft.com/office/drawing/2014/main" id="{CFC0547C-5E79-4716-A5B0-7A08B06408F6}"/>
            </a:ext>
          </a:extLst>
        </xdr:cNvPr>
        <xdr:cNvCxnSpPr>
          <a:cxnSpLocks noChangeShapeType="1"/>
        </xdr:cNvCxnSpPr>
      </xdr:nvCxnSpPr>
      <xdr:spPr bwMode="auto">
        <a:xfrm>
          <a:off x="4430666" y="5224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8" name="Straight Connector 2">
          <a:extLst>
            <a:ext uri="{FF2B5EF4-FFF2-40B4-BE49-F238E27FC236}">
              <a16:creationId xmlns:a16="http://schemas.microsoft.com/office/drawing/2014/main" id="{9A5B687C-292A-43A0-A8C8-CEDFFC0F27AA}"/>
            </a:ext>
          </a:extLst>
        </xdr:cNvPr>
        <xdr:cNvCxnSpPr>
          <a:cxnSpLocks noChangeShapeType="1"/>
        </xdr:cNvCxnSpPr>
      </xdr:nvCxnSpPr>
      <xdr:spPr bwMode="auto">
        <a:xfrm>
          <a:off x="4430666" y="5224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9" name="Straight Connector 2">
          <a:extLst>
            <a:ext uri="{FF2B5EF4-FFF2-40B4-BE49-F238E27FC236}">
              <a16:creationId xmlns:a16="http://schemas.microsoft.com/office/drawing/2014/main" id="{C2F3C361-FF02-4D7B-9842-4A5D4DD916D1}"/>
            </a:ext>
          </a:extLst>
        </xdr:cNvPr>
        <xdr:cNvCxnSpPr>
          <a:cxnSpLocks noChangeShapeType="1"/>
        </xdr:cNvCxnSpPr>
      </xdr:nvCxnSpPr>
      <xdr:spPr bwMode="auto">
        <a:xfrm>
          <a:off x="4430666" y="5224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0" name="Straight Connector 2">
          <a:extLst>
            <a:ext uri="{FF2B5EF4-FFF2-40B4-BE49-F238E27FC236}">
              <a16:creationId xmlns:a16="http://schemas.microsoft.com/office/drawing/2014/main" id="{85FEA52B-014E-42D7-B044-ECB40C55ABB1}"/>
            </a:ext>
          </a:extLst>
        </xdr:cNvPr>
        <xdr:cNvCxnSpPr>
          <a:cxnSpLocks noChangeShapeType="1"/>
        </xdr:cNvCxnSpPr>
      </xdr:nvCxnSpPr>
      <xdr:spPr bwMode="auto">
        <a:xfrm>
          <a:off x="4430666" y="5224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1" name="Straight Connector 2">
          <a:extLst>
            <a:ext uri="{FF2B5EF4-FFF2-40B4-BE49-F238E27FC236}">
              <a16:creationId xmlns:a16="http://schemas.microsoft.com/office/drawing/2014/main" id="{619ADBDE-9102-4C4A-9711-398175629BE7}"/>
            </a:ext>
          </a:extLst>
        </xdr:cNvPr>
        <xdr:cNvCxnSpPr>
          <a:cxnSpLocks noChangeShapeType="1"/>
        </xdr:cNvCxnSpPr>
      </xdr:nvCxnSpPr>
      <xdr:spPr bwMode="auto">
        <a:xfrm>
          <a:off x="4430666" y="5224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2" name="Straight Connector 2">
          <a:extLst>
            <a:ext uri="{FF2B5EF4-FFF2-40B4-BE49-F238E27FC236}">
              <a16:creationId xmlns:a16="http://schemas.microsoft.com/office/drawing/2014/main" id="{7430E86C-1724-495E-8A71-0D5C64F29267}"/>
            </a:ext>
          </a:extLst>
        </xdr:cNvPr>
        <xdr:cNvCxnSpPr>
          <a:cxnSpLocks noChangeShapeType="1"/>
        </xdr:cNvCxnSpPr>
      </xdr:nvCxnSpPr>
      <xdr:spPr bwMode="auto">
        <a:xfrm>
          <a:off x="4430666" y="5224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3" name="Straight Connector 2">
          <a:extLst>
            <a:ext uri="{FF2B5EF4-FFF2-40B4-BE49-F238E27FC236}">
              <a16:creationId xmlns:a16="http://schemas.microsoft.com/office/drawing/2014/main" id="{26986E80-AE23-43C5-91D2-433F26636880}"/>
            </a:ext>
          </a:extLst>
        </xdr:cNvPr>
        <xdr:cNvCxnSpPr>
          <a:cxnSpLocks noChangeShapeType="1"/>
        </xdr:cNvCxnSpPr>
      </xdr:nvCxnSpPr>
      <xdr:spPr bwMode="auto">
        <a:xfrm>
          <a:off x="4430666" y="5224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142875</xdr:rowOff>
    </xdr:to>
    <xdr:sp macro="" textlink="">
      <xdr:nvSpPr>
        <xdr:cNvPr id="2" name="Line 1">
          <a:extLst>
            <a:ext uri="{FF2B5EF4-FFF2-40B4-BE49-F238E27FC236}">
              <a16:creationId xmlns:a16="http://schemas.microsoft.com/office/drawing/2014/main" id="{00000000-0008-0000-9C01-00000200000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152400</xdr:rowOff>
    </xdr:to>
    <xdr:sp macro="" textlink="">
      <xdr:nvSpPr>
        <xdr:cNvPr id="3" name="Line 2">
          <a:extLst>
            <a:ext uri="{FF2B5EF4-FFF2-40B4-BE49-F238E27FC236}">
              <a16:creationId xmlns:a16="http://schemas.microsoft.com/office/drawing/2014/main" id="{00000000-0008-0000-9C01-000003000000}"/>
            </a:ext>
          </a:extLst>
        </xdr:cNvPr>
        <xdr:cNvSpPr>
          <a:spLocks noChangeShapeType="1"/>
        </xdr:cNvSpPr>
      </xdr:nvSpPr>
      <xdr:spPr bwMode="auto">
        <a:xfrm flipV="1">
          <a:off x="3546475"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133350</xdr:rowOff>
    </xdr:to>
    <xdr:sp macro="" textlink="">
      <xdr:nvSpPr>
        <xdr:cNvPr id="4" name="Line 3">
          <a:extLst>
            <a:ext uri="{FF2B5EF4-FFF2-40B4-BE49-F238E27FC236}">
              <a16:creationId xmlns:a16="http://schemas.microsoft.com/office/drawing/2014/main" id="{00000000-0008-0000-9C01-00000400000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5" name="Line 4">
          <a:extLst>
            <a:ext uri="{FF2B5EF4-FFF2-40B4-BE49-F238E27FC236}">
              <a16:creationId xmlns:a16="http://schemas.microsoft.com/office/drawing/2014/main" id="{00000000-0008-0000-9C01-0000050000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6" name="Line 5">
          <a:extLst>
            <a:ext uri="{FF2B5EF4-FFF2-40B4-BE49-F238E27FC236}">
              <a16:creationId xmlns:a16="http://schemas.microsoft.com/office/drawing/2014/main" id="{00000000-0008-0000-9C01-00000600000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1</xdr:row>
      <xdr:rowOff>28575</xdr:rowOff>
    </xdr:from>
    <xdr:to>
      <xdr:col>1</xdr:col>
      <xdr:colOff>542925</xdr:colOff>
      <xdr:row>1</xdr:row>
      <xdr:rowOff>114300</xdr:rowOff>
    </xdr:to>
    <xdr:pic>
      <xdr:nvPicPr>
        <xdr:cNvPr id="7" name="Picture 6">
          <a:extLst>
            <a:ext uri="{FF2B5EF4-FFF2-40B4-BE49-F238E27FC236}">
              <a16:creationId xmlns:a16="http://schemas.microsoft.com/office/drawing/2014/main" id="{00000000-0008-0000-9C01-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42875"/>
          <a:ext cx="9969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76200</xdr:rowOff>
    </xdr:from>
    <xdr:to>
      <xdr:col>2</xdr:col>
      <xdr:colOff>276225</xdr:colOff>
      <xdr:row>3</xdr:row>
      <xdr:rowOff>9525</xdr:rowOff>
    </xdr:to>
    <xdr:sp macro="" textlink="">
      <xdr:nvSpPr>
        <xdr:cNvPr id="8" name="Text Box 7">
          <a:extLst>
            <a:ext uri="{FF2B5EF4-FFF2-40B4-BE49-F238E27FC236}">
              <a16:creationId xmlns:a16="http://schemas.microsoft.com/office/drawing/2014/main" id="{00000000-0008-0000-9C01-000008000000}"/>
            </a:ext>
          </a:extLst>
        </xdr:cNvPr>
        <xdr:cNvSpPr txBox="1">
          <a:spLocks noChangeArrowheads="1"/>
        </xdr:cNvSpPr>
      </xdr:nvSpPr>
      <xdr:spPr bwMode="auto">
        <a:xfrm>
          <a:off x="0" y="355600"/>
          <a:ext cx="2955925" cy="187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142875</xdr:rowOff>
    </xdr:to>
    <xdr:sp macro="" textlink="">
      <xdr:nvSpPr>
        <xdr:cNvPr id="9" name="Line 8">
          <a:extLst>
            <a:ext uri="{FF2B5EF4-FFF2-40B4-BE49-F238E27FC236}">
              <a16:creationId xmlns:a16="http://schemas.microsoft.com/office/drawing/2014/main" id="{00000000-0008-0000-9C01-000009000000}"/>
            </a:ext>
          </a:extLst>
        </xdr:cNvPr>
        <xdr:cNvSpPr>
          <a:spLocks noChangeShapeType="1"/>
        </xdr:cNvSpPr>
      </xdr:nvSpPr>
      <xdr:spPr bwMode="auto">
        <a:xfrm flipV="1">
          <a:off x="533717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352425</xdr:colOff>
      <xdr:row>14</xdr:row>
      <xdr:rowOff>152400</xdr:rowOff>
    </xdr:to>
    <xdr:sp macro="" textlink="">
      <xdr:nvSpPr>
        <xdr:cNvPr id="10" name="Line 9">
          <a:extLst>
            <a:ext uri="{FF2B5EF4-FFF2-40B4-BE49-F238E27FC236}">
              <a16:creationId xmlns:a16="http://schemas.microsoft.com/office/drawing/2014/main" id="{00000000-0008-0000-9C01-00000A000000}"/>
            </a:ext>
          </a:extLst>
        </xdr:cNvPr>
        <xdr:cNvSpPr>
          <a:spLocks noChangeShapeType="1"/>
        </xdr:cNvSpPr>
      </xdr:nvSpPr>
      <xdr:spPr bwMode="auto">
        <a:xfrm flipV="1">
          <a:off x="3746500" y="2390775"/>
          <a:ext cx="85725" cy="117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45356</xdr:colOff>
      <xdr:row>2</xdr:row>
      <xdr:rowOff>36287</xdr:rowOff>
    </xdr:from>
    <xdr:to>
      <xdr:col>21</xdr:col>
      <xdr:colOff>276224</xdr:colOff>
      <xdr:row>4</xdr:row>
      <xdr:rowOff>9526</xdr:rowOff>
    </xdr:to>
    <xdr:sp macro="" textlink="">
      <xdr:nvSpPr>
        <xdr:cNvPr id="11" name="Text 7">
          <a:extLst>
            <a:ext uri="{FF2B5EF4-FFF2-40B4-BE49-F238E27FC236}">
              <a16:creationId xmlns:a16="http://schemas.microsoft.com/office/drawing/2014/main" id="{00000000-0008-0000-9C01-00000B000000}"/>
            </a:ext>
          </a:extLst>
        </xdr:cNvPr>
        <xdr:cNvSpPr txBox="1">
          <a:spLocks noChangeArrowheads="1"/>
        </xdr:cNvSpPr>
      </xdr:nvSpPr>
      <xdr:spPr bwMode="auto">
        <a:xfrm>
          <a:off x="11113406" y="315687"/>
          <a:ext cx="2015218" cy="24628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a:t>
          </a:r>
          <a:r>
            <a:rPr lang="en-US" sz="1100" b="1" i="0" baseline="0">
              <a:effectLst/>
              <a:latin typeface="+mn-lt"/>
              <a:ea typeface="+mn-ea"/>
              <a:cs typeface="+mn-cs"/>
            </a:rPr>
            <a:t>2021 SEPTEMBER 027</a:t>
          </a:r>
          <a:endParaRPr lang="en-US" sz="1000" b="1" i="0" u="none" strike="noStrike" baseline="0">
            <a:solidFill>
              <a:srgbClr val="000000"/>
            </a:solidFill>
            <a:latin typeface="Arial"/>
            <a:cs typeface="Arial"/>
          </a:endParaRPr>
        </a:p>
      </xdr:txBody>
    </xdr:sp>
    <xdr:clientData/>
  </xdr:twoCellAnchor>
  <xdr:twoCellAnchor>
    <xdr:from>
      <xdr:col>5</xdr:col>
      <xdr:colOff>571500</xdr:colOff>
      <xdr:row>14</xdr:row>
      <xdr:rowOff>0</xdr:rowOff>
    </xdr:from>
    <xdr:to>
      <xdr:col>5</xdr:col>
      <xdr:colOff>666750</xdr:colOff>
      <xdr:row>14</xdr:row>
      <xdr:rowOff>133350</xdr:rowOff>
    </xdr:to>
    <xdr:sp macro="" textlink="">
      <xdr:nvSpPr>
        <xdr:cNvPr id="12" name="Line 11">
          <a:extLst>
            <a:ext uri="{FF2B5EF4-FFF2-40B4-BE49-F238E27FC236}">
              <a16:creationId xmlns:a16="http://schemas.microsoft.com/office/drawing/2014/main" id="{00000000-0008-0000-9C01-00000C000000}"/>
            </a:ext>
          </a:extLst>
        </xdr:cNvPr>
        <xdr:cNvSpPr>
          <a:spLocks noChangeShapeType="1"/>
        </xdr:cNvSpPr>
      </xdr:nvSpPr>
      <xdr:spPr bwMode="auto">
        <a:xfrm flipV="1">
          <a:off x="5537200" y="2381250"/>
          <a:ext cx="9525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142875</xdr:rowOff>
    </xdr:to>
    <xdr:sp macro="" textlink="">
      <xdr:nvSpPr>
        <xdr:cNvPr id="13" name="Line 12">
          <a:extLst>
            <a:ext uri="{FF2B5EF4-FFF2-40B4-BE49-F238E27FC236}">
              <a16:creationId xmlns:a16="http://schemas.microsoft.com/office/drawing/2014/main" id="{00000000-0008-0000-9C01-00000D000000}"/>
            </a:ext>
          </a:extLst>
        </xdr:cNvPr>
        <xdr:cNvSpPr>
          <a:spLocks noChangeShapeType="1"/>
        </xdr:cNvSpPr>
      </xdr:nvSpPr>
      <xdr:spPr bwMode="auto">
        <a:xfrm flipV="1">
          <a:off x="62579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142875</xdr:rowOff>
    </xdr:to>
    <xdr:sp macro="" textlink="">
      <xdr:nvSpPr>
        <xdr:cNvPr id="14" name="Line 13">
          <a:extLst>
            <a:ext uri="{FF2B5EF4-FFF2-40B4-BE49-F238E27FC236}">
              <a16:creationId xmlns:a16="http://schemas.microsoft.com/office/drawing/2014/main" id="{00000000-0008-0000-9C01-00000E000000}"/>
            </a:ext>
          </a:extLst>
        </xdr:cNvPr>
        <xdr:cNvSpPr>
          <a:spLocks noChangeShapeType="1"/>
        </xdr:cNvSpPr>
      </xdr:nvSpPr>
      <xdr:spPr bwMode="auto">
        <a:xfrm flipV="1">
          <a:off x="6486525" y="238125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39</xdr:row>
      <xdr:rowOff>38099</xdr:rowOff>
    </xdr:from>
    <xdr:to>
      <xdr:col>20</xdr:col>
      <xdr:colOff>0</xdr:colOff>
      <xdr:row>42</xdr:row>
      <xdr:rowOff>238125</xdr:rowOff>
    </xdr:to>
    <xdr:sp macro="" textlink="">
      <xdr:nvSpPr>
        <xdr:cNvPr id="15" name="Text Box 14">
          <a:extLst>
            <a:ext uri="{FF2B5EF4-FFF2-40B4-BE49-F238E27FC236}">
              <a16:creationId xmlns:a16="http://schemas.microsoft.com/office/drawing/2014/main" id="{00000000-0008-0000-9C01-00000F000000}"/>
            </a:ext>
          </a:extLst>
        </xdr:cNvPr>
        <xdr:cNvSpPr txBox="1">
          <a:spLocks noChangeArrowheads="1"/>
        </xdr:cNvSpPr>
      </xdr:nvSpPr>
      <xdr:spPr bwMode="auto">
        <a:xfrm>
          <a:off x="28575" y="8064499"/>
          <a:ext cx="12671425" cy="66992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PO 610478 :  --&gt; ORDER AGUSTUS'2021</a:t>
          </a:r>
        </a:p>
        <a:p>
          <a:pPr algn="l" rtl="0">
            <a:defRPr sz="1000"/>
          </a:pPr>
          <a:r>
            <a:rPr lang="en-US" sz="1400" b="0" i="0" u="none" strike="noStrike" baseline="0">
              <a:solidFill>
                <a:srgbClr val="000000"/>
              </a:solidFill>
              <a:latin typeface="Arial"/>
              <a:cs typeface="Arial"/>
            </a:rPr>
            <a:t>PO 612264 :  --&gt; ORDER SEPTEMBER'2021</a:t>
          </a: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0</xdr:colOff>
      <xdr:row>0</xdr:row>
      <xdr:rowOff>95250</xdr:rowOff>
    </xdr:from>
    <xdr:to>
      <xdr:col>1</xdr:col>
      <xdr:colOff>542925</xdr:colOff>
      <xdr:row>2</xdr:row>
      <xdr:rowOff>47625</xdr:rowOff>
    </xdr:to>
    <xdr:pic>
      <xdr:nvPicPr>
        <xdr:cNvPr id="16" name="Picture 15">
          <a:extLst>
            <a:ext uri="{FF2B5EF4-FFF2-40B4-BE49-F238E27FC236}">
              <a16:creationId xmlns:a16="http://schemas.microsoft.com/office/drawing/2014/main" id="{00000000-0008-0000-9C01-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1044575" cy="231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xdr:row>
      <xdr:rowOff>95250</xdr:rowOff>
    </xdr:from>
    <xdr:to>
      <xdr:col>2</xdr:col>
      <xdr:colOff>295275</xdr:colOff>
      <xdr:row>2</xdr:row>
      <xdr:rowOff>238125</xdr:rowOff>
    </xdr:to>
    <xdr:sp macro="" textlink="">
      <xdr:nvSpPr>
        <xdr:cNvPr id="17" name="Text Box 16">
          <a:extLst>
            <a:ext uri="{FF2B5EF4-FFF2-40B4-BE49-F238E27FC236}">
              <a16:creationId xmlns:a16="http://schemas.microsoft.com/office/drawing/2014/main" id="{00000000-0008-0000-9C01-000011000000}"/>
            </a:ext>
          </a:extLst>
        </xdr:cNvPr>
        <xdr:cNvSpPr txBox="1">
          <a:spLocks noChangeArrowheads="1"/>
        </xdr:cNvSpPr>
      </xdr:nvSpPr>
      <xdr:spPr bwMode="auto">
        <a:xfrm>
          <a:off x="19050" y="374650"/>
          <a:ext cx="29559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155521</xdr:colOff>
      <xdr:row>18</xdr:row>
      <xdr:rowOff>139380</xdr:rowOff>
    </xdr:from>
    <xdr:to>
      <xdr:col>4</xdr:col>
      <xdr:colOff>660346</xdr:colOff>
      <xdr:row>18</xdr:row>
      <xdr:rowOff>158430</xdr:rowOff>
    </xdr:to>
    <xdr:sp macro="" textlink="">
      <xdr:nvSpPr>
        <xdr:cNvPr id="18" name="Line 18">
          <a:extLst>
            <a:ext uri="{FF2B5EF4-FFF2-40B4-BE49-F238E27FC236}">
              <a16:creationId xmlns:a16="http://schemas.microsoft.com/office/drawing/2014/main" id="{00000000-0008-0000-9C01-000012000000}"/>
            </a:ext>
          </a:extLst>
        </xdr:cNvPr>
        <xdr:cNvSpPr>
          <a:spLocks noChangeShapeType="1"/>
        </xdr:cNvSpPr>
      </xdr:nvSpPr>
      <xdr:spPr bwMode="auto">
        <a:xfrm flipV="1">
          <a:off x="4251271" y="3098480"/>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twoCellAnchor>
    <xdr:from>
      <xdr:col>4</xdr:col>
      <xdr:colOff>209950</xdr:colOff>
      <xdr:row>20</xdr:row>
      <xdr:rowOff>139379</xdr:rowOff>
    </xdr:from>
    <xdr:to>
      <xdr:col>4</xdr:col>
      <xdr:colOff>714775</xdr:colOff>
      <xdr:row>20</xdr:row>
      <xdr:rowOff>158429</xdr:rowOff>
    </xdr:to>
    <xdr:sp macro="" textlink="">
      <xdr:nvSpPr>
        <xdr:cNvPr id="19" name="Line 18">
          <a:extLst>
            <a:ext uri="{FF2B5EF4-FFF2-40B4-BE49-F238E27FC236}">
              <a16:creationId xmlns:a16="http://schemas.microsoft.com/office/drawing/2014/main" id="{00000000-0008-0000-9C01-000013000000}"/>
            </a:ext>
          </a:extLst>
        </xdr:cNvPr>
        <xdr:cNvSpPr>
          <a:spLocks noChangeShapeType="1"/>
        </xdr:cNvSpPr>
      </xdr:nvSpPr>
      <xdr:spPr bwMode="auto">
        <a:xfrm flipV="1">
          <a:off x="4305700" y="3542979"/>
          <a:ext cx="5048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D"/>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F7FC3EA7-1A12-4140-8786-2B7BFC010A38}"/>
            </a:ext>
          </a:extLst>
        </xdr:cNvPr>
        <xdr:cNvSpPr>
          <a:spLocks noChangeShapeType="1"/>
        </xdr:cNvSpPr>
      </xdr:nvSpPr>
      <xdr:spPr bwMode="auto">
        <a:xfrm flipV="1">
          <a:off x="55022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9D8631D7-283B-4393-AF4A-03AA0C37EE77}"/>
            </a:ext>
          </a:extLst>
        </xdr:cNvPr>
        <xdr:cNvSpPr>
          <a:spLocks noChangeShapeType="1"/>
        </xdr:cNvSpPr>
      </xdr:nvSpPr>
      <xdr:spPr bwMode="auto">
        <a:xfrm flipV="1">
          <a:off x="378460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6B3FCE0E-1299-4870-9BAF-05BD3E66AD7E}"/>
            </a:ext>
          </a:extLst>
        </xdr:cNvPr>
        <xdr:cNvSpPr>
          <a:spLocks noChangeShapeType="1"/>
        </xdr:cNvSpPr>
      </xdr:nvSpPr>
      <xdr:spPr bwMode="auto">
        <a:xfrm flipV="1">
          <a:off x="570230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344AA042-C3B9-4A50-9C37-F7BB9A394D62}"/>
            </a:ext>
          </a:extLst>
        </xdr:cNvPr>
        <xdr:cNvSpPr>
          <a:spLocks noChangeShapeType="1"/>
        </xdr:cNvSpPr>
      </xdr:nvSpPr>
      <xdr:spPr bwMode="auto">
        <a:xfrm flipV="1">
          <a:off x="6448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79A92970-CEF8-45F1-A336-9C5ADBB1072A}"/>
            </a:ext>
          </a:extLst>
        </xdr:cNvPr>
        <xdr:cNvSpPr>
          <a:spLocks noChangeShapeType="1"/>
        </xdr:cNvSpPr>
      </xdr:nvSpPr>
      <xdr:spPr bwMode="auto">
        <a:xfrm flipV="1">
          <a:off x="66770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275F86EA-07B2-4979-A684-77500E401B07}"/>
            </a:ext>
          </a:extLst>
        </xdr:cNvPr>
        <xdr:cNvSpPr txBox="1">
          <a:spLocks noChangeArrowheads="1"/>
        </xdr:cNvSpPr>
      </xdr:nvSpPr>
      <xdr:spPr bwMode="auto">
        <a:xfrm>
          <a:off x="61232" y="345169"/>
          <a:ext cx="29210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D6FDEBF4-FC6A-4C3D-9937-2ACB11FCE033}"/>
            </a:ext>
          </a:extLst>
        </xdr:cNvPr>
        <xdr:cNvSpPr>
          <a:spLocks noChangeShapeType="1"/>
        </xdr:cNvSpPr>
      </xdr:nvSpPr>
      <xdr:spPr bwMode="auto">
        <a:xfrm flipV="1">
          <a:off x="55022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F8CDC7A8-F514-40C0-9E5A-41034306E5FE}"/>
            </a:ext>
          </a:extLst>
        </xdr:cNvPr>
        <xdr:cNvSpPr>
          <a:spLocks noChangeShapeType="1"/>
        </xdr:cNvSpPr>
      </xdr:nvSpPr>
      <xdr:spPr bwMode="auto">
        <a:xfrm flipV="1">
          <a:off x="397510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93B888E0-0A0C-4225-B1D5-0AE2E17E5A90}"/>
            </a:ext>
          </a:extLst>
        </xdr:cNvPr>
        <xdr:cNvSpPr txBox="1">
          <a:spLocks noChangeArrowheads="1"/>
        </xdr:cNvSpPr>
      </xdr:nvSpPr>
      <xdr:spPr bwMode="auto">
        <a:xfrm>
          <a:off x="1180782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2021 OCTOBER 002</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12866A9E-8CBC-4279-83B8-6113B6E1C8BC}"/>
            </a:ext>
          </a:extLst>
        </xdr:cNvPr>
        <xdr:cNvSpPr>
          <a:spLocks noChangeShapeType="1"/>
        </xdr:cNvSpPr>
      </xdr:nvSpPr>
      <xdr:spPr bwMode="auto">
        <a:xfrm flipV="1">
          <a:off x="570230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59C01DBE-C19E-4AD2-B075-2EEF831915A6}"/>
            </a:ext>
          </a:extLst>
        </xdr:cNvPr>
        <xdr:cNvSpPr>
          <a:spLocks noChangeShapeType="1"/>
        </xdr:cNvSpPr>
      </xdr:nvSpPr>
      <xdr:spPr bwMode="auto">
        <a:xfrm flipV="1">
          <a:off x="64674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5C8E5B34-4F50-4659-BB77-4AF4EE794C0F}"/>
            </a:ext>
          </a:extLst>
        </xdr:cNvPr>
        <xdr:cNvSpPr>
          <a:spLocks noChangeShapeType="1"/>
        </xdr:cNvSpPr>
      </xdr:nvSpPr>
      <xdr:spPr bwMode="auto">
        <a:xfrm flipV="1">
          <a:off x="67151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42</xdr:row>
      <xdr:rowOff>152401</xdr:rowOff>
    </xdr:from>
    <xdr:to>
      <xdr:col>21</xdr:col>
      <xdr:colOff>304800</xdr:colOff>
      <xdr:row>47</xdr:row>
      <xdr:rowOff>254000</xdr:rowOff>
    </xdr:to>
    <xdr:sp macro="" textlink="">
      <xdr:nvSpPr>
        <xdr:cNvPr id="14" name="Text Box 14">
          <a:extLst>
            <a:ext uri="{FF2B5EF4-FFF2-40B4-BE49-F238E27FC236}">
              <a16:creationId xmlns:a16="http://schemas.microsoft.com/office/drawing/2014/main" id="{5E95788C-2FB4-47C2-A9DE-8A797E23EDEB}"/>
            </a:ext>
          </a:extLst>
        </xdr:cNvPr>
        <xdr:cNvSpPr txBox="1">
          <a:spLocks noChangeArrowheads="1"/>
        </xdr:cNvSpPr>
      </xdr:nvSpPr>
      <xdr:spPr bwMode="auto">
        <a:xfrm>
          <a:off x="28575" y="7899401"/>
          <a:ext cx="13998575" cy="8953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610475 --&gt; ORDER AGUSTUS'21</a:t>
          </a:r>
        </a:p>
        <a:p>
          <a:pPr algn="l" rtl="0">
            <a:lnSpc>
              <a:spcPts val="1300"/>
            </a:lnSpc>
            <a:defRPr sz="1000"/>
          </a:pPr>
          <a:r>
            <a:rPr lang="en-US" sz="1400" b="1" i="0" u="none" strike="noStrike" baseline="0">
              <a:solidFill>
                <a:srgbClr val="000000"/>
              </a:solidFill>
              <a:latin typeface="Arial"/>
              <a:cs typeface="Arial"/>
            </a:rPr>
            <a:t>PO : 612261 --&gt; ORDER SEPTEMBER'21</a:t>
          </a:r>
        </a:p>
        <a:p>
          <a:pPr algn="l" rtl="0">
            <a:lnSpc>
              <a:spcPts val="1300"/>
            </a:lnSpc>
            <a:defRPr sz="1000"/>
          </a:pPr>
          <a:r>
            <a:rPr lang="en-US" sz="1400" b="1" i="0" u="none" strike="noStrike" baseline="0">
              <a:solidFill>
                <a:srgbClr val="000000"/>
              </a:solidFill>
              <a:latin typeface="Arial"/>
              <a:cs typeface="Arial"/>
            </a:rPr>
            <a:t>PO : 614025 --&gt; ORDER OKTOBER'21</a:t>
          </a: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1153807</xdr:colOff>
      <xdr:row>2</xdr:row>
      <xdr:rowOff>54622</xdr:rowOff>
    </xdr:to>
    <xdr:pic>
      <xdr:nvPicPr>
        <xdr:cNvPr id="15" name="Picture 14">
          <a:extLst>
            <a:ext uri="{FF2B5EF4-FFF2-40B4-BE49-F238E27FC236}">
              <a16:creationId xmlns:a16="http://schemas.microsoft.com/office/drawing/2014/main" id="{B559441C-311C-4BDD-B88A-C87D787E66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0207"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141802</xdr:colOff>
      <xdr:row>18</xdr:row>
      <xdr:rowOff>166221</xdr:rowOff>
    </xdr:from>
    <xdr:to>
      <xdr:col>4</xdr:col>
      <xdr:colOff>656152</xdr:colOff>
      <xdr:row>18</xdr:row>
      <xdr:rowOff>166221</xdr:rowOff>
    </xdr:to>
    <xdr:cxnSp macro="">
      <xdr:nvCxnSpPr>
        <xdr:cNvPr id="26" name="Straight Connector 2">
          <a:extLst>
            <a:ext uri="{FF2B5EF4-FFF2-40B4-BE49-F238E27FC236}">
              <a16:creationId xmlns:a16="http://schemas.microsoft.com/office/drawing/2014/main" id="{C599F426-FF07-4240-A535-DA58D8F69524}"/>
            </a:ext>
          </a:extLst>
        </xdr:cNvPr>
        <xdr:cNvCxnSpPr>
          <a:cxnSpLocks noChangeShapeType="1"/>
        </xdr:cNvCxnSpPr>
      </xdr:nvCxnSpPr>
      <xdr:spPr bwMode="auto">
        <a:xfrm>
          <a:off x="442244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141802</xdr:colOff>
      <xdr:row>18</xdr:row>
      <xdr:rowOff>166221</xdr:rowOff>
    </xdr:from>
    <xdr:to>
      <xdr:col>4</xdr:col>
      <xdr:colOff>656152</xdr:colOff>
      <xdr:row>18</xdr:row>
      <xdr:rowOff>166221</xdr:rowOff>
    </xdr:to>
    <xdr:cxnSp macro="">
      <xdr:nvCxnSpPr>
        <xdr:cNvPr id="27" name="Straight Connector 2">
          <a:extLst>
            <a:ext uri="{FF2B5EF4-FFF2-40B4-BE49-F238E27FC236}">
              <a16:creationId xmlns:a16="http://schemas.microsoft.com/office/drawing/2014/main" id="{C5CF9676-C1CB-464A-8EA7-87A4E80C7D27}"/>
            </a:ext>
          </a:extLst>
        </xdr:cNvPr>
        <xdr:cNvCxnSpPr>
          <a:cxnSpLocks noChangeShapeType="1"/>
        </xdr:cNvCxnSpPr>
      </xdr:nvCxnSpPr>
      <xdr:spPr bwMode="auto">
        <a:xfrm>
          <a:off x="4422449"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8" name="Straight Connector 2">
          <a:extLst>
            <a:ext uri="{FF2B5EF4-FFF2-40B4-BE49-F238E27FC236}">
              <a16:creationId xmlns:a16="http://schemas.microsoft.com/office/drawing/2014/main" id="{FA9189F9-A3DA-4A9B-A667-07505A24F288}"/>
            </a:ext>
          </a:extLst>
        </xdr:cNvPr>
        <xdr:cNvCxnSpPr>
          <a:cxnSpLocks noChangeShapeType="1"/>
        </xdr:cNvCxnSpPr>
      </xdr:nvCxnSpPr>
      <xdr:spPr bwMode="auto">
        <a:xfrm>
          <a:off x="4430666" y="3700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9" name="Straight Connector 2">
          <a:extLst>
            <a:ext uri="{FF2B5EF4-FFF2-40B4-BE49-F238E27FC236}">
              <a16:creationId xmlns:a16="http://schemas.microsoft.com/office/drawing/2014/main" id="{498A5685-6D56-49B2-9AB2-78CEB92776FD}"/>
            </a:ext>
          </a:extLst>
        </xdr:cNvPr>
        <xdr:cNvCxnSpPr>
          <a:cxnSpLocks noChangeShapeType="1"/>
        </xdr:cNvCxnSpPr>
      </xdr:nvCxnSpPr>
      <xdr:spPr bwMode="auto">
        <a:xfrm>
          <a:off x="4430666" y="3700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0" name="Straight Connector 2">
          <a:extLst>
            <a:ext uri="{FF2B5EF4-FFF2-40B4-BE49-F238E27FC236}">
              <a16:creationId xmlns:a16="http://schemas.microsoft.com/office/drawing/2014/main" id="{532ABC6C-CCDF-46BE-B461-FF12D8577171}"/>
            </a:ext>
          </a:extLst>
        </xdr:cNvPr>
        <xdr:cNvCxnSpPr>
          <a:cxnSpLocks noChangeShapeType="1"/>
        </xdr:cNvCxnSpPr>
      </xdr:nvCxnSpPr>
      <xdr:spPr bwMode="auto">
        <a:xfrm>
          <a:off x="4430666" y="3700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1" name="Straight Connector 2">
          <a:extLst>
            <a:ext uri="{FF2B5EF4-FFF2-40B4-BE49-F238E27FC236}">
              <a16:creationId xmlns:a16="http://schemas.microsoft.com/office/drawing/2014/main" id="{03C9E9AE-4F13-4D36-9382-404CD1BC6EB4}"/>
            </a:ext>
          </a:extLst>
        </xdr:cNvPr>
        <xdr:cNvCxnSpPr>
          <a:cxnSpLocks noChangeShapeType="1"/>
        </xdr:cNvCxnSpPr>
      </xdr:nvCxnSpPr>
      <xdr:spPr bwMode="auto">
        <a:xfrm>
          <a:off x="4430666" y="3700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2" name="Straight Connector 2">
          <a:extLst>
            <a:ext uri="{FF2B5EF4-FFF2-40B4-BE49-F238E27FC236}">
              <a16:creationId xmlns:a16="http://schemas.microsoft.com/office/drawing/2014/main" id="{134A18B8-54EA-499A-BF77-FBD661BE9045}"/>
            </a:ext>
          </a:extLst>
        </xdr:cNvPr>
        <xdr:cNvCxnSpPr>
          <a:cxnSpLocks noChangeShapeType="1"/>
        </xdr:cNvCxnSpPr>
      </xdr:nvCxnSpPr>
      <xdr:spPr bwMode="auto">
        <a:xfrm>
          <a:off x="4430666" y="3700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3" name="Straight Connector 2">
          <a:extLst>
            <a:ext uri="{FF2B5EF4-FFF2-40B4-BE49-F238E27FC236}">
              <a16:creationId xmlns:a16="http://schemas.microsoft.com/office/drawing/2014/main" id="{0C5A1CA5-0E65-4640-8567-226FDF73CBEB}"/>
            </a:ext>
          </a:extLst>
        </xdr:cNvPr>
        <xdr:cNvCxnSpPr>
          <a:cxnSpLocks noChangeShapeType="1"/>
        </xdr:cNvCxnSpPr>
      </xdr:nvCxnSpPr>
      <xdr:spPr bwMode="auto">
        <a:xfrm>
          <a:off x="4430666" y="3700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4" name="Straight Connector 2">
          <a:extLst>
            <a:ext uri="{FF2B5EF4-FFF2-40B4-BE49-F238E27FC236}">
              <a16:creationId xmlns:a16="http://schemas.microsoft.com/office/drawing/2014/main" id="{C158A955-0AED-4332-9490-B8BC86846CD1}"/>
            </a:ext>
          </a:extLst>
        </xdr:cNvPr>
        <xdr:cNvCxnSpPr>
          <a:cxnSpLocks noChangeShapeType="1"/>
        </xdr:cNvCxnSpPr>
      </xdr:nvCxnSpPr>
      <xdr:spPr bwMode="auto">
        <a:xfrm>
          <a:off x="4430666" y="3700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5" name="Straight Connector 2">
          <a:extLst>
            <a:ext uri="{FF2B5EF4-FFF2-40B4-BE49-F238E27FC236}">
              <a16:creationId xmlns:a16="http://schemas.microsoft.com/office/drawing/2014/main" id="{BBEF6C66-5929-4EB1-A5CE-BECFDC436706}"/>
            </a:ext>
          </a:extLst>
        </xdr:cNvPr>
        <xdr:cNvCxnSpPr>
          <a:cxnSpLocks noChangeShapeType="1"/>
        </xdr:cNvCxnSpPr>
      </xdr:nvCxnSpPr>
      <xdr:spPr bwMode="auto">
        <a:xfrm>
          <a:off x="4430666" y="37009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C2D5F4C7-B267-45A6-8DC2-FBAA22327C14}"/>
            </a:ext>
          </a:extLst>
        </xdr:cNvPr>
        <xdr:cNvSpPr>
          <a:spLocks noChangeShapeType="1"/>
        </xdr:cNvSpPr>
      </xdr:nvSpPr>
      <xdr:spPr bwMode="auto">
        <a:xfrm flipV="1">
          <a:off x="55022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AD5A43EE-781B-4185-B4CA-6EB5AAB96745}"/>
            </a:ext>
          </a:extLst>
        </xdr:cNvPr>
        <xdr:cNvSpPr>
          <a:spLocks noChangeShapeType="1"/>
        </xdr:cNvSpPr>
      </xdr:nvSpPr>
      <xdr:spPr bwMode="auto">
        <a:xfrm flipV="1">
          <a:off x="378460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203C4AF6-08B9-46C5-A0E5-E0CB58C46AFF}"/>
            </a:ext>
          </a:extLst>
        </xdr:cNvPr>
        <xdr:cNvSpPr>
          <a:spLocks noChangeShapeType="1"/>
        </xdr:cNvSpPr>
      </xdr:nvSpPr>
      <xdr:spPr bwMode="auto">
        <a:xfrm flipV="1">
          <a:off x="570230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1E72AC08-FC4C-47F9-AC2D-527484AA206D}"/>
            </a:ext>
          </a:extLst>
        </xdr:cNvPr>
        <xdr:cNvSpPr>
          <a:spLocks noChangeShapeType="1"/>
        </xdr:cNvSpPr>
      </xdr:nvSpPr>
      <xdr:spPr bwMode="auto">
        <a:xfrm flipV="1">
          <a:off x="6448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4572D315-E775-49C2-AAFA-7015C9C0DFF0}"/>
            </a:ext>
          </a:extLst>
        </xdr:cNvPr>
        <xdr:cNvSpPr>
          <a:spLocks noChangeShapeType="1"/>
        </xdr:cNvSpPr>
      </xdr:nvSpPr>
      <xdr:spPr bwMode="auto">
        <a:xfrm flipV="1">
          <a:off x="66770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EE8F43AF-DBB4-496B-A72C-18ACBB27E719}"/>
            </a:ext>
          </a:extLst>
        </xdr:cNvPr>
        <xdr:cNvSpPr txBox="1">
          <a:spLocks noChangeArrowheads="1"/>
        </xdr:cNvSpPr>
      </xdr:nvSpPr>
      <xdr:spPr bwMode="auto">
        <a:xfrm>
          <a:off x="61232" y="345169"/>
          <a:ext cx="29210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37ABE062-B9DA-44AD-A261-2124C1BBC4CB}"/>
            </a:ext>
          </a:extLst>
        </xdr:cNvPr>
        <xdr:cNvSpPr>
          <a:spLocks noChangeShapeType="1"/>
        </xdr:cNvSpPr>
      </xdr:nvSpPr>
      <xdr:spPr bwMode="auto">
        <a:xfrm flipV="1">
          <a:off x="55022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88DEF2EB-CA65-47A8-A2F6-0090A4182D0C}"/>
            </a:ext>
          </a:extLst>
        </xdr:cNvPr>
        <xdr:cNvSpPr>
          <a:spLocks noChangeShapeType="1"/>
        </xdr:cNvSpPr>
      </xdr:nvSpPr>
      <xdr:spPr bwMode="auto">
        <a:xfrm flipV="1">
          <a:off x="397510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EAD12914-4BAA-4121-83AD-619FBCDE1057}"/>
            </a:ext>
          </a:extLst>
        </xdr:cNvPr>
        <xdr:cNvSpPr txBox="1">
          <a:spLocks noChangeArrowheads="1"/>
        </xdr:cNvSpPr>
      </xdr:nvSpPr>
      <xdr:spPr bwMode="auto">
        <a:xfrm>
          <a:off x="1180782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2021 NOVEMBER 001</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04BFC771-FAC6-4C19-A89B-BFD952C8D344}"/>
            </a:ext>
          </a:extLst>
        </xdr:cNvPr>
        <xdr:cNvSpPr>
          <a:spLocks noChangeShapeType="1"/>
        </xdr:cNvSpPr>
      </xdr:nvSpPr>
      <xdr:spPr bwMode="auto">
        <a:xfrm flipV="1">
          <a:off x="570230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67EC0C65-CA11-4308-856D-2B94064A2FE2}"/>
            </a:ext>
          </a:extLst>
        </xdr:cNvPr>
        <xdr:cNvSpPr>
          <a:spLocks noChangeShapeType="1"/>
        </xdr:cNvSpPr>
      </xdr:nvSpPr>
      <xdr:spPr bwMode="auto">
        <a:xfrm flipV="1">
          <a:off x="64674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2C019A07-CCCC-4090-8D94-4AE33FAA3152}"/>
            </a:ext>
          </a:extLst>
        </xdr:cNvPr>
        <xdr:cNvSpPr>
          <a:spLocks noChangeShapeType="1"/>
        </xdr:cNvSpPr>
      </xdr:nvSpPr>
      <xdr:spPr bwMode="auto">
        <a:xfrm flipV="1">
          <a:off x="67151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36</xdr:row>
      <xdr:rowOff>152401</xdr:rowOff>
    </xdr:from>
    <xdr:to>
      <xdr:col>21</xdr:col>
      <xdr:colOff>304800</xdr:colOff>
      <xdr:row>41</xdr:row>
      <xdr:rowOff>254000</xdr:rowOff>
    </xdr:to>
    <xdr:sp macro="" textlink="">
      <xdr:nvSpPr>
        <xdr:cNvPr id="14" name="Text Box 14">
          <a:extLst>
            <a:ext uri="{FF2B5EF4-FFF2-40B4-BE49-F238E27FC236}">
              <a16:creationId xmlns:a16="http://schemas.microsoft.com/office/drawing/2014/main" id="{58D62D00-5AF3-4977-BC0F-9F6923A9C7A2}"/>
            </a:ext>
          </a:extLst>
        </xdr:cNvPr>
        <xdr:cNvSpPr txBox="1">
          <a:spLocks noChangeArrowheads="1"/>
        </xdr:cNvSpPr>
      </xdr:nvSpPr>
      <xdr:spPr bwMode="auto">
        <a:xfrm>
          <a:off x="28575" y="8661401"/>
          <a:ext cx="13998575" cy="8953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614025 --&gt; ORDER OKTOBER'21</a:t>
          </a:r>
        </a:p>
        <a:p>
          <a:pPr algn="l" rtl="0">
            <a:lnSpc>
              <a:spcPts val="1300"/>
            </a:lnSpc>
            <a:defRPr sz="1000"/>
          </a:pPr>
          <a:r>
            <a:rPr lang="en-US" sz="1400" b="1" i="0" u="none" strike="noStrike" baseline="0">
              <a:solidFill>
                <a:srgbClr val="000000"/>
              </a:solidFill>
              <a:latin typeface="Arial"/>
              <a:cs typeface="Arial"/>
            </a:rPr>
            <a:t>PO : 615494 --&gt; ORDER NOVEMBER'21</a:t>
          </a: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1153807</xdr:colOff>
      <xdr:row>2</xdr:row>
      <xdr:rowOff>54622</xdr:rowOff>
    </xdr:to>
    <xdr:pic>
      <xdr:nvPicPr>
        <xdr:cNvPr id="15" name="Picture 14">
          <a:extLst>
            <a:ext uri="{FF2B5EF4-FFF2-40B4-BE49-F238E27FC236}">
              <a16:creationId xmlns:a16="http://schemas.microsoft.com/office/drawing/2014/main" id="{52475E4E-BB39-484C-83FE-F469AE23A1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0207"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177234</xdr:colOff>
      <xdr:row>18</xdr:row>
      <xdr:rowOff>152400</xdr:rowOff>
    </xdr:from>
    <xdr:to>
      <xdr:col>4</xdr:col>
      <xdr:colOff>691584</xdr:colOff>
      <xdr:row>18</xdr:row>
      <xdr:rowOff>152400</xdr:rowOff>
    </xdr:to>
    <xdr:cxnSp macro="">
      <xdr:nvCxnSpPr>
        <xdr:cNvPr id="62" name="Straight Connector 2">
          <a:extLst>
            <a:ext uri="{FF2B5EF4-FFF2-40B4-BE49-F238E27FC236}">
              <a16:creationId xmlns:a16="http://schemas.microsoft.com/office/drawing/2014/main" id="{FA7EB5C0-065D-407B-84C8-AA7F8F5B87DB}"/>
            </a:ext>
          </a:extLst>
        </xdr:cNvPr>
        <xdr:cNvCxnSpPr>
          <a:cxnSpLocks noChangeShapeType="1"/>
        </xdr:cNvCxnSpPr>
      </xdr:nvCxnSpPr>
      <xdr:spPr bwMode="auto">
        <a:xfrm>
          <a:off x="4458948" y="3227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63" name="Straight Connector 2">
          <a:extLst>
            <a:ext uri="{FF2B5EF4-FFF2-40B4-BE49-F238E27FC236}">
              <a16:creationId xmlns:a16="http://schemas.microsoft.com/office/drawing/2014/main" id="{8E934F7D-7849-46D2-AC38-23E5F5476096}"/>
            </a:ext>
          </a:extLst>
        </xdr:cNvPr>
        <xdr:cNvCxnSpPr>
          <a:cxnSpLocks noChangeShapeType="1"/>
        </xdr:cNvCxnSpPr>
      </xdr:nvCxnSpPr>
      <xdr:spPr bwMode="auto">
        <a:xfrm>
          <a:off x="4431733" y="3735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64" name="Straight Connector 2">
          <a:extLst>
            <a:ext uri="{FF2B5EF4-FFF2-40B4-BE49-F238E27FC236}">
              <a16:creationId xmlns:a16="http://schemas.microsoft.com/office/drawing/2014/main" id="{0AD26CDB-C1B3-4E8C-A206-4A2A3C34169D}"/>
            </a:ext>
          </a:extLst>
        </xdr:cNvPr>
        <xdr:cNvCxnSpPr>
          <a:cxnSpLocks noChangeShapeType="1"/>
        </xdr:cNvCxnSpPr>
      </xdr:nvCxnSpPr>
      <xdr:spPr bwMode="auto">
        <a:xfrm>
          <a:off x="4431733" y="3735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65" name="Straight Connector 2">
          <a:extLst>
            <a:ext uri="{FF2B5EF4-FFF2-40B4-BE49-F238E27FC236}">
              <a16:creationId xmlns:a16="http://schemas.microsoft.com/office/drawing/2014/main" id="{C7951A55-F43F-49FB-8C51-B4D6679CBFC7}"/>
            </a:ext>
          </a:extLst>
        </xdr:cNvPr>
        <xdr:cNvCxnSpPr>
          <a:cxnSpLocks noChangeShapeType="1"/>
        </xdr:cNvCxnSpPr>
      </xdr:nvCxnSpPr>
      <xdr:spPr bwMode="auto">
        <a:xfrm>
          <a:off x="4431733" y="3735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66" name="Straight Connector 2">
          <a:extLst>
            <a:ext uri="{FF2B5EF4-FFF2-40B4-BE49-F238E27FC236}">
              <a16:creationId xmlns:a16="http://schemas.microsoft.com/office/drawing/2014/main" id="{ACA85BB6-C3FE-495A-B2D1-4111D8982CCA}"/>
            </a:ext>
          </a:extLst>
        </xdr:cNvPr>
        <xdr:cNvCxnSpPr>
          <a:cxnSpLocks noChangeShapeType="1"/>
        </xdr:cNvCxnSpPr>
      </xdr:nvCxnSpPr>
      <xdr:spPr bwMode="auto">
        <a:xfrm>
          <a:off x="4431733" y="3735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67" name="Straight Connector 2">
          <a:extLst>
            <a:ext uri="{FF2B5EF4-FFF2-40B4-BE49-F238E27FC236}">
              <a16:creationId xmlns:a16="http://schemas.microsoft.com/office/drawing/2014/main" id="{1DF3DABA-CED0-4806-8E31-8DF4D2349454}"/>
            </a:ext>
          </a:extLst>
        </xdr:cNvPr>
        <xdr:cNvCxnSpPr>
          <a:cxnSpLocks noChangeShapeType="1"/>
        </xdr:cNvCxnSpPr>
      </xdr:nvCxnSpPr>
      <xdr:spPr bwMode="auto">
        <a:xfrm>
          <a:off x="4431733" y="3735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68" name="Straight Connector 2">
          <a:extLst>
            <a:ext uri="{FF2B5EF4-FFF2-40B4-BE49-F238E27FC236}">
              <a16:creationId xmlns:a16="http://schemas.microsoft.com/office/drawing/2014/main" id="{03394868-A349-4E02-B648-73D39C6C6463}"/>
            </a:ext>
          </a:extLst>
        </xdr:cNvPr>
        <xdr:cNvCxnSpPr>
          <a:cxnSpLocks noChangeShapeType="1"/>
        </xdr:cNvCxnSpPr>
      </xdr:nvCxnSpPr>
      <xdr:spPr bwMode="auto">
        <a:xfrm>
          <a:off x="4431733" y="3735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69" name="Straight Connector 2">
          <a:extLst>
            <a:ext uri="{FF2B5EF4-FFF2-40B4-BE49-F238E27FC236}">
              <a16:creationId xmlns:a16="http://schemas.microsoft.com/office/drawing/2014/main" id="{9FD969F3-6F45-4ACD-B0AD-6A27028DD762}"/>
            </a:ext>
          </a:extLst>
        </xdr:cNvPr>
        <xdr:cNvCxnSpPr>
          <a:cxnSpLocks noChangeShapeType="1"/>
        </xdr:cNvCxnSpPr>
      </xdr:nvCxnSpPr>
      <xdr:spPr bwMode="auto">
        <a:xfrm>
          <a:off x="4431733" y="3735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70" name="Straight Connector 2">
          <a:extLst>
            <a:ext uri="{FF2B5EF4-FFF2-40B4-BE49-F238E27FC236}">
              <a16:creationId xmlns:a16="http://schemas.microsoft.com/office/drawing/2014/main" id="{3924B21D-F433-46E3-BD1E-BAFFF796B009}"/>
            </a:ext>
          </a:extLst>
        </xdr:cNvPr>
        <xdr:cNvCxnSpPr>
          <a:cxnSpLocks noChangeShapeType="1"/>
        </xdr:cNvCxnSpPr>
      </xdr:nvCxnSpPr>
      <xdr:spPr bwMode="auto">
        <a:xfrm>
          <a:off x="4431733" y="3735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9247DA87-9B1B-4707-A79D-269F1487E6D1}"/>
            </a:ext>
          </a:extLst>
        </xdr:cNvPr>
        <xdr:cNvSpPr>
          <a:spLocks noChangeShapeType="1"/>
        </xdr:cNvSpPr>
      </xdr:nvSpPr>
      <xdr:spPr bwMode="auto">
        <a:xfrm flipV="1">
          <a:off x="55022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5357878B-C137-4528-9494-A4BD32A92FC8}"/>
            </a:ext>
          </a:extLst>
        </xdr:cNvPr>
        <xdr:cNvSpPr>
          <a:spLocks noChangeShapeType="1"/>
        </xdr:cNvSpPr>
      </xdr:nvSpPr>
      <xdr:spPr bwMode="auto">
        <a:xfrm flipV="1">
          <a:off x="378460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64FFFA79-41CD-4C5F-86D7-D9006528ED64}"/>
            </a:ext>
          </a:extLst>
        </xdr:cNvPr>
        <xdr:cNvSpPr>
          <a:spLocks noChangeShapeType="1"/>
        </xdr:cNvSpPr>
      </xdr:nvSpPr>
      <xdr:spPr bwMode="auto">
        <a:xfrm flipV="1">
          <a:off x="570230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3A7812ED-C084-44A2-B3F0-1A5C80CE3E9D}"/>
            </a:ext>
          </a:extLst>
        </xdr:cNvPr>
        <xdr:cNvSpPr>
          <a:spLocks noChangeShapeType="1"/>
        </xdr:cNvSpPr>
      </xdr:nvSpPr>
      <xdr:spPr bwMode="auto">
        <a:xfrm flipV="1">
          <a:off x="6448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F29951A6-F422-47AB-AC75-314AA52F189D}"/>
            </a:ext>
          </a:extLst>
        </xdr:cNvPr>
        <xdr:cNvSpPr>
          <a:spLocks noChangeShapeType="1"/>
        </xdr:cNvSpPr>
      </xdr:nvSpPr>
      <xdr:spPr bwMode="auto">
        <a:xfrm flipV="1">
          <a:off x="66770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2B00D859-405C-449D-83B8-D97749040489}"/>
            </a:ext>
          </a:extLst>
        </xdr:cNvPr>
        <xdr:cNvSpPr txBox="1">
          <a:spLocks noChangeArrowheads="1"/>
        </xdr:cNvSpPr>
      </xdr:nvSpPr>
      <xdr:spPr bwMode="auto">
        <a:xfrm>
          <a:off x="61232" y="345169"/>
          <a:ext cx="29210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03F784A1-6750-4EAE-BDE2-278634C7355E}"/>
            </a:ext>
          </a:extLst>
        </xdr:cNvPr>
        <xdr:cNvSpPr>
          <a:spLocks noChangeShapeType="1"/>
        </xdr:cNvSpPr>
      </xdr:nvSpPr>
      <xdr:spPr bwMode="auto">
        <a:xfrm flipV="1">
          <a:off x="55022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5D5D1357-FFE2-4A20-A625-576BADFA6F0F}"/>
            </a:ext>
          </a:extLst>
        </xdr:cNvPr>
        <xdr:cNvSpPr>
          <a:spLocks noChangeShapeType="1"/>
        </xdr:cNvSpPr>
      </xdr:nvSpPr>
      <xdr:spPr bwMode="auto">
        <a:xfrm flipV="1">
          <a:off x="397510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CB72A68C-5FB6-41E5-BC2E-C0D18CC0614A}"/>
            </a:ext>
          </a:extLst>
        </xdr:cNvPr>
        <xdr:cNvSpPr txBox="1">
          <a:spLocks noChangeArrowheads="1"/>
        </xdr:cNvSpPr>
      </xdr:nvSpPr>
      <xdr:spPr bwMode="auto">
        <a:xfrm>
          <a:off x="1180782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2021 NOVEMBER 002</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25EDD0FC-D4C9-4992-9916-794251116B38}"/>
            </a:ext>
          </a:extLst>
        </xdr:cNvPr>
        <xdr:cNvSpPr>
          <a:spLocks noChangeShapeType="1"/>
        </xdr:cNvSpPr>
      </xdr:nvSpPr>
      <xdr:spPr bwMode="auto">
        <a:xfrm flipV="1">
          <a:off x="570230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F5141FCC-F95C-4A56-A264-DC0807AE2D7B}"/>
            </a:ext>
          </a:extLst>
        </xdr:cNvPr>
        <xdr:cNvSpPr>
          <a:spLocks noChangeShapeType="1"/>
        </xdr:cNvSpPr>
      </xdr:nvSpPr>
      <xdr:spPr bwMode="auto">
        <a:xfrm flipV="1">
          <a:off x="64674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F786AB9D-C352-4868-AE4A-B40A024191E1}"/>
            </a:ext>
          </a:extLst>
        </xdr:cNvPr>
        <xdr:cNvSpPr>
          <a:spLocks noChangeShapeType="1"/>
        </xdr:cNvSpPr>
      </xdr:nvSpPr>
      <xdr:spPr bwMode="auto">
        <a:xfrm flipV="1">
          <a:off x="67151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42</xdr:row>
      <xdr:rowOff>152401</xdr:rowOff>
    </xdr:from>
    <xdr:to>
      <xdr:col>21</xdr:col>
      <xdr:colOff>304800</xdr:colOff>
      <xdr:row>47</xdr:row>
      <xdr:rowOff>254000</xdr:rowOff>
    </xdr:to>
    <xdr:sp macro="" textlink="">
      <xdr:nvSpPr>
        <xdr:cNvPr id="14" name="Text Box 14">
          <a:extLst>
            <a:ext uri="{FF2B5EF4-FFF2-40B4-BE49-F238E27FC236}">
              <a16:creationId xmlns:a16="http://schemas.microsoft.com/office/drawing/2014/main" id="{84A4572A-9A6D-44E2-B84C-29051D378889}"/>
            </a:ext>
          </a:extLst>
        </xdr:cNvPr>
        <xdr:cNvSpPr txBox="1">
          <a:spLocks noChangeArrowheads="1"/>
        </xdr:cNvSpPr>
      </xdr:nvSpPr>
      <xdr:spPr bwMode="auto">
        <a:xfrm>
          <a:off x="28575" y="8661401"/>
          <a:ext cx="13998575" cy="8953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614025 --&gt; ORDER OKTOBER'21</a:t>
          </a:r>
        </a:p>
        <a:p>
          <a:pPr algn="l" rtl="0">
            <a:lnSpc>
              <a:spcPts val="1300"/>
            </a:lnSpc>
            <a:defRPr sz="1000"/>
          </a:pPr>
          <a:r>
            <a:rPr lang="en-US" sz="1400" b="1" i="0" u="none" strike="noStrike" baseline="0">
              <a:solidFill>
                <a:srgbClr val="000000"/>
              </a:solidFill>
              <a:latin typeface="Arial"/>
              <a:cs typeface="Arial"/>
            </a:rPr>
            <a:t>PO : 615494 --&gt; ORDER NOVEMBER'21</a:t>
          </a: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1153807</xdr:colOff>
      <xdr:row>2</xdr:row>
      <xdr:rowOff>54622</xdr:rowOff>
    </xdr:to>
    <xdr:pic>
      <xdr:nvPicPr>
        <xdr:cNvPr id="15" name="Picture 14">
          <a:extLst>
            <a:ext uri="{FF2B5EF4-FFF2-40B4-BE49-F238E27FC236}">
              <a16:creationId xmlns:a16="http://schemas.microsoft.com/office/drawing/2014/main" id="{B0BC15E1-0B19-41AE-A18C-8E4426D723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0207"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177234</xdr:colOff>
      <xdr:row>18</xdr:row>
      <xdr:rowOff>152400</xdr:rowOff>
    </xdr:from>
    <xdr:to>
      <xdr:col>4</xdr:col>
      <xdr:colOff>691584</xdr:colOff>
      <xdr:row>18</xdr:row>
      <xdr:rowOff>152400</xdr:rowOff>
    </xdr:to>
    <xdr:cxnSp macro="">
      <xdr:nvCxnSpPr>
        <xdr:cNvPr id="16" name="Straight Connector 2">
          <a:extLst>
            <a:ext uri="{FF2B5EF4-FFF2-40B4-BE49-F238E27FC236}">
              <a16:creationId xmlns:a16="http://schemas.microsoft.com/office/drawing/2014/main" id="{3DF3F309-9157-462B-9DE7-A2DE8A4235C1}"/>
            </a:ext>
          </a:extLst>
        </xdr:cNvPr>
        <xdr:cNvCxnSpPr>
          <a:cxnSpLocks noChangeShapeType="1"/>
        </xdr:cNvCxnSpPr>
      </xdr:nvCxnSpPr>
      <xdr:spPr bwMode="auto">
        <a:xfrm>
          <a:off x="4457134" y="3206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17" name="Straight Connector 2">
          <a:extLst>
            <a:ext uri="{FF2B5EF4-FFF2-40B4-BE49-F238E27FC236}">
              <a16:creationId xmlns:a16="http://schemas.microsoft.com/office/drawing/2014/main" id="{10FAB4EF-5588-4F69-B055-24B14BF95E30}"/>
            </a:ext>
          </a:extLst>
        </xdr:cNvPr>
        <xdr:cNvCxnSpPr>
          <a:cxnSpLocks noChangeShapeType="1"/>
        </xdr:cNvCxnSpPr>
      </xdr:nvCxnSpPr>
      <xdr:spPr bwMode="auto">
        <a:xfrm>
          <a:off x="442991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18" name="Straight Connector 2">
          <a:extLst>
            <a:ext uri="{FF2B5EF4-FFF2-40B4-BE49-F238E27FC236}">
              <a16:creationId xmlns:a16="http://schemas.microsoft.com/office/drawing/2014/main" id="{43A7B2B6-EA2A-45C9-B9CA-722566E36917}"/>
            </a:ext>
          </a:extLst>
        </xdr:cNvPr>
        <xdr:cNvCxnSpPr>
          <a:cxnSpLocks noChangeShapeType="1"/>
        </xdr:cNvCxnSpPr>
      </xdr:nvCxnSpPr>
      <xdr:spPr bwMode="auto">
        <a:xfrm>
          <a:off x="442991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19" name="Straight Connector 2">
          <a:extLst>
            <a:ext uri="{FF2B5EF4-FFF2-40B4-BE49-F238E27FC236}">
              <a16:creationId xmlns:a16="http://schemas.microsoft.com/office/drawing/2014/main" id="{3D79B739-FC7C-4053-AB8B-56D4A3D80917}"/>
            </a:ext>
          </a:extLst>
        </xdr:cNvPr>
        <xdr:cNvCxnSpPr>
          <a:cxnSpLocks noChangeShapeType="1"/>
        </xdr:cNvCxnSpPr>
      </xdr:nvCxnSpPr>
      <xdr:spPr bwMode="auto">
        <a:xfrm>
          <a:off x="442991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0" name="Straight Connector 2">
          <a:extLst>
            <a:ext uri="{FF2B5EF4-FFF2-40B4-BE49-F238E27FC236}">
              <a16:creationId xmlns:a16="http://schemas.microsoft.com/office/drawing/2014/main" id="{18F77BDA-9BF1-42AA-80AC-1168497FC7A3}"/>
            </a:ext>
          </a:extLst>
        </xdr:cNvPr>
        <xdr:cNvCxnSpPr>
          <a:cxnSpLocks noChangeShapeType="1"/>
        </xdr:cNvCxnSpPr>
      </xdr:nvCxnSpPr>
      <xdr:spPr bwMode="auto">
        <a:xfrm>
          <a:off x="442991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1" name="Straight Connector 2">
          <a:extLst>
            <a:ext uri="{FF2B5EF4-FFF2-40B4-BE49-F238E27FC236}">
              <a16:creationId xmlns:a16="http://schemas.microsoft.com/office/drawing/2014/main" id="{A3807F08-AB95-46C6-834E-C9A25E0CD1A9}"/>
            </a:ext>
          </a:extLst>
        </xdr:cNvPr>
        <xdr:cNvCxnSpPr>
          <a:cxnSpLocks noChangeShapeType="1"/>
        </xdr:cNvCxnSpPr>
      </xdr:nvCxnSpPr>
      <xdr:spPr bwMode="auto">
        <a:xfrm>
          <a:off x="442991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2" name="Straight Connector 2">
          <a:extLst>
            <a:ext uri="{FF2B5EF4-FFF2-40B4-BE49-F238E27FC236}">
              <a16:creationId xmlns:a16="http://schemas.microsoft.com/office/drawing/2014/main" id="{04FBC811-EE06-450C-8C35-B853F4C3C406}"/>
            </a:ext>
          </a:extLst>
        </xdr:cNvPr>
        <xdr:cNvCxnSpPr>
          <a:cxnSpLocks noChangeShapeType="1"/>
        </xdr:cNvCxnSpPr>
      </xdr:nvCxnSpPr>
      <xdr:spPr bwMode="auto">
        <a:xfrm>
          <a:off x="442991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3" name="Straight Connector 2">
          <a:extLst>
            <a:ext uri="{FF2B5EF4-FFF2-40B4-BE49-F238E27FC236}">
              <a16:creationId xmlns:a16="http://schemas.microsoft.com/office/drawing/2014/main" id="{FA4A6844-89E1-48EC-B9E2-43F4B11DAB10}"/>
            </a:ext>
          </a:extLst>
        </xdr:cNvPr>
        <xdr:cNvCxnSpPr>
          <a:cxnSpLocks noChangeShapeType="1"/>
        </xdr:cNvCxnSpPr>
      </xdr:nvCxnSpPr>
      <xdr:spPr bwMode="auto">
        <a:xfrm>
          <a:off x="442991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4" name="Straight Connector 2">
          <a:extLst>
            <a:ext uri="{FF2B5EF4-FFF2-40B4-BE49-F238E27FC236}">
              <a16:creationId xmlns:a16="http://schemas.microsoft.com/office/drawing/2014/main" id="{207E24F2-5073-4DEF-AA9C-28711019686F}"/>
            </a:ext>
          </a:extLst>
        </xdr:cNvPr>
        <xdr:cNvCxnSpPr>
          <a:cxnSpLocks noChangeShapeType="1"/>
        </xdr:cNvCxnSpPr>
      </xdr:nvCxnSpPr>
      <xdr:spPr bwMode="auto">
        <a:xfrm>
          <a:off x="4429919" y="371475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6EEB450F-0FB1-4E13-A922-25E14DD45F61}"/>
            </a:ext>
          </a:extLst>
        </xdr:cNvPr>
        <xdr:cNvSpPr>
          <a:spLocks noChangeShapeType="1"/>
        </xdr:cNvSpPr>
      </xdr:nvSpPr>
      <xdr:spPr bwMode="auto">
        <a:xfrm flipV="1">
          <a:off x="55022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4D4CF771-5BB3-4723-8FB4-8A21DFC5D5B5}"/>
            </a:ext>
          </a:extLst>
        </xdr:cNvPr>
        <xdr:cNvSpPr>
          <a:spLocks noChangeShapeType="1"/>
        </xdr:cNvSpPr>
      </xdr:nvSpPr>
      <xdr:spPr bwMode="auto">
        <a:xfrm flipV="1">
          <a:off x="378460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77F77179-DE5E-4F66-8694-A1117A1A08A1}"/>
            </a:ext>
          </a:extLst>
        </xdr:cNvPr>
        <xdr:cNvSpPr>
          <a:spLocks noChangeShapeType="1"/>
        </xdr:cNvSpPr>
      </xdr:nvSpPr>
      <xdr:spPr bwMode="auto">
        <a:xfrm flipV="1">
          <a:off x="570230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FD974E08-CFBB-4765-9F78-0FA6FE7335F3}"/>
            </a:ext>
          </a:extLst>
        </xdr:cNvPr>
        <xdr:cNvSpPr>
          <a:spLocks noChangeShapeType="1"/>
        </xdr:cNvSpPr>
      </xdr:nvSpPr>
      <xdr:spPr bwMode="auto">
        <a:xfrm flipV="1">
          <a:off x="6448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0CB75A93-44C9-467E-BB61-70915AA9B97A}"/>
            </a:ext>
          </a:extLst>
        </xdr:cNvPr>
        <xdr:cNvSpPr>
          <a:spLocks noChangeShapeType="1"/>
        </xdr:cNvSpPr>
      </xdr:nvSpPr>
      <xdr:spPr bwMode="auto">
        <a:xfrm flipV="1">
          <a:off x="66770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DD69BD11-A57C-440A-B660-7624F2754D1C}"/>
            </a:ext>
          </a:extLst>
        </xdr:cNvPr>
        <xdr:cNvSpPr txBox="1">
          <a:spLocks noChangeArrowheads="1"/>
        </xdr:cNvSpPr>
      </xdr:nvSpPr>
      <xdr:spPr bwMode="auto">
        <a:xfrm>
          <a:off x="61232" y="345169"/>
          <a:ext cx="29210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F422CA87-3416-42C4-8F74-BF766F8EFEC7}"/>
            </a:ext>
          </a:extLst>
        </xdr:cNvPr>
        <xdr:cNvSpPr>
          <a:spLocks noChangeShapeType="1"/>
        </xdr:cNvSpPr>
      </xdr:nvSpPr>
      <xdr:spPr bwMode="auto">
        <a:xfrm flipV="1">
          <a:off x="55022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855BCC5F-016C-4152-AEB5-AF32E26CAA65}"/>
            </a:ext>
          </a:extLst>
        </xdr:cNvPr>
        <xdr:cNvSpPr>
          <a:spLocks noChangeShapeType="1"/>
        </xdr:cNvSpPr>
      </xdr:nvSpPr>
      <xdr:spPr bwMode="auto">
        <a:xfrm flipV="1">
          <a:off x="397510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A484A2B5-8BA1-4612-A3E3-3B02C7CCF0A5}"/>
            </a:ext>
          </a:extLst>
        </xdr:cNvPr>
        <xdr:cNvSpPr txBox="1">
          <a:spLocks noChangeArrowheads="1"/>
        </xdr:cNvSpPr>
      </xdr:nvSpPr>
      <xdr:spPr bwMode="auto">
        <a:xfrm>
          <a:off x="1180782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2021 DESEMBER 001</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CD143A0D-4A98-43C9-BE8B-C8E1F9D37C9C}"/>
            </a:ext>
          </a:extLst>
        </xdr:cNvPr>
        <xdr:cNvSpPr>
          <a:spLocks noChangeShapeType="1"/>
        </xdr:cNvSpPr>
      </xdr:nvSpPr>
      <xdr:spPr bwMode="auto">
        <a:xfrm flipV="1">
          <a:off x="570230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2403CA04-E0E7-4D64-9622-74CE3735B718}"/>
            </a:ext>
          </a:extLst>
        </xdr:cNvPr>
        <xdr:cNvSpPr>
          <a:spLocks noChangeShapeType="1"/>
        </xdr:cNvSpPr>
      </xdr:nvSpPr>
      <xdr:spPr bwMode="auto">
        <a:xfrm flipV="1">
          <a:off x="64674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2FC9C695-AC59-4E24-8702-DB450022754C}"/>
            </a:ext>
          </a:extLst>
        </xdr:cNvPr>
        <xdr:cNvSpPr>
          <a:spLocks noChangeShapeType="1"/>
        </xdr:cNvSpPr>
      </xdr:nvSpPr>
      <xdr:spPr bwMode="auto">
        <a:xfrm flipV="1">
          <a:off x="67151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34</xdr:row>
      <xdr:rowOff>152401</xdr:rowOff>
    </xdr:from>
    <xdr:to>
      <xdr:col>21</xdr:col>
      <xdr:colOff>304800</xdr:colOff>
      <xdr:row>39</xdr:row>
      <xdr:rowOff>254000</xdr:rowOff>
    </xdr:to>
    <xdr:sp macro="" textlink="">
      <xdr:nvSpPr>
        <xdr:cNvPr id="14" name="Text Box 14">
          <a:extLst>
            <a:ext uri="{FF2B5EF4-FFF2-40B4-BE49-F238E27FC236}">
              <a16:creationId xmlns:a16="http://schemas.microsoft.com/office/drawing/2014/main" id="{6FD85F34-B887-4A79-9285-529C997207C2}"/>
            </a:ext>
          </a:extLst>
        </xdr:cNvPr>
        <xdr:cNvSpPr txBox="1">
          <a:spLocks noChangeArrowheads="1"/>
        </xdr:cNvSpPr>
      </xdr:nvSpPr>
      <xdr:spPr bwMode="auto">
        <a:xfrm>
          <a:off x="28575" y="7137401"/>
          <a:ext cx="13998575" cy="8953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617367 --&gt; ORDER DESEMBER'21</a:t>
          </a:r>
        </a:p>
        <a:p>
          <a:pPr algn="l" rtl="0">
            <a:lnSpc>
              <a:spcPts val="1300"/>
            </a:lnSpc>
            <a:defRPr sz="1000"/>
          </a:pPr>
          <a:r>
            <a:rPr lang="en-US" sz="1400" b="1" i="0" u="none" strike="noStrike" baseline="0">
              <a:solidFill>
                <a:srgbClr val="000000"/>
              </a:solidFill>
              <a:latin typeface="Arial"/>
              <a:cs typeface="Arial"/>
            </a:rPr>
            <a:t>PO : 615494 --&gt; ORDER NOVEMBER'21</a:t>
          </a: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1153807</xdr:colOff>
      <xdr:row>2</xdr:row>
      <xdr:rowOff>54622</xdr:rowOff>
    </xdr:to>
    <xdr:pic>
      <xdr:nvPicPr>
        <xdr:cNvPr id="15" name="Picture 14">
          <a:extLst>
            <a:ext uri="{FF2B5EF4-FFF2-40B4-BE49-F238E27FC236}">
              <a16:creationId xmlns:a16="http://schemas.microsoft.com/office/drawing/2014/main" id="{B097F19C-B2D5-422E-B501-32938E8DD4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0207"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150019</xdr:colOff>
      <xdr:row>20</xdr:row>
      <xdr:rowOff>152400</xdr:rowOff>
    </xdr:from>
    <xdr:to>
      <xdr:col>4</xdr:col>
      <xdr:colOff>664369</xdr:colOff>
      <xdr:row>20</xdr:row>
      <xdr:rowOff>152400</xdr:rowOff>
    </xdr:to>
    <xdr:cxnSp macro="">
      <xdr:nvCxnSpPr>
        <xdr:cNvPr id="34" name="Straight Connector 2">
          <a:extLst>
            <a:ext uri="{FF2B5EF4-FFF2-40B4-BE49-F238E27FC236}">
              <a16:creationId xmlns:a16="http://schemas.microsoft.com/office/drawing/2014/main" id="{B66DC660-0506-413C-9674-0FA845B94657}"/>
            </a:ext>
          </a:extLst>
        </xdr:cNvPr>
        <xdr:cNvCxnSpPr>
          <a:cxnSpLocks noChangeShapeType="1"/>
        </xdr:cNvCxnSpPr>
      </xdr:nvCxnSpPr>
      <xdr:spPr bwMode="auto">
        <a:xfrm>
          <a:off x="4431733" y="3481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5" name="Straight Connector 2">
          <a:extLst>
            <a:ext uri="{FF2B5EF4-FFF2-40B4-BE49-F238E27FC236}">
              <a16:creationId xmlns:a16="http://schemas.microsoft.com/office/drawing/2014/main" id="{C5370AC8-BE7F-4633-89B3-E5C1D614A5D4}"/>
            </a:ext>
          </a:extLst>
        </xdr:cNvPr>
        <xdr:cNvCxnSpPr>
          <a:cxnSpLocks noChangeShapeType="1"/>
        </xdr:cNvCxnSpPr>
      </xdr:nvCxnSpPr>
      <xdr:spPr bwMode="auto">
        <a:xfrm>
          <a:off x="4431733" y="3481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6" name="Straight Connector 2">
          <a:extLst>
            <a:ext uri="{FF2B5EF4-FFF2-40B4-BE49-F238E27FC236}">
              <a16:creationId xmlns:a16="http://schemas.microsoft.com/office/drawing/2014/main" id="{31D17F7A-B094-4D2A-AA0C-A8737D60C4BC}"/>
            </a:ext>
          </a:extLst>
        </xdr:cNvPr>
        <xdr:cNvCxnSpPr>
          <a:cxnSpLocks noChangeShapeType="1"/>
        </xdr:cNvCxnSpPr>
      </xdr:nvCxnSpPr>
      <xdr:spPr bwMode="auto">
        <a:xfrm>
          <a:off x="4431733" y="3481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7" name="Straight Connector 2">
          <a:extLst>
            <a:ext uri="{FF2B5EF4-FFF2-40B4-BE49-F238E27FC236}">
              <a16:creationId xmlns:a16="http://schemas.microsoft.com/office/drawing/2014/main" id="{7EB05D21-7699-4288-A7C6-F96505FBA863}"/>
            </a:ext>
          </a:extLst>
        </xdr:cNvPr>
        <xdr:cNvCxnSpPr>
          <a:cxnSpLocks noChangeShapeType="1"/>
        </xdr:cNvCxnSpPr>
      </xdr:nvCxnSpPr>
      <xdr:spPr bwMode="auto">
        <a:xfrm>
          <a:off x="4431733" y="3481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8" name="Straight Connector 2">
          <a:extLst>
            <a:ext uri="{FF2B5EF4-FFF2-40B4-BE49-F238E27FC236}">
              <a16:creationId xmlns:a16="http://schemas.microsoft.com/office/drawing/2014/main" id="{DC322169-FF4D-4A43-AE57-D5D8BD467A8A}"/>
            </a:ext>
          </a:extLst>
        </xdr:cNvPr>
        <xdr:cNvCxnSpPr>
          <a:cxnSpLocks noChangeShapeType="1"/>
        </xdr:cNvCxnSpPr>
      </xdr:nvCxnSpPr>
      <xdr:spPr bwMode="auto">
        <a:xfrm>
          <a:off x="4431733" y="3481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9" name="Straight Connector 2">
          <a:extLst>
            <a:ext uri="{FF2B5EF4-FFF2-40B4-BE49-F238E27FC236}">
              <a16:creationId xmlns:a16="http://schemas.microsoft.com/office/drawing/2014/main" id="{36F33D37-D6F1-46A7-B0C2-3EF51623EA44}"/>
            </a:ext>
          </a:extLst>
        </xdr:cNvPr>
        <xdr:cNvCxnSpPr>
          <a:cxnSpLocks noChangeShapeType="1"/>
        </xdr:cNvCxnSpPr>
      </xdr:nvCxnSpPr>
      <xdr:spPr bwMode="auto">
        <a:xfrm>
          <a:off x="4431733" y="3481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40" name="Straight Connector 2">
          <a:extLst>
            <a:ext uri="{FF2B5EF4-FFF2-40B4-BE49-F238E27FC236}">
              <a16:creationId xmlns:a16="http://schemas.microsoft.com/office/drawing/2014/main" id="{A92D5A74-1AC7-4B75-A12A-E459FB8C962B}"/>
            </a:ext>
          </a:extLst>
        </xdr:cNvPr>
        <xdr:cNvCxnSpPr>
          <a:cxnSpLocks noChangeShapeType="1"/>
        </xdr:cNvCxnSpPr>
      </xdr:nvCxnSpPr>
      <xdr:spPr bwMode="auto">
        <a:xfrm>
          <a:off x="4431733" y="3481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41" name="Straight Connector 2">
          <a:extLst>
            <a:ext uri="{FF2B5EF4-FFF2-40B4-BE49-F238E27FC236}">
              <a16:creationId xmlns:a16="http://schemas.microsoft.com/office/drawing/2014/main" id="{6F2FD90A-6A57-4350-B3E0-7CFBD0F78CD7}"/>
            </a:ext>
          </a:extLst>
        </xdr:cNvPr>
        <xdr:cNvCxnSpPr>
          <a:cxnSpLocks noChangeShapeType="1"/>
        </xdr:cNvCxnSpPr>
      </xdr:nvCxnSpPr>
      <xdr:spPr bwMode="auto">
        <a:xfrm>
          <a:off x="4431733" y="3481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163286</xdr:colOff>
      <xdr:row>22</xdr:row>
      <xdr:rowOff>154215</xdr:rowOff>
    </xdr:from>
    <xdr:to>
      <xdr:col>4</xdr:col>
      <xdr:colOff>677636</xdr:colOff>
      <xdr:row>22</xdr:row>
      <xdr:rowOff>154215</xdr:rowOff>
    </xdr:to>
    <xdr:cxnSp macro="">
      <xdr:nvCxnSpPr>
        <xdr:cNvPr id="42" name="Straight Connector 2">
          <a:extLst>
            <a:ext uri="{FF2B5EF4-FFF2-40B4-BE49-F238E27FC236}">
              <a16:creationId xmlns:a16="http://schemas.microsoft.com/office/drawing/2014/main" id="{6F4F94FA-3B4B-4ACC-AB1E-A8E1F7EBCE21}"/>
            </a:ext>
          </a:extLst>
        </xdr:cNvPr>
        <xdr:cNvCxnSpPr>
          <a:cxnSpLocks noChangeShapeType="1"/>
        </xdr:cNvCxnSpPr>
      </xdr:nvCxnSpPr>
      <xdr:spPr bwMode="auto">
        <a:xfrm>
          <a:off x="4445000" y="4245429"/>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8EEB2E93-798C-423B-A3E8-151DEE63074A}"/>
            </a:ext>
          </a:extLst>
        </xdr:cNvPr>
        <xdr:cNvSpPr>
          <a:spLocks noChangeShapeType="1"/>
        </xdr:cNvSpPr>
      </xdr:nvSpPr>
      <xdr:spPr bwMode="auto">
        <a:xfrm flipV="1">
          <a:off x="55022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14</xdr:row>
      <xdr:rowOff>28575</xdr:rowOff>
    </xdr:from>
    <xdr:to>
      <xdr:col>3</xdr:col>
      <xdr:colOff>180975</xdr:colOff>
      <xdr:row>15</xdr:row>
      <xdr:rowOff>0</xdr:rowOff>
    </xdr:to>
    <xdr:sp macro="" textlink="">
      <xdr:nvSpPr>
        <xdr:cNvPr id="3" name="Line 2">
          <a:extLst>
            <a:ext uri="{FF2B5EF4-FFF2-40B4-BE49-F238E27FC236}">
              <a16:creationId xmlns:a16="http://schemas.microsoft.com/office/drawing/2014/main" id="{EF4B89FD-A6AE-4215-A1FF-D36A1D1D6933}"/>
            </a:ext>
          </a:extLst>
        </xdr:cNvPr>
        <xdr:cNvSpPr>
          <a:spLocks noChangeShapeType="1"/>
        </xdr:cNvSpPr>
      </xdr:nvSpPr>
      <xdr:spPr bwMode="auto">
        <a:xfrm flipV="1">
          <a:off x="3784600" y="2314575"/>
          <a:ext cx="85725"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533A7208-9CEE-4ABD-9195-C76685332856}"/>
            </a:ext>
          </a:extLst>
        </xdr:cNvPr>
        <xdr:cNvSpPr>
          <a:spLocks noChangeShapeType="1"/>
        </xdr:cNvSpPr>
      </xdr:nvSpPr>
      <xdr:spPr bwMode="auto">
        <a:xfrm flipV="1">
          <a:off x="570230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A3BD2851-B8F8-4998-91C1-9799F75D1CA8}"/>
            </a:ext>
          </a:extLst>
        </xdr:cNvPr>
        <xdr:cNvSpPr>
          <a:spLocks noChangeShapeType="1"/>
        </xdr:cNvSpPr>
      </xdr:nvSpPr>
      <xdr:spPr bwMode="auto">
        <a:xfrm flipV="1">
          <a:off x="64484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37391651-048A-4F55-9234-F7C0EC50B854}"/>
            </a:ext>
          </a:extLst>
        </xdr:cNvPr>
        <xdr:cNvSpPr>
          <a:spLocks noChangeShapeType="1"/>
        </xdr:cNvSpPr>
      </xdr:nvSpPr>
      <xdr:spPr bwMode="auto">
        <a:xfrm flipV="1">
          <a:off x="667702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61232</xdr:colOff>
      <xdr:row>2</xdr:row>
      <xdr:rowOff>14969</xdr:rowOff>
    </xdr:from>
    <xdr:to>
      <xdr:col>2</xdr:col>
      <xdr:colOff>327941</xdr:colOff>
      <xdr:row>2</xdr:row>
      <xdr:rowOff>225879</xdr:rowOff>
    </xdr:to>
    <xdr:sp macro="" textlink="">
      <xdr:nvSpPr>
        <xdr:cNvPr id="7" name="Text Box 7">
          <a:extLst>
            <a:ext uri="{FF2B5EF4-FFF2-40B4-BE49-F238E27FC236}">
              <a16:creationId xmlns:a16="http://schemas.microsoft.com/office/drawing/2014/main" id="{E3F3C9DF-C0CB-4CDB-B15A-733C00D29AB7}"/>
            </a:ext>
          </a:extLst>
        </xdr:cNvPr>
        <xdr:cNvSpPr txBox="1">
          <a:spLocks noChangeArrowheads="1"/>
        </xdr:cNvSpPr>
      </xdr:nvSpPr>
      <xdr:spPr bwMode="auto">
        <a:xfrm>
          <a:off x="61232" y="345169"/>
          <a:ext cx="29210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8">
          <a:extLst>
            <a:ext uri="{FF2B5EF4-FFF2-40B4-BE49-F238E27FC236}">
              <a16:creationId xmlns:a16="http://schemas.microsoft.com/office/drawing/2014/main" id="{B77C9B0B-30E5-4374-8076-64E4605D6417}"/>
            </a:ext>
          </a:extLst>
        </xdr:cNvPr>
        <xdr:cNvSpPr>
          <a:spLocks noChangeShapeType="1"/>
        </xdr:cNvSpPr>
      </xdr:nvSpPr>
      <xdr:spPr bwMode="auto">
        <a:xfrm flipV="1">
          <a:off x="5502275" y="22860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285750</xdr:colOff>
      <xdr:row>14</xdr:row>
      <xdr:rowOff>38100</xdr:rowOff>
    </xdr:from>
    <xdr:to>
      <xdr:col>3</xdr:col>
      <xdr:colOff>381000</xdr:colOff>
      <xdr:row>15</xdr:row>
      <xdr:rowOff>9525</xdr:rowOff>
    </xdr:to>
    <xdr:sp macro="" textlink="">
      <xdr:nvSpPr>
        <xdr:cNvPr id="9" name="Line 9">
          <a:extLst>
            <a:ext uri="{FF2B5EF4-FFF2-40B4-BE49-F238E27FC236}">
              <a16:creationId xmlns:a16="http://schemas.microsoft.com/office/drawing/2014/main" id="{67F42D8C-63D7-43EB-BF15-39FB4095D208}"/>
            </a:ext>
          </a:extLst>
        </xdr:cNvPr>
        <xdr:cNvSpPr>
          <a:spLocks noChangeShapeType="1"/>
        </xdr:cNvSpPr>
      </xdr:nvSpPr>
      <xdr:spPr bwMode="auto">
        <a:xfrm flipV="1">
          <a:off x="3975100" y="2324100"/>
          <a:ext cx="95250" cy="130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733425</xdr:colOff>
      <xdr:row>2</xdr:row>
      <xdr:rowOff>85725</xdr:rowOff>
    </xdr:from>
    <xdr:to>
      <xdr:col>21</xdr:col>
      <xdr:colOff>476250</xdr:colOff>
      <xdr:row>3</xdr:row>
      <xdr:rowOff>38100</xdr:rowOff>
    </xdr:to>
    <xdr:sp macro="" textlink="">
      <xdr:nvSpPr>
        <xdr:cNvPr id="10" name="Text 7">
          <a:extLst>
            <a:ext uri="{FF2B5EF4-FFF2-40B4-BE49-F238E27FC236}">
              <a16:creationId xmlns:a16="http://schemas.microsoft.com/office/drawing/2014/main" id="{81B8836A-0265-46A3-9965-5CDBF6B6E056}"/>
            </a:ext>
          </a:extLst>
        </xdr:cNvPr>
        <xdr:cNvSpPr txBox="1">
          <a:spLocks noChangeArrowheads="1"/>
        </xdr:cNvSpPr>
      </xdr:nvSpPr>
      <xdr:spPr bwMode="auto">
        <a:xfrm>
          <a:off x="11807825" y="415925"/>
          <a:ext cx="2390775" cy="20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100" b="1" i="0" baseline="0">
              <a:effectLst/>
              <a:latin typeface="+mn-lt"/>
              <a:ea typeface="+mn-ea"/>
              <a:cs typeface="+mn-cs"/>
            </a:rPr>
            <a:t>NO : 2021 DESEMBER 001</a:t>
          </a:r>
          <a:endParaRPr lang="en-ID" sz="1000">
            <a:effectLst/>
          </a:endParaRP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1">
          <a:extLst>
            <a:ext uri="{FF2B5EF4-FFF2-40B4-BE49-F238E27FC236}">
              <a16:creationId xmlns:a16="http://schemas.microsoft.com/office/drawing/2014/main" id="{DEDFF017-7CCC-44FA-B95C-7AE2ABF265FE}"/>
            </a:ext>
          </a:extLst>
        </xdr:cNvPr>
        <xdr:cNvSpPr>
          <a:spLocks noChangeShapeType="1"/>
        </xdr:cNvSpPr>
      </xdr:nvSpPr>
      <xdr:spPr bwMode="auto">
        <a:xfrm flipV="1">
          <a:off x="5702300" y="22860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14</xdr:row>
      <xdr:rowOff>19050</xdr:rowOff>
    </xdr:from>
    <xdr:to>
      <xdr:col>6</xdr:col>
      <xdr:colOff>485775</xdr:colOff>
      <xdr:row>14</xdr:row>
      <xdr:rowOff>152400</xdr:rowOff>
    </xdr:to>
    <xdr:sp macro="" textlink="">
      <xdr:nvSpPr>
        <xdr:cNvPr id="12" name="Line 12">
          <a:extLst>
            <a:ext uri="{FF2B5EF4-FFF2-40B4-BE49-F238E27FC236}">
              <a16:creationId xmlns:a16="http://schemas.microsoft.com/office/drawing/2014/main" id="{DACC653F-8E7B-4DD5-ADCD-C0F6E6405C6A}"/>
            </a:ext>
          </a:extLst>
        </xdr:cNvPr>
        <xdr:cNvSpPr>
          <a:spLocks noChangeShapeType="1"/>
        </xdr:cNvSpPr>
      </xdr:nvSpPr>
      <xdr:spPr bwMode="auto">
        <a:xfrm flipV="1">
          <a:off x="646747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638175</xdr:colOff>
      <xdr:row>14</xdr:row>
      <xdr:rowOff>19050</xdr:rowOff>
    </xdr:from>
    <xdr:to>
      <xdr:col>6</xdr:col>
      <xdr:colOff>733425</xdr:colOff>
      <xdr:row>14</xdr:row>
      <xdr:rowOff>152400</xdr:rowOff>
    </xdr:to>
    <xdr:sp macro="" textlink="">
      <xdr:nvSpPr>
        <xdr:cNvPr id="13" name="Line 13">
          <a:extLst>
            <a:ext uri="{FF2B5EF4-FFF2-40B4-BE49-F238E27FC236}">
              <a16:creationId xmlns:a16="http://schemas.microsoft.com/office/drawing/2014/main" id="{8E491C58-0F22-4B66-9C5D-9D0E38174C45}"/>
            </a:ext>
          </a:extLst>
        </xdr:cNvPr>
        <xdr:cNvSpPr>
          <a:spLocks noChangeShapeType="1"/>
        </xdr:cNvSpPr>
      </xdr:nvSpPr>
      <xdr:spPr bwMode="auto">
        <a:xfrm flipV="1">
          <a:off x="6715125" y="230505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28575</xdr:colOff>
      <xdr:row>37</xdr:row>
      <xdr:rowOff>152401</xdr:rowOff>
    </xdr:from>
    <xdr:to>
      <xdr:col>21</xdr:col>
      <xdr:colOff>304800</xdr:colOff>
      <xdr:row>42</xdr:row>
      <xdr:rowOff>254000</xdr:rowOff>
    </xdr:to>
    <xdr:sp macro="" textlink="">
      <xdr:nvSpPr>
        <xdr:cNvPr id="14" name="Text Box 14">
          <a:extLst>
            <a:ext uri="{FF2B5EF4-FFF2-40B4-BE49-F238E27FC236}">
              <a16:creationId xmlns:a16="http://schemas.microsoft.com/office/drawing/2014/main" id="{E6479DF1-4B6E-4DA0-8DB9-A5ACB3C5F0AB}"/>
            </a:ext>
          </a:extLst>
        </xdr:cNvPr>
        <xdr:cNvSpPr txBox="1">
          <a:spLocks noChangeArrowheads="1"/>
        </xdr:cNvSpPr>
      </xdr:nvSpPr>
      <xdr:spPr bwMode="auto">
        <a:xfrm>
          <a:off x="28575" y="6629401"/>
          <a:ext cx="13998575" cy="8953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n-US" sz="1000" b="0" i="0" u="none" strike="noStrike" baseline="0">
              <a:solidFill>
                <a:srgbClr val="000000"/>
              </a:solidFill>
              <a:latin typeface="Arial"/>
              <a:cs typeface="Arial"/>
            </a:rPr>
            <a:t>Note :</a:t>
          </a:r>
          <a:r>
            <a:rPr lang="en-US" sz="1400" b="1" i="0" u="none" strike="noStrike" baseline="0">
              <a:solidFill>
                <a:srgbClr val="000000"/>
              </a:solidFill>
              <a:latin typeface="Arial"/>
              <a:cs typeface="Arial"/>
            </a:rPr>
            <a:t>	</a:t>
          </a:r>
        </a:p>
        <a:p>
          <a:pPr algn="l" rtl="0">
            <a:lnSpc>
              <a:spcPts val="1300"/>
            </a:lnSpc>
            <a:defRPr sz="1000"/>
          </a:pPr>
          <a:r>
            <a:rPr lang="en-US" sz="1400" b="1" i="0" u="none" strike="noStrike" baseline="0">
              <a:solidFill>
                <a:srgbClr val="000000"/>
              </a:solidFill>
              <a:latin typeface="Arial"/>
              <a:cs typeface="Arial"/>
            </a:rPr>
            <a:t>PO : 615494 --&gt; ORDER NOVEMBER'21</a:t>
          </a:r>
        </a:p>
        <a:p>
          <a:pPr algn="l" rtl="0">
            <a:lnSpc>
              <a:spcPts val="1300"/>
            </a:lnSpc>
            <a:defRPr sz="1000"/>
          </a:pPr>
          <a:r>
            <a:rPr lang="en-US" sz="1400" b="1" i="0" u="none" strike="noStrike" baseline="0">
              <a:solidFill>
                <a:srgbClr val="000000"/>
              </a:solidFill>
              <a:latin typeface="Arial"/>
              <a:cs typeface="Arial"/>
            </a:rPr>
            <a:t>PO : 617367 --&gt; ORDER DESEMBER'21</a:t>
          </a: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endParaRPr lang="en-US" sz="1400" b="1" i="0" u="none" strike="noStrike" baseline="0">
            <a:solidFill>
              <a:srgbClr val="000000"/>
            </a:solidFill>
            <a:latin typeface="Arial"/>
            <a:cs typeface="Arial"/>
          </a:endParaRPr>
        </a:p>
        <a:p>
          <a:pPr algn="l" rtl="0">
            <a:lnSpc>
              <a:spcPts val="1300"/>
            </a:lnSpc>
            <a:defRPr sz="1000"/>
          </a:pPr>
          <a:r>
            <a:rPr lang="en-US" sz="1400" b="1" i="0" u="none" strike="noStrike" baseline="0">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1153807</xdr:colOff>
      <xdr:row>2</xdr:row>
      <xdr:rowOff>54622</xdr:rowOff>
    </xdr:to>
    <xdr:pic>
      <xdr:nvPicPr>
        <xdr:cNvPr id="15" name="Picture 14">
          <a:extLst>
            <a:ext uri="{FF2B5EF4-FFF2-40B4-BE49-F238E27FC236}">
              <a16:creationId xmlns:a16="http://schemas.microsoft.com/office/drawing/2014/main" id="{D65A1D8B-D945-42EC-A2F5-A9DF4B035D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60207" cy="384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150019</xdr:colOff>
      <xdr:row>20</xdr:row>
      <xdr:rowOff>152400</xdr:rowOff>
    </xdr:from>
    <xdr:to>
      <xdr:col>4</xdr:col>
      <xdr:colOff>664369</xdr:colOff>
      <xdr:row>20</xdr:row>
      <xdr:rowOff>152400</xdr:rowOff>
    </xdr:to>
    <xdr:cxnSp macro="">
      <xdr:nvCxnSpPr>
        <xdr:cNvPr id="25" name="Straight Connector 2">
          <a:extLst>
            <a:ext uri="{FF2B5EF4-FFF2-40B4-BE49-F238E27FC236}">
              <a16:creationId xmlns:a16="http://schemas.microsoft.com/office/drawing/2014/main" id="{7559C748-2B9F-4BDF-AAB8-A17701AA952C}"/>
            </a:ext>
          </a:extLst>
        </xdr:cNvPr>
        <xdr:cNvCxnSpPr>
          <a:cxnSpLocks noChangeShapeType="1"/>
        </xdr:cNvCxnSpPr>
      </xdr:nvCxnSpPr>
      <xdr:spPr bwMode="auto">
        <a:xfrm>
          <a:off x="4431733" y="3989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6" name="Straight Connector 2">
          <a:extLst>
            <a:ext uri="{FF2B5EF4-FFF2-40B4-BE49-F238E27FC236}">
              <a16:creationId xmlns:a16="http://schemas.microsoft.com/office/drawing/2014/main" id="{44873286-1448-4122-94F5-5332D570E4D9}"/>
            </a:ext>
          </a:extLst>
        </xdr:cNvPr>
        <xdr:cNvCxnSpPr>
          <a:cxnSpLocks noChangeShapeType="1"/>
        </xdr:cNvCxnSpPr>
      </xdr:nvCxnSpPr>
      <xdr:spPr bwMode="auto">
        <a:xfrm>
          <a:off x="4431733" y="3989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7" name="Straight Connector 2">
          <a:extLst>
            <a:ext uri="{FF2B5EF4-FFF2-40B4-BE49-F238E27FC236}">
              <a16:creationId xmlns:a16="http://schemas.microsoft.com/office/drawing/2014/main" id="{FC2B258C-292A-477E-975E-CF69D495F75E}"/>
            </a:ext>
          </a:extLst>
        </xdr:cNvPr>
        <xdr:cNvCxnSpPr>
          <a:cxnSpLocks noChangeShapeType="1"/>
        </xdr:cNvCxnSpPr>
      </xdr:nvCxnSpPr>
      <xdr:spPr bwMode="auto">
        <a:xfrm>
          <a:off x="4431733" y="3989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8" name="Straight Connector 2">
          <a:extLst>
            <a:ext uri="{FF2B5EF4-FFF2-40B4-BE49-F238E27FC236}">
              <a16:creationId xmlns:a16="http://schemas.microsoft.com/office/drawing/2014/main" id="{3E5AE9C3-36D9-45B6-B3F9-15BBF63E8FA8}"/>
            </a:ext>
          </a:extLst>
        </xdr:cNvPr>
        <xdr:cNvCxnSpPr>
          <a:cxnSpLocks noChangeShapeType="1"/>
        </xdr:cNvCxnSpPr>
      </xdr:nvCxnSpPr>
      <xdr:spPr bwMode="auto">
        <a:xfrm>
          <a:off x="4431733" y="3989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29" name="Straight Connector 2">
          <a:extLst>
            <a:ext uri="{FF2B5EF4-FFF2-40B4-BE49-F238E27FC236}">
              <a16:creationId xmlns:a16="http://schemas.microsoft.com/office/drawing/2014/main" id="{E998BCCD-927E-481A-A413-A6FD11525B45}"/>
            </a:ext>
          </a:extLst>
        </xdr:cNvPr>
        <xdr:cNvCxnSpPr>
          <a:cxnSpLocks noChangeShapeType="1"/>
        </xdr:cNvCxnSpPr>
      </xdr:nvCxnSpPr>
      <xdr:spPr bwMode="auto">
        <a:xfrm>
          <a:off x="4431733" y="3989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0" name="Straight Connector 2">
          <a:extLst>
            <a:ext uri="{FF2B5EF4-FFF2-40B4-BE49-F238E27FC236}">
              <a16:creationId xmlns:a16="http://schemas.microsoft.com/office/drawing/2014/main" id="{C4B8BCAA-9A8B-4581-BA49-17204EF6E153}"/>
            </a:ext>
          </a:extLst>
        </xdr:cNvPr>
        <xdr:cNvCxnSpPr>
          <a:cxnSpLocks noChangeShapeType="1"/>
        </xdr:cNvCxnSpPr>
      </xdr:nvCxnSpPr>
      <xdr:spPr bwMode="auto">
        <a:xfrm>
          <a:off x="4431733" y="3989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1" name="Straight Connector 2">
          <a:extLst>
            <a:ext uri="{FF2B5EF4-FFF2-40B4-BE49-F238E27FC236}">
              <a16:creationId xmlns:a16="http://schemas.microsoft.com/office/drawing/2014/main" id="{E1602B70-08CE-4B25-A243-D0E711A35C77}"/>
            </a:ext>
          </a:extLst>
        </xdr:cNvPr>
        <xdr:cNvCxnSpPr>
          <a:cxnSpLocks noChangeShapeType="1"/>
        </xdr:cNvCxnSpPr>
      </xdr:nvCxnSpPr>
      <xdr:spPr bwMode="auto">
        <a:xfrm>
          <a:off x="4431733" y="3989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150019</xdr:colOff>
      <xdr:row>20</xdr:row>
      <xdr:rowOff>152400</xdr:rowOff>
    </xdr:from>
    <xdr:to>
      <xdr:col>4</xdr:col>
      <xdr:colOff>664369</xdr:colOff>
      <xdr:row>20</xdr:row>
      <xdr:rowOff>152400</xdr:rowOff>
    </xdr:to>
    <xdr:cxnSp macro="">
      <xdr:nvCxnSpPr>
        <xdr:cNvPr id="32" name="Straight Connector 2">
          <a:extLst>
            <a:ext uri="{FF2B5EF4-FFF2-40B4-BE49-F238E27FC236}">
              <a16:creationId xmlns:a16="http://schemas.microsoft.com/office/drawing/2014/main" id="{AF55E157-3ECA-4358-A874-5AACE1CE8CF6}"/>
            </a:ext>
          </a:extLst>
        </xdr:cNvPr>
        <xdr:cNvCxnSpPr>
          <a:cxnSpLocks noChangeShapeType="1"/>
        </xdr:cNvCxnSpPr>
      </xdr:nvCxnSpPr>
      <xdr:spPr bwMode="auto">
        <a:xfrm>
          <a:off x="4431733" y="3989614"/>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181429</xdr:colOff>
      <xdr:row>18</xdr:row>
      <xdr:rowOff>163286</xdr:rowOff>
    </xdr:from>
    <xdr:to>
      <xdr:col>4</xdr:col>
      <xdr:colOff>695779</xdr:colOff>
      <xdr:row>18</xdr:row>
      <xdr:rowOff>163286</xdr:rowOff>
    </xdr:to>
    <xdr:cxnSp macro="">
      <xdr:nvCxnSpPr>
        <xdr:cNvPr id="33" name="Straight Connector 2">
          <a:extLst>
            <a:ext uri="{FF2B5EF4-FFF2-40B4-BE49-F238E27FC236}">
              <a16:creationId xmlns:a16="http://schemas.microsoft.com/office/drawing/2014/main" id="{30CF8F49-4D4C-47FC-B256-C533E1A921E8}"/>
            </a:ext>
          </a:extLst>
        </xdr:cNvPr>
        <xdr:cNvCxnSpPr>
          <a:cxnSpLocks noChangeShapeType="1"/>
        </xdr:cNvCxnSpPr>
      </xdr:nvCxnSpPr>
      <xdr:spPr bwMode="auto">
        <a:xfrm>
          <a:off x="4463143" y="3238500"/>
          <a:ext cx="5143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m\data\My%20Documents\Klien\kons200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erver\file%20sharing%20(cost%20control)\Monthly%20report%20185\monthly%20Cost%20185%20ok.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Ofd2"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ining\Data%20Umum\A_tauhid\data%20umum\Data%20Confidential\TAUHID\YCJ\Cons%202004-05\Forecast%20at%20end%20of%20Q3\DcaForE%20-%20Q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tikah\Data%20Umum\Data%20Confidential\TAUHID\YCJ\Cons%202005-06\Forecast%20at%20end%20of%20Q1-182\DcaForE%20@%20end%20of%20Q1-18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ARYASANTARA\ACCT_FIN\ACT&amp;FIN\Hanny's\Miscellaneous\Analysis\GM%20ANALYSIS%2020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SHARED\Clients\I-L\kyocera\2000%20CITR\Marshall-Kyocera%20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TEMP\2Q_2000.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Gamen3"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Oper5"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ecn01\open\Users\hashiki\&#22810;&#26408;&#21270;&#23398;\&#29289;&#29702;&#35373;&#35336;\&#27161;&#28310;&#21270;\Takenaka\TABLE.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Users\Folder%20Group\F1%2012000\Quarter\1Q_97.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ecn01\open\Users\hashiki\&#22810;&#26408;&#21270;&#23398;\&#29289;&#29702;&#35373;&#35336;\&#27161;&#28310;&#21270;\Takenaka\BACKUP\TABLE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Sugeng\Data%20Umum\Documents%20and%20Settings\shige-i\My%20Documents\Excel%20temp\PA-CD-PJ\&#35211;&#31309;&#12426;\ASSY&#35211;&#31309;\EMX\MTR\AW16G&#22679;&#35430;&#12471;&#12540;&#12488;&#21152;&#24037;&#26178;&#38291;&#35211;&#31309;&#2636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s2\Documents%20and%20Settings\moriuchi\My%20Documents\&#25216;&#34899;&#36039;&#26009;\&#12450;&#12489;&#12458;&#12531;&#38283;&#30330;\&#38306;&#38651;&#65289;&#22806;&#37096;&#35373;&#35336;&#12502;&#12521;&#12531;&#12463;&#12501;&#12457;&#12540;&#12512;&#65288;IPO).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Togis_3dev\user\ZAIMU\2_&#26032;&#36001;&#21209;\&#38283;&#30330;DOC\90UNYOU\STANDARD\DOC_SAMP\&#20181;&#27096;&#26360;PG.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mi_filesrv01\public\WINDOWS\TEMP\D1BOX&#35211;&#31309;&#12426;&#24773;&#22577;10.6&#30495;&#19968;&#12373;&#12435;(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tsspt1\sapr3\WINDOWS\TEMP\~0056583.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S2\FS-Produksi\5-%20Meeting%20Produksi\REPORT%20WEEKLY%20196\Ie-srv\newdb\YMMA%232729&#20225;&#30011;&#35211;&#31309;&#12426;\%23272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Emix-filesrv01\home\My%20Documents\&#21407;&#20385;&#27083;&#25104;\&#65332;&#65337;\PSR240\PSR240&#21407;&#20385;&#27083;&#25104;&#20225;&#30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iska\Data%20Umum\SISKA\COMM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My%20Documents\&#65422;&#65437;&#65395;&#65396;&#65394;&#38306;&#20418;\SCB&#38283;&#30330;&#35336;&#30011;\&#38283;&#30330;&#35336;&#30011;&#26360;\YMMI\Hendra_P\Budget\BUDGET183-03-Revised060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My%20Documents\&#65422;&#65437;&#65395;&#65396;&#65394;&#38306;&#20418;\SCB&#38283;&#30330;&#35336;&#30011;\&#38283;&#30330;&#35336;&#30011;&#26360;\YMMI\Hendra_P\Budget\BUDGET183-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fs01.home.yamaha.com/Users/453787/AppData/Local/Microsoft/Windows/Temporary%20Internet%20Files/Content.Outlook/S1P6WMCZ/pointer/Business%20Dev/jland/data%20klien/DATA/Accounting/Finance/PAJAK/Salary%20April%20200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fs01.home.yamaha.com/Users/453787/AppData/Local/Microsoft/Windows/Temporary%20Internet%20Files/Content.Outlook/S1P6WMCZ/DOCUME~1/Deploy/LOCALS~1/Temp/notesFD2C40/FS%20PAS-0301%20(FIN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pckrm06a\finance\Documents%20and%20Settings\millerh1\Local%20Settings\Temporary%20Internet%20Files\OLK4\2004%20Plan%20F-X%20Rat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Ykfiler\deptdata\My%20Documents\APO\APO%20YK\001%20Kemble%20Requ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
      <sheetName val="worksheet"/>
      <sheetName val="equity"/>
      <sheetName val="cashflow"/>
      <sheetName val="comparative"/>
      <sheetName val="perGrup"/>
      <sheetName val="koran-ind"/>
      <sheetName val="koran-ingg"/>
      <sheetName val="pph-tangguhan"/>
      <sheetName val="def-tax-rec"/>
      <sheetName val="ws-valuation"/>
      <sheetName val="adj-entry"/>
      <sheetName val="DETIL"/>
      <sheetName val="社員リスト"/>
      <sheetName val="A"/>
      <sheetName val="7.LB After Plan"/>
      <sheetName val="MAIN時間見積り"/>
      <sheetName val="OT Juli 2019"/>
      <sheetName val="DT  Juli 2019"/>
      <sheetName val="REFUND"/>
      <sheetName val="オーダー管理 (4)"/>
      <sheetName val="処理機能記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of Pack GA "/>
      <sheetName val="Graph of Pack UP "/>
      <sheetName val="paint cost control (new) 18 "/>
      <sheetName val="mat'l in 185"/>
      <sheetName val="Dead stock"/>
      <sheetName val="repair &amp; maint"/>
      <sheetName val="fac. supplies"/>
      <sheetName val="constools"/>
      <sheetName val="FREIGHT"/>
      <sheetName val="Pengendalian GA "/>
      <sheetName val="Standart Pack GA "/>
      <sheetName val="Pengendalian UP "/>
      <sheetName val="Standart Pack UP "/>
      <sheetName val="paint consumption (new) 185 "/>
      <sheetName val="limbah"/>
      <sheetName val="rental truk"/>
      <sheetName val="ACC_Pemb Lok_"/>
      <sheetName val="purchase mat'l"/>
      <sheetName val="prod upright"/>
      <sheetName val="Prod GP1"/>
      <sheetName val="_ Reject GP"/>
      <sheetName val="_ Reject up"/>
      <sheetName val="TOOLCONS"/>
      <sheetName val="fact"/>
      <sheetName val="Submatttl "/>
      <sheetName val="paint cost control (new) 18 (4)"/>
      <sheetName val="paint consumption (new) 185 (5)"/>
      <sheetName val="Pengendalian GA"/>
      <sheetName val="Standart Pack GA"/>
      <sheetName val="Graph of Pack GA"/>
      <sheetName val="Pengendalian UP"/>
      <sheetName val="Standart Pack UP"/>
      <sheetName val="Graph of Pack UP"/>
      <sheetName val="02DB"/>
      <sheetName val="#REF!"/>
      <sheetName val="Constants"/>
      <sheetName val="Data Harian"/>
      <sheetName val="SUMMARY"/>
      <sheetName val="SURABAYA"/>
      <sheetName val="SEWA FINAL_GEDUNG_"/>
      <sheetName val="オーダー管理 (4)"/>
      <sheetName val="General"/>
      <sheetName val="UGDK 2005"/>
      <sheetName val="レポートレイアウ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A1" t="str">
            <v>PT. YAMAHA INDONESIA</v>
          </cell>
        </row>
        <row r="5">
          <cell r="A5" t="str">
            <v>MONITORING BIAYA FREIGHT &amp; HANDLING 185</v>
          </cell>
        </row>
        <row r="6">
          <cell r="A6">
            <v>40015</v>
          </cell>
          <cell r="B6" t="str">
            <v>US $</v>
          </cell>
        </row>
        <row r="7">
          <cell r="A7" t="str">
            <v>DESCRIPTION</v>
          </cell>
          <cell r="B7" t="str">
            <v>APR</v>
          </cell>
          <cell r="C7" t="str">
            <v>MEI</v>
          </cell>
          <cell r="D7" t="str">
            <v>JUN</v>
          </cell>
          <cell r="E7" t="str">
            <v>JUL</v>
          </cell>
          <cell r="F7" t="str">
            <v>AGUST</v>
          </cell>
          <cell r="G7" t="str">
            <v>SEP</v>
          </cell>
          <cell r="H7" t="str">
            <v>OKT</v>
          </cell>
          <cell r="I7" t="str">
            <v>NOP</v>
          </cell>
          <cell r="J7" t="str">
            <v>DES</v>
          </cell>
          <cell r="K7" t="str">
            <v>JAN'09</v>
          </cell>
          <cell r="L7" t="str">
            <v>FEB'09</v>
          </cell>
          <cell r="M7" t="str">
            <v>MAR'09</v>
          </cell>
          <cell r="N7" t="str">
            <v>TOTAL</v>
          </cell>
          <cell r="O7" t="str">
            <v>@185</v>
          </cell>
        </row>
        <row r="8">
          <cell r="A8" t="str">
            <v>RENTAL FORKLIFT</v>
          </cell>
          <cell r="B8">
            <v>5403.0595638494087</v>
          </cell>
          <cell r="C8">
            <v>703.92029456356943</v>
          </cell>
          <cell r="D8">
            <v>13649.119982828934</v>
          </cell>
          <cell r="E8">
            <v>4693.7669376693766</v>
          </cell>
          <cell r="F8">
            <v>6174.5996929151133</v>
          </cell>
          <cell r="G8">
            <v>6041.7349502895222</v>
          </cell>
          <cell r="H8">
            <v>5310.3007037747921</v>
          </cell>
          <cell r="I8">
            <v>1500.6821282401093</v>
          </cell>
          <cell r="J8">
            <v>4098.4281129125175</v>
          </cell>
          <cell r="K8">
            <v>6054.7945205479455</v>
          </cell>
          <cell r="L8">
            <v>8110.9643328929988</v>
          </cell>
          <cell r="M8">
            <v>0</v>
          </cell>
          <cell r="N8">
            <v>61741.371220484289</v>
          </cell>
          <cell r="O8">
            <v>5145.1142683736907</v>
          </cell>
        </row>
        <row r="9">
          <cell r="A9" t="str">
            <v>RENTAL TRUCK</v>
          </cell>
          <cell r="B9">
            <v>277.88</v>
          </cell>
          <cell r="C9">
            <v>614.01815681178255</v>
          </cell>
          <cell r="D9">
            <v>882.04378622021898</v>
          </cell>
          <cell r="E9">
            <v>957.64704607046076</v>
          </cell>
          <cell r="F9">
            <v>550.6592454485633</v>
          </cell>
          <cell r="G9">
            <v>1926.2218944608326</v>
          </cell>
          <cell r="H9">
            <v>357.24610791213479</v>
          </cell>
          <cell r="I9">
            <v>138.50313778990451</v>
          </cell>
          <cell r="J9">
            <v>521.9306229939923</v>
          </cell>
          <cell r="K9">
            <v>0</v>
          </cell>
          <cell r="L9">
            <v>0</v>
          </cell>
          <cell r="M9">
            <v>24.780884808013354</v>
          </cell>
          <cell r="N9">
            <v>6250.9308825159023</v>
          </cell>
          <cell r="O9">
            <v>520.91090687632516</v>
          </cell>
        </row>
        <row r="10">
          <cell r="A10" t="str">
            <v>BENSIN</v>
          </cell>
          <cell r="B10">
            <v>0</v>
          </cell>
          <cell r="C10">
            <v>0</v>
          </cell>
          <cell r="D10">
            <v>0</v>
          </cell>
          <cell r="E10">
            <v>0</v>
          </cell>
          <cell r="F10">
            <v>0</v>
          </cell>
          <cell r="G10">
            <v>0</v>
          </cell>
          <cell r="H10">
            <v>0</v>
          </cell>
          <cell r="I10">
            <v>0</v>
          </cell>
          <cell r="J10">
            <v>0</v>
          </cell>
          <cell r="K10">
            <v>0</v>
          </cell>
          <cell r="L10">
            <v>0</v>
          </cell>
          <cell r="M10">
            <v>0</v>
          </cell>
          <cell r="N10">
            <v>0</v>
          </cell>
          <cell r="O10">
            <v>0</v>
          </cell>
        </row>
        <row r="11">
          <cell r="A11" t="str">
            <v>SOLAR</v>
          </cell>
          <cell r="B11">
            <v>7343.5595096018224</v>
          </cell>
          <cell r="C11">
            <v>139.70110461338533</v>
          </cell>
          <cell r="D11">
            <v>17862.098304357158</v>
          </cell>
          <cell r="E11">
            <v>335.01355013550136</v>
          </cell>
          <cell r="F11">
            <v>9854.3862689186226</v>
          </cell>
          <cell r="G11">
            <v>679.10706872063804</v>
          </cell>
          <cell r="H11">
            <v>7070.8040093836635</v>
          </cell>
          <cell r="I11">
            <v>187.81264211005004</v>
          </cell>
          <cell r="J11">
            <v>4448.9079088140898</v>
          </cell>
          <cell r="K11">
            <v>72.922374429223751</v>
          </cell>
          <cell r="L11">
            <v>3562.320391897842</v>
          </cell>
          <cell r="M11">
            <v>404.95000000000005</v>
          </cell>
          <cell r="N11">
            <v>51961.583132981992</v>
          </cell>
          <cell r="O11">
            <v>4330.131927748499</v>
          </cell>
        </row>
        <row r="12">
          <cell r="A12" t="str">
            <v>OTHER</v>
          </cell>
          <cell r="B12">
            <v>2846.0399262232831</v>
          </cell>
          <cell r="C12">
            <v>55.338964695689839</v>
          </cell>
          <cell r="D12">
            <v>147.80081562567074</v>
          </cell>
          <cell r="E12">
            <v>167.90547425474256</v>
          </cell>
          <cell r="F12">
            <v>109.11603421803026</v>
          </cell>
          <cell r="G12">
            <v>302.90341964383265</v>
          </cell>
          <cell r="H12">
            <v>2106.5008125399872</v>
          </cell>
          <cell r="I12">
            <v>64.815552523874487</v>
          </cell>
          <cell r="J12">
            <v>84.663566784626781</v>
          </cell>
          <cell r="K12">
            <v>31.324200913242009</v>
          </cell>
          <cell r="L12">
            <v>144.51783355350065</v>
          </cell>
          <cell r="M12">
            <v>85.85</v>
          </cell>
          <cell r="N12">
            <v>6146.77660097648</v>
          </cell>
          <cell r="O12">
            <v>512.23138341470667</v>
          </cell>
        </row>
        <row r="13">
          <cell r="A13" t="str">
            <v>TOTAL</v>
          </cell>
          <cell r="B13">
            <v>15870.538999674514</v>
          </cell>
          <cell r="C13">
            <v>1512.9785206844272</v>
          </cell>
          <cell r="D13">
            <v>32541.062889031979</v>
          </cell>
          <cell r="E13">
            <v>6154.333008130081</v>
          </cell>
          <cell r="F13">
            <v>16688.761241500331</v>
          </cell>
          <cell r="G13">
            <v>8949.967333114826</v>
          </cell>
          <cell r="H13">
            <v>14844.851633610579</v>
          </cell>
          <cell r="I13">
            <v>1891.8134606639383</v>
          </cell>
          <cell r="J13">
            <v>9153.9302115052269</v>
          </cell>
          <cell r="K13">
            <v>6159.0410958904113</v>
          </cell>
          <cell r="L13">
            <v>11817.802558344341</v>
          </cell>
          <cell r="M13">
            <v>515.58088480801337</v>
          </cell>
          <cell r="N13">
            <v>126100.66183695866</v>
          </cell>
          <cell r="O13">
            <v>10508.388486413221</v>
          </cell>
        </row>
        <row r="16">
          <cell r="A16" t="str">
            <v>DESCRIPTION</v>
          </cell>
          <cell r="B16" t="str">
            <v>APR</v>
          </cell>
          <cell r="C16" t="str">
            <v>MEI</v>
          </cell>
          <cell r="D16" t="str">
            <v>JUN</v>
          </cell>
          <cell r="E16" t="str">
            <v>JUL</v>
          </cell>
          <cell r="F16" t="str">
            <v>AGUST</v>
          </cell>
          <cell r="G16" t="str">
            <v>SEP</v>
          </cell>
          <cell r="H16" t="str">
            <v>OKT</v>
          </cell>
          <cell r="I16" t="str">
            <v>NOP</v>
          </cell>
          <cell r="J16" t="str">
            <v>DES</v>
          </cell>
          <cell r="K16" t="str">
            <v>JAN'08</v>
          </cell>
          <cell r="L16" t="str">
            <v>FEB'08</v>
          </cell>
          <cell r="M16" t="str">
            <v>MAR'08</v>
          </cell>
          <cell r="N16" t="str">
            <v>TOTAL</v>
          </cell>
        </row>
        <row r="17">
          <cell r="A17">
            <v>185</v>
          </cell>
          <cell r="B17">
            <v>15870.538999674514</v>
          </cell>
          <cell r="C17">
            <v>1512.9785206844272</v>
          </cell>
          <cell r="D17">
            <v>32541.062889031979</v>
          </cell>
          <cell r="E17">
            <v>6154.333008130081</v>
          </cell>
          <cell r="F17">
            <v>16688.761241500331</v>
          </cell>
          <cell r="G17">
            <v>8949.967333114826</v>
          </cell>
          <cell r="H17">
            <v>14844.851633610579</v>
          </cell>
          <cell r="I17">
            <v>1891.8134606639383</v>
          </cell>
          <cell r="J17">
            <v>9153.9302115052269</v>
          </cell>
          <cell r="K17">
            <v>6159.0410958904113</v>
          </cell>
          <cell r="L17">
            <v>11817.802558344341</v>
          </cell>
          <cell r="M17">
            <v>515.58088480801337</v>
          </cell>
          <cell r="N17">
            <v>126100.66183695868</v>
          </cell>
        </row>
        <row r="18">
          <cell r="A18">
            <v>184</v>
          </cell>
          <cell r="B18">
            <v>11053.414564597499</v>
          </cell>
          <cell r="C18">
            <v>18999.207444389664</v>
          </cell>
          <cell r="D18">
            <v>5758.9338468509286</v>
          </cell>
          <cell r="E18">
            <v>14609.265297106251</v>
          </cell>
          <cell r="F18">
            <v>11158.27922926192</v>
          </cell>
          <cell r="G18">
            <v>9551.6594048884162</v>
          </cell>
          <cell r="H18">
            <v>8503.244500383058</v>
          </cell>
          <cell r="I18">
            <v>4945.3519301329234</v>
          </cell>
          <cell r="J18">
            <v>12747.078391638226</v>
          </cell>
          <cell r="K18">
            <v>6415.6386028240795</v>
          </cell>
          <cell r="L18">
            <v>9900.9453234312768</v>
          </cell>
          <cell r="M18">
            <v>9161.7604684565249</v>
          </cell>
          <cell r="N18">
            <v>105955.43334970798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d2"/>
      <sheetName val="Sheet1"/>
      <sheetName val="GeneralInfo"/>
      <sheetName val="選択項目一覧"/>
      <sheetName val="Region Code"/>
      <sheetName val="Product Group Code"/>
      <sheetName val="Perioden"/>
      <sheetName val="オーダー管理 (4)"/>
      <sheetName val="Company Code"/>
      <sheetName val="sapactivexlhiddensheet"/>
      <sheetName val="Trial"/>
      <sheetName val="社員リスト"/>
      <sheetName val="FREIGHT"/>
      <sheetName val="Constants"/>
      <sheetName val="Data Harian"/>
      <sheetName val="D1BOX原価表"/>
      <sheetName val="#REF!"/>
      <sheetName val="monthly budget"/>
      <sheetName val="April"/>
      <sheetName val="Mei "/>
      <sheetName val="Juni"/>
      <sheetName val="Juli"/>
      <sheetName val=" Repair Juli"/>
      <sheetName val="Agustus"/>
      <sheetName val="Sept 19"/>
      <sheetName val="Okt 19"/>
      <sheetName val="Kapasitas seasening"/>
      <sheetName val="Culture of Empowerment"/>
      <sheetName val="notes"/>
      <sheetName val="TBM"/>
      <sheetName val="PPH1298S"/>
      <sheetName val="(40)G&amp;A"/>
      <sheetName val="書換え条件"/>
      <sheetName val="STD labor"/>
      <sheetName val="SUMMARYPPH21_23"/>
      <sheetName val="(Global Parameters)"/>
      <sheetName val=" 184期185期台数金額資料"/>
    </sheetNames>
    <definedNames>
      <definedName name="Select_ACat1"/>
      <definedName name="Select_ACat2"/>
      <definedName name="Select_ACat3"/>
      <definedName name="Select_FCat1"/>
      <definedName name="Select_FCat2"/>
      <definedName name="Select_FCat3"/>
      <definedName name="Select_OCat1"/>
      <definedName name="Select_OCat2"/>
      <definedName name="Select_OCat3"/>
      <definedName name="Select_RefAct1"/>
      <definedName name="Select_RefAct2"/>
      <definedName name="Select_RefAct3"/>
      <definedName name="Select_RefObj1"/>
      <definedName name="Select_RefObj2"/>
      <definedName name="Update_Act"/>
      <definedName name="Update_Flow"/>
      <definedName name="Update_Layer"/>
      <definedName name="Update_Obj"/>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Code"/>
      <sheetName val="Internal Account Code"/>
      <sheetName val="month"/>
      <sheetName val="STD labor"/>
      <sheetName val="FREIGHT"/>
      <sheetName val="Constants"/>
      <sheetName val="#REF!"/>
      <sheetName val="Account Code (Sales, Purchase)"/>
      <sheetName val="2"/>
      <sheetName val="Submission"/>
      <sheetName val="書換え条件"/>
      <sheetName val="D1BOX原価表"/>
      <sheetName val="125円ﾃﾞｰﾀ"/>
      <sheetName val="Permanent info"/>
      <sheetName val="Data Hari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
      <sheetName val="common modules"/>
      <sheetName val="general functions"/>
      <sheetName val="messages"/>
      <sheetName val="month"/>
      <sheetName val="1BS_PL_CR_SS_Inventory_Employee"/>
      <sheetName val="2CF_Invest_R&amp;D"/>
      <sheetName val="3Sales"/>
      <sheetName val="4InterCo_Transaction"/>
      <sheetName val="5For_2_Segment_Co"/>
      <sheetName val="Company Code"/>
      <sheetName val="Product Group Code"/>
      <sheetName val="Region Code"/>
      <sheetName val="Internal Account Code"/>
      <sheetName val="FREIGHT"/>
      <sheetName val="Submission"/>
      <sheetName val="GeneralInfo"/>
      <sheetName val="Account Code (Sales, Purchase)"/>
      <sheetName val="#REF!"/>
    </sheetNames>
    <sheetDataSet>
      <sheetData sheetId="0"/>
      <sheetData sheetId="1"/>
      <sheetData sheetId="2"/>
      <sheetData sheetId="3"/>
      <sheetData sheetId="4"/>
      <sheetData sheetId="5"/>
      <sheetData sheetId="6"/>
      <sheetData sheetId="7"/>
      <sheetData sheetId="8"/>
      <sheetData sheetId="9"/>
      <sheetData sheetId="10"/>
      <sheetData sheetId="11" refreshError="1">
        <row r="2">
          <cell r="B2" t="str">
            <v>001</v>
          </cell>
          <cell r="C2" t="str">
            <v>Piano</v>
          </cell>
          <cell r="D2" t="str">
            <v>Yamaha Piano</v>
          </cell>
          <cell r="E2" t="str">
            <v>Yamaha Electric Piano</v>
          </cell>
          <cell r="F2" t="str">
            <v>1</v>
          </cell>
        </row>
        <row r="3">
          <cell r="C3">
            <v>0</v>
          </cell>
          <cell r="D3" t="str">
            <v>Disckavier Unit</v>
          </cell>
          <cell r="E3" t="str">
            <v>Disklavier Soft</v>
          </cell>
        </row>
        <row r="4">
          <cell r="C4">
            <v>0</v>
          </cell>
          <cell r="D4" t="str">
            <v>Yamaha Organ</v>
          </cell>
          <cell r="E4" t="str">
            <v>Grand Touch Piano</v>
          </cell>
        </row>
        <row r="5">
          <cell r="C5">
            <v>0</v>
          </cell>
          <cell r="D5" t="str">
            <v>Piano Accessories</v>
          </cell>
        </row>
        <row r="6">
          <cell r="B6" t="str">
            <v>018</v>
          </cell>
          <cell r="C6" t="str">
            <v>Portable Key Board</v>
          </cell>
          <cell r="D6" t="str">
            <v>Yamaha Regular Key Board</v>
          </cell>
          <cell r="E6" t="str">
            <v>Yamaha Mini-Key Board</v>
          </cell>
          <cell r="F6" t="str">
            <v>1</v>
          </cell>
        </row>
        <row r="7">
          <cell r="B7" t="str">
            <v>521</v>
          </cell>
          <cell r="C7" t="str">
            <v>Clavinova</v>
          </cell>
          <cell r="D7" t="str">
            <v>Yamaha Clavinova</v>
          </cell>
          <cell r="E7" t="str">
            <v>Yamaha Expander Module</v>
          </cell>
          <cell r="F7" t="str">
            <v>1</v>
          </cell>
        </row>
        <row r="8">
          <cell r="B8" t="str">
            <v>514</v>
          </cell>
          <cell r="C8" t="str">
            <v>Synthesizer</v>
          </cell>
          <cell r="D8" t="str">
            <v>Yamaha Digital Cbx</v>
          </cell>
          <cell r="E8" t="str">
            <v>Yamaha Combo Key-Board</v>
          </cell>
        </row>
        <row r="9">
          <cell r="B9" t="str">
            <v>003</v>
          </cell>
          <cell r="C9" t="str">
            <v>Electone</v>
          </cell>
          <cell r="D9" t="str">
            <v>Yamaha Electone</v>
          </cell>
          <cell r="F9" t="str">
            <v>1</v>
          </cell>
        </row>
        <row r="10">
          <cell r="B10" t="str">
            <v>IBO</v>
          </cell>
          <cell r="C10" t="str">
            <v>Band, Orchestra &amp; Educational Instruments</v>
          </cell>
          <cell r="D10" t="str">
            <v>Yamaha Educational Musical Instrument</v>
          </cell>
          <cell r="F10" t="str">
            <v>1</v>
          </cell>
        </row>
        <row r="11">
          <cell r="C11">
            <v>0</v>
          </cell>
          <cell r="D11" t="str">
            <v>Yamaha Harmonica</v>
          </cell>
          <cell r="E11" t="str">
            <v>Yamaha Accordion</v>
          </cell>
        </row>
        <row r="12">
          <cell r="C12">
            <v>0</v>
          </cell>
          <cell r="D12" t="str">
            <v>Yamaha Pianica</v>
          </cell>
          <cell r="E12" t="str">
            <v>Yamaha Recorder</v>
          </cell>
        </row>
        <row r="13">
          <cell r="C13">
            <v>0</v>
          </cell>
          <cell r="D13" t="str">
            <v>Yamaha Band &amp; Orchestra</v>
          </cell>
          <cell r="E13" t="str">
            <v>Band Accessories</v>
          </cell>
        </row>
        <row r="14">
          <cell r="B14" t="str">
            <v>017</v>
          </cell>
          <cell r="C14" t="str">
            <v>String/Percussion</v>
          </cell>
          <cell r="D14" t="str">
            <v xml:space="preserve">Yamaha Marimba </v>
          </cell>
          <cell r="E14" t="str">
            <v>Yamaha Timpani</v>
          </cell>
        </row>
        <row r="15">
          <cell r="C15">
            <v>0</v>
          </cell>
          <cell r="D15" t="str">
            <v>Yamaha Xylophone</v>
          </cell>
          <cell r="E15" t="str">
            <v>Yamaha Silent Violin / Cello</v>
          </cell>
        </row>
        <row r="16">
          <cell r="C16">
            <v>0</v>
          </cell>
          <cell r="D16" t="str">
            <v>Yamaha Acoustic Violin</v>
          </cell>
        </row>
        <row r="17">
          <cell r="B17" t="str">
            <v>IGD</v>
          </cell>
          <cell r="C17" t="str">
            <v>Guitar</v>
          </cell>
          <cell r="D17" t="str">
            <v>Yamaha Guitar</v>
          </cell>
          <cell r="E17" t="str">
            <v>Yamaha Effector</v>
          </cell>
        </row>
        <row r="18">
          <cell r="C18">
            <v>0</v>
          </cell>
          <cell r="D18" t="str">
            <v>Yamaha Guitar Amplifier</v>
          </cell>
        </row>
        <row r="19">
          <cell r="B19" t="str">
            <v>011</v>
          </cell>
          <cell r="C19" t="str">
            <v>Drums</v>
          </cell>
          <cell r="D19" t="str">
            <v>Yamaha Drum</v>
          </cell>
          <cell r="E19" t="str">
            <v>Yamaha Silent Drum</v>
          </cell>
        </row>
        <row r="20">
          <cell r="B20" t="str">
            <v>513</v>
          </cell>
          <cell r="C20" t="str">
            <v>Pro Audio</v>
          </cell>
          <cell r="D20" t="str">
            <v>Yamaha Pro Audio</v>
          </cell>
        </row>
        <row r="21">
          <cell r="B21" t="str">
            <v>563</v>
          </cell>
          <cell r="C21" t="str">
            <v>K.D. Parts-Ekb</v>
          </cell>
          <cell r="D21" t="str">
            <v>Electronic Musical Instrument K.D.</v>
          </cell>
          <cell r="E21" t="str">
            <v>(YMPI K.D.)</v>
          </cell>
        </row>
        <row r="22">
          <cell r="B22" t="str">
            <v>KDG</v>
          </cell>
          <cell r="C22" t="str">
            <v>K.D. Parts-Gad</v>
          </cell>
          <cell r="D22" t="str">
            <v>Gad K.D.Parts</v>
          </cell>
          <cell r="E22">
            <v>0</v>
          </cell>
        </row>
        <row r="23">
          <cell r="B23" t="str">
            <v>IPO</v>
          </cell>
          <cell r="C23" t="str">
            <v>Parts(Musical Instruments)</v>
          </cell>
          <cell r="D23" t="str">
            <v xml:space="preserve">Service Parts &amp; Spare Parts For Yamaha Musical Instruments </v>
          </cell>
          <cell r="E23">
            <v>0</v>
          </cell>
        </row>
        <row r="24">
          <cell r="B24" t="str">
            <v>058</v>
          </cell>
          <cell r="C24" t="str">
            <v>Sound Proof</v>
          </cell>
          <cell r="D24" t="str">
            <v>Silent Room</v>
          </cell>
          <cell r="E24">
            <v>0</v>
          </cell>
        </row>
        <row r="25">
          <cell r="B25" t="str">
            <v>026</v>
          </cell>
          <cell r="C25" t="str">
            <v>Music School</v>
          </cell>
          <cell r="D25" t="str">
            <v>Music School Text Books</v>
          </cell>
          <cell r="E25">
            <v>0</v>
          </cell>
        </row>
        <row r="26">
          <cell r="B26" t="str">
            <v>545</v>
          </cell>
          <cell r="C26" t="str">
            <v>English School</v>
          </cell>
          <cell r="D26" t="str">
            <v>English School Text Books</v>
          </cell>
          <cell r="E26">
            <v>0</v>
          </cell>
        </row>
        <row r="27">
          <cell r="B27" t="str">
            <v>IOM</v>
          </cell>
          <cell r="C27" t="str">
            <v>Other Musical Instruments</v>
          </cell>
          <cell r="D27" t="str">
            <v>Steinberg Products</v>
          </cell>
        </row>
        <row r="28">
          <cell r="D28" t="str">
            <v>Sound Cards</v>
          </cell>
          <cell r="E28" t="str">
            <v>Other Musical Instruments</v>
          </cell>
        </row>
        <row r="29">
          <cell r="B29" t="str">
            <v>012</v>
          </cell>
          <cell r="C29" t="str">
            <v>Audio</v>
          </cell>
          <cell r="D29" t="str">
            <v>Audio</v>
          </cell>
          <cell r="E29" t="str">
            <v>PC Audio</v>
          </cell>
        </row>
        <row r="30">
          <cell r="B30" t="str">
            <v>066</v>
          </cell>
          <cell r="C30" t="str">
            <v>Communication Materials</v>
          </cell>
          <cell r="D30" t="str">
            <v>Remote Router</v>
          </cell>
          <cell r="E30">
            <v>0</v>
          </cell>
        </row>
        <row r="31">
          <cell r="B31" t="str">
            <v>ASP</v>
          </cell>
          <cell r="C31" t="str">
            <v>Parts(Av/It Pruducts)</v>
          </cell>
          <cell r="D31" t="str">
            <v>Service Parts &amp; Spare Parts For Yamaha Av/It Products</v>
          </cell>
          <cell r="E31">
            <v>0</v>
          </cell>
        </row>
        <row r="32">
          <cell r="B32" t="str">
            <v>ILI</v>
          </cell>
          <cell r="C32" t="str">
            <v>Living Goods</v>
          </cell>
          <cell r="D32" t="str">
            <v>Living Goods</v>
          </cell>
          <cell r="E32" t="str">
            <v>Furniture</v>
          </cell>
        </row>
        <row r="33">
          <cell r="B33" t="str">
            <v>078</v>
          </cell>
          <cell r="C33" t="str">
            <v>L.S.I.</v>
          </cell>
          <cell r="D33" t="str">
            <v>L.S.I.</v>
          </cell>
          <cell r="E33">
            <v>0</v>
          </cell>
        </row>
        <row r="34">
          <cell r="B34" t="str">
            <v>060</v>
          </cell>
          <cell r="C34" t="str">
            <v>Electronic Metals</v>
          </cell>
          <cell r="D34" t="str">
            <v>Metal Products</v>
          </cell>
          <cell r="E34">
            <v>0</v>
          </cell>
        </row>
        <row r="35">
          <cell r="B35" t="str">
            <v>IRE</v>
          </cell>
          <cell r="C35" t="str">
            <v>Recreation</v>
          </cell>
          <cell r="D35" t="str">
            <v>Resort Business</v>
          </cell>
          <cell r="E35">
            <v>0</v>
          </cell>
        </row>
        <row r="36">
          <cell r="B36" t="str">
            <v>ISP</v>
          </cell>
          <cell r="C36" t="str">
            <v>Sporting Goods</v>
          </cell>
          <cell r="D36" t="str">
            <v>Yamaha Golf Club</v>
          </cell>
        </row>
        <row r="37">
          <cell r="B37" t="str">
            <v>571</v>
          </cell>
          <cell r="C37" t="str">
            <v>Car Parts</v>
          </cell>
          <cell r="D37" t="str">
            <v>Car Parts</v>
          </cell>
        </row>
        <row r="38">
          <cell r="B38" t="str">
            <v>DIV</v>
          </cell>
          <cell r="C38" t="str">
            <v>Others</v>
          </cell>
          <cell r="D38" t="str">
            <v>Yamaha Fine Technologies Products</v>
          </cell>
        </row>
        <row r="39">
          <cell r="B39" t="str">
            <v>HZ1</v>
          </cell>
          <cell r="C39" t="str">
            <v>Work In Process</v>
          </cell>
          <cell r="D39" t="str">
            <v>All Stock Of Goods In Process</v>
          </cell>
        </row>
        <row r="40">
          <cell r="B40" t="str">
            <v>HZ3</v>
          </cell>
          <cell r="C40" t="str">
            <v>Parts &amp; Raw Materials</v>
          </cell>
          <cell r="D40" t="str">
            <v xml:space="preserve">All Stock Of Parts &amp; Raw Materials </v>
          </cell>
        </row>
      </sheetData>
      <sheetData sheetId="12" refreshError="1">
        <row r="2">
          <cell r="A2" t="str">
            <v>R1</v>
          </cell>
          <cell r="B2" t="str">
            <v>JAPAN</v>
          </cell>
        </row>
        <row r="3">
          <cell r="A3" t="str">
            <v>R2</v>
          </cell>
          <cell r="B3" t="str">
            <v>NORTH AMERICA</v>
          </cell>
        </row>
        <row r="4">
          <cell r="A4" t="str">
            <v>R3</v>
          </cell>
          <cell r="B4" t="str">
            <v>EUROPE</v>
          </cell>
        </row>
        <row r="5">
          <cell r="A5" t="str">
            <v>R4</v>
          </cell>
          <cell r="B5" t="str">
            <v>OTHER EXPORT</v>
          </cell>
        </row>
      </sheetData>
      <sheetData sheetId="13"/>
      <sheetData sheetId="14" refreshError="1"/>
      <sheetData sheetId="15" refreshError="1"/>
      <sheetData sheetId="16" refreshError="1"/>
      <sheetData sheetId="17" refreshError="1"/>
      <sheetData sheetId="1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hart2"/>
      <sheetName val="total cost"/>
      <sheetName val="base"/>
      <sheetName val="SUMMARY"/>
      <sheetName val="100"/>
      <sheetName val="110"/>
      <sheetName val="130"/>
      <sheetName val="135"/>
      <sheetName val="136"/>
      <sheetName val="140"/>
      <sheetName val="145"/>
      <sheetName val="146"/>
      <sheetName val="150"/>
      <sheetName val="160"/>
      <sheetName val="165"/>
      <sheetName val="175"/>
      <sheetName val="180"/>
      <sheetName val="Marshal"/>
      <sheetName val="MTD_Flash_Report"/>
      <sheetName val="Power"/>
      <sheetName val="MSC Product Characteristics"/>
      <sheetName val="Monat"/>
      <sheetName val="Orders"/>
      <sheetName val="Control"/>
      <sheetName val="MSC-L5"/>
      <sheetName val="AN_EL(16.0)"/>
      <sheetName val="input sheet"/>
      <sheetName val="70 China (actual incl Optimor)"/>
      <sheetName val="MASTER"/>
      <sheetName val="Trial"/>
      <sheetName val="CVR"/>
      <sheetName val="STOCKHAM TAX DATA_RAW"/>
      <sheetName val="TB"/>
      <sheetName val="BTS-L4-L5-1C"/>
      <sheetName val="GM ANALYSIS 2001"/>
      <sheetName val="KAS $"/>
      <sheetName val="Macro5"/>
      <sheetName val="Table Array"/>
      <sheetName val="monthly"/>
      <sheetName val="LIST 99"/>
      <sheetName val="DFR CT"/>
      <sheetName val="Permanent info"/>
      <sheetName val="BSliRp"/>
      <sheetName val="Input"/>
      <sheetName val="INDEX"/>
      <sheetName val="社員リスト"/>
      <sheetName val="Region Code"/>
      <sheetName val="Product Group Code"/>
      <sheetName val="Company Code"/>
      <sheetName val="Internal Account Code"/>
      <sheetName val="month"/>
      <sheetName val="#REF!"/>
      <sheetName val="Verteil.schlüssel"/>
      <sheetName val="LOOKUP"/>
      <sheetName val="Instr + GQL ORM"/>
      <sheetName val="total_cost"/>
      <sheetName val="Ex-Rate"/>
      <sheetName val="FE_1770_P1"/>
      <sheetName val="NAP"/>
      <sheetName val="IS"/>
      <sheetName val="fiscal depr(E)"/>
      <sheetName val="TAX SUMMARY"/>
      <sheetName val="ledger02"/>
      <sheetName val="GeneralInfo"/>
      <sheetName val="cov"/>
      <sheetName val="Sheet1"/>
      <sheetName val="RATE"/>
      <sheetName val="AccountChart"/>
      <sheetName val="WMSO.3"/>
      <sheetName val="WMSO.7"/>
      <sheetName val="WMSO.1"/>
      <sheetName val="Cover - Flash"/>
      <sheetName val="Parameter"/>
      <sheetName val="MSC_Product_Characteristics"/>
      <sheetName val="70_China_(actual_incl_Optimor)"/>
      <sheetName val="DFR_CT"/>
      <sheetName val="STOCKHAM_TAX_DATA_RAW"/>
      <sheetName val="AN_EL(16_0)"/>
      <sheetName val="input_sheet"/>
      <sheetName val="Permanent_info"/>
      <sheetName val="GM_ANALYSIS_2001"/>
      <sheetName val="KAS_$"/>
      <sheetName val="Table_Array"/>
      <sheetName val="Ex_Rate"/>
      <sheetName val="data (2)"/>
      <sheetName val="DATA"/>
      <sheetName val="Type"/>
      <sheetName val="PL"/>
      <sheetName val="Day"/>
      <sheetName val="KRM Cashflows by mth"/>
      <sheetName val="F1771-IV"/>
      <sheetName val="F1771-V"/>
      <sheetName val="2-asi-00"/>
      <sheetName val="Sheet2"/>
      <sheetName val="11-12"/>
      <sheetName val="Sales - Ind. Life"/>
      <sheetName val="PEMAKAIAN PAKAN &amp; OBAT"/>
      <sheetName val="DIST"/>
      <sheetName val="NCastalone"/>
      <sheetName val="TaxDat"/>
      <sheetName val="STD labor"/>
      <sheetName val="FREIGHT"/>
      <sheetName val="0220"/>
      <sheetName val="Opening"/>
      <sheetName val="TAX LIST"/>
      <sheetName val="JAN 2001"/>
      <sheetName val="OpsHighlite"/>
      <sheetName val="MPO Shit Rota"/>
      <sheetName val="All_Table"/>
      <sheetName val="Metals"/>
      <sheetName val="CA"/>
      <sheetName val="total_cost1"/>
      <sheetName val="70_China_(actual_incl_Optimor)1"/>
      <sheetName val="DFR_CT1"/>
      <sheetName val="STOCKHAM_TAX_DATA_RAW1"/>
      <sheetName val="AN_EL(16_0)1"/>
      <sheetName val="MSC_Product_Characteristics1"/>
      <sheetName val="input_sheet1"/>
      <sheetName val="Permanent_info1"/>
      <sheetName val="GM_ANALYSIS_20011"/>
      <sheetName val="KAS_$1"/>
      <sheetName val="Table_Array1"/>
      <sheetName val="TAX_SUMMARY"/>
      <sheetName val="LIST_99"/>
      <sheetName val="Instr_+_GQL_ORM"/>
      <sheetName val="fiscal_depr(E)"/>
      <sheetName val="WMSO_3"/>
      <sheetName val="WMSO_7"/>
      <sheetName val="WMSO_1"/>
      <sheetName val="Cover_-_Flash"/>
      <sheetName val="국산화"/>
      <sheetName val="Macro1"/>
      <sheetName val="BTR"/>
      <sheetName val="BGR"/>
      <sheetName val="BKS"/>
      <sheetName val="data_(2)"/>
      <sheetName val="Konstanta"/>
      <sheetName val="d_com"/>
      <sheetName val="LBR-LBRN"/>
      <sheetName val="MONTHLY PROJ GP - MAY 2004"/>
      <sheetName val="MBOPEX09 YTD"/>
      <sheetName val="M"/>
      <sheetName val="TIRE DIVISION"/>
      <sheetName val="ocean voyage"/>
      <sheetName val="Sheet5"/>
      <sheetName val="Lookup Lists"/>
      <sheetName val="Detail_FA"/>
      <sheetName val="Links"/>
      <sheetName val="Lead"/>
      <sheetName val="Movements"/>
      <sheetName val="StockCodes"/>
      <sheetName val="Irregular Income"/>
      <sheetName val="FE-1770.P1"/>
      <sheetName val="FAKTOR"/>
      <sheetName val="Mar"/>
      <sheetName val="オーダー管理 (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Info"/>
      <sheetName val="Marshal"/>
      <sheetName val="Depreciation-Ind"/>
      <sheetName val="Depreciation-Eng"/>
      <sheetName val="Disposal-after 95"/>
      <sheetName val="Disposal-before 1995"/>
      <sheetName val="Penambahan"/>
      <sheetName val="Addition"/>
      <sheetName val="Lampiran"/>
      <sheetName val="Attachment"/>
      <sheetName val="Art. 21"/>
      <sheetName val="Exit fiscal"/>
      <sheetName val="Entertainment"/>
      <sheetName val="Cover"/>
      <sheetName val="FI-1771.P1"/>
      <sheetName val="FE-1771.P1"/>
      <sheetName val="FI-1771.P2"/>
      <sheetName val="FE-1771.P2"/>
      <sheetName val="FI-1771-I"/>
      <sheetName val="FE-1771-I"/>
      <sheetName val="FI-1771-II"/>
      <sheetName val="FE-1771-II"/>
      <sheetName val="FI-1771-III"/>
      <sheetName val="FE-1771-III"/>
      <sheetName val="FI-1771-IV"/>
      <sheetName val="FE-1771-IV"/>
      <sheetName val="FI-1771-V"/>
      <sheetName val="FE-1771-V"/>
      <sheetName val="FI-1771-VI"/>
      <sheetName val="FE-1771-VI"/>
      <sheetName val="Company Code"/>
      <sheetName val="Internal Account Code"/>
      <sheetName val="month"/>
      <sheetName val="mat_l stock ratio store"/>
      <sheetName val="SUMMARY"/>
      <sheetName val="Region Code"/>
      <sheetName val="Product Group Code"/>
      <sheetName val="185 New"/>
      <sheetName val="#REF!"/>
      <sheetName val="Permanent info"/>
      <sheetName val="lists"/>
      <sheetName val="TP-MARKET"/>
      <sheetName val="HUB"/>
      <sheetName val="TP"/>
      <sheetName val="Ex-Rate"/>
      <sheetName val="ACT Cashflow"/>
      <sheetName val="RATE-NEW"/>
      <sheetName val="note_defect"/>
      <sheetName val="TB"/>
      <sheetName val="Account Code"/>
      <sheetName val="CH-OV"/>
      <sheetName val="Balance Sheet"/>
      <sheetName val="Income Statement"/>
      <sheetName val="Marshal -1"/>
      <sheetName val="HO Use"/>
      <sheetName val="Sheet3"/>
      <sheetName val="8-Liabilities"/>
      <sheetName val="Dbase"/>
      <sheetName val="書換え条件"/>
      <sheetName val="D1BOX原価表"/>
      <sheetName val="Sheet2"/>
      <sheetName val="corp tax"/>
      <sheetName val="6510200"/>
      <sheetName val="OH"/>
      <sheetName val="total GA per dept"/>
      <sheetName val="9"/>
      <sheetName val="CFS US-Canada CAD"/>
      <sheetName val="CFS AP-NZD (Trade Bills)"/>
      <sheetName val="Notes to BS"/>
      <sheetName val="Marshall-Kyocera final"/>
      <sheetName val="SEWA FINAL_GEDUNG_"/>
      <sheetName val="CL-SWITZ"/>
      <sheetName val="オーダー管理 (4)"/>
    </sheetNames>
    <sheetDataSet>
      <sheetData sheetId="0" refreshError="1">
        <row r="5">
          <cell r="I5" t="str">
            <v>PT KYOCERA INDONESIA</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sheetName val="Work"/>
      <sheetName val="FS"/>
      <sheetName val="Cost"/>
      <sheetName val="Asset "/>
      <sheetName val="Budget"/>
      <sheetName val="CMAdraft"/>
      <sheetName val="CMA "/>
      <sheetName val="Profit Loss"/>
      <sheetName val="Balance Sheet"/>
      <sheetName val="General Exp"/>
      <sheetName val="Analysis"/>
      <sheetName val="Present"/>
      <sheetName val="Comments"/>
      <sheetName val="TBM"/>
      <sheetName val="SUMMARY"/>
      <sheetName val="Company Code"/>
      <sheetName val="Internal Account Code"/>
      <sheetName val="month"/>
      <sheetName val="Region Code"/>
      <sheetName val="Product Group Code"/>
      <sheetName val="sapactivexlhiddensheet"/>
      <sheetName val="Parameter"/>
      <sheetName val="GeneralInfo"/>
      <sheetName val="#REF!"/>
      <sheetName val="Monthly report"/>
      <sheetName val="125円ﾃﾞｰﾀ"/>
      <sheetName val="YMP生産計画"/>
      <sheetName val="185 New"/>
      <sheetName val="オーダー管理 (4)"/>
      <sheetName val="PL"/>
      <sheetName val="FREIGH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コード"/>
      <sheetName val="表紙"/>
      <sheetName val="概要"/>
      <sheetName val="PGM処理ﾌﾛｰ"/>
      <sheetName val="業務フロー図"/>
      <sheetName val="検証"/>
      <sheetName val="選択画面定義"/>
      <sheetName val="入力画面定義"/>
      <sheetName val="出力ﾚｲｱｳﾄ定義"/>
      <sheetName val="出力項目"/>
      <sheetName val="出力項目 (2)"/>
      <sheetName val="出力項目 (3)"/>
      <sheetName val="テーブル編集要領"/>
      <sheetName val="テーブル編集要領 (2)"/>
      <sheetName val="補足資料"/>
      <sheetName val="補足資料 (2)"/>
      <sheetName val="補足資料 (3)"/>
      <sheetName val="R3⇔外部ｼｽﾃﾑ定義"/>
      <sheetName val=" I P O"/>
      <sheetName val="フリー（縦）"/>
      <sheetName val="フリー（横）"/>
      <sheetName val="Gamen3"/>
      <sheetName val="Permanent info"/>
      <sheetName val="社員リスト"/>
      <sheetName val="A"/>
      <sheetName val="Marshal"/>
      <sheetName val="worksheet"/>
      <sheetName val="選択項目一覧"/>
      <sheetName val="#REF!"/>
      <sheetName val="#REF"/>
      <sheetName val="Trial"/>
      <sheetName val="GeneralInfo"/>
      <sheetName val="SUMMARY"/>
      <sheetName val="書換え条件"/>
      <sheetName val="monthly budget"/>
      <sheetName val="処理機能記述"/>
      <sheetName val="(40)G&amp;A"/>
      <sheetName val="sapactivexlhiddensheet"/>
      <sheetName val="Company Code"/>
      <sheetName val="Internal Account Code"/>
      <sheetName val="month"/>
    </sheetNames>
    <definedNames>
      <definedName name="Select_Cat1"/>
      <definedName name="Select_Cat2"/>
      <definedName name="Select_Cat3"/>
      <definedName name="Select_RefAct"/>
      <definedName name="Select_RefOitm"/>
      <definedName name="Select_RefTbl"/>
      <definedName name="SelFileGExp"/>
      <definedName name="Update_Gamen"/>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5"/>
      <sheetName val="Input"/>
      <sheetName val="125円ﾃﾞｰﾀ"/>
      <sheetName val="Culture of Empowerment"/>
      <sheetName val="Company Code"/>
      <sheetName val="Internal Account Code"/>
      <sheetName val="month"/>
      <sheetName val="Region Code"/>
      <sheetName val="Product Group Code"/>
      <sheetName val="GeneralInfo"/>
      <sheetName val="SUMMARY"/>
      <sheetName val="Trial"/>
      <sheetName val="Final"/>
      <sheetName val="FREIGHT"/>
      <sheetName val="#REF!"/>
      <sheetName val="#REF"/>
      <sheetName val="monthly budget"/>
      <sheetName val="worksheet"/>
      <sheetName val="社員リスト"/>
      <sheetName val="オーダー管理 (4)"/>
      <sheetName val="TBM"/>
      <sheetName val="書換え条件"/>
      <sheetName val="Constants"/>
      <sheetName val="Permanent info"/>
      <sheetName val="Marshal"/>
    </sheetNames>
    <definedNames>
      <definedName name="Select_CCat1"/>
      <definedName name="Select_CCat2"/>
      <definedName name="Select_CCat3"/>
      <definedName name="Select_RefEve"/>
      <definedName name="Select_RefGamen"/>
      <definedName name="Select_RefObj"/>
      <definedName name="Select_RefOpe1"/>
      <definedName name="Select_RefOpe2"/>
      <definedName name="Select_RefOpe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C1 NOV"/>
      <sheetName val="Trial"/>
      <sheetName val="オーダー管理 (4)"/>
      <sheetName val="GeneralInfo"/>
      <sheetName val="Culture of Empowerment"/>
      <sheetName val="#REF"/>
      <sheetName val="SUMMARY"/>
      <sheetName val="FREIGHT"/>
      <sheetName val="#REF!"/>
      <sheetName val="社員リスト"/>
      <sheetName val="MAIN時間見積り"/>
      <sheetName val="FE-1771$.P1"/>
      <sheetName val="Sheet2"/>
    </sheetNames>
    <definedNames>
      <definedName name="Select_RefTblI"/>
      <definedName name="SelFileTblExp"/>
      <definedName name="Update_Table"/>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urrent"/>
      <sheetName val="PL"/>
      <sheetName val="Input"/>
      <sheetName val="PRASS99"/>
      <sheetName val="Résultats"/>
      <sheetName val="tb1"/>
      <sheetName val="table"/>
      <sheetName val="0220"/>
      <sheetName val="FRN"/>
      <sheetName val="K-5"/>
      <sheetName val="#REF"/>
      <sheetName val="Ex_Rate"/>
      <sheetName val="Sub Acc"/>
      <sheetName val="社員リスト"/>
      <sheetName val="worksheet"/>
      <sheetName val="9"/>
      <sheetName val="1Q_97"/>
      <sheetName val="Region Code"/>
      <sheetName val="Product Group Code"/>
      <sheetName val="書換え条件"/>
      <sheetName val="SD"/>
      <sheetName val="Sch 16.1"/>
      <sheetName val="Sch 17.1"/>
      <sheetName val="Sch 14.2"/>
      <sheetName val="Sch 22.2"/>
      <sheetName val="Sch 22.4"/>
      <sheetName val="Sch 3.1"/>
      <sheetName val="BEP"/>
      <sheetName val="Art 23"/>
      <sheetName val="Module2"/>
      <sheetName val="A u g"/>
      <sheetName val="Marshal"/>
      <sheetName val="data"/>
      <sheetName val="corp tax"/>
      <sheetName val="U-3.1.1 telephone"/>
      <sheetName val="Tax Rate 2012"/>
      <sheetName val="Premi Iuran"/>
      <sheetName val="Q-PC1"/>
      <sheetName val="Q-PC2"/>
      <sheetName val="Approved SUMMARY-2013"/>
      <sheetName val="IntBalheet"/>
      <sheetName val="Revenue"/>
      <sheetName val="Assum"/>
      <sheetName val="Vendors"/>
      <sheetName val="BS+PL"/>
      <sheetName val="VC.4"/>
      <sheetName val="G.3.2.1 Rekon PPN In Premix"/>
      <sheetName val="REKAP PPH 21"/>
      <sheetName val="Art_23"/>
      <sheetName val="BQMP"/>
      <sheetName val="Art_231"/>
      <sheetName val="Sub_Acc"/>
      <sheetName val="Dropdown"/>
      <sheetName val="Ex-Rate"/>
      <sheetName val="WP"/>
      <sheetName val="SA2"/>
      <sheetName val="Premi_Iuran"/>
      <sheetName val="Sch_16_1"/>
      <sheetName val="Sch_17_1"/>
      <sheetName val="Sch_14_2"/>
      <sheetName val="Sch_22_2"/>
      <sheetName val="Sch_22_4"/>
      <sheetName val="Sch_3_1"/>
      <sheetName val="A_u_g"/>
      <sheetName val="corp_tax"/>
      <sheetName val="Tax_Rate_2012"/>
      <sheetName val="U-3_1_1_telephone"/>
      <sheetName val="7123885"/>
      <sheetName val="WBS1"/>
      <sheetName val="Master Cost Center"/>
      <sheetName val="OLDMAP"/>
      <sheetName val="Individual Gross Profit J - Aug"/>
      <sheetName val="PL (MONTHLY)"/>
      <sheetName val="DATA WP"/>
      <sheetName val="TSGAR"/>
      <sheetName val="Budget BS"/>
      <sheetName val="NAMA PERUSAHAAN"/>
      <sheetName val="CSG Overhead"/>
      <sheetName val="Plant Overhead"/>
      <sheetName val="C1 NOV"/>
      <sheetName val="Alokasi Rutin"/>
      <sheetName val="Sheet1"/>
      <sheetName val="10c. Mapping UP GP PE OK"/>
      <sheetName val="Sub_Acc1"/>
      <sheetName val="corp_tax1"/>
      <sheetName val="U-3_1_1_telephone1"/>
      <sheetName val="Sub_Acc2"/>
      <sheetName val="Art_232"/>
      <sheetName val="corp_tax2"/>
      <sheetName val="U-3_1_1_telephone2"/>
      <sheetName val="Biaya"/>
      <sheetName val="FKT_PJK"/>
      <sheetName val="ShareCapital "/>
      <sheetName val="Inventories"/>
      <sheetName val="CH_FL_QUAR"/>
      <sheetName val="PDPC0908"/>
      <sheetName val="Compare to competitor ratio-BI"/>
      <sheetName val="당월(1)"/>
      <sheetName val="PLN Mar"/>
      <sheetName val="PK HJ  HP"/>
      <sheetName val="Reaperdist"/>
      <sheetName val="Renc.Prod"/>
      <sheetName val="PLN Des"/>
      <sheetName val="Biaya Tot PLN"/>
      <sheetName val="PLN Okt"/>
      <sheetName val="PLN Jan"/>
      <sheetName val="PLN Mei"/>
      <sheetName val="PLN Nov"/>
      <sheetName val="PLN Jun"/>
      <sheetName val="PLN Jul"/>
      <sheetName val="PLN Feb"/>
      <sheetName val="PLN Ags"/>
      <sheetName val="PLN Sep"/>
      <sheetName val="PLN Apr"/>
      <sheetName val="CY_CRS"/>
      <sheetName val="LS_CRS"/>
      <sheetName val="EMISI"/>
      <sheetName val="HEAT"/>
      <sheetName val="Biaya Tot PLN TDL 2003"/>
      <sheetName val="Renc.Semen Keluar prod kantong"/>
      <sheetName val="Tabel Kode"/>
      <sheetName val="Art_233"/>
      <sheetName val="PLN_Mar"/>
      <sheetName val="PK_HJ__HP"/>
      <sheetName val="Renc_Prod"/>
      <sheetName val="PLN_Des"/>
      <sheetName val="Biaya_Tot_PLN"/>
      <sheetName val="PLN_Okt"/>
      <sheetName val="PLN_Jan"/>
      <sheetName val="PLN_Mei"/>
      <sheetName val="PLN_Nov"/>
      <sheetName val="PLN_Jun"/>
      <sheetName val="PLN_Jul"/>
      <sheetName val="PLN_Feb"/>
      <sheetName val="PLN_Ags"/>
      <sheetName val="PLN_Sep"/>
      <sheetName val="PLN_Apr"/>
      <sheetName val="Biaya_Tot_PLN_TDL_2003"/>
      <sheetName val="Renc_Semen_Keluar_prod_kantong"/>
      <sheetName val="Tabel_Kode"/>
      <sheetName val="GROWTH"/>
      <sheetName val="Journal Template"/>
      <sheetName val="dataPS"/>
      <sheetName val="laporan"/>
      <sheetName val="KODING"/>
      <sheetName val="Kode"/>
      <sheetName val="F1771-II"/>
      <sheetName val="F1771-III"/>
      <sheetName val="koding_komposisi"/>
      <sheetName val="KODINGharga"/>
      <sheetName val="BASE"/>
      <sheetName val="data (2)"/>
      <sheetName val="TB after Reval-Server"/>
      <sheetName val="DATA LIST"/>
      <sheetName val="EX RATE"/>
      <sheetName val="SE"/>
      <sheetName val="Note"/>
      <sheetName val="TB2003"/>
      <sheetName val="Trading Statement"/>
      <sheetName val="DPS OK"/>
      <sheetName val="Non-Statistical Sampling"/>
      <sheetName val="DETAIL"/>
      <sheetName val="AKUN"/>
      <sheetName val="EXPO PER BUYER"/>
      <sheetName val="GRIR"/>
      <sheetName val="lm7-11"/>
      <sheetName val="Permanent info"/>
      <sheetName val="DAF.INVEN U.O"/>
      <sheetName val="Auxiliary"/>
      <sheetName val="Penebusan"/>
      <sheetName val="Angs.B.Group"/>
      <sheetName val="IMPUT PENERIMAAN BULK WB"/>
      <sheetName val="HUTANG PER VENDOR 09"/>
      <sheetName val="IMPUT PENERIMAAN BAG PRODUKSI"/>
      <sheetName val="PEMAKAIAN BY PRODUKSI"/>
      <sheetName val="GeneralInfo"/>
      <sheetName val="FE-1771-I"/>
      <sheetName val="Tc"/>
      <sheetName val="Sumber Hidup"/>
      <sheetName val="UI - Brands"/>
      <sheetName val="AFFIRM"/>
      <sheetName val="UI - Pat Dyn"/>
      <sheetName val="Affirm Retrieve"/>
      <sheetName val="UI - Additional"/>
      <sheetName val="Main Title"/>
      <sheetName val="達成729"/>
      <sheetName val="上野ﾌｫｰﾑ台当たり"/>
      <sheetName val="AJE"/>
      <sheetName val="VC_4"/>
      <sheetName val="G_3_2_1_Rekon_PPN_In_Premix"/>
      <sheetName val="REKAP_PPH_21"/>
      <sheetName val="Approved_SUMMARY-2013"/>
      <sheetName val="Local"/>
      <sheetName val="ocean voyage"/>
      <sheetName val="PPH 23 - 26"/>
      <sheetName val="pm"/>
      <sheetName val="PPN-Januari-02"/>
      <sheetName val="Income S"/>
      <sheetName val="balance sheet"/>
      <sheetName val="Menu"/>
      <sheetName val="D"/>
      <sheetName val="aktdit(WP)"/>
      <sheetName val="SE-C"/>
      <sheetName val="TelkomInfra - Revenue Monthly"/>
      <sheetName val="Sheet2"/>
      <sheetName val="summary-1"/>
      <sheetName val="BSHO Report"/>
      <sheetName val="Front"/>
      <sheetName val="Check Sheet"/>
      <sheetName val="PLHO Report"/>
      <sheetName val="PLHOENG"/>
      <sheetName val="NAMA PT"/>
      <sheetName val="TB avicena"/>
      <sheetName val="JenisTransaksi"/>
      <sheetName val="DaftarBank"/>
      <sheetName val="Form"/>
      <sheetName val="DL_13"/>
      <sheetName val="FIXASS"/>
      <sheetName val="Premi_Iuran1"/>
      <sheetName val="A_u_g1"/>
      <sheetName val="Tax_Rate_20121"/>
      <sheetName val="VC_41"/>
      <sheetName val="G_3_2_1_Rekon_PPN_In_Premix1"/>
      <sheetName val="REKAP_PPH_211"/>
      <sheetName val="Approved_SUMMARY-20131"/>
      <sheetName val="Art_234"/>
      <sheetName val="Sub_Acc3"/>
      <sheetName val="Premi_Iuran2"/>
      <sheetName val="A_u_g2"/>
      <sheetName val="Tax_Rate_20122"/>
      <sheetName val="VC_42"/>
      <sheetName val="G_3_2_1_Rekon_PPN_In_Premix2"/>
      <sheetName val="REKAP_PPH_212"/>
      <sheetName val="Approved_SUMMARY-20132"/>
      <sheetName val="4334-Summary"/>
      <sheetName val="Cetak BG"/>
      <sheetName val="Art_235"/>
      <sheetName val="Sub_Acc4"/>
      <sheetName val="Premi_Iuran3"/>
      <sheetName val="A_u_g3"/>
      <sheetName val="corp_tax3"/>
      <sheetName val="U-3_1_1_telephone3"/>
      <sheetName val="Tax_Rate_20123"/>
      <sheetName val="VC_43"/>
      <sheetName val="G_3_2_1_Rekon_PPN_In_Premix3"/>
      <sheetName val="REKAP_PPH_213"/>
      <sheetName val="Approved_SUMMARY-20133"/>
      <sheetName val="Sch_16_11"/>
      <sheetName val="Sch_17_11"/>
      <sheetName val="Sch_14_21"/>
      <sheetName val="Sch_22_21"/>
      <sheetName val="Sch_22_41"/>
      <sheetName val="Sch_3_11"/>
      <sheetName val="kary21"/>
      <sheetName val="WIL13"/>
      <sheetName val="WIL21"/>
      <sheetName val="Input Yield"/>
      <sheetName val="PH Data"/>
      <sheetName val="WBS2"/>
      <sheetName val="PROGRESS"/>
      <sheetName val="ACM0131(GT)"/>
      <sheetName val="BBM-03"/>
      <sheetName val=""/>
      <sheetName val="NERACA"/>
      <sheetName val="STN2006"/>
      <sheetName val="SC_FLDCOST_2004"/>
      <sheetName val="損益計算書(PL)"/>
      <sheetName val="Data_Umum"/>
      <sheetName val="A Grade Hiten - Local"/>
      <sheetName val="Petunjuk"/>
      <sheetName val="12"/>
      <sheetName val="Instructions"/>
      <sheetName val="FE-1770-I"/>
      <sheetName val="FE-1770.P1"/>
      <sheetName val="FE-1770-II"/>
      <sheetName val="RUPS"/>
      <sheetName val="EXC-R"/>
      <sheetName val="PIK_QUO"/>
      <sheetName val="Atur"/>
      <sheetName val="capacity"/>
      <sheetName val="Man power"/>
      <sheetName val="RP"/>
      <sheetName val="RJE"/>
      <sheetName val="WPL"/>
      <sheetName val="Karet"/>
      <sheetName val="Sales Report MKTG"/>
      <sheetName val="Journal_Template"/>
      <sheetName val="Journal_Template1"/>
      <sheetName val="Journal_Template2"/>
      <sheetName val="Journal_Template3"/>
      <sheetName val="pvt"/>
      <sheetName val="LEDGER 2019"/>
      <sheetName val="LEDGER 2020"/>
      <sheetName val="E-faktur (FP)"/>
      <sheetName val="RECAP (TIDAK ADA DI GL VAT)"/>
      <sheetName val="look up"/>
      <sheetName val="July19"/>
      <sheetName val="Major assumption"/>
      <sheetName val="Msn-2"/>
      <sheetName val="ren.kerj 2014"/>
      <sheetName val="ANNUAL CJ20"/>
      <sheetName val="ANNUAL DM2"/>
      <sheetName val="r.tanam"/>
      <sheetName val="RATOON CJ20"/>
      <sheetName val="RATOON DM2"/>
      <sheetName val="EDP"/>
      <sheetName val="Map"/>
      <sheetName val="Sheet3"/>
      <sheetName val="AHSbj"/>
      <sheetName val="BQ-E20-02(Rp)"/>
      <sheetName val="Realisasi Acc Exp - BP"/>
      <sheetName val="New Ref"/>
      <sheetName val="Client AJE"/>
      <sheetName val="ESCON"/>
      <sheetName val="TB"/>
      <sheetName val="bs"/>
      <sheetName val="BKKAS"/>
      <sheetName val="RESIDU-3"/>
      <sheetName val="POTO MAC"/>
      <sheetName val="ekui"/>
      <sheetName val="MOTO"/>
      <sheetName val="基準ﾘｽﾄ"/>
      <sheetName val="software wp"/>
      <sheetName val="Div&amp;Grade List"/>
      <sheetName val="&quot;Specific&quot; COA List"/>
      <sheetName val="Source Sumsel"/>
      <sheetName val="Sheet8"/>
      <sheetName val="O-5 Tax 23 Prepaid"/>
      <sheetName val="COGS"/>
      <sheetName val="TBM"/>
      <sheetName val="1. TB-MUTASI-DC"/>
      <sheetName val="Isolasi Luar Dalam"/>
      <sheetName val="Isolasi Luar"/>
      <sheetName val="FINANCIAL ASSUMPTION"/>
      <sheetName val="DATA MASTER"/>
      <sheetName val="NARF_bs"/>
      <sheetName val="kriteria"/>
      <sheetName val="130"/>
      <sheetName val="020a"/>
      <sheetName val="020b"/>
      <sheetName val="150"/>
      <sheetName val="160"/>
      <sheetName val="175"/>
      <sheetName val="180"/>
      <sheetName val="185"/>
      <sheetName val="190"/>
      <sheetName val="196"/>
      <sheetName val="200"/>
      <sheetName val="230"/>
      <sheetName val="250"/>
      <sheetName val="020c"/>
      <sheetName val="300"/>
      <sheetName val="320"/>
      <sheetName val="340"/>
      <sheetName val="350"/>
      <sheetName val="355"/>
      <sheetName val="360"/>
      <sheetName val="375"/>
      <sheetName val="380"/>
      <sheetName val="390"/>
      <sheetName val="395"/>
      <sheetName val="020e"/>
      <sheetName val="399"/>
      <sheetName val="400"/>
      <sheetName val="420"/>
      <sheetName val="425"/>
      <sheetName val="430"/>
      <sheetName val="450"/>
      <sheetName val="500"/>
      <sheetName val="550"/>
      <sheetName val="560"/>
      <sheetName val="600"/>
      <sheetName val="100"/>
      <sheetName val="700"/>
      <sheetName val="840.01"/>
      <sheetName val="840.02"/>
      <sheetName val="120"/>
      <sheetName val="125"/>
      <sheetName val="135"/>
      <sheetName val="140"/>
      <sheetName val="Account Code"/>
      <sheetName val="OFF"/>
      <sheetName val="dasang1"/>
      <sheetName val="Final"/>
      <sheetName val="(40)G&amp;A"/>
      <sheetName val="C"/>
      <sheetName val="KU-Ajt'03"/>
      <sheetName val="Glossary-Index"/>
      <sheetName val="PK"/>
      <sheetName val="Individual_Gross_Profit_J_-_Aug"/>
      <sheetName val="PL_(MONTHLY)"/>
      <sheetName val="NAMA_PERUSAHAAN"/>
      <sheetName val="Budget_BS"/>
      <sheetName val="Master_Cost_Center"/>
      <sheetName val="DATA_LIST"/>
      <sheetName val="C1_NOV"/>
      <sheetName val="ShareCapital_"/>
      <sheetName val="CSG_Overhead"/>
      <sheetName val="Plant_Overhead"/>
      <sheetName val="DATA_WP"/>
      <sheetName val="Alokasi_Rutin"/>
      <sheetName val="Trading_Statement"/>
      <sheetName val="Compare_to_competitor_ratio-BI"/>
      <sheetName val="PLN_Mar1"/>
      <sheetName val="PK_HJ__HP1"/>
      <sheetName val="Renc_Prod1"/>
      <sheetName val="PLN_Des1"/>
      <sheetName val="Biaya_Tot_PLN1"/>
      <sheetName val="PLN_Okt1"/>
      <sheetName val="PLN_Jan1"/>
      <sheetName val="PLN_Mei1"/>
      <sheetName val="PLN_Nov1"/>
      <sheetName val="PLN_Jun1"/>
      <sheetName val="PLN_Jul1"/>
      <sheetName val="PLN_Feb1"/>
      <sheetName val="PLN_Ags1"/>
      <sheetName val="PLN_Sep1"/>
      <sheetName val="PLN_Apr1"/>
      <sheetName val="Biaya_Tot_PLN_TDL_20031"/>
      <sheetName val="Renc_Semen_Keluar_prod_kantong1"/>
      <sheetName val="Tabel_Kode1"/>
      <sheetName val="TelkomInfra_-_Revenue_Monthly"/>
      <sheetName val="data_(2)"/>
      <sheetName val="TB_after_Reval-Server"/>
      <sheetName val="Permanent_info"/>
      <sheetName val="DPS_OK"/>
      <sheetName val="Angs_B_Group"/>
      <sheetName val="IMPUT_PENERIMAAN_BULK_WB"/>
      <sheetName val="HUTANG_PER_VENDOR_09"/>
      <sheetName val="IMPUT_PENERIMAAN_BAG_PRODUKSI"/>
      <sheetName val="PEMAKAIAN_BY_PRODUKSI"/>
      <sheetName val="UI_-_Brands"/>
      <sheetName val="UI_-_Pat_Dyn"/>
      <sheetName val="Affirm_Retrieve"/>
      <sheetName val="UI_-_Additional"/>
      <sheetName val="Main_Title"/>
      <sheetName val="DAF_INVEN_U_O"/>
      <sheetName val="Non-Statistical_Sampling"/>
      <sheetName val="Sumber_Hidup"/>
      <sheetName val="ocean_voyage"/>
      <sheetName val="TB_avicena"/>
      <sheetName val="Input_Yield"/>
      <sheetName val="PH_Data"/>
      <sheetName val="A_Grade_Hiten_-_Local"/>
      <sheetName val="NAMA_PT"/>
      <sheetName val="EXPO_PER_BUYER"/>
      <sheetName val="FE-1770_P1"/>
      <sheetName val="BUDGET_1999"/>
      <sheetName val="FA Movement"/>
      <sheetName val="Param"/>
      <sheetName val="MATERIALFINAL"/>
      <sheetName val="DAF-2"/>
      <sheetName val="I-ME"/>
      <sheetName val="70_qual_2"/>
      <sheetName val="Plan Prod"/>
      <sheetName val="CS"/>
      <sheetName val="Actual EWH_PA_UA"/>
      <sheetName val="PRO_COAL"/>
      <sheetName val="PS"/>
      <sheetName val="Summary"/>
      <sheetName val="DBASE"/>
      <sheetName val="_SAF 02"/>
      <sheetName val="Art_22"/>
      <sheetName val="Bukubesar"/>
      <sheetName val="Control"/>
      <sheetName val="Built"/>
      <sheetName val="Validasi"/>
      <sheetName val="Art_236"/>
      <sheetName val="Sub_Acc5"/>
      <sheetName val="Premi_Iuran4"/>
      <sheetName val="Sch_16_12"/>
      <sheetName val="Sch_17_12"/>
      <sheetName val="Sch_14_22"/>
      <sheetName val="Sch_22_22"/>
      <sheetName val="Sch_22_42"/>
      <sheetName val="Sch_3_12"/>
      <sheetName val="corp_tax4"/>
      <sheetName val="U-3_1_1_telephone4"/>
      <sheetName val="A_u_g4"/>
      <sheetName val="Tax_Rate_20124"/>
      <sheetName val="VC_44"/>
      <sheetName val="G_3_2_1_Rekon_PPN_In_Premix4"/>
      <sheetName val="REKAP_PPH_214"/>
      <sheetName val="Approved_SUMMARY-20134"/>
      <sheetName val="Source_Sumsel"/>
      <sheetName val="FINANCIAL_ASSUMPTION"/>
      <sheetName val="Cetak_BG"/>
      <sheetName val="DATA_MASTER"/>
      <sheetName val="Sales_Report_MKTG"/>
      <sheetName val="PPH_23_-_26"/>
      <sheetName val="Income_S"/>
      <sheetName val="balance_sheet"/>
      <sheetName val="lookups"/>
      <sheetName val="Terak-Real"/>
      <sheetName val="Cover"/>
      <sheetName val="Output"/>
      <sheetName val="Matrix"/>
      <sheetName val="Sens Out"/>
      <sheetName val="W"/>
      <sheetName val="Engine"/>
      <sheetName val="Inputs"/>
      <sheetName val="Calcs"/>
      <sheetName val="Semen"/>
      <sheetName val="nr4.mj"/>
      <sheetName val="Company Asset Class Pivot"/>
      <sheetName val="Asset Class List"/>
      <sheetName val="gl"/>
      <sheetName val="R�sultats"/>
      <sheetName val="Listen"/>
      <sheetName val="JSiar"/>
      <sheetName val="Individual_Gross_Profit_J_-_Au1"/>
      <sheetName val="PL_(MONTHLY)1"/>
      <sheetName val="DATA_WP1"/>
      <sheetName val="ocean_voyage1"/>
      <sheetName val="PPH_23_-_261"/>
      <sheetName val="Permanent_info1"/>
      <sheetName val="Income_S1"/>
      <sheetName val="balance_sheet1"/>
      <sheetName val="CSG_Overhead1"/>
      <sheetName val="Plant_Overhead1"/>
      <sheetName val="DIRECT COST"/>
      <sheetName val="WP PASIVA"/>
      <sheetName val="WP LABA RUGI"/>
      <sheetName val="PREPMT"/>
      <sheetName val="Volumes"/>
      <sheetName val="Cash Flow"/>
      <sheetName val="kkp"/>
      <sheetName val="Identitas"/>
      <sheetName val="CA Sheet"/>
      <sheetName val="PX Graph"/>
      <sheetName val="WS 1219"/>
      <sheetName val="Profit &amp; Loss"/>
      <sheetName val="cuti besar"/>
      <sheetName val="payroll"/>
      <sheetName val="sorb planning"/>
      <sheetName val="Other charges (income)"/>
      <sheetName val="BEFORE ALLOCATION"/>
      <sheetName val="XG PU"/>
      <sheetName val="1106-M&amp;E"/>
      <sheetName val="1105-B&amp;I-OK"/>
      <sheetName val="Neraca detail per book"/>
      <sheetName val="1997"/>
      <sheetName val=" SPT 1771 FY 2010 FINAL.xlsx"/>
      <sheetName val="Individual_Gross_Profit_J_-_Au2"/>
      <sheetName val="PL_(MONTHLY)2"/>
      <sheetName val="Sch_16_13"/>
      <sheetName val="Sch_17_13"/>
      <sheetName val="Sch_14_23"/>
      <sheetName val="Sch_22_23"/>
      <sheetName val="Sch_22_43"/>
      <sheetName val="Sch_3_13"/>
      <sheetName val="DATA_WP2"/>
      <sheetName val="ocean_voyage2"/>
      <sheetName val="PPH_23_-_262"/>
      <sheetName val="CSG_Overhead2"/>
      <sheetName val="Plant_Overhead2"/>
      <sheetName val="Income_S2"/>
      <sheetName val="balance_sheet2"/>
      <sheetName val="Permanent_info2"/>
      <sheetName val="DAF_INVEN_U_O1"/>
      <sheetName val="ShareCapital_1"/>
      <sheetName val="Master_Cost_Center1"/>
      <sheetName val="Budget_BS1"/>
      <sheetName val="NAMA_PERUSAHAAN1"/>
      <sheetName val="Alokasi_Rutin1"/>
      <sheetName val="C1_NOV1"/>
      <sheetName val="Trading_Statement1"/>
      <sheetName val="data_(2)1"/>
      <sheetName val="PLN_Mar2"/>
      <sheetName val="PK_HJ__HP2"/>
      <sheetName val="Renc_Prod2"/>
      <sheetName val="PLN_Des2"/>
      <sheetName val="Biaya_Tot_PLN2"/>
      <sheetName val="PLN_Okt2"/>
      <sheetName val="PLN_Jan2"/>
      <sheetName val="PLN_Mei2"/>
      <sheetName val="PLN_Nov2"/>
      <sheetName val="PLN_Jun2"/>
      <sheetName val="PLN_Jul2"/>
      <sheetName val="PLN_Feb2"/>
      <sheetName val="PLN_Ags2"/>
      <sheetName val="PLN_Sep2"/>
      <sheetName val="PLN_Apr2"/>
      <sheetName val="Biaya_Tot_PLN_TDL_20032"/>
      <sheetName val="Renc_Semen_Keluar_prod_kantong2"/>
      <sheetName val="Tabel_Kode2"/>
      <sheetName val="Compare_to_competitor_ratio-BI1"/>
      <sheetName val="TB_avicena1"/>
      <sheetName val="NAMA_PT1"/>
      <sheetName val="EXPO_PER_BUYER1"/>
      <sheetName val="DATA_LIST1"/>
      <sheetName val="Individual_Gross_Profit_J_-_Au3"/>
      <sheetName val="PL_(MONTHLY)3"/>
      <sheetName val="corp_tax5"/>
      <sheetName val="U-3_1_1_telephone5"/>
      <sheetName val="Sch_16_14"/>
      <sheetName val="Sch_17_14"/>
      <sheetName val="Sch_14_24"/>
      <sheetName val="Sch_22_24"/>
      <sheetName val="Sch_22_44"/>
      <sheetName val="Sch_3_14"/>
      <sheetName val="DATA_WP3"/>
      <sheetName val="ocean_voyage3"/>
      <sheetName val="PPH_23_-_263"/>
      <sheetName val="CSG_Overhead3"/>
      <sheetName val="Plant_Overhead3"/>
      <sheetName val="Income_S3"/>
      <sheetName val="balance_sheet3"/>
      <sheetName val="Permanent_info3"/>
      <sheetName val="DAF_INVEN_U_O2"/>
      <sheetName val="ShareCapital_2"/>
      <sheetName val="Master_Cost_Center2"/>
      <sheetName val="Budget_BS2"/>
      <sheetName val="NAMA_PERUSAHAAN2"/>
      <sheetName val="Alokasi_Rutin2"/>
      <sheetName val="C1_NOV2"/>
      <sheetName val="Trading_Statement2"/>
      <sheetName val="data_(2)2"/>
      <sheetName val="PLN_Mar3"/>
      <sheetName val="PK_HJ__HP3"/>
      <sheetName val="Renc_Prod3"/>
      <sheetName val="PLN_Des3"/>
      <sheetName val="Biaya_Tot_PLN3"/>
      <sheetName val="PLN_Okt3"/>
      <sheetName val="PLN_Jan3"/>
      <sheetName val="PLN_Mei3"/>
      <sheetName val="PLN_Nov3"/>
      <sheetName val="PLN_Jun3"/>
      <sheetName val="PLN_Jul3"/>
      <sheetName val="PLN_Feb3"/>
      <sheetName val="PLN_Ags3"/>
      <sheetName val="PLN_Sep3"/>
      <sheetName val="PLN_Apr3"/>
      <sheetName val="Biaya_Tot_PLN_TDL_20033"/>
      <sheetName val="Renc_Semen_Keluar_prod_kantong3"/>
      <sheetName val="Tabel_Kode3"/>
      <sheetName val="Compare_to_competitor_ratio-BI2"/>
      <sheetName val="TB_avicena2"/>
      <sheetName val="NAMA_PT2"/>
      <sheetName val="EXPO_PER_BUYER2"/>
      <sheetName val="DATA_LIST2"/>
      <sheetName val="TB_after_Reval-Server1"/>
      <sheetName val="DPS_OK1"/>
      <sheetName val="Non-Statistical_Sampling1"/>
      <sheetName val="SW1"/>
      <sheetName val="MACHINE"/>
      <sheetName val="Family"/>
      <sheetName val="Rumus"/>
      <sheetName val="Pengalaman Per"/>
      <sheetName val="Harvest'CostQ01"/>
      <sheetName val="MatureManuring"/>
      <sheetName val="MatureMandays"/>
      <sheetName val="ManDay_2004"/>
      <sheetName val="BUD_vs_PROJ"/>
      <sheetName val="BAL"/>
      <sheetName val="Syarat"/>
      <sheetName val="DPS_OK2"/>
      <sheetName val="TB_after_Reval-Server2"/>
      <sheetName val="corp_tax6"/>
      <sheetName val="U-3_1_1_telephone6"/>
      <sheetName val="Art_237"/>
      <sheetName val="Sub_Acc6"/>
      <sheetName val="Master_Cost_Center3"/>
      <sheetName val="Budget_BS3"/>
      <sheetName val="NAMA_PERUSAHAAN3"/>
      <sheetName val="C1_NOV3"/>
      <sheetName val="ShareCapital_3"/>
      <sheetName val="Alokasi_Rutin3"/>
      <sheetName val="Compare_to_competitor_ratio-BI3"/>
      <sheetName val="DPS_OK3"/>
      <sheetName val="data_(2)3"/>
      <sheetName val="DATA_LIST3"/>
      <sheetName val="PLN_Mar4"/>
      <sheetName val="PK_HJ__HP4"/>
      <sheetName val="Renc_Prod4"/>
      <sheetName val="PLN_Des4"/>
      <sheetName val="Biaya_Tot_PLN4"/>
      <sheetName val="PLN_Okt4"/>
      <sheetName val="PLN_Jan4"/>
      <sheetName val="PLN_Mei4"/>
      <sheetName val="PLN_Nov4"/>
      <sheetName val="PLN_Jun4"/>
      <sheetName val="PLN_Jul4"/>
      <sheetName val="PLN_Feb4"/>
      <sheetName val="PLN_Ags4"/>
      <sheetName val="PLN_Sep4"/>
      <sheetName val="PLN_Apr4"/>
      <sheetName val="Biaya_Tot_PLN_TDL_20034"/>
      <sheetName val="Renc_Semen_Keluar_prod_kantong4"/>
      <sheetName val="Tabel_Kode4"/>
      <sheetName val="TB_after_Reval-Server3"/>
      <sheetName val="Sch_16_15"/>
      <sheetName val="Sch_17_15"/>
      <sheetName val="Sch_14_25"/>
      <sheetName val="Sch_22_25"/>
      <sheetName val="Sch_22_45"/>
      <sheetName val="Sch_3_15"/>
      <sheetName val="corp_tax7"/>
      <sheetName val="U-3_1_1_telephone7"/>
      <sheetName val="Art_238"/>
      <sheetName val="Sub_Acc7"/>
      <sheetName val="A_u_g5"/>
      <sheetName val="Tax_Rate_20125"/>
      <sheetName val="Premi_Iuran5"/>
      <sheetName val="Master_Cost_Center4"/>
      <sheetName val="Individual_Gross_Profit_J_-_Au4"/>
      <sheetName val="PL_(MONTHLY)4"/>
      <sheetName val="Budget_BS4"/>
      <sheetName val="NAMA_PERUSAHAAN4"/>
      <sheetName val="C1_NOV4"/>
      <sheetName val="CSG_Overhead4"/>
      <sheetName val="Plant_Overhead4"/>
      <sheetName val="DATA_WP4"/>
      <sheetName val="ShareCapital_4"/>
      <sheetName val="Alokasi_Rutin4"/>
      <sheetName val="Compare_to_competitor_ratio-BI4"/>
      <sheetName val="Permanent_info4"/>
      <sheetName val="DPS_OK4"/>
      <sheetName val="data_(2)4"/>
      <sheetName val="DATA_LIST4"/>
      <sheetName val="PLN_Mar5"/>
      <sheetName val="PK_HJ__HP5"/>
      <sheetName val="Renc_Prod5"/>
      <sheetName val="PLN_Des5"/>
      <sheetName val="Biaya_Tot_PLN5"/>
      <sheetName val="PLN_Okt5"/>
      <sheetName val="PLN_Jan5"/>
      <sheetName val="PLN_Mei5"/>
      <sheetName val="PLN_Nov5"/>
      <sheetName val="PLN_Jun5"/>
      <sheetName val="PLN_Jul5"/>
      <sheetName val="PLN_Feb5"/>
      <sheetName val="PLN_Ags5"/>
      <sheetName val="PLN_Sep5"/>
      <sheetName val="PLN_Apr5"/>
      <sheetName val="Biaya_Tot_PLN_TDL_20035"/>
      <sheetName val="Renc_Semen_Keluar_prod_kantong5"/>
      <sheetName val="Tabel_Kode5"/>
      <sheetName val="Journal_Template4"/>
      <sheetName val="TB_after_Reval-Server4"/>
      <sheetName val="Sch_16_16"/>
      <sheetName val="Sch_17_16"/>
      <sheetName val="Sch_14_26"/>
      <sheetName val="Sch_22_26"/>
      <sheetName val="Sch_22_46"/>
      <sheetName val="Sch_3_16"/>
      <sheetName val="corp_tax8"/>
      <sheetName val="U-3_1_1_telephone8"/>
      <sheetName val="Art_239"/>
      <sheetName val="Sub_Acc8"/>
      <sheetName val="A_u_g6"/>
      <sheetName val="Tax_Rate_20126"/>
      <sheetName val="Premi_Iuran6"/>
      <sheetName val="VC_45"/>
      <sheetName val="G_3_2_1_Rekon_PPN_In_Premix5"/>
      <sheetName val="REKAP_PPH_215"/>
      <sheetName val="Approved_SUMMARY-20135"/>
      <sheetName val="Master_Cost_Center5"/>
      <sheetName val="Individual_Gross_Profit_J_-_Au5"/>
      <sheetName val="PL_(MONTHLY)5"/>
      <sheetName val="Budget_BS5"/>
      <sheetName val="NAMA_PERUSAHAAN5"/>
      <sheetName val="C1_NOV5"/>
      <sheetName val="CSG_Overhead5"/>
      <sheetName val="Plant_Overhead5"/>
      <sheetName val="DATA_WP5"/>
      <sheetName val="ShareCapital_5"/>
      <sheetName val="Alokasi_Rutin5"/>
      <sheetName val="Compare_to_competitor_ratio-BI5"/>
      <sheetName val="Permanent_info5"/>
      <sheetName val="DPS_OK5"/>
      <sheetName val="data_(2)5"/>
      <sheetName val="DATA_LIST5"/>
      <sheetName val="PLN_Mar6"/>
      <sheetName val="PK_HJ__HP6"/>
      <sheetName val="Renc_Prod6"/>
      <sheetName val="PLN_Des6"/>
      <sheetName val="Biaya_Tot_PLN6"/>
      <sheetName val="PLN_Okt6"/>
      <sheetName val="PLN_Jan6"/>
      <sheetName val="PLN_Mei6"/>
      <sheetName val="PLN_Nov6"/>
      <sheetName val="PLN_Jun6"/>
      <sheetName val="PLN_Jul6"/>
      <sheetName val="PLN_Feb6"/>
      <sheetName val="PLN_Ags6"/>
      <sheetName val="PLN_Sep6"/>
      <sheetName val="PLN_Apr6"/>
      <sheetName val="Biaya_Tot_PLN_TDL_20036"/>
      <sheetName val="Renc_Semen_Keluar_prod_kantong6"/>
      <sheetName val="Tabel_Kode6"/>
      <sheetName val="Journal_Template5"/>
      <sheetName val="TB_after_Reval-Server5"/>
      <sheetName val="des"/>
      <sheetName val="Sketch Page"/>
      <sheetName val="KKP 01 Audit"/>
      <sheetName val="Lap. Keuangan Des "/>
      <sheetName val="RATE"/>
      <sheetName val="data-hujan"/>
      <sheetName val="Curah hujan"/>
      <sheetName val="MGR-12"/>
      <sheetName val="keb-bbm"/>
      <sheetName val="BSHO_Report"/>
      <sheetName val="Check_Sheet"/>
      <sheetName val="PLHO_Report"/>
      <sheetName val="Man_power"/>
      <sheetName val="Salesdata01-10 2004"/>
      <sheetName val="RumusTB 1 bln"/>
      <sheetName val="EE-PROP"/>
      <sheetName val="KRPPT.03"/>
      <sheetName val="DRAFT"/>
      <sheetName val="NEW-PANEL"/>
      <sheetName val="Cip"/>
      <sheetName val="tr-28202"/>
      <sheetName val="chemcal"/>
      <sheetName val="STAT&quot;D&quot;"/>
      <sheetName val="T.B"/>
      <sheetName val="G.200 - Depreciation exp"/>
      <sheetName val="G-300 - Allocation of dep"/>
      <sheetName val="cilandak payroll"/>
      <sheetName val="B"/>
      <sheetName val="SUM-IN"/>
      <sheetName val="AIN"/>
      <sheetName val="ARG"/>
      <sheetName val="ADR"/>
      <sheetName val="TB3889"/>
      <sheetName val="PL1"/>
      <sheetName val="AQL"/>
      <sheetName val="SJY"/>
      <sheetName val="SLW"/>
      <sheetName val="Asumsi"/>
      <sheetName val="Perhitungan"/>
      <sheetName val="BOM"/>
      <sheetName val="Input CM"/>
      <sheetName val="Solar,Cal V"/>
      <sheetName val="Stok9"/>
      <sheetName val="Input Kiln"/>
      <sheetName val="Listrik"/>
      <sheetName val="Input RM"/>
      <sheetName val="Input_Rerestok"/>
      <sheetName val="Input SGG"/>
      <sheetName val="Stock1+TB"/>
      <sheetName val="Stok23"/>
      <sheetName val="Stok4"/>
      <sheetName val="Stok5"/>
      <sheetName val="RKAP"/>
      <sheetName val="WCrestated"/>
      <sheetName val="M"/>
      <sheetName val="Sumber_Hidup1"/>
      <sheetName val="Angs_B_Group1"/>
      <sheetName val="IMPUT_PENERIMAAN_BULK_WB1"/>
      <sheetName val="HUTANG_PER_VENDOR_091"/>
      <sheetName val="IMPUT_PENERIMAAN_BAG_PRODUKSI1"/>
      <sheetName val="PEMAKAIAN_BY_PRODUKSI1"/>
      <sheetName val="UI_-_Brands1"/>
      <sheetName val="UI_-_Pat_Dyn1"/>
      <sheetName val="Affirm_Retrieve1"/>
      <sheetName val="UI_-_Additional1"/>
      <sheetName val="Main_Title1"/>
      <sheetName val="TelkomInfra_-_Revenue_Monthly1"/>
      <sheetName val="A_Grade_Hiten_-_Local1"/>
      <sheetName val="O-5_Tax_23_Prepaid"/>
      <sheetName val="Cetak_BG1"/>
      <sheetName val="Sales_Report_MKTG1"/>
      <sheetName val="LEDGER_2019"/>
      <sheetName val="LEDGER_2020"/>
      <sheetName val="E-faktur_(FP)"/>
      <sheetName val="RECAP_(TIDAK_ADA_DI_GL_VAT)"/>
      <sheetName val="look_up"/>
      <sheetName val="840_01"/>
      <sheetName val="840_02"/>
      <sheetName val="Account_Code"/>
      <sheetName val="Region_Code"/>
      <sheetName val="Product_Group_Code"/>
      <sheetName val="software_wp"/>
      <sheetName val="Div&amp;Grade_List"/>
      <sheetName val="&quot;Specific&quot;_COA_List"/>
      <sheetName val="Source_Sumsel1"/>
      <sheetName val="ren_kerj_2014"/>
      <sheetName val="ANNUAL_CJ20"/>
      <sheetName val="ANNUAL_DM2"/>
      <sheetName val="r_tanam"/>
      <sheetName val="RATOON_CJ20"/>
      <sheetName val="RATOON_DM2"/>
      <sheetName val="WS_1219"/>
      <sheetName val="Realisasi_Acc_Exp_-_BP"/>
      <sheetName val="New_Ref"/>
      <sheetName val="Client_AJE"/>
      <sheetName val="Cash_Flow"/>
      <sheetName val="FA_Movement"/>
      <sheetName val="Plan_Prod"/>
      <sheetName val="Actual_EWH_PA_UA"/>
      <sheetName val="_SAF_02"/>
      <sheetName val="Isolasi_Luar_Dalam"/>
      <sheetName val="Isolasi_Luar"/>
      <sheetName val="FINANCIAL_ASSUMPTION1"/>
      <sheetName val="DATA_MASTER1"/>
      <sheetName val="WS-December'98"/>
      <sheetName val="Noodles (assumptions)"/>
      <sheetName val="Fixset"/>
      <sheetName val="11b"/>
      <sheetName val="CRITERIA3"/>
    </sheetNames>
    <sheetDataSet>
      <sheetData sheetId="0" refreshError="1">
        <row r="5">
          <cell r="D5" t="str">
            <v>SEPARATE SOFTWARE</v>
          </cell>
          <cell r="E5">
            <v>0</v>
          </cell>
          <cell r="F5">
            <v>0</v>
          </cell>
          <cell r="G5" t="str">
            <v>File name</v>
          </cell>
        </row>
        <row r="6">
          <cell r="D6" t="str">
            <v>Commercial reports - Actual</v>
          </cell>
          <cell r="E6">
            <v>0</v>
          </cell>
          <cell r="F6">
            <v>0</v>
          </cell>
          <cell r="G6" t="str">
            <v>PCDM91</v>
          </cell>
        </row>
        <row r="7">
          <cell r="D7" t="str">
            <v>Commercial reports - Budget</v>
          </cell>
          <cell r="E7">
            <v>0</v>
          </cell>
          <cell r="F7">
            <v>0</v>
          </cell>
          <cell r="G7" t="str">
            <v>PCQP</v>
          </cell>
        </row>
        <row r="8">
          <cell r="D8" t="str">
            <v>Operational reports (ERG)</v>
          </cell>
          <cell r="E8">
            <v>0</v>
          </cell>
          <cell r="F8">
            <v>0</v>
          </cell>
          <cell r="G8" t="str">
            <v>C: SDS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refreshError="1"/>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sheetData sheetId="280" refreshError="1"/>
      <sheetData sheetId="281" refreshError="1"/>
      <sheetData sheetId="282" refreshError="1"/>
      <sheetData sheetId="283" refreshError="1"/>
      <sheetData sheetId="284"/>
      <sheetData sheetId="285" refreshError="1"/>
      <sheetData sheetId="286" refreshError="1"/>
      <sheetData sheetId="287"/>
      <sheetData sheetId="288"/>
      <sheetData sheetId="289"/>
      <sheetData sheetId="290" refreshError="1"/>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sheetData sheetId="804"/>
      <sheetData sheetId="805"/>
      <sheetData sheetId="806"/>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refreshError="1"/>
      <sheetData sheetId="899" refreshError="1"/>
      <sheetData sheetId="900" refreshError="1"/>
      <sheetData sheetId="901" refreshError="1"/>
      <sheetData sheetId="90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
      <sheetName val="(Global Parameters)"/>
      <sheetName val="sapactivexlhiddensheet"/>
      <sheetName val="課題表"/>
      <sheetName val="Culture of Empowerment"/>
      <sheetName val="GeneralInfo"/>
      <sheetName val="#REF!"/>
      <sheetName val="#REF"/>
      <sheetName val="April"/>
      <sheetName val="Mei "/>
      <sheetName val="Juni"/>
      <sheetName val="Juli"/>
      <sheetName val=" Repair Juli"/>
      <sheetName val="Agustus"/>
      <sheetName val="SUMMARY"/>
      <sheetName val="look_up_val"/>
      <sheetName val="Trial"/>
      <sheetName val="社員リスト"/>
      <sheetName val="monthly budget"/>
    </sheetNames>
    <definedNames>
      <definedName name="Select_TBL"/>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ｼｰﾄASSY見積 "/>
      <sheetName val="SMT見積"/>
      <sheetName val="MAIN時間見積り表紙 (台瑞）"/>
      <sheetName val="MAIN時間見積り"/>
      <sheetName val="SUB時間見積り2表紙（海外）"/>
      <sheetName val="SUB時間見積り２"/>
      <sheetName val="PN時間見積り３表紙(海外）"/>
      <sheetName val="PN時間見積り３"/>
      <sheetName val="社員リスト"/>
      <sheetName val="TB"/>
      <sheetName val="課題表"/>
      <sheetName val="185 N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確認書"/>
      <sheetName val="処理概要"/>
      <sheetName val="処理機能記述"/>
      <sheetName val="別紙(IPO)"/>
      <sheetName val="別紙①"/>
      <sheetName val="別紙&lt;1&gt;"/>
      <sheetName val="画面遷移図"/>
      <sheetName val="画面レイアウト"/>
      <sheetName val="画面機能定義"/>
      <sheetName val="画面項目定義"/>
      <sheetName val="帳票レイアウト"/>
      <sheetName val="帳票項目定義"/>
      <sheetName val="関電）外部設計ブランクフォーム（IPO)"/>
      <sheetName val="Monthly report"/>
      <sheetName val="Trial"/>
      <sheetName val="TB"/>
      <sheetName val="MAIN時間見積り"/>
      <sheetName val="April"/>
      <sheetName val="Mei "/>
      <sheetName val="Juni"/>
      <sheetName val="Juli"/>
      <sheetName val=" Repair Juli"/>
      <sheetName val="Agust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選択項目一覧"/>
      <sheetName val="Marshal"/>
      <sheetName val="Constants"/>
      <sheetName val="F1771-II"/>
      <sheetName val="F1771-III"/>
      <sheetName val="課題表"/>
      <sheetName val="仕様書PG"/>
      <sheetName val="Trial"/>
      <sheetName val="処理機能記述"/>
      <sheetName val="Basic"/>
      <sheetName val="入力規則リスト"/>
      <sheetName val="Valuation test"/>
      <sheetName val="基礎表（新工場）"/>
      <sheetName val="SUMMARY"/>
      <sheetName val="MAIN時間見積り"/>
      <sheetName val="#REF!"/>
      <sheetName val="A"/>
      <sheetName val="前期売上在庫"/>
      <sheetName val="使用物質"/>
      <sheetName val="報告書表紙"/>
      <sheetName val="DD96.1.18"/>
    </sheetNames>
    <sheetDataSet>
      <sheetData sheetId="0" refreshError="1">
        <row r="1">
          <cell r="A1" t="str">
            <v>汎用ﾓｼﾞｭｰﾙ</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1BOX原価表"/>
      <sheetName val="MAIN時間見積り"/>
      <sheetName val="選択項目一覧"/>
      <sheetName val="125円ﾃﾞｰﾀ"/>
      <sheetName val="SUMMARY"/>
      <sheetName val="A"/>
      <sheetName val="#REF!"/>
      <sheetName val="レポートレイアウト"/>
      <sheetName val="数量"/>
      <sheetName val="生産部"/>
      <sheetName val="書換え条件"/>
      <sheetName val=" 184期185期台数金額資料"/>
      <sheetName val="_184期185期台数金額資料"/>
      <sheetName val="side base"/>
      <sheetName val="lem"/>
      <sheetName val="Trial"/>
      <sheetName val="開発計画品番リスト"/>
      <sheetName val="PPH1298S"/>
      <sheetName val="表"/>
      <sheetName val="入力リスト"/>
      <sheetName val="使用物質"/>
      <sheetName val="Sheet1 (4)"/>
      <sheetName val="マスター検証内容"/>
    </sheetNames>
    <sheetDataSet>
      <sheetData sheetId="0" refreshError="1">
        <row r="6">
          <cell r="C6">
            <v>118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6">
          <cell r="C6">
            <v>210</v>
          </cell>
        </row>
      </sheetData>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ポートレイアウト"/>
      <sheetName val="５月作業計画"/>
      <sheetName val="ﾍｯﾀﾞ"/>
      <sheetName val="001"/>
      <sheetName val="002"/>
      <sheetName val="表紙"/>
      <sheetName val="TABLE"/>
      <sheetName val="確認書"/>
      <sheetName val="機能 (3)"/>
      <sheetName val="機能"/>
      <sheetName val="機能 (2)"/>
      <sheetName val="遷移図"/>
      <sheetName val="IPO"/>
      <sheetName val="画面レ"/>
      <sheetName val="画面項目"/>
      <sheetName val="帳票ﾚA4"/>
      <sheetName val="帳票項目"/>
      <sheetName val="ﾃﾞｰﾀ構造図(ﾄﾘｶﾞｰ)"/>
      <sheetName val="ﾃﾞｰﾀ項目(ﾄﾘｶﾞｰ)"/>
      <sheetName val="ﾃﾞｰﾀ構造図(搬入場所)"/>
      <sheetName val="ﾃﾞｰﾀ項目(搬入場所)"/>
      <sheetName val="別紙①"/>
      <sheetName val="別紙②"/>
      <sheetName val="概要処理ﾌﾛｰ (ZJPMM078)"/>
      <sheetName val="概要処理ﾌﾛｰ (ZJPMM079)"/>
      <sheetName val="R3関連補足(ZJPMM079)"/>
      <sheetName val="概要処理ﾌﾛｰ(ZJPMM080)"/>
      <sheetName val="R3関連補足(ZJPMM080)"/>
      <sheetName val="概要処理ﾌﾛｰ (ZJPMM081) "/>
      <sheetName val="概要処理ﾌﾛｰ (ZJPMM083)"/>
      <sheetName val="概要処理ﾌﾛｰ(ZJPMM084)"/>
      <sheetName val="R3関連補足(ZJPMM084)"/>
      <sheetName val="概要処理ﾌﾛｰ(ZJPMM085)"/>
      <sheetName val="R3関連補足(ZJPMM085)"/>
      <sheetName val="概要処理ﾌﾛｰZJPMM086)"/>
      <sheetName val="概要処理ﾌﾛｰ（ZJPMM137）"/>
      <sheetName val="概要処理ﾌﾛｰ（ZJPMM137） (2)"/>
      <sheetName val="概要処理ﾌﾛｰ（ZJPMM138）"/>
      <sheetName val="概要処理ﾌﾛｰ (ZJPOMM033)"/>
      <sheetName val="R3関連画面（ZJPOMM033）"/>
      <sheetName val="概要処理ﾌﾛｰ (ZJPOMM034)"/>
      <sheetName val="R3関連画面（ZJPOMM034） "/>
      <sheetName val="概要処理ﾌﾛｰ (ZJPOMM035)"/>
      <sheetName val="概要処理ﾌﾛｰ  (ZJPOMM036)"/>
      <sheetName val="概要処理ﾌﾛｰ (ZJPOMM037)"/>
      <sheetName val="概要処理ﾌﾛｰ（ZJPOMM038）"/>
      <sheetName val="R3関連画面（ZJPOMM038）"/>
      <sheetName val="概要処理ﾌﾛｰ（ZJPOMM039）"/>
      <sheetName val="R3関連画面（ZJPOMM039)"/>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画面遷移"/>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UT"/>
      <sheetName val="UTﾊﾟﾀｰﾝ"/>
      <sheetName val="入力ﾁｪｯｸ"/>
      <sheetName val="画面機能"/>
      <sheetName val="文書履歴"/>
      <sheetName val="画面フロー"/>
      <sheetName val="入出力定義"/>
      <sheetName val="エラー処理定義"/>
      <sheetName val="メッセージ一覧"/>
      <sheetName val="権限制御定義"/>
      <sheetName val="画面定義"/>
      <sheetName val="画面レイアウト"/>
      <sheetName val="補足事項"/>
      <sheetName val="補足事項区分"/>
      <sheetName val="kna1"/>
      <sheetName val="knb1"/>
      <sheetName val="テストデータ記述2"/>
      <sheetName val="Sheet1"/>
      <sheetName val="Sheet2"/>
      <sheetName val="Sheet3"/>
      <sheetName val="販売"/>
      <sheetName val="物流"/>
      <sheetName val="購買"/>
      <sheetName val="生産1"/>
      <sheetName val="生産2"/>
      <sheetName val="テスト仕様書"/>
      <sheetName val="棚卸資産記入帳実績明細テーブル"/>
      <sheetName val="預け預り品記入帳実績明細テーブル"/>
      <sheetName val="【最新】テストコンディションシート"/>
      <sheetName val="参考1"/>
      <sheetName val="テスト対象機能一覧（参照用）"/>
      <sheetName val="テスト対象プロセス一覧（参照用）"/>
      <sheetName val="【旧】テストコンディションシート"/>
      <sheetName val="F00_機能表紙"/>
      <sheetName val="F02_基本仕様"/>
      <sheetName val="F03_アドオン機能詳細"/>
      <sheetName val="F06_画面・帳票遷移"/>
      <sheetName val="F07_帳票レイアウト(000)"/>
      <sheetName val="F07_帳票レイアウト(001-1)"/>
      <sheetName val="F08_帳票項目定義(001-1)"/>
      <sheetName val="F13_補足説明"/>
      <sheetName val="F16_汎用モジュール定義"/>
      <sheetName val="TìÆvæ"/>
      <sheetName val="|_gCAEg"/>
      <sheetName val="表紙  "/>
      <sheetName val="承認票"/>
      <sheetName val="単体ﾃｽﾄ定義書"/>
      <sheetName val="ヘッダー"/>
      <sheetName val="統合決定表"/>
      <sheetName val="cdhdr.einkbeleg.2005.12.12.aa"/>
      <sheetName val="CDPOS.1"/>
      <sheetName val="Sheet4"/>
      <sheetName val="ekpo"/>
      <sheetName val="‚TŒŽì‹ÆŒv‰æ"/>
      <sheetName val="ƒŒƒ|_ƒgƒŒƒCƒAƒEƒg"/>
      <sheetName val="|[gCAEg"/>
      <sheetName val="ƒŒƒ|[ƒgƒŒƒCƒAƒEƒg"/>
      <sheetName val="ocean voyage"/>
      <sheetName val="Trial"/>
      <sheetName val="9"/>
      <sheetName val="MAIN時間見積り"/>
      <sheetName val="A"/>
      <sheetName val="選択項目一覧"/>
      <sheetName val="SUMMARY"/>
      <sheetName val="入力規則リスト"/>
      <sheetName val="表紙 "/>
      <sheetName val="更新履歴"/>
      <sheetName val="共通定義"/>
      <sheetName val="ﾕｰｻﾞEXIT(1)"/>
      <sheetName val="(ﾍｯﾀﾞ)"/>
      <sheetName val="(概要)"/>
      <sheetName val="(ﾕｰｻﾞ文書)"/>
      <sheetName val="(ｷｰﾜｰﾄﾞ)"/>
      <sheetName val="(その他)"/>
      <sheetName val="必要トランザクション一覧"/>
      <sheetName val="捺印用表紙"/>
      <sheetName val="改訂履歴"/>
      <sheetName val="作成物管理表"/>
      <sheetName val="機能概要"/>
      <sheetName val="機能補足"/>
      <sheetName val="画面項目定義"/>
      <sheetName val="帳票レイアウト(132)"/>
      <sheetName val="SVF・RM帳票出力定義"/>
      <sheetName val="帳票レイアウト"/>
      <sheetName val="帳票項目定義"/>
      <sheetName val="処理記述"/>
      <sheetName val="補足説明"/>
      <sheetName val="翻訳"/>
      <sheetName val="ヘッダ"/>
      <sheetName val="3_ステージング機能定義書（処理概要）"/>
      <sheetName val="4_ステージング機能定義書（処理フロー）"/>
      <sheetName val="6_ステージング機能定義書（項目対比表）"/>
      <sheetName val="エビデンス(単一価格データ)"/>
      <sheetName val="job一覧"/>
      <sheetName val="原紙"/>
      <sheetName val="SHOT(001)"/>
      <sheetName val="SHOT(002)"/>
      <sheetName val="SHOT(003)"/>
      <sheetName val="SHOT(004)"/>
      <sheetName val="SHOT(005)"/>
      <sheetName val="SHOT(006)"/>
      <sheetName val="SHOT(007)"/>
      <sheetName val="SHOT(008)"/>
      <sheetName val="SHOT(009)"/>
      <sheetName val="SHOT(010)"/>
      <sheetName val="SHOT(011)"/>
      <sheetName val="SHOT(012)"/>
      <sheetName val="SHOT(013)"/>
      <sheetName val="SHOT(014)"/>
      <sheetName val="SHOT(015)"/>
      <sheetName val="SHOT(016)"/>
      <sheetName val="SHOT(017)"/>
      <sheetName val="SHOT(018)"/>
      <sheetName val="SHOT(019)"/>
      <sheetName val="SHOT(020)"/>
      <sheetName val="SHOT(021)"/>
      <sheetName val="SHOT(022)"/>
      <sheetName val="SHOT(023)"/>
      <sheetName val="SHOT(024)"/>
      <sheetName val="SHOT(025)"/>
      <sheetName val="SHOT(026)"/>
      <sheetName val="SHOT(027)"/>
      <sheetName val="SHOT(028)"/>
      <sheetName val="SHOT(029)"/>
      <sheetName val="SHOT(030)"/>
      <sheetName val="SHOT(031)"/>
      <sheetName val="SHOT(032)"/>
      <sheetName val="SHOT(033)"/>
      <sheetName val="SHOT(034)"/>
      <sheetName val="SHOT(035)"/>
      <sheetName val="ヘッダ (2)"/>
      <sheetName val="SHOT(036)"/>
      <sheetName val="SHOT(037)"/>
      <sheetName val="SHOT(038)"/>
      <sheetName val="SHOT(039)"/>
      <sheetName val="SHOT(040)"/>
      <sheetName val="SHOT(041)"/>
      <sheetName val="SHOT(042)"/>
      <sheetName val="SHOT(043)"/>
      <sheetName val="SHOT(044)"/>
      <sheetName val="SHOT(45)"/>
      <sheetName val="SHOT(046)"/>
      <sheetName val="SHOT(047)"/>
      <sheetName val="SHOT(048)"/>
      <sheetName val="SHOT(049)"/>
      <sheetName val="SHOT(050-1)"/>
      <sheetName val="SHOT(050-2)"/>
      <sheetName val="SHOT(050-3)"/>
      <sheetName val="SHOT(051)"/>
      <sheetName val="SHOT(052)"/>
      <sheetName val="ヘッダ (3)"/>
      <sheetName val="SHOT(053)"/>
      <sheetName val="SHOT(054)"/>
      <sheetName val="SHOT(055)"/>
      <sheetName val="SHOT(056)"/>
      <sheetName val="SHOT(057)"/>
      <sheetName val="SHOT(058)"/>
      <sheetName val="ヘッダ (4)"/>
      <sheetName val="内部機能定義"/>
      <sheetName val="IPOﾀﾞｲｱｸﾞﾗﾑ"/>
      <sheetName val="（ﾍｯﾀﾞ）"/>
      <sheetName val="(20021209退避)内部機能定義"/>
      <sheetName val="(20021209退避)IPOﾀﾞｲｱｸﾞﾗﾑ"/>
      <sheetName val="画面定義 (2)"/>
      <sheetName val="画面レイアウト (2)"/>
      <sheetName val="改版履歴"/>
      <sheetName val="データ項目一覧"/>
      <sheetName val="ネーミング"/>
      <sheetName val="コントロール"/>
      <sheetName val="リストデータ設定シート"/>
      <sheetName val="レポートレイアウ⃈"/>
      <sheetName val="現行"/>
      <sheetName val="改善案"/>
      <sheetName val="画面"/>
      <sheetName val="TSBFTPF"/>
      <sheetName val="開始送信"/>
      <sheetName val="終了送信"/>
      <sheetName val="停止送信"/>
      <sheetName val="終了取得"/>
      <sheetName val="処理概要"/>
      <sheetName val="処理詳細"/>
      <sheetName val="項目移送"/>
      <sheetName val="生産部"/>
      <sheetName val="従業員元データ"/>
      <sheetName val="課題表"/>
      <sheetName val="Constants"/>
      <sheetName val="処理機能記述"/>
      <sheetName val="社員リスト"/>
      <sheetName val="#REF!"/>
      <sheetName val="?????????"/>
      <sheetName val="_________"/>
      <sheetName val="185 New"/>
      <sheetName val="FE-1770-I"/>
      <sheetName val="FE-1770.P1"/>
      <sheetName val="FE-1770-II"/>
      <sheetName val="FREIGHT"/>
      <sheetName val="General"/>
      <sheetName val="SEWA FINAL_GEDUNG_"/>
      <sheetName val="brand cost"/>
      <sheetName val="Performance I"/>
      <sheetName val="Performance II"/>
      <sheetName val="Marsh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sheetData sheetId="172"/>
      <sheetData sheetId="173"/>
      <sheetData sheetId="174"/>
      <sheetData sheetId="175"/>
      <sheetData sheetId="176"/>
      <sheetData sheetId="177"/>
      <sheetData sheetId="178"/>
      <sheetData sheetId="179"/>
      <sheetData sheetId="180"/>
      <sheetData sheetId="181" refreshError="1"/>
      <sheetData sheetId="182"/>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sheetData sheetId="317" refreshError="1"/>
      <sheetData sheetId="318"/>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書換え条件"/>
      <sheetName val="Chess単価入力"/>
      <sheetName val="未設定単価"/>
      <sheetName val="加工工数入力"/>
      <sheetName val="書換え構成"/>
      <sheetName val="SMILE構成"/>
      <sheetName val="Chess単価"/>
      <sheetName val="処理"/>
      <sheetName val="工数"/>
      <sheetName val="単価"/>
      <sheetName val="ﾏﾆｭｱﾙ"/>
      <sheetName val="レポートレイアウト"/>
      <sheetName val="125円ﾃﾞｰﾀ"/>
      <sheetName val="D1BOX原価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5円ﾃﾞｰﾀ"/>
      <sheetName val="選択項目一覧"/>
      <sheetName val="MAIN時間見積り"/>
      <sheetName val="レポートレイアウト"/>
      <sheetName val="処理機能記述"/>
      <sheetName val="生産部"/>
      <sheetName val="従業員元データ"/>
      <sheetName val="入力規則リスト"/>
      <sheetName val="数量"/>
      <sheetName val="業務コード"/>
      <sheetName val="Sheet1"/>
      <sheetName val="業務計画"/>
      <sheetName val="DD96.1.18"/>
      <sheetName val="使用物質"/>
    </sheetNames>
    <sheetDataSet>
      <sheetData sheetId="0" refreshError="1">
        <row r="119">
          <cell r="E119">
            <v>0.01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員リスト"/>
      <sheetName val="商品リスト"/>
      <sheetName val="表紙"/>
      <sheetName val="確認書"/>
      <sheetName val="IPO"/>
      <sheetName val="汎用M"/>
      <sheetName val="ﾃﾞｰﾀ項目"/>
      <sheetName val="編集"/>
      <sheetName val="画面遷移"/>
      <sheetName val="画面レ"/>
      <sheetName val="画面機能"/>
      <sheetName val="画面項目"/>
      <sheetName val="UT"/>
      <sheetName val="UTﾊﾟﾀｰﾝ"/>
      <sheetName val="別紙用"/>
      <sheetName val="別紙用 (2)"/>
      <sheetName val="Sheet2"/>
      <sheetName val="Sheet1"/>
      <sheetName val="Sheet3"/>
      <sheetName val="TABLE"/>
      <sheetName val="機能"/>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入力ﾁｪｯｸ"/>
      <sheetName val="COMMON"/>
      <sheetName val="(ﾍｯﾀﾞ)"/>
      <sheetName val="kna1"/>
      <sheetName val="knb1"/>
      <sheetName val="テストデータ記述2"/>
      <sheetName val="Employee Info"/>
      <sheetName val="Product and Service Catalog"/>
      <sheetName val="品目DB"/>
      <sheetName val="#REF"/>
      <sheetName val="レポートレイアウト"/>
      <sheetName val="ドキュメント一覧・変更履歴"/>
      <sheetName val="日付ﾃｰﾌﾞﾙ"/>
      <sheetName val="ÐõXg"/>
      <sheetName val="全般の記載ルール"/>
      <sheetName val="PCLパターン一覧"/>
      <sheetName val="1.選択条件画面レイアウト"/>
      <sheetName val="2-1.入力チェック(通常項目)"/>
      <sheetName val="3-1.データ抽出(前提条件無)"/>
      <sheetName val="3-2.データチェック（必須チェック）"/>
      <sheetName val="3-3-1.データチェック(存在チェック)"/>
      <sheetName val="3-3-1.データチェック(存在チェック2)"/>
      <sheetName val="3-3-1.データチェック(存在チェック3)"/>
      <sheetName val="3-3-1.データチェック(その他)"/>
      <sheetName val="3-3-1.データチェック(演算)"/>
      <sheetName val="3-3-2.更新処理-出力処理"/>
      <sheetName val="6.出力ファイルレイアウト"/>
      <sheetName val="7.更新結果(YMAK0390)"/>
      <sheetName val="7.更新結果(YMAK0450)"/>
      <sheetName val="7.更新結果(バッチインプット)"/>
      <sheetName val="10.終了処理"/>
      <sheetName val="出力結果添付1(終了処理)"/>
      <sheetName val="出力結果添付2(EDI処理)"/>
      <sheetName val="出力結果添付3(更新結果)"/>
      <sheetName val="出力結果添付4(入力データ)"/>
      <sheetName val="EKKO"/>
      <sheetName val="EKPO"/>
      <sheetName val="MARC"/>
      <sheetName val="MDBS"/>
      <sheetName val="EKET"/>
      <sheetName val="2.入力チェック"/>
      <sheetName val="3-1.データ抽出(前提条件無)20050203追加"/>
      <sheetName val="3-2.データ抽出(前提条件有)"/>
      <sheetName val="4.データ集約・集計"/>
      <sheetName val="5.その他出力項目の抽出"/>
      <sheetName val="6.データ更新"/>
      <sheetName val="7.標準原価の少数点以下5桁対応"/>
      <sheetName val="テスト結果添付 2004.12.9"/>
      <sheetName val="テスト結果添付 2004.12.14"/>
      <sheetName val="テスト結果添付1 2005.02.03"/>
      <sheetName val="出力結果添付2 2005.02.03"/>
      <sheetName val="１．InfoCube (YKCH0010) 案２"/>
      <sheetName val="１．InfoCube (YKCH0010)案１"/>
      <sheetName val="工数Worksheet"/>
      <sheetName val="Program List"/>
      <sheetName val="ŽÐˆõƒŠƒXƒg"/>
      <sheetName val="28 Des'17"/>
      <sheetName val="Grafik GP Des'17"/>
      <sheetName val="31 Jan'18"/>
      <sheetName val="Grafik GP Jan'18"/>
      <sheetName val="28 Feb'18"/>
      <sheetName val="Grafik GP Feb'18"/>
      <sheetName val="28 Mar'18"/>
      <sheetName val="Grafik GP Mar'18"/>
      <sheetName val="30 Apr"/>
      <sheetName val="Grafik GP Apr'18"/>
      <sheetName val="31 May"/>
      <sheetName val="Grafik GP May"/>
      <sheetName val="29 Jun"/>
      <sheetName val="Grafik GP Jun"/>
      <sheetName val="31 Jul"/>
      <sheetName val="Grafik GP Jul"/>
      <sheetName val="31 Agst"/>
      <sheetName val="Grafik GP Agst"/>
      <sheetName val="28 Sept"/>
      <sheetName val="Grafik GP Sept"/>
      <sheetName val="31 Okt"/>
      <sheetName val="Grafik GP Okt"/>
      <sheetName val="30 Nov"/>
      <sheetName val="Grafik GP Nov"/>
      <sheetName val="28 Des"/>
      <sheetName val="Grafik GP Des"/>
      <sheetName val="31 Jan"/>
      <sheetName val="Grafik GP Jan"/>
      <sheetName val="28 Feb"/>
      <sheetName val="Grafik GP Feb"/>
      <sheetName val="28 Mar"/>
      <sheetName val="Grafik GP Mar"/>
      <sheetName val="30 Apr19"/>
      <sheetName val="Grafik GP Apr"/>
      <sheetName val="30 May'19"/>
      <sheetName val="Grafik GP May19"/>
      <sheetName val="28 Jun'19"/>
      <sheetName val="Grafik GP Jun'19"/>
      <sheetName val="31 Jul'19"/>
      <sheetName val="Grafik GP Jul'19"/>
      <sheetName val="31 Agst'19"/>
      <sheetName val="Grafik GP Agst'19"/>
      <sheetName val="27 Sept'19"/>
      <sheetName val="Grafik GP Sept'19"/>
      <sheetName val="31 Okt'19"/>
      <sheetName val="Grafik GP Okt'19"/>
      <sheetName val="30 Nov'19"/>
      <sheetName val="Grafik GP Nov'19"/>
      <sheetName val="1 Des'19"/>
      <sheetName val="2 Des'19"/>
      <sheetName val="3 Des'19"/>
      <sheetName val="4 Des'19"/>
      <sheetName val="5 Des'19"/>
      <sheetName val="6 Des'19"/>
      <sheetName val="7 Des'19"/>
      <sheetName val="9 Des'19"/>
      <sheetName val="10 Des'19"/>
      <sheetName val="11 Des'19"/>
      <sheetName val="12 Des'19"/>
      <sheetName val="13 Des'19"/>
      <sheetName val="14 Des'19"/>
      <sheetName val="16 Des'19"/>
      <sheetName val="17 Des'19"/>
      <sheetName val="18 Des'19"/>
      <sheetName val="19 Des'19"/>
      <sheetName val="20 Des'19"/>
      <sheetName val="21 Des'19"/>
      <sheetName val="23 Des'19"/>
      <sheetName val="24 Des'19"/>
      <sheetName val="26 Des'19"/>
      <sheetName val="27 Des'19"/>
      <sheetName val="28 Des'19"/>
      <sheetName val="Grafik GP Des'19"/>
      <sheetName val="31 Jan'20"/>
      <sheetName val="Grafik GP Jan'20"/>
      <sheetName val="3 Feb'20"/>
      <sheetName val="4 Feb'20"/>
      <sheetName val="5 Feb'20"/>
      <sheetName val="6 Feb'20"/>
      <sheetName val="7 Feb'20"/>
      <sheetName val="8 Feb'20"/>
      <sheetName val="10 Feb'20"/>
      <sheetName val="11 Feb'20"/>
      <sheetName val="12 Feb'20"/>
      <sheetName val="13 Feb'20"/>
      <sheetName val="14 Feb'20"/>
      <sheetName val="15 Feb'20"/>
      <sheetName val="17 Feb'20"/>
      <sheetName val="18 Feb'20"/>
      <sheetName val="19 Feb'20"/>
      <sheetName val="20 Feb'20"/>
      <sheetName val="21 Feb'20"/>
      <sheetName val="22 Feb'20"/>
      <sheetName val="24 Feb'20"/>
      <sheetName val="25 Feb'20"/>
      <sheetName val="26 Feb'20"/>
      <sheetName val="27 Feb'20"/>
      <sheetName val="28 Feb'20"/>
      <sheetName val="Grafik GP Feb'20"/>
      <sheetName val="2 Mar'20"/>
      <sheetName val="3 Mar'20"/>
      <sheetName val="4 Mar'20"/>
      <sheetName val="5 Mar'20"/>
      <sheetName val="6 Mar'20"/>
      <sheetName val="7 Mar'20"/>
      <sheetName val="9 Mar'20"/>
      <sheetName val="10 Mar'20"/>
      <sheetName val="11 Mar'20"/>
      <sheetName val="12 Mar'20"/>
      <sheetName val="13 Mar'20"/>
      <sheetName val="14 Mar'20"/>
      <sheetName val="16 Mar'20"/>
      <sheetName val="17 Mar'20"/>
      <sheetName val="18 Mar'20"/>
      <sheetName val="19 Mar'20"/>
      <sheetName val="20 Mar'20"/>
      <sheetName val="21 Mar'20"/>
      <sheetName val="23 Mar'20"/>
      <sheetName val="24 Mar'20"/>
      <sheetName val="25 Mar'20"/>
      <sheetName val="26 Mar'20"/>
      <sheetName val="27 Mar'20"/>
      <sheetName val="28 Mar'20"/>
      <sheetName val="30 Mar'20"/>
      <sheetName val="Grafik GP Mar'20"/>
      <sheetName val="MAIN時間見積り"/>
      <sheetName val="185 New"/>
      <sheetName val="GRAPH"/>
      <sheetName val="work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refreshError="1"/>
      <sheetData sheetId="280" refreshError="1"/>
      <sheetData sheetId="281" refreshError="1"/>
      <sheetData sheetId="28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Best"/>
      <sheetName val="DataBest"/>
      <sheetName val="Sales"/>
      <sheetName val="AG"/>
      <sheetName val="EG"/>
      <sheetName val="WP"/>
      <sheetName val="G.AMP"/>
      <sheetName val="REC"/>
      <sheetName val="JD"/>
      <sheetName val="DMP"/>
      <sheetName val="Prod.Cost"/>
      <sheetName val="FIXED ASSETS"/>
      <sheetName val="EXP-IDR"/>
      <sheetName val="EXP-USD"/>
      <sheetName val="EXPENSE"/>
      <sheetName val="P.L"/>
      <sheetName val="Purch.Plan"/>
      <sheetName val="Movement"/>
      <sheetName val="Fund"/>
      <sheetName val="B.S"/>
      <sheetName val="B.S Monthly"/>
      <sheetName val="Analisys"/>
      <sheetName val="C.F"/>
      <sheetName val="GRAPH"/>
      <sheetName val="BS_PL_SS_Inventory_Employ"/>
      <sheetName val="CF_Invest_R&amp;D"/>
      <sheetName val="CR"/>
      <sheetName val="SalesGroup"/>
      <sheetName val="Cost_of_Sales"/>
      <sheetName val="社員リスト"/>
      <sheetName val="Data Harian"/>
      <sheetName val="Fi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D3">
            <v>890468.96000000008</v>
          </cell>
          <cell r="E3">
            <v>1148513.4899999998</v>
          </cell>
          <cell r="F3">
            <v>1180511.1099999999</v>
          </cell>
          <cell r="G3">
            <v>1220310.6499999999</v>
          </cell>
          <cell r="H3">
            <v>1303321.75</v>
          </cell>
          <cell r="I3">
            <v>1260832.48</v>
          </cell>
          <cell r="J3">
            <v>1193589.94</v>
          </cell>
          <cell r="K3">
            <v>1202070.0899999999</v>
          </cell>
          <cell r="L3">
            <v>1065540.04</v>
          </cell>
          <cell r="M3">
            <v>1140377.0299999998</v>
          </cell>
          <cell r="N3">
            <v>1044999.1999999998</v>
          </cell>
          <cell r="O3">
            <v>1055578.6099999999</v>
          </cell>
        </row>
        <row r="4">
          <cell r="D4">
            <v>93266.389999999898</v>
          </cell>
          <cell r="E4">
            <v>208896.77000000025</v>
          </cell>
          <cell r="F4">
            <v>229696.86000000034</v>
          </cell>
          <cell r="G4">
            <v>219250.98000000021</v>
          </cell>
          <cell r="H4">
            <v>282872.29000000004</v>
          </cell>
          <cell r="I4">
            <v>238767.22999999998</v>
          </cell>
          <cell r="J4">
            <v>63294.040000000037</v>
          </cell>
          <cell r="K4">
            <v>222837.42000000016</v>
          </cell>
          <cell r="L4">
            <v>150717.99</v>
          </cell>
          <cell r="M4">
            <v>9612.7200000002049</v>
          </cell>
          <cell r="N4">
            <v>105263.18000000005</v>
          </cell>
          <cell r="O4">
            <v>132777.12000000011</v>
          </cell>
        </row>
        <row r="6">
          <cell r="D6" t="str">
            <v>APR</v>
          </cell>
          <cell r="E6" t="str">
            <v>MAY</v>
          </cell>
          <cell r="F6" t="str">
            <v>JUN</v>
          </cell>
          <cell r="G6" t="str">
            <v>JUL</v>
          </cell>
          <cell r="H6" t="str">
            <v>AUG</v>
          </cell>
          <cell r="I6" t="str">
            <v>SEP</v>
          </cell>
          <cell r="J6" t="str">
            <v>OKT</v>
          </cell>
          <cell r="K6" t="str">
            <v>NOV</v>
          </cell>
          <cell r="L6" t="str">
            <v>DEC</v>
          </cell>
          <cell r="M6" t="str">
            <v>JAN</v>
          </cell>
          <cell r="N6" t="str">
            <v>FEB</v>
          </cell>
          <cell r="O6" t="str">
            <v>MAR</v>
          </cell>
        </row>
        <row r="8">
          <cell r="D8">
            <v>376342.98</v>
          </cell>
          <cell r="E8">
            <v>436037.96000000008</v>
          </cell>
          <cell r="F8">
            <v>585963.38</v>
          </cell>
          <cell r="G8">
            <v>666847.24999999988</v>
          </cell>
          <cell r="H8">
            <v>736057.12</v>
          </cell>
          <cell r="I8">
            <v>718378.72999999986</v>
          </cell>
          <cell r="J8">
            <v>737169.14</v>
          </cell>
          <cell r="K8">
            <v>496390.61</v>
          </cell>
          <cell r="L8">
            <v>460042.73</v>
          </cell>
          <cell r="M8">
            <v>510981.55999999994</v>
          </cell>
          <cell r="N8">
            <v>379926.28</v>
          </cell>
          <cell r="O8">
            <v>278380.17000000004</v>
          </cell>
        </row>
        <row r="9">
          <cell r="D9">
            <v>-18268.059999999998</v>
          </cell>
          <cell r="E9">
            <v>-17400.120000000054</v>
          </cell>
          <cell r="F9">
            <v>11025.410000000033</v>
          </cell>
          <cell r="G9">
            <v>34076.260000000126</v>
          </cell>
          <cell r="H9">
            <v>99460.920000000042</v>
          </cell>
          <cell r="I9">
            <v>128219.38000000012</v>
          </cell>
          <cell r="J9">
            <v>58023.329999999958</v>
          </cell>
          <cell r="K9">
            <v>29891.560000000056</v>
          </cell>
          <cell r="L9">
            <v>20126.460000000021</v>
          </cell>
          <cell r="M9">
            <v>-15372.0799999999</v>
          </cell>
          <cell r="N9">
            <v>-721.40000000002328</v>
          </cell>
          <cell r="O9">
            <v>-24492.600000000064</v>
          </cell>
        </row>
        <row r="11">
          <cell r="D11" t="str">
            <v>APR</v>
          </cell>
          <cell r="E11" t="str">
            <v>MAY</v>
          </cell>
          <cell r="F11" t="str">
            <v>JUN</v>
          </cell>
          <cell r="G11" t="str">
            <v>JUL</v>
          </cell>
          <cell r="H11" t="str">
            <v>AUG</v>
          </cell>
          <cell r="I11" t="str">
            <v>SEP</v>
          </cell>
          <cell r="J11" t="str">
            <v>OKT</v>
          </cell>
          <cell r="K11" t="str">
            <v>NOV</v>
          </cell>
          <cell r="L11" t="str">
            <v>DEC</v>
          </cell>
          <cell r="M11" t="str">
            <v>JAN</v>
          </cell>
          <cell r="N11" t="str">
            <v>FEB</v>
          </cell>
          <cell r="O11" t="str">
            <v>MAR</v>
          </cell>
        </row>
        <row r="13">
          <cell r="D13">
            <v>24231.73000000001</v>
          </cell>
          <cell r="E13">
            <v>13359.440000000002</v>
          </cell>
          <cell r="F13">
            <v>5962.5100000000093</v>
          </cell>
          <cell r="G13">
            <v>10923.73000000001</v>
          </cell>
          <cell r="H13">
            <v>5185.3800000000047</v>
          </cell>
          <cell r="I13">
            <v>12289.26999999999</v>
          </cell>
          <cell r="J13">
            <v>44684.820000000007</v>
          </cell>
          <cell r="K13">
            <v>7692.8699999999953</v>
          </cell>
          <cell r="L13">
            <v>19192.26999999999</v>
          </cell>
          <cell r="M13">
            <v>40417.449999999983</v>
          </cell>
          <cell r="N13">
            <v>25020.739999999991</v>
          </cell>
          <cell r="O13">
            <v>22686.350000000006</v>
          </cell>
        </row>
        <row r="14">
          <cell r="D14">
            <v>178.26999999998952</v>
          </cell>
          <cell r="E14">
            <v>11050.559999999998</v>
          </cell>
          <cell r="F14">
            <v>18447.489999999991</v>
          </cell>
          <cell r="G14">
            <v>13486.26999999999</v>
          </cell>
          <cell r="H14">
            <v>19224.619999999995</v>
          </cell>
          <cell r="I14">
            <v>12120.73000000001</v>
          </cell>
          <cell r="J14">
            <v>-20274.820000000007</v>
          </cell>
          <cell r="K14">
            <v>16717.130000000005</v>
          </cell>
          <cell r="L14">
            <v>5217.7300000000105</v>
          </cell>
          <cell r="M14">
            <v>-16007.449999999983</v>
          </cell>
          <cell r="N14">
            <v>-610.73999999999069</v>
          </cell>
          <cell r="O14">
            <v>1723.6499999999942</v>
          </cell>
        </row>
        <row r="16">
          <cell r="D16" t="str">
            <v>APR</v>
          </cell>
          <cell r="E16" t="str">
            <v>MAY</v>
          </cell>
          <cell r="F16" t="str">
            <v>JUN</v>
          </cell>
          <cell r="G16" t="str">
            <v>JUL</v>
          </cell>
          <cell r="H16" t="str">
            <v>AUG</v>
          </cell>
          <cell r="I16" t="str">
            <v>SEP</v>
          </cell>
          <cell r="J16" t="str">
            <v>OKT</v>
          </cell>
          <cell r="K16" t="str">
            <v>NOV</v>
          </cell>
          <cell r="L16" t="str">
            <v>DEC</v>
          </cell>
          <cell r="M16" t="str">
            <v>JAN</v>
          </cell>
          <cell r="N16" t="str">
            <v>FEB</v>
          </cell>
          <cell r="O16" t="str">
            <v>MAR</v>
          </cell>
        </row>
        <row r="18">
          <cell r="D18">
            <v>12673.73</v>
          </cell>
          <cell r="E18">
            <v>12673.73</v>
          </cell>
          <cell r="F18">
            <v>12673.73</v>
          </cell>
          <cell r="G18">
            <v>12673.73</v>
          </cell>
          <cell r="H18">
            <v>12673.73</v>
          </cell>
          <cell r="I18">
            <v>12673.73</v>
          </cell>
          <cell r="J18">
            <v>12673.73</v>
          </cell>
          <cell r="K18">
            <v>12673.73</v>
          </cell>
          <cell r="L18">
            <v>12673.73</v>
          </cell>
          <cell r="M18">
            <v>12673.73</v>
          </cell>
          <cell r="N18">
            <v>12673.73</v>
          </cell>
          <cell r="O18">
            <v>12673.73</v>
          </cell>
        </row>
        <row r="19">
          <cell r="D19">
            <v>836.26000000000022</v>
          </cell>
          <cell r="E19">
            <v>836.26000000000022</v>
          </cell>
          <cell r="F19">
            <v>836.26000000000022</v>
          </cell>
          <cell r="G19">
            <v>836.26000000000022</v>
          </cell>
          <cell r="H19">
            <v>836.26000000000022</v>
          </cell>
          <cell r="I19">
            <v>836.26000000000022</v>
          </cell>
          <cell r="J19">
            <v>836.26000000000022</v>
          </cell>
          <cell r="K19">
            <v>836.26000000000022</v>
          </cell>
          <cell r="L19">
            <v>836.26000000000022</v>
          </cell>
          <cell r="M19">
            <v>836.26000000000022</v>
          </cell>
          <cell r="N19">
            <v>836.26000000000022</v>
          </cell>
          <cell r="O19">
            <v>836.26000000000022</v>
          </cell>
        </row>
        <row r="21">
          <cell r="D21" t="str">
            <v>APR</v>
          </cell>
          <cell r="E21" t="str">
            <v>MAY</v>
          </cell>
          <cell r="F21" t="str">
            <v>JUN</v>
          </cell>
          <cell r="G21" t="str">
            <v>JUL</v>
          </cell>
          <cell r="H21" t="str">
            <v>AUG</v>
          </cell>
          <cell r="I21" t="str">
            <v>SEP</v>
          </cell>
          <cell r="J21" t="str">
            <v>OKT</v>
          </cell>
          <cell r="K21" t="str">
            <v>NOV</v>
          </cell>
          <cell r="L21" t="str">
            <v>DEC</v>
          </cell>
          <cell r="M21" t="str">
            <v>JAN</v>
          </cell>
          <cell r="N21" t="str">
            <v>FEB</v>
          </cell>
          <cell r="O21" t="str">
            <v>MAR</v>
          </cell>
        </row>
        <row r="23">
          <cell r="D23">
            <v>0</v>
          </cell>
          <cell r="E23">
            <v>0</v>
          </cell>
          <cell r="F23">
            <v>0</v>
          </cell>
          <cell r="G23">
            <v>0</v>
          </cell>
          <cell r="H23">
            <v>0</v>
          </cell>
          <cell r="I23">
            <v>0</v>
          </cell>
          <cell r="J23">
            <v>0</v>
          </cell>
          <cell r="K23">
            <v>0</v>
          </cell>
          <cell r="L23">
            <v>0</v>
          </cell>
          <cell r="M23">
            <v>0</v>
          </cell>
          <cell r="N23">
            <v>0</v>
          </cell>
          <cell r="O23">
            <v>0</v>
          </cell>
        </row>
        <row r="24">
          <cell r="D24">
            <v>0</v>
          </cell>
          <cell r="E24">
            <v>0</v>
          </cell>
          <cell r="F24">
            <v>0</v>
          </cell>
          <cell r="G24">
            <v>0</v>
          </cell>
          <cell r="H24">
            <v>0</v>
          </cell>
          <cell r="I24">
            <v>0</v>
          </cell>
          <cell r="J24">
            <v>0</v>
          </cell>
          <cell r="K24">
            <v>0</v>
          </cell>
          <cell r="L24">
            <v>0</v>
          </cell>
          <cell r="M24">
            <v>0</v>
          </cell>
          <cell r="N24">
            <v>0</v>
          </cell>
          <cell r="O24">
            <v>0</v>
          </cell>
        </row>
        <row r="26">
          <cell r="D26" t="str">
            <v>APR</v>
          </cell>
          <cell r="E26" t="str">
            <v>MAY</v>
          </cell>
          <cell r="F26" t="str">
            <v>JUN</v>
          </cell>
          <cell r="G26" t="str">
            <v>JUL</v>
          </cell>
          <cell r="H26" t="str">
            <v>AUG</v>
          </cell>
          <cell r="I26" t="str">
            <v>SEP</v>
          </cell>
          <cell r="J26" t="str">
            <v>OKT</v>
          </cell>
          <cell r="K26" t="str">
            <v>NOV</v>
          </cell>
          <cell r="L26" t="str">
            <v>DEC</v>
          </cell>
          <cell r="M26" t="str">
            <v>JAN</v>
          </cell>
          <cell r="N26" t="str">
            <v>FEB</v>
          </cell>
          <cell r="O26" t="str">
            <v>MAR</v>
          </cell>
        </row>
        <row r="28">
          <cell r="D28">
            <v>578210.92000000004</v>
          </cell>
          <cell r="E28">
            <v>603122.35</v>
          </cell>
          <cell r="F28">
            <v>658419.5</v>
          </cell>
          <cell r="G28">
            <v>643209.5</v>
          </cell>
          <cell r="H28">
            <v>584683.9</v>
          </cell>
          <cell r="I28">
            <v>604609.68000000005</v>
          </cell>
          <cell r="J28">
            <v>595826.09</v>
          </cell>
          <cell r="K28">
            <v>522752.71000000008</v>
          </cell>
          <cell r="L28">
            <v>451964.03</v>
          </cell>
          <cell r="M28">
            <v>469408.1</v>
          </cell>
          <cell r="N28">
            <v>353588.69</v>
          </cell>
          <cell r="O28">
            <v>325983.21000000002</v>
          </cell>
        </row>
        <row r="29">
          <cell r="D29">
            <v>-29358.690000000061</v>
          </cell>
          <cell r="E29">
            <v>-8570.1899999999441</v>
          </cell>
          <cell r="F29">
            <v>338.8399999999674</v>
          </cell>
          <cell r="G29">
            <v>27959</v>
          </cell>
          <cell r="H29">
            <v>31261.339999999967</v>
          </cell>
          <cell r="I29">
            <v>54748.829999999958</v>
          </cell>
          <cell r="J29">
            <v>36466.439999999944</v>
          </cell>
          <cell r="K29">
            <v>36176.609999999986</v>
          </cell>
          <cell r="L29">
            <v>24072.270000000019</v>
          </cell>
          <cell r="M29">
            <v>5951.3300000000163</v>
          </cell>
          <cell r="N29">
            <v>-3522.5</v>
          </cell>
          <cell r="O29">
            <v>-10882.850000000035</v>
          </cell>
        </row>
        <row r="31">
          <cell r="D31" t="str">
            <v>APR</v>
          </cell>
          <cell r="E31" t="str">
            <v>MAY</v>
          </cell>
          <cell r="F31" t="str">
            <v>JUN</v>
          </cell>
          <cell r="G31" t="str">
            <v>JUL</v>
          </cell>
          <cell r="H31" t="str">
            <v>AUG</v>
          </cell>
          <cell r="I31" t="str">
            <v>SEP</v>
          </cell>
          <cell r="J31" t="str">
            <v>OKT</v>
          </cell>
          <cell r="K31" t="str">
            <v>NOV</v>
          </cell>
          <cell r="L31" t="str">
            <v>DEC</v>
          </cell>
          <cell r="M31" t="str">
            <v>JAN</v>
          </cell>
          <cell r="N31" t="str">
            <v>FEB</v>
          </cell>
          <cell r="O31" t="str">
            <v>MAR</v>
          </cell>
        </row>
        <row r="33">
          <cell r="D33">
            <v>221256.59</v>
          </cell>
          <cell r="E33">
            <v>252336.55000000002</v>
          </cell>
          <cell r="F33">
            <v>248779.68000000002</v>
          </cell>
          <cell r="G33">
            <v>296232.81000000006</v>
          </cell>
          <cell r="H33">
            <v>301145.96000000008</v>
          </cell>
          <cell r="I33">
            <v>272654.67000000004</v>
          </cell>
          <cell r="J33">
            <v>276538.53000000003</v>
          </cell>
          <cell r="K33">
            <v>259963.48999999996</v>
          </cell>
          <cell r="L33">
            <v>247713.73</v>
          </cell>
          <cell r="M33">
            <v>240742.44000000003</v>
          </cell>
          <cell r="N33">
            <v>223897.82000000004</v>
          </cell>
          <cell r="O33">
            <v>215083.07000000004</v>
          </cell>
        </row>
        <row r="34">
          <cell r="D34">
            <v>7520.9199999999837</v>
          </cell>
          <cell r="E34">
            <v>9022.5799999999872</v>
          </cell>
          <cell r="F34">
            <v>14638.089999999997</v>
          </cell>
          <cell r="G34">
            <v>14620.069999999949</v>
          </cell>
          <cell r="H34">
            <v>2808.6999999999534</v>
          </cell>
          <cell r="I34">
            <v>8460.1899999999441</v>
          </cell>
          <cell r="J34">
            <v>-228.14000000001397</v>
          </cell>
          <cell r="K34">
            <v>1571.5800000000454</v>
          </cell>
          <cell r="L34">
            <v>-13386.739999999991</v>
          </cell>
          <cell r="M34">
            <v>-14629.99000000002</v>
          </cell>
          <cell r="N34">
            <v>-17431.690000000061</v>
          </cell>
          <cell r="O34">
            <v>-9046.4000000000233</v>
          </cell>
        </row>
        <row r="36">
          <cell r="D36" t="str">
            <v>APR</v>
          </cell>
          <cell r="E36" t="str">
            <v>MAY</v>
          </cell>
          <cell r="F36" t="str">
            <v>JUN</v>
          </cell>
          <cell r="G36" t="str">
            <v>JUL</v>
          </cell>
          <cell r="H36" t="str">
            <v>AUG</v>
          </cell>
          <cell r="I36" t="str">
            <v>SEP</v>
          </cell>
          <cell r="J36" t="str">
            <v>OKT</v>
          </cell>
          <cell r="K36" t="str">
            <v>NOV</v>
          </cell>
          <cell r="L36" t="str">
            <v>DEC</v>
          </cell>
          <cell r="M36" t="str">
            <v>JAN</v>
          </cell>
          <cell r="N36" t="str">
            <v>FEB</v>
          </cell>
          <cell r="O36" t="str">
            <v>MAR</v>
          </cell>
        </row>
        <row r="38">
          <cell r="D38">
            <v>2103184.91</v>
          </cell>
          <cell r="E38">
            <v>2466043.5199999996</v>
          </cell>
          <cell r="F38">
            <v>2692309.91</v>
          </cell>
          <cell r="G38">
            <v>2850197.67</v>
          </cell>
          <cell r="H38">
            <v>2943067.8400000008</v>
          </cell>
          <cell r="I38">
            <v>2881438.56</v>
          </cell>
          <cell r="J38">
            <v>2860482.25</v>
          </cell>
          <cell r="K38">
            <v>2501543.5</v>
          </cell>
          <cell r="L38">
            <v>2257126.5299999998</v>
          </cell>
          <cell r="M38">
            <v>2414600.3099999996</v>
          </cell>
          <cell r="N38">
            <v>2040106.46</v>
          </cell>
          <cell r="O38">
            <v>1910385.14</v>
          </cell>
        </row>
        <row r="39">
          <cell r="D39">
            <v>54175.089999999807</v>
          </cell>
          <cell r="E39">
            <v>203835.86000000025</v>
          </cell>
          <cell r="F39">
            <v>274982.9500000003</v>
          </cell>
          <cell r="G39">
            <v>310228.84000000032</v>
          </cell>
          <cell r="H39">
            <v>436464.13</v>
          </cell>
          <cell r="I39">
            <v>443152.62</v>
          </cell>
          <cell r="J39">
            <v>138117.10999999993</v>
          </cell>
          <cell r="K39">
            <v>308030.56000000029</v>
          </cell>
          <cell r="L39">
            <v>187583.97000000006</v>
          </cell>
          <cell r="M39">
            <v>-29609.209999999679</v>
          </cell>
          <cell r="N39">
            <v>83813.109999999971</v>
          </cell>
          <cell r="O39">
            <v>90915.179999999978</v>
          </cell>
        </row>
        <row r="41">
          <cell r="D41" t="str">
            <v>APR</v>
          </cell>
          <cell r="E41" t="str">
            <v>MAY</v>
          </cell>
          <cell r="F41" t="str">
            <v>JUN</v>
          </cell>
          <cell r="G41" t="str">
            <v>JUL</v>
          </cell>
          <cell r="H41" t="str">
            <v>AUG</v>
          </cell>
          <cell r="I41" t="str">
            <v>SEP</v>
          </cell>
          <cell r="J41" t="str">
            <v>OKT</v>
          </cell>
          <cell r="K41" t="str">
            <v>NOV</v>
          </cell>
          <cell r="L41" t="str">
            <v>DEC</v>
          </cell>
          <cell r="M41" t="str">
            <v>JAN</v>
          </cell>
          <cell r="N41" t="str">
            <v>FEB</v>
          </cell>
          <cell r="O41" t="str">
            <v>MAR</v>
          </cell>
        </row>
        <row r="43">
          <cell r="D43">
            <v>2103184.9099999997</v>
          </cell>
          <cell r="E43">
            <v>2466043.5199999991</v>
          </cell>
          <cell r="F43">
            <v>2692309.9099999997</v>
          </cell>
          <cell r="G43">
            <v>2850197.67</v>
          </cell>
          <cell r="H43">
            <v>2943067.84</v>
          </cell>
          <cell r="I43">
            <v>2881438.56</v>
          </cell>
          <cell r="J43">
            <v>2860482.25</v>
          </cell>
          <cell r="K43">
            <v>2501543.4999999995</v>
          </cell>
          <cell r="L43">
            <v>2257126.5299999998</v>
          </cell>
          <cell r="M43">
            <v>2414600.31</v>
          </cell>
          <cell r="N43">
            <v>2040106.4600000004</v>
          </cell>
          <cell r="O43">
            <v>1910385.14</v>
          </cell>
        </row>
        <row r="44">
          <cell r="D44">
            <v>275076.09165000002</v>
          </cell>
          <cell r="E44">
            <v>284010.76980000001</v>
          </cell>
          <cell r="F44">
            <v>320719.38134999998</v>
          </cell>
          <cell r="G44">
            <v>337544.20179999998</v>
          </cell>
          <cell r="H44">
            <v>326283.82584999996</v>
          </cell>
          <cell r="I44">
            <v>337593.51540000003</v>
          </cell>
          <cell r="J44">
            <v>373172.16735</v>
          </cell>
          <cell r="K44">
            <v>291463.48824999999</v>
          </cell>
          <cell r="L44">
            <v>315085.60139999999</v>
          </cell>
          <cell r="M44">
            <v>384871.03104999999</v>
          </cell>
          <cell r="N44">
            <v>275370.29149999999</v>
          </cell>
          <cell r="O44">
            <v>303192.64109999995</v>
          </cell>
        </row>
      </sheetData>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Best"/>
      <sheetName val="DataBest"/>
      <sheetName val="Sales"/>
      <sheetName val="AG"/>
      <sheetName val="EG"/>
      <sheetName val="WP"/>
      <sheetName val="G.AMP"/>
      <sheetName val="REC"/>
      <sheetName val="JD"/>
      <sheetName val="DMP"/>
      <sheetName val="Prod.Cost"/>
      <sheetName val="FIXED ASSETS"/>
      <sheetName val="EXP-IDR"/>
      <sheetName val="EXP-USD"/>
      <sheetName val="EXPENSE"/>
      <sheetName val="P.L"/>
      <sheetName val="Purch.Plan"/>
      <sheetName val="Movement"/>
      <sheetName val="Fund"/>
      <sheetName val="B.S"/>
      <sheetName val="B.S Monthly"/>
      <sheetName val="Analisys"/>
      <sheetName val="C.F"/>
      <sheetName val="GRAPH"/>
      <sheetName val="BS_PL_SS_Inventory_Employ"/>
      <sheetName val="CF_Invest_R&amp;D"/>
      <sheetName val="CR"/>
      <sheetName val="SalesGroup"/>
      <sheetName val="Cost_of_Sales"/>
      <sheetName val="社員リスト"/>
      <sheetName val="処理機能記述"/>
      <sheetName val="MAIN時間見積り"/>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H1298S"/>
      <sheetName val="sal april"/>
      <sheetName val="lab paced"/>
      <sheetName val="index"/>
      <sheetName val="Unit"/>
    </sheetNames>
    <sheetDataSet>
      <sheetData sheetId="0" refreshError="1">
        <row r="7">
          <cell r="A7">
            <v>1</v>
          </cell>
        </row>
        <row r="8">
          <cell r="A8">
            <v>2</v>
          </cell>
        </row>
        <row r="9">
          <cell r="A9">
            <v>3</v>
          </cell>
        </row>
        <row r="10">
          <cell r="A10">
            <v>4</v>
          </cell>
        </row>
        <row r="11">
          <cell r="A11">
            <v>5</v>
          </cell>
        </row>
        <row r="12">
          <cell r="A12">
            <v>6</v>
          </cell>
        </row>
        <row r="13">
          <cell r="A13">
            <v>7</v>
          </cell>
        </row>
        <row r="14">
          <cell r="A14">
            <v>8</v>
          </cell>
        </row>
        <row r="15">
          <cell r="A15">
            <v>9</v>
          </cell>
        </row>
        <row r="16">
          <cell r="A16">
            <v>10</v>
          </cell>
        </row>
        <row r="17">
          <cell r="A17">
            <v>11</v>
          </cell>
        </row>
        <row r="18">
          <cell r="A18">
            <v>12</v>
          </cell>
        </row>
        <row r="19">
          <cell r="A19">
            <v>13</v>
          </cell>
        </row>
        <row r="20">
          <cell r="A20">
            <v>14</v>
          </cell>
        </row>
        <row r="21">
          <cell r="A21">
            <v>15</v>
          </cell>
        </row>
        <row r="22">
          <cell r="A22">
            <v>16</v>
          </cell>
        </row>
        <row r="23">
          <cell r="A23">
            <v>17</v>
          </cell>
        </row>
        <row r="24">
          <cell r="A24">
            <v>18</v>
          </cell>
        </row>
        <row r="25">
          <cell r="A25">
            <v>19</v>
          </cell>
        </row>
        <row r="26">
          <cell r="A26">
            <v>20</v>
          </cell>
        </row>
        <row r="27">
          <cell r="A27">
            <v>21</v>
          </cell>
        </row>
        <row r="28">
          <cell r="A28">
            <v>22</v>
          </cell>
        </row>
        <row r="29">
          <cell r="A29">
            <v>23</v>
          </cell>
        </row>
        <row r="30">
          <cell r="A30">
            <v>24</v>
          </cell>
        </row>
        <row r="31">
          <cell r="A31">
            <v>25</v>
          </cell>
        </row>
        <row r="32">
          <cell r="A32">
            <v>26</v>
          </cell>
        </row>
        <row r="33">
          <cell r="A33">
            <v>27</v>
          </cell>
        </row>
        <row r="34">
          <cell r="A34">
            <v>28</v>
          </cell>
        </row>
      </sheetData>
      <sheetData sheetId="1" refreshError="1"/>
      <sheetData sheetId="2" refreshError="1"/>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0)G&amp;A"/>
      <sheetName val="00000"/>
      <sheetName val="Forexposure"/>
      <sheetName val="CF DATA"/>
      <sheetName val="Direction"/>
      <sheetName val="CHK LIST"/>
      <sheetName val="Recl. Entries"/>
      <sheetName val="Sales-VAT"/>
      <sheetName val="WP"/>
      <sheetName val="(A)Cash"/>
      <sheetName val="(B)STI"/>
      <sheetName val="(C)AR"/>
      <sheetName val="(D)DFA-CA"/>
      <sheetName val="(E)ARO"/>
      <sheetName val="(F)INV"/>
      <sheetName val="(G)ADV"/>
      <sheetName val="(H)P.EXP&amp;TAX"/>
      <sheetName val="(J)DFA-LT"/>
      <sheetName val="(L)FA"/>
      <sheetName val="(AA)STL"/>
      <sheetName val="(BB)AP"/>
      <sheetName val="(CC)DTA-CA"/>
      <sheetName val="(DD)APO"/>
      <sheetName val="(EE)TAX.PAY."/>
      <sheetName val="(FF)ACC.EXP."/>
      <sheetName val="(GG)LTD"/>
      <sheetName val="(HH)DTA-LT"/>
      <sheetName val="(10)Sales"/>
      <sheetName val="(20)COGS"/>
      <sheetName val="(30)SE"/>
      <sheetName val="(50)Eq. Coy"/>
      <sheetName val="(60)Fin.Cost"/>
      <sheetName val="(70)Forex"/>
      <sheetName val="(80)Int.Inc."/>
      <sheetName val="PPH1298S"/>
      <sheetName val="為替レート"/>
      <sheetName val="lab pace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Sept"/>
      <sheetName val="(40)G&amp;A"/>
      <sheetName val="RK1"/>
      <sheetName val="原単位"/>
      <sheetName val="基本設計寸法"/>
      <sheetName val="PPH1298S"/>
      <sheetName val="#REF!"/>
      <sheetName val="Data Harian"/>
      <sheetName val="LPP"/>
      <sheetName val="HARVEST02"/>
      <sheetName val="#REF"/>
      <sheetName val="CF RECONCILE - 1"/>
      <sheetName val="4)Rate"/>
      <sheetName val="Sheet1"/>
      <sheetName val="Sheet8"/>
      <sheetName val="BackUp1"/>
      <sheetName val="Matrix G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Constants"/>
      <sheetName val="Sheet2"/>
      <sheetName val="Sheet3"/>
      <sheetName val="Data Harian"/>
      <sheetName val="書換え条件"/>
      <sheetName val="社員リスト"/>
      <sheetName val="STD labor"/>
      <sheetName val="Template "/>
      <sheetName val="TBDec03"/>
      <sheetName val="D1BOX原価表"/>
      <sheetName val="125円ﾃﾞｰﾀ"/>
      <sheetName val="レポートレイアウト"/>
      <sheetName val="#REF!"/>
    </sheetNames>
    <sheetDataSet>
      <sheetData sheetId="0" refreshError="1"/>
      <sheetData sheetId="1" refreshError="1">
        <row r="2">
          <cell r="B2">
            <v>38749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4"/>
  </sheetPr>
  <dimension ref="A1:U59"/>
  <sheetViews>
    <sheetView view="pageBreakPreview" topLeftCell="A14" zoomScale="75" zoomScaleNormal="75" workbookViewId="0">
      <selection activeCell="B31" sqref="B31"/>
    </sheetView>
  </sheetViews>
  <sheetFormatPr defaultColWidth="9.1796875" defaultRowHeight="12.5"/>
  <cols>
    <col min="1" max="1" width="10.1796875" style="4" customWidth="1"/>
    <col min="2" max="2" width="25.54296875" style="4" customWidth="1"/>
    <col min="3" max="3" width="10.81640625" style="4" customWidth="1"/>
    <col min="4" max="4" width="10.1796875" style="4" customWidth="1"/>
    <col min="5" max="5" width="10.81640625" style="4" customWidth="1"/>
    <col min="6" max="6" width="11.453125" style="62" customWidth="1"/>
    <col min="7" max="7" width="13.54296875" style="62" customWidth="1"/>
    <col min="8" max="8" width="7.453125" style="4" customWidth="1"/>
    <col min="9" max="9" width="11.54296875" style="4" customWidth="1"/>
    <col min="10" max="10" width="12" style="62" customWidth="1"/>
    <col min="11" max="11" width="11.54296875" style="62" customWidth="1"/>
    <col min="12" max="12" width="0.1796875" style="4" hidden="1" customWidth="1"/>
    <col min="13" max="13" width="8.81640625" style="4" customWidth="1"/>
    <col min="14" max="14" width="2.54296875" style="4" customWidth="1"/>
    <col min="15" max="15" width="4.81640625" style="4" hidden="1" customWidth="1"/>
    <col min="16" max="16" width="8.81640625" style="4" customWidth="1"/>
    <col min="17" max="17" width="2.54296875" style="4" customWidth="1"/>
    <col min="18" max="18" width="5.81640625" style="4" hidden="1" customWidth="1"/>
    <col min="19" max="19" width="13" style="4" customWidth="1"/>
    <col min="20" max="20" width="9.1796875" style="4" hidden="1" customWidth="1"/>
    <col min="21" max="21" width="10.81640625" style="5" customWidth="1"/>
    <col min="22" max="22" width="9.1796875" style="4" bestFit="1"/>
    <col min="23" max="16384" width="9.1796875" style="4"/>
  </cols>
  <sheetData>
    <row r="1" spans="1:21" hidden="1">
      <c r="A1" s="3"/>
      <c r="B1" s="3"/>
    </row>
    <row r="2" spans="1:21" hidden="1"/>
    <row r="3" spans="1:21" ht="20" hidden="1">
      <c r="A3" s="6" t="s">
        <v>41</v>
      </c>
      <c r="B3" s="6"/>
      <c r="C3" s="6"/>
      <c r="D3" s="6"/>
      <c r="E3" s="6"/>
      <c r="F3" s="63"/>
      <c r="G3" s="63"/>
      <c r="H3" s="6"/>
      <c r="I3" s="6"/>
      <c r="J3" s="63"/>
      <c r="K3" s="63"/>
      <c r="L3" s="6"/>
      <c r="M3" s="6"/>
      <c r="N3" s="6"/>
      <c r="O3" s="6"/>
      <c r="P3" s="6"/>
      <c r="Q3" s="6"/>
      <c r="R3" s="6"/>
      <c r="S3" s="6"/>
      <c r="T3" s="6"/>
      <c r="U3" s="7"/>
    </row>
    <row r="4" spans="1:21" ht="3.75" hidden="1" customHeight="1"/>
    <row r="5" spans="1:21" hidden="1">
      <c r="A5" s="4" t="s">
        <v>42</v>
      </c>
      <c r="H5" s="8" t="s">
        <v>43</v>
      </c>
      <c r="I5" s="9">
        <f>TODAY()</f>
        <v>44769</v>
      </c>
      <c r="J5" s="76"/>
      <c r="K5" s="69"/>
      <c r="L5" s="8"/>
      <c r="M5" s="8"/>
      <c r="N5" s="8"/>
      <c r="O5" s="8"/>
      <c r="P5" s="8"/>
      <c r="Q5" s="8"/>
      <c r="R5" s="8"/>
      <c r="S5" s="8"/>
      <c r="T5" s="8"/>
    </row>
    <row r="6" spans="1:21" ht="13" hidden="1">
      <c r="A6" s="10" t="s">
        <v>44</v>
      </c>
      <c r="B6" s="11"/>
      <c r="C6" s="12"/>
      <c r="D6" s="10"/>
      <c r="E6" s="11"/>
      <c r="F6" s="77" t="s">
        <v>45</v>
      </c>
      <c r="G6" s="70"/>
      <c r="H6" s="13" t="s">
        <v>46</v>
      </c>
      <c r="I6" s="14"/>
      <c r="J6" s="77" t="s">
        <v>47</v>
      </c>
      <c r="K6" s="70"/>
      <c r="L6" s="15"/>
      <c r="M6" s="15"/>
      <c r="N6" s="16"/>
      <c r="O6" s="15"/>
      <c r="P6" s="15"/>
      <c r="Q6" s="15"/>
      <c r="R6" s="15"/>
      <c r="S6" s="17"/>
      <c r="T6" s="17"/>
      <c r="U6" s="18"/>
    </row>
    <row r="7" spans="1:21" ht="13" hidden="1">
      <c r="A7" s="26"/>
      <c r="B7" s="20"/>
      <c r="C7" s="21"/>
      <c r="D7" s="22" t="s">
        <v>48</v>
      </c>
      <c r="E7" s="23"/>
      <c r="F7" s="78" t="s">
        <v>49</v>
      </c>
      <c r="G7" s="64"/>
      <c r="H7" s="22" t="s">
        <v>50</v>
      </c>
      <c r="I7" s="24"/>
      <c r="J7" s="78" t="s">
        <v>51</v>
      </c>
      <c r="K7" s="64"/>
      <c r="L7" s="23"/>
      <c r="M7" s="23"/>
      <c r="N7" s="22" t="s">
        <v>52</v>
      </c>
      <c r="O7" s="23"/>
      <c r="P7" s="23"/>
      <c r="Q7" s="23"/>
      <c r="R7" s="23"/>
      <c r="S7" s="23"/>
      <c r="T7" s="23"/>
      <c r="U7" s="25"/>
    </row>
    <row r="8" spans="1:21" hidden="1">
      <c r="A8" s="26"/>
      <c r="B8" s="20"/>
      <c r="C8" s="21"/>
      <c r="D8" s="19"/>
      <c r="E8" s="20"/>
      <c r="F8" s="79"/>
      <c r="G8" s="65"/>
      <c r="H8" s="19"/>
      <c r="I8" s="21"/>
      <c r="J8" s="79"/>
      <c r="K8" s="71"/>
      <c r="L8" s="20"/>
      <c r="M8" s="12"/>
      <c r="N8" s="20"/>
      <c r="O8" s="20"/>
      <c r="P8" s="20"/>
      <c r="Q8" s="20"/>
      <c r="R8" s="20"/>
      <c r="S8" s="27"/>
      <c r="T8" s="27"/>
      <c r="U8" s="28"/>
    </row>
    <row r="9" spans="1:21" hidden="1">
      <c r="A9" s="26"/>
      <c r="B9" s="20"/>
      <c r="C9" s="21"/>
      <c r="D9" s="19" t="s">
        <v>53</v>
      </c>
      <c r="E9" s="20"/>
      <c r="F9" s="79" t="s">
        <v>54</v>
      </c>
      <c r="G9" s="65"/>
      <c r="H9" s="19" t="s">
        <v>55</v>
      </c>
      <c r="I9" s="21"/>
      <c r="J9" s="79" t="s">
        <v>56</v>
      </c>
      <c r="K9" s="72"/>
      <c r="L9" s="20"/>
      <c r="M9" s="21"/>
      <c r="N9" s="20" t="s">
        <v>57</v>
      </c>
      <c r="O9" s="20"/>
      <c r="P9" s="20"/>
      <c r="Q9" s="20"/>
      <c r="R9" s="20"/>
      <c r="S9" s="20"/>
      <c r="T9" s="20"/>
      <c r="U9" s="29"/>
    </row>
    <row r="10" spans="1:21" hidden="1">
      <c r="A10" s="26"/>
      <c r="B10" s="20"/>
      <c r="C10" s="21"/>
      <c r="D10" s="19" t="s">
        <v>58</v>
      </c>
      <c r="E10" s="20"/>
      <c r="F10" s="79"/>
      <c r="G10" s="65"/>
      <c r="H10" s="30"/>
      <c r="I10" s="31"/>
      <c r="J10" s="79"/>
      <c r="K10" s="72"/>
      <c r="L10" s="20"/>
      <c r="M10" s="21"/>
      <c r="N10" s="20"/>
      <c r="O10" s="20"/>
      <c r="P10" s="20"/>
      <c r="Q10" s="20"/>
      <c r="R10" s="20"/>
      <c r="S10" s="20"/>
      <c r="T10" s="20"/>
      <c r="U10" s="29"/>
    </row>
    <row r="11" spans="1:21" ht="13" hidden="1">
      <c r="A11" s="26"/>
      <c r="B11" s="20"/>
      <c r="C11" s="21"/>
      <c r="D11" s="32"/>
      <c r="E11" s="33"/>
      <c r="F11" s="79" t="s">
        <v>59</v>
      </c>
      <c r="G11" s="65"/>
      <c r="H11" s="19" t="s">
        <v>60</v>
      </c>
      <c r="I11" s="21"/>
      <c r="J11" s="79" t="s">
        <v>61</v>
      </c>
      <c r="K11" s="72"/>
      <c r="L11" s="20"/>
      <c r="M11" s="21"/>
      <c r="N11" s="20" t="s">
        <v>62</v>
      </c>
      <c r="O11" s="20"/>
      <c r="P11" s="20"/>
      <c r="Q11" s="20"/>
      <c r="R11" s="20"/>
      <c r="S11" s="20"/>
      <c r="T11" s="20"/>
      <c r="U11" s="29"/>
    </row>
    <row r="12" spans="1:21" hidden="1">
      <c r="A12" s="34" t="s">
        <v>63</v>
      </c>
      <c r="B12" s="20"/>
      <c r="C12" s="21"/>
      <c r="D12" s="19" t="s">
        <v>64</v>
      </c>
      <c r="E12" s="20"/>
      <c r="F12" s="79"/>
      <c r="G12" s="65"/>
      <c r="H12" s="19"/>
      <c r="I12" s="21"/>
      <c r="J12" s="79"/>
      <c r="K12" s="72"/>
      <c r="L12" s="20"/>
      <c r="M12" s="21"/>
      <c r="N12" s="20"/>
      <c r="O12" s="20"/>
      <c r="P12" s="20"/>
      <c r="Q12" s="20"/>
      <c r="R12" s="20"/>
      <c r="S12" s="20"/>
      <c r="T12" s="20"/>
      <c r="U12" s="29"/>
    </row>
    <row r="13" spans="1:21" hidden="1">
      <c r="A13" s="19"/>
      <c r="B13" s="20"/>
      <c r="C13" s="21"/>
      <c r="D13" s="19" t="s">
        <v>65</v>
      </c>
      <c r="E13" s="20"/>
      <c r="F13" s="79"/>
      <c r="G13" s="65"/>
      <c r="H13" s="19"/>
      <c r="I13" s="21"/>
      <c r="J13" s="79"/>
      <c r="K13" s="72"/>
      <c r="L13" s="20"/>
      <c r="M13" s="21"/>
      <c r="N13" s="20"/>
      <c r="O13" s="20"/>
      <c r="P13" s="20"/>
      <c r="Q13" s="20"/>
      <c r="R13" s="20"/>
      <c r="S13" s="20"/>
      <c r="T13" s="20"/>
      <c r="U13" s="29"/>
    </row>
    <row r="14" spans="1:21">
      <c r="A14" s="129"/>
      <c r="B14" s="130"/>
      <c r="C14" s="130"/>
      <c r="D14" s="131"/>
      <c r="E14" s="131"/>
      <c r="F14" s="132"/>
      <c r="G14" s="132"/>
      <c r="H14" s="131"/>
      <c r="I14" s="131"/>
      <c r="J14" s="132"/>
      <c r="K14" s="132"/>
      <c r="L14" s="129"/>
      <c r="M14" s="129"/>
      <c r="N14" s="129"/>
      <c r="O14" s="129"/>
      <c r="P14" s="129"/>
      <c r="Q14" s="129"/>
      <c r="R14" s="129"/>
      <c r="S14" s="129"/>
      <c r="T14" s="129"/>
      <c r="U14" s="133"/>
    </row>
    <row r="15" spans="1:21">
      <c r="A15" s="584" t="s">
        <v>66</v>
      </c>
      <c r="B15" s="584"/>
      <c r="C15" s="134"/>
      <c r="D15" s="131"/>
      <c r="E15" s="131"/>
      <c r="F15" s="132"/>
      <c r="G15" s="132"/>
      <c r="H15" s="131"/>
      <c r="I15" s="131"/>
      <c r="J15" s="132"/>
      <c r="K15" s="132"/>
      <c r="L15" s="129"/>
      <c r="M15" s="129"/>
      <c r="N15" s="129"/>
      <c r="O15" s="129"/>
      <c r="P15" s="129"/>
      <c r="Q15" s="129"/>
      <c r="R15" s="129"/>
      <c r="S15" s="129"/>
      <c r="T15" s="129"/>
      <c r="U15" s="133"/>
    </row>
    <row r="16" spans="1:21" ht="14">
      <c r="A16" s="585"/>
      <c r="B16" s="584"/>
      <c r="C16" s="137"/>
      <c r="D16" s="136"/>
      <c r="E16" s="136"/>
      <c r="F16" s="138"/>
      <c r="G16" s="138"/>
      <c r="H16" s="136"/>
      <c r="I16" s="136"/>
      <c r="J16" s="138"/>
      <c r="K16" s="138"/>
      <c r="L16" s="136"/>
      <c r="M16" s="136"/>
      <c r="N16" s="136"/>
      <c r="O16" s="136"/>
      <c r="P16" s="136"/>
      <c r="Q16" s="136"/>
      <c r="R16" s="136"/>
      <c r="S16" s="136"/>
      <c r="T16" s="136"/>
      <c r="U16" s="135"/>
    </row>
    <row r="17" spans="1:21" ht="15.5">
      <c r="A17" s="113"/>
      <c r="B17" s="140" t="s">
        <v>67</v>
      </c>
      <c r="C17" s="151" t="s">
        <v>68</v>
      </c>
      <c r="D17" s="152" t="s">
        <v>69</v>
      </c>
      <c r="E17" s="102"/>
      <c r="F17" s="148" t="s">
        <v>70</v>
      </c>
      <c r="G17" s="148" t="s">
        <v>71</v>
      </c>
      <c r="H17" s="149" t="s">
        <v>72</v>
      </c>
      <c r="I17" s="114"/>
      <c r="J17" s="144" t="s">
        <v>73</v>
      </c>
      <c r="K17" s="145" t="s">
        <v>74</v>
      </c>
      <c r="L17" s="116"/>
      <c r="M17" s="117"/>
      <c r="N17" s="117"/>
      <c r="O17" s="117"/>
      <c r="P17" s="117"/>
      <c r="Q17" s="117"/>
      <c r="R17" s="117"/>
      <c r="S17" s="116"/>
      <c r="T17" s="116"/>
      <c r="U17" s="142" t="s">
        <v>75</v>
      </c>
    </row>
    <row r="18" spans="1:21" ht="14">
      <c r="A18" s="87"/>
      <c r="B18" s="139"/>
      <c r="C18" s="143" t="str">
        <f>IF(D18="","",VLOOKUP(B18,Data!$B$5:$L$319,2,FALSE))</f>
        <v/>
      </c>
      <c r="D18" s="150"/>
      <c r="E18" s="89"/>
      <c r="F18" s="143" t="str">
        <f>IF(D18="","",VLOOKUP(B18,Data!$B$5:$L$319,11,FALSE))</f>
        <v/>
      </c>
      <c r="G18" s="146" t="str">
        <f t="shared" ref="G18:G47" si="0">IF(D18&gt;0,D18*F18,"-")</f>
        <v>-</v>
      </c>
      <c r="H18" s="147" t="str">
        <f>IF(D18="","",VLOOKUP(B18,Data!$B$5:$D$319,3,FALSE))</f>
        <v/>
      </c>
      <c r="I18" s="90" t="str">
        <f>IF(D18="","",VLOOKUP(B18,Data!$B$5:$M$319,12,FALSE))</f>
        <v/>
      </c>
      <c r="J18" s="143" t="str">
        <f>IF(D18="","",VLOOKUP(B18,Data!$B$5:$E$319,4,FALSE)*D18)</f>
        <v/>
      </c>
      <c r="K18" s="143" t="str">
        <f>IF(D18="","",VLOOKUP(B18,Data!$B$5:$F$319,5,FALSE)*D18)</f>
        <v/>
      </c>
      <c r="L18" s="92" t="e">
        <f>IF(B18=Data!B15,Data!G15,(IF(B18=Data!B17,Data!G17,(IF(B18=Data!B20,Data!G20,(IF(B18=Data!B26,Data!G26,(IF(B18=Data!B28,Data!G28,(IF(B18=Data!B48,Data!G48,(IF(B18=Data!B50,Data!G50,(IF(B18=Data!#REF!,Data!#REF!,Data!#REF!)))))))))))))))&amp;IF(B18=Data!#REF!,Data!#REF!,(IF(B18=Data!#REF!,Data!#REF!,(IF(B18=Data!#REF!,Data!#REF!,(IF(B18=Data!#REF!,Data!#REF!,(IF(B18=Data!#REF!,Data!#REF!,(IF(B18=Data!#REF!,Data!G814,(IF(B18=Data!#REF!,Data!#REF!,(IF(B18=Data!#REF!,Data!#REF!,Data!#REF!)))))))))))))))&amp;IF(B18=Data!#REF!,Data!#REF!,(IF(B18=Data!#REF!,Data!#REF!,(IF(B18=Data!#REF!,Data!#REF!,(IF(B18=Data!#REF!,Data!#REF!,(IF(B18=Data!#REF!,Data!#REF!,Data!#REF!)))))))))</f>
        <v>#REF!</v>
      </c>
      <c r="M18" s="93"/>
      <c r="N18" s="94"/>
      <c r="O18" s="95" t="e">
        <f>IF(B18=Data!B15,Data!H15,(IF(B18=Data!B17,Data!H17,(IF(B18=Data!B20,Data!H20,(IF(B18=Data!B26,Data!H26,(IF(B18=Data!B28,Data!H28,(IF(B18=Data!B48,Data!H48,(IF(B18=Data!B50,Data!H50,(IF(B18=Data!#REF!,Data!#REF!,Data!#REF!)))))))))))))))&amp;IF(B18=Data!#REF!,Data!#REF!,(IF(B18=Data!#REF!,Data!#REF!,(IF(B18=Data!#REF!,Data!#REF!,(IF(B18=Data!#REF!,Data!#REF!,(IF(B18=Data!#REF!,Data!#REF!,(IF(B18=Data!#REF!,Data!H814,(IF(B18=Data!#REF!,Data!#REF!,(IF(B18=Data!#REF!,Data!#REF!,Data!#REF!)))))))))))))))&amp;IF(B18=Data!#REF!,Data!#REF!,(IF(B18=Data!#REF!,Data!#REF!,(IF(B18=Data!#REF!,Data!#REF!,(IF(B18=Data!#REF!,Data!#REF!,(IF(B18=Data!#REF!,Data!#REF!,Data!#REF!)))))))))</f>
        <v>#REF!</v>
      </c>
      <c r="P18" s="94"/>
      <c r="Q18" s="94"/>
      <c r="R18" s="95" t="e">
        <f>IF(B18=Data!B15,Data!I15,(IF(B18=Data!B17,Data!I17,(IF(B18=Data!B20,Data!I20,(IF(B18=Data!B26,Data!I26,(IF(B18=Data!B28,Data!I28,(IF(B18=Data!B48,Data!I48,(IF(B18=Data!B50,Data!I50,(IF(B18=Data!#REF!,Data!#REF!,Data!#REF!)))))))))))))))&amp;IF(B18=Data!#REF!,Data!#REF!,(IF(B18=Data!#REF!,Data!#REF!,(IF(B18=Data!#REF!,Data!#REF!,(IF(B18=Data!#REF!,Data!#REF!,(IF(B18=Data!#REF!,Data!#REF!,(IF(B18=Data!#REF!,Data!I814,(IF(B18=Data!#REF!,Data!#REF!,(IF(B18=Data!#REF!,Data!#REF!,Data!#REF!)))))))))))))))&amp;IF(B18=Data!#REF!,Data!#REF!,(IF(B18=Data!#REF!,Data!#REF!,(IF(B18=Data!#REF!,Data!#REF!,(IF(B18=Data!#REF!,Data!#REF!,(IF(B18=Data!#REF!,Data!#REF!,Data!#REF!)))))))))</f>
        <v>#REF!</v>
      </c>
      <c r="S18" s="96"/>
      <c r="T18" s="95" t="e">
        <f>IF(B18=Data!B15,Data!J15,(IF(B18=Data!B17,Data!J17,(IF(B18=Data!B20,Data!J20,(IF(B18=Data!B26,Data!J26,(IF(B18=Data!B28,Data!J28,(IF(B18=Data!B48,Data!J48,(IF(B18=Data!B50,Data!J50,(IF(B18=Data!#REF!,Data!#REF!,Data!#REF!)))))))))))))))&amp;IF(B18=Data!#REF!,Data!#REF!,(IF(B18=Data!#REF!,Data!#REF!,(IF(B18=Data!#REF!,Data!#REF!,(IF(B18=Data!#REF!,Data!#REF!,(IF(B18=Data!#REF!,Data!#REF!,(IF(B18=Data!#REF!,Data!J814,(IF(B18=Data!#REF!,Data!#REF!,(IF(B18=Data!#REF!,Data!#REF!,Data!#REF!)))))))))))))))&amp;IF(B18=Data!#REF!,Data!#REF!,(IF(B18=Data!#REF!,Data!#REF!,(IF(B18=Data!#REF!,Data!#REF!,(IF(B18=Data!#REF!,Data!#REF!,(IF(B18=Data!#REF!,Data!#REF!,Data!#REF!)))))))))</f>
        <v>#REF!</v>
      </c>
      <c r="U18" s="141" t="str">
        <f>IF(D18="","",VLOOKUP(B18,Data!$B$5:$J$319,9,FALSE)*D18)</f>
        <v/>
      </c>
    </row>
    <row r="19" spans="1:21" ht="14">
      <c r="A19" s="123"/>
      <c r="B19" s="88"/>
      <c r="C19" s="119" t="str">
        <f>IF(D19="","",VLOOKUP(B19,Data!$B$5:$L$319,2,FALSE))</f>
        <v/>
      </c>
      <c r="D19" s="89"/>
      <c r="E19" s="89"/>
      <c r="F19" s="119" t="str">
        <f>IF(D19="","",VLOOKUP(B19,Data!$B$5:$L$319,11,FALSE))</f>
        <v/>
      </c>
      <c r="G19" s="92" t="str">
        <f t="shared" si="0"/>
        <v>-</v>
      </c>
      <c r="H19" s="90" t="str">
        <f>IF(D19="","",VLOOKUP(B19,Data!$B$5:$D$319,3,FALSE))</f>
        <v/>
      </c>
      <c r="I19" s="90" t="str">
        <f>IF(D19="","",VLOOKUP(B19,Data!$B$5:$M$319,12,FALSE))</f>
        <v/>
      </c>
      <c r="J19" s="119" t="str">
        <f>IF(D19="","",VLOOKUP(B19,Data!$B$5:$E$319,4,FALSE)*D19)</f>
        <v/>
      </c>
      <c r="K19" s="119" t="str">
        <f>IF(D19="","",VLOOKUP(B19,Data!$B$5:$F$319,5,FALSE)*D19)</f>
        <v/>
      </c>
      <c r="L19" s="92" t="e">
        <f>IF(B19=Data!B16,Data!G16,(IF(B19=Data!B19,Data!G19,(IF(B19=Data!#REF!,Data!#REF!,(IF(B19=Data!#REF!,Data!#REF!,(IF(B19=Data!#REF!,Data!#REF!,(IF(B19=Data!B49,Data!G49,(IF(B19=Data!#REF!,Data!#REF!,(IF(B19=Data!#REF!,Data!#REF!,Data!#REF!)))))))))))))))&amp;IF(B19=Data!#REF!,Data!#REF!,(IF(B19=Data!#REF!,Data!#REF!,(IF(B19=Data!#REF!,Data!#REF!,(IF(B19=Data!#REF!,Data!#REF!,(IF(B19=Data!#REF!,Data!#REF!,(IF(B19=Data!#REF!,Data!G815,(IF(B19=Data!#REF!,Data!#REF!,(IF(B19=Data!#REF!,Data!#REF!,Data!#REF!)))))))))))))))&amp;IF(B19=Data!#REF!,Data!#REF!,(IF(B19=Data!#REF!,Data!#REF!,(IF(B19=Data!#REF!,Data!#REF!,(IF(B19=Data!#REF!,Data!#REF!,(IF(B19=Data!#REF!,Data!#REF!,Data!#REF!)))))))))</f>
        <v>#REF!</v>
      </c>
      <c r="M19" s="93"/>
      <c r="N19" s="94"/>
      <c r="O19" s="95" t="e">
        <f>IF(B19=Data!B16,Data!H16,(IF(B19=Data!B19,Data!H19,(IF(B19=Data!#REF!,Data!#REF!,(IF(B19=Data!#REF!,Data!#REF!,(IF(B19=Data!#REF!,Data!#REF!,(IF(B19=Data!B49,Data!H49,(IF(B19=Data!#REF!,Data!#REF!,(IF(B19=Data!#REF!,Data!#REF!,Data!#REF!)))))))))))))))&amp;IF(B19=Data!#REF!,Data!#REF!,(IF(B19=Data!#REF!,Data!#REF!,(IF(B19=Data!#REF!,Data!#REF!,(IF(B19=Data!#REF!,Data!#REF!,(IF(B19=Data!#REF!,Data!#REF!,(IF(B19=Data!#REF!,Data!H815,(IF(B19=Data!#REF!,Data!#REF!,(IF(B19=Data!#REF!,Data!#REF!,Data!#REF!)))))))))))))))&amp;IF(B19=Data!#REF!,Data!#REF!,(IF(B19=Data!#REF!,Data!#REF!,(IF(B19=Data!#REF!,Data!#REF!,(IF(B19=Data!#REF!,Data!#REF!,(IF(B19=Data!#REF!,Data!#REF!,Data!#REF!)))))))))</f>
        <v>#REF!</v>
      </c>
      <c r="P19" s="94"/>
      <c r="Q19" s="94"/>
      <c r="R19" s="95" t="e">
        <f>IF(B19=Data!B16,Data!I16,(IF(B19=Data!B19,Data!I19,(IF(B19=Data!#REF!,Data!#REF!,(IF(B19=Data!#REF!,Data!#REF!,(IF(B19=Data!#REF!,Data!#REF!,(IF(B19=Data!B49,Data!I49,(IF(B19=Data!#REF!,Data!#REF!,(IF(B19=Data!#REF!,Data!#REF!,Data!#REF!)))))))))))))))&amp;IF(B19=Data!#REF!,Data!#REF!,(IF(B19=Data!#REF!,Data!#REF!,(IF(B19=Data!#REF!,Data!#REF!,(IF(B19=Data!#REF!,Data!#REF!,(IF(B19=Data!#REF!,Data!#REF!,(IF(B19=Data!#REF!,Data!I815,(IF(B19=Data!#REF!,Data!#REF!,(IF(B19=Data!#REF!,Data!#REF!,Data!#REF!)))))))))))))))&amp;IF(B19=Data!#REF!,Data!#REF!,(IF(B19=Data!#REF!,Data!#REF!,(IF(B19=Data!#REF!,Data!#REF!,(IF(B19=Data!#REF!,Data!#REF!,(IF(B19=Data!#REF!,Data!#REF!,Data!#REF!)))))))))</f>
        <v>#REF!</v>
      </c>
      <c r="S19" s="96"/>
      <c r="T19" s="95" t="e">
        <f>IF(B19=Data!B16,Data!J16,(IF(B19=Data!B19,Data!J19,(IF(B19=Data!#REF!,Data!#REF!,(IF(B19=Data!#REF!,Data!#REF!,(IF(B19=Data!#REF!,Data!#REF!,(IF(B19=Data!B49,Data!J49,(IF(B19=Data!#REF!,Data!#REF!,(IF(B19=Data!#REF!,Data!#REF!,Data!#REF!)))))))))))))))&amp;IF(B19=Data!#REF!,Data!#REF!,(IF(B19=Data!#REF!,Data!#REF!,(IF(B19=Data!#REF!,Data!#REF!,(IF(B19=Data!#REF!,Data!#REF!,(IF(B19=Data!#REF!,Data!#REF!,(IF(B19=Data!#REF!,Data!J815,(IF(B19=Data!#REF!,Data!#REF!,(IF(B19=Data!#REF!,Data!#REF!,Data!#REF!)))))))))))))))&amp;IF(B19=Data!#REF!,Data!#REF!,(IF(B19=Data!#REF!,Data!#REF!,(IF(B19=Data!#REF!,Data!#REF!,(IF(B19=Data!#REF!,Data!#REF!,(IF(B19=Data!#REF!,Data!#REF!,Data!#REF!)))))))))</f>
        <v>#REF!</v>
      </c>
      <c r="U19" s="122" t="str">
        <f>IF(D19="","",VLOOKUP(B19,Data!$B$5:$J$319,9,FALSE)*D19)</f>
        <v/>
      </c>
    </row>
    <row r="20" spans="1:21" ht="14">
      <c r="A20" s="87"/>
      <c r="B20" s="88"/>
      <c r="C20" s="119" t="str">
        <f>IF(D20="","",VLOOKUP(B20,Data!$B$5:$L$319,2,FALSE))</f>
        <v/>
      </c>
      <c r="D20" s="89"/>
      <c r="E20" s="89"/>
      <c r="F20" s="119" t="str">
        <f>IF(D20="","",VLOOKUP(B20,Data!$B$5:$L$319,11,FALSE))</f>
        <v/>
      </c>
      <c r="G20" s="92" t="str">
        <f t="shared" si="0"/>
        <v>-</v>
      </c>
      <c r="H20" s="90" t="str">
        <f>IF(D20="","",VLOOKUP(B20,Data!$B$5:$D$319,3,FALSE))</f>
        <v/>
      </c>
      <c r="I20" s="90" t="str">
        <f>IF(D20="","",VLOOKUP(B20,Data!$B$5:$M$319,12,FALSE))</f>
        <v/>
      </c>
      <c r="J20" s="119" t="str">
        <f>IF(D20="","",VLOOKUP(B20,Data!$B$5:$E$319,4,FALSE)*D20)</f>
        <v/>
      </c>
      <c r="K20" s="119" t="str">
        <f>IF(D20="","",VLOOKUP(B20,Data!$B$5:$F$319,5,FALSE)*D20)</f>
        <v/>
      </c>
      <c r="L20" s="92" t="e">
        <f>IF(B20=Data!B17,Data!G17,(IF(B20=Data!B20,Data!G20,(IF(B20=Data!#REF!,Data!#REF!,(IF(B20=Data!#REF!,Data!#REF!,(IF(B20=Data!#REF!,Data!#REF!,(IF(B20=Data!B50,Data!G50,(IF(B20=Data!#REF!,Data!#REF!,(IF(B20=Data!#REF!,Data!#REF!,Data!#REF!)))))))))))))))&amp;IF(B20=Data!#REF!,Data!#REF!,(IF(B20=Data!#REF!,Data!#REF!,(IF(B20=Data!#REF!,Data!#REF!,(IF(B20=Data!#REF!,Data!#REF!,(IF(B20=Data!#REF!,Data!#REF!,(IF(B20=Data!#REF!,Data!G816,(IF(B20=Data!#REF!,Data!#REF!,(IF(B20=Data!#REF!,Data!#REF!,Data!#REF!)))))))))))))))&amp;IF(B20=Data!#REF!,Data!#REF!,(IF(B20=Data!#REF!,Data!#REF!,(IF(B20=Data!#REF!,Data!#REF!,(IF(B20=Data!#REF!,Data!#REF!,(IF(B20=Data!#REF!,Data!#REF!,Data!#REF!)))))))))</f>
        <v>#REF!</v>
      </c>
      <c r="M20" s="93"/>
      <c r="N20" s="94"/>
      <c r="O20" s="95" t="e">
        <f>IF(B20=Data!B17,Data!H17,(IF(B20=Data!B20,Data!H20,(IF(B20=Data!#REF!,Data!#REF!,(IF(B20=Data!#REF!,Data!#REF!,(IF(B20=Data!#REF!,Data!#REF!,(IF(B20=Data!B50,Data!H50,(IF(B20=Data!#REF!,Data!#REF!,(IF(B20=Data!#REF!,Data!#REF!,Data!#REF!)))))))))))))))&amp;IF(B20=Data!#REF!,Data!#REF!,(IF(B20=Data!#REF!,Data!#REF!,(IF(B20=Data!#REF!,Data!#REF!,(IF(B20=Data!#REF!,Data!#REF!,(IF(B20=Data!#REF!,Data!#REF!,(IF(B20=Data!#REF!,Data!H816,(IF(B20=Data!#REF!,Data!#REF!,(IF(B20=Data!#REF!,Data!#REF!,Data!#REF!)))))))))))))))&amp;IF(B20=Data!#REF!,Data!#REF!,(IF(B20=Data!#REF!,Data!#REF!,(IF(B20=Data!#REF!,Data!#REF!,(IF(B20=Data!#REF!,Data!#REF!,(IF(B20=Data!#REF!,Data!#REF!,Data!#REF!)))))))))</f>
        <v>#REF!</v>
      </c>
      <c r="P20" s="94"/>
      <c r="Q20" s="94"/>
      <c r="R20" s="95" t="e">
        <f>IF(B20=Data!B17,Data!I17,(IF(B20=Data!B20,Data!I20,(IF(B20=Data!#REF!,Data!#REF!,(IF(B20=Data!#REF!,Data!#REF!,(IF(B20=Data!#REF!,Data!#REF!,(IF(B20=Data!B50,Data!I50,(IF(B20=Data!#REF!,Data!#REF!,(IF(B20=Data!#REF!,Data!#REF!,Data!#REF!)))))))))))))))&amp;IF(B20=Data!#REF!,Data!#REF!,(IF(B20=Data!#REF!,Data!#REF!,(IF(B20=Data!#REF!,Data!#REF!,(IF(B20=Data!#REF!,Data!#REF!,(IF(B20=Data!#REF!,Data!#REF!,(IF(B20=Data!#REF!,Data!I816,(IF(B20=Data!#REF!,Data!#REF!,(IF(B20=Data!#REF!,Data!#REF!,Data!#REF!)))))))))))))))&amp;IF(B20=Data!#REF!,Data!#REF!,(IF(B20=Data!#REF!,Data!#REF!,(IF(B20=Data!#REF!,Data!#REF!,(IF(B20=Data!#REF!,Data!#REF!,(IF(B20=Data!#REF!,Data!#REF!,Data!#REF!)))))))))</f>
        <v>#REF!</v>
      </c>
      <c r="S20" s="96"/>
      <c r="T20" s="95" t="e">
        <f>IF(B20=Data!B17,Data!J17,(IF(B20=Data!B20,Data!J20,(IF(B20=Data!#REF!,Data!#REF!,(IF(B20=Data!#REF!,Data!#REF!,(IF(B20=Data!#REF!,Data!#REF!,(IF(B20=Data!B50,Data!J50,(IF(B20=Data!#REF!,Data!#REF!,(IF(B20=Data!#REF!,Data!#REF!,Data!#REF!)))))))))))))))&amp;IF(B20=Data!#REF!,Data!#REF!,(IF(B20=Data!#REF!,Data!#REF!,(IF(B20=Data!#REF!,Data!#REF!,(IF(B20=Data!#REF!,Data!#REF!,(IF(B20=Data!#REF!,Data!#REF!,(IF(B20=Data!#REF!,Data!J816,(IF(B20=Data!#REF!,Data!#REF!,(IF(B20=Data!#REF!,Data!#REF!,Data!#REF!)))))))))))))))&amp;IF(B20=Data!#REF!,Data!#REF!,(IF(B20=Data!#REF!,Data!#REF!,(IF(B20=Data!#REF!,Data!#REF!,(IF(B20=Data!#REF!,Data!#REF!,(IF(B20=Data!#REF!,Data!#REF!,Data!#REF!)))))))))</f>
        <v>#REF!</v>
      </c>
      <c r="U20" s="122" t="str">
        <f>IF(D20="","",VLOOKUP(B20,Data!$B$5:$J$319,9,FALSE)*D20)</f>
        <v/>
      </c>
    </row>
    <row r="21" spans="1:21" ht="14">
      <c r="A21" s="87"/>
      <c r="B21" s="88"/>
      <c r="C21" s="119" t="str">
        <f>IF(D21="","",VLOOKUP(B21,Data!$B$5:$L$319,2,FALSE))</f>
        <v/>
      </c>
      <c r="D21" s="89"/>
      <c r="E21" s="91"/>
      <c r="F21" s="119" t="str">
        <f>IF(D21="","",VLOOKUP(B21,Data!$B$5:$L$319,11,FALSE))</f>
        <v/>
      </c>
      <c r="G21" s="92" t="str">
        <f t="shared" si="0"/>
        <v>-</v>
      </c>
      <c r="H21" s="90" t="str">
        <f>IF(D21="","",VLOOKUP(B21,Data!$B$5:$D$319,3,FALSE))</f>
        <v/>
      </c>
      <c r="I21" s="90" t="str">
        <f>IF(D21="","",VLOOKUP(B21,Data!$B$5:$M$319,12,FALSE))</f>
        <v/>
      </c>
      <c r="J21" s="119" t="str">
        <f>IF(D21="","",VLOOKUP(B21,Data!$B$5:$E$319,4,FALSE)*D21)</f>
        <v/>
      </c>
      <c r="K21" s="119" t="str">
        <f>IF(D21="","",VLOOKUP(B21,Data!$B$5:$F$319,5,FALSE)*D21)</f>
        <v/>
      </c>
      <c r="L21" s="92" t="e">
        <f>IF(B21=Data!B19,Data!G19,(IF(B21=Data!#REF!,Data!#REF!,(IF(B21=Data!B22,Data!G22,(IF(B21=Data!B27,Data!G27,(IF(B21=Data!#REF!,Data!#REF!,(IF(B21=Data!#REF!,Data!#REF!,(IF(B21=Data!B5,Data!G5,(IF(B21=Data!#REF!,Data!#REF!,Data!#REF!)))))))))))))))&amp;IF(B21=Data!#REF!,Data!#REF!,(IF(B21=Data!#REF!,Data!#REF!,(IF(B21=Data!#REF!,Data!#REF!,(IF(B21=Data!#REF!,Data!#REF!,(IF(B21=Data!#REF!,Data!#REF!,(IF(B21=Data!#REF!,Data!G817,(IF(B21=Data!#REF!,Data!#REF!,(IF(B21=Data!#REF!,Data!#REF!,Data!#REF!)))))))))))))))&amp;IF(B21=Data!#REF!,Data!#REF!,(IF(B21=Data!#REF!,Data!#REF!,(IF(B21=Data!#REF!,Data!#REF!,(IF(B21=Data!#REF!,Data!#REF!,(IF(B21=Data!#REF!,Data!#REF!,Data!#REF!)))))))))</f>
        <v>#REF!</v>
      </c>
      <c r="M21" s="93"/>
      <c r="N21" s="94"/>
      <c r="O21" s="95" t="e">
        <f>IF(B21=Data!B19,Data!H19,(IF(B21=Data!#REF!,Data!#REF!,(IF(B21=Data!B22,Data!H22,(IF(B21=Data!B27,Data!H27,(IF(B21=Data!#REF!,Data!#REF!,(IF(B21=Data!#REF!,Data!#REF!,(IF(B21=Data!B5,Data!H5,(IF(B21=Data!#REF!,Data!#REF!,Data!#REF!)))))))))))))))&amp;IF(B21=Data!#REF!,Data!#REF!,(IF(B21=Data!#REF!,Data!#REF!,(IF(B21=Data!#REF!,Data!#REF!,(IF(B21=Data!#REF!,Data!#REF!,(IF(B21=Data!#REF!,Data!#REF!,(IF(B21=Data!#REF!,Data!H817,(IF(B21=Data!#REF!,Data!#REF!,(IF(B21=Data!#REF!,Data!#REF!,Data!#REF!)))))))))))))))&amp;IF(B21=Data!#REF!,Data!#REF!,(IF(B21=Data!#REF!,Data!#REF!,(IF(B21=Data!#REF!,Data!#REF!,(IF(B21=Data!#REF!,Data!#REF!,(IF(B21=Data!#REF!,Data!#REF!,Data!#REF!)))))))))</f>
        <v>#REF!</v>
      </c>
      <c r="P21" s="94"/>
      <c r="Q21" s="94"/>
      <c r="R21" s="95" t="e">
        <f>IF(B21=Data!B19,Data!I19,(IF(B21=Data!#REF!,Data!#REF!,(IF(B21=Data!B22,Data!I22,(IF(B21=Data!B27,Data!I27,(IF(B21=Data!#REF!,Data!#REF!,(IF(B21=Data!#REF!,Data!#REF!,(IF(B21=Data!B5,Data!I5,(IF(B21=Data!#REF!,Data!#REF!,Data!#REF!)))))))))))))))&amp;IF(B21=Data!#REF!,Data!#REF!,(IF(B21=Data!#REF!,Data!#REF!,(IF(B21=Data!#REF!,Data!#REF!,(IF(B21=Data!#REF!,Data!#REF!,(IF(B21=Data!#REF!,Data!#REF!,(IF(B21=Data!#REF!,Data!I817,(IF(B21=Data!#REF!,Data!#REF!,(IF(B21=Data!#REF!,Data!#REF!,Data!#REF!)))))))))))))))&amp;IF(B21=Data!#REF!,Data!#REF!,(IF(B21=Data!#REF!,Data!#REF!,(IF(B21=Data!#REF!,Data!#REF!,(IF(B21=Data!#REF!,Data!#REF!,(IF(B21=Data!#REF!,Data!#REF!,Data!#REF!)))))))))</f>
        <v>#REF!</v>
      </c>
      <c r="S21" s="96"/>
      <c r="T21" s="95" t="e">
        <f>IF(B21=Data!B19,Data!J19,(IF(B21=Data!#REF!,Data!#REF!,(IF(B21=Data!B22,Data!J22,(IF(B21=Data!B27,Data!J27,(IF(B21=Data!#REF!,Data!#REF!,(IF(B21=Data!#REF!,Data!#REF!,(IF(B21=Data!B5,Data!J5,(IF(B21=Data!#REF!,Data!#REF!,Data!#REF!)))))))))))))))&amp;IF(B21=Data!#REF!,Data!#REF!,(IF(B21=Data!#REF!,Data!#REF!,(IF(B21=Data!#REF!,Data!#REF!,(IF(B21=Data!#REF!,Data!#REF!,(IF(B21=Data!#REF!,Data!#REF!,(IF(B21=Data!#REF!,Data!J817,(IF(B21=Data!#REF!,Data!#REF!,(IF(B21=Data!#REF!,Data!#REF!,Data!#REF!)))))))))))))))&amp;IF(B21=Data!#REF!,Data!#REF!,(IF(B21=Data!#REF!,Data!#REF!,(IF(B21=Data!#REF!,Data!#REF!,(IF(B21=Data!#REF!,Data!#REF!,(IF(B21=Data!#REF!,Data!#REF!,Data!#REF!)))))))))</f>
        <v>#REF!</v>
      </c>
      <c r="U21" s="122" t="str">
        <f>IF(D21="","",VLOOKUP(B21,Data!$B$5:$J$319,9,FALSE)*D21)</f>
        <v/>
      </c>
    </row>
    <row r="22" spans="1:21" ht="14">
      <c r="A22" s="87"/>
      <c r="B22" s="88"/>
      <c r="C22" s="119" t="str">
        <f>IF(D22="","",VLOOKUP(B22,Data!$B$5:$L$319,2,FALSE))</f>
        <v/>
      </c>
      <c r="D22" s="89"/>
      <c r="E22" s="91"/>
      <c r="F22" s="119" t="str">
        <f>IF(D22="","",VLOOKUP(B22,Data!$B$5:$L$319,11,FALSE))</f>
        <v/>
      </c>
      <c r="G22" s="92" t="str">
        <f t="shared" si="0"/>
        <v>-</v>
      </c>
      <c r="H22" s="90" t="str">
        <f>IF(D22="","",VLOOKUP(B22,Data!$B$5:$D$319,3,FALSE))</f>
        <v/>
      </c>
      <c r="I22" s="90" t="str">
        <f>IF(D22="","",VLOOKUP(B22,Data!$B$5:$M$319,12,FALSE))</f>
        <v/>
      </c>
      <c r="J22" s="119" t="str">
        <f>IF(D22="","",VLOOKUP(B22,Data!$B$5:$E$319,4,FALSE)*D22)</f>
        <v/>
      </c>
      <c r="K22" s="119" t="str">
        <f>IF(D22="","",VLOOKUP(B22,Data!$B$5:$F$319,5,FALSE)*D22)</f>
        <v/>
      </c>
      <c r="L22" s="92" t="e">
        <f>IF(B22=Data!B20,Data!G20,(IF(B22=Data!#REF!,Data!#REF!,(IF(B22=Data!B23,Data!G23,(IF(B22=Data!B28,Data!G28,(IF(B22=Data!#REF!,Data!#REF!,(IF(B22=Data!#REF!,Data!#REF!,(IF(B22=Data!B6,Data!G6,(IF(B22=Data!#REF!,Data!#REF!,Data!#REF!)))))))))))))))&amp;IF(B22=Data!#REF!,Data!#REF!,(IF(B22=Data!#REF!,Data!#REF!,(IF(B22=Data!#REF!,Data!#REF!,(IF(B22=Data!#REF!,Data!#REF!,(IF(B22=Data!#REF!,Data!#REF!,(IF(B22=Data!B47,Data!G818,(IF(B22=Data!#REF!,Data!#REF!,(IF(B22=Data!#REF!,Data!#REF!,Data!#REF!)))))))))))))))&amp;IF(B22=Data!#REF!,Data!#REF!,(IF(B22=Data!#REF!,Data!#REF!,(IF(B22=Data!#REF!,Data!#REF!,(IF(B22=Data!#REF!,Data!#REF!,(IF(B22=Data!#REF!,Data!#REF!,Data!#REF!)))))))))</f>
        <v>#REF!</v>
      </c>
      <c r="M22" s="93"/>
      <c r="N22" s="94"/>
      <c r="O22" s="95" t="e">
        <f>IF(B22=Data!B20,Data!H20,(IF(B22=Data!#REF!,Data!#REF!,(IF(B22=Data!B23,Data!H23,(IF(B22=Data!B28,Data!H28,(IF(B22=Data!#REF!,Data!#REF!,(IF(B22=Data!#REF!,Data!#REF!,(IF(B22=Data!B6,Data!H6,(IF(B22=Data!#REF!,Data!#REF!,Data!#REF!)))))))))))))))&amp;IF(B22=Data!#REF!,Data!#REF!,(IF(B22=Data!#REF!,Data!#REF!,(IF(B22=Data!#REF!,Data!#REF!,(IF(B22=Data!#REF!,Data!#REF!,(IF(B22=Data!#REF!,Data!#REF!,(IF(B22=Data!B47,Data!H818,(IF(B22=Data!#REF!,Data!#REF!,(IF(B22=Data!#REF!,Data!#REF!,Data!#REF!)))))))))))))))&amp;IF(B22=Data!#REF!,Data!#REF!,(IF(B22=Data!#REF!,Data!#REF!,(IF(B22=Data!#REF!,Data!#REF!,(IF(B22=Data!#REF!,Data!#REF!,(IF(B22=Data!#REF!,Data!#REF!,Data!#REF!)))))))))</f>
        <v>#REF!</v>
      </c>
      <c r="P22" s="94"/>
      <c r="Q22" s="94"/>
      <c r="R22" s="95" t="e">
        <f>IF(B22=Data!B20,Data!I20,(IF(B22=Data!#REF!,Data!#REF!,(IF(B22=Data!B23,Data!I23,(IF(B22=Data!B28,Data!I28,(IF(B22=Data!#REF!,Data!#REF!,(IF(B22=Data!#REF!,Data!#REF!,(IF(B22=Data!B6,Data!I6,(IF(B22=Data!#REF!,Data!#REF!,Data!#REF!)))))))))))))))&amp;IF(B22=Data!#REF!,Data!#REF!,(IF(B22=Data!#REF!,Data!#REF!,(IF(B22=Data!#REF!,Data!#REF!,(IF(B22=Data!#REF!,Data!#REF!,(IF(B22=Data!#REF!,Data!#REF!,(IF(B22=Data!B47,Data!I818,(IF(B22=Data!#REF!,Data!#REF!,(IF(B22=Data!#REF!,Data!#REF!,Data!#REF!)))))))))))))))&amp;IF(B22=Data!#REF!,Data!#REF!,(IF(B22=Data!#REF!,Data!#REF!,(IF(B22=Data!#REF!,Data!#REF!,(IF(B22=Data!#REF!,Data!#REF!,(IF(B22=Data!#REF!,Data!#REF!,Data!#REF!)))))))))</f>
        <v>#REF!</v>
      </c>
      <c r="S22" s="96"/>
      <c r="T22" s="95" t="e">
        <f>IF(B22=Data!B20,Data!J20,(IF(B22=Data!#REF!,Data!#REF!,(IF(B22=Data!B23,Data!J23,(IF(B22=Data!B28,Data!J28,(IF(B22=Data!#REF!,Data!#REF!,(IF(B22=Data!#REF!,Data!#REF!,(IF(B22=Data!B6,Data!J6,(IF(B22=Data!#REF!,Data!#REF!,Data!#REF!)))))))))))))))&amp;IF(B22=Data!#REF!,Data!#REF!,(IF(B22=Data!#REF!,Data!#REF!,(IF(B22=Data!#REF!,Data!#REF!,(IF(B22=Data!#REF!,Data!#REF!,(IF(B22=Data!#REF!,Data!#REF!,(IF(B22=Data!B47,Data!J818,(IF(B22=Data!#REF!,Data!#REF!,(IF(B22=Data!#REF!,Data!#REF!,Data!#REF!)))))))))))))))&amp;IF(B22=Data!#REF!,Data!#REF!,(IF(B22=Data!#REF!,Data!#REF!,(IF(B22=Data!#REF!,Data!#REF!,(IF(B22=Data!#REF!,Data!#REF!,(IF(B22=Data!#REF!,Data!#REF!,Data!#REF!)))))))))</f>
        <v>#REF!</v>
      </c>
      <c r="U22" s="122" t="str">
        <f>IF(D22="","",VLOOKUP(B22,Data!$B$5:$J$319,9,FALSE)*D22)</f>
        <v/>
      </c>
    </row>
    <row r="23" spans="1:21" ht="14">
      <c r="A23" s="87"/>
      <c r="B23" s="127" t="s">
        <v>76</v>
      </c>
      <c r="C23" s="119" t="e">
        <f>IF(D23="","",VLOOKUP(B23,Data!$B$5:$L$319,2,FALSE))</f>
        <v>#N/A</v>
      </c>
      <c r="D23" s="89">
        <v>1</v>
      </c>
      <c r="E23" s="91"/>
      <c r="F23" s="119" t="e">
        <f>IF(D23="","",VLOOKUP(B23,Data!$B$5:$L$319,11,FALSE))</f>
        <v>#N/A</v>
      </c>
      <c r="G23" s="92" t="e">
        <f t="shared" si="0"/>
        <v>#N/A</v>
      </c>
      <c r="H23" s="90" t="e">
        <f>IF(D23="","",VLOOKUP(B23,Data!$B$5:$D$319,3,FALSE))</f>
        <v>#N/A</v>
      </c>
      <c r="I23" s="90" t="e">
        <f>IF(D23="","",VLOOKUP(B23,Data!$B$5:$M$319,12,FALSE))</f>
        <v>#N/A</v>
      </c>
      <c r="J23" s="119" t="e">
        <f>IF(D23="","",VLOOKUP(B23,Data!$B$5:$E$319,4,FALSE)*D23)</f>
        <v>#N/A</v>
      </c>
      <c r="K23" s="119" t="e">
        <f>IF(D23="","",VLOOKUP(B23,Data!$B$5:$F$319,5,FALSE)*D23)</f>
        <v>#N/A</v>
      </c>
      <c r="L23" s="92" t="e">
        <f>IF(B23=Data!#REF!,Data!#REF!,(IF(B23=Data!B22,Data!G22,(IF(B23=Data!B24,Data!G24,(IF(B23=Data!#REF!,Data!#REF!,(IF(B23=Data!#REF!,Data!#REF!,(IF(B23=Data!B5,Data!G5,(IF(B23=Data!B7,Data!G7,(IF(B23=Data!#REF!,Data!#REF!,Data!#REF!)))))))))))))))&amp;IF(B23=Data!#REF!,Data!#REF!,(IF(B23=Data!#REF!,Data!#REF!,(IF(B23=Data!#REF!,Data!#REF!,(IF(B23=Data!#REF!,Data!#REF!,(IF(B23=Data!#REF!,Data!#REF!,(IF(B23=Data!B48,Data!G819,(IF(B23=Data!#REF!,Data!#REF!,(IF(B23=Data!#REF!,Data!#REF!,Data!#REF!)))))))))))))))&amp;IF(B23=Data!#REF!,Data!#REF!,(IF(B23=Data!#REF!,Data!#REF!,(IF(B23=Data!#REF!,Data!#REF!,(IF(B23=Data!#REF!,Data!#REF!,(IF(B23=Data!#REF!,Data!#REF!,Data!#REF!)))))))))</f>
        <v>#REF!</v>
      </c>
      <c r="M23" s="93"/>
      <c r="N23" s="94"/>
      <c r="O23" s="95" t="e">
        <f>IF(B23=Data!#REF!,Data!#REF!,(IF(B23=Data!B22,Data!H22,(IF(B23=Data!B24,Data!H24,(IF(B23=Data!#REF!,Data!#REF!,(IF(B23=Data!#REF!,Data!#REF!,(IF(B23=Data!B5,Data!H5,(IF(B23=Data!B7,Data!H7,(IF(B23=Data!#REF!,Data!#REF!,Data!#REF!)))))))))))))))&amp;IF(B23=Data!#REF!,Data!#REF!,(IF(B23=Data!#REF!,Data!#REF!,(IF(B23=Data!#REF!,Data!#REF!,(IF(B23=Data!#REF!,Data!#REF!,(IF(B23=Data!#REF!,Data!#REF!,(IF(B23=Data!B48,Data!H819,(IF(B23=Data!#REF!,Data!#REF!,(IF(B23=Data!#REF!,Data!#REF!,Data!#REF!)))))))))))))))&amp;IF(B23=Data!#REF!,Data!#REF!,(IF(B23=Data!#REF!,Data!#REF!,(IF(B23=Data!#REF!,Data!#REF!,(IF(B23=Data!#REF!,Data!#REF!,(IF(B23=Data!#REF!,Data!#REF!,Data!#REF!)))))))))</f>
        <v>#REF!</v>
      </c>
      <c r="P23" s="94"/>
      <c r="Q23" s="94"/>
      <c r="R23" s="95" t="e">
        <f>IF(B23=Data!#REF!,Data!#REF!,(IF(B23=Data!B22,Data!I22,(IF(B23=Data!B24,Data!I24,(IF(B23=Data!#REF!,Data!#REF!,(IF(B23=Data!#REF!,Data!#REF!,(IF(B23=Data!B5,Data!I5,(IF(B23=Data!B7,Data!I7,(IF(B23=Data!#REF!,Data!#REF!,Data!#REF!)))))))))))))))&amp;IF(B23=Data!#REF!,Data!#REF!,(IF(B23=Data!#REF!,Data!#REF!,(IF(B23=Data!#REF!,Data!#REF!,(IF(B23=Data!#REF!,Data!#REF!,(IF(B23=Data!#REF!,Data!#REF!,(IF(B23=Data!B48,Data!I819,(IF(B23=Data!#REF!,Data!#REF!,(IF(B23=Data!#REF!,Data!#REF!,Data!#REF!)))))))))))))))&amp;IF(B23=Data!#REF!,Data!#REF!,(IF(B23=Data!#REF!,Data!#REF!,(IF(B23=Data!#REF!,Data!#REF!,(IF(B23=Data!#REF!,Data!#REF!,(IF(B23=Data!#REF!,Data!#REF!,Data!#REF!)))))))))</f>
        <v>#REF!</v>
      </c>
      <c r="S23" s="96"/>
      <c r="T23" s="95" t="e">
        <f>IF(B23=Data!#REF!,Data!#REF!,(IF(B23=Data!B22,Data!J22,(IF(B23=Data!B24,Data!J24,(IF(B23=Data!#REF!,Data!#REF!,(IF(B23=Data!#REF!,Data!#REF!,(IF(B23=Data!B5,Data!J5,(IF(B23=Data!B7,Data!J7,(IF(B23=Data!#REF!,Data!#REF!,Data!#REF!)))))))))))))))&amp;IF(B23=Data!#REF!,Data!#REF!,(IF(B23=Data!#REF!,Data!#REF!,(IF(B23=Data!#REF!,Data!#REF!,(IF(B23=Data!#REF!,Data!#REF!,(IF(B23=Data!#REF!,Data!#REF!,(IF(B23=Data!B48,Data!J819,(IF(B23=Data!#REF!,Data!#REF!,(IF(B23=Data!#REF!,Data!#REF!,Data!#REF!)))))))))))))))&amp;IF(B23=Data!#REF!,Data!#REF!,(IF(B23=Data!#REF!,Data!#REF!,(IF(B23=Data!#REF!,Data!#REF!,(IF(B23=Data!#REF!,Data!#REF!,(IF(B23=Data!#REF!,Data!#REF!,Data!#REF!)))))))))</f>
        <v>#REF!</v>
      </c>
      <c r="U23" s="122" t="e">
        <f>IF(D23="","",VLOOKUP(B23,Data!$B$5:$J$319,9,FALSE)*D23)</f>
        <v>#N/A</v>
      </c>
    </row>
    <row r="24" spans="1:21" ht="14">
      <c r="A24" s="87"/>
      <c r="B24" s="88"/>
      <c r="C24" s="119" t="str">
        <f>IF(D24="","",VLOOKUP(B24,Data!$B$5:$L$319,2,FALSE))</f>
        <v/>
      </c>
      <c r="D24" s="89"/>
      <c r="E24" s="91"/>
      <c r="F24" s="119" t="str">
        <f>IF(D24="","",VLOOKUP(B24,Data!$B$5:$L$319,11,FALSE))</f>
        <v/>
      </c>
      <c r="G24" s="92" t="str">
        <f t="shared" si="0"/>
        <v>-</v>
      </c>
      <c r="H24" s="90" t="str">
        <f>IF(D24="","",VLOOKUP(B24,Data!$B$5:$D$319,3,FALSE))</f>
        <v/>
      </c>
      <c r="I24" s="90" t="str">
        <f>IF(D24="","",VLOOKUP(B24,Data!$B$5:$M$319,12,FALSE))</f>
        <v/>
      </c>
      <c r="J24" s="119" t="str">
        <f>IF(D24="","",VLOOKUP(B24,Data!$B$5:$E$319,4,FALSE)*D24)</f>
        <v/>
      </c>
      <c r="K24" s="119" t="str">
        <f>IF(D24="","",VLOOKUP(B24,Data!$B$5:$F$319,5,FALSE)*D24)</f>
        <v/>
      </c>
      <c r="L24" s="92" t="e">
        <f>IF(B24=Data!#REF!,Data!#REF!,(IF(B24=Data!B23,Data!G23,(IF(B24=Data!B25,Data!G25,(IF(B24=Data!#REF!,Data!#REF!,(IF(B24=Data!#REF!,Data!#REF!,(IF(B24=Data!B6,Data!G6,(IF(B24=Data!#REF!,Data!#REF!,(IF(B24=Data!#REF!,Data!#REF!,Data!#REF!)))))))))))))))&amp;IF(B24=Data!#REF!,Data!#REF!,(IF(B24=Data!#REF!,Data!#REF!,(IF(B24=Data!#REF!,Data!#REF!,(IF(B24=Data!#REF!,Data!#REF!,(IF(B24=Data!B47,Data!G47,(IF(B24=Data!B49,Data!G820,(IF(B24=Data!#REF!,Data!#REF!,(IF(B24=Data!#REF!,Data!#REF!,Data!#REF!)))))))))))))))&amp;IF(B24=Data!#REF!,Data!#REF!,(IF(B24=Data!#REF!,Data!#REF!,(IF(B24=Data!#REF!,Data!#REF!,(IF(B24=Data!#REF!,Data!#REF!,(IF(B24=Data!#REF!,Data!#REF!,Data!#REF!)))))))))</f>
        <v>#REF!</v>
      </c>
      <c r="M24" s="93"/>
      <c r="N24" s="94"/>
      <c r="O24" s="95" t="e">
        <f>IF(B24=Data!#REF!,Data!#REF!,(IF(B24=Data!B23,Data!H23,(IF(B24=Data!B25,Data!H25,(IF(B24=Data!#REF!,Data!#REF!,(IF(B24=Data!#REF!,Data!#REF!,(IF(B24=Data!B6,Data!H6,(IF(B24=Data!#REF!,Data!#REF!,(IF(B24=Data!#REF!,Data!#REF!,Data!#REF!)))))))))))))))&amp;IF(B24=Data!#REF!,Data!#REF!,(IF(B24=Data!#REF!,Data!#REF!,(IF(B24=Data!#REF!,Data!#REF!,(IF(B24=Data!#REF!,Data!#REF!,(IF(B24=Data!B47,Data!H47,(IF(B24=Data!B49,Data!H820,(IF(B24=Data!#REF!,Data!#REF!,(IF(B24=Data!#REF!,Data!#REF!,Data!#REF!)))))))))))))))&amp;IF(B24=Data!#REF!,Data!#REF!,(IF(B24=Data!#REF!,Data!#REF!,(IF(B24=Data!#REF!,Data!#REF!,(IF(B24=Data!#REF!,Data!#REF!,(IF(B24=Data!#REF!,Data!#REF!,Data!#REF!)))))))))</f>
        <v>#REF!</v>
      </c>
      <c r="P24" s="94"/>
      <c r="Q24" s="94"/>
      <c r="R24" s="95" t="e">
        <f>IF(B24=Data!#REF!,Data!#REF!,(IF(B24=Data!B23,Data!I23,(IF(B24=Data!B25,Data!I25,(IF(B24=Data!#REF!,Data!#REF!,(IF(B24=Data!#REF!,Data!#REF!,(IF(B24=Data!B6,Data!I6,(IF(B24=Data!#REF!,Data!#REF!,(IF(B24=Data!#REF!,Data!#REF!,Data!#REF!)))))))))))))))&amp;IF(B24=Data!#REF!,Data!#REF!,(IF(B24=Data!#REF!,Data!#REF!,(IF(B24=Data!#REF!,Data!#REF!,(IF(B24=Data!#REF!,Data!#REF!,(IF(B24=Data!B47,Data!I47,(IF(B24=Data!B49,Data!I820,(IF(B24=Data!#REF!,Data!#REF!,(IF(B24=Data!#REF!,Data!#REF!,Data!#REF!)))))))))))))))&amp;IF(B24=Data!#REF!,Data!#REF!,(IF(B24=Data!#REF!,Data!#REF!,(IF(B24=Data!#REF!,Data!#REF!,(IF(B24=Data!#REF!,Data!#REF!,(IF(B24=Data!#REF!,Data!#REF!,Data!#REF!)))))))))</f>
        <v>#REF!</v>
      </c>
      <c r="S24" s="96"/>
      <c r="T24" s="95" t="e">
        <f>IF(B24=Data!#REF!,Data!#REF!,(IF(B24=Data!B23,Data!J23,(IF(B24=Data!B25,Data!J25,(IF(B24=Data!#REF!,Data!#REF!,(IF(B24=Data!#REF!,Data!#REF!,(IF(B24=Data!B6,Data!J6,(IF(B24=Data!#REF!,Data!#REF!,(IF(B24=Data!#REF!,Data!#REF!,Data!#REF!)))))))))))))))&amp;IF(B24=Data!#REF!,Data!#REF!,(IF(B24=Data!#REF!,Data!#REF!,(IF(B24=Data!#REF!,Data!#REF!,(IF(B24=Data!#REF!,Data!#REF!,(IF(B24=Data!B47,Data!J47,(IF(B24=Data!B49,Data!J820,(IF(B24=Data!#REF!,Data!#REF!,(IF(B24=Data!#REF!,Data!#REF!,Data!#REF!)))))))))))))))&amp;IF(B24=Data!#REF!,Data!#REF!,(IF(B24=Data!#REF!,Data!#REF!,(IF(B24=Data!#REF!,Data!#REF!,(IF(B24=Data!#REF!,Data!#REF!,(IF(B24=Data!#REF!,Data!#REF!,Data!#REF!)))))))))</f>
        <v>#REF!</v>
      </c>
      <c r="U24" s="122" t="str">
        <f>IF(D24="","",VLOOKUP(B24,Data!$B$5:$J$319,9,FALSE)*D24)</f>
        <v/>
      </c>
    </row>
    <row r="25" spans="1:21" ht="14">
      <c r="A25" s="97"/>
      <c r="B25" s="88"/>
      <c r="C25" s="119" t="str">
        <f>IF(D25="","",VLOOKUP(B25,Data!$B$5:$L$319,2,FALSE))</f>
        <v/>
      </c>
      <c r="D25" s="89"/>
      <c r="E25" s="91"/>
      <c r="F25" s="119" t="str">
        <f>IF(D25="","",VLOOKUP(B25,Data!$B$5:$L$319,11,FALSE))</f>
        <v/>
      </c>
      <c r="G25" s="92" t="str">
        <f t="shared" si="0"/>
        <v>-</v>
      </c>
      <c r="H25" s="90" t="str">
        <f>IF(D25="","",VLOOKUP(B25,Data!$B$5:$D$319,3,FALSE))</f>
        <v/>
      </c>
      <c r="I25" s="90" t="str">
        <f>IF(D25="","",VLOOKUP(B25,Data!$B$5:$M$319,12,FALSE))</f>
        <v/>
      </c>
      <c r="J25" s="119" t="str">
        <f>IF(D25="","",VLOOKUP(B25,Data!$B$5:$E$319,4,FALSE)*D25)</f>
        <v/>
      </c>
      <c r="K25" s="119" t="str">
        <f>IF(D25="","",VLOOKUP(B25,Data!$B$5:$F$319,5,FALSE)*D25)</f>
        <v/>
      </c>
      <c r="L25" s="92" t="e">
        <f>IF(B25=Data!B22,Data!G22,(IF(B25=Data!B24,Data!G24,(IF(B25=Data!B26,Data!G26,(IF(B25=Data!#REF!,Data!#REF!,(IF(B25=Data!#REF!,Data!#REF!,(IF(B25=Data!B7,Data!G7,(IF(B25=Data!#REF!,Data!#REF!,(IF(B25=Data!#REF!,Data!#REF!,Data!#REF!)))))))))))))))&amp;IF(B25=Data!#REF!,Data!#REF!,(IF(B25=Data!#REF!,Data!#REF!,(IF(B25=Data!#REF!,Data!#REF!,(IF(B25=Data!B47,Data!G47,(IF(B25=Data!B48,Data!G48,(IF(B25=Data!B50,Data!G821,(IF(B25=Data!#REF!,Data!#REF!,(IF(B25=Data!#REF!,Data!#REF!,Data!#REF!)))))))))))))))&amp;IF(B25=Data!#REF!,Data!#REF!,(IF(B25=Data!#REF!,Data!#REF!,(IF(B25=Data!#REF!,Data!#REF!,(IF(B25=Data!#REF!,Data!#REF!,(IF(B25=Data!#REF!,Data!#REF!,Data!#REF!)))))))))</f>
        <v>#REF!</v>
      </c>
      <c r="M25" s="93"/>
      <c r="N25" s="94"/>
      <c r="O25" s="95" t="e">
        <f>IF(B25=Data!B22,Data!H22,(IF(B25=Data!B24,Data!H24,(IF(B25=Data!B26,Data!H26,(IF(B25=Data!#REF!,Data!#REF!,(IF(B25=Data!#REF!,Data!#REF!,(IF(B25=Data!B7,Data!H7,(IF(B25=Data!#REF!,Data!#REF!,(IF(B25=Data!#REF!,Data!#REF!,Data!#REF!)))))))))))))))&amp;IF(B25=Data!#REF!,Data!#REF!,(IF(B25=Data!#REF!,Data!#REF!,(IF(B25=Data!#REF!,Data!#REF!,(IF(B25=Data!B47,Data!H47,(IF(B25=Data!B48,Data!H48,(IF(B25=Data!B50,Data!H821,(IF(B25=Data!#REF!,Data!#REF!,(IF(B25=Data!#REF!,Data!#REF!,Data!#REF!)))))))))))))))&amp;IF(B25=Data!#REF!,Data!#REF!,(IF(B25=Data!#REF!,Data!#REF!,(IF(B25=Data!#REF!,Data!#REF!,(IF(B25=Data!#REF!,Data!#REF!,(IF(B25=Data!#REF!,Data!#REF!,Data!#REF!)))))))))</f>
        <v>#REF!</v>
      </c>
      <c r="P25" s="94"/>
      <c r="Q25" s="94"/>
      <c r="R25" s="95" t="e">
        <f>IF(B25=Data!B22,Data!I22,(IF(B25=Data!B24,Data!I24,(IF(B25=Data!B26,Data!I26,(IF(B25=Data!#REF!,Data!#REF!,(IF(B25=Data!#REF!,Data!#REF!,(IF(B25=Data!B7,Data!I7,(IF(B25=Data!#REF!,Data!#REF!,(IF(B25=Data!#REF!,Data!#REF!,Data!#REF!)))))))))))))))&amp;IF(B25=Data!#REF!,Data!#REF!,(IF(B25=Data!#REF!,Data!#REF!,(IF(B25=Data!#REF!,Data!#REF!,(IF(B25=Data!B47,Data!I47,(IF(B25=Data!B48,Data!I48,(IF(B25=Data!B50,Data!I821,(IF(B25=Data!#REF!,Data!#REF!,(IF(B25=Data!#REF!,Data!#REF!,Data!#REF!)))))))))))))))&amp;IF(B25=Data!#REF!,Data!#REF!,(IF(B25=Data!#REF!,Data!#REF!,(IF(B25=Data!#REF!,Data!#REF!,(IF(B25=Data!#REF!,Data!#REF!,(IF(B25=Data!#REF!,Data!#REF!,Data!#REF!)))))))))</f>
        <v>#REF!</v>
      </c>
      <c r="S25" s="96"/>
      <c r="T25" s="95" t="e">
        <f>IF(B25=Data!B22,Data!J22,(IF(B25=Data!B24,Data!J24,(IF(B25=Data!B26,Data!J26,(IF(B25=Data!#REF!,Data!#REF!,(IF(B25=Data!#REF!,Data!#REF!,(IF(B25=Data!B7,Data!J7,(IF(B25=Data!#REF!,Data!#REF!,(IF(B25=Data!#REF!,Data!#REF!,Data!#REF!)))))))))))))))&amp;IF(B25=Data!#REF!,Data!#REF!,(IF(B25=Data!#REF!,Data!#REF!,(IF(B25=Data!#REF!,Data!#REF!,(IF(B25=Data!B47,Data!J47,(IF(B25=Data!B48,Data!J48,(IF(B25=Data!B50,Data!J821,(IF(B25=Data!#REF!,Data!#REF!,(IF(B25=Data!#REF!,Data!#REF!,Data!#REF!)))))))))))))))&amp;IF(B25=Data!#REF!,Data!#REF!,(IF(B25=Data!#REF!,Data!#REF!,(IF(B25=Data!#REF!,Data!#REF!,(IF(B25=Data!#REF!,Data!#REF!,(IF(B25=Data!#REF!,Data!#REF!,Data!#REF!)))))))))</f>
        <v>#REF!</v>
      </c>
      <c r="U25" s="122" t="str">
        <f>IF(D25="","",VLOOKUP(B25,Data!$B$5:$J$319,9,FALSE)*D25)</f>
        <v/>
      </c>
    </row>
    <row r="26" spans="1:21" ht="14">
      <c r="A26" s="87"/>
      <c r="B26" s="88"/>
      <c r="C26" s="119" t="str">
        <f>IF(D26="","",VLOOKUP(B26,Data!$B$5:$L$319,2,FALSE))</f>
        <v/>
      </c>
      <c r="D26" s="89"/>
      <c r="E26" s="91"/>
      <c r="F26" s="119" t="str">
        <f>IF(D26="","",VLOOKUP(B26,Data!$B$5:$L$319,11,FALSE))</f>
        <v/>
      </c>
      <c r="G26" s="92" t="str">
        <f t="shared" si="0"/>
        <v>-</v>
      </c>
      <c r="H26" s="90" t="str">
        <f>IF(D26="","",VLOOKUP(B26,Data!$B$5:$D$319,3,FALSE))</f>
        <v/>
      </c>
      <c r="I26" s="90" t="str">
        <f>IF(D26="","",VLOOKUP(B26,Data!$B$5:$M$319,12,FALSE))</f>
        <v/>
      </c>
      <c r="J26" s="119" t="str">
        <f>IF(D26="","",VLOOKUP(B26,Data!$B$5:$E$319,4,FALSE)*D26)</f>
        <v/>
      </c>
      <c r="K26" s="119" t="str">
        <f>IF(D26="","",VLOOKUP(B26,Data!$B$5:$F$319,5,FALSE)*D26)</f>
        <v/>
      </c>
      <c r="L26" s="92" t="e">
        <f>IF(B26=Data!B23,Data!G23,(IF(B26=Data!B25,Data!G25,(IF(B26=Data!#REF!,Data!#REF!,(IF(B26=Data!#REF!,Data!#REF!,(IF(B26=Data!#REF!,Data!#REF!,(IF(B26=Data!#REF!,Data!#REF!,(IF(B26=Data!#REF!,Data!#REF!,(IF(B26=Data!#REF!,Data!#REF!,Data!#REF!)))))))))))))))&amp;IF(B26=Data!#REF!,Data!#REF!,(IF(B26=Data!#REF!,Data!#REF!,(IF(B26=Data!B47,Data!G47,(IF(B26=Data!B48,Data!G48,(IF(B26=Data!B49,Data!G49,(IF(B26=Data!#REF!,Data!G822,(IF(B26=Data!#REF!,Data!#REF!,(IF(B26=Data!#REF!,Data!#REF!,Data!#REF!)))))))))))))))&amp;IF(B26=Data!#REF!,Data!#REF!,(IF(B26=Data!#REF!,Data!#REF!,(IF(B26=Data!#REF!,Data!#REF!,(IF(B26=Data!#REF!,Data!#REF!,(IF(B26=Data!#REF!,Data!#REF!,Data!#REF!)))))))))</f>
        <v>#REF!</v>
      </c>
      <c r="M26" s="93"/>
      <c r="N26" s="94"/>
      <c r="O26" s="95" t="e">
        <f>IF(B26=Data!B23,Data!H23,(IF(B26=Data!B25,Data!H25,(IF(B26=Data!#REF!,Data!#REF!,(IF(B26=Data!#REF!,Data!#REF!,(IF(B26=Data!#REF!,Data!#REF!,(IF(B26=Data!#REF!,Data!#REF!,(IF(B26=Data!#REF!,Data!#REF!,(IF(B26=Data!#REF!,Data!#REF!,Data!#REF!)))))))))))))))&amp;IF(B26=Data!#REF!,Data!#REF!,(IF(B26=Data!#REF!,Data!#REF!,(IF(B26=Data!B47,Data!H47,(IF(B26=Data!B48,Data!H48,(IF(B26=Data!B49,Data!H49,(IF(B26=Data!#REF!,Data!H822,(IF(B26=Data!#REF!,Data!#REF!,(IF(B26=Data!#REF!,Data!#REF!,Data!#REF!)))))))))))))))&amp;IF(B26=Data!#REF!,Data!#REF!,(IF(B26=Data!#REF!,Data!#REF!,(IF(B26=Data!#REF!,Data!#REF!,(IF(B26=Data!#REF!,Data!#REF!,(IF(B26=Data!#REF!,Data!#REF!,Data!#REF!)))))))))</f>
        <v>#REF!</v>
      </c>
      <c r="P26" s="94"/>
      <c r="Q26" s="94"/>
      <c r="R26" s="95" t="e">
        <f>IF(B26=Data!B23,Data!I23,(IF(B26=Data!B25,Data!I25,(IF(B26=Data!#REF!,Data!#REF!,(IF(B26=Data!#REF!,Data!#REF!,(IF(B26=Data!#REF!,Data!#REF!,(IF(B26=Data!#REF!,Data!#REF!,(IF(B26=Data!#REF!,Data!#REF!,(IF(B26=Data!#REF!,Data!#REF!,Data!#REF!)))))))))))))))&amp;IF(B26=Data!#REF!,Data!#REF!,(IF(B26=Data!#REF!,Data!#REF!,(IF(B26=Data!B47,Data!I47,(IF(B26=Data!B48,Data!I48,(IF(B26=Data!B49,Data!I49,(IF(B26=Data!#REF!,Data!I822,(IF(B26=Data!#REF!,Data!#REF!,(IF(B26=Data!#REF!,Data!#REF!,Data!#REF!)))))))))))))))&amp;IF(B26=Data!#REF!,Data!#REF!,(IF(B26=Data!#REF!,Data!#REF!,(IF(B26=Data!#REF!,Data!#REF!,(IF(B26=Data!#REF!,Data!#REF!,(IF(B26=Data!#REF!,Data!#REF!,Data!#REF!)))))))))</f>
        <v>#REF!</v>
      </c>
      <c r="S26" s="96"/>
      <c r="T26" s="95" t="e">
        <f>IF(B26=Data!B23,Data!J23,(IF(B26=Data!B25,Data!J25,(IF(B26=Data!#REF!,Data!#REF!,(IF(B26=Data!#REF!,Data!#REF!,(IF(B26=Data!#REF!,Data!#REF!,(IF(B26=Data!#REF!,Data!#REF!,(IF(B26=Data!#REF!,Data!#REF!,(IF(B26=Data!#REF!,Data!#REF!,Data!#REF!)))))))))))))))&amp;IF(B26=Data!#REF!,Data!#REF!,(IF(B26=Data!#REF!,Data!#REF!,(IF(B26=Data!B47,Data!J47,(IF(B26=Data!B48,Data!J48,(IF(B26=Data!B49,Data!J49,(IF(B26=Data!#REF!,Data!J822,(IF(B26=Data!#REF!,Data!#REF!,(IF(B26=Data!#REF!,Data!#REF!,Data!#REF!)))))))))))))))&amp;IF(B26=Data!#REF!,Data!#REF!,(IF(B26=Data!#REF!,Data!#REF!,(IF(B26=Data!#REF!,Data!#REF!,(IF(B26=Data!#REF!,Data!#REF!,(IF(B26=Data!#REF!,Data!#REF!,Data!#REF!)))))))))</f>
        <v>#REF!</v>
      </c>
      <c r="U26" s="122" t="str">
        <f>IF(D26="","",VLOOKUP(B26,Data!$B$5:$J$319,9,FALSE)*D26)</f>
        <v/>
      </c>
    </row>
    <row r="27" spans="1:21" ht="14">
      <c r="A27" s="97"/>
      <c r="B27" s="88"/>
      <c r="C27" s="119" t="str">
        <f>IF(D27="","",VLOOKUP(B27,Data!$B$5:$L$319,2,FALSE))</f>
        <v/>
      </c>
      <c r="D27" s="89"/>
      <c r="E27" s="91"/>
      <c r="F27" s="119" t="str">
        <f>IF(D27="","",VLOOKUP(B27,Data!$B$5:$L$319,11,FALSE))</f>
        <v/>
      </c>
      <c r="G27" s="92" t="str">
        <f t="shared" si="0"/>
        <v>-</v>
      </c>
      <c r="H27" s="90" t="str">
        <f>IF(D27="","",VLOOKUP(B27,Data!$B$5:$D$319,3,FALSE))</f>
        <v/>
      </c>
      <c r="I27" s="90" t="str">
        <f>IF(D27="","",VLOOKUP(B27,Data!$B$5:$M$319,12,FALSE))</f>
        <v/>
      </c>
      <c r="J27" s="119" t="str">
        <f>IF(D27="","",VLOOKUP(B27,Data!$B$5:$E$319,4,FALSE)*D27)</f>
        <v/>
      </c>
      <c r="K27" s="119" t="str">
        <f>IF(D27="","",VLOOKUP(B27,Data!$B$5:$F$319,5,FALSE)*D27)</f>
        <v/>
      </c>
      <c r="L27" s="92" t="e">
        <f>IF(B27=Data!B24,Data!G24,(IF(B27=Data!B26,Data!G26,(IF(B27=Data!#REF!,Data!#REF!,(IF(B27=Data!#REF!,Data!#REF!,(IF(B27=Data!#REF!,Data!#REF!,(IF(B27=Data!#REF!,Data!#REF!,(IF(B27=Data!#REF!,Data!#REF!,(IF(B27=Data!#REF!,Data!#REF!,Data!#REF!)))))))))))))))&amp;IF(B27=Data!#REF!,Data!#REF!,(IF(B27=Data!#REF!,Data!#REF!,(IF(B27=Data!B48,Data!G48,(IF(B27=Data!B49,Data!G49,(IF(B27=Data!B50,Data!G50,(IF(B27=Data!#REF!,Data!G823,(IF(B27=Data!#REF!,Data!#REF!,(IF(B27=Data!#REF!,Data!#REF!,Data!#REF!)))))))))))))))&amp;IF(B27=Data!#REF!,Data!#REF!,(IF(B27=Data!#REF!,Data!#REF!,(IF(B27=Data!#REF!,Data!#REF!,(IF(B27=Data!#REF!,Data!#REF!,(IF(B27=Data!#REF!,Data!#REF!,Data!#REF!)))))))))</f>
        <v>#REF!</v>
      </c>
      <c r="M27" s="93"/>
      <c r="N27" s="94"/>
      <c r="O27" s="95" t="e">
        <f>IF(B27=Data!B24,Data!H24,(IF(B27=Data!B26,Data!H26,(IF(B27=Data!#REF!,Data!#REF!,(IF(B27=Data!#REF!,Data!#REF!,(IF(B27=Data!#REF!,Data!#REF!,(IF(B27=Data!#REF!,Data!#REF!,(IF(B27=Data!#REF!,Data!#REF!,(IF(B27=Data!#REF!,Data!#REF!,Data!#REF!)))))))))))))))&amp;IF(B27=Data!#REF!,Data!#REF!,(IF(B27=Data!#REF!,Data!#REF!,(IF(B27=Data!B48,Data!H48,(IF(B27=Data!B49,Data!H49,(IF(B27=Data!B50,Data!H50,(IF(B27=Data!#REF!,Data!H823,(IF(B27=Data!#REF!,Data!#REF!,(IF(B27=Data!#REF!,Data!#REF!,Data!#REF!)))))))))))))))&amp;IF(B27=Data!#REF!,Data!#REF!,(IF(B27=Data!#REF!,Data!#REF!,(IF(B27=Data!#REF!,Data!#REF!,(IF(B27=Data!#REF!,Data!#REF!,(IF(B27=Data!#REF!,Data!#REF!,Data!#REF!)))))))))</f>
        <v>#REF!</v>
      </c>
      <c r="P27" s="94"/>
      <c r="Q27" s="94"/>
      <c r="R27" s="95" t="e">
        <f>IF(B27=Data!B24,Data!I24,(IF(B27=Data!B26,Data!I26,(IF(B27=Data!#REF!,Data!#REF!,(IF(B27=Data!#REF!,Data!#REF!,(IF(B27=Data!#REF!,Data!#REF!,(IF(B27=Data!#REF!,Data!#REF!,(IF(B27=Data!#REF!,Data!#REF!,(IF(B27=Data!#REF!,Data!#REF!,Data!#REF!)))))))))))))))&amp;IF(B27=Data!#REF!,Data!#REF!,(IF(B27=Data!#REF!,Data!#REF!,(IF(B27=Data!B48,Data!I48,(IF(B27=Data!B49,Data!I49,(IF(B27=Data!B50,Data!I50,(IF(B27=Data!#REF!,Data!I823,(IF(B27=Data!#REF!,Data!#REF!,(IF(B27=Data!#REF!,Data!#REF!,Data!#REF!)))))))))))))))&amp;IF(B27=Data!#REF!,Data!#REF!,(IF(B27=Data!#REF!,Data!#REF!,(IF(B27=Data!#REF!,Data!#REF!,(IF(B27=Data!#REF!,Data!#REF!,(IF(B27=Data!#REF!,Data!#REF!,Data!#REF!)))))))))</f>
        <v>#REF!</v>
      </c>
      <c r="S27" s="96"/>
      <c r="T27" s="95" t="e">
        <f>IF(B27=Data!B24,Data!J24,(IF(B27=Data!B26,Data!J26,(IF(B27=Data!#REF!,Data!#REF!,(IF(B27=Data!#REF!,Data!#REF!,(IF(B27=Data!#REF!,Data!#REF!,(IF(B27=Data!#REF!,Data!#REF!,(IF(B27=Data!#REF!,Data!#REF!,(IF(B27=Data!#REF!,Data!#REF!,Data!#REF!)))))))))))))))&amp;IF(B27=Data!#REF!,Data!#REF!,(IF(B27=Data!#REF!,Data!#REF!,(IF(B27=Data!B48,Data!J48,(IF(B27=Data!B49,Data!J49,(IF(B27=Data!B50,Data!J50,(IF(B27=Data!#REF!,Data!J823,(IF(B27=Data!#REF!,Data!#REF!,(IF(B27=Data!#REF!,Data!#REF!,Data!#REF!)))))))))))))))&amp;IF(B27=Data!#REF!,Data!#REF!,(IF(B27=Data!#REF!,Data!#REF!,(IF(B27=Data!#REF!,Data!#REF!,(IF(B27=Data!#REF!,Data!#REF!,(IF(B27=Data!#REF!,Data!#REF!,Data!#REF!)))))))))</f>
        <v>#REF!</v>
      </c>
      <c r="U27" s="122" t="str">
        <f>IF(D27="","",VLOOKUP(B27,Data!$B$5:$J$319,9,FALSE)*D27)</f>
        <v/>
      </c>
    </row>
    <row r="28" spans="1:21" ht="14">
      <c r="A28" s="97"/>
      <c r="B28" s="88" t="s">
        <v>77</v>
      </c>
      <c r="C28" s="119" t="e">
        <f>IF(D28="","",VLOOKUP(B28,Data!$B$5:$L$319,2,FALSE))</f>
        <v>#N/A</v>
      </c>
      <c r="D28" s="89">
        <v>100</v>
      </c>
      <c r="E28" s="91"/>
      <c r="F28" s="119" t="e">
        <f>IF(D28="","",VLOOKUP(B28,Data!$B$5:$L$319,11,FALSE))</f>
        <v>#N/A</v>
      </c>
      <c r="G28" s="92" t="e">
        <f t="shared" ref="G28:G35" si="1">IF(D28&gt;0,D28*F28,"-")</f>
        <v>#N/A</v>
      </c>
      <c r="H28" s="90" t="e">
        <f>IF(D28="","",VLOOKUP(B28,Data!$B$5:$D$319,3,FALSE))</f>
        <v>#N/A</v>
      </c>
      <c r="I28" s="90" t="e">
        <f>IF(D28="","",VLOOKUP(B28,Data!$B$5:$M$319,12,FALSE))</f>
        <v>#N/A</v>
      </c>
      <c r="J28" s="119" t="e">
        <f>IF(D28="","",VLOOKUP(B28,Data!$B$5:$E$319,4,FALSE)*D28)</f>
        <v>#N/A</v>
      </c>
      <c r="K28" s="119" t="e">
        <f>IF(D28="","",VLOOKUP(B28,Data!$B$5:$F$319,5,FALSE)*D28)</f>
        <v>#N/A</v>
      </c>
      <c r="L28" s="92" t="e">
        <f>IF(B28=Data!B25,Data!G25,(IF(B28=Data!#REF!,Data!#REF!,(IF(B28=Data!B27,Data!G27,(IF(B28=Data!#REF!,Data!#REF!,(IF(B28=Data!#REF!,Data!#REF!,(IF(B28=Data!#REF!,Data!#REF!,(IF(B28=Data!#REF!,Data!#REF!,(IF(B28=Data!#REF!,Data!#REF!,Data!#REF!)))))))))))))))&amp;IF(B28=Data!#REF!,Data!#REF!,(IF(B28=Data!#REF!,Data!#REF!,(IF(B28=Data!B49,Data!G49,(IF(B28=Data!B50,Data!G50,(IF(B28=Data!#REF!,Data!#REF!,(IF(B28=Data!#REF!,Data!G824,(IF(B28=Data!#REF!,Data!#REF!,(IF(B28=Data!#REF!,Data!#REF!,Data!#REF!)))))))))))))))&amp;IF(B28=Data!#REF!,Data!#REF!,(IF(B28=Data!#REF!,Data!#REF!,(IF(B28=Data!#REF!,Data!#REF!,(IF(B28=Data!#REF!,Data!#REF!,(IF(B28=Data!#REF!,Data!#REF!,Data!#REF!)))))))))</f>
        <v>#REF!</v>
      </c>
      <c r="M28" s="93"/>
      <c r="N28" s="94"/>
      <c r="O28" s="95" t="e">
        <f>IF(B28=Data!B25,Data!H25,(IF(B28=Data!#REF!,Data!#REF!,(IF(B28=Data!B27,Data!H27,(IF(B28=Data!#REF!,Data!#REF!,(IF(B28=Data!#REF!,Data!#REF!,(IF(B28=Data!#REF!,Data!#REF!,(IF(B28=Data!#REF!,Data!#REF!,(IF(B28=Data!#REF!,Data!#REF!,Data!#REF!)))))))))))))))&amp;IF(B28=Data!#REF!,Data!#REF!,(IF(B28=Data!#REF!,Data!#REF!,(IF(B28=Data!B49,Data!H49,(IF(B28=Data!B50,Data!H50,(IF(B28=Data!#REF!,Data!#REF!,(IF(B28=Data!#REF!,Data!H824,(IF(B28=Data!#REF!,Data!#REF!,(IF(B28=Data!#REF!,Data!#REF!,Data!#REF!)))))))))))))))&amp;IF(B28=Data!#REF!,Data!#REF!,(IF(B28=Data!#REF!,Data!#REF!,(IF(B28=Data!#REF!,Data!#REF!,(IF(B28=Data!#REF!,Data!#REF!,(IF(B28=Data!#REF!,Data!#REF!,Data!#REF!)))))))))</f>
        <v>#REF!</v>
      </c>
      <c r="P28" s="94"/>
      <c r="Q28" s="94"/>
      <c r="R28" s="95" t="e">
        <f>IF(B28=Data!B25,Data!I25,(IF(B28=Data!#REF!,Data!#REF!,(IF(B28=Data!B27,Data!I27,(IF(B28=Data!#REF!,Data!#REF!,(IF(B28=Data!#REF!,Data!#REF!,(IF(B28=Data!#REF!,Data!#REF!,(IF(B28=Data!#REF!,Data!#REF!,(IF(B28=Data!#REF!,Data!#REF!,Data!#REF!)))))))))))))))&amp;IF(B28=Data!#REF!,Data!#REF!,(IF(B28=Data!#REF!,Data!#REF!,(IF(B28=Data!B49,Data!I49,(IF(B28=Data!B50,Data!I50,(IF(B28=Data!#REF!,Data!#REF!,(IF(B28=Data!#REF!,Data!I824,(IF(B28=Data!#REF!,Data!#REF!,(IF(B28=Data!#REF!,Data!#REF!,Data!#REF!)))))))))))))))&amp;IF(B28=Data!#REF!,Data!#REF!,(IF(B28=Data!#REF!,Data!#REF!,(IF(B28=Data!#REF!,Data!#REF!,(IF(B28=Data!#REF!,Data!#REF!,(IF(B28=Data!#REF!,Data!#REF!,Data!#REF!)))))))))</f>
        <v>#REF!</v>
      </c>
      <c r="S28" s="96"/>
      <c r="T28" s="95" t="e">
        <f>IF(B28=Data!B25,Data!J25,(IF(B28=Data!#REF!,Data!#REF!,(IF(B28=Data!B27,Data!J27,(IF(B28=Data!#REF!,Data!#REF!,(IF(B28=Data!#REF!,Data!#REF!,(IF(B28=Data!#REF!,Data!#REF!,(IF(B28=Data!#REF!,Data!#REF!,(IF(B28=Data!#REF!,Data!#REF!,Data!#REF!)))))))))))))))&amp;IF(B28=Data!#REF!,Data!#REF!,(IF(B28=Data!#REF!,Data!#REF!,(IF(B28=Data!B49,Data!J49,(IF(B28=Data!B50,Data!J50,(IF(B28=Data!#REF!,Data!#REF!,(IF(B28=Data!#REF!,Data!J824,(IF(B28=Data!#REF!,Data!#REF!,(IF(B28=Data!#REF!,Data!#REF!,Data!#REF!)))))))))))))))&amp;IF(B28=Data!#REF!,Data!#REF!,(IF(B28=Data!#REF!,Data!#REF!,(IF(B28=Data!#REF!,Data!#REF!,(IF(B28=Data!#REF!,Data!#REF!,(IF(B28=Data!#REF!,Data!#REF!,Data!#REF!)))))))))</f>
        <v>#REF!</v>
      </c>
      <c r="U28" s="122" t="e">
        <f>IF(D28="","",VLOOKUP(B28,Data!$B$5:$J$319,9,FALSE)*D28)</f>
        <v>#N/A</v>
      </c>
    </row>
    <row r="29" spans="1:21" ht="14">
      <c r="A29" s="97"/>
      <c r="B29" s="88"/>
      <c r="C29" s="119" t="str">
        <f>IF(D29="","",VLOOKUP(B29,Data!$B$5:$L$319,2,FALSE))</f>
        <v/>
      </c>
      <c r="D29" s="89"/>
      <c r="E29" s="91"/>
      <c r="F29" s="119" t="str">
        <f>IF(D29="","",VLOOKUP(B29,Data!$B$5:$L$319,11,FALSE))</f>
        <v/>
      </c>
      <c r="G29" s="92" t="str">
        <f t="shared" si="1"/>
        <v>-</v>
      </c>
      <c r="H29" s="90" t="str">
        <f>IF(D29="","",VLOOKUP(B29,Data!$B$5:$D$319,3,FALSE))</f>
        <v/>
      </c>
      <c r="I29" s="90" t="str">
        <f>IF(D29="","",VLOOKUP(B29,Data!$B$5:$M$319,12,FALSE))</f>
        <v/>
      </c>
      <c r="J29" s="119" t="str">
        <f>IF(D29="","",VLOOKUP(B29,Data!$B$5:$E$319,4,FALSE)*D29)</f>
        <v/>
      </c>
      <c r="K29" s="119" t="str">
        <f>IF(D29="","",VLOOKUP(B29,Data!$B$5:$F$319,5,FALSE)*D29)</f>
        <v/>
      </c>
      <c r="L29" s="92" t="e">
        <f>IF(B29=Data!B26,Data!G26,(IF(B29=Data!#REF!,Data!#REF!,(IF(B29=Data!B28,Data!G28,(IF(B29=Data!#REF!,Data!#REF!,(IF(B29=Data!#REF!,Data!#REF!,(IF(B29=Data!#REF!,Data!#REF!,(IF(B29=Data!#REF!,Data!#REF!,(IF(B29=Data!#REF!,Data!#REF!,Data!#REF!)))))))))))))))&amp;IF(B29=Data!#REF!,Data!#REF!,(IF(B29=Data!#REF!,Data!#REF!,(IF(B29=Data!B50,Data!G50,(IF(B29=Data!#REF!,Data!#REF!,(IF(B29=Data!#REF!,Data!#REF!,(IF(B29=Data!#REF!,Data!G825,(IF(B29=Data!#REF!,Data!#REF!,(IF(B29=Data!#REF!,Data!#REF!,Data!#REF!)))))))))))))))&amp;IF(B29=Data!#REF!,Data!#REF!,(IF(B29=Data!#REF!,Data!#REF!,(IF(B29=Data!#REF!,Data!#REF!,(IF(B29=Data!#REF!,Data!#REF!,(IF(B29=Data!#REF!,Data!#REF!,Data!#REF!)))))))))</f>
        <v>#REF!</v>
      </c>
      <c r="M29" s="93"/>
      <c r="N29" s="94"/>
      <c r="O29" s="95" t="e">
        <f>IF(B29=Data!B26,Data!H26,(IF(B29=Data!#REF!,Data!#REF!,(IF(B29=Data!B28,Data!H28,(IF(B29=Data!#REF!,Data!#REF!,(IF(B29=Data!#REF!,Data!#REF!,(IF(B29=Data!#REF!,Data!#REF!,(IF(B29=Data!#REF!,Data!#REF!,(IF(B29=Data!#REF!,Data!#REF!,Data!#REF!)))))))))))))))&amp;IF(B29=Data!#REF!,Data!#REF!,(IF(B29=Data!#REF!,Data!#REF!,(IF(B29=Data!B50,Data!H50,(IF(B29=Data!#REF!,Data!#REF!,(IF(B29=Data!#REF!,Data!#REF!,(IF(B29=Data!#REF!,Data!H825,(IF(B29=Data!#REF!,Data!#REF!,(IF(B29=Data!#REF!,Data!#REF!,Data!#REF!)))))))))))))))&amp;IF(B29=Data!#REF!,Data!#REF!,(IF(B29=Data!#REF!,Data!#REF!,(IF(B29=Data!#REF!,Data!#REF!,(IF(B29=Data!#REF!,Data!#REF!,(IF(B29=Data!#REF!,Data!#REF!,Data!#REF!)))))))))</f>
        <v>#REF!</v>
      </c>
      <c r="P29" s="94"/>
      <c r="Q29" s="94"/>
      <c r="R29" s="95" t="e">
        <f>IF(B29=Data!B26,Data!I26,(IF(B29=Data!#REF!,Data!#REF!,(IF(B29=Data!B28,Data!I28,(IF(B29=Data!#REF!,Data!#REF!,(IF(B29=Data!#REF!,Data!#REF!,(IF(B29=Data!#REF!,Data!#REF!,(IF(B29=Data!#REF!,Data!#REF!,(IF(B29=Data!#REF!,Data!#REF!,Data!#REF!)))))))))))))))&amp;IF(B29=Data!#REF!,Data!#REF!,(IF(B29=Data!#REF!,Data!#REF!,(IF(B29=Data!B50,Data!I50,(IF(B29=Data!#REF!,Data!#REF!,(IF(B29=Data!#REF!,Data!#REF!,(IF(B29=Data!#REF!,Data!I825,(IF(B29=Data!#REF!,Data!#REF!,(IF(B29=Data!#REF!,Data!#REF!,Data!#REF!)))))))))))))))&amp;IF(B29=Data!#REF!,Data!#REF!,(IF(B29=Data!#REF!,Data!#REF!,(IF(B29=Data!#REF!,Data!#REF!,(IF(B29=Data!#REF!,Data!#REF!,(IF(B29=Data!#REF!,Data!#REF!,Data!#REF!)))))))))</f>
        <v>#REF!</v>
      </c>
      <c r="S29" s="96"/>
      <c r="T29" s="95" t="e">
        <f>IF(B29=Data!B26,Data!J26,(IF(B29=Data!#REF!,Data!#REF!,(IF(B29=Data!B28,Data!J28,(IF(B29=Data!#REF!,Data!#REF!,(IF(B29=Data!#REF!,Data!#REF!,(IF(B29=Data!#REF!,Data!#REF!,(IF(B29=Data!#REF!,Data!#REF!,(IF(B29=Data!#REF!,Data!#REF!,Data!#REF!)))))))))))))))&amp;IF(B29=Data!#REF!,Data!#REF!,(IF(B29=Data!#REF!,Data!#REF!,(IF(B29=Data!B50,Data!J50,(IF(B29=Data!#REF!,Data!#REF!,(IF(B29=Data!#REF!,Data!#REF!,(IF(B29=Data!#REF!,Data!J825,(IF(B29=Data!#REF!,Data!#REF!,(IF(B29=Data!#REF!,Data!#REF!,Data!#REF!)))))))))))))))&amp;IF(B29=Data!#REF!,Data!#REF!,(IF(B29=Data!#REF!,Data!#REF!,(IF(B29=Data!#REF!,Data!#REF!,(IF(B29=Data!#REF!,Data!#REF!,(IF(B29=Data!#REF!,Data!#REF!,Data!#REF!)))))))))</f>
        <v>#REF!</v>
      </c>
      <c r="U29" s="122" t="str">
        <f>IF(D29="","",VLOOKUP(B29,Data!$B$5:$J$319,9,FALSE)*D29)</f>
        <v/>
      </c>
    </row>
    <row r="30" spans="1:21" ht="14">
      <c r="A30" s="97"/>
      <c r="B30" s="88"/>
      <c r="C30" s="119" t="str">
        <f>IF(D30="","",VLOOKUP(B30,Data!$B$5:$L$319,2,FALSE))</f>
        <v/>
      </c>
      <c r="D30" s="89"/>
      <c r="E30" s="91"/>
      <c r="F30" s="119" t="str">
        <f>IF(D30="","",VLOOKUP(B30,Data!$B$5:$L$319,11,FALSE))</f>
        <v/>
      </c>
      <c r="G30" s="92" t="str">
        <f t="shared" si="1"/>
        <v>-</v>
      </c>
      <c r="H30" s="90" t="str">
        <f>IF(D30="","",VLOOKUP(B30,Data!$B$5:$D$319,3,FALSE))</f>
        <v/>
      </c>
      <c r="I30" s="90" t="str">
        <f>IF(D30="","",VLOOKUP(B30,Data!$B$5:$M$319,12,FALSE))</f>
        <v/>
      </c>
      <c r="J30" s="119" t="str">
        <f>IF(D30="","",VLOOKUP(B30,Data!$B$5:$E$319,4,FALSE)*D30)</f>
        <v/>
      </c>
      <c r="K30" s="119" t="str">
        <f>IF(D30="","",VLOOKUP(B30,Data!$B$5:$F$319,5,FALSE)*D30)</f>
        <v/>
      </c>
      <c r="L30" s="92" t="e">
        <f>IF(B30=Data!#REF!,Data!#REF!,(IF(B30=Data!B27,Data!G27,(IF(B30=Data!#REF!,Data!#REF!,(IF(B30=Data!#REF!,Data!#REF!,(IF(B30=Data!#REF!,Data!#REF!,(IF(B30=Data!#REF!,Data!#REF!,(IF(B30=Data!#REF!,Data!#REF!,(IF(B30=Data!#REF!,Data!#REF!,Data!#REF!)))))))))))))))&amp;IF(B30=Data!#REF!,Data!#REF!,(IF(B30=Data!#REF!,Data!#REF!,(IF(B30=Data!#REF!,Data!#REF!,(IF(B30=Data!#REF!,Data!#REF!,(IF(B30=Data!#REF!,Data!#REF!,(IF(B30=Data!B5,Data!G826,(IF(B30=Data!#REF!,Data!#REF!,(IF(B30=Data!#REF!,Data!#REF!,Data!#REF!)))))))))))))))&amp;IF(B30=Data!#REF!,Data!#REF!,(IF(B30=Data!#REF!,Data!#REF!,(IF(B30=Data!#REF!,Data!#REF!,(IF(B30=Data!#REF!,Data!#REF!,(IF(B30=Data!#REF!,Data!#REF!,Data!#REF!)))))))))</f>
        <v>#REF!</v>
      </c>
      <c r="M30" s="93"/>
      <c r="N30" s="94"/>
      <c r="O30" s="95" t="e">
        <f>IF(B30=Data!#REF!,Data!#REF!,(IF(B30=Data!B27,Data!H27,(IF(B30=Data!#REF!,Data!#REF!,(IF(B30=Data!#REF!,Data!#REF!,(IF(B30=Data!#REF!,Data!#REF!,(IF(B30=Data!#REF!,Data!#REF!,(IF(B30=Data!#REF!,Data!#REF!,(IF(B30=Data!#REF!,Data!#REF!,Data!#REF!)))))))))))))))&amp;IF(B30=Data!#REF!,Data!#REF!,(IF(B30=Data!#REF!,Data!#REF!,(IF(B30=Data!#REF!,Data!#REF!,(IF(B30=Data!#REF!,Data!#REF!,(IF(B30=Data!#REF!,Data!#REF!,(IF(B30=Data!B5,Data!H826,(IF(B30=Data!#REF!,Data!#REF!,(IF(B30=Data!#REF!,Data!#REF!,Data!#REF!)))))))))))))))&amp;IF(B30=Data!#REF!,Data!#REF!,(IF(B30=Data!#REF!,Data!#REF!,(IF(B30=Data!#REF!,Data!#REF!,(IF(B30=Data!#REF!,Data!#REF!,(IF(B30=Data!#REF!,Data!#REF!,Data!#REF!)))))))))</f>
        <v>#REF!</v>
      </c>
      <c r="P30" s="94"/>
      <c r="Q30" s="94"/>
      <c r="R30" s="95" t="e">
        <f>IF(B30=Data!#REF!,Data!#REF!,(IF(B30=Data!B27,Data!I27,(IF(B30=Data!#REF!,Data!#REF!,(IF(B30=Data!#REF!,Data!#REF!,(IF(B30=Data!#REF!,Data!#REF!,(IF(B30=Data!#REF!,Data!#REF!,(IF(B30=Data!#REF!,Data!#REF!,(IF(B30=Data!#REF!,Data!#REF!,Data!#REF!)))))))))))))))&amp;IF(B30=Data!#REF!,Data!#REF!,(IF(B30=Data!#REF!,Data!#REF!,(IF(B30=Data!#REF!,Data!#REF!,(IF(B30=Data!#REF!,Data!#REF!,(IF(B30=Data!#REF!,Data!#REF!,(IF(B30=Data!B5,Data!I826,(IF(B30=Data!#REF!,Data!#REF!,(IF(B30=Data!#REF!,Data!#REF!,Data!#REF!)))))))))))))))&amp;IF(B30=Data!#REF!,Data!#REF!,(IF(B30=Data!#REF!,Data!#REF!,(IF(B30=Data!#REF!,Data!#REF!,(IF(B30=Data!#REF!,Data!#REF!,(IF(B30=Data!#REF!,Data!#REF!,Data!#REF!)))))))))</f>
        <v>#REF!</v>
      </c>
      <c r="S30" s="96"/>
      <c r="T30" s="95" t="e">
        <f>IF(B30=Data!#REF!,Data!#REF!,(IF(B30=Data!B27,Data!J27,(IF(B30=Data!#REF!,Data!#REF!,(IF(B30=Data!#REF!,Data!#REF!,(IF(B30=Data!#REF!,Data!#REF!,(IF(B30=Data!#REF!,Data!#REF!,(IF(B30=Data!#REF!,Data!#REF!,(IF(B30=Data!#REF!,Data!#REF!,Data!#REF!)))))))))))))))&amp;IF(B30=Data!#REF!,Data!#REF!,(IF(B30=Data!#REF!,Data!#REF!,(IF(B30=Data!#REF!,Data!#REF!,(IF(B30=Data!#REF!,Data!#REF!,(IF(B30=Data!#REF!,Data!#REF!,(IF(B30=Data!B5,Data!J826,(IF(B30=Data!#REF!,Data!#REF!,(IF(B30=Data!#REF!,Data!#REF!,Data!#REF!)))))))))))))))&amp;IF(B30=Data!#REF!,Data!#REF!,(IF(B30=Data!#REF!,Data!#REF!,(IF(B30=Data!#REF!,Data!#REF!,(IF(B30=Data!#REF!,Data!#REF!,(IF(B30=Data!#REF!,Data!#REF!,Data!#REF!)))))))))</f>
        <v>#REF!</v>
      </c>
      <c r="U30" s="122" t="str">
        <f>IF(D30="","",VLOOKUP(B30,Data!$B$5:$J$319,9,FALSE)*D30)</f>
        <v/>
      </c>
    </row>
    <row r="31" spans="1:21" ht="14">
      <c r="A31" s="97"/>
      <c r="B31" s="88"/>
      <c r="C31" s="119" t="str">
        <f>IF(D31="","",VLOOKUP(B31,Data!$B$5:$L$319,2,FALSE))</f>
        <v/>
      </c>
      <c r="D31" s="89"/>
      <c r="E31" s="91"/>
      <c r="F31" s="119" t="str">
        <f>IF(D31="","",VLOOKUP(B31,Data!$B$5:$L$319,11,FALSE))</f>
        <v/>
      </c>
      <c r="G31" s="92" t="str">
        <f t="shared" si="1"/>
        <v>-</v>
      </c>
      <c r="H31" s="90" t="str">
        <f>IF(D31="","",VLOOKUP(B31,Data!$B$5:$D$319,3,FALSE))</f>
        <v/>
      </c>
      <c r="I31" s="90" t="str">
        <f>IF(D31="","",VLOOKUP(B31,Data!$B$5:$M$319,12,FALSE))</f>
        <v/>
      </c>
      <c r="J31" s="119" t="str">
        <f>IF(D31="","",VLOOKUP(B31,Data!$B$5:$E$319,4,FALSE)*D31)</f>
        <v/>
      </c>
      <c r="K31" s="119" t="str">
        <f>IF(D31="","",VLOOKUP(B31,Data!$B$5:$F$319,5,FALSE)*D31)</f>
        <v/>
      </c>
      <c r="L31" s="92" t="e">
        <f>IF(B31=Data!#REF!,Data!#REF!,(IF(B31=Data!B28,Data!G28,(IF(B31=Data!#REF!,Data!#REF!,(IF(B31=Data!#REF!,Data!#REF!,(IF(B31=Data!B29,Data!G29,(IF(B31=Data!#REF!,Data!#REF!,(IF(B31=Data!#REF!,Data!#REF!,(IF(B31=Data!#REF!,Data!#REF!,Data!#REF!)))))))))))))))&amp;IF(B31=Data!#REF!,Data!#REF!,(IF(B31=Data!B47,Data!G47,(IF(B31=Data!#REF!,Data!#REF!,(IF(B31=Data!#REF!,Data!#REF!,(IF(B31=Data!#REF!,Data!#REF!,(IF(B31=Data!B6,Data!G827,(IF(B31=Data!#REF!,Data!#REF!,(IF(B31=Data!#REF!,Data!#REF!,Data!#REF!)))))))))))))))&amp;IF(B31=Data!#REF!,Data!#REF!,(IF(B31=Data!#REF!,Data!#REF!,(IF(B31=Data!#REF!,Data!#REF!,(IF(B31=Data!#REF!,Data!#REF!,(IF(B31=Data!#REF!,Data!#REF!,Data!#REF!)))))))))</f>
        <v>#REF!</v>
      </c>
      <c r="M31" s="93"/>
      <c r="N31" s="94"/>
      <c r="O31" s="95" t="e">
        <f>IF(B31=Data!#REF!,Data!#REF!,(IF(B31=Data!B28,Data!H28,(IF(B31=Data!#REF!,Data!#REF!,(IF(B31=Data!#REF!,Data!#REF!,(IF(B31=Data!B29,Data!H29,(IF(B31=Data!#REF!,Data!#REF!,(IF(B31=Data!#REF!,Data!#REF!,(IF(B31=Data!#REF!,Data!#REF!,Data!#REF!)))))))))))))))&amp;IF(B31=Data!#REF!,Data!#REF!,(IF(B31=Data!B47,Data!H47,(IF(B31=Data!#REF!,Data!#REF!,(IF(B31=Data!#REF!,Data!#REF!,(IF(B31=Data!#REF!,Data!#REF!,(IF(B31=Data!B6,Data!H827,(IF(B31=Data!#REF!,Data!#REF!,(IF(B31=Data!#REF!,Data!#REF!,Data!#REF!)))))))))))))))&amp;IF(B31=Data!#REF!,Data!#REF!,(IF(B31=Data!#REF!,Data!#REF!,(IF(B31=Data!#REF!,Data!#REF!,(IF(B31=Data!#REF!,Data!#REF!,(IF(B31=Data!#REF!,Data!#REF!,Data!#REF!)))))))))</f>
        <v>#REF!</v>
      </c>
      <c r="P31" s="94"/>
      <c r="Q31" s="94"/>
      <c r="R31" s="95" t="e">
        <f>IF(B31=Data!#REF!,Data!#REF!,(IF(B31=Data!B28,Data!I28,(IF(B31=Data!#REF!,Data!#REF!,(IF(B31=Data!#REF!,Data!#REF!,(IF(B31=Data!B29,Data!I29,(IF(B31=Data!#REF!,Data!#REF!,(IF(B31=Data!#REF!,Data!#REF!,(IF(B31=Data!#REF!,Data!#REF!,Data!#REF!)))))))))))))))&amp;IF(B31=Data!#REF!,Data!#REF!,(IF(B31=Data!B47,Data!I47,(IF(B31=Data!#REF!,Data!#REF!,(IF(B31=Data!#REF!,Data!#REF!,(IF(B31=Data!#REF!,Data!#REF!,(IF(B31=Data!B6,Data!I827,(IF(B31=Data!#REF!,Data!#REF!,(IF(B31=Data!#REF!,Data!#REF!,Data!#REF!)))))))))))))))&amp;IF(B31=Data!#REF!,Data!#REF!,(IF(B31=Data!#REF!,Data!#REF!,(IF(B31=Data!#REF!,Data!#REF!,(IF(B31=Data!#REF!,Data!#REF!,(IF(B31=Data!#REF!,Data!#REF!,Data!#REF!)))))))))</f>
        <v>#REF!</v>
      </c>
      <c r="S31" s="96"/>
      <c r="T31" s="95" t="e">
        <f>IF(B31=Data!#REF!,Data!#REF!,(IF(B31=Data!B28,Data!J28,(IF(B31=Data!#REF!,Data!#REF!,(IF(B31=Data!#REF!,Data!#REF!,(IF(B31=Data!B29,Data!J29,(IF(B31=Data!#REF!,Data!#REF!,(IF(B31=Data!#REF!,Data!#REF!,(IF(B31=Data!#REF!,Data!#REF!,Data!#REF!)))))))))))))))&amp;IF(B31=Data!#REF!,Data!#REF!,(IF(B31=Data!B47,Data!J47,(IF(B31=Data!#REF!,Data!#REF!,(IF(B31=Data!#REF!,Data!#REF!,(IF(B31=Data!#REF!,Data!#REF!,(IF(B31=Data!B6,Data!J827,(IF(B31=Data!#REF!,Data!#REF!,(IF(B31=Data!#REF!,Data!#REF!,Data!#REF!)))))))))))))))&amp;IF(B31=Data!#REF!,Data!#REF!,(IF(B31=Data!#REF!,Data!#REF!,(IF(B31=Data!#REF!,Data!#REF!,(IF(B31=Data!#REF!,Data!#REF!,(IF(B31=Data!#REF!,Data!#REF!,Data!#REF!)))))))))</f>
        <v>#REF!</v>
      </c>
      <c r="U31" s="122" t="str">
        <f>IF(D31="","",VLOOKUP(B31,Data!$B$5:$J$319,9,FALSE)*D31)</f>
        <v/>
      </c>
    </row>
    <row r="32" spans="1:21" ht="14">
      <c r="A32" s="97"/>
      <c r="B32" s="88"/>
      <c r="C32" s="119" t="str">
        <f>IF(D32="","",VLOOKUP(B32,Data!$B$5:$L$319,2,FALSE))</f>
        <v/>
      </c>
      <c r="D32" s="89"/>
      <c r="E32" s="91"/>
      <c r="F32" s="119" t="str">
        <f>IF(D32="","",VLOOKUP(B32,Data!$B$5:$L$319,11,FALSE))</f>
        <v/>
      </c>
      <c r="G32" s="92" t="str">
        <f t="shared" si="1"/>
        <v>-</v>
      </c>
      <c r="H32" s="90" t="str">
        <f>IF(D32="","",VLOOKUP(B32,Data!$B$5:$D$319,3,FALSE))</f>
        <v/>
      </c>
      <c r="I32" s="90" t="str">
        <f>IF(D32="","",VLOOKUP(B32,Data!$B$5:$M$319,12,FALSE))</f>
        <v/>
      </c>
      <c r="J32" s="119" t="str">
        <f>IF(D32="","",VLOOKUP(B32,Data!$B$5:$E$319,4,FALSE)*D32)</f>
        <v/>
      </c>
      <c r="K32" s="119" t="str">
        <f>IF(D32="","",VLOOKUP(B32,Data!$B$5:$F$319,5,FALSE)*D32)</f>
        <v/>
      </c>
      <c r="L32" s="92" t="e">
        <f>IF(B32=Data!B27,Data!G27,(IF(B32=Data!#REF!,Data!#REF!,(IF(B32=Data!#REF!,Data!#REF!,(IF(B32=Data!#REF!,Data!#REF!,(IF(B32=Data!B31,Data!G31,(IF(B32=Data!#REF!,Data!#REF!,(IF(B32=Data!#REF!,Data!#REF!,(IF(B32=Data!#REF!,Data!#REF!,Data!#REF!)))))))))))))))&amp;IF(B32=Data!B47,Data!G47,(IF(B32=Data!B48,Data!G48,(IF(B32=Data!#REF!,Data!#REF!,(IF(B32=Data!#REF!,Data!#REF!,(IF(B32=Data!B5,Data!G5,(IF(B32=Data!B7,Data!G828,(IF(B32=Data!#REF!,Data!#REF!,(IF(B32=Data!#REF!,Data!#REF!,Data!#REF!)))))))))))))))&amp;IF(B32=Data!#REF!,Data!#REF!,(IF(B32=Data!#REF!,Data!#REF!,(IF(B32=Data!#REF!,Data!#REF!,(IF(B32=Data!#REF!,Data!#REF!,(IF(B32=Data!#REF!,Data!#REF!,Data!#REF!)))))))))</f>
        <v>#REF!</v>
      </c>
      <c r="M32" s="93"/>
      <c r="N32" s="94"/>
      <c r="O32" s="95" t="e">
        <f>IF(B32=Data!B27,Data!H27,(IF(B32=Data!#REF!,Data!#REF!,(IF(B32=Data!#REF!,Data!#REF!,(IF(B32=Data!#REF!,Data!#REF!,(IF(B32=Data!B31,Data!H31,(IF(B32=Data!#REF!,Data!#REF!,(IF(B32=Data!#REF!,Data!#REF!,(IF(B32=Data!#REF!,Data!#REF!,Data!#REF!)))))))))))))))&amp;IF(B32=Data!B47,Data!H47,(IF(B32=Data!B48,Data!H48,(IF(B32=Data!#REF!,Data!#REF!,(IF(B32=Data!#REF!,Data!#REF!,(IF(B32=Data!B5,Data!H5,(IF(B32=Data!B7,Data!H828,(IF(B32=Data!#REF!,Data!#REF!,(IF(B32=Data!#REF!,Data!#REF!,Data!#REF!)))))))))))))))&amp;IF(B32=Data!#REF!,Data!#REF!,(IF(B32=Data!#REF!,Data!#REF!,(IF(B32=Data!#REF!,Data!#REF!,(IF(B32=Data!#REF!,Data!#REF!,(IF(B32=Data!#REF!,Data!#REF!,Data!#REF!)))))))))</f>
        <v>#REF!</v>
      </c>
      <c r="P32" s="94"/>
      <c r="Q32" s="94"/>
      <c r="R32" s="95" t="e">
        <f>IF(B32=Data!B27,Data!I27,(IF(B32=Data!#REF!,Data!#REF!,(IF(B32=Data!#REF!,Data!#REF!,(IF(B32=Data!#REF!,Data!#REF!,(IF(B32=Data!B31,Data!I31,(IF(B32=Data!#REF!,Data!#REF!,(IF(B32=Data!#REF!,Data!#REF!,(IF(B32=Data!#REF!,Data!#REF!,Data!#REF!)))))))))))))))&amp;IF(B32=Data!B47,Data!I47,(IF(B32=Data!B48,Data!I48,(IF(B32=Data!#REF!,Data!#REF!,(IF(B32=Data!#REF!,Data!#REF!,(IF(B32=Data!B5,Data!I5,(IF(B32=Data!B7,Data!I828,(IF(B32=Data!#REF!,Data!#REF!,(IF(B32=Data!#REF!,Data!#REF!,Data!#REF!)))))))))))))))&amp;IF(B32=Data!#REF!,Data!#REF!,(IF(B32=Data!#REF!,Data!#REF!,(IF(B32=Data!#REF!,Data!#REF!,(IF(B32=Data!#REF!,Data!#REF!,(IF(B32=Data!#REF!,Data!#REF!,Data!#REF!)))))))))</f>
        <v>#REF!</v>
      </c>
      <c r="S32" s="96"/>
      <c r="T32" s="95" t="e">
        <f>IF(B32=Data!B27,Data!J27,(IF(B32=Data!#REF!,Data!#REF!,(IF(B32=Data!#REF!,Data!#REF!,(IF(B32=Data!#REF!,Data!#REF!,(IF(B32=Data!B31,Data!J31,(IF(B32=Data!#REF!,Data!#REF!,(IF(B32=Data!#REF!,Data!#REF!,(IF(B32=Data!#REF!,Data!#REF!,Data!#REF!)))))))))))))))&amp;IF(B32=Data!B47,Data!J47,(IF(B32=Data!B48,Data!J48,(IF(B32=Data!#REF!,Data!#REF!,(IF(B32=Data!#REF!,Data!#REF!,(IF(B32=Data!B5,Data!J5,(IF(B32=Data!B7,Data!J828,(IF(B32=Data!#REF!,Data!#REF!,(IF(B32=Data!#REF!,Data!#REF!,Data!#REF!)))))))))))))))&amp;IF(B32=Data!#REF!,Data!#REF!,(IF(B32=Data!#REF!,Data!#REF!,(IF(B32=Data!#REF!,Data!#REF!,(IF(B32=Data!#REF!,Data!#REF!,(IF(B32=Data!#REF!,Data!#REF!,Data!#REF!)))))))))</f>
        <v>#REF!</v>
      </c>
      <c r="U32" s="122" t="str">
        <f>IF(D32="","",VLOOKUP(B32,Data!$B$5:$J$319,9,FALSE)*D32)</f>
        <v/>
      </c>
    </row>
    <row r="33" spans="1:21" ht="14">
      <c r="A33" s="97"/>
      <c r="B33" s="88"/>
      <c r="C33" s="119" t="str">
        <f>IF(D33="","",VLOOKUP(B33,Data!$B$5:$L$319,2,FALSE))</f>
        <v/>
      </c>
      <c r="D33" s="89"/>
      <c r="E33" s="91"/>
      <c r="F33" s="119" t="str">
        <f>IF(D33="","",VLOOKUP(B33,Data!$B$5:$L$319,11,FALSE))</f>
        <v/>
      </c>
      <c r="G33" s="92" t="str">
        <f t="shared" si="1"/>
        <v>-</v>
      </c>
      <c r="H33" s="90" t="str">
        <f>IF(D33="","",VLOOKUP(B33,Data!$B$5:$D$319,3,FALSE))</f>
        <v/>
      </c>
      <c r="I33" s="90" t="str">
        <f>IF(D33="","",VLOOKUP(B33,Data!$B$5:$M$319,12,FALSE))</f>
        <v/>
      </c>
      <c r="J33" s="119" t="str">
        <f>IF(D33="","",VLOOKUP(B33,Data!$B$5:$E$319,4,FALSE)*D33)</f>
        <v/>
      </c>
      <c r="K33" s="119" t="str">
        <f>IF(D33="","",VLOOKUP(B33,Data!$B$5:$F$319,5,FALSE)*D33)</f>
        <v/>
      </c>
      <c r="L33" s="92" t="e">
        <f>IF(B33=Data!B28,Data!G28,(IF(B33=Data!#REF!,Data!#REF!,(IF(B33=Data!#REF!,Data!#REF!,(IF(B33=Data!#REF!,Data!#REF!,(IF(B33=Data!B32,Data!G32,(IF(B33=Data!#REF!,Data!#REF!,(IF(B33=Data!#REF!,Data!#REF!,(IF(B33=Data!#REF!,Data!#REF!,Data!#REF!)))))))))))))))&amp;IF(B33=Data!B48,Data!G48,(IF(B33=Data!B49,Data!G49,(IF(B33=Data!#REF!,Data!#REF!,(IF(B33=Data!B5,Data!G5,(IF(B33=Data!B6,Data!G6,(IF(B33=Data!#REF!,Data!G829,(IF(B33=Data!#REF!,Data!#REF!,(IF(B33=Data!#REF!,Data!#REF!,Data!#REF!)))))))))))))))&amp;IF(B33=Data!#REF!,Data!#REF!,(IF(B33=Data!#REF!,Data!#REF!,(IF(B33=Data!#REF!,Data!#REF!,(IF(B33=Data!#REF!,Data!#REF!,(IF(B33=Data!#REF!,Data!#REF!,Data!#REF!)))))))))</f>
        <v>#REF!</v>
      </c>
      <c r="M33" s="93"/>
      <c r="N33" s="94"/>
      <c r="O33" s="95" t="e">
        <f>IF(B33=Data!B28,Data!H28,(IF(B33=Data!#REF!,Data!#REF!,(IF(B33=Data!#REF!,Data!#REF!,(IF(B33=Data!#REF!,Data!#REF!,(IF(B33=Data!B32,Data!H32,(IF(B33=Data!#REF!,Data!#REF!,(IF(B33=Data!#REF!,Data!#REF!,(IF(B33=Data!#REF!,Data!#REF!,Data!#REF!)))))))))))))))&amp;IF(B33=Data!B48,Data!H48,(IF(B33=Data!B49,Data!H49,(IF(B33=Data!#REF!,Data!#REF!,(IF(B33=Data!B5,Data!H5,(IF(B33=Data!B6,Data!H6,(IF(B33=Data!#REF!,Data!H829,(IF(B33=Data!#REF!,Data!#REF!,(IF(B33=Data!#REF!,Data!#REF!,Data!#REF!)))))))))))))))&amp;IF(B33=Data!#REF!,Data!#REF!,(IF(B33=Data!#REF!,Data!#REF!,(IF(B33=Data!#REF!,Data!#REF!,(IF(B33=Data!#REF!,Data!#REF!,(IF(B33=Data!#REF!,Data!#REF!,Data!#REF!)))))))))</f>
        <v>#REF!</v>
      </c>
      <c r="P33" s="94"/>
      <c r="Q33" s="94"/>
      <c r="R33" s="95" t="e">
        <f>IF(B33=Data!B28,Data!I28,(IF(B33=Data!#REF!,Data!#REF!,(IF(B33=Data!#REF!,Data!#REF!,(IF(B33=Data!#REF!,Data!#REF!,(IF(B33=Data!B32,Data!I32,(IF(B33=Data!#REF!,Data!#REF!,(IF(B33=Data!#REF!,Data!#REF!,(IF(B33=Data!#REF!,Data!#REF!,Data!#REF!)))))))))))))))&amp;IF(B33=Data!B48,Data!I48,(IF(B33=Data!B49,Data!I49,(IF(B33=Data!#REF!,Data!#REF!,(IF(B33=Data!B5,Data!I5,(IF(B33=Data!B6,Data!I6,(IF(B33=Data!#REF!,Data!I829,(IF(B33=Data!#REF!,Data!#REF!,(IF(B33=Data!#REF!,Data!#REF!,Data!#REF!)))))))))))))))&amp;IF(B33=Data!#REF!,Data!#REF!,(IF(B33=Data!#REF!,Data!#REF!,(IF(B33=Data!#REF!,Data!#REF!,(IF(B33=Data!#REF!,Data!#REF!,(IF(B33=Data!#REF!,Data!#REF!,Data!#REF!)))))))))</f>
        <v>#REF!</v>
      </c>
      <c r="S33" s="96"/>
      <c r="T33" s="95" t="e">
        <f>IF(B33=Data!B28,Data!J28,(IF(B33=Data!#REF!,Data!#REF!,(IF(B33=Data!#REF!,Data!#REF!,(IF(B33=Data!#REF!,Data!#REF!,(IF(B33=Data!B32,Data!J32,(IF(B33=Data!#REF!,Data!#REF!,(IF(B33=Data!#REF!,Data!#REF!,(IF(B33=Data!#REF!,Data!#REF!,Data!#REF!)))))))))))))))&amp;IF(B33=Data!B48,Data!J48,(IF(B33=Data!B49,Data!J49,(IF(B33=Data!#REF!,Data!#REF!,(IF(B33=Data!B5,Data!J5,(IF(B33=Data!B6,Data!J6,(IF(B33=Data!#REF!,Data!J829,(IF(B33=Data!#REF!,Data!#REF!,(IF(B33=Data!#REF!,Data!#REF!,Data!#REF!)))))))))))))))&amp;IF(B33=Data!#REF!,Data!#REF!,(IF(B33=Data!#REF!,Data!#REF!,(IF(B33=Data!#REF!,Data!#REF!,(IF(B33=Data!#REF!,Data!#REF!,(IF(B33=Data!#REF!,Data!#REF!,Data!#REF!)))))))))</f>
        <v>#REF!</v>
      </c>
      <c r="U33" s="122" t="str">
        <f>IF(D33="","",VLOOKUP(B33,Data!$B$5:$J$319,9,FALSE)*D33)</f>
        <v/>
      </c>
    </row>
    <row r="34" spans="1:21" ht="14">
      <c r="A34" s="97"/>
      <c r="B34" s="88"/>
      <c r="C34" s="119" t="str">
        <f>IF(D34="","",VLOOKUP(B34,Data!$B$5:$L$319,2,FALSE))</f>
        <v/>
      </c>
      <c r="D34" s="89"/>
      <c r="E34" s="91"/>
      <c r="F34" s="119" t="str">
        <f>IF(D34="","",VLOOKUP(B34,Data!$B$5:$L$319,11,FALSE))</f>
        <v/>
      </c>
      <c r="G34" s="92" t="str">
        <f t="shared" si="1"/>
        <v>-</v>
      </c>
      <c r="H34" s="90" t="str">
        <f>IF(D34="","",VLOOKUP(B34,Data!$B$5:$D$319,3,FALSE))</f>
        <v/>
      </c>
      <c r="I34" s="90" t="str">
        <f>IF(D34="","",VLOOKUP(B34,Data!$B$5:$M$319,12,FALSE))</f>
        <v/>
      </c>
      <c r="J34" s="119" t="str">
        <f>IF(D34="","",VLOOKUP(B34,Data!$B$5:$E$319,4,FALSE)*D34)</f>
        <v/>
      </c>
      <c r="K34" s="119" t="str">
        <f>IF(D34="","",VLOOKUP(B34,Data!$B$5:$F$319,5,FALSE)*D34)</f>
        <v/>
      </c>
      <c r="L34" s="92" t="e">
        <f>IF(B34=Data!#REF!,Data!#REF!,(IF(B34=Data!#REF!,Data!#REF!,(IF(B34=Data!#REF!,Data!#REF!,(IF(B34=Data!#REF!,Data!#REF!,(IF(B34=Data!B34,Data!G34,(IF(B34=Data!#REF!,Data!#REF!,(IF(B34=Data!#REF!,Data!#REF!,(IF(B34=Data!B47,Data!G47,Data!#REF!)))))))))))))))&amp;IF(B34=Data!B49,Data!G49,(IF(B34=Data!B50,Data!G50,(IF(B34=Data!B5,Data!G5,(IF(B34=Data!B6,Data!G6,(IF(B34=Data!B7,Data!G7,(IF(B34=Data!#REF!,Data!G830,(IF(B34=Data!#REF!,Data!#REF!,(IF(B34=Data!#REF!,Data!#REF!,Data!#REF!)))))))))))))))&amp;IF(B34=Data!#REF!,Data!#REF!,(IF(B34=Data!#REF!,Data!#REF!,(IF(B34=Data!#REF!,Data!#REF!,(IF(B34=Data!#REF!,Data!#REF!,(IF(B34=Data!#REF!,Data!#REF!,Data!#REF!)))))))))</f>
        <v>#REF!</v>
      </c>
      <c r="M34" s="93"/>
      <c r="N34" s="94"/>
      <c r="O34" s="95" t="e">
        <f>IF(B34=Data!#REF!,Data!#REF!,(IF(B34=Data!#REF!,Data!#REF!,(IF(B34=Data!#REF!,Data!#REF!,(IF(B34=Data!#REF!,Data!#REF!,(IF(B34=Data!B34,Data!H34,(IF(B34=Data!#REF!,Data!#REF!,(IF(B34=Data!#REF!,Data!#REF!,(IF(B34=Data!B47,Data!H47,Data!#REF!)))))))))))))))&amp;IF(B34=Data!B49,Data!H49,(IF(B34=Data!B50,Data!H50,(IF(B34=Data!B5,Data!H5,(IF(B34=Data!B6,Data!H6,(IF(B34=Data!B7,Data!H7,(IF(B34=Data!#REF!,Data!H830,(IF(B34=Data!#REF!,Data!#REF!,(IF(B34=Data!#REF!,Data!#REF!,Data!#REF!)))))))))))))))&amp;IF(B34=Data!#REF!,Data!#REF!,(IF(B34=Data!#REF!,Data!#REF!,(IF(B34=Data!#REF!,Data!#REF!,(IF(B34=Data!#REF!,Data!#REF!,(IF(B34=Data!#REF!,Data!#REF!,Data!#REF!)))))))))</f>
        <v>#REF!</v>
      </c>
      <c r="P34" s="94"/>
      <c r="Q34" s="94"/>
      <c r="R34" s="95" t="e">
        <f>IF(B34=Data!#REF!,Data!#REF!,(IF(B34=Data!#REF!,Data!#REF!,(IF(B34=Data!#REF!,Data!#REF!,(IF(B34=Data!#REF!,Data!#REF!,(IF(B34=Data!B34,Data!I34,(IF(B34=Data!#REF!,Data!#REF!,(IF(B34=Data!#REF!,Data!#REF!,(IF(B34=Data!B47,Data!I47,Data!#REF!)))))))))))))))&amp;IF(B34=Data!B49,Data!I49,(IF(B34=Data!B50,Data!I50,(IF(B34=Data!B5,Data!I5,(IF(B34=Data!B6,Data!I6,(IF(B34=Data!B7,Data!I7,(IF(B34=Data!#REF!,Data!I830,(IF(B34=Data!#REF!,Data!#REF!,(IF(B34=Data!#REF!,Data!#REF!,Data!#REF!)))))))))))))))&amp;IF(B34=Data!#REF!,Data!#REF!,(IF(B34=Data!#REF!,Data!#REF!,(IF(B34=Data!#REF!,Data!#REF!,(IF(B34=Data!#REF!,Data!#REF!,(IF(B34=Data!#REF!,Data!#REF!,Data!#REF!)))))))))</f>
        <v>#REF!</v>
      </c>
      <c r="S34" s="96"/>
      <c r="T34" s="95" t="e">
        <f>IF(B34=Data!#REF!,Data!#REF!,(IF(B34=Data!#REF!,Data!#REF!,(IF(B34=Data!#REF!,Data!#REF!,(IF(B34=Data!#REF!,Data!#REF!,(IF(B34=Data!B34,Data!J34,(IF(B34=Data!#REF!,Data!#REF!,(IF(B34=Data!#REF!,Data!#REF!,(IF(B34=Data!B47,Data!J47,Data!#REF!)))))))))))))))&amp;IF(B34=Data!B49,Data!J49,(IF(B34=Data!B50,Data!J50,(IF(B34=Data!B5,Data!J5,(IF(B34=Data!B6,Data!J6,(IF(B34=Data!B7,Data!J7,(IF(B34=Data!#REF!,Data!J830,(IF(B34=Data!#REF!,Data!#REF!,(IF(B34=Data!#REF!,Data!#REF!,Data!#REF!)))))))))))))))&amp;IF(B34=Data!#REF!,Data!#REF!,(IF(B34=Data!#REF!,Data!#REF!,(IF(B34=Data!#REF!,Data!#REF!,(IF(B34=Data!#REF!,Data!#REF!,(IF(B34=Data!#REF!,Data!#REF!,Data!#REF!)))))))))</f>
        <v>#REF!</v>
      </c>
      <c r="U34" s="122" t="str">
        <f>IF(D34="","",VLOOKUP(B34,Data!$B$5:$J$319,9,FALSE)*D34)</f>
        <v/>
      </c>
    </row>
    <row r="35" spans="1:21" ht="14">
      <c r="A35" s="87"/>
      <c r="B35" s="88"/>
      <c r="C35" s="119" t="str">
        <f>IF(D35="","",VLOOKUP(B35,Data!$B$5:$L$319,2,FALSE))</f>
        <v/>
      </c>
      <c r="D35" s="89"/>
      <c r="E35" s="91"/>
      <c r="F35" s="119" t="str">
        <f>IF(D35="","",VLOOKUP(B35,Data!$B$5:$L$319,11,FALSE))</f>
        <v/>
      </c>
      <c r="G35" s="92" t="str">
        <f t="shared" si="1"/>
        <v>-</v>
      </c>
      <c r="H35" s="90" t="str">
        <f>IF(D35="","",VLOOKUP(B35,Data!$B$5:$D$319,3,FALSE))</f>
        <v/>
      </c>
      <c r="I35" s="90" t="str">
        <f>IF(D35="","",VLOOKUP(B35,Data!$B$5:$M$319,12,FALSE))</f>
        <v/>
      </c>
      <c r="J35" s="119" t="str">
        <f>IF(D35="","",VLOOKUP(B35,Data!$B$5:$E$319,4,FALSE)*D35)</f>
        <v/>
      </c>
      <c r="K35" s="119" t="str">
        <f>IF(D35="","",VLOOKUP(B35,Data!$B$5:$F$319,5,FALSE)*D35)</f>
        <v/>
      </c>
      <c r="L35" s="92" t="e">
        <f>IF(B35=Data!#REF!,Data!#REF!,(IF(B35=Data!#REF!,Data!#REF!,(IF(B35=Data!#REF!,Data!#REF!,(IF(B35=Data!B29,Data!G29,(IF(B35=Data!B35,Data!G35,(IF(B35=Data!#REF!,Data!#REF!,(IF(B35=Data!#REF!,Data!#REF!,(IF(B35=Data!B48,Data!G48,Data!#REF!)))))))))))))))&amp;IF(B35=Data!B50,Data!G50,(IF(B35=Data!#REF!,Data!#REF!,(IF(B35=Data!B6,Data!G6,(IF(B35=Data!B7,Data!G7,(IF(B35=Data!#REF!,Data!#REF!,(IF(B35=Data!#REF!,Data!G831,(IF(B35=Data!#REF!,Data!#REF!,(IF(B35=Data!#REF!,Data!#REF!,Data!#REF!)))))))))))))))&amp;IF(B35=Data!#REF!,Data!#REF!,(IF(B35=Data!#REF!,Data!#REF!,(IF(B35=Data!#REF!,Data!#REF!,(IF(B35=Data!#REF!,Data!#REF!,(IF(B35=Data!#REF!,Data!#REF!,Data!#REF!)))))))))</f>
        <v>#REF!</v>
      </c>
      <c r="M35" s="93"/>
      <c r="N35" s="94"/>
      <c r="O35" s="95" t="e">
        <f>IF(B35=Data!#REF!,Data!#REF!,(IF(B35=Data!#REF!,Data!#REF!,(IF(B35=Data!#REF!,Data!#REF!,(IF(B35=Data!B29,Data!H29,(IF(B35=Data!B35,Data!H35,(IF(B35=Data!#REF!,Data!#REF!,(IF(B35=Data!#REF!,Data!#REF!,(IF(B35=Data!B48,Data!H48,Data!#REF!)))))))))))))))&amp;IF(B35=Data!B50,Data!H50,(IF(B35=Data!#REF!,Data!#REF!,(IF(B35=Data!B6,Data!H6,(IF(B35=Data!B7,Data!H7,(IF(B35=Data!#REF!,Data!#REF!,(IF(B35=Data!#REF!,Data!H831,(IF(B35=Data!#REF!,Data!#REF!,(IF(B35=Data!#REF!,Data!#REF!,Data!#REF!)))))))))))))))&amp;IF(B35=Data!#REF!,Data!#REF!,(IF(B35=Data!#REF!,Data!#REF!,(IF(B35=Data!#REF!,Data!#REF!,(IF(B35=Data!#REF!,Data!#REF!,(IF(B35=Data!#REF!,Data!#REF!,Data!#REF!)))))))))</f>
        <v>#REF!</v>
      </c>
      <c r="P35" s="94"/>
      <c r="Q35" s="94"/>
      <c r="R35" s="95" t="e">
        <f>IF(B35=Data!#REF!,Data!#REF!,(IF(B35=Data!#REF!,Data!#REF!,(IF(B35=Data!#REF!,Data!#REF!,(IF(B35=Data!B29,Data!I29,(IF(B35=Data!B35,Data!I35,(IF(B35=Data!#REF!,Data!#REF!,(IF(B35=Data!#REF!,Data!#REF!,(IF(B35=Data!B48,Data!I48,Data!#REF!)))))))))))))))&amp;IF(B35=Data!B50,Data!I50,(IF(B35=Data!#REF!,Data!#REF!,(IF(B35=Data!B6,Data!I6,(IF(B35=Data!B7,Data!I7,(IF(B35=Data!#REF!,Data!#REF!,(IF(B35=Data!#REF!,Data!I831,(IF(B35=Data!#REF!,Data!#REF!,(IF(B35=Data!#REF!,Data!#REF!,Data!#REF!)))))))))))))))&amp;IF(B35=Data!#REF!,Data!#REF!,(IF(B35=Data!#REF!,Data!#REF!,(IF(B35=Data!#REF!,Data!#REF!,(IF(B35=Data!#REF!,Data!#REF!,(IF(B35=Data!#REF!,Data!#REF!,Data!#REF!)))))))))</f>
        <v>#REF!</v>
      </c>
      <c r="S35" s="96"/>
      <c r="T35" s="95" t="e">
        <f>IF(B35=Data!#REF!,Data!#REF!,(IF(B35=Data!#REF!,Data!#REF!,(IF(B35=Data!#REF!,Data!#REF!,(IF(B35=Data!B29,Data!J29,(IF(B35=Data!B35,Data!J35,(IF(B35=Data!#REF!,Data!#REF!,(IF(B35=Data!#REF!,Data!#REF!,(IF(B35=Data!B48,Data!J48,Data!#REF!)))))))))))))))&amp;IF(B35=Data!B50,Data!J50,(IF(B35=Data!#REF!,Data!#REF!,(IF(B35=Data!B6,Data!J6,(IF(B35=Data!B7,Data!J7,(IF(B35=Data!#REF!,Data!#REF!,(IF(B35=Data!#REF!,Data!J831,(IF(B35=Data!#REF!,Data!#REF!,(IF(B35=Data!#REF!,Data!#REF!,Data!#REF!)))))))))))))))&amp;IF(B35=Data!#REF!,Data!#REF!,(IF(B35=Data!#REF!,Data!#REF!,(IF(B35=Data!#REF!,Data!#REF!,(IF(B35=Data!#REF!,Data!#REF!,(IF(B35=Data!#REF!,Data!#REF!,Data!#REF!)))))))))</f>
        <v>#REF!</v>
      </c>
      <c r="U35" s="122" t="str">
        <f>IF(D35="","",VLOOKUP(B35,Data!$B$5:$J$319,9,FALSE)*D35)</f>
        <v/>
      </c>
    </row>
    <row r="36" spans="1:21" ht="14">
      <c r="A36" s="87"/>
      <c r="B36" s="88"/>
      <c r="C36" s="119" t="str">
        <f>IF(D36="","",VLOOKUP(B36,Data!$B$5:$L$319,2,FALSE))</f>
        <v/>
      </c>
      <c r="D36" s="89"/>
      <c r="E36" s="89"/>
      <c r="F36" s="119" t="str">
        <f>IF(D36="","",VLOOKUP(B36,Data!$B$5:$L$319,11,FALSE))</f>
        <v/>
      </c>
      <c r="G36" s="92" t="str">
        <f t="shared" si="0"/>
        <v>-</v>
      </c>
      <c r="H36" s="90" t="str">
        <f>IF(D36="","",VLOOKUP(B36,Data!$B$5:$D$319,3,FALSE))</f>
        <v/>
      </c>
      <c r="I36" s="90" t="str">
        <f>IF(D36="","",VLOOKUP(B36,Data!$B$5:$M$319,12,FALSE))</f>
        <v/>
      </c>
      <c r="J36" s="119" t="str">
        <f>IF(D36="","",VLOOKUP(B36,Data!$B$5:$E$319,4,FALSE)*D36)</f>
        <v/>
      </c>
      <c r="K36" s="119" t="str">
        <f>IF(D36="","",VLOOKUP(B36,Data!$B$5:$F$319,5,FALSE)*D36)</f>
        <v/>
      </c>
      <c r="L36" s="92" t="e">
        <f>IF(B36=Data!#REF!,Data!#REF!,(IF(B36=Data!B27,Data!G27,(IF(B36=Data!#REF!,Data!#REF!,(IF(B36=Data!#REF!,Data!#REF!,(IF(B36=Data!#REF!,Data!#REF!,(IF(B36=Data!#REF!,Data!#REF!,(IF(B36=Data!#REF!,Data!#REF!,(IF(B36=Data!#REF!,Data!#REF!,Data!#REF!)))))))))))))))&amp;IF(B36=Data!#REF!,Data!#REF!,(IF(B36=Data!#REF!,Data!#REF!,(IF(B36=Data!#REF!,Data!#REF!,(IF(B36=Data!#REF!,Data!#REF!,(IF(B36=Data!B5,Data!G5,(IF(B36=Data!B7,Data!G826,(IF(B36=Data!#REF!,Data!#REF!,(IF(B36=Data!#REF!,Data!#REF!,Data!#REF!)))))))))))))))&amp;IF(B36=Data!#REF!,Data!#REF!,(IF(B36=Data!#REF!,Data!#REF!,(IF(B36=Data!#REF!,Data!#REF!,(IF(B36=Data!#REF!,Data!#REF!,(IF(B36=Data!#REF!,Data!#REF!,Data!#REF!)))))))))</f>
        <v>#REF!</v>
      </c>
      <c r="M36" s="93"/>
      <c r="N36" s="94"/>
      <c r="O36" s="95" t="e">
        <f>IF(B36=Data!#REF!,Data!#REF!,(IF(B36=Data!B27,Data!H27,(IF(B36=Data!#REF!,Data!#REF!,(IF(B36=Data!#REF!,Data!#REF!,(IF(B36=Data!#REF!,Data!#REF!,(IF(B36=Data!#REF!,Data!#REF!,(IF(B36=Data!#REF!,Data!#REF!,(IF(B36=Data!#REF!,Data!#REF!,Data!#REF!)))))))))))))))&amp;IF(B36=Data!#REF!,Data!#REF!,(IF(B36=Data!#REF!,Data!#REF!,(IF(B36=Data!#REF!,Data!#REF!,(IF(B36=Data!#REF!,Data!#REF!,(IF(B36=Data!B5,Data!H5,(IF(B36=Data!B7,Data!H826,(IF(B36=Data!#REF!,Data!#REF!,(IF(B36=Data!#REF!,Data!#REF!,Data!#REF!)))))))))))))))&amp;IF(B36=Data!#REF!,Data!#REF!,(IF(B36=Data!#REF!,Data!#REF!,(IF(B36=Data!#REF!,Data!#REF!,(IF(B36=Data!#REF!,Data!#REF!,(IF(B36=Data!#REF!,Data!#REF!,Data!#REF!)))))))))</f>
        <v>#REF!</v>
      </c>
      <c r="P36" s="94"/>
      <c r="Q36" s="94"/>
      <c r="R36" s="95" t="e">
        <f>IF(B36=Data!#REF!,Data!#REF!,(IF(B36=Data!B27,Data!I27,(IF(B36=Data!#REF!,Data!#REF!,(IF(B36=Data!#REF!,Data!#REF!,(IF(B36=Data!#REF!,Data!#REF!,(IF(B36=Data!#REF!,Data!#REF!,(IF(B36=Data!#REF!,Data!#REF!,(IF(B36=Data!#REF!,Data!#REF!,Data!#REF!)))))))))))))))&amp;IF(B36=Data!#REF!,Data!#REF!,(IF(B36=Data!#REF!,Data!#REF!,(IF(B36=Data!#REF!,Data!#REF!,(IF(B36=Data!#REF!,Data!#REF!,(IF(B36=Data!B5,Data!I5,(IF(B36=Data!B7,Data!I826,(IF(B36=Data!#REF!,Data!#REF!,(IF(B36=Data!#REF!,Data!#REF!,Data!#REF!)))))))))))))))&amp;IF(B36=Data!#REF!,Data!#REF!,(IF(B36=Data!#REF!,Data!#REF!,(IF(B36=Data!#REF!,Data!#REF!,(IF(B36=Data!#REF!,Data!#REF!,(IF(B36=Data!#REF!,Data!#REF!,Data!#REF!)))))))))</f>
        <v>#REF!</v>
      </c>
      <c r="S36" s="96"/>
      <c r="T36" s="95" t="e">
        <f>IF(B36=Data!#REF!,Data!#REF!,(IF(B36=Data!B27,Data!J27,(IF(B36=Data!#REF!,Data!#REF!,(IF(B36=Data!#REF!,Data!#REF!,(IF(B36=Data!#REF!,Data!#REF!,(IF(B36=Data!#REF!,Data!#REF!,(IF(B36=Data!#REF!,Data!#REF!,(IF(B36=Data!#REF!,Data!#REF!,Data!#REF!)))))))))))))))&amp;IF(B36=Data!#REF!,Data!#REF!,(IF(B36=Data!#REF!,Data!#REF!,(IF(B36=Data!#REF!,Data!#REF!,(IF(B36=Data!#REF!,Data!#REF!,(IF(B36=Data!B5,Data!J5,(IF(B36=Data!B7,Data!J826,(IF(B36=Data!#REF!,Data!#REF!,(IF(B36=Data!#REF!,Data!#REF!,Data!#REF!)))))))))))))))&amp;IF(B36=Data!#REF!,Data!#REF!,(IF(B36=Data!#REF!,Data!#REF!,(IF(B36=Data!#REF!,Data!#REF!,(IF(B36=Data!#REF!,Data!#REF!,(IF(B36=Data!#REF!,Data!#REF!,Data!#REF!)))))))))</f>
        <v>#REF!</v>
      </c>
      <c r="U36" s="122" t="str">
        <f>IF(D36="","",VLOOKUP(B36,Data!$B$5:$J$319,9,FALSE)*D36)</f>
        <v/>
      </c>
    </row>
    <row r="37" spans="1:21" ht="14">
      <c r="A37" s="87"/>
      <c r="B37" s="88"/>
      <c r="C37" s="119" t="str">
        <f>IF(D37="","",VLOOKUP(B37,Data!$B$5:$L$319,2,FALSE))</f>
        <v/>
      </c>
      <c r="D37" s="89"/>
      <c r="E37" s="89"/>
      <c r="F37" s="119" t="str">
        <f>IF(D37="","",VLOOKUP(B37,Data!$B$5:$L$319,11,FALSE))</f>
        <v/>
      </c>
      <c r="G37" s="92" t="str">
        <f t="shared" si="0"/>
        <v>-</v>
      </c>
      <c r="H37" s="90" t="str">
        <f>IF(D37="","",VLOOKUP(B37,Data!$B$5:$D$319,3,FALSE))</f>
        <v/>
      </c>
      <c r="I37" s="90" t="str">
        <f>IF(D37="","",VLOOKUP(B37,Data!$B$5:$M$319,12,FALSE))</f>
        <v/>
      </c>
      <c r="J37" s="119" t="str">
        <f>IF(D37="","",VLOOKUP(B37,Data!$B$5:$E$319,4,FALSE)*D37)</f>
        <v/>
      </c>
      <c r="K37" s="119" t="str">
        <f>IF(D37="","",VLOOKUP(B37,Data!$B$5:$F$319,5,FALSE)*D37)</f>
        <v/>
      </c>
      <c r="L37" s="92" t="e">
        <f>IF(B37=Data!#REF!,Data!#REF!,(IF(B37=Data!B28,Data!G28,(IF(B37=Data!#REF!,Data!#REF!,(IF(B37=Data!#REF!,Data!#REF!,(IF(B37=Data!B29,Data!G29,(IF(B37=Data!#REF!,Data!#REF!,(IF(B37=Data!#REF!,Data!#REF!,(IF(B37=Data!#REF!,Data!#REF!,Data!#REF!)))))))))))))))&amp;IF(B37=Data!#REF!,Data!#REF!,(IF(B37=Data!B47,Data!G47,(IF(B37=Data!#REF!,Data!#REF!,(IF(B37=Data!B5,Data!G5,(IF(B37=Data!B6,Data!G6,(IF(B37=Data!#REF!,Data!G827,(IF(B37=Data!#REF!,Data!#REF!,(IF(B37=Data!#REF!,Data!#REF!,Data!#REF!)))))))))))))))&amp;IF(B37=Data!#REF!,Data!#REF!,(IF(B37=Data!#REF!,Data!#REF!,(IF(B37=Data!#REF!,Data!#REF!,(IF(B37=Data!#REF!,Data!#REF!,(IF(B37=Data!#REF!,Data!#REF!,Data!#REF!)))))))))</f>
        <v>#REF!</v>
      </c>
      <c r="M37" s="93"/>
      <c r="N37" s="94"/>
      <c r="O37" s="95" t="e">
        <f>IF(B37=Data!#REF!,Data!#REF!,(IF(B37=Data!B28,Data!H28,(IF(B37=Data!#REF!,Data!#REF!,(IF(B37=Data!#REF!,Data!#REF!,(IF(B37=Data!B29,Data!H29,(IF(B37=Data!#REF!,Data!#REF!,(IF(B37=Data!#REF!,Data!#REF!,(IF(B37=Data!#REF!,Data!#REF!,Data!#REF!)))))))))))))))&amp;IF(B37=Data!#REF!,Data!#REF!,(IF(B37=Data!B47,Data!H47,(IF(B37=Data!#REF!,Data!#REF!,(IF(B37=Data!B5,Data!H5,(IF(B37=Data!B6,Data!H6,(IF(B37=Data!#REF!,Data!H827,(IF(B37=Data!#REF!,Data!#REF!,(IF(B37=Data!#REF!,Data!#REF!,Data!#REF!)))))))))))))))&amp;IF(B37=Data!#REF!,Data!#REF!,(IF(B37=Data!#REF!,Data!#REF!,(IF(B37=Data!#REF!,Data!#REF!,(IF(B37=Data!#REF!,Data!#REF!,(IF(B37=Data!#REF!,Data!#REF!,Data!#REF!)))))))))</f>
        <v>#REF!</v>
      </c>
      <c r="P37" s="94"/>
      <c r="Q37" s="94"/>
      <c r="R37" s="95" t="e">
        <f>IF(B37=Data!#REF!,Data!#REF!,(IF(B37=Data!B28,Data!I28,(IF(B37=Data!#REF!,Data!#REF!,(IF(B37=Data!#REF!,Data!#REF!,(IF(B37=Data!B29,Data!I29,(IF(B37=Data!#REF!,Data!#REF!,(IF(B37=Data!#REF!,Data!#REF!,(IF(B37=Data!#REF!,Data!#REF!,Data!#REF!)))))))))))))))&amp;IF(B37=Data!#REF!,Data!#REF!,(IF(B37=Data!B47,Data!I47,(IF(B37=Data!#REF!,Data!#REF!,(IF(B37=Data!B5,Data!I5,(IF(B37=Data!B6,Data!I6,(IF(B37=Data!#REF!,Data!I827,(IF(B37=Data!#REF!,Data!#REF!,(IF(B37=Data!#REF!,Data!#REF!,Data!#REF!)))))))))))))))&amp;IF(B37=Data!#REF!,Data!#REF!,(IF(B37=Data!#REF!,Data!#REF!,(IF(B37=Data!#REF!,Data!#REF!,(IF(B37=Data!#REF!,Data!#REF!,(IF(B37=Data!#REF!,Data!#REF!,Data!#REF!)))))))))</f>
        <v>#REF!</v>
      </c>
      <c r="S37" s="96"/>
      <c r="T37" s="95" t="e">
        <f>IF(B37=Data!#REF!,Data!#REF!,(IF(B37=Data!B28,Data!J28,(IF(B37=Data!#REF!,Data!#REF!,(IF(B37=Data!#REF!,Data!#REF!,(IF(B37=Data!B29,Data!J29,(IF(B37=Data!#REF!,Data!#REF!,(IF(B37=Data!#REF!,Data!#REF!,(IF(B37=Data!#REF!,Data!#REF!,Data!#REF!)))))))))))))))&amp;IF(B37=Data!#REF!,Data!#REF!,(IF(B37=Data!B47,Data!J47,(IF(B37=Data!#REF!,Data!#REF!,(IF(B37=Data!B5,Data!J5,(IF(B37=Data!B6,Data!J6,(IF(B37=Data!#REF!,Data!J827,(IF(B37=Data!#REF!,Data!#REF!,(IF(B37=Data!#REF!,Data!#REF!,Data!#REF!)))))))))))))))&amp;IF(B37=Data!#REF!,Data!#REF!,(IF(B37=Data!#REF!,Data!#REF!,(IF(B37=Data!#REF!,Data!#REF!,(IF(B37=Data!#REF!,Data!#REF!,(IF(B37=Data!#REF!,Data!#REF!,Data!#REF!)))))))))</f>
        <v>#REF!</v>
      </c>
      <c r="U37" s="122" t="str">
        <f>IF(D37="","",VLOOKUP(B37,Data!$B$5:$J$319,9,FALSE)*D37)</f>
        <v/>
      </c>
    </row>
    <row r="38" spans="1:21" ht="14">
      <c r="A38" s="87"/>
      <c r="B38" s="88"/>
      <c r="C38" s="119" t="str">
        <f>IF(D38="","",VLOOKUP(B38,Data!$B$5:$L$319,2,FALSE))</f>
        <v/>
      </c>
      <c r="D38" s="89"/>
      <c r="E38" s="89"/>
      <c r="F38" s="119" t="str">
        <f>IF(D38="","",VLOOKUP(B38,Data!$B$5:$L$319,11,FALSE))</f>
        <v/>
      </c>
      <c r="G38" s="92" t="str">
        <f t="shared" si="0"/>
        <v>-</v>
      </c>
      <c r="H38" s="90" t="str">
        <f>IF(D38="","",VLOOKUP(B38,Data!$B$5:$D$319,3,FALSE))</f>
        <v/>
      </c>
      <c r="I38" s="90" t="str">
        <f>IF(D38="","",VLOOKUP(B38,Data!$B$5:$M$319,12,FALSE))</f>
        <v/>
      </c>
      <c r="J38" s="119" t="str">
        <f>IF(D38="","",VLOOKUP(B38,Data!$B$5:$E$319,4,FALSE)*D38)</f>
        <v/>
      </c>
      <c r="K38" s="119" t="str">
        <f>IF(D38="","",VLOOKUP(B38,Data!$B$5:$F$319,5,FALSE)*D38)</f>
        <v/>
      </c>
      <c r="L38" s="92" t="e">
        <f>IF(B38=Data!B27,Data!G27,(IF(B38=Data!#REF!,Data!#REF!,(IF(B38=Data!#REF!,Data!#REF!,(IF(B38=Data!#REF!,Data!#REF!,(IF(B38=Data!B31,Data!G31,(IF(B38=Data!#REF!,Data!#REF!,(IF(B38=Data!#REF!,Data!#REF!,(IF(B38=Data!#REF!,Data!#REF!,Data!#REF!)))))))))))))))&amp;IF(B38=Data!B47,Data!G47,(IF(B38=Data!B48,Data!G48,(IF(B38=Data!B5,Data!G5,(IF(B38=Data!B6,Data!G6,(IF(B38=Data!B7,Data!G7,(IF(B38=Data!#REF!,Data!G828,(IF(B38=Data!#REF!,Data!#REF!,(IF(B38=Data!#REF!,Data!#REF!,Data!#REF!)))))))))))))))&amp;IF(B38=Data!#REF!,Data!#REF!,(IF(B38=Data!#REF!,Data!#REF!,(IF(B38=Data!#REF!,Data!#REF!,(IF(B38=Data!#REF!,Data!#REF!,(IF(B38=Data!#REF!,Data!#REF!,Data!#REF!)))))))))</f>
        <v>#REF!</v>
      </c>
      <c r="M38" s="93"/>
      <c r="N38" s="94"/>
      <c r="O38" s="95" t="e">
        <f>IF(B38=Data!B27,Data!H27,(IF(B38=Data!#REF!,Data!#REF!,(IF(B38=Data!#REF!,Data!#REF!,(IF(B38=Data!#REF!,Data!#REF!,(IF(B38=Data!B31,Data!H31,(IF(B38=Data!#REF!,Data!#REF!,(IF(B38=Data!#REF!,Data!#REF!,(IF(B38=Data!#REF!,Data!#REF!,Data!#REF!)))))))))))))))&amp;IF(B38=Data!B47,Data!H47,(IF(B38=Data!B48,Data!H48,(IF(B38=Data!B5,Data!H5,(IF(B38=Data!B6,Data!H6,(IF(B38=Data!B7,Data!H7,(IF(B38=Data!#REF!,Data!H828,(IF(B38=Data!#REF!,Data!#REF!,(IF(B38=Data!#REF!,Data!#REF!,Data!#REF!)))))))))))))))&amp;IF(B38=Data!#REF!,Data!#REF!,(IF(B38=Data!#REF!,Data!#REF!,(IF(B38=Data!#REF!,Data!#REF!,(IF(B38=Data!#REF!,Data!#REF!,(IF(B38=Data!#REF!,Data!#REF!,Data!#REF!)))))))))</f>
        <v>#REF!</v>
      </c>
      <c r="P38" s="94"/>
      <c r="Q38" s="94"/>
      <c r="R38" s="95" t="e">
        <f>IF(B38=Data!B27,Data!I27,(IF(B38=Data!#REF!,Data!#REF!,(IF(B38=Data!#REF!,Data!#REF!,(IF(B38=Data!#REF!,Data!#REF!,(IF(B38=Data!B31,Data!I31,(IF(B38=Data!#REF!,Data!#REF!,(IF(B38=Data!#REF!,Data!#REF!,(IF(B38=Data!#REF!,Data!#REF!,Data!#REF!)))))))))))))))&amp;IF(B38=Data!B47,Data!I47,(IF(B38=Data!B48,Data!I48,(IF(B38=Data!B5,Data!I5,(IF(B38=Data!B6,Data!I6,(IF(B38=Data!B7,Data!I7,(IF(B38=Data!#REF!,Data!I828,(IF(B38=Data!#REF!,Data!#REF!,(IF(B38=Data!#REF!,Data!#REF!,Data!#REF!)))))))))))))))&amp;IF(B38=Data!#REF!,Data!#REF!,(IF(B38=Data!#REF!,Data!#REF!,(IF(B38=Data!#REF!,Data!#REF!,(IF(B38=Data!#REF!,Data!#REF!,(IF(B38=Data!#REF!,Data!#REF!,Data!#REF!)))))))))</f>
        <v>#REF!</v>
      </c>
      <c r="S38" s="96"/>
      <c r="T38" s="95" t="e">
        <f>IF(B38=Data!B27,Data!J27,(IF(B38=Data!#REF!,Data!#REF!,(IF(B38=Data!#REF!,Data!#REF!,(IF(B38=Data!#REF!,Data!#REF!,(IF(B38=Data!B31,Data!J31,(IF(B38=Data!#REF!,Data!#REF!,(IF(B38=Data!#REF!,Data!#REF!,(IF(B38=Data!#REF!,Data!#REF!,Data!#REF!)))))))))))))))&amp;IF(B38=Data!B47,Data!J47,(IF(B38=Data!B48,Data!J48,(IF(B38=Data!B5,Data!J5,(IF(B38=Data!B6,Data!J6,(IF(B38=Data!B7,Data!J7,(IF(B38=Data!#REF!,Data!J828,(IF(B38=Data!#REF!,Data!#REF!,(IF(B38=Data!#REF!,Data!#REF!,Data!#REF!)))))))))))))))&amp;IF(B38=Data!#REF!,Data!#REF!,(IF(B38=Data!#REF!,Data!#REF!,(IF(B38=Data!#REF!,Data!#REF!,(IF(B38=Data!#REF!,Data!#REF!,(IF(B38=Data!#REF!,Data!#REF!,Data!#REF!)))))))))</f>
        <v>#REF!</v>
      </c>
      <c r="U38" s="122" t="str">
        <f>IF(D38="","",VLOOKUP(B38,Data!$B$5:$J$319,9,FALSE)*D38)</f>
        <v/>
      </c>
    </row>
    <row r="39" spans="1:21" ht="14">
      <c r="A39" s="87"/>
      <c r="B39" s="98"/>
      <c r="C39" s="119" t="str">
        <f>IF(D39="","",VLOOKUP(B39,Data!$B$5:$L$319,2,FALSE))</f>
        <v/>
      </c>
      <c r="D39" s="89"/>
      <c r="E39" s="89"/>
      <c r="F39" s="119" t="str">
        <f>IF(D39="","",VLOOKUP(B39,Data!$B$5:$L$319,11,FALSE))</f>
        <v/>
      </c>
      <c r="G39" s="92" t="str">
        <f t="shared" si="0"/>
        <v>-</v>
      </c>
      <c r="H39" s="90" t="str">
        <f>IF(D39="","",VLOOKUP(B39,Data!$B$5:$D$319,3,FALSE))</f>
        <v/>
      </c>
      <c r="I39" s="90" t="str">
        <f>IF(D39="","",VLOOKUP(B39,Data!$B$5:$M$319,12,FALSE))</f>
        <v/>
      </c>
      <c r="J39" s="119" t="str">
        <f>IF(D39="","",VLOOKUP(B39,Data!$B$5:$E$319,4,FALSE)*D39)</f>
        <v/>
      </c>
      <c r="K39" s="119" t="str">
        <f>IF(D39="","",VLOOKUP(B39,Data!$B$5:$F$319,5,FALSE)*D39)</f>
        <v/>
      </c>
      <c r="L39" s="92" t="e">
        <f>IF(B39=Data!B28,Data!G28,(IF(B39=Data!#REF!,Data!#REF!,(IF(B39=Data!#REF!,Data!#REF!,(IF(B39=Data!#REF!,Data!#REF!,(IF(B39=Data!B32,Data!G32,(IF(B39=Data!#REF!,Data!#REF!,(IF(B39=Data!#REF!,Data!#REF!,(IF(B39=Data!#REF!,Data!#REF!,Data!#REF!)))))))))))))))&amp;IF(B39=Data!B48,Data!G48,(IF(B39=Data!B49,Data!G49,(IF(B39=Data!B6,Data!G6,(IF(B39=Data!B7,Data!G7,(IF(B39=Data!#REF!,Data!#REF!,(IF(B39=Data!#REF!,Data!G829,(IF(B39=Data!#REF!,Data!#REF!,(IF(B39=Data!#REF!,Data!#REF!,Data!#REF!)))))))))))))))&amp;IF(B39=Data!#REF!,Data!#REF!,(IF(B39=Data!#REF!,Data!#REF!,(IF(B39=Data!#REF!,Data!#REF!,(IF(B39=Data!#REF!,Data!#REF!,(IF(B39=Data!#REF!,Data!#REF!,Data!#REF!)))))))))</f>
        <v>#REF!</v>
      </c>
      <c r="M39" s="93"/>
      <c r="N39" s="94"/>
      <c r="O39" s="95" t="e">
        <f>IF(B39=Data!B28,Data!H28,(IF(B39=Data!#REF!,Data!#REF!,(IF(B39=Data!#REF!,Data!#REF!,(IF(B39=Data!#REF!,Data!#REF!,(IF(B39=Data!B32,Data!H32,(IF(B39=Data!#REF!,Data!#REF!,(IF(B39=Data!#REF!,Data!#REF!,(IF(B39=Data!#REF!,Data!#REF!,Data!#REF!)))))))))))))))&amp;IF(B39=Data!B48,Data!H48,(IF(B39=Data!B49,Data!H49,(IF(B39=Data!B6,Data!H6,(IF(B39=Data!B7,Data!H7,(IF(B39=Data!#REF!,Data!#REF!,(IF(B39=Data!#REF!,Data!H829,(IF(B39=Data!#REF!,Data!#REF!,(IF(B39=Data!#REF!,Data!#REF!,Data!#REF!)))))))))))))))&amp;IF(B39=Data!#REF!,Data!#REF!,(IF(B39=Data!#REF!,Data!#REF!,(IF(B39=Data!#REF!,Data!#REF!,(IF(B39=Data!#REF!,Data!#REF!,(IF(B39=Data!#REF!,Data!#REF!,Data!#REF!)))))))))</f>
        <v>#REF!</v>
      </c>
      <c r="P39" s="94"/>
      <c r="Q39" s="94"/>
      <c r="R39" s="95" t="e">
        <f>IF(B39=Data!B28,Data!I28,(IF(B39=Data!#REF!,Data!#REF!,(IF(B39=Data!#REF!,Data!#REF!,(IF(B39=Data!#REF!,Data!#REF!,(IF(B39=Data!B32,Data!I32,(IF(B39=Data!#REF!,Data!#REF!,(IF(B39=Data!#REF!,Data!#REF!,(IF(B39=Data!#REF!,Data!#REF!,Data!#REF!)))))))))))))))&amp;IF(B39=Data!B48,Data!I48,(IF(B39=Data!B49,Data!I49,(IF(B39=Data!B6,Data!I6,(IF(B39=Data!B7,Data!I7,(IF(B39=Data!#REF!,Data!#REF!,(IF(B39=Data!#REF!,Data!I829,(IF(B39=Data!#REF!,Data!#REF!,(IF(B39=Data!#REF!,Data!#REF!,Data!#REF!)))))))))))))))&amp;IF(B39=Data!#REF!,Data!#REF!,(IF(B39=Data!#REF!,Data!#REF!,(IF(B39=Data!#REF!,Data!#REF!,(IF(B39=Data!#REF!,Data!#REF!,(IF(B39=Data!#REF!,Data!#REF!,Data!#REF!)))))))))</f>
        <v>#REF!</v>
      </c>
      <c r="S39" s="96"/>
      <c r="T39" s="95" t="e">
        <f>IF(B39=Data!B28,Data!J28,(IF(B39=Data!#REF!,Data!#REF!,(IF(B39=Data!#REF!,Data!#REF!,(IF(B39=Data!#REF!,Data!#REF!,(IF(B39=Data!B32,Data!J32,(IF(B39=Data!#REF!,Data!#REF!,(IF(B39=Data!#REF!,Data!#REF!,(IF(B39=Data!#REF!,Data!#REF!,Data!#REF!)))))))))))))))&amp;IF(B39=Data!B48,Data!J48,(IF(B39=Data!B49,Data!J49,(IF(B39=Data!B6,Data!J6,(IF(B39=Data!B7,Data!J7,(IF(B39=Data!#REF!,Data!#REF!,(IF(B39=Data!#REF!,Data!J829,(IF(B39=Data!#REF!,Data!#REF!,(IF(B39=Data!#REF!,Data!#REF!,Data!#REF!)))))))))))))))&amp;IF(B39=Data!#REF!,Data!#REF!,(IF(B39=Data!#REF!,Data!#REF!,(IF(B39=Data!#REF!,Data!#REF!,(IF(B39=Data!#REF!,Data!#REF!,(IF(B39=Data!#REF!,Data!#REF!,Data!#REF!)))))))))</f>
        <v>#REF!</v>
      </c>
      <c r="U39" s="122" t="str">
        <f>IF(D39="","",VLOOKUP(B39,Data!$B$5:$J$319,9,FALSE)*D39)</f>
        <v/>
      </c>
    </row>
    <row r="40" spans="1:21" ht="14">
      <c r="A40" s="87"/>
      <c r="B40" s="98"/>
      <c r="C40" s="119" t="str">
        <f>IF(D40="","",VLOOKUP(B40,Data!$B$5:$L$319,2,FALSE))</f>
        <v/>
      </c>
      <c r="D40" s="89"/>
      <c r="E40" s="89"/>
      <c r="F40" s="119" t="str">
        <f>IF(D40="","",VLOOKUP(B40,Data!$B$5:$L$319,11,FALSE))</f>
        <v/>
      </c>
      <c r="G40" s="92" t="str">
        <f t="shared" si="0"/>
        <v>-</v>
      </c>
      <c r="H40" s="90" t="str">
        <f>IF(D40="","",VLOOKUP(B40,Data!$B$5:$D$319,3,FALSE))</f>
        <v/>
      </c>
      <c r="I40" s="90" t="str">
        <f>IF(D40="","",VLOOKUP(B40,Data!$B$5:$M$319,12,FALSE))</f>
        <v/>
      </c>
      <c r="J40" s="119" t="str">
        <f>IF(D40="","",VLOOKUP(B40,Data!$B$5:$E$319,4,FALSE)*D40)</f>
        <v/>
      </c>
      <c r="K40" s="119" t="str">
        <f>IF(D40="","",VLOOKUP(B40,Data!$B$5:$F$319,5,FALSE)*D40)</f>
        <v/>
      </c>
      <c r="L40" s="92" t="e">
        <f>IF(B40=Data!#REF!,Data!#REF!,(IF(B40=Data!#REF!,Data!#REF!,(IF(B40=Data!#REF!,Data!#REF!,(IF(B40=Data!#REF!,Data!#REF!,(IF(B40=Data!B34,Data!G34,(IF(B40=Data!#REF!,Data!#REF!,(IF(B40=Data!#REF!,Data!#REF!,(IF(B40=Data!B47,Data!G47,Data!#REF!)))))))))))))))&amp;IF(B40=Data!B49,Data!G49,(IF(B40=Data!B50,Data!G50,(IF(B40=Data!B7,Data!G7,(IF(B40=Data!#REF!,Data!#REF!,(IF(B40=Data!#REF!,Data!#REF!,(IF(B40=Data!#REF!,Data!G830,(IF(B40=Data!#REF!,Data!#REF!,(IF(B40=Data!#REF!,Data!#REF!,Data!#REF!)))))))))))))))&amp;IF(B40=Data!#REF!,Data!#REF!,(IF(B40=Data!#REF!,Data!#REF!,(IF(B40=Data!#REF!,Data!#REF!,(IF(B40=Data!#REF!,Data!#REF!,(IF(B40=Data!#REF!,Data!#REF!,Data!#REF!)))))))))</f>
        <v>#REF!</v>
      </c>
      <c r="M40" s="93"/>
      <c r="N40" s="94"/>
      <c r="O40" s="95" t="e">
        <f>IF(B40=Data!#REF!,Data!#REF!,(IF(B40=Data!#REF!,Data!#REF!,(IF(B40=Data!#REF!,Data!#REF!,(IF(B40=Data!#REF!,Data!#REF!,(IF(B40=Data!B34,Data!H34,(IF(B40=Data!#REF!,Data!#REF!,(IF(B40=Data!#REF!,Data!#REF!,(IF(B40=Data!B47,Data!H47,Data!#REF!)))))))))))))))&amp;IF(B40=Data!B49,Data!H49,(IF(B40=Data!B50,Data!H50,(IF(B40=Data!B7,Data!H7,(IF(B40=Data!#REF!,Data!#REF!,(IF(B40=Data!#REF!,Data!#REF!,(IF(B40=Data!#REF!,Data!H830,(IF(B40=Data!#REF!,Data!#REF!,(IF(B40=Data!#REF!,Data!#REF!,Data!#REF!)))))))))))))))&amp;IF(B40=Data!#REF!,Data!#REF!,(IF(B40=Data!#REF!,Data!#REF!,(IF(B40=Data!#REF!,Data!#REF!,(IF(B40=Data!#REF!,Data!#REF!,(IF(B40=Data!#REF!,Data!#REF!,Data!#REF!)))))))))</f>
        <v>#REF!</v>
      </c>
      <c r="P40" s="94"/>
      <c r="Q40" s="94"/>
      <c r="R40" s="95" t="e">
        <f>IF(B40=Data!#REF!,Data!#REF!,(IF(B40=Data!#REF!,Data!#REF!,(IF(B40=Data!#REF!,Data!#REF!,(IF(B40=Data!#REF!,Data!#REF!,(IF(B40=Data!B34,Data!I34,(IF(B40=Data!#REF!,Data!#REF!,(IF(B40=Data!#REF!,Data!#REF!,(IF(B40=Data!B47,Data!I47,Data!#REF!)))))))))))))))&amp;IF(B40=Data!B49,Data!I49,(IF(B40=Data!B50,Data!I50,(IF(B40=Data!B7,Data!I7,(IF(B40=Data!#REF!,Data!#REF!,(IF(B40=Data!#REF!,Data!#REF!,(IF(B40=Data!#REF!,Data!I830,(IF(B40=Data!#REF!,Data!#REF!,(IF(B40=Data!#REF!,Data!#REF!,Data!#REF!)))))))))))))))&amp;IF(B40=Data!#REF!,Data!#REF!,(IF(B40=Data!#REF!,Data!#REF!,(IF(B40=Data!#REF!,Data!#REF!,(IF(B40=Data!#REF!,Data!#REF!,(IF(B40=Data!#REF!,Data!#REF!,Data!#REF!)))))))))</f>
        <v>#REF!</v>
      </c>
      <c r="S40" s="96"/>
      <c r="T40" s="95" t="e">
        <f>IF(B40=Data!#REF!,Data!#REF!,(IF(B40=Data!#REF!,Data!#REF!,(IF(B40=Data!#REF!,Data!#REF!,(IF(B40=Data!#REF!,Data!#REF!,(IF(B40=Data!B34,Data!J34,(IF(B40=Data!#REF!,Data!#REF!,(IF(B40=Data!#REF!,Data!#REF!,(IF(B40=Data!B47,Data!J47,Data!#REF!)))))))))))))))&amp;IF(B40=Data!B49,Data!J49,(IF(B40=Data!B50,Data!J50,(IF(B40=Data!B7,Data!J7,(IF(B40=Data!#REF!,Data!#REF!,(IF(B40=Data!#REF!,Data!#REF!,(IF(B40=Data!#REF!,Data!J830,(IF(B40=Data!#REF!,Data!#REF!,(IF(B40=Data!#REF!,Data!#REF!,Data!#REF!)))))))))))))))&amp;IF(B40=Data!#REF!,Data!#REF!,(IF(B40=Data!#REF!,Data!#REF!,(IF(B40=Data!#REF!,Data!#REF!,(IF(B40=Data!#REF!,Data!#REF!,(IF(B40=Data!#REF!,Data!#REF!,Data!#REF!)))))))))</f>
        <v>#REF!</v>
      </c>
      <c r="U40" s="122" t="str">
        <f>IF(D40="","",VLOOKUP(B40,Data!$B$5:$J$319,9,FALSE)*D40)</f>
        <v/>
      </c>
    </row>
    <row r="41" spans="1:21" ht="14">
      <c r="A41" s="87"/>
      <c r="B41" s="98"/>
      <c r="C41" s="119" t="str">
        <f>IF(D41="","",VLOOKUP(B41,Data!$B$5:$L$319,2,FALSE))</f>
        <v/>
      </c>
      <c r="D41" s="89"/>
      <c r="E41" s="89"/>
      <c r="F41" s="119" t="str">
        <f>IF(D41="","",VLOOKUP(B41,Data!$B$5:$L$319,11,FALSE))</f>
        <v/>
      </c>
      <c r="G41" s="92" t="str">
        <f t="shared" si="0"/>
        <v>-</v>
      </c>
      <c r="H41" s="90" t="str">
        <f>IF(D41="","",VLOOKUP(B41,Data!$B$5:$D$319,3,FALSE))</f>
        <v/>
      </c>
      <c r="I41" s="90" t="str">
        <f>IF(D41="","",VLOOKUP(B41,Data!$B$5:$M$319,12,FALSE))</f>
        <v/>
      </c>
      <c r="J41" s="119" t="str">
        <f>IF(D41="","",VLOOKUP(B41,Data!$B$5:$E$319,4,FALSE)*D41)</f>
        <v/>
      </c>
      <c r="K41" s="119" t="str">
        <f>IF(D41="","",VLOOKUP(B41,Data!$B$5:$F$319,5,FALSE)*D41)</f>
        <v/>
      </c>
      <c r="L41" s="92" t="e">
        <f>IF(B41=Data!#REF!,Data!#REF!,(IF(B41=Data!#REF!,Data!#REF!,(IF(B41=Data!#REF!,Data!#REF!,(IF(B41=Data!B29,Data!G29,(IF(B41=Data!B35,Data!G35,(IF(B41=Data!#REF!,Data!#REF!,(IF(B41=Data!#REF!,Data!#REF!,(IF(B41=Data!B48,Data!G48,Data!#REF!)))))))))))))))&amp;IF(B41=Data!B50,Data!G50,(IF(B41=Data!#REF!,Data!#REF!,(IF(B41=Data!#REF!,Data!#REF!,(IF(B41=Data!#REF!,Data!#REF!,(IF(B41=Data!#REF!,Data!#REF!,(IF(B41=Data!#REF!,Data!G831,(IF(B41=Data!#REF!,Data!#REF!,(IF(B41=Data!#REF!,Data!#REF!,Data!#REF!)))))))))))))))&amp;IF(B41=Data!#REF!,Data!#REF!,(IF(B41=Data!#REF!,Data!#REF!,(IF(B41=Data!#REF!,Data!#REF!,(IF(B41=Data!#REF!,Data!#REF!,(IF(B41=Data!#REF!,Data!#REF!,Data!#REF!)))))))))</f>
        <v>#REF!</v>
      </c>
      <c r="M41" s="93"/>
      <c r="N41" s="94"/>
      <c r="O41" s="95" t="e">
        <f>IF(B41=Data!#REF!,Data!#REF!,(IF(B41=Data!#REF!,Data!#REF!,(IF(B41=Data!#REF!,Data!#REF!,(IF(B41=Data!B29,Data!H29,(IF(B41=Data!B35,Data!H35,(IF(B41=Data!#REF!,Data!#REF!,(IF(B41=Data!#REF!,Data!#REF!,(IF(B41=Data!B48,Data!H48,Data!#REF!)))))))))))))))&amp;IF(B41=Data!B50,Data!H50,(IF(B41=Data!#REF!,Data!#REF!,(IF(B41=Data!#REF!,Data!#REF!,(IF(B41=Data!#REF!,Data!#REF!,(IF(B41=Data!#REF!,Data!#REF!,(IF(B41=Data!#REF!,Data!H831,(IF(B41=Data!#REF!,Data!#REF!,(IF(B41=Data!#REF!,Data!#REF!,Data!#REF!)))))))))))))))&amp;IF(B41=Data!#REF!,Data!#REF!,(IF(B41=Data!#REF!,Data!#REF!,(IF(B41=Data!#REF!,Data!#REF!,(IF(B41=Data!#REF!,Data!#REF!,(IF(B41=Data!#REF!,Data!#REF!,Data!#REF!)))))))))</f>
        <v>#REF!</v>
      </c>
      <c r="P41" s="94"/>
      <c r="Q41" s="94"/>
      <c r="R41" s="95" t="e">
        <f>IF(B41=Data!#REF!,Data!#REF!,(IF(B41=Data!#REF!,Data!#REF!,(IF(B41=Data!#REF!,Data!#REF!,(IF(B41=Data!B29,Data!I29,(IF(B41=Data!B35,Data!I35,(IF(B41=Data!#REF!,Data!#REF!,(IF(B41=Data!#REF!,Data!#REF!,(IF(B41=Data!B48,Data!I48,Data!#REF!)))))))))))))))&amp;IF(B41=Data!B50,Data!I50,(IF(B41=Data!#REF!,Data!#REF!,(IF(B41=Data!#REF!,Data!#REF!,(IF(B41=Data!#REF!,Data!#REF!,(IF(B41=Data!#REF!,Data!#REF!,(IF(B41=Data!#REF!,Data!I831,(IF(B41=Data!#REF!,Data!#REF!,(IF(B41=Data!#REF!,Data!#REF!,Data!#REF!)))))))))))))))&amp;IF(B41=Data!#REF!,Data!#REF!,(IF(B41=Data!#REF!,Data!#REF!,(IF(B41=Data!#REF!,Data!#REF!,(IF(B41=Data!#REF!,Data!#REF!,(IF(B41=Data!#REF!,Data!#REF!,Data!#REF!)))))))))</f>
        <v>#REF!</v>
      </c>
      <c r="S41" s="96"/>
      <c r="T41" s="95" t="e">
        <f>IF(B41=Data!#REF!,Data!#REF!,(IF(B41=Data!#REF!,Data!#REF!,(IF(B41=Data!#REF!,Data!#REF!,(IF(B41=Data!B29,Data!J29,(IF(B41=Data!B35,Data!J35,(IF(B41=Data!#REF!,Data!#REF!,(IF(B41=Data!#REF!,Data!#REF!,(IF(B41=Data!B48,Data!J48,Data!#REF!)))))))))))))))&amp;IF(B41=Data!B50,Data!J50,(IF(B41=Data!#REF!,Data!#REF!,(IF(B41=Data!#REF!,Data!#REF!,(IF(B41=Data!#REF!,Data!#REF!,(IF(B41=Data!#REF!,Data!#REF!,(IF(B41=Data!#REF!,Data!J831,(IF(B41=Data!#REF!,Data!#REF!,(IF(B41=Data!#REF!,Data!#REF!,Data!#REF!)))))))))))))))&amp;IF(B41=Data!#REF!,Data!#REF!,(IF(B41=Data!#REF!,Data!#REF!,(IF(B41=Data!#REF!,Data!#REF!,(IF(B41=Data!#REF!,Data!#REF!,(IF(B41=Data!#REF!,Data!#REF!,Data!#REF!)))))))))</f>
        <v>#REF!</v>
      </c>
      <c r="U41" s="122" t="str">
        <f>IF(D41="","",VLOOKUP(B41,Data!$B$5:$J$319,9,FALSE)*D41)</f>
        <v/>
      </c>
    </row>
    <row r="42" spans="1:21" ht="14">
      <c r="A42" s="87"/>
      <c r="B42" s="88"/>
      <c r="C42" s="119" t="str">
        <f>IF(D42="","",VLOOKUP(B42,Data!$B$5:$L$319,2,FALSE))</f>
        <v/>
      </c>
      <c r="D42" s="89"/>
      <c r="E42" s="89"/>
      <c r="F42" s="119" t="str">
        <f>IF(D42="","",VLOOKUP(B42,Data!$B$5:$L$319,11,FALSE))</f>
        <v/>
      </c>
      <c r="G42" s="92" t="str">
        <f t="shared" si="0"/>
        <v>-</v>
      </c>
      <c r="H42" s="90" t="str">
        <f>IF(D42="","",VLOOKUP(B42,Data!$B$5:$D$319,3,FALSE))</f>
        <v/>
      </c>
      <c r="I42" s="90" t="str">
        <f>IF(D42="","",VLOOKUP(B42,Data!$B$5:$M$319,12,FALSE))</f>
        <v/>
      </c>
      <c r="J42" s="119" t="str">
        <f>IF(D42="","",VLOOKUP(B42,Data!$B$5:$E$319,4,FALSE)*D42)</f>
        <v/>
      </c>
      <c r="K42" s="119" t="str">
        <f>IF(D42="","",VLOOKUP(B42,Data!$B$5:$F$319,5,FALSE)*D42)</f>
        <v/>
      </c>
      <c r="L42" s="92" t="e">
        <f>IF(B42=Data!#REF!,Data!#REF!,(IF(B42=Data!#REF!,Data!#REF!,(IF(B42=Data!#REF!,Data!#REF!,(IF(B42=Data!#REF!,Data!#REF!,(IF(B42=Data!B34,Data!G34,(IF(B42=Data!#REF!,Data!#REF!,(IF(B42=Data!#REF!,Data!#REF!,(IF(B42=Data!B47,Data!G47,Data!#REF!)))))))))))))))&amp;IF(B42=Data!B49,Data!G49,(IF(B42=Data!B50,Data!G50,(IF(B42=Data!B7,Data!G7,(IF(B42=Data!#REF!,Data!#REF!,(IF(B42=Data!#REF!,Data!#REF!,(IF(B42=Data!#REF!,Data!G830,(IF(B42=Data!#REF!,Data!#REF!,(IF(B42=Data!#REF!,Data!#REF!,Data!#REF!)))))))))))))))&amp;IF(B42=Data!#REF!,Data!#REF!,(IF(B42=Data!#REF!,Data!#REF!,(IF(B42=Data!#REF!,Data!#REF!,(IF(B42=Data!#REF!,Data!#REF!,(IF(B42=Data!#REF!,Data!#REF!,Data!#REF!)))))))))</f>
        <v>#REF!</v>
      </c>
      <c r="M42" s="93"/>
      <c r="N42" s="94"/>
      <c r="O42" s="95" t="e">
        <f>IF(B42=Data!#REF!,Data!#REF!,(IF(B42=Data!#REF!,Data!#REF!,(IF(B42=Data!#REF!,Data!#REF!,(IF(B42=Data!#REF!,Data!#REF!,(IF(B42=Data!B34,Data!H34,(IF(B42=Data!#REF!,Data!#REF!,(IF(B42=Data!#REF!,Data!#REF!,(IF(B42=Data!B47,Data!H47,Data!#REF!)))))))))))))))&amp;IF(B42=Data!B49,Data!H49,(IF(B42=Data!B50,Data!H50,(IF(B42=Data!B7,Data!H7,(IF(B42=Data!#REF!,Data!#REF!,(IF(B42=Data!#REF!,Data!#REF!,(IF(B42=Data!#REF!,Data!H830,(IF(B42=Data!#REF!,Data!#REF!,(IF(B42=Data!#REF!,Data!#REF!,Data!#REF!)))))))))))))))&amp;IF(B42=Data!#REF!,Data!#REF!,(IF(B42=Data!#REF!,Data!#REF!,(IF(B42=Data!#REF!,Data!#REF!,(IF(B42=Data!#REF!,Data!#REF!,(IF(B42=Data!#REF!,Data!#REF!,Data!#REF!)))))))))</f>
        <v>#REF!</v>
      </c>
      <c r="P42" s="94"/>
      <c r="Q42" s="94"/>
      <c r="R42" s="95" t="e">
        <f>IF(B42=Data!#REF!,Data!#REF!,(IF(B42=Data!#REF!,Data!#REF!,(IF(B42=Data!#REF!,Data!#REF!,(IF(B42=Data!#REF!,Data!#REF!,(IF(B42=Data!B34,Data!I34,(IF(B42=Data!#REF!,Data!#REF!,(IF(B42=Data!#REF!,Data!#REF!,(IF(B42=Data!B47,Data!I47,Data!#REF!)))))))))))))))&amp;IF(B42=Data!B49,Data!I49,(IF(B42=Data!B50,Data!I50,(IF(B42=Data!B7,Data!I7,(IF(B42=Data!#REF!,Data!#REF!,(IF(B42=Data!#REF!,Data!#REF!,(IF(B42=Data!#REF!,Data!I830,(IF(B42=Data!#REF!,Data!#REF!,(IF(B42=Data!#REF!,Data!#REF!,Data!#REF!)))))))))))))))&amp;IF(B42=Data!#REF!,Data!#REF!,(IF(B42=Data!#REF!,Data!#REF!,(IF(B42=Data!#REF!,Data!#REF!,(IF(B42=Data!#REF!,Data!#REF!,(IF(B42=Data!#REF!,Data!#REF!,Data!#REF!)))))))))</f>
        <v>#REF!</v>
      </c>
      <c r="S42" s="96"/>
      <c r="T42" s="95" t="e">
        <f>IF(B42=Data!#REF!,Data!#REF!,(IF(B42=Data!#REF!,Data!#REF!,(IF(B42=Data!#REF!,Data!#REF!,(IF(B42=Data!#REF!,Data!#REF!,(IF(B42=Data!B34,Data!J34,(IF(B42=Data!#REF!,Data!#REF!,(IF(B42=Data!#REF!,Data!#REF!,(IF(B42=Data!B47,Data!J47,Data!#REF!)))))))))))))))&amp;IF(B42=Data!B49,Data!J49,(IF(B42=Data!B50,Data!J50,(IF(B42=Data!B7,Data!J7,(IF(B42=Data!#REF!,Data!#REF!,(IF(B42=Data!#REF!,Data!#REF!,(IF(B42=Data!#REF!,Data!J830,(IF(B42=Data!#REF!,Data!#REF!,(IF(B42=Data!#REF!,Data!#REF!,Data!#REF!)))))))))))))))&amp;IF(B42=Data!#REF!,Data!#REF!,(IF(B42=Data!#REF!,Data!#REF!,(IF(B42=Data!#REF!,Data!#REF!,(IF(B42=Data!#REF!,Data!#REF!,(IF(B42=Data!#REF!,Data!#REF!,Data!#REF!)))))))))</f>
        <v>#REF!</v>
      </c>
      <c r="U42" s="122" t="str">
        <f>IF(D42="","",VLOOKUP(B42,Data!$B$5:$J$319,9,FALSE)*D42)</f>
        <v/>
      </c>
    </row>
    <row r="43" spans="1:21" ht="14">
      <c r="A43" s="87"/>
      <c r="B43" s="88"/>
      <c r="C43" s="119" t="str">
        <f>IF(D43="","",VLOOKUP(B43,Data!$B$5:$L$319,2,FALSE))</f>
        <v/>
      </c>
      <c r="D43" s="89"/>
      <c r="E43" s="89"/>
      <c r="F43" s="119" t="str">
        <f>IF(D43="","",VLOOKUP(B43,Data!$B$5:$L$319,11,FALSE))</f>
        <v/>
      </c>
      <c r="G43" s="92" t="str">
        <f t="shared" si="0"/>
        <v>-</v>
      </c>
      <c r="H43" s="90" t="str">
        <f>IF(D43="","",VLOOKUP(B43,Data!$B$5:$D$319,3,FALSE))</f>
        <v/>
      </c>
      <c r="I43" s="90" t="str">
        <f>IF(D43="","",VLOOKUP(B43,Data!$B$5:$M$319,12,FALSE))</f>
        <v/>
      </c>
      <c r="J43" s="119" t="str">
        <f>IF(D43="","",VLOOKUP(B43,Data!$B$5:$E$319,4,FALSE)*D43)</f>
        <v/>
      </c>
      <c r="K43" s="119" t="str">
        <f>IF(D43="","",VLOOKUP(B43,Data!$B$5:$F$319,5,FALSE)*D43)</f>
        <v/>
      </c>
      <c r="L43" s="92" t="e">
        <f>IF(B43=Data!#REF!,Data!#REF!,(IF(B43=Data!#REF!,Data!#REF!,(IF(B43=Data!#REF!,Data!#REF!,(IF(B43=Data!B29,Data!G29,(IF(B43=Data!B35,Data!G35,(IF(B43=Data!#REF!,Data!#REF!,(IF(B43=Data!#REF!,Data!#REF!,(IF(B43=Data!B48,Data!G48,Data!#REF!)))))))))))))))&amp;IF(B43=Data!B50,Data!G50,(IF(B43=Data!#REF!,Data!#REF!,(IF(B43=Data!#REF!,Data!#REF!,(IF(B43=Data!#REF!,Data!#REF!,(IF(B43=Data!#REF!,Data!#REF!,(IF(B43=Data!#REF!,Data!G831,(IF(B43=Data!#REF!,Data!#REF!,(IF(B43=Data!#REF!,Data!#REF!,Data!#REF!)))))))))))))))&amp;IF(B43=Data!#REF!,Data!#REF!,(IF(B43=Data!#REF!,Data!#REF!,(IF(B43=Data!#REF!,Data!#REF!,(IF(B43=Data!#REF!,Data!#REF!,(IF(B43=Data!#REF!,Data!#REF!,Data!#REF!)))))))))</f>
        <v>#REF!</v>
      </c>
      <c r="M43" s="93"/>
      <c r="N43" s="94"/>
      <c r="O43" s="95" t="e">
        <f>IF(B43=Data!#REF!,Data!#REF!,(IF(B43=Data!#REF!,Data!#REF!,(IF(B43=Data!#REF!,Data!#REF!,(IF(B43=Data!B29,Data!H29,(IF(B43=Data!B35,Data!H35,(IF(B43=Data!#REF!,Data!#REF!,(IF(B43=Data!#REF!,Data!#REF!,(IF(B43=Data!B48,Data!H48,Data!#REF!)))))))))))))))&amp;IF(B43=Data!B50,Data!H50,(IF(B43=Data!#REF!,Data!#REF!,(IF(B43=Data!#REF!,Data!#REF!,(IF(B43=Data!#REF!,Data!#REF!,(IF(B43=Data!#REF!,Data!#REF!,(IF(B43=Data!#REF!,Data!H831,(IF(B43=Data!#REF!,Data!#REF!,(IF(B43=Data!#REF!,Data!#REF!,Data!#REF!)))))))))))))))&amp;IF(B43=Data!#REF!,Data!#REF!,(IF(B43=Data!#REF!,Data!#REF!,(IF(B43=Data!#REF!,Data!#REF!,(IF(B43=Data!#REF!,Data!#REF!,(IF(B43=Data!#REF!,Data!#REF!,Data!#REF!)))))))))</f>
        <v>#REF!</v>
      </c>
      <c r="P43" s="94"/>
      <c r="Q43" s="94"/>
      <c r="R43" s="95" t="e">
        <f>IF(B43=Data!#REF!,Data!#REF!,(IF(B43=Data!#REF!,Data!#REF!,(IF(B43=Data!#REF!,Data!#REF!,(IF(B43=Data!B29,Data!I29,(IF(B43=Data!B35,Data!I35,(IF(B43=Data!#REF!,Data!#REF!,(IF(B43=Data!#REF!,Data!#REF!,(IF(B43=Data!B48,Data!I48,Data!#REF!)))))))))))))))&amp;IF(B43=Data!B50,Data!I50,(IF(B43=Data!#REF!,Data!#REF!,(IF(B43=Data!#REF!,Data!#REF!,(IF(B43=Data!#REF!,Data!#REF!,(IF(B43=Data!#REF!,Data!#REF!,(IF(B43=Data!#REF!,Data!I831,(IF(B43=Data!#REF!,Data!#REF!,(IF(B43=Data!#REF!,Data!#REF!,Data!#REF!)))))))))))))))&amp;IF(B43=Data!#REF!,Data!#REF!,(IF(B43=Data!#REF!,Data!#REF!,(IF(B43=Data!#REF!,Data!#REF!,(IF(B43=Data!#REF!,Data!#REF!,(IF(B43=Data!#REF!,Data!#REF!,Data!#REF!)))))))))</f>
        <v>#REF!</v>
      </c>
      <c r="S43" s="96"/>
      <c r="T43" s="95" t="e">
        <f>IF(B43=Data!#REF!,Data!#REF!,(IF(B43=Data!#REF!,Data!#REF!,(IF(B43=Data!#REF!,Data!#REF!,(IF(B43=Data!B29,Data!J29,(IF(B43=Data!B35,Data!J35,(IF(B43=Data!#REF!,Data!#REF!,(IF(B43=Data!#REF!,Data!#REF!,(IF(B43=Data!B48,Data!J48,Data!#REF!)))))))))))))))&amp;IF(B43=Data!B50,Data!J50,(IF(B43=Data!#REF!,Data!#REF!,(IF(B43=Data!#REF!,Data!#REF!,(IF(B43=Data!#REF!,Data!#REF!,(IF(B43=Data!#REF!,Data!#REF!,(IF(B43=Data!#REF!,Data!J831,(IF(B43=Data!#REF!,Data!#REF!,(IF(B43=Data!#REF!,Data!#REF!,Data!#REF!)))))))))))))))&amp;IF(B43=Data!#REF!,Data!#REF!,(IF(B43=Data!#REF!,Data!#REF!,(IF(B43=Data!#REF!,Data!#REF!,(IF(B43=Data!#REF!,Data!#REF!,(IF(B43=Data!#REF!,Data!#REF!,Data!#REF!)))))))))</f>
        <v>#REF!</v>
      </c>
      <c r="U43" s="122" t="str">
        <f>IF(D43="","",VLOOKUP(B43,Data!$B$5:$J$319,9,FALSE)*D43)</f>
        <v/>
      </c>
    </row>
    <row r="44" spans="1:21" ht="14">
      <c r="A44" s="87"/>
      <c r="B44" s="88"/>
      <c r="C44" s="119" t="str">
        <f>IF(D44="","",VLOOKUP(B44,Data!$B$5:$L$319,2,FALSE))</f>
        <v/>
      </c>
      <c r="D44" s="89"/>
      <c r="E44" s="91"/>
      <c r="F44" s="119" t="str">
        <f>IF(D44="","",VLOOKUP(B44,Data!$B$5:$L$319,11,FALSE))</f>
        <v/>
      </c>
      <c r="G44" s="92" t="str">
        <f t="shared" si="0"/>
        <v>-</v>
      </c>
      <c r="H44" s="90" t="str">
        <f>IF(D44="","",VLOOKUP(B44,Data!$B$5:$D$319,3,FALSE))</f>
        <v/>
      </c>
      <c r="I44" s="90" t="str">
        <f>IF(D44="","",VLOOKUP(B44,Data!$B$5:$M$319,12,FALSE))</f>
        <v/>
      </c>
      <c r="J44" s="119" t="str">
        <f>IF(D44="","",VLOOKUP(B44,Data!$B$5:$E$319,4,FALSE)*D44)</f>
        <v/>
      </c>
      <c r="K44" s="119" t="str">
        <f>IF(D44="","",VLOOKUP(B44,Data!$B$5:$F$319,5,FALSE)*D44)</f>
        <v/>
      </c>
      <c r="L44" s="92" t="e">
        <f>IF(B44=Data!B28,Data!G28,(IF(B44=Data!#REF!,Data!#REF!,(IF(B44=Data!#REF!,Data!#REF!,(IF(B44=Data!#REF!,Data!#REF!,(IF(B44=Data!B32,Data!G32,(IF(B44=Data!#REF!,Data!#REF!,(IF(B44=Data!#REF!,Data!#REF!,(IF(B44=Data!#REF!,Data!#REF!,Data!#REF!)))))))))))))))&amp;IF(B44=Data!B48,Data!G48,(IF(B44=Data!B49,Data!G49,(IF(B44=Data!B6,Data!G6,(IF(B44=Data!B7,Data!G7,(IF(B44=Data!#REF!,Data!#REF!,(IF(B44=Data!#REF!,Data!G829,(IF(B44=Data!#REF!,Data!#REF!,(IF(B44=Data!#REF!,Data!#REF!,Data!#REF!)))))))))))))))&amp;IF(B44=Data!#REF!,Data!#REF!,(IF(B44=Data!#REF!,Data!#REF!,(IF(B44=Data!#REF!,Data!#REF!,(IF(B44=Data!#REF!,Data!#REF!,(IF(B44=Data!#REF!,Data!#REF!,Data!#REF!)))))))))</f>
        <v>#REF!</v>
      </c>
      <c r="M44" s="93"/>
      <c r="N44" s="94"/>
      <c r="O44" s="95" t="e">
        <f>IF(B44=Data!B28,Data!H28,(IF(B44=Data!#REF!,Data!#REF!,(IF(B44=Data!#REF!,Data!#REF!,(IF(B44=Data!#REF!,Data!#REF!,(IF(B44=Data!B32,Data!H32,(IF(B44=Data!#REF!,Data!#REF!,(IF(B44=Data!#REF!,Data!#REF!,(IF(B44=Data!#REF!,Data!#REF!,Data!#REF!)))))))))))))))&amp;IF(B44=Data!B48,Data!H48,(IF(B44=Data!B49,Data!H49,(IF(B44=Data!B6,Data!H6,(IF(B44=Data!B7,Data!H7,(IF(B44=Data!#REF!,Data!#REF!,(IF(B44=Data!#REF!,Data!H829,(IF(B44=Data!#REF!,Data!#REF!,(IF(B44=Data!#REF!,Data!#REF!,Data!#REF!)))))))))))))))&amp;IF(B44=Data!#REF!,Data!#REF!,(IF(B44=Data!#REF!,Data!#REF!,(IF(B44=Data!#REF!,Data!#REF!,(IF(B44=Data!#REF!,Data!#REF!,(IF(B44=Data!#REF!,Data!#REF!,Data!#REF!)))))))))</f>
        <v>#REF!</v>
      </c>
      <c r="P44" s="94"/>
      <c r="Q44" s="94"/>
      <c r="R44" s="95" t="e">
        <f>IF(B44=Data!B28,Data!I28,(IF(B44=Data!#REF!,Data!#REF!,(IF(B44=Data!#REF!,Data!#REF!,(IF(B44=Data!#REF!,Data!#REF!,(IF(B44=Data!B32,Data!I32,(IF(B44=Data!#REF!,Data!#REF!,(IF(B44=Data!#REF!,Data!#REF!,(IF(B44=Data!#REF!,Data!#REF!,Data!#REF!)))))))))))))))&amp;IF(B44=Data!B48,Data!I48,(IF(B44=Data!B49,Data!I49,(IF(B44=Data!B6,Data!I6,(IF(B44=Data!B7,Data!I7,(IF(B44=Data!#REF!,Data!#REF!,(IF(B44=Data!#REF!,Data!I829,(IF(B44=Data!#REF!,Data!#REF!,(IF(B44=Data!#REF!,Data!#REF!,Data!#REF!)))))))))))))))&amp;IF(B44=Data!#REF!,Data!#REF!,(IF(B44=Data!#REF!,Data!#REF!,(IF(B44=Data!#REF!,Data!#REF!,(IF(B44=Data!#REF!,Data!#REF!,(IF(B44=Data!#REF!,Data!#REF!,Data!#REF!)))))))))</f>
        <v>#REF!</v>
      </c>
      <c r="S44" s="96"/>
      <c r="T44" s="95" t="e">
        <f>IF(B44=Data!B28,Data!J28,(IF(B44=Data!#REF!,Data!#REF!,(IF(B44=Data!#REF!,Data!#REF!,(IF(B44=Data!#REF!,Data!#REF!,(IF(B44=Data!B32,Data!J32,(IF(B44=Data!#REF!,Data!#REF!,(IF(B44=Data!#REF!,Data!#REF!,(IF(B44=Data!#REF!,Data!#REF!,Data!#REF!)))))))))))))))&amp;IF(B44=Data!B48,Data!J48,(IF(B44=Data!B49,Data!J49,(IF(B44=Data!B6,Data!J6,(IF(B44=Data!B7,Data!J7,(IF(B44=Data!#REF!,Data!#REF!,(IF(B44=Data!#REF!,Data!J829,(IF(B44=Data!#REF!,Data!#REF!,(IF(B44=Data!#REF!,Data!#REF!,Data!#REF!)))))))))))))))&amp;IF(B44=Data!#REF!,Data!#REF!,(IF(B44=Data!#REF!,Data!#REF!,(IF(B44=Data!#REF!,Data!#REF!,(IF(B44=Data!#REF!,Data!#REF!,(IF(B44=Data!#REF!,Data!#REF!,Data!#REF!)))))))))</f>
        <v>#REF!</v>
      </c>
      <c r="U44" s="122" t="str">
        <f>IF(D44="","",VLOOKUP(B44,Data!$B$5:$J$319,9,FALSE)*D44)</f>
        <v/>
      </c>
    </row>
    <row r="45" spans="1:21" ht="14">
      <c r="A45" s="87"/>
      <c r="B45" s="88"/>
      <c r="C45" s="119" t="str">
        <f>IF(D45="","",VLOOKUP(B45,Data!$B$5:$L$319,2,FALSE))</f>
        <v/>
      </c>
      <c r="D45" s="89"/>
      <c r="E45" s="89"/>
      <c r="F45" s="119" t="str">
        <f>IF(D45="","",VLOOKUP(B45,Data!$B$5:$L$319,11,FALSE))</f>
        <v/>
      </c>
      <c r="G45" s="92" t="str">
        <f t="shared" si="0"/>
        <v>-</v>
      </c>
      <c r="H45" s="90" t="str">
        <f>IF(D45="","",VLOOKUP(B45,Data!$B$5:$D$319,3,FALSE))</f>
        <v/>
      </c>
      <c r="I45" s="90" t="str">
        <f>IF(D45="","",VLOOKUP(B45,Data!$B$5:$M$319,12,FALSE))</f>
        <v/>
      </c>
      <c r="J45" s="119" t="str">
        <f>IF(D45="","",VLOOKUP(B45,Data!$B$5:$E$319,4,FALSE)*D45)</f>
        <v/>
      </c>
      <c r="K45" s="119" t="str">
        <f>IF(D45="","",VLOOKUP(B45,Data!$B$5:$F$319,5,FALSE)*D45)</f>
        <v/>
      </c>
      <c r="L45" s="92" t="e">
        <f>IF(B45=Data!#REF!,Data!#REF!,(IF(B45=Data!#REF!,Data!#REF!,(IF(B45=Data!#REF!,Data!#REF!,(IF(B45=Data!#REF!,Data!#REF!,(IF(B45=Data!B35,Data!G35,(IF(B45=Data!#REF!,Data!#REF!,(IF(B45=Data!#REF!,Data!#REF!,(IF(B45=Data!B47,Data!G47,Data!#REF!)))))))))))))))&amp;IF(B45=Data!B49,Data!G49,(IF(B45=Data!B50,Data!G50,(IF(B45=Data!B7,Data!G7,(IF(B45=Data!#REF!,Data!#REF!,(IF(B45=Data!#REF!,Data!#REF!,(IF(B45=Data!#REF!,Data!G830,(IF(B45=Data!#REF!,Data!#REF!,(IF(B45=Data!#REF!,Data!#REF!,Data!#REF!)))))))))))))))&amp;IF(B45=Data!#REF!,Data!#REF!,(IF(B45=Data!#REF!,Data!#REF!,(IF(B45=Data!#REF!,Data!#REF!,(IF(B45=Data!#REF!,Data!#REF!,(IF(B45=Data!#REF!,Data!#REF!,Data!#REF!)))))))))</f>
        <v>#REF!</v>
      </c>
      <c r="M45" s="93"/>
      <c r="N45" s="94"/>
      <c r="O45" s="95" t="e">
        <f>IF(B45=Data!#REF!,Data!#REF!,(IF(B45=Data!#REF!,Data!#REF!,(IF(B45=Data!#REF!,Data!#REF!,(IF(B45=Data!#REF!,Data!#REF!,(IF(B45=Data!B35,Data!H35,(IF(B45=Data!#REF!,Data!#REF!,(IF(B45=Data!#REF!,Data!#REF!,(IF(B45=Data!B47,Data!H47,Data!#REF!)))))))))))))))&amp;IF(B45=Data!B49,Data!H49,(IF(B45=Data!B50,Data!H50,(IF(B45=Data!B7,Data!H7,(IF(B45=Data!#REF!,Data!#REF!,(IF(B45=Data!#REF!,Data!#REF!,(IF(B45=Data!#REF!,Data!H830,(IF(B45=Data!#REF!,Data!#REF!,(IF(B45=Data!#REF!,Data!#REF!,Data!#REF!)))))))))))))))&amp;IF(B45=Data!#REF!,Data!#REF!,(IF(B45=Data!#REF!,Data!#REF!,(IF(B45=Data!#REF!,Data!#REF!,(IF(B45=Data!#REF!,Data!#REF!,(IF(B45=Data!#REF!,Data!#REF!,Data!#REF!)))))))))</f>
        <v>#REF!</v>
      </c>
      <c r="P45" s="94"/>
      <c r="Q45" s="94"/>
      <c r="R45" s="95" t="e">
        <f>IF(B45=Data!#REF!,Data!#REF!,(IF(B45=Data!#REF!,Data!#REF!,(IF(B45=Data!#REF!,Data!#REF!,(IF(B45=Data!#REF!,Data!#REF!,(IF(B45=Data!B35,Data!I35,(IF(B45=Data!#REF!,Data!#REF!,(IF(B45=Data!#REF!,Data!#REF!,(IF(B45=Data!B47,Data!I47,Data!#REF!)))))))))))))))&amp;IF(B45=Data!B49,Data!I49,(IF(B45=Data!B50,Data!I50,(IF(B45=Data!B7,Data!I7,(IF(B45=Data!#REF!,Data!#REF!,(IF(B45=Data!#REF!,Data!#REF!,(IF(B45=Data!#REF!,Data!I830,(IF(B45=Data!#REF!,Data!#REF!,(IF(B45=Data!#REF!,Data!#REF!,Data!#REF!)))))))))))))))&amp;IF(B45=Data!#REF!,Data!#REF!,(IF(B45=Data!#REF!,Data!#REF!,(IF(B45=Data!#REF!,Data!#REF!,(IF(B45=Data!#REF!,Data!#REF!,(IF(B45=Data!#REF!,Data!#REF!,Data!#REF!)))))))))</f>
        <v>#REF!</v>
      </c>
      <c r="S45" s="96"/>
      <c r="T45" s="95" t="e">
        <f>IF(B45=Data!#REF!,Data!#REF!,(IF(B45=Data!#REF!,Data!#REF!,(IF(B45=Data!#REF!,Data!#REF!,(IF(B45=Data!#REF!,Data!#REF!,(IF(B45=Data!B35,Data!J35,(IF(B45=Data!#REF!,Data!#REF!,(IF(B45=Data!#REF!,Data!#REF!,(IF(B45=Data!B47,Data!J47,Data!#REF!)))))))))))))))&amp;IF(B45=Data!B49,Data!J49,(IF(B45=Data!B50,Data!J50,(IF(B45=Data!B7,Data!J7,(IF(B45=Data!#REF!,Data!#REF!,(IF(B45=Data!#REF!,Data!#REF!,(IF(B45=Data!#REF!,Data!J830,(IF(B45=Data!#REF!,Data!#REF!,(IF(B45=Data!#REF!,Data!#REF!,Data!#REF!)))))))))))))))&amp;IF(B45=Data!#REF!,Data!#REF!,(IF(B45=Data!#REF!,Data!#REF!,(IF(B45=Data!#REF!,Data!#REF!,(IF(B45=Data!#REF!,Data!#REF!,(IF(B45=Data!#REF!,Data!#REF!,Data!#REF!)))))))))</f>
        <v>#REF!</v>
      </c>
      <c r="U45" s="122" t="str">
        <f>IF(D45="","",VLOOKUP(B45,Data!$B$5:$J$319,9,FALSE)*D45)</f>
        <v/>
      </c>
    </row>
    <row r="46" spans="1:21" ht="14">
      <c r="A46" s="87"/>
      <c r="B46" s="88"/>
      <c r="C46" s="119" t="str">
        <f>IF(D46="","",VLOOKUP(B46,Data!$B$5:$L$319,2,FALSE))</f>
        <v/>
      </c>
      <c r="D46" s="89"/>
      <c r="E46" s="91"/>
      <c r="F46" s="119" t="str">
        <f>IF(D46="","",VLOOKUP(B46,Data!$B$5:$L$319,11,FALSE))</f>
        <v/>
      </c>
      <c r="G46" s="92" t="str">
        <f t="shared" si="0"/>
        <v>-</v>
      </c>
      <c r="H46" s="90" t="str">
        <f>IF(D46="","",VLOOKUP(B46,Data!$B$5:$D$319,3,FALSE))</f>
        <v/>
      </c>
      <c r="I46" s="90" t="str">
        <f>IF(D46="","",VLOOKUP(B46,Data!$B$5:$M$319,12,FALSE))</f>
        <v/>
      </c>
      <c r="J46" s="119" t="str">
        <f>IF(D46="","",VLOOKUP(B46,Data!$B$5:$E$319,4,FALSE)*D46)</f>
        <v/>
      </c>
      <c r="K46" s="119" t="str">
        <f>IF(D46="","",VLOOKUP(B46,Data!$B$5:$F$319,5,FALSE)*D46)</f>
        <v/>
      </c>
      <c r="L46" s="92" t="e">
        <f>IF(B46=Data!#REF!,Data!#REF!,(IF(B46=Data!#REF!,Data!#REF!,(IF(B46=Data!#REF!,Data!#REF!,(IF(B46=Data!B31,Data!G31,(IF(B46=Data!B37,Data!G37,(IF(B46=Data!#REF!,Data!#REF!,(IF(B46=Data!#REF!,Data!#REF!,(IF(B46=Data!B49,Data!G49,Data!#REF!)))))))))))))))&amp;IF(B46=Data!#REF!,Data!#REF!,(IF(B46=Data!#REF!,Data!#REF!,(IF(B46=Data!#REF!,Data!#REF!,(IF(B46=Data!#REF!,Data!#REF!,(IF(B46=Data!#REF!,Data!#REF!,(IF(B46=Data!#REF!,Data!G832,(IF(B46=Data!#REF!,Data!#REF!,(IF(B46=Data!#REF!,Data!#REF!,Data!#REF!)))))))))))))))&amp;IF(B46=Data!#REF!,Data!#REF!,(IF(B46=Data!#REF!,Data!#REF!,(IF(B46=Data!#REF!,Data!#REF!,(IF(B46=Data!#REF!,Data!#REF!,(IF(B46=Data!#REF!,Data!#REF!,Data!#REF!)))))))))</f>
        <v>#REF!</v>
      </c>
      <c r="M46" s="93"/>
      <c r="N46" s="94"/>
      <c r="O46" s="95" t="e">
        <f>IF(B46=Data!#REF!,Data!#REF!,(IF(B46=Data!#REF!,Data!#REF!,(IF(B46=Data!#REF!,Data!#REF!,(IF(B46=Data!B31,Data!H31,(IF(B46=Data!B37,Data!H37,(IF(B46=Data!#REF!,Data!#REF!,(IF(B46=Data!#REF!,Data!#REF!,(IF(B46=Data!B49,Data!H49,Data!#REF!)))))))))))))))&amp;IF(B46=Data!#REF!,Data!#REF!,(IF(B46=Data!#REF!,Data!#REF!,(IF(B46=Data!#REF!,Data!#REF!,(IF(B46=Data!#REF!,Data!#REF!,(IF(B46=Data!#REF!,Data!#REF!,(IF(B46=Data!#REF!,Data!H832,(IF(B46=Data!#REF!,Data!#REF!,(IF(B46=Data!#REF!,Data!#REF!,Data!#REF!)))))))))))))))&amp;IF(B46=Data!#REF!,Data!#REF!,(IF(B46=Data!#REF!,Data!#REF!,(IF(B46=Data!#REF!,Data!#REF!,(IF(B46=Data!#REF!,Data!#REF!,(IF(B46=Data!#REF!,Data!#REF!,Data!#REF!)))))))))</f>
        <v>#REF!</v>
      </c>
      <c r="P46" s="94"/>
      <c r="Q46" s="94"/>
      <c r="R46" s="95" t="e">
        <f>IF(B46=Data!#REF!,Data!#REF!,(IF(B46=Data!#REF!,Data!#REF!,(IF(B46=Data!#REF!,Data!#REF!,(IF(B46=Data!B31,Data!I31,(IF(B46=Data!B37,Data!I37,(IF(B46=Data!#REF!,Data!#REF!,(IF(B46=Data!#REF!,Data!#REF!,(IF(B46=Data!B49,Data!I49,Data!#REF!)))))))))))))))&amp;IF(B46=Data!#REF!,Data!#REF!,(IF(B46=Data!#REF!,Data!#REF!,(IF(B46=Data!#REF!,Data!#REF!,(IF(B46=Data!#REF!,Data!#REF!,(IF(B46=Data!#REF!,Data!#REF!,(IF(B46=Data!#REF!,Data!I832,(IF(B46=Data!#REF!,Data!#REF!,(IF(B46=Data!#REF!,Data!#REF!,Data!#REF!)))))))))))))))&amp;IF(B46=Data!#REF!,Data!#REF!,(IF(B46=Data!#REF!,Data!#REF!,(IF(B46=Data!#REF!,Data!#REF!,(IF(B46=Data!#REF!,Data!#REF!,(IF(B46=Data!#REF!,Data!#REF!,Data!#REF!)))))))))</f>
        <v>#REF!</v>
      </c>
      <c r="S46" s="96"/>
      <c r="T46" s="95" t="e">
        <f>IF(B46=Data!#REF!,Data!#REF!,(IF(B46=Data!#REF!,Data!#REF!,(IF(B46=Data!#REF!,Data!#REF!,(IF(B46=Data!B31,Data!J31,(IF(B46=Data!B37,Data!J37,(IF(B46=Data!#REF!,Data!#REF!,(IF(B46=Data!#REF!,Data!#REF!,(IF(B46=Data!B49,Data!J49,Data!#REF!)))))))))))))))&amp;IF(B46=Data!#REF!,Data!#REF!,(IF(B46=Data!#REF!,Data!#REF!,(IF(B46=Data!#REF!,Data!#REF!,(IF(B46=Data!#REF!,Data!#REF!,(IF(B46=Data!#REF!,Data!#REF!,(IF(B46=Data!#REF!,Data!J832,(IF(B46=Data!#REF!,Data!#REF!,(IF(B46=Data!#REF!,Data!#REF!,Data!#REF!)))))))))))))))&amp;IF(B46=Data!#REF!,Data!#REF!,(IF(B46=Data!#REF!,Data!#REF!,(IF(B46=Data!#REF!,Data!#REF!,(IF(B46=Data!#REF!,Data!#REF!,(IF(B46=Data!#REF!,Data!#REF!,Data!#REF!)))))))))</f>
        <v>#REF!</v>
      </c>
      <c r="U46" s="122" t="str">
        <f>IF(D46="","",VLOOKUP(B46,Data!$B$5:$J$319,9,FALSE)*D46)</f>
        <v/>
      </c>
    </row>
    <row r="47" spans="1:21" ht="14">
      <c r="A47" s="87"/>
      <c r="B47" s="88"/>
      <c r="C47" s="119" t="str">
        <f>IF(D47="","",VLOOKUP(B47,Data!$B$5:$L$319,2,FALSE))</f>
        <v/>
      </c>
      <c r="D47" s="89"/>
      <c r="E47" s="89"/>
      <c r="F47" s="119" t="str">
        <f>IF(D47="","",VLOOKUP(B47,Data!$B$5:$L$319,11,FALSE))</f>
        <v/>
      </c>
      <c r="G47" s="92" t="str">
        <f t="shared" si="0"/>
        <v>-</v>
      </c>
      <c r="H47" s="90" t="str">
        <f>IF(D47="","",VLOOKUP(B47,Data!$B$5:$D$319,3,FALSE))</f>
        <v/>
      </c>
      <c r="I47" s="90" t="str">
        <f>IF(D47="","",VLOOKUP(B47,Data!$B$5:$M$319,12,FALSE))</f>
        <v/>
      </c>
      <c r="J47" s="119" t="str">
        <f>IF(D47="","",VLOOKUP(B47,Data!$B$5:$E$319,4,FALSE)*D47)</f>
        <v/>
      </c>
      <c r="K47" s="119" t="str">
        <f>IF(D47="","",VLOOKUP(B47,Data!$B$5:$F$319,5,FALSE)*D47)</f>
        <v/>
      </c>
      <c r="L47" s="92" t="e">
        <f>IF(B47=Data!#REF!,Data!#REF!,(IF(B47=Data!#REF!,Data!#REF!,(IF(B47=Data!#REF!,Data!#REF!,(IF(B47=Data!B31,Data!G31,(IF(B47=Data!B37,Data!G37,(IF(B47=Data!#REF!,Data!#REF!,(IF(B47=Data!#REF!,Data!#REF!,(IF(B47=Data!B49,Data!G49,Data!#REF!)))))))))))))))&amp;IF(B47=Data!#REF!,Data!#REF!,(IF(B47=Data!#REF!,Data!#REF!,(IF(B47=Data!#REF!,Data!#REF!,(IF(B47=Data!#REF!,Data!#REF!,(IF(B47=Data!#REF!,Data!#REF!,(IF(B47=Data!#REF!,Data!G832,(IF(B47=Data!#REF!,Data!#REF!,(IF(B47=Data!#REF!,Data!#REF!,Data!#REF!)))))))))))))))&amp;IF(B47=Data!#REF!,Data!#REF!,(IF(B47=Data!#REF!,Data!#REF!,(IF(B47=Data!#REF!,Data!#REF!,(IF(B47=Data!#REF!,Data!#REF!,(IF(B47=Data!#REF!,Data!#REF!,Data!#REF!)))))))))</f>
        <v>#REF!</v>
      </c>
      <c r="M47" s="93"/>
      <c r="N47" s="94"/>
      <c r="O47" s="95" t="e">
        <f>IF(B47=Data!#REF!,Data!#REF!,(IF(B47=Data!#REF!,Data!#REF!,(IF(B47=Data!#REF!,Data!#REF!,(IF(B47=Data!B31,Data!H31,(IF(B47=Data!B37,Data!H37,(IF(B47=Data!#REF!,Data!#REF!,(IF(B47=Data!#REF!,Data!#REF!,(IF(B47=Data!B49,Data!H49,Data!#REF!)))))))))))))))&amp;IF(B47=Data!#REF!,Data!#REF!,(IF(B47=Data!#REF!,Data!#REF!,(IF(B47=Data!#REF!,Data!#REF!,(IF(B47=Data!#REF!,Data!#REF!,(IF(B47=Data!#REF!,Data!#REF!,(IF(B47=Data!#REF!,Data!H832,(IF(B47=Data!#REF!,Data!#REF!,(IF(B47=Data!#REF!,Data!#REF!,Data!#REF!)))))))))))))))&amp;IF(B47=Data!#REF!,Data!#REF!,(IF(B47=Data!#REF!,Data!#REF!,(IF(B47=Data!#REF!,Data!#REF!,(IF(B47=Data!#REF!,Data!#REF!,(IF(B47=Data!#REF!,Data!#REF!,Data!#REF!)))))))))</f>
        <v>#REF!</v>
      </c>
      <c r="P47" s="94"/>
      <c r="Q47" s="94"/>
      <c r="R47" s="95" t="e">
        <f>IF(B47=Data!#REF!,Data!#REF!,(IF(B47=Data!#REF!,Data!#REF!,(IF(B47=Data!#REF!,Data!#REF!,(IF(B47=Data!B31,Data!I31,(IF(B47=Data!B37,Data!I37,(IF(B47=Data!#REF!,Data!#REF!,(IF(B47=Data!#REF!,Data!#REF!,(IF(B47=Data!B49,Data!I49,Data!#REF!)))))))))))))))&amp;IF(B47=Data!#REF!,Data!#REF!,(IF(B47=Data!#REF!,Data!#REF!,(IF(B47=Data!#REF!,Data!#REF!,(IF(B47=Data!#REF!,Data!#REF!,(IF(B47=Data!#REF!,Data!#REF!,(IF(B47=Data!#REF!,Data!I832,(IF(B47=Data!#REF!,Data!#REF!,(IF(B47=Data!#REF!,Data!#REF!,Data!#REF!)))))))))))))))&amp;IF(B47=Data!#REF!,Data!#REF!,(IF(B47=Data!#REF!,Data!#REF!,(IF(B47=Data!#REF!,Data!#REF!,(IF(B47=Data!#REF!,Data!#REF!,(IF(B47=Data!#REF!,Data!#REF!,Data!#REF!)))))))))</f>
        <v>#REF!</v>
      </c>
      <c r="S47" s="96"/>
      <c r="T47" s="95" t="e">
        <f>IF(B47=Data!#REF!,Data!#REF!,(IF(B47=Data!#REF!,Data!#REF!,(IF(B47=Data!#REF!,Data!#REF!,(IF(B47=Data!B31,Data!J31,(IF(B47=Data!B37,Data!J37,(IF(B47=Data!#REF!,Data!#REF!,(IF(B47=Data!#REF!,Data!#REF!,(IF(B47=Data!B49,Data!J49,Data!#REF!)))))))))))))))&amp;IF(B47=Data!#REF!,Data!#REF!,(IF(B47=Data!#REF!,Data!#REF!,(IF(B47=Data!#REF!,Data!#REF!,(IF(B47=Data!#REF!,Data!#REF!,(IF(B47=Data!#REF!,Data!#REF!,(IF(B47=Data!#REF!,Data!J832,(IF(B47=Data!#REF!,Data!#REF!,(IF(B47=Data!#REF!,Data!#REF!,Data!#REF!)))))))))))))))&amp;IF(B47=Data!#REF!,Data!#REF!,(IF(B47=Data!#REF!,Data!#REF!,(IF(B47=Data!#REF!,Data!#REF!,(IF(B47=Data!#REF!,Data!#REF!,(IF(B47=Data!#REF!,Data!#REF!,Data!#REF!)))))))))</f>
        <v>#REF!</v>
      </c>
      <c r="U47" s="122" t="str">
        <f>IF(D47="","",VLOOKUP(B47,Data!$B$5:$J$319,9,FALSE)*D47)</f>
        <v/>
      </c>
    </row>
    <row r="48" spans="1:21" ht="14">
      <c r="A48" s="99"/>
      <c r="B48" s="100"/>
      <c r="C48" s="101"/>
      <c r="D48" s="102"/>
      <c r="E48" s="102"/>
      <c r="F48" s="103"/>
      <c r="G48" s="103"/>
      <c r="H48" s="103"/>
      <c r="I48" s="102"/>
      <c r="J48" s="103"/>
      <c r="K48" s="103"/>
      <c r="L48" s="103"/>
      <c r="M48" s="104"/>
      <c r="N48" s="105"/>
      <c r="O48" s="106"/>
      <c r="P48" s="105"/>
      <c r="Q48" s="105"/>
      <c r="R48" s="106"/>
      <c r="S48" s="107"/>
      <c r="T48" s="106"/>
      <c r="U48" s="108"/>
    </row>
    <row r="49" spans="1:21" ht="14">
      <c r="A49" s="102"/>
      <c r="B49" s="100"/>
      <c r="C49" s="101"/>
      <c r="D49" s="109">
        <f>SUM(D18:D47)</f>
        <v>101</v>
      </c>
      <c r="E49" s="109"/>
      <c r="F49" s="111"/>
      <c r="G49" s="111" t="e">
        <f>SUM(G18:G47)</f>
        <v>#N/A</v>
      </c>
      <c r="H49" s="102"/>
      <c r="I49" s="102"/>
      <c r="J49" s="111" t="e">
        <f>SUM(J18:J47)</f>
        <v>#N/A</v>
      </c>
      <c r="K49" s="111" t="e">
        <f>SUM(K18:K47)</f>
        <v>#N/A</v>
      </c>
      <c r="L49" s="111" t="e">
        <f>SUM(L16:L48)</f>
        <v>#REF!</v>
      </c>
      <c r="M49" s="110">
        <f>SUM(M18:M47)</f>
        <v>0</v>
      </c>
      <c r="N49" s="111">
        <f>SUM(N16:N48)</f>
        <v>0</v>
      </c>
      <c r="O49" s="111" t="e">
        <f>SUM(O16:O48)</f>
        <v>#REF!</v>
      </c>
      <c r="P49" s="110">
        <f>SUM(P18:P47)</f>
        <v>0</v>
      </c>
      <c r="Q49" s="111">
        <f>SUM(Q16:Q48)</f>
        <v>0</v>
      </c>
      <c r="R49" s="111" t="e">
        <f>SUM(R16:R48)</f>
        <v>#REF!</v>
      </c>
      <c r="S49" s="110">
        <f>SUM(S18:S47)</f>
        <v>0</v>
      </c>
      <c r="T49" s="111" t="e">
        <f>SUM(T16:T48)</f>
        <v>#REF!</v>
      </c>
      <c r="U49" s="112" t="e">
        <f>SUM(U18:U47)</f>
        <v>#N/A</v>
      </c>
    </row>
    <row r="50" spans="1:21">
      <c r="A50" s="51"/>
      <c r="B50" s="34"/>
      <c r="C50" s="36"/>
      <c r="D50" s="51"/>
      <c r="E50" s="34"/>
      <c r="F50" s="84"/>
      <c r="G50" s="66"/>
      <c r="H50" s="51"/>
      <c r="I50" s="51"/>
      <c r="J50" s="80"/>
      <c r="K50" s="66"/>
      <c r="L50" s="36"/>
      <c r="M50" s="35"/>
      <c r="N50" s="35"/>
      <c r="O50" s="35"/>
      <c r="P50" s="35"/>
      <c r="Q50" s="35"/>
      <c r="R50" s="35"/>
      <c r="S50" s="36"/>
      <c r="T50" s="36"/>
      <c r="U50" s="37"/>
    </row>
    <row r="51" spans="1:21" ht="13" hidden="1">
      <c r="A51" s="16" t="s">
        <v>80</v>
      </c>
      <c r="B51" s="17"/>
      <c r="C51" s="1"/>
      <c r="D51" s="27" t="s">
        <v>81</v>
      </c>
      <c r="E51" s="27"/>
      <c r="F51" s="77" t="s">
        <v>82</v>
      </c>
      <c r="G51" s="81"/>
      <c r="H51" s="32" t="s">
        <v>83</v>
      </c>
      <c r="I51" s="52"/>
      <c r="J51" s="71" t="s">
        <v>84</v>
      </c>
      <c r="K51" s="71"/>
      <c r="L51" s="27"/>
      <c r="M51" s="53"/>
      <c r="N51" s="54" t="s">
        <v>85</v>
      </c>
      <c r="O51" s="27"/>
      <c r="P51" s="27"/>
      <c r="Q51" s="27"/>
      <c r="R51" s="27"/>
      <c r="S51" s="27"/>
      <c r="T51" s="27"/>
      <c r="U51" s="55"/>
    </row>
    <row r="52" spans="1:21" ht="13" hidden="1">
      <c r="A52" s="19" t="s">
        <v>86</v>
      </c>
      <c r="B52" s="20"/>
      <c r="C52" s="56"/>
      <c r="D52" s="20" t="s">
        <v>87</v>
      </c>
      <c r="E52" s="20"/>
      <c r="F52" s="586"/>
      <c r="G52" s="587"/>
      <c r="H52" s="19" t="s">
        <v>88</v>
      </c>
      <c r="I52" s="57"/>
      <c r="J52" s="72" t="s">
        <v>89</v>
      </c>
      <c r="K52" s="72"/>
      <c r="L52" s="20"/>
      <c r="M52" s="21"/>
      <c r="N52" s="20"/>
      <c r="O52" s="20"/>
      <c r="P52" s="20"/>
      <c r="Q52" s="20"/>
      <c r="R52" s="20"/>
      <c r="S52" s="20"/>
      <c r="T52" s="20"/>
      <c r="U52" s="29"/>
    </row>
    <row r="53" spans="1:21" hidden="1">
      <c r="A53" s="19" t="s">
        <v>92</v>
      </c>
      <c r="B53" s="20"/>
      <c r="C53" s="21"/>
      <c r="D53" s="20"/>
      <c r="E53" s="20"/>
      <c r="F53" s="586"/>
      <c r="G53" s="587"/>
      <c r="H53" s="19"/>
      <c r="I53" s="57"/>
      <c r="J53" s="72" t="s">
        <v>93</v>
      </c>
      <c r="K53" s="72"/>
      <c r="L53" s="20"/>
      <c r="M53" s="21"/>
      <c r="N53" s="20"/>
      <c r="O53" s="20"/>
      <c r="P53" s="20"/>
      <c r="Q53" s="20"/>
      <c r="R53" s="20"/>
      <c r="S53" s="20"/>
      <c r="T53" s="20"/>
      <c r="U53" s="29"/>
    </row>
    <row r="54" spans="1:21" hidden="1">
      <c r="A54" s="34"/>
      <c r="B54" s="35"/>
      <c r="C54" s="126"/>
      <c r="D54" s="20" t="s">
        <v>94</v>
      </c>
      <c r="E54" s="20"/>
      <c r="F54" s="586"/>
      <c r="G54" s="587"/>
      <c r="H54" s="19" t="s">
        <v>95</v>
      </c>
      <c r="I54" s="57"/>
      <c r="J54" s="72"/>
      <c r="K54" s="72"/>
      <c r="L54" s="20"/>
      <c r="M54" s="21"/>
      <c r="N54" s="20"/>
      <c r="O54" s="20"/>
      <c r="P54" s="20"/>
      <c r="Q54" s="20"/>
      <c r="R54" s="20"/>
      <c r="S54" s="20"/>
      <c r="T54" s="20"/>
      <c r="U54" s="29"/>
    </row>
    <row r="55" spans="1:21" ht="13" hidden="1">
      <c r="A55" s="16" t="s">
        <v>96</v>
      </c>
      <c r="B55" s="27"/>
      <c r="C55" s="12"/>
      <c r="D55" s="20" t="s">
        <v>97</v>
      </c>
      <c r="E55" s="20"/>
      <c r="F55" s="85" t="s">
        <v>98</v>
      </c>
      <c r="G55" s="82"/>
      <c r="H55" s="19" t="s">
        <v>88</v>
      </c>
      <c r="I55" s="57"/>
      <c r="J55" s="72" t="s">
        <v>99</v>
      </c>
      <c r="K55" s="72"/>
      <c r="L55" s="20"/>
      <c r="M55" s="21"/>
      <c r="N55" s="20"/>
      <c r="O55" s="20"/>
      <c r="P55" s="20"/>
      <c r="Q55" s="20"/>
      <c r="R55" s="20"/>
      <c r="S55" s="20"/>
      <c r="T55" s="20"/>
      <c r="U55" s="29"/>
    </row>
    <row r="56" spans="1:21" ht="13" hidden="1">
      <c r="A56" s="19"/>
      <c r="B56" s="20"/>
      <c r="C56" s="21"/>
      <c r="D56" s="20" t="s">
        <v>100</v>
      </c>
      <c r="E56" s="20"/>
      <c r="F56" s="86"/>
      <c r="G56" s="83"/>
      <c r="H56" s="19" t="s">
        <v>101</v>
      </c>
      <c r="I56" s="57"/>
      <c r="J56" s="72" t="s">
        <v>102</v>
      </c>
      <c r="K56" s="72"/>
      <c r="L56" s="20"/>
      <c r="M56" s="49"/>
      <c r="N56" s="50" t="s">
        <v>103</v>
      </c>
      <c r="O56" s="50"/>
      <c r="P56" s="50"/>
      <c r="Q56" s="50"/>
      <c r="R56" s="50"/>
      <c r="S56" s="50"/>
      <c r="T56" s="50"/>
      <c r="U56" s="58"/>
    </row>
    <row r="57" spans="1:21" hidden="1">
      <c r="A57" s="34"/>
      <c r="B57" s="35"/>
      <c r="C57" s="36"/>
      <c r="D57" s="35"/>
      <c r="E57" s="35"/>
      <c r="F57" s="582"/>
      <c r="G57" s="588"/>
      <c r="H57" s="582"/>
      <c r="I57" s="583"/>
      <c r="J57" s="73" t="s">
        <v>104</v>
      </c>
      <c r="K57" s="73"/>
      <c r="L57" s="35"/>
      <c r="M57" s="59"/>
      <c r="N57" s="60" t="s">
        <v>105</v>
      </c>
      <c r="O57" s="60"/>
      <c r="P57" s="60"/>
      <c r="Q57" s="60"/>
      <c r="R57" s="60"/>
      <c r="S57" s="60"/>
      <c r="T57" s="60"/>
      <c r="U57" s="61"/>
    </row>
    <row r="58" spans="1:21" hidden="1"/>
    <row r="59" spans="1:21" hidden="1"/>
  </sheetData>
  <mergeCells count="6">
    <mergeCell ref="H57:I57"/>
    <mergeCell ref="A15:B16"/>
    <mergeCell ref="F52:G52"/>
    <mergeCell ref="F53:G53"/>
    <mergeCell ref="F54:G54"/>
    <mergeCell ref="F57:G57"/>
  </mergeCells>
  <phoneticPr fontId="7" type="noConversion"/>
  <printOptions horizontalCentered="1"/>
  <pageMargins left="0" right="0" top="0.25" bottom="0" header="0.51111111111111107" footer="0.51111111111111107"/>
  <pageSetup paperSize="9" scale="81" firstPageNumber="4294963191" orientation="landscape" r:id="rId1"/>
  <headerFooter alignWithMargins="0">
    <oddHeader>&amp;R&amp;"Calibri"&amp;10&amp;K000000 Confidential&amp;1#_x000D_</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6D8B8-90A2-4829-832E-8E024935F64E}">
  <sheetPr>
    <pageSetUpPr fitToPage="1"/>
  </sheetPr>
  <dimension ref="A1:V53"/>
  <sheetViews>
    <sheetView topLeftCell="A16" zoomScale="70" zoomScaleNormal="70" zoomScaleSheetLayoutView="100" workbookViewId="0">
      <selection activeCell="B21" sqref="B21"/>
    </sheetView>
  </sheetViews>
  <sheetFormatPr defaultColWidth="9.1796875" defaultRowHeight="12.5"/>
  <cols>
    <col min="1" max="1" width="5.816406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TODAY()</f>
        <v>44769</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375"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518"/>
      <c r="I10" s="519"/>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513" t="s">
        <v>935</v>
      </c>
      <c r="C18" s="445" t="str">
        <f>IF(D18="","",VLOOKUP(B18,Data!$B$5:$L$402,2,FALSE))</f>
        <v/>
      </c>
      <c r="D18" s="446"/>
      <c r="E18" s="447"/>
      <c r="F18" s="445" t="str">
        <f>IF(D18="","",VLOOKUP(B18,Data!$B$5:$L$402,11,FALSE))</f>
        <v/>
      </c>
      <c r="G18" s="448" t="str">
        <f>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128,Data!G128,(IF(B18=Data!#REF!,Data!#REF!,(IF(B18=Data!#REF!,Data!#REF!,(IF(B18=Data!#REF!,Data!#REF!,(IF(B18=Data!#REF!,Data!#REF!,(IF(B18=Data!#REF!,Data!#REF!,(IF(B18=Data!#REF!,Data!#REF!,Data!#REF!)))))))))))))))&amp;IF(B18=Data!#REF!,Data!#REF!,(IF(B18=Data!#REF!,Data!#REF!,(IF(B18=Data!#REF!,Data!#REF!,(IF(B18=Data!#REF!,Data!#REF!,(IF(B18=Data!B107,Data!G107,(IF(B18=Data!B110,Data!G925,(IF(B18=Data!#REF!,Data!#REF!,(IF(B18=Data!#REF!,Data!#REF!,Data!#REF!)))))))))))))))&amp;IF(B18=Data!#REF!,Data!#REF!,(IF(B18=Data!#REF!,Data!#REF!,(IF(B18=Data!#REF!,Data!#REF!,(IF(B18=Data!#REF!,Data!#REF!,(IF(B18=Data!#REF!,Data!#REF!,Data!#REF!)))))))))</f>
        <v>#REF!</v>
      </c>
      <c r="N18" s="453"/>
      <c r="O18" s="454"/>
      <c r="P18" s="455" t="e">
        <f>IF(B18=Data!#REF!,Data!#REF!,(IF(B18=Data!B128,Data!H128,(IF(B18=Data!#REF!,Data!#REF!,(IF(B18=Data!#REF!,Data!#REF!,(IF(B18=Data!#REF!,Data!#REF!,(IF(B18=Data!#REF!,Data!#REF!,(IF(B18=Data!#REF!,Data!#REF!,(IF(B18=Data!#REF!,Data!#REF!,Data!#REF!)))))))))))))))&amp;IF(B18=Data!#REF!,Data!#REF!,(IF(B18=Data!#REF!,Data!#REF!,(IF(B18=Data!#REF!,Data!#REF!,(IF(B18=Data!#REF!,Data!#REF!,(IF(B18=Data!B107,Data!H107,(IF(B18=Data!B110,Data!H925,(IF(B18=Data!#REF!,Data!#REF!,(IF(B18=Data!#REF!,Data!#REF!,Data!#REF!)))))))))))))))&amp;IF(B18=Data!#REF!,Data!#REF!,(IF(B18=Data!#REF!,Data!#REF!,(IF(B18=Data!#REF!,Data!#REF!,(IF(B18=Data!#REF!,Data!#REF!,(IF(B18=Data!#REF!,Data!#REF!,Data!#REF!)))))))))</f>
        <v>#REF!</v>
      </c>
      <c r="Q18" s="454"/>
      <c r="R18" s="454"/>
      <c r="S18" s="455" t="e">
        <f>IF(B18=Data!#REF!,Data!#REF!,(IF(B18=Data!B128,Data!I128,(IF(B18=Data!#REF!,Data!#REF!,(IF(B18=Data!#REF!,Data!#REF!,(IF(B18=Data!#REF!,Data!#REF!,(IF(B18=Data!#REF!,Data!#REF!,(IF(B18=Data!#REF!,Data!#REF!,(IF(B18=Data!#REF!,Data!#REF!,Data!#REF!)))))))))))))))&amp;IF(B18=Data!#REF!,Data!#REF!,(IF(B18=Data!#REF!,Data!#REF!,(IF(B18=Data!#REF!,Data!#REF!,(IF(B18=Data!#REF!,Data!#REF!,(IF(B18=Data!B107,Data!I107,(IF(B18=Data!B110,Data!I925,(IF(B18=Data!#REF!,Data!#REF!,(IF(B18=Data!#REF!,Data!#REF!,Data!#REF!)))))))))))))))&amp;IF(B18=Data!#REF!,Data!#REF!,(IF(B18=Data!#REF!,Data!#REF!,(IF(B18=Data!#REF!,Data!#REF!,(IF(B18=Data!#REF!,Data!#REF!,(IF(B18=Data!#REF!,Data!#REF!,Data!#REF!)))))))))</f>
        <v>#REF!</v>
      </c>
      <c r="T18" s="456"/>
      <c r="U18" s="455" t="e">
        <f>IF(B18=Data!#REF!,Data!#REF!,(IF(B18=Data!B128,Data!J128,(IF(B18=Data!#REF!,Data!#REF!,(IF(B18=Data!#REF!,Data!#REF!,(IF(B18=Data!#REF!,Data!#REF!,(IF(B18=Data!#REF!,Data!#REF!,(IF(B18=Data!#REF!,Data!#REF!,(IF(B18=Data!#REF!,Data!#REF!,Data!#REF!)))))))))))))))&amp;IF(B18=Data!#REF!,Data!#REF!,(IF(B18=Data!#REF!,Data!#REF!,(IF(B18=Data!#REF!,Data!#REF!,(IF(B18=Data!#REF!,Data!#REF!,(IF(B18=Data!B107,Data!J107,(IF(B18=Data!B110,Data!J925,(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443">
        <v>1</v>
      </c>
      <c r="B19" s="511" t="s">
        <v>365</v>
      </c>
      <c r="C19" s="512" t="str">
        <f>IF(D19="","",VLOOKUP(B19,Data!$B$5:$L$402,2,FALSE))</f>
        <v>WQ78280</v>
      </c>
      <c r="D19" s="505">
        <v>1</v>
      </c>
      <c r="E19" s="447" t="s">
        <v>520</v>
      </c>
      <c r="F19" s="445">
        <f>IF(D19="","",VLOOKUP(B19,Data!$B$5:$L$402,11,FALSE))</f>
        <v>5431.9</v>
      </c>
      <c r="G19" s="448">
        <f t="shared" ref="G19" si="0">IF(D19&gt;0,D19*F19,"-")</f>
        <v>5431.9</v>
      </c>
      <c r="H19" s="449" t="str">
        <f>IF(D19="","",VLOOKUP(B19,Data!$B$5:$D$402,3,FALSE))</f>
        <v>C/T</v>
      </c>
      <c r="I19" s="450" t="str">
        <f>IF(D19="","",VLOOKUP(B19,Data!$B$5:$M$402,12,FALSE))</f>
        <v>Indonesia</v>
      </c>
      <c r="J19" s="451" t="s">
        <v>936</v>
      </c>
      <c r="K19" s="452">
        <f>IF(D19="","",VLOOKUP(B19,Data!$B$5:$E$402,4,FALSE)*D19)</f>
        <v>305</v>
      </c>
      <c r="L19" s="445">
        <f>IF(D19="","",VLOOKUP(B19,Data!$B$5:$F$402,5,FALSE)*D19)</f>
        <v>269</v>
      </c>
      <c r="M19" s="448" t="e">
        <f>IF(B19=Data!#REF!,Data!#REF!,(IF(B19=Data!B105,Data!G105,(IF(B19=Data!#REF!,Data!#REF!,(IF(B19=Data!#REF!,Data!#REF!,(IF(B19=Data!#REF!,Data!#REF!,(IF(B19=Data!#REF!,Data!#REF!,(IF(B19=Data!#REF!,Data!#REF!,(IF(B19=Data!#REF!,Data!#REF!,Data!#REF!)))))))))))))))&amp;IF(B19=Data!#REF!,Data!#REF!,(IF(B19=Data!#REF!,Data!#REF!,(IF(B19=Data!#REF!,Data!#REF!,(IF(B19=Data!#REF!,Data!#REF!,(IF(B19=Data!B84,Data!G84,(IF(B19=Data!B87,Data!G902,(IF(B19=Data!#REF!,Data!#REF!,(IF(B19=Data!#REF!,Data!#REF!,Data!#REF!)))))))))))))))&amp;IF(B19=Data!#REF!,Data!#REF!,(IF(B19=Data!#REF!,Data!#REF!,(IF(B19=Data!#REF!,Data!#REF!,(IF(B19=Data!#REF!,Data!#REF!,(IF(B19=Data!#REF!,Data!#REF!,Data!#REF!)))))))))</f>
        <v>#REF!</v>
      </c>
      <c r="N19" s="453"/>
      <c r="O19" s="454"/>
      <c r="P19" s="455" t="e">
        <f>IF(B19=Data!#REF!,Data!#REF!,(IF(B19=Data!B105,Data!H105,(IF(B19=Data!#REF!,Data!#REF!,(IF(B19=Data!#REF!,Data!#REF!,(IF(B19=Data!#REF!,Data!#REF!,(IF(B19=Data!#REF!,Data!#REF!,(IF(B19=Data!#REF!,Data!#REF!,(IF(B19=Data!#REF!,Data!#REF!,Data!#REF!)))))))))))))))&amp;IF(B19=Data!#REF!,Data!#REF!,(IF(B19=Data!#REF!,Data!#REF!,(IF(B19=Data!#REF!,Data!#REF!,(IF(B19=Data!#REF!,Data!#REF!,(IF(B19=Data!B84,Data!H84,(IF(B19=Data!B87,Data!H902,(IF(B19=Data!#REF!,Data!#REF!,(IF(B19=Data!#REF!,Data!#REF!,Data!#REF!)))))))))))))))&amp;IF(B19=Data!#REF!,Data!#REF!,(IF(B19=Data!#REF!,Data!#REF!,(IF(B19=Data!#REF!,Data!#REF!,(IF(B19=Data!#REF!,Data!#REF!,(IF(B19=Data!#REF!,Data!#REF!,Data!#REF!)))))))))</f>
        <v>#REF!</v>
      </c>
      <c r="Q19" s="454"/>
      <c r="R19" s="454"/>
      <c r="S19" s="455" t="e">
        <f>IF(B19=Data!#REF!,Data!#REF!,(IF(B19=Data!B105,Data!I105,(IF(B19=Data!#REF!,Data!#REF!,(IF(B19=Data!#REF!,Data!#REF!,(IF(B19=Data!#REF!,Data!#REF!,(IF(B19=Data!#REF!,Data!#REF!,(IF(B19=Data!#REF!,Data!#REF!,(IF(B19=Data!#REF!,Data!#REF!,Data!#REF!)))))))))))))))&amp;IF(B19=Data!#REF!,Data!#REF!,(IF(B19=Data!#REF!,Data!#REF!,(IF(B19=Data!#REF!,Data!#REF!,(IF(B19=Data!#REF!,Data!#REF!,(IF(B19=Data!B84,Data!I84,(IF(B19=Data!B87,Data!I902,(IF(B19=Data!#REF!,Data!#REF!,(IF(B19=Data!#REF!,Data!#REF!,Data!#REF!)))))))))))))))&amp;IF(B19=Data!#REF!,Data!#REF!,(IF(B19=Data!#REF!,Data!#REF!,(IF(B19=Data!#REF!,Data!#REF!,(IF(B19=Data!#REF!,Data!#REF!,(IF(B19=Data!#REF!,Data!#REF!,Data!#REF!)))))))))</f>
        <v>#REF!</v>
      </c>
      <c r="T19" s="456"/>
      <c r="U19" s="455" t="e">
        <f>IF(B19=Data!#REF!,Data!#REF!,(IF(B19=Data!B105,Data!J105,(IF(B19=Data!#REF!,Data!#REF!,(IF(B19=Data!#REF!,Data!#REF!,(IF(B19=Data!#REF!,Data!#REF!,(IF(B19=Data!#REF!,Data!#REF!,(IF(B19=Data!#REF!,Data!#REF!,(IF(B19=Data!#REF!,Data!#REF!,Data!#REF!)))))))))))))))&amp;IF(B19=Data!#REF!,Data!#REF!,(IF(B19=Data!#REF!,Data!#REF!,(IF(B19=Data!#REF!,Data!#REF!,(IF(B19=Data!#REF!,Data!#REF!,(IF(B19=Data!B84,Data!J84,(IF(B19=Data!B87,Data!J902,(IF(B19=Data!#REF!,Data!#REF!,(IF(B19=Data!#REF!,Data!#REF!,Data!#REF!)))))))))))))))&amp;IF(B19=Data!#REF!,Data!#REF!,(IF(B19=Data!#REF!,Data!#REF!,(IF(B19=Data!#REF!,Data!#REF!,(IF(B19=Data!#REF!,Data!#REF!,(IF(B19=Data!#REF!,Data!#REF!,Data!#REF!)))))))))</f>
        <v>#REF!</v>
      </c>
      <c r="V19" s="457">
        <f>IF(D19="","",VLOOKUP(B19,Data!$B$5:$J$402,9,FALSE)*D19)</f>
        <v>1.534</v>
      </c>
    </row>
    <row r="20" spans="1:22" s="458" customFormat="1" ht="20" customHeight="1">
      <c r="A20" s="443">
        <v>2</v>
      </c>
      <c r="B20" s="511" t="s">
        <v>375</v>
      </c>
      <c r="C20" s="512" t="str">
        <f>IF(D20="","",VLOOKUP(B20,Data!$B$5:$L$402,2,FALSE))</f>
        <v>WQ78310</v>
      </c>
      <c r="D20" s="505">
        <v>1</v>
      </c>
      <c r="E20" s="463"/>
      <c r="F20" s="445">
        <f>IF(D20="","",VLOOKUP(B20,Data!$B$5:$L$402,11,FALSE))</f>
        <v>6409.6</v>
      </c>
      <c r="G20" s="448">
        <f t="shared" ref="G20:G28" si="1">IF(D20&gt;0,D20*F20,"-")</f>
        <v>6409.6</v>
      </c>
      <c r="H20" s="449" t="str">
        <f>IF(D20="","",VLOOKUP(B20,Data!$B$5:$D$402,3,FALSE))</f>
        <v>C/T</v>
      </c>
      <c r="I20" s="450" t="str">
        <f>IF(D20="","",VLOOKUP(B20,Data!$B$5:$M$402,12,FALSE))</f>
        <v>Indonesia</v>
      </c>
      <c r="J20" s="451" t="s">
        <v>936</v>
      </c>
      <c r="K20" s="452">
        <f>IF(D20="","",VLOOKUP(B20,Data!$B$5:$E$402,4,FALSE)*D20)</f>
        <v>317</v>
      </c>
      <c r="L20" s="445">
        <f>IF(D20="","",VLOOKUP(B20,Data!$B$5:$F$402,5,FALSE)*D20)</f>
        <v>279</v>
      </c>
      <c r="M20" s="448" t="e">
        <f>IF(B20=Data!#REF!,Data!#REF!,(IF(B20=Data!B106,Data!G106,(IF(B20=Data!#REF!,Data!#REF!,(IF(B20=Data!#REF!,Data!#REF!,(IF(B20=Data!#REF!,Data!#REF!,(IF(B20=Data!#REF!,Data!#REF!,(IF(B20=Data!#REF!,Data!#REF!,(IF(B20=Data!#REF!,Data!#REF!,Data!#REF!)))))))))))))))&amp;IF(B20=Data!#REF!,Data!#REF!,(IF(B20=Data!#REF!,Data!#REF!,(IF(B20=Data!#REF!,Data!#REF!,(IF(B20=Data!#REF!,Data!#REF!,(IF(B20=Data!B85,Data!G85,(IF(B20=Data!B88,Data!G903,(IF(B20=Data!#REF!,Data!#REF!,(IF(B20=Data!#REF!,Data!#REF!,Data!#REF!)))))))))))))))&amp;IF(B20=Data!#REF!,Data!#REF!,(IF(B20=Data!#REF!,Data!#REF!,(IF(B20=Data!#REF!,Data!#REF!,(IF(B20=Data!#REF!,Data!#REF!,(IF(B20=Data!#REF!,Data!#REF!,Data!#REF!)))))))))</f>
        <v>#REF!</v>
      </c>
      <c r="N20" s="453"/>
      <c r="O20" s="454"/>
      <c r="P20" s="455" t="e">
        <f>IF(B20=Data!#REF!,Data!#REF!,(IF(B20=Data!B106,Data!H106,(IF(B20=Data!#REF!,Data!#REF!,(IF(B20=Data!#REF!,Data!#REF!,(IF(B20=Data!#REF!,Data!#REF!,(IF(B20=Data!#REF!,Data!#REF!,(IF(B20=Data!#REF!,Data!#REF!,(IF(B20=Data!#REF!,Data!#REF!,Data!#REF!)))))))))))))))&amp;IF(B20=Data!#REF!,Data!#REF!,(IF(B20=Data!#REF!,Data!#REF!,(IF(B20=Data!#REF!,Data!#REF!,(IF(B20=Data!#REF!,Data!#REF!,(IF(B20=Data!B85,Data!H85,(IF(B20=Data!B88,Data!H903,(IF(B20=Data!#REF!,Data!#REF!,(IF(B20=Data!#REF!,Data!#REF!,Data!#REF!)))))))))))))))&amp;IF(B20=Data!#REF!,Data!#REF!,(IF(B20=Data!#REF!,Data!#REF!,(IF(B20=Data!#REF!,Data!#REF!,(IF(B20=Data!#REF!,Data!#REF!,(IF(B20=Data!#REF!,Data!#REF!,Data!#REF!)))))))))</f>
        <v>#REF!</v>
      </c>
      <c r="Q20" s="454"/>
      <c r="R20" s="454"/>
      <c r="S20" s="455" t="e">
        <f>IF(B20=Data!#REF!,Data!#REF!,(IF(B20=Data!B106,Data!I106,(IF(B20=Data!#REF!,Data!#REF!,(IF(B20=Data!#REF!,Data!#REF!,(IF(B20=Data!#REF!,Data!#REF!,(IF(B20=Data!#REF!,Data!#REF!,(IF(B20=Data!#REF!,Data!#REF!,(IF(B20=Data!#REF!,Data!#REF!,Data!#REF!)))))))))))))))&amp;IF(B20=Data!#REF!,Data!#REF!,(IF(B20=Data!#REF!,Data!#REF!,(IF(B20=Data!#REF!,Data!#REF!,(IF(B20=Data!#REF!,Data!#REF!,(IF(B20=Data!B85,Data!I85,(IF(B20=Data!B88,Data!I903,(IF(B20=Data!#REF!,Data!#REF!,(IF(B20=Data!#REF!,Data!#REF!,Data!#REF!)))))))))))))))&amp;IF(B20=Data!#REF!,Data!#REF!,(IF(B20=Data!#REF!,Data!#REF!,(IF(B20=Data!#REF!,Data!#REF!,(IF(B20=Data!#REF!,Data!#REF!,(IF(B20=Data!#REF!,Data!#REF!,Data!#REF!)))))))))</f>
        <v>#REF!</v>
      </c>
      <c r="T20" s="456"/>
      <c r="U20" s="455" t="e">
        <f>IF(B20=Data!#REF!,Data!#REF!,(IF(B20=Data!B106,Data!J106,(IF(B20=Data!#REF!,Data!#REF!,(IF(B20=Data!#REF!,Data!#REF!,(IF(B20=Data!#REF!,Data!#REF!,(IF(B20=Data!#REF!,Data!#REF!,(IF(B20=Data!#REF!,Data!#REF!,(IF(B20=Data!#REF!,Data!#REF!,Data!#REF!)))))))))))))))&amp;IF(B20=Data!#REF!,Data!#REF!,(IF(B20=Data!#REF!,Data!#REF!,(IF(B20=Data!#REF!,Data!#REF!,(IF(B20=Data!#REF!,Data!#REF!,(IF(B20=Data!B85,Data!J85,(IF(B20=Data!B88,Data!J903,(IF(B20=Data!#REF!,Data!#REF!,(IF(B20=Data!#REF!,Data!#REF!,Data!#REF!)))))))))))))))&amp;IF(B20=Data!#REF!,Data!#REF!,(IF(B20=Data!#REF!,Data!#REF!,(IF(B20=Data!#REF!,Data!#REF!,(IF(B20=Data!#REF!,Data!#REF!,(IF(B20=Data!#REF!,Data!#REF!,Data!#REF!)))))))))</f>
        <v>#REF!</v>
      </c>
      <c r="V20" s="457">
        <f>IF(D20="","",VLOOKUP(B20,Data!$B$5:$J$402,9,FALSE)*D20)</f>
        <v>1.806</v>
      </c>
    </row>
    <row r="21" spans="1:22" s="458" customFormat="1" ht="20" customHeight="1">
      <c r="A21" s="443"/>
      <c r="B21" s="513" t="s">
        <v>943</v>
      </c>
      <c r="C21" s="512" t="str">
        <f>IF(D21="","",VLOOKUP(B21,Data!$B$5:$L$402,2,FALSE))</f>
        <v/>
      </c>
      <c r="D21" s="514"/>
      <c r="E21" s="447" t="s">
        <v>521</v>
      </c>
      <c r="F21" s="445" t="str">
        <f>IF(D21="","",VLOOKUP(B21,Data!$B$5:$L$402,11,FALSE))</f>
        <v/>
      </c>
      <c r="G21" s="448" t="str">
        <f>IF(D21&gt;0,D21*F21,"-")</f>
        <v>-</v>
      </c>
      <c r="H21" s="449" t="str">
        <f>IF(D21="","",VLOOKUP(B21,Data!$B$5:$D$402,3,FALSE))</f>
        <v/>
      </c>
      <c r="I21" s="450" t="str">
        <f>IF(D21="","",VLOOKUP(B21,Data!$B$5:$M$402,12,FALSE))</f>
        <v/>
      </c>
      <c r="J21" s="451"/>
      <c r="K21" s="452" t="str">
        <f>IF(D21="","",VLOOKUP(B21,Data!$B$5:$E$402,4,FALSE)*D21)</f>
        <v/>
      </c>
      <c r="L21" s="445" t="str">
        <f>IF(D21="","",VLOOKUP(B21,Data!$B$5:$F$402,5,FALSE)*D21)</f>
        <v/>
      </c>
      <c r="M21" s="448" t="e">
        <f>IF(B21=Data!#REF!,Data!#REF!,(IF(B21=Data!B123,Data!G123,(IF(B21=Data!#REF!,Data!#REF!,(IF(B21=Data!#REF!,Data!#REF!,(IF(B21=Data!#REF!,Data!#REF!,(IF(B21=Data!#REF!,Data!#REF!,(IF(B21=Data!#REF!,Data!#REF!,(IF(B21=Data!#REF!,Data!#REF!,Data!#REF!)))))))))))))))&amp;IF(B21=Data!#REF!,Data!#REF!,(IF(B21=Data!#REF!,Data!#REF!,(IF(B21=Data!#REF!,Data!#REF!,(IF(B21=Data!#REF!,Data!#REF!,(IF(B21=Data!B102,Data!G102,(IF(B21=Data!B105,Data!G920,(IF(B21=Data!#REF!,Data!#REF!,(IF(B21=Data!#REF!,Data!#REF!,Data!#REF!)))))))))))))))&amp;IF(B21=Data!#REF!,Data!#REF!,(IF(B21=Data!#REF!,Data!#REF!,(IF(B21=Data!#REF!,Data!#REF!,(IF(B21=Data!#REF!,Data!#REF!,(IF(B21=Data!#REF!,Data!#REF!,Data!#REF!)))))))))</f>
        <v>#REF!</v>
      </c>
      <c r="N21" s="453"/>
      <c r="O21" s="454"/>
      <c r="P21" s="455" t="e">
        <f>IF(B21=Data!#REF!,Data!#REF!,(IF(B21=Data!B123,Data!H123,(IF(B21=Data!#REF!,Data!#REF!,(IF(B21=Data!#REF!,Data!#REF!,(IF(B21=Data!#REF!,Data!#REF!,(IF(B21=Data!#REF!,Data!#REF!,(IF(B21=Data!#REF!,Data!#REF!,(IF(B21=Data!#REF!,Data!#REF!,Data!#REF!)))))))))))))))&amp;IF(B21=Data!#REF!,Data!#REF!,(IF(B21=Data!#REF!,Data!#REF!,(IF(B21=Data!#REF!,Data!#REF!,(IF(B21=Data!#REF!,Data!#REF!,(IF(B21=Data!B102,Data!H102,(IF(B21=Data!B105,Data!H920,(IF(B21=Data!#REF!,Data!#REF!,(IF(B21=Data!#REF!,Data!#REF!,Data!#REF!)))))))))))))))&amp;IF(B21=Data!#REF!,Data!#REF!,(IF(B21=Data!#REF!,Data!#REF!,(IF(B21=Data!#REF!,Data!#REF!,(IF(B21=Data!#REF!,Data!#REF!,(IF(B21=Data!#REF!,Data!#REF!,Data!#REF!)))))))))</f>
        <v>#REF!</v>
      </c>
      <c r="Q21" s="454"/>
      <c r="R21" s="454"/>
      <c r="S21" s="455" t="e">
        <f>IF(B21=Data!#REF!,Data!#REF!,(IF(B21=Data!B123,Data!I123,(IF(B21=Data!#REF!,Data!#REF!,(IF(B21=Data!#REF!,Data!#REF!,(IF(B21=Data!#REF!,Data!#REF!,(IF(B21=Data!#REF!,Data!#REF!,(IF(B21=Data!#REF!,Data!#REF!,(IF(B21=Data!#REF!,Data!#REF!,Data!#REF!)))))))))))))))&amp;IF(B21=Data!#REF!,Data!#REF!,(IF(B21=Data!#REF!,Data!#REF!,(IF(B21=Data!#REF!,Data!#REF!,(IF(B21=Data!#REF!,Data!#REF!,(IF(B21=Data!B102,Data!I102,(IF(B21=Data!B105,Data!I920,(IF(B21=Data!#REF!,Data!#REF!,(IF(B21=Data!#REF!,Data!#REF!,Data!#REF!)))))))))))))))&amp;IF(B21=Data!#REF!,Data!#REF!,(IF(B21=Data!#REF!,Data!#REF!,(IF(B21=Data!#REF!,Data!#REF!,(IF(B21=Data!#REF!,Data!#REF!,(IF(B21=Data!#REF!,Data!#REF!,Data!#REF!)))))))))</f>
        <v>#REF!</v>
      </c>
      <c r="T21" s="456"/>
      <c r="U21" s="455" t="e">
        <f>IF(B21=Data!#REF!,Data!#REF!,(IF(B21=Data!B123,Data!J123,(IF(B21=Data!#REF!,Data!#REF!,(IF(B21=Data!#REF!,Data!#REF!,(IF(B21=Data!#REF!,Data!#REF!,(IF(B21=Data!#REF!,Data!#REF!,(IF(B21=Data!#REF!,Data!#REF!,(IF(B21=Data!#REF!,Data!#REF!,Data!#REF!)))))))))))))))&amp;IF(B21=Data!#REF!,Data!#REF!,(IF(B21=Data!#REF!,Data!#REF!,(IF(B21=Data!#REF!,Data!#REF!,(IF(B21=Data!#REF!,Data!#REF!,(IF(B21=Data!B102,Data!J102,(IF(B21=Data!B105,Data!J920,(IF(B21=Data!#REF!,Data!#REF!,(IF(B21=Data!#REF!,Data!#REF!,Data!#REF!)))))))))))))))&amp;IF(B21=Data!#REF!,Data!#REF!,(IF(B21=Data!#REF!,Data!#REF!,(IF(B21=Data!#REF!,Data!#REF!,(IF(B21=Data!#REF!,Data!#REF!,(IF(B21=Data!#REF!,Data!#REF!,Data!#REF!)))))))))</f>
        <v>#REF!</v>
      </c>
      <c r="V21" s="457" t="str">
        <f>IF(D21="","",VLOOKUP(B21,Data!$B$5:$J$402,9,FALSE)*D21)</f>
        <v/>
      </c>
    </row>
    <row r="22" spans="1:22" s="458" customFormat="1" ht="20" customHeight="1">
      <c r="A22" s="443">
        <v>3</v>
      </c>
      <c r="B22" s="515" t="s">
        <v>357</v>
      </c>
      <c r="C22" s="512" t="str">
        <f>IF(D22="","",VLOOKUP(B22,Data!$B$5:$L$402,2,FALSE))</f>
        <v>WQ78290</v>
      </c>
      <c r="D22" s="505">
        <v>2</v>
      </c>
      <c r="E22" s="447"/>
      <c r="F22" s="445">
        <f>IF(D22="","",VLOOKUP(B22,Data!$B$5:$L$402,11,FALSE))</f>
        <v>4283.7299999999996</v>
      </c>
      <c r="G22" s="448">
        <f t="shared" ref="G22" si="2">IF(D22&gt;0,D22*F22,"-")</f>
        <v>8567.4599999999991</v>
      </c>
      <c r="H22" s="449" t="str">
        <f>IF(D22="","",VLOOKUP(B22,Data!$B$5:$D$402,3,FALSE))</f>
        <v>C/T</v>
      </c>
      <c r="I22" s="450" t="str">
        <f>IF(D22="","",VLOOKUP(B22,Data!$B$5:$M$402,12,FALSE))</f>
        <v>Indonesia</v>
      </c>
      <c r="J22" s="451" t="s">
        <v>942</v>
      </c>
      <c r="K22" s="452">
        <f>IF(D22="","",VLOOKUP(B22,Data!$B$5:$E$402,4,FALSE)*D22)</f>
        <v>610</v>
      </c>
      <c r="L22" s="445">
        <f>IF(D22="","",VLOOKUP(B22,Data!$B$5:$F$402,5,FALSE)*D22)</f>
        <v>538</v>
      </c>
      <c r="M22" s="448" t="e">
        <f>IF(B22=Data!#REF!,Data!#REF!,(IF(B22=Data!B103,Data!G103,(IF(B22=Data!#REF!,Data!#REF!,(IF(B22=Data!#REF!,Data!#REF!,(IF(B22=Data!#REF!,Data!#REF!,(IF(B22=Data!#REF!,Data!#REF!,(IF(B22=Data!#REF!,Data!#REF!,(IF(B22=Data!#REF!,Data!#REF!,Data!#REF!)))))))))))))))&amp;IF(B22=Data!#REF!,Data!#REF!,(IF(B22=Data!#REF!,Data!#REF!,(IF(B22=Data!#REF!,Data!#REF!,(IF(B22=Data!#REF!,Data!#REF!,(IF(B22=Data!B82,Data!G82,(IF(B22=Data!B85,Data!G900,(IF(B22=Data!#REF!,Data!#REF!,(IF(B22=Data!#REF!,Data!#REF!,Data!#REF!)))))))))))))))&amp;IF(B22=Data!#REF!,Data!#REF!,(IF(B22=Data!#REF!,Data!#REF!,(IF(B22=Data!#REF!,Data!#REF!,(IF(B22=Data!#REF!,Data!#REF!,(IF(B22=Data!#REF!,Data!#REF!,Data!#REF!)))))))))</f>
        <v>#REF!</v>
      </c>
      <c r="N22" s="453"/>
      <c r="O22" s="454"/>
      <c r="P22" s="455" t="e">
        <f>IF(B22=Data!#REF!,Data!#REF!,(IF(B22=Data!B103,Data!H103,(IF(B22=Data!#REF!,Data!#REF!,(IF(B22=Data!#REF!,Data!#REF!,(IF(B22=Data!#REF!,Data!#REF!,(IF(B22=Data!#REF!,Data!#REF!,(IF(B22=Data!#REF!,Data!#REF!,(IF(B22=Data!#REF!,Data!#REF!,Data!#REF!)))))))))))))))&amp;IF(B22=Data!#REF!,Data!#REF!,(IF(B22=Data!#REF!,Data!#REF!,(IF(B22=Data!#REF!,Data!#REF!,(IF(B22=Data!#REF!,Data!#REF!,(IF(B22=Data!B82,Data!H82,(IF(B22=Data!B85,Data!H900,(IF(B22=Data!#REF!,Data!#REF!,(IF(B22=Data!#REF!,Data!#REF!,Data!#REF!)))))))))))))))&amp;IF(B22=Data!#REF!,Data!#REF!,(IF(B22=Data!#REF!,Data!#REF!,(IF(B22=Data!#REF!,Data!#REF!,(IF(B22=Data!#REF!,Data!#REF!,(IF(B22=Data!#REF!,Data!#REF!,Data!#REF!)))))))))</f>
        <v>#REF!</v>
      </c>
      <c r="Q22" s="454"/>
      <c r="R22" s="454"/>
      <c r="S22" s="455" t="e">
        <f>IF(B22=Data!#REF!,Data!#REF!,(IF(B22=Data!B103,Data!I103,(IF(B22=Data!#REF!,Data!#REF!,(IF(B22=Data!#REF!,Data!#REF!,(IF(B22=Data!#REF!,Data!#REF!,(IF(B22=Data!#REF!,Data!#REF!,(IF(B22=Data!#REF!,Data!#REF!,(IF(B22=Data!#REF!,Data!#REF!,Data!#REF!)))))))))))))))&amp;IF(B22=Data!#REF!,Data!#REF!,(IF(B22=Data!#REF!,Data!#REF!,(IF(B22=Data!#REF!,Data!#REF!,(IF(B22=Data!#REF!,Data!#REF!,(IF(B22=Data!B82,Data!I82,(IF(B22=Data!B85,Data!I900,(IF(B22=Data!#REF!,Data!#REF!,(IF(B22=Data!#REF!,Data!#REF!,Data!#REF!)))))))))))))))&amp;IF(B22=Data!#REF!,Data!#REF!,(IF(B22=Data!#REF!,Data!#REF!,(IF(B22=Data!#REF!,Data!#REF!,(IF(B22=Data!#REF!,Data!#REF!,(IF(B22=Data!#REF!,Data!#REF!,Data!#REF!)))))))))</f>
        <v>#REF!</v>
      </c>
      <c r="T22" s="456"/>
      <c r="U22" s="455" t="e">
        <f>IF(B22=Data!#REF!,Data!#REF!,(IF(B22=Data!B103,Data!J103,(IF(B22=Data!#REF!,Data!#REF!,(IF(B22=Data!#REF!,Data!#REF!,(IF(B22=Data!#REF!,Data!#REF!,(IF(B22=Data!#REF!,Data!#REF!,(IF(B22=Data!#REF!,Data!#REF!,(IF(B22=Data!#REF!,Data!#REF!,Data!#REF!)))))))))))))))&amp;IF(B22=Data!#REF!,Data!#REF!,(IF(B22=Data!#REF!,Data!#REF!,(IF(B22=Data!#REF!,Data!#REF!,(IF(B22=Data!#REF!,Data!#REF!,(IF(B22=Data!B82,Data!J82,(IF(B22=Data!B85,Data!J900,(IF(B22=Data!#REF!,Data!#REF!,(IF(B22=Data!#REF!,Data!#REF!,Data!#REF!)))))))))))))))&amp;IF(B22=Data!#REF!,Data!#REF!,(IF(B22=Data!#REF!,Data!#REF!,(IF(B22=Data!#REF!,Data!#REF!,(IF(B22=Data!#REF!,Data!#REF!,(IF(B22=Data!#REF!,Data!#REF!,Data!#REF!)))))))))</f>
        <v>#REF!</v>
      </c>
      <c r="V22" s="457">
        <f>IF(D22="","",VLOOKUP(B22,Data!$B$5:$J$402,9,FALSE)*D22)</f>
        <v>3.0680000000000001</v>
      </c>
    </row>
    <row r="23" spans="1:22" s="458" customFormat="1" ht="20" customHeight="1">
      <c r="A23" s="443">
        <v>4</v>
      </c>
      <c r="B23" s="460" t="s">
        <v>209</v>
      </c>
      <c r="C23" s="445" t="str">
        <f>IF(D23="","",VLOOKUP(B23,Data!$B$5:$L$402,2,FALSE))</f>
        <v>WN49700</v>
      </c>
      <c r="D23" s="505">
        <v>2</v>
      </c>
      <c r="E23" s="463" t="s">
        <v>939</v>
      </c>
      <c r="F23" s="445">
        <f>IF(D23="","",VLOOKUP(B23,Data!$B$5:$L$402,11,FALSE))</f>
        <v>1870.77</v>
      </c>
      <c r="G23" s="448">
        <f t="shared" ref="G23:G27" si="3">IF(D23&gt;0,D23*F23,"-")</f>
        <v>3741.54</v>
      </c>
      <c r="H23" s="449" t="str">
        <f>IF(D23="","",VLOOKUP(B23,Data!$B$5:$D$402,3,FALSE))</f>
        <v>C/T</v>
      </c>
      <c r="I23" s="450" t="str">
        <f>IF(D23="","",VLOOKUP(B23,Data!$B$5:$M$402,12,FALSE))</f>
        <v>Indonesia</v>
      </c>
      <c r="J23" s="451" t="s">
        <v>942</v>
      </c>
      <c r="K23" s="452">
        <f>IF(D23="","",VLOOKUP(B23,Data!$B$5:$E$402,4,FALSE)*D23)</f>
        <v>402</v>
      </c>
      <c r="L23" s="445">
        <f>IF(D23="","",VLOOKUP(B23,Data!$B$5:$F$402,5,FALSE)*D23)</f>
        <v>362</v>
      </c>
      <c r="M23" s="448" t="e">
        <f>IF(B23=Data!#REF!,Data!#REF!,(IF(B23=Data!B101,Data!G101,(IF(B23=Data!#REF!,Data!#REF!,(IF(B23=Data!#REF!,Data!#REF!,(IF(B23=Data!#REF!,Data!#REF!,(IF(B23=Data!#REF!,Data!#REF!,(IF(B23=Data!#REF!,Data!#REF!,(IF(B23=Data!#REF!,Data!#REF!,Data!#REF!)))))))))))))))&amp;IF(B23=Data!#REF!,Data!#REF!,(IF(B23=Data!#REF!,Data!#REF!,(IF(B23=Data!#REF!,Data!#REF!,(IF(B23=Data!#REF!,Data!#REF!,(IF(B23=Data!B80,Data!G80,(IF(B23=Data!B83,Data!G898,(IF(B23=Data!#REF!,Data!#REF!,(IF(B23=Data!#REF!,Data!#REF!,Data!#REF!)))))))))))))))&amp;IF(B23=Data!#REF!,Data!#REF!,(IF(B23=Data!#REF!,Data!#REF!,(IF(B23=Data!#REF!,Data!#REF!,(IF(B23=Data!#REF!,Data!#REF!,(IF(B23=Data!#REF!,Data!#REF!,Data!#REF!)))))))))</f>
        <v>#REF!</v>
      </c>
      <c r="N23" s="453"/>
      <c r="O23" s="454"/>
      <c r="P23" s="455" t="e">
        <f>IF(B23=Data!#REF!,Data!#REF!,(IF(B23=Data!B101,Data!H101,(IF(B23=Data!#REF!,Data!#REF!,(IF(B23=Data!#REF!,Data!#REF!,(IF(B23=Data!#REF!,Data!#REF!,(IF(B23=Data!#REF!,Data!#REF!,(IF(B23=Data!#REF!,Data!#REF!,(IF(B23=Data!#REF!,Data!#REF!,Data!#REF!)))))))))))))))&amp;IF(B23=Data!#REF!,Data!#REF!,(IF(B23=Data!#REF!,Data!#REF!,(IF(B23=Data!#REF!,Data!#REF!,(IF(B23=Data!#REF!,Data!#REF!,(IF(B23=Data!B80,Data!H80,(IF(B23=Data!B83,Data!H898,(IF(B23=Data!#REF!,Data!#REF!,(IF(B23=Data!#REF!,Data!#REF!,Data!#REF!)))))))))))))))&amp;IF(B23=Data!#REF!,Data!#REF!,(IF(B23=Data!#REF!,Data!#REF!,(IF(B23=Data!#REF!,Data!#REF!,(IF(B23=Data!#REF!,Data!#REF!,(IF(B23=Data!#REF!,Data!#REF!,Data!#REF!)))))))))</f>
        <v>#REF!</v>
      </c>
      <c r="Q23" s="454"/>
      <c r="R23" s="454"/>
      <c r="S23" s="455" t="e">
        <f>IF(B23=Data!#REF!,Data!#REF!,(IF(B23=Data!B101,Data!I101,(IF(B23=Data!#REF!,Data!#REF!,(IF(B23=Data!#REF!,Data!#REF!,(IF(B23=Data!#REF!,Data!#REF!,(IF(B23=Data!#REF!,Data!#REF!,(IF(B23=Data!#REF!,Data!#REF!,(IF(B23=Data!#REF!,Data!#REF!,Data!#REF!)))))))))))))))&amp;IF(B23=Data!#REF!,Data!#REF!,(IF(B23=Data!#REF!,Data!#REF!,(IF(B23=Data!#REF!,Data!#REF!,(IF(B23=Data!#REF!,Data!#REF!,(IF(B23=Data!B80,Data!I80,(IF(B23=Data!B83,Data!I898,(IF(B23=Data!#REF!,Data!#REF!,(IF(B23=Data!#REF!,Data!#REF!,Data!#REF!)))))))))))))))&amp;IF(B23=Data!#REF!,Data!#REF!,(IF(B23=Data!#REF!,Data!#REF!,(IF(B23=Data!#REF!,Data!#REF!,(IF(B23=Data!#REF!,Data!#REF!,(IF(B23=Data!#REF!,Data!#REF!,Data!#REF!)))))))))</f>
        <v>#REF!</v>
      </c>
      <c r="T23" s="456"/>
      <c r="U23" s="455" t="e">
        <f>IF(B23=Data!#REF!,Data!#REF!,(IF(B23=Data!B101,Data!J101,(IF(B23=Data!#REF!,Data!#REF!,(IF(B23=Data!#REF!,Data!#REF!,(IF(B23=Data!#REF!,Data!#REF!,(IF(B23=Data!#REF!,Data!#REF!,(IF(B23=Data!#REF!,Data!#REF!,(IF(B23=Data!#REF!,Data!#REF!,Data!#REF!)))))))))))))))&amp;IF(B23=Data!#REF!,Data!#REF!,(IF(B23=Data!#REF!,Data!#REF!,(IF(B23=Data!#REF!,Data!#REF!,(IF(B23=Data!#REF!,Data!#REF!,(IF(B23=Data!B80,Data!J80,(IF(B23=Data!B83,Data!J898,(IF(B23=Data!#REF!,Data!#REF!,(IF(B23=Data!#REF!,Data!#REF!,Data!#REF!)))))))))))))))&amp;IF(B23=Data!#REF!,Data!#REF!,(IF(B23=Data!#REF!,Data!#REF!,(IF(B23=Data!#REF!,Data!#REF!,(IF(B23=Data!#REF!,Data!#REF!,(IF(B23=Data!#REF!,Data!#REF!,Data!#REF!)))))))))</f>
        <v>#REF!</v>
      </c>
      <c r="V23" s="457">
        <f>IF(D23="","",VLOOKUP(B23,Data!$B$5:$J$402,9,FALSE)*D23)</f>
        <v>2.2999999999999998</v>
      </c>
    </row>
    <row r="24" spans="1:22" s="458" customFormat="1" ht="20" customHeight="1">
      <c r="A24" s="443">
        <v>5</v>
      </c>
      <c r="B24" s="460" t="s">
        <v>704</v>
      </c>
      <c r="C24" s="445" t="str">
        <f>IF(D24="","",VLOOKUP(B24,Data!$B$5:$L$402,2,FALSE))</f>
        <v>VAD6690</v>
      </c>
      <c r="D24" s="505">
        <v>1</v>
      </c>
      <c r="E24" s="447"/>
      <c r="F24" s="445">
        <f>IF(D24="","",VLOOKUP(B24,Data!$B$5:$L$402,11,FALSE))</f>
        <v>2091.4</v>
      </c>
      <c r="G24" s="448">
        <f t="shared" si="3"/>
        <v>2091.4</v>
      </c>
      <c r="H24" s="449" t="str">
        <f>IF(D24="","",VLOOKUP(B24,Data!$B$5:$D$402,3,FALSE))</f>
        <v>C/T</v>
      </c>
      <c r="I24" s="450" t="str">
        <f>IF(D24="","",VLOOKUP(B24,Data!$B$5:$M$402,12,FALSE))</f>
        <v>Indonesia</v>
      </c>
      <c r="J24" s="451" t="s">
        <v>942</v>
      </c>
      <c r="K24" s="452">
        <f>IF(D24="","",VLOOKUP(B24,Data!$B$5:$E$402,4,FALSE)*D24)</f>
        <v>206</v>
      </c>
      <c r="L24" s="445">
        <f>IF(D24="","",VLOOKUP(B24,Data!$B$5:$F$402,5,FALSE)*D24)</f>
        <v>186</v>
      </c>
      <c r="M24" s="448" t="e">
        <f>IF(B24=Data!#REF!,Data!#REF!,(IF(B24=Data!B102,Data!G102,(IF(B24=Data!#REF!,Data!#REF!,(IF(B24=Data!#REF!,Data!#REF!,(IF(B24=Data!#REF!,Data!#REF!,(IF(B24=Data!#REF!,Data!#REF!,(IF(B24=Data!#REF!,Data!#REF!,(IF(B24=Data!#REF!,Data!#REF!,Data!#REF!)))))))))))))))&amp;IF(B24=Data!#REF!,Data!#REF!,(IF(B24=Data!#REF!,Data!#REF!,(IF(B24=Data!#REF!,Data!#REF!,(IF(B24=Data!#REF!,Data!#REF!,(IF(B24=Data!B81,Data!G81,(IF(B24=Data!B84,Data!G899,(IF(B24=Data!#REF!,Data!#REF!,(IF(B24=Data!#REF!,Data!#REF!,Data!#REF!)))))))))))))))&amp;IF(B24=Data!#REF!,Data!#REF!,(IF(B24=Data!#REF!,Data!#REF!,(IF(B24=Data!#REF!,Data!#REF!,(IF(B24=Data!#REF!,Data!#REF!,(IF(B24=Data!#REF!,Data!#REF!,Data!#REF!)))))))))</f>
        <v>#REF!</v>
      </c>
      <c r="N24" s="453"/>
      <c r="O24" s="454"/>
      <c r="P24" s="455" t="e">
        <f>IF(B24=Data!#REF!,Data!#REF!,(IF(B24=Data!B102,Data!H102,(IF(B24=Data!#REF!,Data!#REF!,(IF(B24=Data!#REF!,Data!#REF!,(IF(B24=Data!#REF!,Data!#REF!,(IF(B24=Data!#REF!,Data!#REF!,(IF(B24=Data!#REF!,Data!#REF!,(IF(B24=Data!#REF!,Data!#REF!,Data!#REF!)))))))))))))))&amp;IF(B24=Data!#REF!,Data!#REF!,(IF(B24=Data!#REF!,Data!#REF!,(IF(B24=Data!#REF!,Data!#REF!,(IF(B24=Data!#REF!,Data!#REF!,(IF(B24=Data!B81,Data!H81,(IF(B24=Data!B84,Data!H899,(IF(B24=Data!#REF!,Data!#REF!,(IF(B24=Data!#REF!,Data!#REF!,Data!#REF!)))))))))))))))&amp;IF(B24=Data!#REF!,Data!#REF!,(IF(B24=Data!#REF!,Data!#REF!,(IF(B24=Data!#REF!,Data!#REF!,(IF(B24=Data!#REF!,Data!#REF!,(IF(B24=Data!#REF!,Data!#REF!,Data!#REF!)))))))))</f>
        <v>#REF!</v>
      </c>
      <c r="Q24" s="454"/>
      <c r="R24" s="454"/>
      <c r="S24" s="455" t="e">
        <f>IF(B24=Data!#REF!,Data!#REF!,(IF(B24=Data!B102,Data!I102,(IF(B24=Data!#REF!,Data!#REF!,(IF(B24=Data!#REF!,Data!#REF!,(IF(B24=Data!#REF!,Data!#REF!,(IF(B24=Data!#REF!,Data!#REF!,(IF(B24=Data!#REF!,Data!#REF!,(IF(B24=Data!#REF!,Data!#REF!,Data!#REF!)))))))))))))))&amp;IF(B24=Data!#REF!,Data!#REF!,(IF(B24=Data!#REF!,Data!#REF!,(IF(B24=Data!#REF!,Data!#REF!,(IF(B24=Data!#REF!,Data!#REF!,(IF(B24=Data!B81,Data!I81,(IF(B24=Data!B84,Data!I899,(IF(B24=Data!#REF!,Data!#REF!,(IF(B24=Data!#REF!,Data!#REF!,Data!#REF!)))))))))))))))&amp;IF(B24=Data!#REF!,Data!#REF!,(IF(B24=Data!#REF!,Data!#REF!,(IF(B24=Data!#REF!,Data!#REF!,(IF(B24=Data!#REF!,Data!#REF!,(IF(B24=Data!#REF!,Data!#REF!,Data!#REF!)))))))))</f>
        <v>#REF!</v>
      </c>
      <c r="T24" s="456"/>
      <c r="U24" s="455" t="e">
        <f>IF(B24=Data!#REF!,Data!#REF!,(IF(B24=Data!B102,Data!J102,(IF(B24=Data!#REF!,Data!#REF!,(IF(B24=Data!#REF!,Data!#REF!,(IF(B24=Data!#REF!,Data!#REF!,(IF(B24=Data!#REF!,Data!#REF!,(IF(B24=Data!#REF!,Data!#REF!,(IF(B24=Data!#REF!,Data!#REF!,Data!#REF!)))))))))))))))&amp;IF(B24=Data!#REF!,Data!#REF!,(IF(B24=Data!#REF!,Data!#REF!,(IF(B24=Data!#REF!,Data!#REF!,(IF(B24=Data!#REF!,Data!#REF!,(IF(B24=Data!B81,Data!J81,(IF(B24=Data!B84,Data!J899,(IF(B24=Data!#REF!,Data!#REF!,(IF(B24=Data!#REF!,Data!#REF!,Data!#REF!)))))))))))))))&amp;IF(B24=Data!#REF!,Data!#REF!,(IF(B24=Data!#REF!,Data!#REF!,(IF(B24=Data!#REF!,Data!#REF!,(IF(B24=Data!#REF!,Data!#REF!,(IF(B24=Data!#REF!,Data!#REF!,Data!#REF!)))))))))</f>
        <v>#REF!</v>
      </c>
      <c r="V24" s="457">
        <f>IF(D24="","",VLOOKUP(B24,Data!$B$5:$J$402,9,FALSE)*D24)</f>
        <v>1.1499999999999999</v>
      </c>
    </row>
    <row r="25" spans="1:22" s="458" customFormat="1" ht="20" customHeight="1">
      <c r="A25" s="443">
        <v>6</v>
      </c>
      <c r="B25" s="460" t="s">
        <v>241</v>
      </c>
      <c r="C25" s="445" t="str">
        <f>IF(D25="","",VLOOKUP(B25,Data!$B$5:$L$402,2,FALSE))</f>
        <v>AAC7368</v>
      </c>
      <c r="D25" s="505">
        <v>25</v>
      </c>
      <c r="E25" s="447"/>
      <c r="F25" s="445">
        <f>IF(D25="","",VLOOKUP(B25,Data!$B$5:$L$402,11,FALSE))</f>
        <v>2618.06</v>
      </c>
      <c r="G25" s="448">
        <f t="shared" si="3"/>
        <v>65451.5</v>
      </c>
      <c r="H25" s="449" t="str">
        <f>IF(D25="","",VLOOKUP(B25,Data!$B$5:$D$402,3,FALSE))</f>
        <v>C/T</v>
      </c>
      <c r="I25" s="450" t="str">
        <f>IF(D25="","",VLOOKUP(B25,Data!$B$5:$M$402,12,FALSE))</f>
        <v>Indonesia</v>
      </c>
      <c r="J25" s="451" t="s">
        <v>942</v>
      </c>
      <c r="K25" s="452">
        <f>IF(D25="","",VLOOKUP(B25,Data!$B$5:$E$402,4,FALSE)*D25)</f>
        <v>6650</v>
      </c>
      <c r="L25" s="445">
        <f>IF(D25="","",VLOOKUP(B25,Data!$B$5:$F$402,5,FALSE)*D25)</f>
        <v>6150</v>
      </c>
      <c r="M25" s="448" t="e">
        <f>IF(B25=Data!#REF!,Data!#REF!,(IF(B25=Data!B103,Data!G103,(IF(B25=Data!#REF!,Data!#REF!,(IF(B25=Data!#REF!,Data!#REF!,(IF(B25=Data!#REF!,Data!#REF!,(IF(B25=Data!#REF!,Data!#REF!,(IF(B25=Data!#REF!,Data!#REF!,(IF(B25=Data!#REF!,Data!#REF!,Data!#REF!)))))))))))))))&amp;IF(B25=Data!#REF!,Data!#REF!,(IF(B25=Data!#REF!,Data!#REF!,(IF(B25=Data!#REF!,Data!#REF!,(IF(B25=Data!#REF!,Data!#REF!,(IF(B25=Data!B82,Data!G82,(IF(B25=Data!B85,Data!G900,(IF(B25=Data!#REF!,Data!#REF!,(IF(B25=Data!#REF!,Data!#REF!,Data!#REF!)))))))))))))))&amp;IF(B25=Data!#REF!,Data!#REF!,(IF(B25=Data!#REF!,Data!#REF!,(IF(B25=Data!#REF!,Data!#REF!,(IF(B25=Data!#REF!,Data!#REF!,(IF(B25=Data!#REF!,Data!#REF!,Data!#REF!)))))))))</f>
        <v>#REF!</v>
      </c>
      <c r="N25" s="453"/>
      <c r="O25" s="454"/>
      <c r="P25" s="455" t="e">
        <f>IF(B25=Data!#REF!,Data!#REF!,(IF(B25=Data!B103,Data!H103,(IF(B25=Data!#REF!,Data!#REF!,(IF(B25=Data!#REF!,Data!#REF!,(IF(B25=Data!#REF!,Data!#REF!,(IF(B25=Data!#REF!,Data!#REF!,(IF(B25=Data!#REF!,Data!#REF!,(IF(B25=Data!#REF!,Data!#REF!,Data!#REF!)))))))))))))))&amp;IF(B25=Data!#REF!,Data!#REF!,(IF(B25=Data!#REF!,Data!#REF!,(IF(B25=Data!#REF!,Data!#REF!,(IF(B25=Data!#REF!,Data!#REF!,(IF(B25=Data!B82,Data!H82,(IF(B25=Data!B85,Data!H900,(IF(B25=Data!#REF!,Data!#REF!,(IF(B25=Data!#REF!,Data!#REF!,Data!#REF!)))))))))))))))&amp;IF(B25=Data!#REF!,Data!#REF!,(IF(B25=Data!#REF!,Data!#REF!,(IF(B25=Data!#REF!,Data!#REF!,(IF(B25=Data!#REF!,Data!#REF!,(IF(B25=Data!#REF!,Data!#REF!,Data!#REF!)))))))))</f>
        <v>#REF!</v>
      </c>
      <c r="Q25" s="454"/>
      <c r="R25" s="454"/>
      <c r="S25" s="455" t="e">
        <f>IF(B25=Data!#REF!,Data!#REF!,(IF(B25=Data!B103,Data!I103,(IF(B25=Data!#REF!,Data!#REF!,(IF(B25=Data!#REF!,Data!#REF!,(IF(B25=Data!#REF!,Data!#REF!,(IF(B25=Data!#REF!,Data!#REF!,(IF(B25=Data!#REF!,Data!#REF!,(IF(B25=Data!#REF!,Data!#REF!,Data!#REF!)))))))))))))))&amp;IF(B25=Data!#REF!,Data!#REF!,(IF(B25=Data!#REF!,Data!#REF!,(IF(B25=Data!#REF!,Data!#REF!,(IF(B25=Data!#REF!,Data!#REF!,(IF(B25=Data!B82,Data!I82,(IF(B25=Data!B85,Data!I900,(IF(B25=Data!#REF!,Data!#REF!,(IF(B25=Data!#REF!,Data!#REF!,Data!#REF!)))))))))))))))&amp;IF(B25=Data!#REF!,Data!#REF!,(IF(B25=Data!#REF!,Data!#REF!,(IF(B25=Data!#REF!,Data!#REF!,(IF(B25=Data!#REF!,Data!#REF!,(IF(B25=Data!#REF!,Data!#REF!,Data!#REF!)))))))))</f>
        <v>#REF!</v>
      </c>
      <c r="T25" s="456"/>
      <c r="U25" s="455" t="e">
        <f>IF(B25=Data!#REF!,Data!#REF!,(IF(B25=Data!B103,Data!J103,(IF(B25=Data!#REF!,Data!#REF!,(IF(B25=Data!#REF!,Data!#REF!,(IF(B25=Data!#REF!,Data!#REF!,(IF(B25=Data!#REF!,Data!#REF!,(IF(B25=Data!#REF!,Data!#REF!,(IF(B25=Data!#REF!,Data!#REF!,Data!#REF!)))))))))))))))&amp;IF(B25=Data!#REF!,Data!#REF!,(IF(B25=Data!#REF!,Data!#REF!,(IF(B25=Data!#REF!,Data!#REF!,(IF(B25=Data!#REF!,Data!#REF!,(IF(B25=Data!B82,Data!J82,(IF(B25=Data!B85,Data!J900,(IF(B25=Data!#REF!,Data!#REF!,(IF(B25=Data!#REF!,Data!#REF!,Data!#REF!)))))))))))))))&amp;IF(B25=Data!#REF!,Data!#REF!,(IF(B25=Data!#REF!,Data!#REF!,(IF(B25=Data!#REF!,Data!#REF!,(IF(B25=Data!#REF!,Data!#REF!,(IF(B25=Data!#REF!,Data!#REF!,Data!#REF!)))))))))</f>
        <v>#REF!</v>
      </c>
      <c r="V25" s="457">
        <f>IF(D25="","",VLOOKUP(B25,Data!$B$5:$J$402,9,FALSE)*D25)</f>
        <v>37.200000000000003</v>
      </c>
    </row>
    <row r="26" spans="1:22" s="458" customFormat="1" ht="20" customHeight="1">
      <c r="A26" s="443">
        <v>7</v>
      </c>
      <c r="B26" s="460" t="s">
        <v>296</v>
      </c>
      <c r="C26" s="445" t="str">
        <f>IF(D26="","",VLOOKUP(B26,Data!$B$5:$L$402,2,FALSE))</f>
        <v>WY44100</v>
      </c>
      <c r="D26" s="505">
        <v>4</v>
      </c>
      <c r="E26" s="447"/>
      <c r="F26" s="445">
        <f>IF(D26="","",VLOOKUP(B26,Data!$B$5:$L$402,11,FALSE))</f>
        <v>2895.95</v>
      </c>
      <c r="G26" s="448">
        <f t="shared" si="3"/>
        <v>11583.8</v>
      </c>
      <c r="H26" s="449" t="str">
        <f>IF(D26="","",VLOOKUP(B26,Data!$B$5:$D$402,3,FALSE))</f>
        <v>C/T</v>
      </c>
      <c r="I26" s="450" t="str">
        <f>IF(D26="","",VLOOKUP(B26,Data!$B$5:$M$402,12,FALSE))</f>
        <v>Indonesia</v>
      </c>
      <c r="J26" s="451" t="s">
        <v>942</v>
      </c>
      <c r="K26" s="452">
        <f>IF(D26="","",VLOOKUP(B26,Data!$B$5:$E$402,4,FALSE)*D26)</f>
        <v>1064</v>
      </c>
      <c r="L26" s="445">
        <f>IF(D26="","",VLOOKUP(B26,Data!$B$5:$F$402,5,FALSE)*D26)</f>
        <v>984</v>
      </c>
      <c r="M26" s="448" t="e">
        <f>IF(B26=Data!#REF!,Data!#REF!,(IF(B26=Data!B104,Data!G104,(IF(B26=Data!#REF!,Data!#REF!,(IF(B26=Data!#REF!,Data!#REF!,(IF(B26=Data!#REF!,Data!#REF!,(IF(B26=Data!#REF!,Data!#REF!,(IF(B26=Data!#REF!,Data!#REF!,(IF(B26=Data!#REF!,Data!#REF!,Data!#REF!)))))))))))))))&amp;IF(B26=Data!#REF!,Data!#REF!,(IF(B26=Data!#REF!,Data!#REF!,(IF(B26=Data!#REF!,Data!#REF!,(IF(B26=Data!#REF!,Data!#REF!,(IF(B26=Data!B83,Data!G83,(IF(B26=Data!B86,Data!G901,(IF(B26=Data!#REF!,Data!#REF!,(IF(B26=Data!#REF!,Data!#REF!,Data!#REF!)))))))))))))))&amp;IF(B26=Data!#REF!,Data!#REF!,(IF(B26=Data!#REF!,Data!#REF!,(IF(B26=Data!#REF!,Data!#REF!,(IF(B26=Data!#REF!,Data!#REF!,(IF(B26=Data!#REF!,Data!#REF!,Data!#REF!)))))))))</f>
        <v>#REF!</v>
      </c>
      <c r="N26" s="453"/>
      <c r="O26" s="454"/>
      <c r="P26" s="455" t="e">
        <f>IF(B26=Data!#REF!,Data!#REF!,(IF(B26=Data!B104,Data!H104,(IF(B26=Data!#REF!,Data!#REF!,(IF(B26=Data!#REF!,Data!#REF!,(IF(B26=Data!#REF!,Data!#REF!,(IF(B26=Data!#REF!,Data!#REF!,(IF(B26=Data!#REF!,Data!#REF!,(IF(B26=Data!#REF!,Data!#REF!,Data!#REF!)))))))))))))))&amp;IF(B26=Data!#REF!,Data!#REF!,(IF(B26=Data!#REF!,Data!#REF!,(IF(B26=Data!#REF!,Data!#REF!,(IF(B26=Data!#REF!,Data!#REF!,(IF(B26=Data!B83,Data!H83,(IF(B26=Data!B86,Data!H901,(IF(B26=Data!#REF!,Data!#REF!,(IF(B26=Data!#REF!,Data!#REF!,Data!#REF!)))))))))))))))&amp;IF(B26=Data!#REF!,Data!#REF!,(IF(B26=Data!#REF!,Data!#REF!,(IF(B26=Data!#REF!,Data!#REF!,(IF(B26=Data!#REF!,Data!#REF!,(IF(B26=Data!#REF!,Data!#REF!,Data!#REF!)))))))))</f>
        <v>#REF!</v>
      </c>
      <c r="Q26" s="454"/>
      <c r="R26" s="454"/>
      <c r="S26" s="455" t="e">
        <f>IF(B26=Data!#REF!,Data!#REF!,(IF(B26=Data!B104,Data!I104,(IF(B26=Data!#REF!,Data!#REF!,(IF(B26=Data!#REF!,Data!#REF!,(IF(B26=Data!#REF!,Data!#REF!,(IF(B26=Data!#REF!,Data!#REF!,(IF(B26=Data!#REF!,Data!#REF!,(IF(B26=Data!#REF!,Data!#REF!,Data!#REF!)))))))))))))))&amp;IF(B26=Data!#REF!,Data!#REF!,(IF(B26=Data!#REF!,Data!#REF!,(IF(B26=Data!#REF!,Data!#REF!,(IF(B26=Data!#REF!,Data!#REF!,(IF(B26=Data!B83,Data!I83,(IF(B26=Data!B86,Data!I901,(IF(B26=Data!#REF!,Data!#REF!,(IF(B26=Data!#REF!,Data!#REF!,Data!#REF!)))))))))))))))&amp;IF(B26=Data!#REF!,Data!#REF!,(IF(B26=Data!#REF!,Data!#REF!,(IF(B26=Data!#REF!,Data!#REF!,(IF(B26=Data!#REF!,Data!#REF!,(IF(B26=Data!#REF!,Data!#REF!,Data!#REF!)))))))))</f>
        <v>#REF!</v>
      </c>
      <c r="T26" s="456"/>
      <c r="U26" s="455" t="e">
        <f>IF(B26=Data!#REF!,Data!#REF!,(IF(B26=Data!B104,Data!J104,(IF(B26=Data!#REF!,Data!#REF!,(IF(B26=Data!#REF!,Data!#REF!,(IF(B26=Data!#REF!,Data!#REF!,(IF(B26=Data!#REF!,Data!#REF!,(IF(B26=Data!#REF!,Data!#REF!,(IF(B26=Data!#REF!,Data!#REF!,Data!#REF!)))))))))))))))&amp;IF(B26=Data!#REF!,Data!#REF!,(IF(B26=Data!#REF!,Data!#REF!,(IF(B26=Data!#REF!,Data!#REF!,(IF(B26=Data!#REF!,Data!#REF!,(IF(B26=Data!B83,Data!J83,(IF(B26=Data!B86,Data!J901,(IF(B26=Data!#REF!,Data!#REF!,(IF(B26=Data!#REF!,Data!#REF!,Data!#REF!)))))))))))))))&amp;IF(B26=Data!#REF!,Data!#REF!,(IF(B26=Data!#REF!,Data!#REF!,(IF(B26=Data!#REF!,Data!#REF!,(IF(B26=Data!#REF!,Data!#REF!,(IF(B26=Data!#REF!,Data!#REF!,Data!#REF!)))))))))</f>
        <v>#REF!</v>
      </c>
      <c r="V26" s="457">
        <f>IF(D26="","",VLOOKUP(B26,Data!$B$5:$J$402,9,FALSE)*D26)</f>
        <v>5.952</v>
      </c>
    </row>
    <row r="27" spans="1:22" s="458" customFormat="1" ht="20" customHeight="1">
      <c r="A27" s="443">
        <v>8</v>
      </c>
      <c r="B27" s="460" t="s">
        <v>694</v>
      </c>
      <c r="C27" s="445" t="str">
        <f>IF(D27="","",VLOOKUP(B27,Data!$B$5:$L$402,2,FALSE))</f>
        <v>VAD6710</v>
      </c>
      <c r="D27" s="505">
        <v>3</v>
      </c>
      <c r="E27" s="447"/>
      <c r="F27" s="445">
        <f>IF(D27="","",VLOOKUP(B27,Data!$B$5:$L$402,11,FALSE))</f>
        <v>2978.04</v>
      </c>
      <c r="G27" s="448">
        <f t="shared" si="3"/>
        <v>8934.119999999999</v>
      </c>
      <c r="H27" s="449" t="str">
        <f>IF(D27="","",VLOOKUP(B27,Data!$B$5:$D$402,3,FALSE))</f>
        <v>C/T</v>
      </c>
      <c r="I27" s="450" t="str">
        <f>IF(D27="","",VLOOKUP(B27,Data!$B$5:$M$402,12,FALSE))</f>
        <v>Indonesia</v>
      </c>
      <c r="J27" s="451" t="s">
        <v>942</v>
      </c>
      <c r="K27" s="452">
        <f>IF(D27="","",VLOOKUP(B27,Data!$B$5:$E$402,4,FALSE)*D27)</f>
        <v>828</v>
      </c>
      <c r="L27" s="445">
        <f>IF(D27="","",VLOOKUP(B27,Data!$B$5:$F$402,5,FALSE)*D27)</f>
        <v>768</v>
      </c>
      <c r="M27" s="448" t="e">
        <f>IF(B27=Data!#REF!,Data!#REF!,(IF(B27=Data!B105,Data!G105,(IF(B27=Data!#REF!,Data!#REF!,(IF(B27=Data!#REF!,Data!#REF!,(IF(B27=Data!#REF!,Data!#REF!,(IF(B27=Data!#REF!,Data!#REF!,(IF(B27=Data!#REF!,Data!#REF!,(IF(B27=Data!#REF!,Data!#REF!,Data!#REF!)))))))))))))))&amp;IF(B27=Data!#REF!,Data!#REF!,(IF(B27=Data!#REF!,Data!#REF!,(IF(B27=Data!#REF!,Data!#REF!,(IF(B27=Data!#REF!,Data!#REF!,(IF(B27=Data!B84,Data!G84,(IF(B27=Data!B87,Data!G902,(IF(B27=Data!#REF!,Data!#REF!,(IF(B27=Data!#REF!,Data!#REF!,Data!#REF!)))))))))))))))&amp;IF(B27=Data!#REF!,Data!#REF!,(IF(B27=Data!#REF!,Data!#REF!,(IF(B27=Data!#REF!,Data!#REF!,(IF(B27=Data!#REF!,Data!#REF!,(IF(B27=Data!#REF!,Data!#REF!,Data!#REF!)))))))))</f>
        <v>#REF!</v>
      </c>
      <c r="N27" s="453"/>
      <c r="O27" s="454"/>
      <c r="P27" s="455" t="e">
        <f>IF(B27=Data!#REF!,Data!#REF!,(IF(B27=Data!B105,Data!H105,(IF(B27=Data!#REF!,Data!#REF!,(IF(B27=Data!#REF!,Data!#REF!,(IF(B27=Data!#REF!,Data!#REF!,(IF(B27=Data!#REF!,Data!#REF!,(IF(B27=Data!#REF!,Data!#REF!,(IF(B27=Data!#REF!,Data!#REF!,Data!#REF!)))))))))))))))&amp;IF(B27=Data!#REF!,Data!#REF!,(IF(B27=Data!#REF!,Data!#REF!,(IF(B27=Data!#REF!,Data!#REF!,(IF(B27=Data!#REF!,Data!#REF!,(IF(B27=Data!B84,Data!H84,(IF(B27=Data!B87,Data!H902,(IF(B27=Data!#REF!,Data!#REF!,(IF(B27=Data!#REF!,Data!#REF!,Data!#REF!)))))))))))))))&amp;IF(B27=Data!#REF!,Data!#REF!,(IF(B27=Data!#REF!,Data!#REF!,(IF(B27=Data!#REF!,Data!#REF!,(IF(B27=Data!#REF!,Data!#REF!,(IF(B27=Data!#REF!,Data!#REF!,Data!#REF!)))))))))</f>
        <v>#REF!</v>
      </c>
      <c r="Q27" s="454"/>
      <c r="R27" s="454"/>
      <c r="S27" s="455" t="e">
        <f>IF(B27=Data!#REF!,Data!#REF!,(IF(B27=Data!B105,Data!I105,(IF(B27=Data!#REF!,Data!#REF!,(IF(B27=Data!#REF!,Data!#REF!,(IF(B27=Data!#REF!,Data!#REF!,(IF(B27=Data!#REF!,Data!#REF!,(IF(B27=Data!#REF!,Data!#REF!,(IF(B27=Data!#REF!,Data!#REF!,Data!#REF!)))))))))))))))&amp;IF(B27=Data!#REF!,Data!#REF!,(IF(B27=Data!#REF!,Data!#REF!,(IF(B27=Data!#REF!,Data!#REF!,(IF(B27=Data!#REF!,Data!#REF!,(IF(B27=Data!B84,Data!I84,(IF(B27=Data!B87,Data!I902,(IF(B27=Data!#REF!,Data!#REF!,(IF(B27=Data!#REF!,Data!#REF!,Data!#REF!)))))))))))))))&amp;IF(B27=Data!#REF!,Data!#REF!,(IF(B27=Data!#REF!,Data!#REF!,(IF(B27=Data!#REF!,Data!#REF!,(IF(B27=Data!#REF!,Data!#REF!,(IF(B27=Data!#REF!,Data!#REF!,Data!#REF!)))))))))</f>
        <v>#REF!</v>
      </c>
      <c r="T27" s="456"/>
      <c r="U27" s="455" t="e">
        <f>IF(B27=Data!#REF!,Data!#REF!,(IF(B27=Data!B105,Data!J105,(IF(B27=Data!#REF!,Data!#REF!,(IF(B27=Data!#REF!,Data!#REF!,(IF(B27=Data!#REF!,Data!#REF!,(IF(B27=Data!#REF!,Data!#REF!,(IF(B27=Data!#REF!,Data!#REF!,(IF(B27=Data!#REF!,Data!#REF!,Data!#REF!)))))))))))))))&amp;IF(B27=Data!#REF!,Data!#REF!,(IF(B27=Data!#REF!,Data!#REF!,(IF(B27=Data!#REF!,Data!#REF!,(IF(B27=Data!#REF!,Data!#REF!,(IF(B27=Data!B84,Data!J84,(IF(B27=Data!B87,Data!J902,(IF(B27=Data!#REF!,Data!#REF!,(IF(B27=Data!#REF!,Data!#REF!,Data!#REF!)))))))))))))))&amp;IF(B27=Data!#REF!,Data!#REF!,(IF(B27=Data!#REF!,Data!#REF!,(IF(B27=Data!#REF!,Data!#REF!,(IF(B27=Data!#REF!,Data!#REF!,(IF(B27=Data!#REF!,Data!#REF!,Data!#REF!)))))))))</f>
        <v>#REF!</v>
      </c>
      <c r="V27" s="457">
        <f>IF(D27="","",VLOOKUP(B27,Data!$B$5:$J$402,9,FALSE)*D27)</f>
        <v>4.4640000000000004</v>
      </c>
    </row>
    <row r="28" spans="1:22" s="458" customFormat="1" ht="20" customHeight="1">
      <c r="A28" s="459"/>
      <c r="B28" s="462"/>
      <c r="C28" s="445" t="str">
        <f>IF(D28="","",VLOOKUP(B28,Data!$B$5:$L$402,2,FALSE))</f>
        <v/>
      </c>
      <c r="D28" s="461"/>
      <c r="E28" s="463"/>
      <c r="F28" s="445" t="str">
        <f>IF(D28="","",VLOOKUP(B28,Data!$B$5:$L$402,11,FALSE))</f>
        <v/>
      </c>
      <c r="G28" s="448" t="str">
        <f t="shared" si="1"/>
        <v>-</v>
      </c>
      <c r="H28" s="449" t="str">
        <f>IF(D28="","",VLOOKUP(B28,Data!$B$5:$D$402,3,FALSE))</f>
        <v/>
      </c>
      <c r="I28" s="450" t="str">
        <f>IF(D28="","",VLOOKUP(B28,Data!$B$5:$M$402,12,FALSE))</f>
        <v/>
      </c>
      <c r="J28" s="451"/>
      <c r="K28" s="452" t="str">
        <f>IF(D28="","",VLOOKUP(B28,Data!$B$5:$E$402,4,FALSE)*D28)</f>
        <v/>
      </c>
      <c r="L28" s="445" t="str">
        <f>IF(D28="","",VLOOKUP(B28,Data!$B$5:$F$402,5,FALSE)*D28)</f>
        <v/>
      </c>
      <c r="M28" s="448" t="e">
        <f>IF(B28=Data!#REF!,Data!#REF!,(IF(B28=Data!B114,Data!G114,(IF(B28=Data!#REF!,Data!#REF!,(IF(B28=Data!#REF!,Data!#REF!,(IF(B28=Data!#REF!,Data!#REF!,(IF(B28=Data!#REF!,Data!#REF!,(IF(B28=Data!#REF!,Data!#REF!,(IF(B28=Data!#REF!,Data!#REF!,Data!#REF!)))))))))))))))&amp;IF(B28=Data!#REF!,Data!#REF!,(IF(B28=Data!#REF!,Data!#REF!,(IF(B28=Data!#REF!,Data!#REF!,(IF(B28=Data!#REF!,Data!#REF!,(IF(B28=Data!B93,Data!G93,(IF(B28=Data!B96,Data!G911,(IF(B28=Data!#REF!,Data!#REF!,(IF(B28=Data!#REF!,Data!#REF!,Data!#REF!)))))))))))))))&amp;IF(B28=Data!#REF!,Data!#REF!,(IF(B28=Data!#REF!,Data!#REF!,(IF(B28=Data!#REF!,Data!#REF!,(IF(B28=Data!#REF!,Data!#REF!,(IF(B28=Data!#REF!,Data!#REF!,Data!#REF!)))))))))</f>
        <v>#REF!</v>
      </c>
      <c r="N28" s="453"/>
      <c r="O28" s="454"/>
      <c r="P28" s="455" t="e">
        <f>IF(B28=Data!#REF!,Data!#REF!,(IF(B28=Data!B114,Data!H114,(IF(B28=Data!#REF!,Data!#REF!,(IF(B28=Data!#REF!,Data!#REF!,(IF(B28=Data!#REF!,Data!#REF!,(IF(B28=Data!#REF!,Data!#REF!,(IF(B28=Data!#REF!,Data!#REF!,(IF(B28=Data!#REF!,Data!#REF!,Data!#REF!)))))))))))))))&amp;IF(B28=Data!#REF!,Data!#REF!,(IF(B28=Data!#REF!,Data!#REF!,(IF(B28=Data!#REF!,Data!#REF!,(IF(B28=Data!#REF!,Data!#REF!,(IF(B28=Data!B93,Data!H93,(IF(B28=Data!B96,Data!H911,(IF(B28=Data!#REF!,Data!#REF!,(IF(B28=Data!#REF!,Data!#REF!,Data!#REF!)))))))))))))))&amp;IF(B28=Data!#REF!,Data!#REF!,(IF(B28=Data!#REF!,Data!#REF!,(IF(B28=Data!#REF!,Data!#REF!,(IF(B28=Data!#REF!,Data!#REF!,(IF(B28=Data!#REF!,Data!#REF!,Data!#REF!)))))))))</f>
        <v>#REF!</v>
      </c>
      <c r="Q28" s="454"/>
      <c r="R28" s="454"/>
      <c r="S28" s="455" t="e">
        <f>IF(B28=Data!#REF!,Data!#REF!,(IF(B28=Data!B114,Data!I114,(IF(B28=Data!#REF!,Data!#REF!,(IF(B28=Data!#REF!,Data!#REF!,(IF(B28=Data!#REF!,Data!#REF!,(IF(B28=Data!#REF!,Data!#REF!,(IF(B28=Data!#REF!,Data!#REF!,(IF(B28=Data!#REF!,Data!#REF!,Data!#REF!)))))))))))))))&amp;IF(B28=Data!#REF!,Data!#REF!,(IF(B28=Data!#REF!,Data!#REF!,(IF(B28=Data!#REF!,Data!#REF!,(IF(B28=Data!#REF!,Data!#REF!,(IF(B28=Data!B93,Data!I93,(IF(B28=Data!B96,Data!I911,(IF(B28=Data!#REF!,Data!#REF!,(IF(B28=Data!#REF!,Data!#REF!,Data!#REF!)))))))))))))))&amp;IF(B28=Data!#REF!,Data!#REF!,(IF(B28=Data!#REF!,Data!#REF!,(IF(B28=Data!#REF!,Data!#REF!,(IF(B28=Data!#REF!,Data!#REF!,(IF(B28=Data!#REF!,Data!#REF!,Data!#REF!)))))))))</f>
        <v>#REF!</v>
      </c>
      <c r="T28" s="456"/>
      <c r="U28" s="455" t="e">
        <f>IF(B28=Data!#REF!,Data!#REF!,(IF(B28=Data!B114,Data!J114,(IF(B28=Data!#REF!,Data!#REF!,(IF(B28=Data!#REF!,Data!#REF!,(IF(B28=Data!#REF!,Data!#REF!,(IF(B28=Data!#REF!,Data!#REF!,(IF(B28=Data!#REF!,Data!#REF!,(IF(B28=Data!#REF!,Data!#REF!,Data!#REF!)))))))))))))))&amp;IF(B28=Data!#REF!,Data!#REF!,(IF(B28=Data!#REF!,Data!#REF!,(IF(B28=Data!#REF!,Data!#REF!,(IF(B28=Data!#REF!,Data!#REF!,(IF(B28=Data!B93,Data!J93,(IF(B28=Data!B96,Data!J911,(IF(B28=Data!#REF!,Data!#REF!,(IF(B28=Data!#REF!,Data!#REF!,Data!#REF!)))))))))))))))&amp;IF(B28=Data!#REF!,Data!#REF!,(IF(B28=Data!#REF!,Data!#REF!,(IF(B28=Data!#REF!,Data!#REF!,(IF(B28=Data!#REF!,Data!#REF!,(IF(B28=Data!#REF!,Data!#REF!,Data!#REF!)))))))))</f>
        <v>#REF!</v>
      </c>
      <c r="V28" s="457" t="str">
        <f>IF(D28="","",VLOOKUP(B28,Data!$B$5:$J$402,9,FALSE)*D28)</f>
        <v/>
      </c>
    </row>
    <row r="29" spans="1:22" s="458" customFormat="1" ht="17.5">
      <c r="A29" s="464"/>
      <c r="B29" s="465"/>
      <c r="C29" s="466"/>
      <c r="D29" s="467"/>
      <c r="E29" s="467"/>
      <c r="F29" s="468"/>
      <c r="G29" s="468"/>
      <c r="H29" s="468"/>
      <c r="I29" s="467"/>
      <c r="J29" s="467"/>
      <c r="K29" s="468"/>
      <c r="L29" s="468"/>
      <c r="M29" s="468"/>
      <c r="N29" s="469"/>
      <c r="O29" s="470"/>
      <c r="P29" s="471"/>
      <c r="Q29" s="470"/>
      <c r="R29" s="470"/>
      <c r="S29" s="471"/>
      <c r="T29" s="472"/>
      <c r="U29" s="471"/>
      <c r="V29" s="473"/>
    </row>
    <row r="30" spans="1:22" s="458" customFormat="1" ht="17.5">
      <c r="A30" s="467"/>
      <c r="B30" s="465"/>
      <c r="C30" s="466"/>
      <c r="D30" s="474">
        <f>SUM(D18:D28)</f>
        <v>39</v>
      </c>
      <c r="E30" s="474"/>
      <c r="F30" s="475"/>
      <c r="G30" s="475">
        <f>SUM(G18:G29)</f>
        <v>112211.31999999999</v>
      </c>
      <c r="H30" s="467"/>
      <c r="I30" s="467"/>
      <c r="J30" s="467"/>
      <c r="K30" s="475">
        <f>SUM(K18:K28)</f>
        <v>10382</v>
      </c>
      <c r="L30" s="475">
        <f>SUM(L18:L28)</f>
        <v>9536</v>
      </c>
      <c r="M30" s="475" t="e">
        <f>SUM(M16:M29)</f>
        <v>#REF!</v>
      </c>
      <c r="N30" s="476"/>
      <c r="O30" s="475">
        <f>SUM(O16:O29)</f>
        <v>0</v>
      </c>
      <c r="P30" s="475" t="e">
        <f>SUM(P16:P29)</f>
        <v>#REF!</v>
      </c>
      <c r="Q30" s="476" t="e">
        <f>SUM(#REF!)</f>
        <v>#REF!</v>
      </c>
      <c r="R30" s="475">
        <f>SUM(R16:R29)</f>
        <v>0</v>
      </c>
      <c r="S30" s="475" t="e">
        <f>SUM(S16:S29)</f>
        <v>#REF!</v>
      </c>
      <c r="T30" s="476" t="e">
        <f>SUM(#REF!)</f>
        <v>#REF!</v>
      </c>
      <c r="U30" s="475" t="e">
        <f>SUM(U16:U29)</f>
        <v>#REF!</v>
      </c>
      <c r="V30" s="477">
        <f>SUM(V18:V28)</f>
        <v>57.473999999999997</v>
      </c>
    </row>
    <row r="31" spans="1:22" s="458" customFormat="1" ht="17.5">
      <c r="A31" s="467"/>
      <c r="B31" s="465"/>
      <c r="C31" s="466"/>
      <c r="D31" s="478"/>
      <c r="E31" s="479"/>
      <c r="F31" s="480" t="s">
        <v>528</v>
      </c>
      <c r="G31" s="481"/>
      <c r="H31" s="478"/>
      <c r="I31" s="478"/>
      <c r="J31" s="478"/>
      <c r="K31" s="482"/>
      <c r="L31" s="481"/>
      <c r="M31" s="483"/>
      <c r="N31" s="484"/>
      <c r="O31" s="484"/>
      <c r="P31" s="484"/>
      <c r="Q31" s="484"/>
      <c r="R31" s="484"/>
      <c r="S31" s="484"/>
      <c r="T31" s="483"/>
      <c r="U31" s="483"/>
      <c r="V31" s="485"/>
    </row>
    <row r="32" spans="1:22" ht="13">
      <c r="A32" s="372" t="s">
        <v>522</v>
      </c>
      <c r="B32" s="373"/>
      <c r="C32" s="486"/>
      <c r="D32" s="390" t="s">
        <v>81</v>
      </c>
      <c r="E32" s="390"/>
      <c r="F32" s="367" t="s">
        <v>82</v>
      </c>
      <c r="G32" s="487"/>
      <c r="H32" s="398" t="s">
        <v>83</v>
      </c>
      <c r="I32" s="488"/>
      <c r="J32" s="389" t="s">
        <v>84</v>
      </c>
      <c r="K32" s="389"/>
      <c r="L32" s="605" t="s">
        <v>85</v>
      </c>
      <c r="M32" s="606"/>
      <c r="N32" s="606"/>
      <c r="O32" s="606"/>
      <c r="P32" s="606"/>
      <c r="Q32" s="606"/>
      <c r="R32" s="606"/>
      <c r="S32" s="606"/>
      <c r="T32" s="606"/>
      <c r="U32" s="606"/>
      <c r="V32" s="607"/>
    </row>
    <row r="33" spans="1:22" ht="13">
      <c r="A33" s="384" t="s">
        <v>523</v>
      </c>
      <c r="B33" s="385"/>
      <c r="C33" s="489"/>
      <c r="D33" s="385" t="s">
        <v>87</v>
      </c>
      <c r="E33" s="385"/>
      <c r="F33" s="608"/>
      <c r="G33" s="609"/>
      <c r="H33" s="384" t="s">
        <v>88</v>
      </c>
      <c r="I33" s="490"/>
      <c r="J33" s="393" t="s">
        <v>89</v>
      </c>
      <c r="K33" s="393"/>
      <c r="L33" s="386"/>
      <c r="M33" s="385"/>
      <c r="N33" s="385"/>
      <c r="O33" s="385"/>
      <c r="P33" s="385"/>
      <c r="Q33" s="385"/>
      <c r="R33" s="385"/>
      <c r="S33" s="385"/>
      <c r="T33" s="385"/>
      <c r="U33" s="385"/>
      <c r="V33" s="394"/>
    </row>
    <row r="34" spans="1:22">
      <c r="A34" s="384" t="s">
        <v>524</v>
      </c>
      <c r="B34" s="385"/>
      <c r="C34" s="392"/>
      <c r="D34" s="385"/>
      <c r="E34" s="385"/>
      <c r="F34" s="608"/>
      <c r="G34" s="609"/>
      <c r="H34" s="384"/>
      <c r="I34" s="490"/>
      <c r="J34" s="393" t="s">
        <v>93</v>
      </c>
      <c r="K34" s="393"/>
      <c r="L34" s="386"/>
      <c r="M34" s="385"/>
      <c r="N34" s="385"/>
      <c r="O34" s="385"/>
      <c r="P34" s="385"/>
      <c r="Q34" s="385"/>
      <c r="R34" s="385"/>
      <c r="S34" s="385"/>
      <c r="T34" s="385"/>
      <c r="U34" s="385"/>
      <c r="V34" s="394"/>
    </row>
    <row r="35" spans="1:22">
      <c r="A35" s="400"/>
      <c r="B35" s="401"/>
      <c r="C35" s="491"/>
      <c r="D35" s="385" t="s">
        <v>94</v>
      </c>
      <c r="E35" s="385"/>
      <c r="F35" s="492"/>
      <c r="G35" s="493"/>
      <c r="H35" s="384" t="s">
        <v>95</v>
      </c>
      <c r="I35" s="490"/>
      <c r="J35" s="393"/>
      <c r="K35" s="393"/>
      <c r="L35" s="386"/>
      <c r="M35" s="385"/>
      <c r="N35" s="385"/>
      <c r="O35" s="385"/>
      <c r="P35" s="385"/>
      <c r="Q35" s="385"/>
      <c r="R35" s="385"/>
      <c r="S35" s="385"/>
      <c r="T35" s="385"/>
      <c r="U35" s="385"/>
      <c r="V35" s="394"/>
    </row>
    <row r="36" spans="1:22" ht="13">
      <c r="A36" s="372" t="s">
        <v>96</v>
      </c>
      <c r="B36" s="390"/>
      <c r="C36" s="388"/>
      <c r="D36" s="385" t="s">
        <v>97</v>
      </c>
      <c r="E36" s="385"/>
      <c r="F36" s="494" t="s">
        <v>98</v>
      </c>
      <c r="G36" s="495"/>
      <c r="H36" s="384" t="s">
        <v>88</v>
      </c>
      <c r="I36" s="490"/>
      <c r="J36" s="393" t="s">
        <v>99</v>
      </c>
      <c r="K36" s="393"/>
      <c r="L36" s="386"/>
      <c r="M36" s="385"/>
      <c r="N36" s="385"/>
      <c r="O36" s="385"/>
      <c r="P36" s="385"/>
      <c r="Q36" s="385"/>
      <c r="R36" s="385"/>
      <c r="S36" s="385"/>
      <c r="T36" s="385"/>
      <c r="U36" s="385"/>
      <c r="V36" s="394"/>
    </row>
    <row r="37" spans="1:22" ht="13">
      <c r="A37" s="496" t="s">
        <v>887</v>
      </c>
      <c r="B37" s="385"/>
      <c r="C37" s="392"/>
      <c r="D37" s="385" t="s">
        <v>100</v>
      </c>
      <c r="E37" s="385"/>
      <c r="F37" s="497"/>
      <c r="G37" s="498"/>
      <c r="H37" s="384" t="s">
        <v>101</v>
      </c>
      <c r="I37" s="490"/>
      <c r="J37" s="393" t="s">
        <v>525</v>
      </c>
      <c r="K37" s="393"/>
      <c r="L37" s="610" t="s">
        <v>103</v>
      </c>
      <c r="M37" s="611"/>
      <c r="N37" s="611"/>
      <c r="O37" s="611"/>
      <c r="P37" s="611"/>
      <c r="Q37" s="611"/>
      <c r="R37" s="611"/>
      <c r="S37" s="611"/>
      <c r="T37" s="611"/>
      <c r="U37" s="611"/>
      <c r="V37" s="612"/>
    </row>
    <row r="38" spans="1:22">
      <c r="A38" s="400"/>
      <c r="B38" s="401"/>
      <c r="C38" s="402"/>
      <c r="D38" s="401"/>
      <c r="E38" s="401"/>
      <c r="F38" s="599" t="s">
        <v>945</v>
      </c>
      <c r="G38" s="600"/>
      <c r="H38" s="599" t="s">
        <v>944</v>
      </c>
      <c r="I38" s="600"/>
      <c r="J38" s="405" t="s">
        <v>104</v>
      </c>
      <c r="K38" s="405"/>
      <c r="L38" s="601" t="s">
        <v>105</v>
      </c>
      <c r="M38" s="602"/>
      <c r="N38" s="602"/>
      <c r="O38" s="602"/>
      <c r="P38" s="602"/>
      <c r="Q38" s="602"/>
      <c r="R38" s="602"/>
      <c r="S38" s="602"/>
      <c r="T38" s="602"/>
      <c r="U38" s="602"/>
      <c r="V38" s="603"/>
    </row>
    <row r="43" spans="1:22" ht="23" customHeight="1"/>
    <row r="44" spans="1:22" ht="17.75" customHeight="1">
      <c r="A44" s="499" t="s">
        <v>869</v>
      </c>
      <c r="B44" s="499"/>
      <c r="C44" s="500"/>
      <c r="F44" s="501" t="s">
        <v>906</v>
      </c>
      <c r="H44" s="501" t="s">
        <v>912</v>
      </c>
      <c r="I44" s="502"/>
    </row>
    <row r="45" spans="1:22" ht="17.75" customHeight="1">
      <c r="A45" s="499" t="s">
        <v>888</v>
      </c>
      <c r="B45" s="499"/>
      <c r="C45" s="500"/>
      <c r="F45" s="501" t="s">
        <v>907</v>
      </c>
      <c r="H45" s="501" t="s">
        <v>912</v>
      </c>
      <c r="I45" s="502"/>
    </row>
    <row r="46" spans="1:22" ht="17.75" customHeight="1">
      <c r="A46" s="499" t="s">
        <v>905</v>
      </c>
      <c r="B46" s="499"/>
      <c r="C46" s="500"/>
      <c r="F46" s="501" t="s">
        <v>908</v>
      </c>
      <c r="H46" s="501" t="s">
        <v>573</v>
      </c>
      <c r="I46" s="502"/>
    </row>
    <row r="47" spans="1:22" ht="17.75" customHeight="1">
      <c r="A47" s="499" t="s">
        <v>541</v>
      </c>
      <c r="B47" s="499"/>
      <c r="C47" s="500"/>
      <c r="F47" s="501" t="s">
        <v>909</v>
      </c>
      <c r="H47" s="501" t="s">
        <v>573</v>
      </c>
      <c r="I47" s="502"/>
    </row>
    <row r="48" spans="1:22" ht="17.75" customHeight="1">
      <c r="A48" s="499" t="s">
        <v>542</v>
      </c>
      <c r="B48" s="499"/>
      <c r="C48" s="500"/>
      <c r="F48" s="501" t="s">
        <v>910</v>
      </c>
      <c r="H48" s="501" t="s">
        <v>573</v>
      </c>
    </row>
    <row r="49" spans="6:8" ht="20">
      <c r="F49" s="501" t="s">
        <v>911</v>
      </c>
      <c r="H49" s="501" t="s">
        <v>573</v>
      </c>
    </row>
    <row r="50" spans="6:8" ht="20">
      <c r="F50" s="501"/>
      <c r="H50" s="501"/>
    </row>
    <row r="51" spans="6:8" ht="20">
      <c r="F51" s="501"/>
      <c r="H51" s="501"/>
    </row>
    <row r="52" spans="6:8" ht="20">
      <c r="F52" s="501"/>
      <c r="H52" s="501"/>
    </row>
    <row r="53" spans="6:8" ht="20">
      <c r="F53" s="501"/>
      <c r="H53" s="501"/>
    </row>
  </sheetData>
  <mergeCells count="8">
    <mergeCell ref="F38:G38"/>
    <mergeCell ref="H38:I38"/>
    <mergeCell ref="L38:V38"/>
    <mergeCell ref="Q1:T1"/>
    <mergeCell ref="L32:V32"/>
    <mergeCell ref="F33:G33"/>
    <mergeCell ref="F34:G34"/>
    <mergeCell ref="L37:V37"/>
  </mergeCells>
  <printOptions horizontalCentered="1"/>
  <pageMargins left="0.15748031496062992" right="0" top="0.11811023622047245" bottom="0.15748031496062992" header="0.51181102362204722" footer="0.19685039370078741"/>
  <pageSetup paperSize="9" scale="70" firstPageNumber="4294963191" fitToHeight="2" orientation="landscape" r:id="rId1"/>
  <headerFooter alignWithMargins="0">
    <oddHeader>&amp;R&amp;"Calibri"&amp;10&amp;K000000 Confidential&amp;1#_x000D_</oddHead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080E2-BF69-4A2F-B152-45224584022F}">
  <sheetPr>
    <pageSetUpPr fitToPage="1"/>
  </sheetPr>
  <dimension ref="A1:V50"/>
  <sheetViews>
    <sheetView topLeftCell="A7" zoomScale="70" zoomScaleNormal="70" zoomScaleSheetLayoutView="100" workbookViewId="0">
      <selection activeCell="E27" sqref="E27"/>
    </sheetView>
  </sheetViews>
  <sheetFormatPr defaultColWidth="9.1796875" defaultRowHeight="12.5"/>
  <cols>
    <col min="1" max="1" width="5.816406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TODAY()</f>
        <v>44769</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375"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529"/>
      <c r="I10" s="530"/>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513" t="s">
        <v>943</v>
      </c>
      <c r="C18" s="445" t="str">
        <f>IF(D18="","",VLOOKUP(B18,Data!$B$5:$L$402,2,FALSE))</f>
        <v/>
      </c>
      <c r="D18" s="446"/>
      <c r="E18" s="447"/>
      <c r="F18" s="445" t="str">
        <f>IF(D18="","",VLOOKUP(B18,Data!$B$5:$L$402,11,FALSE))</f>
        <v/>
      </c>
      <c r="G18" s="448" t="str">
        <f>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128,Data!G128,(IF(B18=Data!#REF!,Data!#REF!,(IF(B18=Data!#REF!,Data!#REF!,(IF(B18=Data!#REF!,Data!#REF!,(IF(B18=Data!#REF!,Data!#REF!,(IF(B18=Data!#REF!,Data!#REF!,(IF(B18=Data!#REF!,Data!#REF!,Data!#REF!)))))))))))))))&amp;IF(B18=Data!#REF!,Data!#REF!,(IF(B18=Data!#REF!,Data!#REF!,(IF(B18=Data!#REF!,Data!#REF!,(IF(B18=Data!#REF!,Data!#REF!,(IF(B18=Data!B107,Data!G107,(IF(B18=Data!B110,Data!G925,(IF(B18=Data!#REF!,Data!#REF!,(IF(B18=Data!#REF!,Data!#REF!,Data!#REF!)))))))))))))))&amp;IF(B18=Data!#REF!,Data!#REF!,(IF(B18=Data!#REF!,Data!#REF!,(IF(B18=Data!#REF!,Data!#REF!,(IF(B18=Data!#REF!,Data!#REF!,(IF(B18=Data!#REF!,Data!#REF!,Data!#REF!)))))))))</f>
        <v>#REF!</v>
      </c>
      <c r="N18" s="453"/>
      <c r="O18" s="454"/>
      <c r="P18" s="455" t="e">
        <f>IF(B18=Data!#REF!,Data!#REF!,(IF(B18=Data!B128,Data!H128,(IF(B18=Data!#REF!,Data!#REF!,(IF(B18=Data!#REF!,Data!#REF!,(IF(B18=Data!#REF!,Data!#REF!,(IF(B18=Data!#REF!,Data!#REF!,(IF(B18=Data!#REF!,Data!#REF!,(IF(B18=Data!#REF!,Data!#REF!,Data!#REF!)))))))))))))))&amp;IF(B18=Data!#REF!,Data!#REF!,(IF(B18=Data!#REF!,Data!#REF!,(IF(B18=Data!#REF!,Data!#REF!,(IF(B18=Data!#REF!,Data!#REF!,(IF(B18=Data!B107,Data!H107,(IF(B18=Data!B110,Data!H925,(IF(B18=Data!#REF!,Data!#REF!,(IF(B18=Data!#REF!,Data!#REF!,Data!#REF!)))))))))))))))&amp;IF(B18=Data!#REF!,Data!#REF!,(IF(B18=Data!#REF!,Data!#REF!,(IF(B18=Data!#REF!,Data!#REF!,(IF(B18=Data!#REF!,Data!#REF!,(IF(B18=Data!#REF!,Data!#REF!,Data!#REF!)))))))))</f>
        <v>#REF!</v>
      </c>
      <c r="Q18" s="454"/>
      <c r="R18" s="454"/>
      <c r="S18" s="455" t="e">
        <f>IF(B18=Data!#REF!,Data!#REF!,(IF(B18=Data!B128,Data!I128,(IF(B18=Data!#REF!,Data!#REF!,(IF(B18=Data!#REF!,Data!#REF!,(IF(B18=Data!#REF!,Data!#REF!,(IF(B18=Data!#REF!,Data!#REF!,(IF(B18=Data!#REF!,Data!#REF!,(IF(B18=Data!#REF!,Data!#REF!,Data!#REF!)))))))))))))))&amp;IF(B18=Data!#REF!,Data!#REF!,(IF(B18=Data!#REF!,Data!#REF!,(IF(B18=Data!#REF!,Data!#REF!,(IF(B18=Data!#REF!,Data!#REF!,(IF(B18=Data!B107,Data!I107,(IF(B18=Data!B110,Data!I925,(IF(B18=Data!#REF!,Data!#REF!,(IF(B18=Data!#REF!,Data!#REF!,Data!#REF!)))))))))))))))&amp;IF(B18=Data!#REF!,Data!#REF!,(IF(B18=Data!#REF!,Data!#REF!,(IF(B18=Data!#REF!,Data!#REF!,(IF(B18=Data!#REF!,Data!#REF!,(IF(B18=Data!#REF!,Data!#REF!,Data!#REF!)))))))))</f>
        <v>#REF!</v>
      </c>
      <c r="T18" s="456"/>
      <c r="U18" s="455" t="e">
        <f>IF(B18=Data!#REF!,Data!#REF!,(IF(B18=Data!B128,Data!J128,(IF(B18=Data!#REF!,Data!#REF!,(IF(B18=Data!#REF!,Data!#REF!,(IF(B18=Data!#REF!,Data!#REF!,(IF(B18=Data!#REF!,Data!#REF!,(IF(B18=Data!#REF!,Data!#REF!,(IF(B18=Data!#REF!,Data!#REF!,Data!#REF!)))))))))))))))&amp;IF(B18=Data!#REF!,Data!#REF!,(IF(B18=Data!#REF!,Data!#REF!,(IF(B18=Data!#REF!,Data!#REF!,(IF(B18=Data!#REF!,Data!#REF!,(IF(B18=Data!B107,Data!J107,(IF(B18=Data!B110,Data!J925,(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443">
        <v>1</v>
      </c>
      <c r="B19" s="511" t="s">
        <v>300</v>
      </c>
      <c r="C19" s="512" t="str">
        <f>IF(D19="","",VLOOKUP(B19,Data!$B$5:$L$402,2,FALSE))</f>
        <v>WY50520</v>
      </c>
      <c r="D19" s="505">
        <v>4</v>
      </c>
      <c r="E19" s="463" t="s">
        <v>520</v>
      </c>
      <c r="F19" s="445">
        <f>IF(D19="","",VLOOKUP(B19,Data!$B$5:$L$402,11,FALSE))</f>
        <v>2846.56</v>
      </c>
      <c r="G19" s="448">
        <f t="shared" ref="G19:G26" si="0">IF(D19&gt;0,D19*F19,"-")</f>
        <v>11386.24</v>
      </c>
      <c r="H19" s="449" t="str">
        <f>IF(D19="","",VLOOKUP(B19,Data!$B$5:$D$402,3,FALSE))</f>
        <v>C/T</v>
      </c>
      <c r="I19" s="450" t="str">
        <f>IF(D19="","",VLOOKUP(B19,Data!$B$5:$M$402,12,FALSE))</f>
        <v>Indonesia</v>
      </c>
      <c r="J19" s="451" t="s">
        <v>942</v>
      </c>
      <c r="K19" s="452">
        <f>IF(D19="","",VLOOKUP(B19,Data!$B$5:$E$402,4,FALSE)*D19)</f>
        <v>1064</v>
      </c>
      <c r="L19" s="445">
        <f>IF(D19="","",VLOOKUP(B19,Data!$B$5:$F$402,5,FALSE)*D19)</f>
        <v>984</v>
      </c>
      <c r="M19" s="448" t="e">
        <f>IF(B19=Data!#REF!,Data!#REF!,(IF(B19=Data!B105,Data!G105,(IF(B19=Data!#REF!,Data!#REF!,(IF(B19=Data!#REF!,Data!#REF!,(IF(B19=Data!#REF!,Data!#REF!,(IF(B19=Data!#REF!,Data!#REF!,(IF(B19=Data!#REF!,Data!#REF!,(IF(B19=Data!#REF!,Data!#REF!,Data!#REF!)))))))))))))))&amp;IF(B19=Data!#REF!,Data!#REF!,(IF(B19=Data!#REF!,Data!#REF!,(IF(B19=Data!#REF!,Data!#REF!,(IF(B19=Data!#REF!,Data!#REF!,(IF(B19=Data!B84,Data!G84,(IF(B19=Data!B87,Data!G902,(IF(B19=Data!#REF!,Data!#REF!,(IF(B19=Data!#REF!,Data!#REF!,Data!#REF!)))))))))))))))&amp;IF(B19=Data!#REF!,Data!#REF!,(IF(B19=Data!#REF!,Data!#REF!,(IF(B19=Data!#REF!,Data!#REF!,(IF(B19=Data!#REF!,Data!#REF!,(IF(B19=Data!#REF!,Data!#REF!,Data!#REF!)))))))))</f>
        <v>#REF!</v>
      </c>
      <c r="N19" s="453"/>
      <c r="O19" s="454"/>
      <c r="P19" s="455" t="e">
        <f>IF(B19=Data!#REF!,Data!#REF!,(IF(B19=Data!B105,Data!H105,(IF(B19=Data!#REF!,Data!#REF!,(IF(B19=Data!#REF!,Data!#REF!,(IF(B19=Data!#REF!,Data!#REF!,(IF(B19=Data!#REF!,Data!#REF!,(IF(B19=Data!#REF!,Data!#REF!,(IF(B19=Data!#REF!,Data!#REF!,Data!#REF!)))))))))))))))&amp;IF(B19=Data!#REF!,Data!#REF!,(IF(B19=Data!#REF!,Data!#REF!,(IF(B19=Data!#REF!,Data!#REF!,(IF(B19=Data!#REF!,Data!#REF!,(IF(B19=Data!B84,Data!H84,(IF(B19=Data!B87,Data!H902,(IF(B19=Data!#REF!,Data!#REF!,(IF(B19=Data!#REF!,Data!#REF!,Data!#REF!)))))))))))))))&amp;IF(B19=Data!#REF!,Data!#REF!,(IF(B19=Data!#REF!,Data!#REF!,(IF(B19=Data!#REF!,Data!#REF!,(IF(B19=Data!#REF!,Data!#REF!,(IF(B19=Data!#REF!,Data!#REF!,Data!#REF!)))))))))</f>
        <v>#REF!</v>
      </c>
      <c r="Q19" s="454"/>
      <c r="R19" s="454"/>
      <c r="S19" s="455" t="e">
        <f>IF(B19=Data!#REF!,Data!#REF!,(IF(B19=Data!B105,Data!I105,(IF(B19=Data!#REF!,Data!#REF!,(IF(B19=Data!#REF!,Data!#REF!,(IF(B19=Data!#REF!,Data!#REF!,(IF(B19=Data!#REF!,Data!#REF!,(IF(B19=Data!#REF!,Data!#REF!,(IF(B19=Data!#REF!,Data!#REF!,Data!#REF!)))))))))))))))&amp;IF(B19=Data!#REF!,Data!#REF!,(IF(B19=Data!#REF!,Data!#REF!,(IF(B19=Data!#REF!,Data!#REF!,(IF(B19=Data!#REF!,Data!#REF!,(IF(B19=Data!B84,Data!I84,(IF(B19=Data!B87,Data!I902,(IF(B19=Data!#REF!,Data!#REF!,(IF(B19=Data!#REF!,Data!#REF!,Data!#REF!)))))))))))))))&amp;IF(B19=Data!#REF!,Data!#REF!,(IF(B19=Data!#REF!,Data!#REF!,(IF(B19=Data!#REF!,Data!#REF!,(IF(B19=Data!#REF!,Data!#REF!,(IF(B19=Data!#REF!,Data!#REF!,Data!#REF!)))))))))</f>
        <v>#REF!</v>
      </c>
      <c r="T19" s="456"/>
      <c r="U19" s="455" t="e">
        <f>IF(B19=Data!#REF!,Data!#REF!,(IF(B19=Data!B105,Data!J105,(IF(B19=Data!#REF!,Data!#REF!,(IF(B19=Data!#REF!,Data!#REF!,(IF(B19=Data!#REF!,Data!#REF!,(IF(B19=Data!#REF!,Data!#REF!,(IF(B19=Data!#REF!,Data!#REF!,(IF(B19=Data!#REF!,Data!#REF!,Data!#REF!)))))))))))))))&amp;IF(B19=Data!#REF!,Data!#REF!,(IF(B19=Data!#REF!,Data!#REF!,(IF(B19=Data!#REF!,Data!#REF!,(IF(B19=Data!#REF!,Data!#REF!,(IF(B19=Data!B84,Data!J84,(IF(B19=Data!B87,Data!J902,(IF(B19=Data!#REF!,Data!#REF!,(IF(B19=Data!#REF!,Data!#REF!,Data!#REF!)))))))))))))))&amp;IF(B19=Data!#REF!,Data!#REF!,(IF(B19=Data!#REF!,Data!#REF!,(IF(B19=Data!#REF!,Data!#REF!,(IF(B19=Data!#REF!,Data!#REF!,(IF(B19=Data!#REF!,Data!#REF!,Data!#REF!)))))))))</f>
        <v>#REF!</v>
      </c>
      <c r="V19" s="457">
        <f>IF(D19="","",VLOOKUP(B19,Data!$B$5:$J$402,9,FALSE)*D19)</f>
        <v>5.952</v>
      </c>
    </row>
    <row r="20" spans="1:22" s="458" customFormat="1" ht="20" customHeight="1">
      <c r="A20" s="443"/>
      <c r="B20" s="513" t="s">
        <v>950</v>
      </c>
      <c r="C20" s="512" t="str">
        <f>IF(D20="","",VLOOKUP(B20,Data!$B$5:$L$402,2,FALSE))</f>
        <v/>
      </c>
      <c r="D20" s="514"/>
      <c r="E20" s="447"/>
      <c r="F20" s="445" t="str">
        <f>IF(D20="","",VLOOKUP(B20,Data!$B$5:$L$402,11,FALSE))</f>
        <v/>
      </c>
      <c r="G20" s="448" t="str">
        <f>IF(D20&gt;0,D20*F20,"-")</f>
        <v>-</v>
      </c>
      <c r="H20" s="449" t="str">
        <f>IF(D20="","",VLOOKUP(B20,Data!$B$5:$D$402,3,FALSE))</f>
        <v/>
      </c>
      <c r="I20" s="450" t="str">
        <f>IF(D20="","",VLOOKUP(B20,Data!$B$5:$M$402,12,FALSE))</f>
        <v/>
      </c>
      <c r="J20" s="451"/>
      <c r="K20" s="452" t="str">
        <f>IF(D20="","",VLOOKUP(B20,Data!$B$5:$E$402,4,FALSE)*D20)</f>
        <v/>
      </c>
      <c r="L20" s="445" t="str">
        <f>IF(D20="","",VLOOKUP(B20,Data!$B$5:$F$402,5,FALSE)*D20)</f>
        <v/>
      </c>
      <c r="M20" s="448" t="e">
        <f>IF(B20=Data!#REF!,Data!#REF!,(IF(B20=Data!B123,Data!G123,(IF(B20=Data!#REF!,Data!#REF!,(IF(B20=Data!#REF!,Data!#REF!,(IF(B20=Data!#REF!,Data!#REF!,(IF(B20=Data!#REF!,Data!#REF!,(IF(B20=Data!#REF!,Data!#REF!,(IF(B20=Data!#REF!,Data!#REF!,Data!#REF!)))))))))))))))&amp;IF(B20=Data!#REF!,Data!#REF!,(IF(B20=Data!#REF!,Data!#REF!,(IF(B20=Data!#REF!,Data!#REF!,(IF(B20=Data!#REF!,Data!#REF!,(IF(B20=Data!B102,Data!G102,(IF(B20=Data!B105,Data!G920,(IF(B20=Data!#REF!,Data!#REF!,(IF(B20=Data!#REF!,Data!#REF!,Data!#REF!)))))))))))))))&amp;IF(B20=Data!#REF!,Data!#REF!,(IF(B20=Data!#REF!,Data!#REF!,(IF(B20=Data!#REF!,Data!#REF!,(IF(B20=Data!#REF!,Data!#REF!,(IF(B20=Data!#REF!,Data!#REF!,Data!#REF!)))))))))</f>
        <v>#REF!</v>
      </c>
      <c r="N20" s="453"/>
      <c r="O20" s="454"/>
      <c r="P20" s="455" t="e">
        <f>IF(B20=Data!#REF!,Data!#REF!,(IF(B20=Data!B123,Data!H123,(IF(B20=Data!#REF!,Data!#REF!,(IF(B20=Data!#REF!,Data!#REF!,(IF(B20=Data!#REF!,Data!#REF!,(IF(B20=Data!#REF!,Data!#REF!,(IF(B20=Data!#REF!,Data!#REF!,(IF(B20=Data!#REF!,Data!#REF!,Data!#REF!)))))))))))))))&amp;IF(B20=Data!#REF!,Data!#REF!,(IF(B20=Data!#REF!,Data!#REF!,(IF(B20=Data!#REF!,Data!#REF!,(IF(B20=Data!#REF!,Data!#REF!,(IF(B20=Data!B102,Data!H102,(IF(B20=Data!B105,Data!H920,(IF(B20=Data!#REF!,Data!#REF!,(IF(B20=Data!#REF!,Data!#REF!,Data!#REF!)))))))))))))))&amp;IF(B20=Data!#REF!,Data!#REF!,(IF(B20=Data!#REF!,Data!#REF!,(IF(B20=Data!#REF!,Data!#REF!,(IF(B20=Data!#REF!,Data!#REF!,(IF(B20=Data!#REF!,Data!#REF!,Data!#REF!)))))))))</f>
        <v>#REF!</v>
      </c>
      <c r="Q20" s="454"/>
      <c r="R20" s="454"/>
      <c r="S20" s="455" t="e">
        <f>IF(B20=Data!#REF!,Data!#REF!,(IF(B20=Data!B123,Data!I123,(IF(B20=Data!#REF!,Data!#REF!,(IF(B20=Data!#REF!,Data!#REF!,(IF(B20=Data!#REF!,Data!#REF!,(IF(B20=Data!#REF!,Data!#REF!,(IF(B20=Data!#REF!,Data!#REF!,(IF(B20=Data!#REF!,Data!#REF!,Data!#REF!)))))))))))))))&amp;IF(B20=Data!#REF!,Data!#REF!,(IF(B20=Data!#REF!,Data!#REF!,(IF(B20=Data!#REF!,Data!#REF!,(IF(B20=Data!#REF!,Data!#REF!,(IF(B20=Data!B102,Data!I102,(IF(B20=Data!B105,Data!I920,(IF(B20=Data!#REF!,Data!#REF!,(IF(B20=Data!#REF!,Data!#REF!,Data!#REF!)))))))))))))))&amp;IF(B20=Data!#REF!,Data!#REF!,(IF(B20=Data!#REF!,Data!#REF!,(IF(B20=Data!#REF!,Data!#REF!,(IF(B20=Data!#REF!,Data!#REF!,(IF(B20=Data!#REF!,Data!#REF!,Data!#REF!)))))))))</f>
        <v>#REF!</v>
      </c>
      <c r="T20" s="456"/>
      <c r="U20" s="455" t="e">
        <f>IF(B20=Data!#REF!,Data!#REF!,(IF(B20=Data!B123,Data!J123,(IF(B20=Data!#REF!,Data!#REF!,(IF(B20=Data!#REF!,Data!#REF!,(IF(B20=Data!#REF!,Data!#REF!,(IF(B20=Data!#REF!,Data!#REF!,(IF(B20=Data!#REF!,Data!#REF!,(IF(B20=Data!#REF!,Data!#REF!,Data!#REF!)))))))))))))))&amp;IF(B20=Data!#REF!,Data!#REF!,(IF(B20=Data!#REF!,Data!#REF!,(IF(B20=Data!#REF!,Data!#REF!,(IF(B20=Data!#REF!,Data!#REF!,(IF(B20=Data!B102,Data!J102,(IF(B20=Data!B105,Data!J920,(IF(B20=Data!#REF!,Data!#REF!,(IF(B20=Data!#REF!,Data!#REF!,Data!#REF!)))))))))))))))&amp;IF(B20=Data!#REF!,Data!#REF!,(IF(B20=Data!#REF!,Data!#REF!,(IF(B20=Data!#REF!,Data!#REF!,(IF(B20=Data!#REF!,Data!#REF!,(IF(B20=Data!#REF!,Data!#REF!,Data!#REF!)))))))))</f>
        <v>#REF!</v>
      </c>
      <c r="V20" s="457" t="str">
        <f>IF(D20="","",VLOOKUP(B20,Data!$B$5:$J$402,9,FALSE)*D20)</f>
        <v/>
      </c>
    </row>
    <row r="21" spans="1:22" s="458" customFormat="1" ht="20" customHeight="1">
      <c r="A21" s="443">
        <v>2</v>
      </c>
      <c r="B21" s="460" t="s">
        <v>357</v>
      </c>
      <c r="C21" s="445" t="str">
        <f>IF(D21="","",VLOOKUP(B21,Data!$B$5:$L$402,2,FALSE))</f>
        <v>WQ78290</v>
      </c>
      <c r="D21" s="505">
        <v>4</v>
      </c>
      <c r="E21" s="447" t="s">
        <v>521</v>
      </c>
      <c r="F21" s="445">
        <f>IF(D21="","",VLOOKUP(B21,Data!$B$5:$L$402,11,FALSE))</f>
        <v>4283.7299999999996</v>
      </c>
      <c r="G21" s="448">
        <f t="shared" ref="G21:G25" si="1">IF(D21&gt;0,D21*F21,"-")</f>
        <v>17134.919999999998</v>
      </c>
      <c r="H21" s="449" t="str">
        <f>IF(D21="","",VLOOKUP(B21,Data!$B$5:$D$402,3,FALSE))</f>
        <v>C/T</v>
      </c>
      <c r="I21" s="450" t="str">
        <f>IF(D21="","",VLOOKUP(B21,Data!$B$5:$M$402,12,FALSE))</f>
        <v>Indonesia</v>
      </c>
      <c r="J21" s="451" t="s">
        <v>949</v>
      </c>
      <c r="K21" s="452">
        <f>IF(D21="","",VLOOKUP(B21,Data!$B$5:$E$402,4,FALSE)*D21)</f>
        <v>1220</v>
      </c>
      <c r="L21" s="445">
        <f>IF(D21="","",VLOOKUP(B21,Data!$B$5:$F$402,5,FALSE)*D21)</f>
        <v>1076</v>
      </c>
      <c r="M21" s="448" t="e">
        <f>IF(B21=Data!#REF!,Data!#REF!,(IF(B21=Data!B101,Data!G101,(IF(B21=Data!#REF!,Data!#REF!,(IF(B21=Data!#REF!,Data!#REF!,(IF(B21=Data!#REF!,Data!#REF!,(IF(B21=Data!#REF!,Data!#REF!,(IF(B21=Data!#REF!,Data!#REF!,(IF(B21=Data!#REF!,Data!#REF!,Data!#REF!)))))))))))))))&amp;IF(B21=Data!#REF!,Data!#REF!,(IF(B21=Data!#REF!,Data!#REF!,(IF(B21=Data!#REF!,Data!#REF!,(IF(B21=Data!#REF!,Data!#REF!,(IF(B21=Data!B80,Data!G80,(IF(B21=Data!B83,Data!G898,(IF(B21=Data!#REF!,Data!#REF!,(IF(B21=Data!#REF!,Data!#REF!,Data!#REF!)))))))))))))))&amp;IF(B21=Data!#REF!,Data!#REF!,(IF(B21=Data!#REF!,Data!#REF!,(IF(B21=Data!#REF!,Data!#REF!,(IF(B21=Data!#REF!,Data!#REF!,(IF(B21=Data!#REF!,Data!#REF!,Data!#REF!)))))))))</f>
        <v>#REF!</v>
      </c>
      <c r="N21" s="453"/>
      <c r="O21" s="454"/>
      <c r="P21" s="455" t="e">
        <f>IF(B21=Data!#REF!,Data!#REF!,(IF(B21=Data!B101,Data!H101,(IF(B21=Data!#REF!,Data!#REF!,(IF(B21=Data!#REF!,Data!#REF!,(IF(B21=Data!#REF!,Data!#REF!,(IF(B21=Data!#REF!,Data!#REF!,(IF(B21=Data!#REF!,Data!#REF!,(IF(B21=Data!#REF!,Data!#REF!,Data!#REF!)))))))))))))))&amp;IF(B21=Data!#REF!,Data!#REF!,(IF(B21=Data!#REF!,Data!#REF!,(IF(B21=Data!#REF!,Data!#REF!,(IF(B21=Data!#REF!,Data!#REF!,(IF(B21=Data!B80,Data!H80,(IF(B21=Data!B83,Data!H898,(IF(B21=Data!#REF!,Data!#REF!,(IF(B21=Data!#REF!,Data!#REF!,Data!#REF!)))))))))))))))&amp;IF(B21=Data!#REF!,Data!#REF!,(IF(B21=Data!#REF!,Data!#REF!,(IF(B21=Data!#REF!,Data!#REF!,(IF(B21=Data!#REF!,Data!#REF!,(IF(B21=Data!#REF!,Data!#REF!,Data!#REF!)))))))))</f>
        <v>#REF!</v>
      </c>
      <c r="Q21" s="454"/>
      <c r="R21" s="454"/>
      <c r="S21" s="455" t="e">
        <f>IF(B21=Data!#REF!,Data!#REF!,(IF(B21=Data!B101,Data!I101,(IF(B21=Data!#REF!,Data!#REF!,(IF(B21=Data!#REF!,Data!#REF!,(IF(B21=Data!#REF!,Data!#REF!,(IF(B21=Data!#REF!,Data!#REF!,(IF(B21=Data!#REF!,Data!#REF!,(IF(B21=Data!#REF!,Data!#REF!,Data!#REF!)))))))))))))))&amp;IF(B21=Data!#REF!,Data!#REF!,(IF(B21=Data!#REF!,Data!#REF!,(IF(B21=Data!#REF!,Data!#REF!,(IF(B21=Data!#REF!,Data!#REF!,(IF(B21=Data!B80,Data!I80,(IF(B21=Data!B83,Data!I898,(IF(B21=Data!#REF!,Data!#REF!,(IF(B21=Data!#REF!,Data!#REF!,Data!#REF!)))))))))))))))&amp;IF(B21=Data!#REF!,Data!#REF!,(IF(B21=Data!#REF!,Data!#REF!,(IF(B21=Data!#REF!,Data!#REF!,(IF(B21=Data!#REF!,Data!#REF!,(IF(B21=Data!#REF!,Data!#REF!,Data!#REF!)))))))))</f>
        <v>#REF!</v>
      </c>
      <c r="T21" s="456"/>
      <c r="U21" s="455" t="e">
        <f>IF(B21=Data!#REF!,Data!#REF!,(IF(B21=Data!B101,Data!J101,(IF(B21=Data!#REF!,Data!#REF!,(IF(B21=Data!#REF!,Data!#REF!,(IF(B21=Data!#REF!,Data!#REF!,(IF(B21=Data!#REF!,Data!#REF!,(IF(B21=Data!#REF!,Data!#REF!,(IF(B21=Data!#REF!,Data!#REF!,Data!#REF!)))))))))))))))&amp;IF(B21=Data!#REF!,Data!#REF!,(IF(B21=Data!#REF!,Data!#REF!,(IF(B21=Data!#REF!,Data!#REF!,(IF(B21=Data!#REF!,Data!#REF!,(IF(B21=Data!B80,Data!J80,(IF(B21=Data!B83,Data!J898,(IF(B21=Data!#REF!,Data!#REF!,(IF(B21=Data!#REF!,Data!#REF!,Data!#REF!)))))))))))))))&amp;IF(B21=Data!#REF!,Data!#REF!,(IF(B21=Data!#REF!,Data!#REF!,(IF(B21=Data!#REF!,Data!#REF!,(IF(B21=Data!#REF!,Data!#REF!,(IF(B21=Data!#REF!,Data!#REF!,Data!#REF!)))))))))</f>
        <v>#REF!</v>
      </c>
      <c r="V21" s="457">
        <f>IF(D21="","",VLOOKUP(B21,Data!$B$5:$J$402,9,FALSE)*D21)</f>
        <v>6.1360000000000001</v>
      </c>
    </row>
    <row r="22" spans="1:22" s="458" customFormat="1" ht="20" customHeight="1">
      <c r="A22" s="443">
        <v>3</v>
      </c>
      <c r="B22" s="460" t="s">
        <v>39</v>
      </c>
      <c r="C22" s="445" t="str">
        <f>IF(D22="","",VLOOKUP(B22,Data!$B$5:$L$402,2,FALSE))</f>
        <v>ZJ54410</v>
      </c>
      <c r="D22" s="505">
        <v>1</v>
      </c>
      <c r="E22" s="447"/>
      <c r="F22" s="445">
        <f>IF(D22="","",VLOOKUP(B22,Data!$B$5:$L$402,11,FALSE))</f>
        <v>4657.7700000000004</v>
      </c>
      <c r="G22" s="448">
        <f t="shared" si="1"/>
        <v>4657.7700000000004</v>
      </c>
      <c r="H22" s="449" t="str">
        <f>IF(D22="","",VLOOKUP(B22,Data!$B$5:$D$402,3,FALSE))</f>
        <v>C/T</v>
      </c>
      <c r="I22" s="450" t="str">
        <f>IF(D22="","",VLOOKUP(B22,Data!$B$5:$M$402,12,FALSE))</f>
        <v>Indonesia</v>
      </c>
      <c r="J22" s="451" t="s">
        <v>949</v>
      </c>
      <c r="K22" s="452">
        <f>IF(D22="","",VLOOKUP(B22,Data!$B$5:$E$402,4,FALSE)*D22)</f>
        <v>305</v>
      </c>
      <c r="L22" s="445">
        <f>IF(D22="","",VLOOKUP(B22,Data!$B$5:$F$402,5,FALSE)*D22)</f>
        <v>269</v>
      </c>
      <c r="M22" s="448" t="e">
        <f>IF(B22=Data!#REF!,Data!#REF!,(IF(B22=Data!B102,Data!G102,(IF(B22=Data!#REF!,Data!#REF!,(IF(B22=Data!#REF!,Data!#REF!,(IF(B22=Data!#REF!,Data!#REF!,(IF(B22=Data!#REF!,Data!#REF!,(IF(B22=Data!#REF!,Data!#REF!,(IF(B22=Data!#REF!,Data!#REF!,Data!#REF!)))))))))))))))&amp;IF(B22=Data!#REF!,Data!#REF!,(IF(B22=Data!#REF!,Data!#REF!,(IF(B22=Data!#REF!,Data!#REF!,(IF(B22=Data!#REF!,Data!#REF!,(IF(B22=Data!B81,Data!G81,(IF(B22=Data!B84,Data!G899,(IF(B22=Data!#REF!,Data!#REF!,(IF(B22=Data!#REF!,Data!#REF!,Data!#REF!)))))))))))))))&amp;IF(B22=Data!#REF!,Data!#REF!,(IF(B22=Data!#REF!,Data!#REF!,(IF(B22=Data!#REF!,Data!#REF!,(IF(B22=Data!#REF!,Data!#REF!,(IF(B22=Data!#REF!,Data!#REF!,Data!#REF!)))))))))</f>
        <v>#REF!</v>
      </c>
      <c r="N22" s="453"/>
      <c r="O22" s="454"/>
      <c r="P22" s="455" t="e">
        <f>IF(B22=Data!#REF!,Data!#REF!,(IF(B22=Data!B102,Data!H102,(IF(B22=Data!#REF!,Data!#REF!,(IF(B22=Data!#REF!,Data!#REF!,(IF(B22=Data!#REF!,Data!#REF!,(IF(B22=Data!#REF!,Data!#REF!,(IF(B22=Data!#REF!,Data!#REF!,(IF(B22=Data!#REF!,Data!#REF!,Data!#REF!)))))))))))))))&amp;IF(B22=Data!#REF!,Data!#REF!,(IF(B22=Data!#REF!,Data!#REF!,(IF(B22=Data!#REF!,Data!#REF!,(IF(B22=Data!#REF!,Data!#REF!,(IF(B22=Data!B81,Data!H81,(IF(B22=Data!B84,Data!H899,(IF(B22=Data!#REF!,Data!#REF!,(IF(B22=Data!#REF!,Data!#REF!,Data!#REF!)))))))))))))))&amp;IF(B22=Data!#REF!,Data!#REF!,(IF(B22=Data!#REF!,Data!#REF!,(IF(B22=Data!#REF!,Data!#REF!,(IF(B22=Data!#REF!,Data!#REF!,(IF(B22=Data!#REF!,Data!#REF!,Data!#REF!)))))))))</f>
        <v>#REF!</v>
      </c>
      <c r="Q22" s="454"/>
      <c r="R22" s="454"/>
      <c r="S22" s="455" t="e">
        <f>IF(B22=Data!#REF!,Data!#REF!,(IF(B22=Data!B102,Data!I102,(IF(B22=Data!#REF!,Data!#REF!,(IF(B22=Data!#REF!,Data!#REF!,(IF(B22=Data!#REF!,Data!#REF!,(IF(B22=Data!#REF!,Data!#REF!,(IF(B22=Data!#REF!,Data!#REF!,(IF(B22=Data!#REF!,Data!#REF!,Data!#REF!)))))))))))))))&amp;IF(B22=Data!#REF!,Data!#REF!,(IF(B22=Data!#REF!,Data!#REF!,(IF(B22=Data!#REF!,Data!#REF!,(IF(B22=Data!#REF!,Data!#REF!,(IF(B22=Data!B81,Data!I81,(IF(B22=Data!B84,Data!I899,(IF(B22=Data!#REF!,Data!#REF!,(IF(B22=Data!#REF!,Data!#REF!,Data!#REF!)))))))))))))))&amp;IF(B22=Data!#REF!,Data!#REF!,(IF(B22=Data!#REF!,Data!#REF!,(IF(B22=Data!#REF!,Data!#REF!,(IF(B22=Data!#REF!,Data!#REF!,(IF(B22=Data!#REF!,Data!#REF!,Data!#REF!)))))))))</f>
        <v>#REF!</v>
      </c>
      <c r="T22" s="456"/>
      <c r="U22" s="455" t="e">
        <f>IF(B22=Data!#REF!,Data!#REF!,(IF(B22=Data!B102,Data!J102,(IF(B22=Data!#REF!,Data!#REF!,(IF(B22=Data!#REF!,Data!#REF!,(IF(B22=Data!#REF!,Data!#REF!,(IF(B22=Data!#REF!,Data!#REF!,(IF(B22=Data!#REF!,Data!#REF!,(IF(B22=Data!#REF!,Data!#REF!,Data!#REF!)))))))))))))))&amp;IF(B22=Data!#REF!,Data!#REF!,(IF(B22=Data!#REF!,Data!#REF!,(IF(B22=Data!#REF!,Data!#REF!,(IF(B22=Data!#REF!,Data!#REF!,(IF(B22=Data!B81,Data!J81,(IF(B22=Data!B84,Data!J899,(IF(B22=Data!#REF!,Data!#REF!,(IF(B22=Data!#REF!,Data!#REF!,Data!#REF!)))))))))))))))&amp;IF(B22=Data!#REF!,Data!#REF!,(IF(B22=Data!#REF!,Data!#REF!,(IF(B22=Data!#REF!,Data!#REF!,(IF(B22=Data!#REF!,Data!#REF!,(IF(B22=Data!#REF!,Data!#REF!,Data!#REF!)))))))))</f>
        <v>#REF!</v>
      </c>
      <c r="V22" s="457">
        <f>IF(D22="","",VLOOKUP(B22,Data!$B$5:$J$402,9,FALSE)*D22)</f>
        <v>1.534</v>
      </c>
    </row>
    <row r="23" spans="1:22" s="458" customFormat="1" ht="20" customHeight="1">
      <c r="A23" s="443">
        <v>4</v>
      </c>
      <c r="B23" s="460" t="s">
        <v>199</v>
      </c>
      <c r="C23" s="445" t="str">
        <f>IF(D23="","",VLOOKUP(B23,Data!$B$5:$L$402,2,FALSE))</f>
        <v>WH50360</v>
      </c>
      <c r="D23" s="505">
        <v>1</v>
      </c>
      <c r="E23" s="447" t="s">
        <v>939</v>
      </c>
      <c r="F23" s="445">
        <f>IF(D23="","",VLOOKUP(B23,Data!$B$5:$L$402,11,FALSE))</f>
        <v>1751.45</v>
      </c>
      <c r="G23" s="448">
        <f t="shared" si="1"/>
        <v>1751.45</v>
      </c>
      <c r="H23" s="449" t="str">
        <f>IF(D23="","",VLOOKUP(B23,Data!$B$5:$D$402,3,FALSE))</f>
        <v>C/T</v>
      </c>
      <c r="I23" s="450" t="str">
        <f>IF(D23="","",VLOOKUP(B23,Data!$B$5:$M$402,12,FALSE))</f>
        <v>Indonesia</v>
      </c>
      <c r="J23" s="451" t="s">
        <v>949</v>
      </c>
      <c r="K23" s="452">
        <f>IF(D23="","",VLOOKUP(B23,Data!$B$5:$E$402,4,FALSE)*D23)</f>
        <v>201</v>
      </c>
      <c r="L23" s="445">
        <f>IF(D23="","",VLOOKUP(B23,Data!$B$5:$F$402,5,FALSE)*D23)</f>
        <v>181</v>
      </c>
      <c r="M23" s="448" t="e">
        <f>IF(B23=Data!#REF!,Data!#REF!,(IF(B23=Data!B103,Data!G103,(IF(B23=Data!#REF!,Data!#REF!,(IF(B23=Data!#REF!,Data!#REF!,(IF(B23=Data!#REF!,Data!#REF!,(IF(B23=Data!#REF!,Data!#REF!,(IF(B23=Data!#REF!,Data!#REF!,(IF(B23=Data!#REF!,Data!#REF!,Data!#REF!)))))))))))))))&amp;IF(B23=Data!#REF!,Data!#REF!,(IF(B23=Data!#REF!,Data!#REF!,(IF(B23=Data!#REF!,Data!#REF!,(IF(B23=Data!#REF!,Data!#REF!,(IF(B23=Data!B82,Data!G82,(IF(B23=Data!B85,Data!G900,(IF(B23=Data!#REF!,Data!#REF!,(IF(B23=Data!#REF!,Data!#REF!,Data!#REF!)))))))))))))))&amp;IF(B23=Data!#REF!,Data!#REF!,(IF(B23=Data!#REF!,Data!#REF!,(IF(B23=Data!#REF!,Data!#REF!,(IF(B23=Data!#REF!,Data!#REF!,(IF(B23=Data!#REF!,Data!#REF!,Data!#REF!)))))))))</f>
        <v>#REF!</v>
      </c>
      <c r="N23" s="453"/>
      <c r="O23" s="454"/>
      <c r="P23" s="455" t="e">
        <f>IF(B23=Data!#REF!,Data!#REF!,(IF(B23=Data!B103,Data!H103,(IF(B23=Data!#REF!,Data!#REF!,(IF(B23=Data!#REF!,Data!#REF!,(IF(B23=Data!#REF!,Data!#REF!,(IF(B23=Data!#REF!,Data!#REF!,(IF(B23=Data!#REF!,Data!#REF!,(IF(B23=Data!#REF!,Data!#REF!,Data!#REF!)))))))))))))))&amp;IF(B23=Data!#REF!,Data!#REF!,(IF(B23=Data!#REF!,Data!#REF!,(IF(B23=Data!#REF!,Data!#REF!,(IF(B23=Data!#REF!,Data!#REF!,(IF(B23=Data!B82,Data!H82,(IF(B23=Data!B85,Data!H900,(IF(B23=Data!#REF!,Data!#REF!,(IF(B23=Data!#REF!,Data!#REF!,Data!#REF!)))))))))))))))&amp;IF(B23=Data!#REF!,Data!#REF!,(IF(B23=Data!#REF!,Data!#REF!,(IF(B23=Data!#REF!,Data!#REF!,(IF(B23=Data!#REF!,Data!#REF!,(IF(B23=Data!#REF!,Data!#REF!,Data!#REF!)))))))))</f>
        <v>#REF!</v>
      </c>
      <c r="Q23" s="454"/>
      <c r="R23" s="454"/>
      <c r="S23" s="455" t="e">
        <f>IF(B23=Data!#REF!,Data!#REF!,(IF(B23=Data!B103,Data!I103,(IF(B23=Data!#REF!,Data!#REF!,(IF(B23=Data!#REF!,Data!#REF!,(IF(B23=Data!#REF!,Data!#REF!,(IF(B23=Data!#REF!,Data!#REF!,(IF(B23=Data!#REF!,Data!#REF!,(IF(B23=Data!#REF!,Data!#REF!,Data!#REF!)))))))))))))))&amp;IF(B23=Data!#REF!,Data!#REF!,(IF(B23=Data!#REF!,Data!#REF!,(IF(B23=Data!#REF!,Data!#REF!,(IF(B23=Data!#REF!,Data!#REF!,(IF(B23=Data!B82,Data!I82,(IF(B23=Data!B85,Data!I900,(IF(B23=Data!#REF!,Data!#REF!,(IF(B23=Data!#REF!,Data!#REF!,Data!#REF!)))))))))))))))&amp;IF(B23=Data!#REF!,Data!#REF!,(IF(B23=Data!#REF!,Data!#REF!,(IF(B23=Data!#REF!,Data!#REF!,(IF(B23=Data!#REF!,Data!#REF!,(IF(B23=Data!#REF!,Data!#REF!,Data!#REF!)))))))))</f>
        <v>#REF!</v>
      </c>
      <c r="T23" s="456"/>
      <c r="U23" s="455" t="e">
        <f>IF(B23=Data!#REF!,Data!#REF!,(IF(B23=Data!B103,Data!J103,(IF(B23=Data!#REF!,Data!#REF!,(IF(B23=Data!#REF!,Data!#REF!,(IF(B23=Data!#REF!,Data!#REF!,(IF(B23=Data!#REF!,Data!#REF!,(IF(B23=Data!#REF!,Data!#REF!,(IF(B23=Data!#REF!,Data!#REF!,Data!#REF!)))))))))))))))&amp;IF(B23=Data!#REF!,Data!#REF!,(IF(B23=Data!#REF!,Data!#REF!,(IF(B23=Data!#REF!,Data!#REF!,(IF(B23=Data!#REF!,Data!#REF!,(IF(B23=Data!B82,Data!J82,(IF(B23=Data!B85,Data!J900,(IF(B23=Data!#REF!,Data!#REF!,(IF(B23=Data!#REF!,Data!#REF!,Data!#REF!)))))))))))))))&amp;IF(B23=Data!#REF!,Data!#REF!,(IF(B23=Data!#REF!,Data!#REF!,(IF(B23=Data!#REF!,Data!#REF!,(IF(B23=Data!#REF!,Data!#REF!,(IF(B23=Data!#REF!,Data!#REF!,Data!#REF!)))))))))</f>
        <v>#REF!</v>
      </c>
      <c r="V23" s="457">
        <f>IF(D23="","",VLOOKUP(B23,Data!$B$5:$J$402,9,FALSE)*D23)</f>
        <v>1.1499999999999999</v>
      </c>
    </row>
    <row r="24" spans="1:22" s="458" customFormat="1" ht="20" customHeight="1">
      <c r="A24" s="443">
        <v>5</v>
      </c>
      <c r="B24" s="460" t="s">
        <v>209</v>
      </c>
      <c r="C24" s="445" t="str">
        <f>IF(D24="","",VLOOKUP(B24,Data!$B$5:$L$402,2,FALSE))</f>
        <v>WN49700</v>
      </c>
      <c r="D24" s="505">
        <v>1</v>
      </c>
      <c r="E24" s="447"/>
      <c r="F24" s="445">
        <f>IF(D24="","",VLOOKUP(B24,Data!$B$5:$L$402,11,FALSE))</f>
        <v>1870.77</v>
      </c>
      <c r="G24" s="448">
        <f t="shared" si="1"/>
        <v>1870.77</v>
      </c>
      <c r="H24" s="449" t="str">
        <f>IF(D24="","",VLOOKUP(B24,Data!$B$5:$D$402,3,FALSE))</f>
        <v>C/T</v>
      </c>
      <c r="I24" s="450" t="str">
        <f>IF(D24="","",VLOOKUP(B24,Data!$B$5:$M$402,12,FALSE))</f>
        <v>Indonesia</v>
      </c>
      <c r="J24" s="451" t="s">
        <v>949</v>
      </c>
      <c r="K24" s="452">
        <f>IF(D24="","",VLOOKUP(B24,Data!$B$5:$E$402,4,FALSE)*D24)</f>
        <v>201</v>
      </c>
      <c r="L24" s="445">
        <f>IF(D24="","",VLOOKUP(B24,Data!$B$5:$F$402,5,FALSE)*D24)</f>
        <v>181</v>
      </c>
      <c r="M24" s="448" t="e">
        <f>IF(B24=Data!#REF!,Data!#REF!,(IF(B24=Data!B104,Data!G104,(IF(B24=Data!#REF!,Data!#REF!,(IF(B24=Data!#REF!,Data!#REF!,(IF(B24=Data!#REF!,Data!#REF!,(IF(B24=Data!#REF!,Data!#REF!,(IF(B24=Data!#REF!,Data!#REF!,(IF(B24=Data!#REF!,Data!#REF!,Data!#REF!)))))))))))))))&amp;IF(B24=Data!#REF!,Data!#REF!,(IF(B24=Data!#REF!,Data!#REF!,(IF(B24=Data!#REF!,Data!#REF!,(IF(B24=Data!#REF!,Data!#REF!,(IF(B24=Data!B83,Data!G83,(IF(B24=Data!B86,Data!G901,(IF(B24=Data!#REF!,Data!#REF!,(IF(B24=Data!#REF!,Data!#REF!,Data!#REF!)))))))))))))))&amp;IF(B24=Data!#REF!,Data!#REF!,(IF(B24=Data!#REF!,Data!#REF!,(IF(B24=Data!#REF!,Data!#REF!,(IF(B24=Data!#REF!,Data!#REF!,(IF(B24=Data!#REF!,Data!#REF!,Data!#REF!)))))))))</f>
        <v>#REF!</v>
      </c>
      <c r="N24" s="453"/>
      <c r="O24" s="454"/>
      <c r="P24" s="455" t="e">
        <f>IF(B24=Data!#REF!,Data!#REF!,(IF(B24=Data!B104,Data!H104,(IF(B24=Data!#REF!,Data!#REF!,(IF(B24=Data!#REF!,Data!#REF!,(IF(B24=Data!#REF!,Data!#REF!,(IF(B24=Data!#REF!,Data!#REF!,(IF(B24=Data!#REF!,Data!#REF!,(IF(B24=Data!#REF!,Data!#REF!,Data!#REF!)))))))))))))))&amp;IF(B24=Data!#REF!,Data!#REF!,(IF(B24=Data!#REF!,Data!#REF!,(IF(B24=Data!#REF!,Data!#REF!,(IF(B24=Data!#REF!,Data!#REF!,(IF(B24=Data!B83,Data!H83,(IF(B24=Data!B86,Data!H901,(IF(B24=Data!#REF!,Data!#REF!,(IF(B24=Data!#REF!,Data!#REF!,Data!#REF!)))))))))))))))&amp;IF(B24=Data!#REF!,Data!#REF!,(IF(B24=Data!#REF!,Data!#REF!,(IF(B24=Data!#REF!,Data!#REF!,(IF(B24=Data!#REF!,Data!#REF!,(IF(B24=Data!#REF!,Data!#REF!,Data!#REF!)))))))))</f>
        <v>#REF!</v>
      </c>
      <c r="Q24" s="454"/>
      <c r="R24" s="454"/>
      <c r="S24" s="455" t="e">
        <f>IF(B24=Data!#REF!,Data!#REF!,(IF(B24=Data!B104,Data!I104,(IF(B24=Data!#REF!,Data!#REF!,(IF(B24=Data!#REF!,Data!#REF!,(IF(B24=Data!#REF!,Data!#REF!,(IF(B24=Data!#REF!,Data!#REF!,(IF(B24=Data!#REF!,Data!#REF!,(IF(B24=Data!#REF!,Data!#REF!,Data!#REF!)))))))))))))))&amp;IF(B24=Data!#REF!,Data!#REF!,(IF(B24=Data!#REF!,Data!#REF!,(IF(B24=Data!#REF!,Data!#REF!,(IF(B24=Data!#REF!,Data!#REF!,(IF(B24=Data!B83,Data!I83,(IF(B24=Data!B86,Data!I901,(IF(B24=Data!#REF!,Data!#REF!,(IF(B24=Data!#REF!,Data!#REF!,Data!#REF!)))))))))))))))&amp;IF(B24=Data!#REF!,Data!#REF!,(IF(B24=Data!#REF!,Data!#REF!,(IF(B24=Data!#REF!,Data!#REF!,(IF(B24=Data!#REF!,Data!#REF!,(IF(B24=Data!#REF!,Data!#REF!,Data!#REF!)))))))))</f>
        <v>#REF!</v>
      </c>
      <c r="T24" s="456"/>
      <c r="U24" s="455" t="e">
        <f>IF(B24=Data!#REF!,Data!#REF!,(IF(B24=Data!B104,Data!J104,(IF(B24=Data!#REF!,Data!#REF!,(IF(B24=Data!#REF!,Data!#REF!,(IF(B24=Data!#REF!,Data!#REF!,(IF(B24=Data!#REF!,Data!#REF!,(IF(B24=Data!#REF!,Data!#REF!,(IF(B24=Data!#REF!,Data!#REF!,Data!#REF!)))))))))))))))&amp;IF(B24=Data!#REF!,Data!#REF!,(IF(B24=Data!#REF!,Data!#REF!,(IF(B24=Data!#REF!,Data!#REF!,(IF(B24=Data!#REF!,Data!#REF!,(IF(B24=Data!B83,Data!J83,(IF(B24=Data!B86,Data!J901,(IF(B24=Data!#REF!,Data!#REF!,(IF(B24=Data!#REF!,Data!#REF!,Data!#REF!)))))))))))))))&amp;IF(B24=Data!#REF!,Data!#REF!,(IF(B24=Data!#REF!,Data!#REF!,(IF(B24=Data!#REF!,Data!#REF!,(IF(B24=Data!#REF!,Data!#REF!,(IF(B24=Data!#REF!,Data!#REF!,Data!#REF!)))))))))</f>
        <v>#REF!</v>
      </c>
      <c r="V24" s="457">
        <f>IF(D24="","",VLOOKUP(B24,Data!$B$5:$J$402,9,FALSE)*D24)</f>
        <v>1.1499999999999999</v>
      </c>
    </row>
    <row r="25" spans="1:22" s="458" customFormat="1" ht="20" customHeight="1">
      <c r="A25" s="443">
        <v>6</v>
      </c>
      <c r="B25" s="460" t="s">
        <v>215</v>
      </c>
      <c r="C25" s="445" t="str">
        <f>IF(D25="","",VLOOKUP(B25,Data!$B$5:$L$402,2,FALSE))</f>
        <v>WH50420</v>
      </c>
      <c r="D25" s="505">
        <v>1</v>
      </c>
      <c r="E25" s="447"/>
      <c r="F25" s="445">
        <f>IF(D25="","",VLOOKUP(B25,Data!$B$5:$L$402,11,FALSE))</f>
        <v>1897.4</v>
      </c>
      <c r="G25" s="448">
        <f t="shared" si="1"/>
        <v>1897.4</v>
      </c>
      <c r="H25" s="449" t="str">
        <f>IF(D25="","",VLOOKUP(B25,Data!$B$5:$D$402,3,FALSE))</f>
        <v>C/T</v>
      </c>
      <c r="I25" s="450" t="str">
        <f>IF(D25="","",VLOOKUP(B25,Data!$B$5:$M$402,12,FALSE))</f>
        <v>Indonesia</v>
      </c>
      <c r="J25" s="451" t="s">
        <v>949</v>
      </c>
      <c r="K25" s="452">
        <f>IF(D25="","",VLOOKUP(B25,Data!$B$5:$E$402,4,FALSE)*D25)</f>
        <v>222</v>
      </c>
      <c r="L25" s="445">
        <f>IF(D25="","",VLOOKUP(B25,Data!$B$5:$F$402,5,FALSE)*D25)</f>
        <v>201</v>
      </c>
      <c r="M25" s="448" t="e">
        <f>IF(B25=Data!#REF!,Data!#REF!,(IF(B25=Data!B105,Data!G105,(IF(B25=Data!#REF!,Data!#REF!,(IF(B25=Data!#REF!,Data!#REF!,(IF(B25=Data!#REF!,Data!#REF!,(IF(B25=Data!#REF!,Data!#REF!,(IF(B25=Data!#REF!,Data!#REF!,(IF(B25=Data!#REF!,Data!#REF!,Data!#REF!)))))))))))))))&amp;IF(B25=Data!#REF!,Data!#REF!,(IF(B25=Data!#REF!,Data!#REF!,(IF(B25=Data!#REF!,Data!#REF!,(IF(B25=Data!#REF!,Data!#REF!,(IF(B25=Data!B84,Data!G84,(IF(B25=Data!B87,Data!G902,(IF(B25=Data!#REF!,Data!#REF!,(IF(B25=Data!#REF!,Data!#REF!,Data!#REF!)))))))))))))))&amp;IF(B25=Data!#REF!,Data!#REF!,(IF(B25=Data!#REF!,Data!#REF!,(IF(B25=Data!#REF!,Data!#REF!,(IF(B25=Data!#REF!,Data!#REF!,(IF(B25=Data!#REF!,Data!#REF!,Data!#REF!)))))))))</f>
        <v>#REF!</v>
      </c>
      <c r="N25" s="453"/>
      <c r="O25" s="454"/>
      <c r="P25" s="455" t="e">
        <f>IF(B25=Data!#REF!,Data!#REF!,(IF(B25=Data!B105,Data!H105,(IF(B25=Data!#REF!,Data!#REF!,(IF(B25=Data!#REF!,Data!#REF!,(IF(B25=Data!#REF!,Data!#REF!,(IF(B25=Data!#REF!,Data!#REF!,(IF(B25=Data!#REF!,Data!#REF!,(IF(B25=Data!#REF!,Data!#REF!,Data!#REF!)))))))))))))))&amp;IF(B25=Data!#REF!,Data!#REF!,(IF(B25=Data!#REF!,Data!#REF!,(IF(B25=Data!#REF!,Data!#REF!,(IF(B25=Data!#REF!,Data!#REF!,(IF(B25=Data!B84,Data!H84,(IF(B25=Data!B87,Data!H902,(IF(B25=Data!#REF!,Data!#REF!,(IF(B25=Data!#REF!,Data!#REF!,Data!#REF!)))))))))))))))&amp;IF(B25=Data!#REF!,Data!#REF!,(IF(B25=Data!#REF!,Data!#REF!,(IF(B25=Data!#REF!,Data!#REF!,(IF(B25=Data!#REF!,Data!#REF!,(IF(B25=Data!#REF!,Data!#REF!,Data!#REF!)))))))))</f>
        <v>#REF!</v>
      </c>
      <c r="Q25" s="454"/>
      <c r="R25" s="454"/>
      <c r="S25" s="455" t="e">
        <f>IF(B25=Data!#REF!,Data!#REF!,(IF(B25=Data!B105,Data!I105,(IF(B25=Data!#REF!,Data!#REF!,(IF(B25=Data!#REF!,Data!#REF!,(IF(B25=Data!#REF!,Data!#REF!,(IF(B25=Data!#REF!,Data!#REF!,(IF(B25=Data!#REF!,Data!#REF!,(IF(B25=Data!#REF!,Data!#REF!,Data!#REF!)))))))))))))))&amp;IF(B25=Data!#REF!,Data!#REF!,(IF(B25=Data!#REF!,Data!#REF!,(IF(B25=Data!#REF!,Data!#REF!,(IF(B25=Data!#REF!,Data!#REF!,(IF(B25=Data!B84,Data!I84,(IF(B25=Data!B87,Data!I902,(IF(B25=Data!#REF!,Data!#REF!,(IF(B25=Data!#REF!,Data!#REF!,Data!#REF!)))))))))))))))&amp;IF(B25=Data!#REF!,Data!#REF!,(IF(B25=Data!#REF!,Data!#REF!,(IF(B25=Data!#REF!,Data!#REF!,(IF(B25=Data!#REF!,Data!#REF!,(IF(B25=Data!#REF!,Data!#REF!,Data!#REF!)))))))))</f>
        <v>#REF!</v>
      </c>
      <c r="T25" s="456"/>
      <c r="U25" s="455" t="e">
        <f>IF(B25=Data!#REF!,Data!#REF!,(IF(B25=Data!B105,Data!J105,(IF(B25=Data!#REF!,Data!#REF!,(IF(B25=Data!#REF!,Data!#REF!,(IF(B25=Data!#REF!,Data!#REF!,(IF(B25=Data!#REF!,Data!#REF!,(IF(B25=Data!#REF!,Data!#REF!,(IF(B25=Data!#REF!,Data!#REF!,Data!#REF!)))))))))))))))&amp;IF(B25=Data!#REF!,Data!#REF!,(IF(B25=Data!#REF!,Data!#REF!,(IF(B25=Data!#REF!,Data!#REF!,(IF(B25=Data!#REF!,Data!#REF!,(IF(B25=Data!B84,Data!J84,(IF(B25=Data!B87,Data!J902,(IF(B25=Data!#REF!,Data!#REF!,(IF(B25=Data!#REF!,Data!#REF!,Data!#REF!)))))))))))))))&amp;IF(B25=Data!#REF!,Data!#REF!,(IF(B25=Data!#REF!,Data!#REF!,(IF(B25=Data!#REF!,Data!#REF!,(IF(B25=Data!#REF!,Data!#REF!,(IF(B25=Data!#REF!,Data!#REF!,Data!#REF!)))))))))</f>
        <v>#REF!</v>
      </c>
      <c r="V25" s="457">
        <f>IF(D25="","",VLOOKUP(B25,Data!$B$5:$J$402,9,FALSE)*D25)</f>
        <v>1.1990000000000001</v>
      </c>
    </row>
    <row r="26" spans="1:22" s="458" customFormat="1" ht="20" customHeight="1">
      <c r="A26" s="443"/>
      <c r="B26" s="462"/>
      <c r="C26" s="445" t="str">
        <f>IF(D26="","",VLOOKUP(B26,Data!$B$5:$L$402,2,FALSE))</f>
        <v/>
      </c>
      <c r="D26" s="461"/>
      <c r="E26" s="463"/>
      <c r="F26" s="445" t="str">
        <f>IF(D26="","",VLOOKUP(B26,Data!$B$5:$L$402,11,FALSE))</f>
        <v/>
      </c>
      <c r="G26" s="448" t="str">
        <f t="shared" si="0"/>
        <v>-</v>
      </c>
      <c r="H26" s="449" t="str">
        <f>IF(D26="","",VLOOKUP(B26,Data!$B$5:$D$402,3,FALSE))</f>
        <v/>
      </c>
      <c r="I26" s="450" t="str">
        <f>IF(D26="","",VLOOKUP(B26,Data!$B$5:$M$402,12,FALSE))</f>
        <v/>
      </c>
      <c r="J26" s="451"/>
      <c r="K26" s="452" t="str">
        <f>IF(D26="","",VLOOKUP(B26,Data!$B$5:$E$402,4,FALSE)*D26)</f>
        <v/>
      </c>
      <c r="L26" s="445" t="str">
        <f>IF(D26="","",VLOOKUP(B26,Data!$B$5:$F$402,5,FALSE)*D26)</f>
        <v/>
      </c>
      <c r="M26" s="448" t="e">
        <f>IF(B26=Data!#REF!,Data!#REF!,(IF(B26=Data!B114,Data!G114,(IF(B26=Data!#REF!,Data!#REF!,(IF(B26=Data!#REF!,Data!#REF!,(IF(B26=Data!#REF!,Data!#REF!,(IF(B26=Data!#REF!,Data!#REF!,(IF(B26=Data!#REF!,Data!#REF!,(IF(B26=Data!#REF!,Data!#REF!,Data!#REF!)))))))))))))))&amp;IF(B26=Data!#REF!,Data!#REF!,(IF(B26=Data!#REF!,Data!#REF!,(IF(B26=Data!#REF!,Data!#REF!,(IF(B26=Data!#REF!,Data!#REF!,(IF(B26=Data!B93,Data!G93,(IF(B26=Data!B96,Data!G911,(IF(B26=Data!#REF!,Data!#REF!,(IF(B26=Data!#REF!,Data!#REF!,Data!#REF!)))))))))))))))&amp;IF(B26=Data!#REF!,Data!#REF!,(IF(B26=Data!#REF!,Data!#REF!,(IF(B26=Data!#REF!,Data!#REF!,(IF(B26=Data!#REF!,Data!#REF!,(IF(B26=Data!#REF!,Data!#REF!,Data!#REF!)))))))))</f>
        <v>#REF!</v>
      </c>
      <c r="N26" s="453"/>
      <c r="O26" s="454"/>
      <c r="P26" s="455" t="e">
        <f>IF(B26=Data!#REF!,Data!#REF!,(IF(B26=Data!B114,Data!H114,(IF(B26=Data!#REF!,Data!#REF!,(IF(B26=Data!#REF!,Data!#REF!,(IF(B26=Data!#REF!,Data!#REF!,(IF(B26=Data!#REF!,Data!#REF!,(IF(B26=Data!#REF!,Data!#REF!,(IF(B26=Data!#REF!,Data!#REF!,Data!#REF!)))))))))))))))&amp;IF(B26=Data!#REF!,Data!#REF!,(IF(B26=Data!#REF!,Data!#REF!,(IF(B26=Data!#REF!,Data!#REF!,(IF(B26=Data!#REF!,Data!#REF!,(IF(B26=Data!B93,Data!H93,(IF(B26=Data!B96,Data!H911,(IF(B26=Data!#REF!,Data!#REF!,(IF(B26=Data!#REF!,Data!#REF!,Data!#REF!)))))))))))))))&amp;IF(B26=Data!#REF!,Data!#REF!,(IF(B26=Data!#REF!,Data!#REF!,(IF(B26=Data!#REF!,Data!#REF!,(IF(B26=Data!#REF!,Data!#REF!,(IF(B26=Data!#REF!,Data!#REF!,Data!#REF!)))))))))</f>
        <v>#REF!</v>
      </c>
      <c r="Q26" s="454"/>
      <c r="R26" s="454"/>
      <c r="S26" s="455" t="e">
        <f>IF(B26=Data!#REF!,Data!#REF!,(IF(B26=Data!B114,Data!I114,(IF(B26=Data!#REF!,Data!#REF!,(IF(B26=Data!#REF!,Data!#REF!,(IF(B26=Data!#REF!,Data!#REF!,(IF(B26=Data!#REF!,Data!#REF!,(IF(B26=Data!#REF!,Data!#REF!,(IF(B26=Data!#REF!,Data!#REF!,Data!#REF!)))))))))))))))&amp;IF(B26=Data!#REF!,Data!#REF!,(IF(B26=Data!#REF!,Data!#REF!,(IF(B26=Data!#REF!,Data!#REF!,(IF(B26=Data!#REF!,Data!#REF!,(IF(B26=Data!B93,Data!I93,(IF(B26=Data!B96,Data!I911,(IF(B26=Data!#REF!,Data!#REF!,(IF(B26=Data!#REF!,Data!#REF!,Data!#REF!)))))))))))))))&amp;IF(B26=Data!#REF!,Data!#REF!,(IF(B26=Data!#REF!,Data!#REF!,(IF(B26=Data!#REF!,Data!#REF!,(IF(B26=Data!#REF!,Data!#REF!,(IF(B26=Data!#REF!,Data!#REF!,Data!#REF!)))))))))</f>
        <v>#REF!</v>
      </c>
      <c r="T26" s="456"/>
      <c r="U26" s="455" t="e">
        <f>IF(B26=Data!#REF!,Data!#REF!,(IF(B26=Data!B114,Data!J114,(IF(B26=Data!#REF!,Data!#REF!,(IF(B26=Data!#REF!,Data!#REF!,(IF(B26=Data!#REF!,Data!#REF!,(IF(B26=Data!#REF!,Data!#REF!,(IF(B26=Data!#REF!,Data!#REF!,(IF(B26=Data!#REF!,Data!#REF!,Data!#REF!)))))))))))))))&amp;IF(B26=Data!#REF!,Data!#REF!,(IF(B26=Data!#REF!,Data!#REF!,(IF(B26=Data!#REF!,Data!#REF!,(IF(B26=Data!#REF!,Data!#REF!,(IF(B26=Data!B93,Data!J93,(IF(B26=Data!B96,Data!J911,(IF(B26=Data!#REF!,Data!#REF!,(IF(B26=Data!#REF!,Data!#REF!,Data!#REF!)))))))))))))))&amp;IF(B26=Data!#REF!,Data!#REF!,(IF(B26=Data!#REF!,Data!#REF!,(IF(B26=Data!#REF!,Data!#REF!,(IF(B26=Data!#REF!,Data!#REF!,(IF(B26=Data!#REF!,Data!#REF!,Data!#REF!)))))))))</f>
        <v>#REF!</v>
      </c>
      <c r="V26" s="457" t="str">
        <f>IF(D26="","",VLOOKUP(B26,Data!$B$5:$J$402,9,FALSE)*D26)</f>
        <v/>
      </c>
    </row>
    <row r="27" spans="1:22" s="458" customFormat="1" ht="17.5">
      <c r="A27" s="464"/>
      <c r="B27" s="465"/>
      <c r="C27" s="466"/>
      <c r="D27" s="467"/>
      <c r="E27" s="467"/>
      <c r="F27" s="468"/>
      <c r="G27" s="468"/>
      <c r="H27" s="468"/>
      <c r="I27" s="467"/>
      <c r="J27" s="467"/>
      <c r="K27" s="468"/>
      <c r="L27" s="468"/>
      <c r="M27" s="468"/>
      <c r="N27" s="469"/>
      <c r="O27" s="470"/>
      <c r="P27" s="471"/>
      <c r="Q27" s="470"/>
      <c r="R27" s="470"/>
      <c r="S27" s="471"/>
      <c r="T27" s="472"/>
      <c r="U27" s="471"/>
      <c r="V27" s="473"/>
    </row>
    <row r="28" spans="1:22" s="458" customFormat="1" ht="17.5">
      <c r="A28" s="467"/>
      <c r="B28" s="465"/>
      <c r="C28" s="466"/>
      <c r="D28" s="474">
        <f>SUM(D18:D26)</f>
        <v>12</v>
      </c>
      <c r="E28" s="474"/>
      <c r="F28" s="475"/>
      <c r="G28" s="475">
        <f>SUM(G18:G27)</f>
        <v>38698.549999999988</v>
      </c>
      <c r="H28" s="467"/>
      <c r="I28" s="467"/>
      <c r="J28" s="467"/>
      <c r="K28" s="475">
        <f>SUM(K18:K26)</f>
        <v>3213</v>
      </c>
      <c r="L28" s="475">
        <f>SUM(L18:L26)</f>
        <v>2892</v>
      </c>
      <c r="M28" s="475" t="e">
        <f>SUM(M16:M27)</f>
        <v>#REF!</v>
      </c>
      <c r="N28" s="476"/>
      <c r="O28" s="475">
        <f>SUM(O16:O27)</f>
        <v>0</v>
      </c>
      <c r="P28" s="475" t="e">
        <f>SUM(P16:P27)</f>
        <v>#REF!</v>
      </c>
      <c r="Q28" s="476" t="e">
        <f>SUM(#REF!)</f>
        <v>#REF!</v>
      </c>
      <c r="R28" s="475">
        <f>SUM(R16:R27)</f>
        <v>0</v>
      </c>
      <c r="S28" s="475" t="e">
        <f>SUM(S16:S27)</f>
        <v>#REF!</v>
      </c>
      <c r="T28" s="476" t="e">
        <f>SUM(#REF!)</f>
        <v>#REF!</v>
      </c>
      <c r="U28" s="475" t="e">
        <f>SUM(U16:U27)</f>
        <v>#REF!</v>
      </c>
      <c r="V28" s="477">
        <f>SUM(V18:V26)</f>
        <v>17.121000000000002</v>
      </c>
    </row>
    <row r="29" spans="1:22" s="458" customFormat="1" ht="17.5">
      <c r="A29" s="467"/>
      <c r="B29" s="465"/>
      <c r="C29" s="466"/>
      <c r="D29" s="478"/>
      <c r="E29" s="479"/>
      <c r="F29" s="480" t="s">
        <v>528</v>
      </c>
      <c r="G29" s="481"/>
      <c r="H29" s="478"/>
      <c r="I29" s="478"/>
      <c r="J29" s="478"/>
      <c r="K29" s="482"/>
      <c r="L29" s="481"/>
      <c r="M29" s="483"/>
      <c r="N29" s="484"/>
      <c r="O29" s="484"/>
      <c r="P29" s="484"/>
      <c r="Q29" s="484"/>
      <c r="R29" s="484"/>
      <c r="S29" s="484"/>
      <c r="T29" s="483"/>
      <c r="U29" s="483"/>
      <c r="V29" s="485"/>
    </row>
    <row r="30" spans="1:22" ht="13">
      <c r="A30" s="372" t="s">
        <v>522</v>
      </c>
      <c r="B30" s="373"/>
      <c r="C30" s="486"/>
      <c r="D30" s="390" t="s">
        <v>81</v>
      </c>
      <c r="E30" s="390"/>
      <c r="F30" s="367" t="s">
        <v>82</v>
      </c>
      <c r="G30" s="487"/>
      <c r="H30" s="398" t="s">
        <v>83</v>
      </c>
      <c r="I30" s="488"/>
      <c r="J30" s="389" t="s">
        <v>84</v>
      </c>
      <c r="K30" s="389"/>
      <c r="L30" s="605" t="s">
        <v>85</v>
      </c>
      <c r="M30" s="606"/>
      <c r="N30" s="606"/>
      <c r="O30" s="606"/>
      <c r="P30" s="606"/>
      <c r="Q30" s="606"/>
      <c r="R30" s="606"/>
      <c r="S30" s="606"/>
      <c r="T30" s="606"/>
      <c r="U30" s="606"/>
      <c r="V30" s="607"/>
    </row>
    <row r="31" spans="1:22" ht="13">
      <c r="A31" s="384" t="s">
        <v>523</v>
      </c>
      <c r="B31" s="385"/>
      <c r="C31" s="489"/>
      <c r="D31" s="385" t="s">
        <v>87</v>
      </c>
      <c r="E31" s="385"/>
      <c r="F31" s="608"/>
      <c r="G31" s="609"/>
      <c r="H31" s="384" t="s">
        <v>88</v>
      </c>
      <c r="I31" s="490"/>
      <c r="J31" s="393" t="s">
        <v>89</v>
      </c>
      <c r="K31" s="393"/>
      <c r="L31" s="386"/>
      <c r="M31" s="385"/>
      <c r="N31" s="385"/>
      <c r="O31" s="385"/>
      <c r="P31" s="385"/>
      <c r="Q31" s="385"/>
      <c r="R31" s="385"/>
      <c r="S31" s="385"/>
      <c r="T31" s="385"/>
      <c r="U31" s="385"/>
      <c r="V31" s="394"/>
    </row>
    <row r="32" spans="1:22">
      <c r="A32" s="384" t="s">
        <v>524</v>
      </c>
      <c r="B32" s="385"/>
      <c r="C32" s="392"/>
      <c r="D32" s="385"/>
      <c r="E32" s="385"/>
      <c r="F32" s="608"/>
      <c r="G32" s="609"/>
      <c r="H32" s="384"/>
      <c r="I32" s="490"/>
      <c r="J32" s="393" t="s">
        <v>93</v>
      </c>
      <c r="K32" s="393"/>
      <c r="L32" s="386"/>
      <c r="M32" s="385"/>
      <c r="N32" s="385"/>
      <c r="O32" s="385"/>
      <c r="P32" s="385"/>
      <c r="Q32" s="385"/>
      <c r="R32" s="385"/>
      <c r="S32" s="385"/>
      <c r="T32" s="385"/>
      <c r="U32" s="385"/>
      <c r="V32" s="394"/>
    </row>
    <row r="33" spans="1:22">
      <c r="A33" s="400"/>
      <c r="B33" s="401"/>
      <c r="C33" s="491"/>
      <c r="D33" s="385" t="s">
        <v>94</v>
      </c>
      <c r="E33" s="385"/>
      <c r="F33" s="492"/>
      <c r="G33" s="493"/>
      <c r="H33" s="384" t="s">
        <v>95</v>
      </c>
      <c r="I33" s="490"/>
      <c r="J33" s="393"/>
      <c r="K33" s="393"/>
      <c r="L33" s="386"/>
      <c r="M33" s="385"/>
      <c r="N33" s="385"/>
      <c r="O33" s="385"/>
      <c r="P33" s="385"/>
      <c r="Q33" s="385"/>
      <c r="R33" s="385"/>
      <c r="S33" s="385"/>
      <c r="T33" s="385"/>
      <c r="U33" s="385"/>
      <c r="V33" s="394"/>
    </row>
    <row r="34" spans="1:22" ht="13">
      <c r="A34" s="372" t="s">
        <v>96</v>
      </c>
      <c r="B34" s="390"/>
      <c r="C34" s="388"/>
      <c r="D34" s="385" t="s">
        <v>97</v>
      </c>
      <c r="E34" s="385"/>
      <c r="F34" s="494" t="s">
        <v>98</v>
      </c>
      <c r="G34" s="495"/>
      <c r="H34" s="384" t="s">
        <v>88</v>
      </c>
      <c r="I34" s="490"/>
      <c r="J34" s="393" t="s">
        <v>99</v>
      </c>
      <c r="K34" s="393"/>
      <c r="L34" s="386"/>
      <c r="M34" s="385"/>
      <c r="N34" s="385"/>
      <c r="O34" s="385"/>
      <c r="P34" s="385"/>
      <c r="Q34" s="385"/>
      <c r="R34" s="385"/>
      <c r="S34" s="385"/>
      <c r="T34" s="385"/>
      <c r="U34" s="385"/>
      <c r="V34" s="394"/>
    </row>
    <row r="35" spans="1:22" ht="13">
      <c r="A35" s="496" t="s">
        <v>887</v>
      </c>
      <c r="B35" s="385"/>
      <c r="C35" s="392"/>
      <c r="D35" s="385" t="s">
        <v>100</v>
      </c>
      <c r="E35" s="385"/>
      <c r="F35" s="497"/>
      <c r="G35" s="498"/>
      <c r="H35" s="384" t="s">
        <v>101</v>
      </c>
      <c r="I35" s="490"/>
      <c r="J35" s="393" t="s">
        <v>525</v>
      </c>
      <c r="K35" s="393"/>
      <c r="L35" s="610" t="s">
        <v>103</v>
      </c>
      <c r="M35" s="611"/>
      <c r="N35" s="611"/>
      <c r="O35" s="611"/>
      <c r="P35" s="611"/>
      <c r="Q35" s="611"/>
      <c r="R35" s="611"/>
      <c r="S35" s="611"/>
      <c r="T35" s="611"/>
      <c r="U35" s="611"/>
      <c r="V35" s="612"/>
    </row>
    <row r="36" spans="1:22">
      <c r="A36" s="400"/>
      <c r="B36" s="401"/>
      <c r="C36" s="402"/>
      <c r="D36" s="401"/>
      <c r="E36" s="401"/>
      <c r="F36" s="599" t="s">
        <v>951</v>
      </c>
      <c r="G36" s="600"/>
      <c r="H36" s="599" t="s">
        <v>948</v>
      </c>
      <c r="I36" s="600"/>
      <c r="J36" s="405" t="s">
        <v>104</v>
      </c>
      <c r="K36" s="405"/>
      <c r="L36" s="601" t="s">
        <v>105</v>
      </c>
      <c r="M36" s="602"/>
      <c r="N36" s="602"/>
      <c r="O36" s="602"/>
      <c r="P36" s="602"/>
      <c r="Q36" s="602"/>
      <c r="R36" s="602"/>
      <c r="S36" s="602"/>
      <c r="T36" s="602"/>
      <c r="U36" s="602"/>
      <c r="V36" s="603"/>
    </row>
    <row r="41" spans="1:22" ht="17.75" customHeight="1">
      <c r="A41" s="499" t="s">
        <v>869</v>
      </c>
      <c r="B41" s="499"/>
      <c r="C41" s="500"/>
      <c r="F41" s="501" t="s">
        <v>906</v>
      </c>
      <c r="H41" s="501" t="s">
        <v>912</v>
      </c>
      <c r="I41" s="502"/>
    </row>
    <row r="42" spans="1:22" ht="17.75" customHeight="1">
      <c r="A42" s="499" t="s">
        <v>888</v>
      </c>
      <c r="B42" s="499"/>
      <c r="C42" s="500"/>
      <c r="F42" s="501" t="s">
        <v>907</v>
      </c>
      <c r="H42" s="501" t="s">
        <v>912</v>
      </c>
      <c r="I42" s="502"/>
    </row>
    <row r="43" spans="1:22" ht="17.75" customHeight="1">
      <c r="A43" s="499" t="s">
        <v>905</v>
      </c>
      <c r="B43" s="499"/>
      <c r="C43" s="500"/>
      <c r="F43" s="501" t="s">
        <v>908</v>
      </c>
      <c r="H43" s="501" t="s">
        <v>573</v>
      </c>
      <c r="I43" s="502"/>
    </row>
    <row r="44" spans="1:22" ht="17.75" customHeight="1">
      <c r="A44" s="499" t="s">
        <v>541</v>
      </c>
      <c r="B44" s="499"/>
      <c r="C44" s="500"/>
      <c r="F44" s="501" t="s">
        <v>909</v>
      </c>
      <c r="H44" s="501" t="s">
        <v>573</v>
      </c>
      <c r="I44" s="502"/>
    </row>
    <row r="45" spans="1:22" ht="17.75" customHeight="1">
      <c r="A45" s="499" t="s">
        <v>542</v>
      </c>
      <c r="B45" s="499"/>
      <c r="C45" s="500"/>
      <c r="F45" s="501" t="s">
        <v>910</v>
      </c>
      <c r="H45" s="501" t="s">
        <v>573</v>
      </c>
    </row>
    <row r="46" spans="1:22" ht="20">
      <c r="F46" s="501" t="s">
        <v>911</v>
      </c>
      <c r="H46" s="501" t="s">
        <v>573</v>
      </c>
    </row>
    <row r="47" spans="1:22" ht="20">
      <c r="F47" s="501"/>
      <c r="H47" s="501"/>
    </row>
    <row r="48" spans="1:22" ht="20">
      <c r="F48" s="501"/>
      <c r="H48" s="501"/>
    </row>
    <row r="49" spans="6:8" ht="20">
      <c r="F49" s="501"/>
      <c r="H49" s="501"/>
    </row>
    <row r="50" spans="6:8" ht="20">
      <c r="F50" s="501"/>
      <c r="H50" s="501"/>
    </row>
  </sheetData>
  <mergeCells count="8">
    <mergeCell ref="F36:G36"/>
    <mergeCell ref="H36:I36"/>
    <mergeCell ref="L36:V36"/>
    <mergeCell ref="Q1:T1"/>
    <mergeCell ref="L30:V30"/>
    <mergeCell ref="F31:G31"/>
    <mergeCell ref="F32:G32"/>
    <mergeCell ref="L35:V35"/>
  </mergeCells>
  <printOptions horizontalCentered="1"/>
  <pageMargins left="0.15748031496062992" right="0" top="0.11811023622047245" bottom="0.15748031496062992" header="0.51181102362204722" footer="0.19685039370078741"/>
  <pageSetup paperSize="9" scale="70" firstPageNumber="4294963191" fitToHeight="2" orientation="landscape" r:id="rId1"/>
  <headerFooter alignWithMargins="0">
    <oddHeader>&amp;R&amp;"Calibri"&amp;10&amp;K000000 Confidential&amp;1#_x000D_</oddHead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F456-41DE-4AF1-A2B9-DF00299C4E4A}">
  <sheetPr>
    <pageSetUpPr fitToPage="1"/>
  </sheetPr>
  <dimension ref="A1:V52"/>
  <sheetViews>
    <sheetView topLeftCell="A16" zoomScale="70" zoomScaleNormal="70" zoomScaleSheetLayoutView="100" workbookViewId="0">
      <selection activeCell="F17" sqref="F17"/>
    </sheetView>
  </sheetViews>
  <sheetFormatPr defaultColWidth="9.1796875" defaultRowHeight="12.5"/>
  <cols>
    <col min="1" max="1" width="5.816406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TODAY()</f>
        <v>44769</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375"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531"/>
      <c r="I10" s="532"/>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536" t="s">
        <v>950</v>
      </c>
      <c r="C18" s="445" t="str">
        <f>IF(D18="","",VLOOKUP(B18,Data!$B$5:$L$402,2,FALSE))</f>
        <v/>
      </c>
      <c r="D18" s="446"/>
      <c r="E18" s="447"/>
      <c r="F18" s="445" t="str">
        <f>IF(D18="","",VLOOKUP(B18,Data!$B$5:$L$402,11,FALSE))</f>
        <v/>
      </c>
      <c r="G18" s="448" t="str">
        <f t="shared" ref="G18:G28" si="0">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128,Data!G128,(IF(B18=Data!#REF!,Data!#REF!,(IF(B18=Data!#REF!,Data!#REF!,(IF(B18=Data!#REF!,Data!#REF!,(IF(B18=Data!#REF!,Data!#REF!,(IF(B18=Data!#REF!,Data!#REF!,(IF(B18=Data!#REF!,Data!#REF!,Data!#REF!)))))))))))))))&amp;IF(B18=Data!#REF!,Data!#REF!,(IF(B18=Data!#REF!,Data!#REF!,(IF(B18=Data!#REF!,Data!#REF!,(IF(B18=Data!#REF!,Data!#REF!,(IF(B18=Data!B107,Data!G107,(IF(B18=Data!B110,Data!G925,(IF(B18=Data!#REF!,Data!#REF!,(IF(B18=Data!#REF!,Data!#REF!,Data!#REF!)))))))))))))))&amp;IF(B18=Data!#REF!,Data!#REF!,(IF(B18=Data!#REF!,Data!#REF!,(IF(B18=Data!#REF!,Data!#REF!,(IF(B18=Data!#REF!,Data!#REF!,(IF(B18=Data!#REF!,Data!#REF!,Data!#REF!)))))))))</f>
        <v>#REF!</v>
      </c>
      <c r="N18" s="453"/>
      <c r="O18" s="454"/>
      <c r="P18" s="455" t="e">
        <f>IF(B18=Data!#REF!,Data!#REF!,(IF(B18=Data!B128,Data!H128,(IF(B18=Data!#REF!,Data!#REF!,(IF(B18=Data!#REF!,Data!#REF!,(IF(B18=Data!#REF!,Data!#REF!,(IF(B18=Data!#REF!,Data!#REF!,(IF(B18=Data!#REF!,Data!#REF!,(IF(B18=Data!#REF!,Data!#REF!,Data!#REF!)))))))))))))))&amp;IF(B18=Data!#REF!,Data!#REF!,(IF(B18=Data!#REF!,Data!#REF!,(IF(B18=Data!#REF!,Data!#REF!,(IF(B18=Data!#REF!,Data!#REF!,(IF(B18=Data!B107,Data!H107,(IF(B18=Data!B110,Data!H925,(IF(B18=Data!#REF!,Data!#REF!,(IF(B18=Data!#REF!,Data!#REF!,Data!#REF!)))))))))))))))&amp;IF(B18=Data!#REF!,Data!#REF!,(IF(B18=Data!#REF!,Data!#REF!,(IF(B18=Data!#REF!,Data!#REF!,(IF(B18=Data!#REF!,Data!#REF!,(IF(B18=Data!#REF!,Data!#REF!,Data!#REF!)))))))))</f>
        <v>#REF!</v>
      </c>
      <c r="Q18" s="454"/>
      <c r="R18" s="454"/>
      <c r="S18" s="455" t="e">
        <f>IF(B18=Data!#REF!,Data!#REF!,(IF(B18=Data!B128,Data!I128,(IF(B18=Data!#REF!,Data!#REF!,(IF(B18=Data!#REF!,Data!#REF!,(IF(B18=Data!#REF!,Data!#REF!,(IF(B18=Data!#REF!,Data!#REF!,(IF(B18=Data!#REF!,Data!#REF!,(IF(B18=Data!#REF!,Data!#REF!,Data!#REF!)))))))))))))))&amp;IF(B18=Data!#REF!,Data!#REF!,(IF(B18=Data!#REF!,Data!#REF!,(IF(B18=Data!#REF!,Data!#REF!,(IF(B18=Data!#REF!,Data!#REF!,(IF(B18=Data!B107,Data!I107,(IF(B18=Data!B110,Data!I925,(IF(B18=Data!#REF!,Data!#REF!,(IF(B18=Data!#REF!,Data!#REF!,Data!#REF!)))))))))))))))&amp;IF(B18=Data!#REF!,Data!#REF!,(IF(B18=Data!#REF!,Data!#REF!,(IF(B18=Data!#REF!,Data!#REF!,(IF(B18=Data!#REF!,Data!#REF!,(IF(B18=Data!#REF!,Data!#REF!,Data!#REF!)))))))))</f>
        <v>#REF!</v>
      </c>
      <c r="T18" s="456"/>
      <c r="U18" s="455" t="e">
        <f>IF(B18=Data!#REF!,Data!#REF!,(IF(B18=Data!B128,Data!J128,(IF(B18=Data!#REF!,Data!#REF!,(IF(B18=Data!#REF!,Data!#REF!,(IF(B18=Data!#REF!,Data!#REF!,(IF(B18=Data!#REF!,Data!#REF!,(IF(B18=Data!#REF!,Data!#REF!,(IF(B18=Data!#REF!,Data!#REF!,Data!#REF!)))))))))))))))&amp;IF(B18=Data!#REF!,Data!#REF!,(IF(B18=Data!#REF!,Data!#REF!,(IF(B18=Data!#REF!,Data!#REF!,(IF(B18=Data!#REF!,Data!#REF!,(IF(B18=Data!B107,Data!J107,(IF(B18=Data!B110,Data!J925,(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443">
        <v>1</v>
      </c>
      <c r="B19" s="511" t="s">
        <v>822</v>
      </c>
      <c r="C19" s="512" t="str">
        <f>IF(D19="","",VLOOKUP(B19,Data!$B$5:$L$402,2,FALSE))</f>
        <v>ZU62680</v>
      </c>
      <c r="D19" s="505">
        <v>1</v>
      </c>
      <c r="E19" s="447" t="s">
        <v>520</v>
      </c>
      <c r="F19" s="445">
        <f>IF(D19="","",VLOOKUP(B19,Data!$B$5:$L$402,11,FALSE))</f>
        <v>6673.44</v>
      </c>
      <c r="G19" s="448">
        <f t="shared" si="0"/>
        <v>6673.44</v>
      </c>
      <c r="H19" s="449" t="str">
        <f>IF(D19="","",VLOOKUP(B19,Data!$B$5:$D$402,3,FALSE))</f>
        <v>C/T</v>
      </c>
      <c r="I19" s="450" t="str">
        <f>IF(D19="","",VLOOKUP(B19,Data!$B$5:$M$402,12,FALSE))</f>
        <v>Indonesia</v>
      </c>
      <c r="J19" s="535" t="s">
        <v>949</v>
      </c>
      <c r="K19" s="452">
        <f>IF(D19="","",VLOOKUP(B19,Data!$B$5:$E$402,4,FALSE)*D19)</f>
        <v>345</v>
      </c>
      <c r="L19" s="445">
        <f>IF(D19="","",VLOOKUP(B19,Data!$B$5:$F$402,5,FALSE)*D19)</f>
        <v>304</v>
      </c>
      <c r="M19" s="448" t="e">
        <f>IF(B19=Data!#REF!,Data!#REF!,(IF(B19=Data!B104,Data!G104,(IF(B19=Data!#REF!,Data!#REF!,(IF(B19=Data!#REF!,Data!#REF!,(IF(B19=Data!#REF!,Data!#REF!,(IF(B19=Data!#REF!,Data!#REF!,(IF(B19=Data!#REF!,Data!#REF!,(IF(B19=Data!#REF!,Data!#REF!,Data!#REF!)))))))))))))))&amp;IF(B19=Data!#REF!,Data!#REF!,(IF(B19=Data!#REF!,Data!#REF!,(IF(B19=Data!#REF!,Data!#REF!,(IF(B19=Data!#REF!,Data!#REF!,(IF(B19=Data!B83,Data!G83,(IF(B19=Data!B86,Data!G901,(IF(B19=Data!#REF!,Data!#REF!,(IF(B19=Data!#REF!,Data!#REF!,Data!#REF!)))))))))))))))&amp;IF(B19=Data!#REF!,Data!#REF!,(IF(B19=Data!#REF!,Data!#REF!,(IF(B19=Data!#REF!,Data!#REF!,(IF(B19=Data!#REF!,Data!#REF!,(IF(B19=Data!#REF!,Data!#REF!,Data!#REF!)))))))))</f>
        <v>#REF!</v>
      </c>
      <c r="N19" s="453"/>
      <c r="O19" s="454"/>
      <c r="P19" s="455" t="e">
        <f>IF(B19=Data!#REF!,Data!#REF!,(IF(B19=Data!B104,Data!H104,(IF(B19=Data!#REF!,Data!#REF!,(IF(B19=Data!#REF!,Data!#REF!,(IF(B19=Data!#REF!,Data!#REF!,(IF(B19=Data!#REF!,Data!#REF!,(IF(B19=Data!#REF!,Data!#REF!,(IF(B19=Data!#REF!,Data!#REF!,Data!#REF!)))))))))))))))&amp;IF(B19=Data!#REF!,Data!#REF!,(IF(B19=Data!#REF!,Data!#REF!,(IF(B19=Data!#REF!,Data!#REF!,(IF(B19=Data!#REF!,Data!#REF!,(IF(B19=Data!B83,Data!H83,(IF(B19=Data!B86,Data!H901,(IF(B19=Data!#REF!,Data!#REF!,(IF(B19=Data!#REF!,Data!#REF!,Data!#REF!)))))))))))))))&amp;IF(B19=Data!#REF!,Data!#REF!,(IF(B19=Data!#REF!,Data!#REF!,(IF(B19=Data!#REF!,Data!#REF!,(IF(B19=Data!#REF!,Data!#REF!,(IF(B19=Data!#REF!,Data!#REF!,Data!#REF!)))))))))</f>
        <v>#REF!</v>
      </c>
      <c r="Q19" s="454"/>
      <c r="R19" s="454"/>
      <c r="S19" s="455" t="e">
        <f>IF(B19=Data!#REF!,Data!#REF!,(IF(B19=Data!B104,Data!I104,(IF(B19=Data!#REF!,Data!#REF!,(IF(B19=Data!#REF!,Data!#REF!,(IF(B19=Data!#REF!,Data!#REF!,(IF(B19=Data!#REF!,Data!#REF!,(IF(B19=Data!#REF!,Data!#REF!,(IF(B19=Data!#REF!,Data!#REF!,Data!#REF!)))))))))))))))&amp;IF(B19=Data!#REF!,Data!#REF!,(IF(B19=Data!#REF!,Data!#REF!,(IF(B19=Data!#REF!,Data!#REF!,(IF(B19=Data!#REF!,Data!#REF!,(IF(B19=Data!B83,Data!I83,(IF(B19=Data!B86,Data!I901,(IF(B19=Data!#REF!,Data!#REF!,(IF(B19=Data!#REF!,Data!#REF!,Data!#REF!)))))))))))))))&amp;IF(B19=Data!#REF!,Data!#REF!,(IF(B19=Data!#REF!,Data!#REF!,(IF(B19=Data!#REF!,Data!#REF!,(IF(B19=Data!#REF!,Data!#REF!,(IF(B19=Data!#REF!,Data!#REF!,Data!#REF!)))))))))</f>
        <v>#REF!</v>
      </c>
      <c r="T19" s="456"/>
      <c r="U19" s="455" t="e">
        <f>IF(B19=Data!#REF!,Data!#REF!,(IF(B19=Data!B104,Data!J104,(IF(B19=Data!#REF!,Data!#REF!,(IF(B19=Data!#REF!,Data!#REF!,(IF(B19=Data!#REF!,Data!#REF!,(IF(B19=Data!#REF!,Data!#REF!,(IF(B19=Data!#REF!,Data!#REF!,(IF(B19=Data!#REF!,Data!#REF!,Data!#REF!)))))))))))))))&amp;IF(B19=Data!#REF!,Data!#REF!,(IF(B19=Data!#REF!,Data!#REF!,(IF(B19=Data!#REF!,Data!#REF!,(IF(B19=Data!#REF!,Data!#REF!,(IF(B19=Data!B83,Data!J83,(IF(B19=Data!B86,Data!J901,(IF(B19=Data!#REF!,Data!#REF!,(IF(B19=Data!#REF!,Data!#REF!,Data!#REF!)))))))))))))))&amp;IF(B19=Data!#REF!,Data!#REF!,(IF(B19=Data!#REF!,Data!#REF!,(IF(B19=Data!#REF!,Data!#REF!,(IF(B19=Data!#REF!,Data!#REF!,(IF(B19=Data!#REF!,Data!#REF!,Data!#REF!)))))))))</f>
        <v>#REF!</v>
      </c>
      <c r="V19" s="457">
        <f>IF(D19="","",VLOOKUP(B19,Data!$B$5:$J$402,9,FALSE)*D19)</f>
        <v>1.806</v>
      </c>
    </row>
    <row r="20" spans="1:22" s="458" customFormat="1" ht="20" customHeight="1">
      <c r="A20" s="443">
        <v>2</v>
      </c>
      <c r="B20" s="511" t="s">
        <v>241</v>
      </c>
      <c r="C20" s="512" t="str">
        <f>IF(D20="","",VLOOKUP(B20,Data!$B$5:$L$402,2,FALSE))</f>
        <v>AAC7368</v>
      </c>
      <c r="D20" s="505">
        <v>4</v>
      </c>
      <c r="E20" s="463"/>
      <c r="F20" s="445">
        <f>IF(D20="","",VLOOKUP(B20,Data!$B$5:$L$402,11,FALSE))</f>
        <v>2618.06</v>
      </c>
      <c r="G20" s="448">
        <f t="shared" si="0"/>
        <v>10472.24</v>
      </c>
      <c r="H20" s="449" t="str">
        <f>IF(D20="","",VLOOKUP(B20,Data!$B$5:$D$402,3,FALSE))</f>
        <v>C/T</v>
      </c>
      <c r="I20" s="450" t="str">
        <f>IF(D20="","",VLOOKUP(B20,Data!$B$5:$M$402,12,FALSE))</f>
        <v>Indonesia</v>
      </c>
      <c r="J20" s="535" t="s">
        <v>949</v>
      </c>
      <c r="K20" s="452">
        <f>IF(D20="","",VLOOKUP(B20,Data!$B$5:$E$402,4,FALSE)*D20)</f>
        <v>1064</v>
      </c>
      <c r="L20" s="445">
        <f>IF(D20="","",VLOOKUP(B20,Data!$B$5:$F$402,5,FALSE)*D20)</f>
        <v>984</v>
      </c>
      <c r="M20" s="448" t="e">
        <f>IF(B20=Data!#REF!,Data!#REF!,(IF(B20=Data!B105,Data!G105,(IF(B20=Data!#REF!,Data!#REF!,(IF(B20=Data!#REF!,Data!#REF!,(IF(B20=Data!#REF!,Data!#REF!,(IF(B20=Data!#REF!,Data!#REF!,(IF(B20=Data!#REF!,Data!#REF!,(IF(B20=Data!#REF!,Data!#REF!,Data!#REF!)))))))))))))))&amp;IF(B20=Data!#REF!,Data!#REF!,(IF(B20=Data!#REF!,Data!#REF!,(IF(B20=Data!#REF!,Data!#REF!,(IF(B20=Data!#REF!,Data!#REF!,(IF(B20=Data!B84,Data!G84,(IF(B20=Data!B87,Data!G902,(IF(B20=Data!#REF!,Data!#REF!,(IF(B20=Data!#REF!,Data!#REF!,Data!#REF!)))))))))))))))&amp;IF(B20=Data!#REF!,Data!#REF!,(IF(B20=Data!#REF!,Data!#REF!,(IF(B20=Data!#REF!,Data!#REF!,(IF(B20=Data!#REF!,Data!#REF!,(IF(B20=Data!#REF!,Data!#REF!,Data!#REF!)))))))))</f>
        <v>#REF!</v>
      </c>
      <c r="N20" s="453"/>
      <c r="O20" s="454"/>
      <c r="P20" s="455" t="e">
        <f>IF(B20=Data!#REF!,Data!#REF!,(IF(B20=Data!B105,Data!H105,(IF(B20=Data!#REF!,Data!#REF!,(IF(B20=Data!#REF!,Data!#REF!,(IF(B20=Data!#REF!,Data!#REF!,(IF(B20=Data!#REF!,Data!#REF!,(IF(B20=Data!#REF!,Data!#REF!,(IF(B20=Data!#REF!,Data!#REF!,Data!#REF!)))))))))))))))&amp;IF(B20=Data!#REF!,Data!#REF!,(IF(B20=Data!#REF!,Data!#REF!,(IF(B20=Data!#REF!,Data!#REF!,(IF(B20=Data!#REF!,Data!#REF!,(IF(B20=Data!B84,Data!H84,(IF(B20=Data!B87,Data!H902,(IF(B20=Data!#REF!,Data!#REF!,(IF(B20=Data!#REF!,Data!#REF!,Data!#REF!)))))))))))))))&amp;IF(B20=Data!#REF!,Data!#REF!,(IF(B20=Data!#REF!,Data!#REF!,(IF(B20=Data!#REF!,Data!#REF!,(IF(B20=Data!#REF!,Data!#REF!,(IF(B20=Data!#REF!,Data!#REF!,Data!#REF!)))))))))</f>
        <v>#REF!</v>
      </c>
      <c r="Q20" s="454"/>
      <c r="R20" s="454"/>
      <c r="S20" s="455" t="e">
        <f>IF(B20=Data!#REF!,Data!#REF!,(IF(B20=Data!B105,Data!I105,(IF(B20=Data!#REF!,Data!#REF!,(IF(B20=Data!#REF!,Data!#REF!,(IF(B20=Data!#REF!,Data!#REF!,(IF(B20=Data!#REF!,Data!#REF!,(IF(B20=Data!#REF!,Data!#REF!,(IF(B20=Data!#REF!,Data!#REF!,Data!#REF!)))))))))))))))&amp;IF(B20=Data!#REF!,Data!#REF!,(IF(B20=Data!#REF!,Data!#REF!,(IF(B20=Data!#REF!,Data!#REF!,(IF(B20=Data!#REF!,Data!#REF!,(IF(B20=Data!B84,Data!I84,(IF(B20=Data!B87,Data!I902,(IF(B20=Data!#REF!,Data!#REF!,(IF(B20=Data!#REF!,Data!#REF!,Data!#REF!)))))))))))))))&amp;IF(B20=Data!#REF!,Data!#REF!,(IF(B20=Data!#REF!,Data!#REF!,(IF(B20=Data!#REF!,Data!#REF!,(IF(B20=Data!#REF!,Data!#REF!,(IF(B20=Data!#REF!,Data!#REF!,Data!#REF!)))))))))</f>
        <v>#REF!</v>
      </c>
      <c r="T20" s="456"/>
      <c r="U20" s="455" t="e">
        <f>IF(B20=Data!#REF!,Data!#REF!,(IF(B20=Data!B105,Data!J105,(IF(B20=Data!#REF!,Data!#REF!,(IF(B20=Data!#REF!,Data!#REF!,(IF(B20=Data!#REF!,Data!#REF!,(IF(B20=Data!#REF!,Data!#REF!,(IF(B20=Data!#REF!,Data!#REF!,(IF(B20=Data!#REF!,Data!#REF!,Data!#REF!)))))))))))))))&amp;IF(B20=Data!#REF!,Data!#REF!,(IF(B20=Data!#REF!,Data!#REF!,(IF(B20=Data!#REF!,Data!#REF!,(IF(B20=Data!#REF!,Data!#REF!,(IF(B20=Data!B84,Data!J84,(IF(B20=Data!B87,Data!J902,(IF(B20=Data!#REF!,Data!#REF!,(IF(B20=Data!#REF!,Data!#REF!,Data!#REF!)))))))))))))))&amp;IF(B20=Data!#REF!,Data!#REF!,(IF(B20=Data!#REF!,Data!#REF!,(IF(B20=Data!#REF!,Data!#REF!,(IF(B20=Data!#REF!,Data!#REF!,(IF(B20=Data!#REF!,Data!#REF!,Data!#REF!)))))))))</f>
        <v>#REF!</v>
      </c>
      <c r="V20" s="457">
        <f>IF(D20="","",VLOOKUP(B20,Data!$B$5:$J$402,9,FALSE)*D20)</f>
        <v>5.952</v>
      </c>
    </row>
    <row r="21" spans="1:22" s="458" customFormat="1" ht="20" customHeight="1">
      <c r="A21" s="443"/>
      <c r="B21" s="536" t="s">
        <v>955</v>
      </c>
      <c r="C21" s="512" t="str">
        <f>IF(D21="","",VLOOKUP(B21,Data!$B$5:$L$402,2,FALSE))</f>
        <v/>
      </c>
      <c r="D21" s="514"/>
      <c r="E21" s="447" t="s">
        <v>521</v>
      </c>
      <c r="F21" s="445" t="str">
        <f>IF(D21="","",VLOOKUP(B21,Data!$B$5:$L$402,11,FALSE))</f>
        <v/>
      </c>
      <c r="G21" s="448" t="str">
        <f t="shared" si="0"/>
        <v>-</v>
      </c>
      <c r="H21" s="449" t="str">
        <f>IF(D21="","",VLOOKUP(B21,Data!$B$5:$D$402,3,FALSE))</f>
        <v/>
      </c>
      <c r="I21" s="450" t="str">
        <f>IF(D21="","",VLOOKUP(B21,Data!$B$5:$M$402,12,FALSE))</f>
        <v/>
      </c>
      <c r="J21" s="451"/>
      <c r="K21" s="452" t="str">
        <f>IF(D21="","",VLOOKUP(B21,Data!$B$5:$E$402,4,FALSE)*D21)</f>
        <v/>
      </c>
      <c r="L21" s="445" t="str">
        <f>IF(D21="","",VLOOKUP(B21,Data!$B$5:$F$402,5,FALSE)*D21)</f>
        <v/>
      </c>
      <c r="M21" s="448" t="e">
        <f>IF(B21=Data!#REF!,Data!#REF!,(IF(B21=Data!B123,Data!G123,(IF(B21=Data!#REF!,Data!#REF!,(IF(B21=Data!#REF!,Data!#REF!,(IF(B21=Data!#REF!,Data!#REF!,(IF(B21=Data!#REF!,Data!#REF!,(IF(B21=Data!#REF!,Data!#REF!,(IF(B21=Data!#REF!,Data!#REF!,Data!#REF!)))))))))))))))&amp;IF(B21=Data!#REF!,Data!#REF!,(IF(B21=Data!#REF!,Data!#REF!,(IF(B21=Data!#REF!,Data!#REF!,(IF(B21=Data!#REF!,Data!#REF!,(IF(B21=Data!B102,Data!G102,(IF(B21=Data!B105,Data!G920,(IF(B21=Data!#REF!,Data!#REF!,(IF(B21=Data!#REF!,Data!#REF!,Data!#REF!)))))))))))))))&amp;IF(B21=Data!#REF!,Data!#REF!,(IF(B21=Data!#REF!,Data!#REF!,(IF(B21=Data!#REF!,Data!#REF!,(IF(B21=Data!#REF!,Data!#REF!,(IF(B21=Data!#REF!,Data!#REF!,Data!#REF!)))))))))</f>
        <v>#REF!</v>
      </c>
      <c r="N21" s="453"/>
      <c r="O21" s="454"/>
      <c r="P21" s="455" t="e">
        <f>IF(B21=Data!#REF!,Data!#REF!,(IF(B21=Data!B123,Data!H123,(IF(B21=Data!#REF!,Data!#REF!,(IF(B21=Data!#REF!,Data!#REF!,(IF(B21=Data!#REF!,Data!#REF!,(IF(B21=Data!#REF!,Data!#REF!,(IF(B21=Data!#REF!,Data!#REF!,(IF(B21=Data!#REF!,Data!#REF!,Data!#REF!)))))))))))))))&amp;IF(B21=Data!#REF!,Data!#REF!,(IF(B21=Data!#REF!,Data!#REF!,(IF(B21=Data!#REF!,Data!#REF!,(IF(B21=Data!#REF!,Data!#REF!,(IF(B21=Data!B102,Data!H102,(IF(B21=Data!B105,Data!H920,(IF(B21=Data!#REF!,Data!#REF!,(IF(B21=Data!#REF!,Data!#REF!,Data!#REF!)))))))))))))))&amp;IF(B21=Data!#REF!,Data!#REF!,(IF(B21=Data!#REF!,Data!#REF!,(IF(B21=Data!#REF!,Data!#REF!,(IF(B21=Data!#REF!,Data!#REF!,(IF(B21=Data!#REF!,Data!#REF!,Data!#REF!)))))))))</f>
        <v>#REF!</v>
      </c>
      <c r="Q21" s="454"/>
      <c r="R21" s="454"/>
      <c r="S21" s="455" t="e">
        <f>IF(B21=Data!#REF!,Data!#REF!,(IF(B21=Data!B123,Data!I123,(IF(B21=Data!#REF!,Data!#REF!,(IF(B21=Data!#REF!,Data!#REF!,(IF(B21=Data!#REF!,Data!#REF!,(IF(B21=Data!#REF!,Data!#REF!,(IF(B21=Data!#REF!,Data!#REF!,(IF(B21=Data!#REF!,Data!#REF!,Data!#REF!)))))))))))))))&amp;IF(B21=Data!#REF!,Data!#REF!,(IF(B21=Data!#REF!,Data!#REF!,(IF(B21=Data!#REF!,Data!#REF!,(IF(B21=Data!#REF!,Data!#REF!,(IF(B21=Data!B102,Data!I102,(IF(B21=Data!B105,Data!I920,(IF(B21=Data!#REF!,Data!#REF!,(IF(B21=Data!#REF!,Data!#REF!,Data!#REF!)))))))))))))))&amp;IF(B21=Data!#REF!,Data!#REF!,(IF(B21=Data!#REF!,Data!#REF!,(IF(B21=Data!#REF!,Data!#REF!,(IF(B21=Data!#REF!,Data!#REF!,(IF(B21=Data!#REF!,Data!#REF!,Data!#REF!)))))))))</f>
        <v>#REF!</v>
      </c>
      <c r="T21" s="456"/>
      <c r="U21" s="455" t="e">
        <f>IF(B21=Data!#REF!,Data!#REF!,(IF(B21=Data!B123,Data!J123,(IF(B21=Data!#REF!,Data!#REF!,(IF(B21=Data!#REF!,Data!#REF!,(IF(B21=Data!#REF!,Data!#REF!,(IF(B21=Data!#REF!,Data!#REF!,(IF(B21=Data!#REF!,Data!#REF!,(IF(B21=Data!#REF!,Data!#REF!,Data!#REF!)))))))))))))))&amp;IF(B21=Data!#REF!,Data!#REF!,(IF(B21=Data!#REF!,Data!#REF!,(IF(B21=Data!#REF!,Data!#REF!,(IF(B21=Data!#REF!,Data!#REF!,(IF(B21=Data!B102,Data!J102,(IF(B21=Data!B105,Data!J920,(IF(B21=Data!#REF!,Data!#REF!,(IF(B21=Data!#REF!,Data!#REF!,Data!#REF!)))))))))))))))&amp;IF(B21=Data!#REF!,Data!#REF!,(IF(B21=Data!#REF!,Data!#REF!,(IF(B21=Data!#REF!,Data!#REF!,(IF(B21=Data!#REF!,Data!#REF!,(IF(B21=Data!#REF!,Data!#REF!,Data!#REF!)))))))))</f>
        <v>#REF!</v>
      </c>
      <c r="V21" s="457" t="str">
        <f>IF(D21="","",VLOOKUP(B21,Data!$B$5:$J$402,9,FALSE)*D21)</f>
        <v/>
      </c>
    </row>
    <row r="22" spans="1:22" s="458" customFormat="1" ht="20" customHeight="1">
      <c r="A22" s="443">
        <v>3</v>
      </c>
      <c r="B22" s="460" t="s">
        <v>357</v>
      </c>
      <c r="C22" s="445" t="str">
        <f>IF(D22="","",VLOOKUP(B22,Data!$B$5:$L$402,2,FALSE))</f>
        <v>WQ78290</v>
      </c>
      <c r="D22" s="505">
        <v>1</v>
      </c>
      <c r="E22" s="447"/>
      <c r="F22" s="445">
        <f>IF(D22="","",VLOOKUP(B22,Data!$B$5:$L$402,11,FALSE))</f>
        <v>4283.7299999999996</v>
      </c>
      <c r="G22" s="448">
        <f t="shared" si="0"/>
        <v>4283.7299999999996</v>
      </c>
      <c r="H22" s="449" t="str">
        <f>IF(D22="","",VLOOKUP(B22,Data!$B$5:$D$402,3,FALSE))</f>
        <v>C/T</v>
      </c>
      <c r="I22" s="450" t="str">
        <f>IF(D22="","",VLOOKUP(B22,Data!$B$5:$M$402,12,FALSE))</f>
        <v>Indonesia</v>
      </c>
      <c r="J22" s="535" t="s">
        <v>954</v>
      </c>
      <c r="K22" s="452">
        <f>IF(D22="","",VLOOKUP(B22,Data!$B$5:$E$402,4,FALSE)*D22)</f>
        <v>305</v>
      </c>
      <c r="L22" s="445">
        <f>IF(D22="","",VLOOKUP(B22,Data!$B$5:$F$402,5,FALSE)*D22)</f>
        <v>269</v>
      </c>
      <c r="M22" s="448" t="e">
        <f>IF(B22=Data!#REF!,Data!#REF!,(IF(B22=Data!B101,Data!G101,(IF(B22=Data!#REF!,Data!#REF!,(IF(B22=Data!#REF!,Data!#REF!,(IF(B22=Data!#REF!,Data!#REF!,(IF(B22=Data!#REF!,Data!#REF!,(IF(B22=Data!#REF!,Data!#REF!,(IF(B22=Data!#REF!,Data!#REF!,Data!#REF!)))))))))))))))&amp;IF(B22=Data!#REF!,Data!#REF!,(IF(B22=Data!#REF!,Data!#REF!,(IF(B22=Data!#REF!,Data!#REF!,(IF(B22=Data!#REF!,Data!#REF!,(IF(B22=Data!B80,Data!G80,(IF(B22=Data!B83,Data!G898,(IF(B22=Data!#REF!,Data!#REF!,(IF(B22=Data!#REF!,Data!#REF!,Data!#REF!)))))))))))))))&amp;IF(B22=Data!#REF!,Data!#REF!,(IF(B22=Data!#REF!,Data!#REF!,(IF(B22=Data!#REF!,Data!#REF!,(IF(B22=Data!#REF!,Data!#REF!,(IF(B22=Data!#REF!,Data!#REF!,Data!#REF!)))))))))</f>
        <v>#REF!</v>
      </c>
      <c r="N22" s="453"/>
      <c r="O22" s="454"/>
      <c r="P22" s="455" t="e">
        <f>IF(B22=Data!#REF!,Data!#REF!,(IF(B22=Data!B101,Data!H101,(IF(B22=Data!#REF!,Data!#REF!,(IF(B22=Data!#REF!,Data!#REF!,(IF(B22=Data!#REF!,Data!#REF!,(IF(B22=Data!#REF!,Data!#REF!,(IF(B22=Data!#REF!,Data!#REF!,(IF(B22=Data!#REF!,Data!#REF!,Data!#REF!)))))))))))))))&amp;IF(B22=Data!#REF!,Data!#REF!,(IF(B22=Data!#REF!,Data!#REF!,(IF(B22=Data!#REF!,Data!#REF!,(IF(B22=Data!#REF!,Data!#REF!,(IF(B22=Data!B80,Data!H80,(IF(B22=Data!B83,Data!H898,(IF(B22=Data!#REF!,Data!#REF!,(IF(B22=Data!#REF!,Data!#REF!,Data!#REF!)))))))))))))))&amp;IF(B22=Data!#REF!,Data!#REF!,(IF(B22=Data!#REF!,Data!#REF!,(IF(B22=Data!#REF!,Data!#REF!,(IF(B22=Data!#REF!,Data!#REF!,(IF(B22=Data!#REF!,Data!#REF!,Data!#REF!)))))))))</f>
        <v>#REF!</v>
      </c>
      <c r="Q22" s="454"/>
      <c r="R22" s="454"/>
      <c r="S22" s="455" t="e">
        <f>IF(B22=Data!#REF!,Data!#REF!,(IF(B22=Data!B101,Data!I101,(IF(B22=Data!#REF!,Data!#REF!,(IF(B22=Data!#REF!,Data!#REF!,(IF(B22=Data!#REF!,Data!#REF!,(IF(B22=Data!#REF!,Data!#REF!,(IF(B22=Data!#REF!,Data!#REF!,(IF(B22=Data!#REF!,Data!#REF!,Data!#REF!)))))))))))))))&amp;IF(B22=Data!#REF!,Data!#REF!,(IF(B22=Data!#REF!,Data!#REF!,(IF(B22=Data!#REF!,Data!#REF!,(IF(B22=Data!#REF!,Data!#REF!,(IF(B22=Data!B80,Data!I80,(IF(B22=Data!B83,Data!I898,(IF(B22=Data!#REF!,Data!#REF!,(IF(B22=Data!#REF!,Data!#REF!,Data!#REF!)))))))))))))))&amp;IF(B22=Data!#REF!,Data!#REF!,(IF(B22=Data!#REF!,Data!#REF!,(IF(B22=Data!#REF!,Data!#REF!,(IF(B22=Data!#REF!,Data!#REF!,(IF(B22=Data!#REF!,Data!#REF!,Data!#REF!)))))))))</f>
        <v>#REF!</v>
      </c>
      <c r="T22" s="456"/>
      <c r="U22" s="455" t="e">
        <f>IF(B22=Data!#REF!,Data!#REF!,(IF(B22=Data!B101,Data!J101,(IF(B22=Data!#REF!,Data!#REF!,(IF(B22=Data!#REF!,Data!#REF!,(IF(B22=Data!#REF!,Data!#REF!,(IF(B22=Data!#REF!,Data!#REF!,(IF(B22=Data!#REF!,Data!#REF!,(IF(B22=Data!#REF!,Data!#REF!,Data!#REF!)))))))))))))))&amp;IF(B22=Data!#REF!,Data!#REF!,(IF(B22=Data!#REF!,Data!#REF!,(IF(B22=Data!#REF!,Data!#REF!,(IF(B22=Data!#REF!,Data!#REF!,(IF(B22=Data!B80,Data!J80,(IF(B22=Data!B83,Data!J898,(IF(B22=Data!#REF!,Data!#REF!,(IF(B22=Data!#REF!,Data!#REF!,Data!#REF!)))))))))))))))&amp;IF(B22=Data!#REF!,Data!#REF!,(IF(B22=Data!#REF!,Data!#REF!,(IF(B22=Data!#REF!,Data!#REF!,(IF(B22=Data!#REF!,Data!#REF!,(IF(B22=Data!#REF!,Data!#REF!,Data!#REF!)))))))))</f>
        <v>#REF!</v>
      </c>
      <c r="V22" s="457">
        <f>IF(D22="","",VLOOKUP(B22,Data!$B$5:$J$402,9,FALSE)*D22)</f>
        <v>1.534</v>
      </c>
    </row>
    <row r="23" spans="1:22" s="458" customFormat="1" ht="20" customHeight="1">
      <c r="A23" s="443">
        <v>4</v>
      </c>
      <c r="B23" s="460" t="s">
        <v>199</v>
      </c>
      <c r="C23" s="445" t="str">
        <f>IF(D23="","",VLOOKUP(B23,Data!$B$5:$L$402,2,FALSE))</f>
        <v>WH50360</v>
      </c>
      <c r="D23" s="505">
        <v>1</v>
      </c>
      <c r="E23" s="463" t="s">
        <v>939</v>
      </c>
      <c r="F23" s="445">
        <f>IF(D23="","",VLOOKUP(B23,Data!$B$5:$L$402,11,FALSE))</f>
        <v>1751.45</v>
      </c>
      <c r="G23" s="448">
        <f t="shared" si="0"/>
        <v>1751.45</v>
      </c>
      <c r="H23" s="449" t="str">
        <f>IF(D23="","",VLOOKUP(B23,Data!$B$5:$D$402,3,FALSE))</f>
        <v>C/T</v>
      </c>
      <c r="I23" s="450" t="str">
        <f>IF(D23="","",VLOOKUP(B23,Data!$B$5:$M$402,12,FALSE))</f>
        <v>Indonesia</v>
      </c>
      <c r="J23" s="535" t="s">
        <v>954</v>
      </c>
      <c r="K23" s="452">
        <f>IF(D23="","",VLOOKUP(B23,Data!$B$5:$E$402,4,FALSE)*D23)</f>
        <v>201</v>
      </c>
      <c r="L23" s="445">
        <f>IF(D23="","",VLOOKUP(B23,Data!$B$5:$F$402,5,FALSE)*D23)</f>
        <v>181</v>
      </c>
      <c r="M23" s="448" t="e">
        <f>IF(B23=Data!#REF!,Data!#REF!,(IF(B23=Data!B102,Data!G102,(IF(B23=Data!#REF!,Data!#REF!,(IF(B23=Data!#REF!,Data!#REF!,(IF(B23=Data!#REF!,Data!#REF!,(IF(B23=Data!#REF!,Data!#REF!,(IF(B23=Data!#REF!,Data!#REF!,(IF(B23=Data!#REF!,Data!#REF!,Data!#REF!)))))))))))))))&amp;IF(B23=Data!#REF!,Data!#REF!,(IF(B23=Data!#REF!,Data!#REF!,(IF(B23=Data!#REF!,Data!#REF!,(IF(B23=Data!#REF!,Data!#REF!,(IF(B23=Data!B81,Data!G81,(IF(B23=Data!B84,Data!G899,(IF(B23=Data!#REF!,Data!#REF!,(IF(B23=Data!#REF!,Data!#REF!,Data!#REF!)))))))))))))))&amp;IF(B23=Data!#REF!,Data!#REF!,(IF(B23=Data!#REF!,Data!#REF!,(IF(B23=Data!#REF!,Data!#REF!,(IF(B23=Data!#REF!,Data!#REF!,(IF(B23=Data!#REF!,Data!#REF!,Data!#REF!)))))))))</f>
        <v>#REF!</v>
      </c>
      <c r="N23" s="453"/>
      <c r="O23" s="454"/>
      <c r="P23" s="455" t="e">
        <f>IF(B23=Data!#REF!,Data!#REF!,(IF(B23=Data!B102,Data!H102,(IF(B23=Data!#REF!,Data!#REF!,(IF(B23=Data!#REF!,Data!#REF!,(IF(B23=Data!#REF!,Data!#REF!,(IF(B23=Data!#REF!,Data!#REF!,(IF(B23=Data!#REF!,Data!#REF!,(IF(B23=Data!#REF!,Data!#REF!,Data!#REF!)))))))))))))))&amp;IF(B23=Data!#REF!,Data!#REF!,(IF(B23=Data!#REF!,Data!#REF!,(IF(B23=Data!#REF!,Data!#REF!,(IF(B23=Data!#REF!,Data!#REF!,(IF(B23=Data!B81,Data!H81,(IF(B23=Data!B84,Data!H899,(IF(B23=Data!#REF!,Data!#REF!,(IF(B23=Data!#REF!,Data!#REF!,Data!#REF!)))))))))))))))&amp;IF(B23=Data!#REF!,Data!#REF!,(IF(B23=Data!#REF!,Data!#REF!,(IF(B23=Data!#REF!,Data!#REF!,(IF(B23=Data!#REF!,Data!#REF!,(IF(B23=Data!#REF!,Data!#REF!,Data!#REF!)))))))))</f>
        <v>#REF!</v>
      </c>
      <c r="Q23" s="454"/>
      <c r="R23" s="454"/>
      <c r="S23" s="455" t="e">
        <f>IF(B23=Data!#REF!,Data!#REF!,(IF(B23=Data!B102,Data!I102,(IF(B23=Data!#REF!,Data!#REF!,(IF(B23=Data!#REF!,Data!#REF!,(IF(B23=Data!#REF!,Data!#REF!,(IF(B23=Data!#REF!,Data!#REF!,(IF(B23=Data!#REF!,Data!#REF!,(IF(B23=Data!#REF!,Data!#REF!,Data!#REF!)))))))))))))))&amp;IF(B23=Data!#REF!,Data!#REF!,(IF(B23=Data!#REF!,Data!#REF!,(IF(B23=Data!#REF!,Data!#REF!,(IF(B23=Data!#REF!,Data!#REF!,(IF(B23=Data!B81,Data!I81,(IF(B23=Data!B84,Data!I899,(IF(B23=Data!#REF!,Data!#REF!,(IF(B23=Data!#REF!,Data!#REF!,Data!#REF!)))))))))))))))&amp;IF(B23=Data!#REF!,Data!#REF!,(IF(B23=Data!#REF!,Data!#REF!,(IF(B23=Data!#REF!,Data!#REF!,(IF(B23=Data!#REF!,Data!#REF!,(IF(B23=Data!#REF!,Data!#REF!,Data!#REF!)))))))))</f>
        <v>#REF!</v>
      </c>
      <c r="T23" s="456"/>
      <c r="U23" s="455" t="e">
        <f>IF(B23=Data!#REF!,Data!#REF!,(IF(B23=Data!B102,Data!J102,(IF(B23=Data!#REF!,Data!#REF!,(IF(B23=Data!#REF!,Data!#REF!,(IF(B23=Data!#REF!,Data!#REF!,(IF(B23=Data!#REF!,Data!#REF!,(IF(B23=Data!#REF!,Data!#REF!,(IF(B23=Data!#REF!,Data!#REF!,Data!#REF!)))))))))))))))&amp;IF(B23=Data!#REF!,Data!#REF!,(IF(B23=Data!#REF!,Data!#REF!,(IF(B23=Data!#REF!,Data!#REF!,(IF(B23=Data!#REF!,Data!#REF!,(IF(B23=Data!B81,Data!J81,(IF(B23=Data!B84,Data!J899,(IF(B23=Data!#REF!,Data!#REF!,(IF(B23=Data!#REF!,Data!#REF!,Data!#REF!)))))))))))))))&amp;IF(B23=Data!#REF!,Data!#REF!,(IF(B23=Data!#REF!,Data!#REF!,(IF(B23=Data!#REF!,Data!#REF!,(IF(B23=Data!#REF!,Data!#REF!,(IF(B23=Data!#REF!,Data!#REF!,Data!#REF!)))))))))</f>
        <v>#REF!</v>
      </c>
      <c r="V23" s="457">
        <f>IF(D23="","",VLOOKUP(B23,Data!$B$5:$J$402,9,FALSE)*D23)</f>
        <v>1.1499999999999999</v>
      </c>
    </row>
    <row r="24" spans="1:22" s="458" customFormat="1" ht="20" customHeight="1">
      <c r="A24" s="443">
        <v>5</v>
      </c>
      <c r="B24" s="460" t="s">
        <v>781</v>
      </c>
      <c r="C24" s="445" t="str">
        <f>IF(D24="","",VLOOKUP(B24,Data!$B$5:$L$402,2,FALSE))</f>
        <v>VAD6700</v>
      </c>
      <c r="D24" s="505">
        <v>1</v>
      </c>
      <c r="E24" s="447"/>
      <c r="F24" s="445">
        <f>IF(D24="","",VLOOKUP(B24,Data!$B$5:$L$402,11,FALSE))</f>
        <v>2239.13</v>
      </c>
      <c r="G24" s="448">
        <f t="shared" si="0"/>
        <v>2239.13</v>
      </c>
      <c r="H24" s="449" t="str">
        <f>IF(D24="","",VLOOKUP(B24,Data!$B$5:$D$402,3,FALSE))</f>
        <v>C/T</v>
      </c>
      <c r="I24" s="450" t="str">
        <f>IF(D24="","",VLOOKUP(B24,Data!$B$5:$M$402,12,FALSE))</f>
        <v>Indonesia</v>
      </c>
      <c r="J24" s="535" t="s">
        <v>954</v>
      </c>
      <c r="K24" s="452">
        <f>IF(D24="","",VLOOKUP(B24,Data!$B$5:$E$402,4,FALSE)*D24)</f>
        <v>227</v>
      </c>
      <c r="L24" s="445">
        <f>IF(D24="","",VLOOKUP(B24,Data!$B$5:$F$402,5,FALSE)*D24)</f>
        <v>206</v>
      </c>
      <c r="M24" s="448" t="e">
        <f>IF(B24=Data!#REF!,Data!#REF!,(IF(B24=Data!B99,Data!G99,(IF(B24=Data!#REF!,Data!#REF!,(IF(B24=Data!#REF!,Data!#REF!,(IF(B24=Data!#REF!,Data!#REF!,(IF(B24=Data!#REF!,Data!#REF!,(IF(B24=Data!#REF!,Data!#REF!,(IF(B24=Data!#REF!,Data!#REF!,Data!#REF!)))))))))))))))&amp;IF(B24=Data!#REF!,Data!#REF!,(IF(B24=Data!#REF!,Data!#REF!,(IF(B24=Data!#REF!,Data!#REF!,(IF(B24=Data!#REF!,Data!#REF!,(IF(B24=Data!B78,Data!G78,(IF(B24=Data!B81,Data!G896,(IF(B24=Data!#REF!,Data!#REF!,(IF(B24=Data!#REF!,Data!#REF!,Data!#REF!)))))))))))))))&amp;IF(B24=Data!#REF!,Data!#REF!,(IF(B24=Data!#REF!,Data!#REF!,(IF(B24=Data!#REF!,Data!#REF!,(IF(B24=Data!#REF!,Data!#REF!,(IF(B24=Data!#REF!,Data!#REF!,Data!#REF!)))))))))</f>
        <v>#REF!</v>
      </c>
      <c r="N24" s="453"/>
      <c r="O24" s="454"/>
      <c r="P24" s="455" t="e">
        <f>IF(B24=Data!#REF!,Data!#REF!,(IF(B24=Data!B99,Data!H99,(IF(B24=Data!#REF!,Data!#REF!,(IF(B24=Data!#REF!,Data!#REF!,(IF(B24=Data!#REF!,Data!#REF!,(IF(B24=Data!#REF!,Data!#REF!,(IF(B24=Data!#REF!,Data!#REF!,(IF(B24=Data!#REF!,Data!#REF!,Data!#REF!)))))))))))))))&amp;IF(B24=Data!#REF!,Data!#REF!,(IF(B24=Data!#REF!,Data!#REF!,(IF(B24=Data!#REF!,Data!#REF!,(IF(B24=Data!#REF!,Data!#REF!,(IF(B24=Data!B78,Data!H78,(IF(B24=Data!B81,Data!H896,(IF(B24=Data!#REF!,Data!#REF!,(IF(B24=Data!#REF!,Data!#REF!,Data!#REF!)))))))))))))))&amp;IF(B24=Data!#REF!,Data!#REF!,(IF(B24=Data!#REF!,Data!#REF!,(IF(B24=Data!#REF!,Data!#REF!,(IF(B24=Data!#REF!,Data!#REF!,(IF(B24=Data!#REF!,Data!#REF!,Data!#REF!)))))))))</f>
        <v>#REF!</v>
      </c>
      <c r="Q24" s="454"/>
      <c r="R24" s="454"/>
      <c r="S24" s="455" t="e">
        <f>IF(B24=Data!#REF!,Data!#REF!,(IF(B24=Data!B99,Data!I99,(IF(B24=Data!#REF!,Data!#REF!,(IF(B24=Data!#REF!,Data!#REF!,(IF(B24=Data!#REF!,Data!#REF!,(IF(B24=Data!#REF!,Data!#REF!,(IF(B24=Data!#REF!,Data!#REF!,(IF(B24=Data!#REF!,Data!#REF!,Data!#REF!)))))))))))))))&amp;IF(B24=Data!#REF!,Data!#REF!,(IF(B24=Data!#REF!,Data!#REF!,(IF(B24=Data!#REF!,Data!#REF!,(IF(B24=Data!#REF!,Data!#REF!,(IF(B24=Data!B78,Data!I78,(IF(B24=Data!B81,Data!I896,(IF(B24=Data!#REF!,Data!#REF!,(IF(B24=Data!#REF!,Data!#REF!,Data!#REF!)))))))))))))))&amp;IF(B24=Data!#REF!,Data!#REF!,(IF(B24=Data!#REF!,Data!#REF!,(IF(B24=Data!#REF!,Data!#REF!,(IF(B24=Data!#REF!,Data!#REF!,(IF(B24=Data!#REF!,Data!#REF!,Data!#REF!)))))))))</f>
        <v>#REF!</v>
      </c>
      <c r="T24" s="456"/>
      <c r="U24" s="455" t="e">
        <f>IF(B24=Data!#REF!,Data!#REF!,(IF(B24=Data!B99,Data!J99,(IF(B24=Data!#REF!,Data!#REF!,(IF(B24=Data!#REF!,Data!#REF!,(IF(B24=Data!#REF!,Data!#REF!,(IF(B24=Data!#REF!,Data!#REF!,(IF(B24=Data!#REF!,Data!#REF!,(IF(B24=Data!#REF!,Data!#REF!,Data!#REF!)))))))))))))))&amp;IF(B24=Data!#REF!,Data!#REF!,(IF(B24=Data!#REF!,Data!#REF!,(IF(B24=Data!#REF!,Data!#REF!,(IF(B24=Data!#REF!,Data!#REF!,(IF(B24=Data!B78,Data!J78,(IF(B24=Data!B81,Data!J896,(IF(B24=Data!#REF!,Data!#REF!,(IF(B24=Data!#REF!,Data!#REF!,Data!#REF!)))))))))))))))&amp;IF(B24=Data!#REF!,Data!#REF!,(IF(B24=Data!#REF!,Data!#REF!,(IF(B24=Data!#REF!,Data!#REF!,(IF(B24=Data!#REF!,Data!#REF!,(IF(B24=Data!#REF!,Data!#REF!,Data!#REF!)))))))))</f>
        <v>#REF!</v>
      </c>
      <c r="V24" s="457">
        <f>IF(D24="","",VLOOKUP(B24,Data!$B$5:$J$402,9,FALSE)*D24)</f>
        <v>1.1990000000000001</v>
      </c>
    </row>
    <row r="25" spans="1:22" s="458" customFormat="1" ht="20" customHeight="1">
      <c r="A25" s="443">
        <v>6</v>
      </c>
      <c r="B25" s="460" t="s">
        <v>241</v>
      </c>
      <c r="C25" s="445" t="str">
        <f>IF(D25="","",VLOOKUP(B25,Data!$B$5:$L$402,2,FALSE))</f>
        <v>AAC7368</v>
      </c>
      <c r="D25" s="505">
        <v>8</v>
      </c>
      <c r="E25" s="447"/>
      <c r="F25" s="445">
        <f>IF(D25="","",VLOOKUP(B25,Data!$B$5:$L$402,11,FALSE))</f>
        <v>2618.06</v>
      </c>
      <c r="G25" s="448">
        <f t="shared" si="0"/>
        <v>20944.48</v>
      </c>
      <c r="H25" s="449" t="str">
        <f>IF(D25="","",VLOOKUP(B25,Data!$B$5:$D$402,3,FALSE))</f>
        <v>C/T</v>
      </c>
      <c r="I25" s="450" t="str">
        <f>IF(D25="","",VLOOKUP(B25,Data!$B$5:$M$402,12,FALSE))</f>
        <v>Indonesia</v>
      </c>
      <c r="J25" s="535" t="s">
        <v>954</v>
      </c>
      <c r="K25" s="452">
        <f>IF(D25="","",VLOOKUP(B25,Data!$B$5:$E$402,4,FALSE)*D25)</f>
        <v>2128</v>
      </c>
      <c r="L25" s="445">
        <f>IF(D25="","",VLOOKUP(B25,Data!$B$5:$F$402,5,FALSE)*D25)</f>
        <v>1968</v>
      </c>
      <c r="M25" s="448" t="e">
        <f>IF(B25=Data!#REF!,Data!#REF!,(IF(B25=Data!B97,Data!G97,(IF(B25=Data!#REF!,Data!#REF!,(IF(B25=Data!#REF!,Data!#REF!,(IF(B25=Data!#REF!,Data!#REF!,(IF(B25=Data!#REF!,Data!#REF!,(IF(B25=Data!#REF!,Data!#REF!,(IF(B25=Data!#REF!,Data!#REF!,Data!#REF!)))))))))))))))&amp;IF(B25=Data!#REF!,Data!#REF!,(IF(B25=Data!#REF!,Data!#REF!,(IF(B25=Data!#REF!,Data!#REF!,(IF(B25=Data!#REF!,Data!#REF!,(IF(B25=Data!B76,Data!G76,(IF(B25=Data!B79,Data!G894,(IF(B25=Data!#REF!,Data!#REF!,(IF(B25=Data!#REF!,Data!#REF!,Data!#REF!)))))))))))))))&amp;IF(B25=Data!#REF!,Data!#REF!,(IF(B25=Data!#REF!,Data!#REF!,(IF(B25=Data!#REF!,Data!#REF!,(IF(B25=Data!#REF!,Data!#REF!,(IF(B25=Data!#REF!,Data!#REF!,Data!#REF!)))))))))</f>
        <v>#REF!</v>
      </c>
      <c r="N25" s="453"/>
      <c r="O25" s="454"/>
      <c r="P25" s="455" t="e">
        <f>IF(B25=Data!#REF!,Data!#REF!,(IF(B25=Data!B97,Data!H97,(IF(B25=Data!#REF!,Data!#REF!,(IF(B25=Data!#REF!,Data!#REF!,(IF(B25=Data!#REF!,Data!#REF!,(IF(B25=Data!#REF!,Data!#REF!,(IF(B25=Data!#REF!,Data!#REF!,(IF(B25=Data!#REF!,Data!#REF!,Data!#REF!)))))))))))))))&amp;IF(B25=Data!#REF!,Data!#REF!,(IF(B25=Data!#REF!,Data!#REF!,(IF(B25=Data!#REF!,Data!#REF!,(IF(B25=Data!#REF!,Data!#REF!,(IF(B25=Data!B76,Data!H76,(IF(B25=Data!B79,Data!H894,(IF(B25=Data!#REF!,Data!#REF!,(IF(B25=Data!#REF!,Data!#REF!,Data!#REF!)))))))))))))))&amp;IF(B25=Data!#REF!,Data!#REF!,(IF(B25=Data!#REF!,Data!#REF!,(IF(B25=Data!#REF!,Data!#REF!,(IF(B25=Data!#REF!,Data!#REF!,(IF(B25=Data!#REF!,Data!#REF!,Data!#REF!)))))))))</f>
        <v>#REF!</v>
      </c>
      <c r="Q25" s="454"/>
      <c r="R25" s="454"/>
      <c r="S25" s="455" t="e">
        <f>IF(B25=Data!#REF!,Data!#REF!,(IF(B25=Data!B97,Data!I97,(IF(B25=Data!#REF!,Data!#REF!,(IF(B25=Data!#REF!,Data!#REF!,(IF(B25=Data!#REF!,Data!#REF!,(IF(B25=Data!#REF!,Data!#REF!,(IF(B25=Data!#REF!,Data!#REF!,(IF(B25=Data!#REF!,Data!#REF!,Data!#REF!)))))))))))))))&amp;IF(B25=Data!#REF!,Data!#REF!,(IF(B25=Data!#REF!,Data!#REF!,(IF(B25=Data!#REF!,Data!#REF!,(IF(B25=Data!#REF!,Data!#REF!,(IF(B25=Data!B76,Data!I76,(IF(B25=Data!B79,Data!I894,(IF(B25=Data!#REF!,Data!#REF!,(IF(B25=Data!#REF!,Data!#REF!,Data!#REF!)))))))))))))))&amp;IF(B25=Data!#REF!,Data!#REF!,(IF(B25=Data!#REF!,Data!#REF!,(IF(B25=Data!#REF!,Data!#REF!,(IF(B25=Data!#REF!,Data!#REF!,(IF(B25=Data!#REF!,Data!#REF!,Data!#REF!)))))))))</f>
        <v>#REF!</v>
      </c>
      <c r="T25" s="456"/>
      <c r="U25" s="455" t="e">
        <f>IF(B25=Data!#REF!,Data!#REF!,(IF(B25=Data!B97,Data!J97,(IF(B25=Data!#REF!,Data!#REF!,(IF(B25=Data!#REF!,Data!#REF!,(IF(B25=Data!#REF!,Data!#REF!,(IF(B25=Data!#REF!,Data!#REF!,(IF(B25=Data!#REF!,Data!#REF!,(IF(B25=Data!#REF!,Data!#REF!,Data!#REF!)))))))))))))))&amp;IF(B25=Data!#REF!,Data!#REF!,(IF(B25=Data!#REF!,Data!#REF!,(IF(B25=Data!#REF!,Data!#REF!,(IF(B25=Data!#REF!,Data!#REF!,(IF(B25=Data!B76,Data!J76,(IF(B25=Data!B79,Data!J894,(IF(B25=Data!#REF!,Data!#REF!,(IF(B25=Data!#REF!,Data!#REF!,Data!#REF!)))))))))))))))&amp;IF(B25=Data!#REF!,Data!#REF!,(IF(B25=Data!#REF!,Data!#REF!,(IF(B25=Data!#REF!,Data!#REF!,(IF(B25=Data!#REF!,Data!#REF!,(IF(B25=Data!#REF!,Data!#REF!,Data!#REF!)))))))))</f>
        <v>#REF!</v>
      </c>
      <c r="V25" s="457">
        <f>IF(D25="","",VLOOKUP(B25,Data!$B$5:$J$402,9,FALSE)*D25)</f>
        <v>11.904</v>
      </c>
    </row>
    <row r="26" spans="1:22" s="458" customFormat="1" ht="20" customHeight="1">
      <c r="A26" s="443"/>
      <c r="B26" s="460"/>
      <c r="C26" s="445" t="str">
        <f>IF(D26="","",VLOOKUP(B26,Data!$B$5:$L$402,2,FALSE))</f>
        <v/>
      </c>
      <c r="D26" s="505"/>
      <c r="E26" s="447"/>
      <c r="F26" s="445" t="str">
        <f>IF(D26="","",VLOOKUP(B26,Data!$B$5:$L$402,11,FALSE))</f>
        <v/>
      </c>
      <c r="G26" s="448" t="str">
        <f t="shared" si="0"/>
        <v>-</v>
      </c>
      <c r="H26" s="449" t="str">
        <f>IF(D26="","",VLOOKUP(B26,Data!$B$5:$D$402,3,FALSE))</f>
        <v/>
      </c>
      <c r="I26" s="450" t="str">
        <f>IF(D26="","",VLOOKUP(B26,Data!$B$5:$M$402,12,FALSE))</f>
        <v/>
      </c>
      <c r="J26" s="451"/>
      <c r="K26" s="452" t="str">
        <f>IF(D26="","",VLOOKUP(B26,Data!$B$5:$E$402,4,FALSE)*D26)</f>
        <v/>
      </c>
      <c r="L26" s="445" t="str">
        <f>IF(D26="","",VLOOKUP(B26,Data!$B$5:$F$402,5,FALSE)*D26)</f>
        <v/>
      </c>
      <c r="M26" s="448" t="e">
        <f>IF(B26=Data!#REF!,Data!#REF!,(IF(B26=Data!B98,Data!G98,(IF(B26=Data!#REF!,Data!#REF!,(IF(B26=Data!#REF!,Data!#REF!,(IF(B26=Data!#REF!,Data!#REF!,(IF(B26=Data!#REF!,Data!#REF!,(IF(B26=Data!#REF!,Data!#REF!,(IF(B26=Data!#REF!,Data!#REF!,Data!#REF!)))))))))))))))&amp;IF(B26=Data!#REF!,Data!#REF!,(IF(B26=Data!#REF!,Data!#REF!,(IF(B26=Data!#REF!,Data!#REF!,(IF(B26=Data!#REF!,Data!#REF!,(IF(B26=Data!B77,Data!G77,(IF(B26=Data!B80,Data!G895,(IF(B26=Data!#REF!,Data!#REF!,(IF(B26=Data!#REF!,Data!#REF!,Data!#REF!)))))))))))))))&amp;IF(B26=Data!#REF!,Data!#REF!,(IF(B26=Data!#REF!,Data!#REF!,(IF(B26=Data!#REF!,Data!#REF!,(IF(B26=Data!#REF!,Data!#REF!,(IF(B26=Data!#REF!,Data!#REF!,Data!#REF!)))))))))</f>
        <v>#REF!</v>
      </c>
      <c r="N26" s="453"/>
      <c r="O26" s="454"/>
      <c r="P26" s="455" t="e">
        <f>IF(B26=Data!#REF!,Data!#REF!,(IF(B26=Data!B98,Data!H98,(IF(B26=Data!#REF!,Data!#REF!,(IF(B26=Data!#REF!,Data!#REF!,(IF(B26=Data!#REF!,Data!#REF!,(IF(B26=Data!#REF!,Data!#REF!,(IF(B26=Data!#REF!,Data!#REF!,(IF(B26=Data!#REF!,Data!#REF!,Data!#REF!)))))))))))))))&amp;IF(B26=Data!#REF!,Data!#REF!,(IF(B26=Data!#REF!,Data!#REF!,(IF(B26=Data!#REF!,Data!#REF!,(IF(B26=Data!#REF!,Data!#REF!,(IF(B26=Data!B77,Data!H77,(IF(B26=Data!B80,Data!H895,(IF(B26=Data!#REF!,Data!#REF!,(IF(B26=Data!#REF!,Data!#REF!,Data!#REF!)))))))))))))))&amp;IF(B26=Data!#REF!,Data!#REF!,(IF(B26=Data!#REF!,Data!#REF!,(IF(B26=Data!#REF!,Data!#REF!,(IF(B26=Data!#REF!,Data!#REF!,(IF(B26=Data!#REF!,Data!#REF!,Data!#REF!)))))))))</f>
        <v>#REF!</v>
      </c>
      <c r="Q26" s="454"/>
      <c r="R26" s="454"/>
      <c r="S26" s="455" t="e">
        <f>IF(B26=Data!#REF!,Data!#REF!,(IF(B26=Data!B98,Data!I98,(IF(B26=Data!#REF!,Data!#REF!,(IF(B26=Data!#REF!,Data!#REF!,(IF(B26=Data!#REF!,Data!#REF!,(IF(B26=Data!#REF!,Data!#REF!,(IF(B26=Data!#REF!,Data!#REF!,(IF(B26=Data!#REF!,Data!#REF!,Data!#REF!)))))))))))))))&amp;IF(B26=Data!#REF!,Data!#REF!,(IF(B26=Data!#REF!,Data!#REF!,(IF(B26=Data!#REF!,Data!#REF!,(IF(B26=Data!#REF!,Data!#REF!,(IF(B26=Data!B77,Data!I77,(IF(B26=Data!B80,Data!I895,(IF(B26=Data!#REF!,Data!#REF!,(IF(B26=Data!#REF!,Data!#REF!,Data!#REF!)))))))))))))))&amp;IF(B26=Data!#REF!,Data!#REF!,(IF(B26=Data!#REF!,Data!#REF!,(IF(B26=Data!#REF!,Data!#REF!,(IF(B26=Data!#REF!,Data!#REF!,(IF(B26=Data!#REF!,Data!#REF!,Data!#REF!)))))))))</f>
        <v>#REF!</v>
      </c>
      <c r="T26" s="456"/>
      <c r="U26" s="455" t="e">
        <f>IF(B26=Data!#REF!,Data!#REF!,(IF(B26=Data!B98,Data!J98,(IF(B26=Data!#REF!,Data!#REF!,(IF(B26=Data!#REF!,Data!#REF!,(IF(B26=Data!#REF!,Data!#REF!,(IF(B26=Data!#REF!,Data!#REF!,(IF(B26=Data!#REF!,Data!#REF!,(IF(B26=Data!#REF!,Data!#REF!,Data!#REF!)))))))))))))))&amp;IF(B26=Data!#REF!,Data!#REF!,(IF(B26=Data!#REF!,Data!#REF!,(IF(B26=Data!#REF!,Data!#REF!,(IF(B26=Data!#REF!,Data!#REF!,(IF(B26=Data!B77,Data!J77,(IF(B26=Data!B80,Data!J895,(IF(B26=Data!#REF!,Data!#REF!,(IF(B26=Data!#REF!,Data!#REF!,Data!#REF!)))))))))))))))&amp;IF(B26=Data!#REF!,Data!#REF!,(IF(B26=Data!#REF!,Data!#REF!,(IF(B26=Data!#REF!,Data!#REF!,(IF(B26=Data!#REF!,Data!#REF!,(IF(B26=Data!#REF!,Data!#REF!,Data!#REF!)))))))))</f>
        <v>#REF!</v>
      </c>
      <c r="V26" s="457" t="str">
        <f>IF(D26="","",VLOOKUP(B26,Data!$B$5:$J$402,9,FALSE)*D26)</f>
        <v/>
      </c>
    </row>
    <row r="27" spans="1:22" s="458" customFormat="1" ht="20" customHeight="1">
      <c r="A27" s="443"/>
      <c r="B27" s="460"/>
      <c r="C27" s="445" t="str">
        <f>IF(D27="","",VLOOKUP(B27,Data!$B$5:$L$402,2,FALSE))</f>
        <v/>
      </c>
      <c r="D27" s="505"/>
      <c r="E27" s="447"/>
      <c r="F27" s="445" t="str">
        <f>IF(D27="","",VLOOKUP(B27,Data!$B$5:$L$402,11,FALSE))</f>
        <v/>
      </c>
      <c r="G27" s="448" t="str">
        <f t="shared" si="0"/>
        <v>-</v>
      </c>
      <c r="H27" s="449" t="str">
        <f>IF(D27="","",VLOOKUP(B27,Data!$B$5:$D$402,3,FALSE))</f>
        <v/>
      </c>
      <c r="I27" s="450" t="str">
        <f>IF(D27="","",VLOOKUP(B27,Data!$B$5:$M$402,12,FALSE))</f>
        <v/>
      </c>
      <c r="J27" s="451"/>
      <c r="K27" s="452" t="str">
        <f>IF(D27="","",VLOOKUP(B27,Data!$B$5:$E$402,4,FALSE)*D27)</f>
        <v/>
      </c>
      <c r="L27" s="445" t="str">
        <f>IF(D27="","",VLOOKUP(B27,Data!$B$5:$F$402,5,FALSE)*D27)</f>
        <v/>
      </c>
      <c r="M27" s="448" t="e">
        <f>IF(B27=Data!#REF!,Data!#REF!,(IF(B27=Data!B100,Data!G100,(IF(B27=Data!#REF!,Data!#REF!,(IF(B27=Data!#REF!,Data!#REF!,(IF(B27=Data!#REF!,Data!#REF!,(IF(B27=Data!#REF!,Data!#REF!,(IF(B27=Data!#REF!,Data!#REF!,(IF(B27=Data!#REF!,Data!#REF!,Data!#REF!)))))))))))))))&amp;IF(B27=Data!#REF!,Data!#REF!,(IF(B27=Data!#REF!,Data!#REF!,(IF(B27=Data!#REF!,Data!#REF!,(IF(B27=Data!#REF!,Data!#REF!,(IF(B27=Data!B79,Data!G79,(IF(B27=Data!B82,Data!G897,(IF(B27=Data!#REF!,Data!#REF!,(IF(B27=Data!#REF!,Data!#REF!,Data!#REF!)))))))))))))))&amp;IF(B27=Data!#REF!,Data!#REF!,(IF(B27=Data!#REF!,Data!#REF!,(IF(B27=Data!#REF!,Data!#REF!,(IF(B27=Data!#REF!,Data!#REF!,(IF(B27=Data!#REF!,Data!#REF!,Data!#REF!)))))))))</f>
        <v>#REF!</v>
      </c>
      <c r="N27" s="453"/>
      <c r="O27" s="454"/>
      <c r="P27" s="455" t="e">
        <f>IF(B27=Data!#REF!,Data!#REF!,(IF(B27=Data!B100,Data!H100,(IF(B27=Data!#REF!,Data!#REF!,(IF(B27=Data!#REF!,Data!#REF!,(IF(B27=Data!#REF!,Data!#REF!,(IF(B27=Data!#REF!,Data!#REF!,(IF(B27=Data!#REF!,Data!#REF!,(IF(B27=Data!#REF!,Data!#REF!,Data!#REF!)))))))))))))))&amp;IF(B27=Data!#REF!,Data!#REF!,(IF(B27=Data!#REF!,Data!#REF!,(IF(B27=Data!#REF!,Data!#REF!,(IF(B27=Data!#REF!,Data!#REF!,(IF(B27=Data!B79,Data!H79,(IF(B27=Data!B82,Data!H897,(IF(B27=Data!#REF!,Data!#REF!,(IF(B27=Data!#REF!,Data!#REF!,Data!#REF!)))))))))))))))&amp;IF(B27=Data!#REF!,Data!#REF!,(IF(B27=Data!#REF!,Data!#REF!,(IF(B27=Data!#REF!,Data!#REF!,(IF(B27=Data!#REF!,Data!#REF!,(IF(B27=Data!#REF!,Data!#REF!,Data!#REF!)))))))))</f>
        <v>#REF!</v>
      </c>
      <c r="Q27" s="454"/>
      <c r="R27" s="454"/>
      <c r="S27" s="455" t="e">
        <f>IF(B27=Data!#REF!,Data!#REF!,(IF(B27=Data!B100,Data!I100,(IF(B27=Data!#REF!,Data!#REF!,(IF(B27=Data!#REF!,Data!#REF!,(IF(B27=Data!#REF!,Data!#REF!,(IF(B27=Data!#REF!,Data!#REF!,(IF(B27=Data!#REF!,Data!#REF!,(IF(B27=Data!#REF!,Data!#REF!,Data!#REF!)))))))))))))))&amp;IF(B27=Data!#REF!,Data!#REF!,(IF(B27=Data!#REF!,Data!#REF!,(IF(B27=Data!#REF!,Data!#REF!,(IF(B27=Data!#REF!,Data!#REF!,(IF(B27=Data!B79,Data!I79,(IF(B27=Data!B82,Data!I897,(IF(B27=Data!#REF!,Data!#REF!,(IF(B27=Data!#REF!,Data!#REF!,Data!#REF!)))))))))))))))&amp;IF(B27=Data!#REF!,Data!#REF!,(IF(B27=Data!#REF!,Data!#REF!,(IF(B27=Data!#REF!,Data!#REF!,(IF(B27=Data!#REF!,Data!#REF!,(IF(B27=Data!#REF!,Data!#REF!,Data!#REF!)))))))))</f>
        <v>#REF!</v>
      </c>
      <c r="T27" s="456"/>
      <c r="U27" s="455" t="e">
        <f>IF(B27=Data!#REF!,Data!#REF!,(IF(B27=Data!B100,Data!J100,(IF(B27=Data!#REF!,Data!#REF!,(IF(B27=Data!#REF!,Data!#REF!,(IF(B27=Data!#REF!,Data!#REF!,(IF(B27=Data!#REF!,Data!#REF!,(IF(B27=Data!#REF!,Data!#REF!,(IF(B27=Data!#REF!,Data!#REF!,Data!#REF!)))))))))))))))&amp;IF(B27=Data!#REF!,Data!#REF!,(IF(B27=Data!#REF!,Data!#REF!,(IF(B27=Data!#REF!,Data!#REF!,(IF(B27=Data!#REF!,Data!#REF!,(IF(B27=Data!B79,Data!J79,(IF(B27=Data!B82,Data!J897,(IF(B27=Data!#REF!,Data!#REF!,(IF(B27=Data!#REF!,Data!#REF!,Data!#REF!)))))))))))))))&amp;IF(B27=Data!#REF!,Data!#REF!,(IF(B27=Data!#REF!,Data!#REF!,(IF(B27=Data!#REF!,Data!#REF!,(IF(B27=Data!#REF!,Data!#REF!,(IF(B27=Data!#REF!,Data!#REF!,Data!#REF!)))))))))</f>
        <v>#REF!</v>
      </c>
      <c r="V27" s="457" t="str">
        <f>IF(D27="","",VLOOKUP(B27,Data!$B$5:$J$402,9,FALSE)*D27)</f>
        <v/>
      </c>
    </row>
    <row r="28" spans="1:22" s="458" customFormat="1" ht="20" customHeight="1">
      <c r="A28" s="443"/>
      <c r="B28" s="462"/>
      <c r="C28" s="445" t="str">
        <f>IF(D28="","",VLOOKUP(B28,Data!$B$5:$L$402,2,FALSE))</f>
        <v/>
      </c>
      <c r="D28" s="461"/>
      <c r="E28" s="463"/>
      <c r="F28" s="445" t="str">
        <f>IF(D28="","",VLOOKUP(B28,Data!$B$5:$L$402,11,FALSE))</f>
        <v/>
      </c>
      <c r="G28" s="448" t="str">
        <f t="shared" si="0"/>
        <v>-</v>
      </c>
      <c r="H28" s="449" t="str">
        <f>IF(D28="","",VLOOKUP(B28,Data!$B$5:$D$402,3,FALSE))</f>
        <v/>
      </c>
      <c r="I28" s="450" t="str">
        <f>IF(D28="","",VLOOKUP(B28,Data!$B$5:$M$402,12,FALSE))</f>
        <v/>
      </c>
      <c r="J28" s="451"/>
      <c r="K28" s="452" t="str">
        <f>IF(D28="","",VLOOKUP(B28,Data!$B$5:$E$402,4,FALSE)*D28)</f>
        <v/>
      </c>
      <c r="L28" s="445" t="str">
        <f>IF(D28="","",VLOOKUP(B28,Data!$B$5:$F$402,5,FALSE)*D28)</f>
        <v/>
      </c>
      <c r="M28" s="448" t="e">
        <f>IF(B28=Data!#REF!,Data!#REF!,(IF(B28=Data!B114,Data!G114,(IF(B28=Data!#REF!,Data!#REF!,(IF(B28=Data!#REF!,Data!#REF!,(IF(B28=Data!#REF!,Data!#REF!,(IF(B28=Data!#REF!,Data!#REF!,(IF(B28=Data!#REF!,Data!#REF!,(IF(B28=Data!#REF!,Data!#REF!,Data!#REF!)))))))))))))))&amp;IF(B28=Data!#REF!,Data!#REF!,(IF(B28=Data!#REF!,Data!#REF!,(IF(B28=Data!#REF!,Data!#REF!,(IF(B28=Data!#REF!,Data!#REF!,(IF(B28=Data!B93,Data!G93,(IF(B28=Data!B96,Data!G911,(IF(B28=Data!#REF!,Data!#REF!,(IF(B28=Data!#REF!,Data!#REF!,Data!#REF!)))))))))))))))&amp;IF(B28=Data!#REF!,Data!#REF!,(IF(B28=Data!#REF!,Data!#REF!,(IF(B28=Data!#REF!,Data!#REF!,(IF(B28=Data!#REF!,Data!#REF!,(IF(B28=Data!#REF!,Data!#REF!,Data!#REF!)))))))))</f>
        <v>#REF!</v>
      </c>
      <c r="N28" s="453"/>
      <c r="O28" s="454"/>
      <c r="P28" s="455" t="e">
        <f>IF(B28=Data!#REF!,Data!#REF!,(IF(B28=Data!B114,Data!H114,(IF(B28=Data!#REF!,Data!#REF!,(IF(B28=Data!#REF!,Data!#REF!,(IF(B28=Data!#REF!,Data!#REF!,(IF(B28=Data!#REF!,Data!#REF!,(IF(B28=Data!#REF!,Data!#REF!,(IF(B28=Data!#REF!,Data!#REF!,Data!#REF!)))))))))))))))&amp;IF(B28=Data!#REF!,Data!#REF!,(IF(B28=Data!#REF!,Data!#REF!,(IF(B28=Data!#REF!,Data!#REF!,(IF(B28=Data!#REF!,Data!#REF!,(IF(B28=Data!B93,Data!H93,(IF(B28=Data!B96,Data!H911,(IF(B28=Data!#REF!,Data!#REF!,(IF(B28=Data!#REF!,Data!#REF!,Data!#REF!)))))))))))))))&amp;IF(B28=Data!#REF!,Data!#REF!,(IF(B28=Data!#REF!,Data!#REF!,(IF(B28=Data!#REF!,Data!#REF!,(IF(B28=Data!#REF!,Data!#REF!,(IF(B28=Data!#REF!,Data!#REF!,Data!#REF!)))))))))</f>
        <v>#REF!</v>
      </c>
      <c r="Q28" s="454"/>
      <c r="R28" s="454"/>
      <c r="S28" s="455" t="e">
        <f>IF(B28=Data!#REF!,Data!#REF!,(IF(B28=Data!B114,Data!I114,(IF(B28=Data!#REF!,Data!#REF!,(IF(B28=Data!#REF!,Data!#REF!,(IF(B28=Data!#REF!,Data!#REF!,(IF(B28=Data!#REF!,Data!#REF!,(IF(B28=Data!#REF!,Data!#REF!,(IF(B28=Data!#REF!,Data!#REF!,Data!#REF!)))))))))))))))&amp;IF(B28=Data!#REF!,Data!#REF!,(IF(B28=Data!#REF!,Data!#REF!,(IF(B28=Data!#REF!,Data!#REF!,(IF(B28=Data!#REF!,Data!#REF!,(IF(B28=Data!B93,Data!I93,(IF(B28=Data!B96,Data!I911,(IF(B28=Data!#REF!,Data!#REF!,(IF(B28=Data!#REF!,Data!#REF!,Data!#REF!)))))))))))))))&amp;IF(B28=Data!#REF!,Data!#REF!,(IF(B28=Data!#REF!,Data!#REF!,(IF(B28=Data!#REF!,Data!#REF!,(IF(B28=Data!#REF!,Data!#REF!,(IF(B28=Data!#REF!,Data!#REF!,Data!#REF!)))))))))</f>
        <v>#REF!</v>
      </c>
      <c r="T28" s="456"/>
      <c r="U28" s="455" t="e">
        <f>IF(B28=Data!#REF!,Data!#REF!,(IF(B28=Data!B114,Data!J114,(IF(B28=Data!#REF!,Data!#REF!,(IF(B28=Data!#REF!,Data!#REF!,(IF(B28=Data!#REF!,Data!#REF!,(IF(B28=Data!#REF!,Data!#REF!,(IF(B28=Data!#REF!,Data!#REF!,(IF(B28=Data!#REF!,Data!#REF!,Data!#REF!)))))))))))))))&amp;IF(B28=Data!#REF!,Data!#REF!,(IF(B28=Data!#REF!,Data!#REF!,(IF(B28=Data!#REF!,Data!#REF!,(IF(B28=Data!#REF!,Data!#REF!,(IF(B28=Data!B93,Data!J93,(IF(B28=Data!B96,Data!J911,(IF(B28=Data!#REF!,Data!#REF!,(IF(B28=Data!#REF!,Data!#REF!,Data!#REF!)))))))))))))))&amp;IF(B28=Data!#REF!,Data!#REF!,(IF(B28=Data!#REF!,Data!#REF!,(IF(B28=Data!#REF!,Data!#REF!,(IF(B28=Data!#REF!,Data!#REF!,(IF(B28=Data!#REF!,Data!#REF!,Data!#REF!)))))))))</f>
        <v>#REF!</v>
      </c>
      <c r="V28" s="457" t="str">
        <f>IF(D28="","",VLOOKUP(B28,Data!$B$5:$J$402,9,FALSE)*D28)</f>
        <v/>
      </c>
    </row>
    <row r="29" spans="1:22" s="458" customFormat="1" ht="17.5">
      <c r="A29" s="464"/>
      <c r="B29" s="465"/>
      <c r="C29" s="466"/>
      <c r="D29" s="467"/>
      <c r="E29" s="467"/>
      <c r="F29" s="468"/>
      <c r="G29" s="468"/>
      <c r="H29" s="468"/>
      <c r="I29" s="467"/>
      <c r="J29" s="467"/>
      <c r="K29" s="468"/>
      <c r="L29" s="468"/>
      <c r="M29" s="468"/>
      <c r="N29" s="469"/>
      <c r="O29" s="470"/>
      <c r="P29" s="471"/>
      <c r="Q29" s="470"/>
      <c r="R29" s="470"/>
      <c r="S29" s="471"/>
      <c r="T29" s="472"/>
      <c r="U29" s="471"/>
      <c r="V29" s="473"/>
    </row>
    <row r="30" spans="1:22" s="458" customFormat="1" ht="17.5">
      <c r="A30" s="467"/>
      <c r="B30" s="465"/>
      <c r="C30" s="466"/>
      <c r="D30" s="474">
        <f>SUM(D18:D28)</f>
        <v>16</v>
      </c>
      <c r="E30" s="474"/>
      <c r="F30" s="475"/>
      <c r="G30" s="475">
        <f>SUM(G18:G29)</f>
        <v>46364.47</v>
      </c>
      <c r="H30" s="467"/>
      <c r="I30" s="467"/>
      <c r="J30" s="467"/>
      <c r="K30" s="475">
        <f>SUM(K18:K28)</f>
        <v>4270</v>
      </c>
      <c r="L30" s="475">
        <f>SUM(L18:L28)</f>
        <v>3912</v>
      </c>
      <c r="M30" s="475" t="e">
        <f>SUM(M16:M29)</f>
        <v>#REF!</v>
      </c>
      <c r="N30" s="476"/>
      <c r="O30" s="475">
        <f>SUM(O16:O29)</f>
        <v>0</v>
      </c>
      <c r="P30" s="475" t="e">
        <f>SUM(P16:P29)</f>
        <v>#REF!</v>
      </c>
      <c r="Q30" s="476" t="e">
        <f>SUM(#REF!)</f>
        <v>#REF!</v>
      </c>
      <c r="R30" s="475">
        <f>SUM(R16:R29)</f>
        <v>0</v>
      </c>
      <c r="S30" s="475" t="e">
        <f>SUM(S16:S29)</f>
        <v>#REF!</v>
      </c>
      <c r="T30" s="476" t="e">
        <f>SUM(#REF!)</f>
        <v>#REF!</v>
      </c>
      <c r="U30" s="475" t="e">
        <f>SUM(U16:U29)</f>
        <v>#REF!</v>
      </c>
      <c r="V30" s="477">
        <f>SUM(V18:V28)</f>
        <v>23.545000000000002</v>
      </c>
    </row>
    <row r="31" spans="1:22" s="458" customFormat="1" ht="17.5">
      <c r="A31" s="467"/>
      <c r="B31" s="465"/>
      <c r="C31" s="466"/>
      <c r="D31" s="478"/>
      <c r="E31" s="479"/>
      <c r="F31" s="480" t="s">
        <v>528</v>
      </c>
      <c r="G31" s="481"/>
      <c r="H31" s="478"/>
      <c r="I31" s="478"/>
      <c r="J31" s="478"/>
      <c r="K31" s="482"/>
      <c r="L31" s="481"/>
      <c r="M31" s="483"/>
      <c r="N31" s="484"/>
      <c r="O31" s="484"/>
      <c r="P31" s="484"/>
      <c r="Q31" s="484"/>
      <c r="R31" s="484"/>
      <c r="S31" s="484"/>
      <c r="T31" s="483"/>
      <c r="U31" s="483"/>
      <c r="V31" s="485"/>
    </row>
    <row r="32" spans="1:22" ht="13">
      <c r="A32" s="372" t="s">
        <v>522</v>
      </c>
      <c r="B32" s="373"/>
      <c r="C32" s="486"/>
      <c r="D32" s="390" t="s">
        <v>81</v>
      </c>
      <c r="E32" s="390"/>
      <c r="F32" s="367" t="s">
        <v>82</v>
      </c>
      <c r="G32" s="487"/>
      <c r="H32" s="398" t="s">
        <v>83</v>
      </c>
      <c r="I32" s="488"/>
      <c r="J32" s="389" t="s">
        <v>84</v>
      </c>
      <c r="K32" s="389"/>
      <c r="L32" s="605" t="s">
        <v>85</v>
      </c>
      <c r="M32" s="606"/>
      <c r="N32" s="606"/>
      <c r="O32" s="606"/>
      <c r="P32" s="606"/>
      <c r="Q32" s="606"/>
      <c r="R32" s="606"/>
      <c r="S32" s="606"/>
      <c r="T32" s="606"/>
      <c r="U32" s="606"/>
      <c r="V32" s="607"/>
    </row>
    <row r="33" spans="1:22" ht="13">
      <c r="A33" s="384" t="s">
        <v>523</v>
      </c>
      <c r="B33" s="385"/>
      <c r="C33" s="489"/>
      <c r="D33" s="385" t="s">
        <v>87</v>
      </c>
      <c r="E33" s="385"/>
      <c r="F33" s="608"/>
      <c r="G33" s="609"/>
      <c r="H33" s="384" t="s">
        <v>88</v>
      </c>
      <c r="I33" s="490"/>
      <c r="J33" s="393" t="s">
        <v>89</v>
      </c>
      <c r="K33" s="393"/>
      <c r="L33" s="386"/>
      <c r="M33" s="385"/>
      <c r="N33" s="385"/>
      <c r="O33" s="385"/>
      <c r="P33" s="385"/>
      <c r="Q33" s="385"/>
      <c r="R33" s="385"/>
      <c r="S33" s="385"/>
      <c r="T33" s="385"/>
      <c r="U33" s="385"/>
      <c r="V33" s="394"/>
    </row>
    <row r="34" spans="1:22">
      <c r="A34" s="384" t="s">
        <v>524</v>
      </c>
      <c r="B34" s="385"/>
      <c r="C34" s="392"/>
      <c r="D34" s="385"/>
      <c r="E34" s="385"/>
      <c r="F34" s="608"/>
      <c r="G34" s="609"/>
      <c r="H34" s="384"/>
      <c r="I34" s="490"/>
      <c r="J34" s="393" t="s">
        <v>93</v>
      </c>
      <c r="K34" s="393"/>
      <c r="L34" s="386"/>
      <c r="M34" s="385"/>
      <c r="N34" s="385"/>
      <c r="O34" s="385"/>
      <c r="P34" s="385"/>
      <c r="Q34" s="385"/>
      <c r="R34" s="385"/>
      <c r="S34" s="385"/>
      <c r="T34" s="385"/>
      <c r="U34" s="385"/>
      <c r="V34" s="394"/>
    </row>
    <row r="35" spans="1:22">
      <c r="A35" s="400"/>
      <c r="B35" s="401"/>
      <c r="C35" s="491"/>
      <c r="D35" s="385" t="s">
        <v>94</v>
      </c>
      <c r="E35" s="385"/>
      <c r="F35" s="492"/>
      <c r="G35" s="493"/>
      <c r="H35" s="384" t="s">
        <v>95</v>
      </c>
      <c r="I35" s="490"/>
      <c r="J35" s="393"/>
      <c r="K35" s="393"/>
      <c r="L35" s="386"/>
      <c r="M35" s="385"/>
      <c r="N35" s="385"/>
      <c r="O35" s="385"/>
      <c r="P35" s="385"/>
      <c r="Q35" s="385"/>
      <c r="R35" s="385"/>
      <c r="S35" s="385"/>
      <c r="T35" s="385"/>
      <c r="U35" s="385"/>
      <c r="V35" s="394"/>
    </row>
    <row r="36" spans="1:22" ht="13">
      <c r="A36" s="372" t="s">
        <v>96</v>
      </c>
      <c r="B36" s="390"/>
      <c r="C36" s="388"/>
      <c r="D36" s="385" t="s">
        <v>97</v>
      </c>
      <c r="E36" s="385"/>
      <c r="F36" s="494" t="s">
        <v>98</v>
      </c>
      <c r="G36" s="495"/>
      <c r="H36" s="384" t="s">
        <v>88</v>
      </c>
      <c r="I36" s="490"/>
      <c r="J36" s="393" t="s">
        <v>99</v>
      </c>
      <c r="K36" s="393"/>
      <c r="L36" s="386"/>
      <c r="M36" s="385"/>
      <c r="N36" s="385"/>
      <c r="O36" s="385"/>
      <c r="P36" s="385"/>
      <c r="Q36" s="385"/>
      <c r="R36" s="385"/>
      <c r="S36" s="385"/>
      <c r="T36" s="385"/>
      <c r="U36" s="385"/>
      <c r="V36" s="394"/>
    </row>
    <row r="37" spans="1:22" ht="13">
      <c r="A37" s="496" t="s">
        <v>887</v>
      </c>
      <c r="B37" s="385"/>
      <c r="C37" s="392"/>
      <c r="D37" s="385" t="s">
        <v>100</v>
      </c>
      <c r="E37" s="385"/>
      <c r="F37" s="497"/>
      <c r="G37" s="498"/>
      <c r="H37" s="384" t="s">
        <v>101</v>
      </c>
      <c r="I37" s="490"/>
      <c r="J37" s="393" t="s">
        <v>525</v>
      </c>
      <c r="K37" s="393"/>
      <c r="L37" s="610" t="s">
        <v>103</v>
      </c>
      <c r="M37" s="611"/>
      <c r="N37" s="611"/>
      <c r="O37" s="611"/>
      <c r="P37" s="611"/>
      <c r="Q37" s="611"/>
      <c r="R37" s="611"/>
      <c r="S37" s="611"/>
      <c r="T37" s="611"/>
      <c r="U37" s="611"/>
      <c r="V37" s="612"/>
    </row>
    <row r="38" spans="1:22">
      <c r="A38" s="400"/>
      <c r="B38" s="401"/>
      <c r="C38" s="402"/>
      <c r="D38" s="401"/>
      <c r="E38" s="401"/>
      <c r="F38" s="599" t="s">
        <v>953</v>
      </c>
      <c r="G38" s="600"/>
      <c r="H38" s="599" t="s">
        <v>952</v>
      </c>
      <c r="I38" s="600"/>
      <c r="J38" s="405" t="s">
        <v>104</v>
      </c>
      <c r="K38" s="405"/>
      <c r="L38" s="601" t="s">
        <v>105</v>
      </c>
      <c r="M38" s="602"/>
      <c r="N38" s="602"/>
      <c r="O38" s="602"/>
      <c r="P38" s="602"/>
      <c r="Q38" s="602"/>
      <c r="R38" s="602"/>
      <c r="S38" s="602"/>
      <c r="T38" s="602"/>
      <c r="U38" s="602"/>
      <c r="V38" s="603"/>
    </row>
    <row r="43" spans="1:22" ht="17.75" customHeight="1">
      <c r="A43" s="499" t="s">
        <v>869</v>
      </c>
      <c r="B43" s="499"/>
      <c r="C43" s="500"/>
      <c r="F43" s="501" t="s">
        <v>906</v>
      </c>
      <c r="H43" s="501" t="s">
        <v>912</v>
      </c>
      <c r="I43" s="502"/>
    </row>
    <row r="44" spans="1:22" ht="17.75" customHeight="1">
      <c r="A44" s="499" t="s">
        <v>888</v>
      </c>
      <c r="B44" s="499"/>
      <c r="C44" s="500"/>
      <c r="F44" s="501" t="s">
        <v>907</v>
      </c>
      <c r="H44" s="501" t="s">
        <v>912</v>
      </c>
      <c r="I44" s="502"/>
    </row>
    <row r="45" spans="1:22" ht="17.75" customHeight="1">
      <c r="A45" s="499" t="s">
        <v>905</v>
      </c>
      <c r="B45" s="499"/>
      <c r="C45" s="500"/>
      <c r="F45" s="501" t="s">
        <v>908</v>
      </c>
      <c r="H45" s="501" t="s">
        <v>573</v>
      </c>
      <c r="I45" s="502"/>
    </row>
    <row r="46" spans="1:22" ht="17.75" customHeight="1">
      <c r="A46" s="499" t="s">
        <v>541</v>
      </c>
      <c r="B46" s="499"/>
      <c r="C46" s="500"/>
      <c r="F46" s="501" t="s">
        <v>909</v>
      </c>
      <c r="H46" s="501" t="s">
        <v>573</v>
      </c>
      <c r="I46" s="502"/>
    </row>
    <row r="47" spans="1:22" ht="17.75" customHeight="1">
      <c r="A47" s="499" t="s">
        <v>542</v>
      </c>
      <c r="B47" s="499"/>
      <c r="C47" s="500"/>
      <c r="F47" s="501" t="s">
        <v>910</v>
      </c>
      <c r="H47" s="501" t="s">
        <v>573</v>
      </c>
    </row>
    <row r="48" spans="1:22" ht="20">
      <c r="F48" s="501" t="s">
        <v>911</v>
      </c>
      <c r="H48" s="501" t="s">
        <v>573</v>
      </c>
    </row>
    <row r="49" spans="6:8" ht="20">
      <c r="F49" s="501"/>
      <c r="H49" s="501"/>
    </row>
    <row r="50" spans="6:8" ht="20">
      <c r="F50" s="501"/>
      <c r="H50" s="501"/>
    </row>
    <row r="51" spans="6:8" ht="20">
      <c r="F51" s="501"/>
      <c r="H51" s="501"/>
    </row>
    <row r="52" spans="6:8" ht="20">
      <c r="F52" s="501"/>
      <c r="H52" s="501"/>
    </row>
  </sheetData>
  <mergeCells count="8">
    <mergeCell ref="F38:G38"/>
    <mergeCell ref="H38:I38"/>
    <mergeCell ref="L38:V38"/>
    <mergeCell ref="Q1:T1"/>
    <mergeCell ref="L32:V32"/>
    <mergeCell ref="F33:G33"/>
    <mergeCell ref="F34:G34"/>
    <mergeCell ref="L37:V37"/>
  </mergeCells>
  <printOptions horizontalCentered="1"/>
  <pageMargins left="0.15748031496062992" right="0" top="0.11811023622047245" bottom="0.15748031496062992" header="0.51181102362204722" footer="0.19685039370078741"/>
  <pageSetup paperSize="9" scale="70" firstPageNumber="4294963191" fitToHeight="2" orientation="landscape" r:id="rId1"/>
  <headerFooter alignWithMargins="0">
    <oddHeader>&amp;R&amp;"Calibri"&amp;10&amp;K000000 Confidential&amp;1#_x000D_</oddHead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A443F-EA35-4C40-B9CB-5F6714BCA0A9}">
  <sheetPr>
    <pageSetUpPr fitToPage="1"/>
  </sheetPr>
  <dimension ref="A1:V48"/>
  <sheetViews>
    <sheetView zoomScale="70" zoomScaleNormal="70" zoomScaleSheetLayoutView="100" workbookViewId="0">
      <selection activeCell="E2" sqref="E2"/>
    </sheetView>
  </sheetViews>
  <sheetFormatPr defaultColWidth="9.1796875" defaultRowHeight="12.5"/>
  <cols>
    <col min="1" max="1" width="5.816406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TODAY()</f>
        <v>44769</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375"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533"/>
      <c r="I10" s="534"/>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536" t="s">
        <v>955</v>
      </c>
      <c r="C18" s="512" t="str">
        <f>IF(D18="","",VLOOKUP(B18,Data!$B$5:$L$402,2,FALSE))</f>
        <v/>
      </c>
      <c r="D18" s="514"/>
      <c r="E18" s="447"/>
      <c r="F18" s="445" t="str">
        <f>IF(D18="","",VLOOKUP(B18,Data!$B$5:$L$402,11,FALSE))</f>
        <v/>
      </c>
      <c r="G18" s="448" t="str">
        <f t="shared" ref="G18:G24" si="0">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123,Data!G123,(IF(B18=Data!#REF!,Data!#REF!,(IF(B18=Data!#REF!,Data!#REF!,(IF(B18=Data!#REF!,Data!#REF!,(IF(B18=Data!#REF!,Data!#REF!,(IF(B18=Data!#REF!,Data!#REF!,(IF(B18=Data!#REF!,Data!#REF!,Data!#REF!)))))))))))))))&amp;IF(B18=Data!#REF!,Data!#REF!,(IF(B18=Data!#REF!,Data!#REF!,(IF(B18=Data!#REF!,Data!#REF!,(IF(B18=Data!#REF!,Data!#REF!,(IF(B18=Data!B102,Data!G102,(IF(B18=Data!B105,Data!G920,(IF(B18=Data!#REF!,Data!#REF!,(IF(B18=Data!#REF!,Data!#REF!,Data!#REF!)))))))))))))))&amp;IF(B18=Data!#REF!,Data!#REF!,(IF(B18=Data!#REF!,Data!#REF!,(IF(B18=Data!#REF!,Data!#REF!,(IF(B18=Data!#REF!,Data!#REF!,(IF(B18=Data!#REF!,Data!#REF!,Data!#REF!)))))))))</f>
        <v>#REF!</v>
      </c>
      <c r="N18" s="453"/>
      <c r="O18" s="454"/>
      <c r="P18" s="455" t="e">
        <f>IF(B18=Data!#REF!,Data!#REF!,(IF(B18=Data!B123,Data!H123,(IF(B18=Data!#REF!,Data!#REF!,(IF(B18=Data!#REF!,Data!#REF!,(IF(B18=Data!#REF!,Data!#REF!,(IF(B18=Data!#REF!,Data!#REF!,(IF(B18=Data!#REF!,Data!#REF!,(IF(B18=Data!#REF!,Data!#REF!,Data!#REF!)))))))))))))))&amp;IF(B18=Data!#REF!,Data!#REF!,(IF(B18=Data!#REF!,Data!#REF!,(IF(B18=Data!#REF!,Data!#REF!,(IF(B18=Data!#REF!,Data!#REF!,(IF(B18=Data!B102,Data!H102,(IF(B18=Data!B105,Data!H920,(IF(B18=Data!#REF!,Data!#REF!,(IF(B18=Data!#REF!,Data!#REF!,Data!#REF!)))))))))))))))&amp;IF(B18=Data!#REF!,Data!#REF!,(IF(B18=Data!#REF!,Data!#REF!,(IF(B18=Data!#REF!,Data!#REF!,(IF(B18=Data!#REF!,Data!#REF!,(IF(B18=Data!#REF!,Data!#REF!,Data!#REF!)))))))))</f>
        <v>#REF!</v>
      </c>
      <c r="Q18" s="454"/>
      <c r="R18" s="454"/>
      <c r="S18" s="455" t="e">
        <f>IF(B18=Data!#REF!,Data!#REF!,(IF(B18=Data!B123,Data!I123,(IF(B18=Data!#REF!,Data!#REF!,(IF(B18=Data!#REF!,Data!#REF!,(IF(B18=Data!#REF!,Data!#REF!,(IF(B18=Data!#REF!,Data!#REF!,(IF(B18=Data!#REF!,Data!#REF!,(IF(B18=Data!#REF!,Data!#REF!,Data!#REF!)))))))))))))))&amp;IF(B18=Data!#REF!,Data!#REF!,(IF(B18=Data!#REF!,Data!#REF!,(IF(B18=Data!#REF!,Data!#REF!,(IF(B18=Data!#REF!,Data!#REF!,(IF(B18=Data!B102,Data!I102,(IF(B18=Data!B105,Data!I920,(IF(B18=Data!#REF!,Data!#REF!,(IF(B18=Data!#REF!,Data!#REF!,Data!#REF!)))))))))))))))&amp;IF(B18=Data!#REF!,Data!#REF!,(IF(B18=Data!#REF!,Data!#REF!,(IF(B18=Data!#REF!,Data!#REF!,(IF(B18=Data!#REF!,Data!#REF!,(IF(B18=Data!#REF!,Data!#REF!,Data!#REF!)))))))))</f>
        <v>#REF!</v>
      </c>
      <c r="T18" s="456"/>
      <c r="U18" s="455" t="e">
        <f>IF(B18=Data!#REF!,Data!#REF!,(IF(B18=Data!B123,Data!J123,(IF(B18=Data!#REF!,Data!#REF!,(IF(B18=Data!#REF!,Data!#REF!,(IF(B18=Data!#REF!,Data!#REF!,(IF(B18=Data!#REF!,Data!#REF!,(IF(B18=Data!#REF!,Data!#REF!,(IF(B18=Data!#REF!,Data!#REF!,Data!#REF!)))))))))))))))&amp;IF(B18=Data!#REF!,Data!#REF!,(IF(B18=Data!#REF!,Data!#REF!,(IF(B18=Data!#REF!,Data!#REF!,(IF(B18=Data!#REF!,Data!#REF!,(IF(B18=Data!B102,Data!J102,(IF(B18=Data!B105,Data!J920,(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443"/>
      <c r="B19" s="460" t="s">
        <v>209</v>
      </c>
      <c r="C19" s="445" t="str">
        <f>IF(D19="","",VLOOKUP(B19,Data!$B$5:$L$402,2,FALSE))</f>
        <v>WN49700</v>
      </c>
      <c r="D19" s="505">
        <v>1</v>
      </c>
      <c r="E19" s="447" t="s">
        <v>520</v>
      </c>
      <c r="F19" s="445">
        <f>IF(D19="","",VLOOKUP(B19,Data!$B$5:$L$402,11,FALSE))</f>
        <v>1870.77</v>
      </c>
      <c r="G19" s="448">
        <f t="shared" si="0"/>
        <v>1870.77</v>
      </c>
      <c r="H19" s="449" t="str">
        <f>IF(D19="","",VLOOKUP(B19,Data!$B$5:$D$402,3,FALSE))</f>
        <v>C/T</v>
      </c>
      <c r="I19" s="450" t="str">
        <f>IF(D19="","",VLOOKUP(B19,Data!$B$5:$M$402,12,FALSE))</f>
        <v>Indonesia</v>
      </c>
      <c r="J19" s="535" t="s">
        <v>954</v>
      </c>
      <c r="K19" s="452">
        <f>IF(D19="","",VLOOKUP(B19,Data!$B$5:$E$402,4,FALSE)*D19)</f>
        <v>201</v>
      </c>
      <c r="L19" s="445">
        <f>IF(D19="","",VLOOKUP(B19,Data!$B$5:$F$402,5,FALSE)*D19)</f>
        <v>181</v>
      </c>
      <c r="M19" s="448" t="e">
        <f>IF(B19=Data!#REF!,Data!#REF!,(IF(B19=Data!B102,Data!G102,(IF(B19=Data!#REF!,Data!#REF!,(IF(B19=Data!#REF!,Data!#REF!,(IF(B19=Data!#REF!,Data!#REF!,(IF(B19=Data!#REF!,Data!#REF!,(IF(B19=Data!#REF!,Data!#REF!,(IF(B19=Data!#REF!,Data!#REF!,Data!#REF!)))))))))))))))&amp;IF(B19=Data!#REF!,Data!#REF!,(IF(B19=Data!#REF!,Data!#REF!,(IF(B19=Data!#REF!,Data!#REF!,(IF(B19=Data!#REF!,Data!#REF!,(IF(B19=Data!B81,Data!G81,(IF(B19=Data!B84,Data!G899,(IF(B19=Data!#REF!,Data!#REF!,(IF(B19=Data!#REF!,Data!#REF!,Data!#REF!)))))))))))))))&amp;IF(B19=Data!#REF!,Data!#REF!,(IF(B19=Data!#REF!,Data!#REF!,(IF(B19=Data!#REF!,Data!#REF!,(IF(B19=Data!#REF!,Data!#REF!,(IF(B19=Data!#REF!,Data!#REF!,Data!#REF!)))))))))</f>
        <v>#REF!</v>
      </c>
      <c r="N19" s="453"/>
      <c r="O19" s="454"/>
      <c r="P19" s="455" t="e">
        <f>IF(B19=Data!#REF!,Data!#REF!,(IF(B19=Data!B102,Data!H102,(IF(B19=Data!#REF!,Data!#REF!,(IF(B19=Data!#REF!,Data!#REF!,(IF(B19=Data!#REF!,Data!#REF!,(IF(B19=Data!#REF!,Data!#REF!,(IF(B19=Data!#REF!,Data!#REF!,(IF(B19=Data!#REF!,Data!#REF!,Data!#REF!)))))))))))))))&amp;IF(B19=Data!#REF!,Data!#REF!,(IF(B19=Data!#REF!,Data!#REF!,(IF(B19=Data!#REF!,Data!#REF!,(IF(B19=Data!#REF!,Data!#REF!,(IF(B19=Data!B81,Data!H81,(IF(B19=Data!B84,Data!H899,(IF(B19=Data!#REF!,Data!#REF!,(IF(B19=Data!#REF!,Data!#REF!,Data!#REF!)))))))))))))))&amp;IF(B19=Data!#REF!,Data!#REF!,(IF(B19=Data!#REF!,Data!#REF!,(IF(B19=Data!#REF!,Data!#REF!,(IF(B19=Data!#REF!,Data!#REF!,(IF(B19=Data!#REF!,Data!#REF!,Data!#REF!)))))))))</f>
        <v>#REF!</v>
      </c>
      <c r="Q19" s="454"/>
      <c r="R19" s="454"/>
      <c r="S19" s="455" t="e">
        <f>IF(B19=Data!#REF!,Data!#REF!,(IF(B19=Data!B102,Data!I102,(IF(B19=Data!#REF!,Data!#REF!,(IF(B19=Data!#REF!,Data!#REF!,(IF(B19=Data!#REF!,Data!#REF!,(IF(B19=Data!#REF!,Data!#REF!,(IF(B19=Data!#REF!,Data!#REF!,(IF(B19=Data!#REF!,Data!#REF!,Data!#REF!)))))))))))))))&amp;IF(B19=Data!#REF!,Data!#REF!,(IF(B19=Data!#REF!,Data!#REF!,(IF(B19=Data!#REF!,Data!#REF!,(IF(B19=Data!#REF!,Data!#REF!,(IF(B19=Data!B81,Data!I81,(IF(B19=Data!B84,Data!I899,(IF(B19=Data!#REF!,Data!#REF!,(IF(B19=Data!#REF!,Data!#REF!,Data!#REF!)))))))))))))))&amp;IF(B19=Data!#REF!,Data!#REF!,(IF(B19=Data!#REF!,Data!#REF!,(IF(B19=Data!#REF!,Data!#REF!,(IF(B19=Data!#REF!,Data!#REF!,(IF(B19=Data!#REF!,Data!#REF!,Data!#REF!)))))))))</f>
        <v>#REF!</v>
      </c>
      <c r="T19" s="456"/>
      <c r="U19" s="455" t="e">
        <f>IF(B19=Data!#REF!,Data!#REF!,(IF(B19=Data!B102,Data!J102,(IF(B19=Data!#REF!,Data!#REF!,(IF(B19=Data!#REF!,Data!#REF!,(IF(B19=Data!#REF!,Data!#REF!,(IF(B19=Data!#REF!,Data!#REF!,(IF(B19=Data!#REF!,Data!#REF!,(IF(B19=Data!#REF!,Data!#REF!,Data!#REF!)))))))))))))))&amp;IF(B19=Data!#REF!,Data!#REF!,(IF(B19=Data!#REF!,Data!#REF!,(IF(B19=Data!#REF!,Data!#REF!,(IF(B19=Data!#REF!,Data!#REF!,(IF(B19=Data!B81,Data!J81,(IF(B19=Data!B84,Data!J899,(IF(B19=Data!#REF!,Data!#REF!,(IF(B19=Data!#REF!,Data!#REF!,Data!#REF!)))))))))))))))&amp;IF(B19=Data!#REF!,Data!#REF!,(IF(B19=Data!#REF!,Data!#REF!,(IF(B19=Data!#REF!,Data!#REF!,(IF(B19=Data!#REF!,Data!#REF!,(IF(B19=Data!#REF!,Data!#REF!,Data!#REF!)))))))))</f>
        <v>#REF!</v>
      </c>
      <c r="V19" s="457">
        <f>IF(D19="","",VLOOKUP(B19,Data!$B$5:$J$402,9,FALSE)*D19)</f>
        <v>1.1499999999999999</v>
      </c>
    </row>
    <row r="20" spans="1:22" s="458" customFormat="1" ht="20" customHeight="1">
      <c r="A20" s="443"/>
      <c r="B20" s="460" t="s">
        <v>241</v>
      </c>
      <c r="C20" s="445" t="str">
        <f>IF(D20="","",VLOOKUP(B20,Data!$B$5:$L$402,2,FALSE))</f>
        <v>AAC7368</v>
      </c>
      <c r="D20" s="505">
        <v>38</v>
      </c>
      <c r="E20" s="463"/>
      <c r="F20" s="445">
        <f>IF(D20="","",VLOOKUP(B20,Data!$B$5:$L$402,11,FALSE))</f>
        <v>2618.06</v>
      </c>
      <c r="G20" s="448">
        <f t="shared" si="0"/>
        <v>99486.28</v>
      </c>
      <c r="H20" s="449" t="str">
        <f>IF(D20="","",VLOOKUP(B20,Data!$B$5:$D$402,3,FALSE))</f>
        <v>C/T</v>
      </c>
      <c r="I20" s="450" t="str">
        <f>IF(D20="","",VLOOKUP(B20,Data!$B$5:$M$402,12,FALSE))</f>
        <v>Indonesia</v>
      </c>
      <c r="J20" s="535" t="s">
        <v>954</v>
      </c>
      <c r="K20" s="452">
        <f>IF(D20="","",VLOOKUP(B20,Data!$B$5:$E$402,4,FALSE)*D20)</f>
        <v>10108</v>
      </c>
      <c r="L20" s="445">
        <f>IF(D20="","",VLOOKUP(B20,Data!$B$5:$F$402,5,FALSE)*D20)</f>
        <v>9348</v>
      </c>
      <c r="M20" s="448" t="e">
        <f>IF(B20=Data!#REF!,Data!#REF!,(IF(B20=Data!B99,Data!G99,(IF(B20=Data!#REF!,Data!#REF!,(IF(B20=Data!#REF!,Data!#REF!,(IF(B20=Data!#REF!,Data!#REF!,(IF(B20=Data!#REF!,Data!#REF!,(IF(B20=Data!#REF!,Data!#REF!,(IF(B20=Data!#REF!,Data!#REF!,Data!#REF!)))))))))))))))&amp;IF(B20=Data!#REF!,Data!#REF!,(IF(B20=Data!#REF!,Data!#REF!,(IF(B20=Data!#REF!,Data!#REF!,(IF(B20=Data!#REF!,Data!#REF!,(IF(B20=Data!B78,Data!G78,(IF(B20=Data!B81,Data!G896,(IF(B20=Data!#REF!,Data!#REF!,(IF(B20=Data!#REF!,Data!#REF!,Data!#REF!)))))))))))))))&amp;IF(B20=Data!#REF!,Data!#REF!,(IF(B20=Data!#REF!,Data!#REF!,(IF(B20=Data!#REF!,Data!#REF!,(IF(B20=Data!#REF!,Data!#REF!,(IF(B20=Data!#REF!,Data!#REF!,Data!#REF!)))))))))</f>
        <v>#REF!</v>
      </c>
      <c r="N20" s="453"/>
      <c r="O20" s="454"/>
      <c r="P20" s="455" t="e">
        <f>IF(B20=Data!#REF!,Data!#REF!,(IF(B20=Data!B99,Data!H99,(IF(B20=Data!#REF!,Data!#REF!,(IF(B20=Data!#REF!,Data!#REF!,(IF(B20=Data!#REF!,Data!#REF!,(IF(B20=Data!#REF!,Data!#REF!,(IF(B20=Data!#REF!,Data!#REF!,(IF(B20=Data!#REF!,Data!#REF!,Data!#REF!)))))))))))))))&amp;IF(B20=Data!#REF!,Data!#REF!,(IF(B20=Data!#REF!,Data!#REF!,(IF(B20=Data!#REF!,Data!#REF!,(IF(B20=Data!#REF!,Data!#REF!,(IF(B20=Data!B78,Data!H78,(IF(B20=Data!B81,Data!H896,(IF(B20=Data!#REF!,Data!#REF!,(IF(B20=Data!#REF!,Data!#REF!,Data!#REF!)))))))))))))))&amp;IF(B20=Data!#REF!,Data!#REF!,(IF(B20=Data!#REF!,Data!#REF!,(IF(B20=Data!#REF!,Data!#REF!,(IF(B20=Data!#REF!,Data!#REF!,(IF(B20=Data!#REF!,Data!#REF!,Data!#REF!)))))))))</f>
        <v>#REF!</v>
      </c>
      <c r="Q20" s="454"/>
      <c r="R20" s="454"/>
      <c r="S20" s="455" t="e">
        <f>IF(B20=Data!#REF!,Data!#REF!,(IF(B20=Data!B99,Data!I99,(IF(B20=Data!#REF!,Data!#REF!,(IF(B20=Data!#REF!,Data!#REF!,(IF(B20=Data!#REF!,Data!#REF!,(IF(B20=Data!#REF!,Data!#REF!,(IF(B20=Data!#REF!,Data!#REF!,(IF(B20=Data!#REF!,Data!#REF!,Data!#REF!)))))))))))))))&amp;IF(B20=Data!#REF!,Data!#REF!,(IF(B20=Data!#REF!,Data!#REF!,(IF(B20=Data!#REF!,Data!#REF!,(IF(B20=Data!#REF!,Data!#REF!,(IF(B20=Data!B78,Data!I78,(IF(B20=Data!B81,Data!I896,(IF(B20=Data!#REF!,Data!#REF!,(IF(B20=Data!#REF!,Data!#REF!,Data!#REF!)))))))))))))))&amp;IF(B20=Data!#REF!,Data!#REF!,(IF(B20=Data!#REF!,Data!#REF!,(IF(B20=Data!#REF!,Data!#REF!,(IF(B20=Data!#REF!,Data!#REF!,(IF(B20=Data!#REF!,Data!#REF!,Data!#REF!)))))))))</f>
        <v>#REF!</v>
      </c>
      <c r="T20" s="456"/>
      <c r="U20" s="455" t="e">
        <f>IF(B20=Data!#REF!,Data!#REF!,(IF(B20=Data!B99,Data!J99,(IF(B20=Data!#REF!,Data!#REF!,(IF(B20=Data!#REF!,Data!#REF!,(IF(B20=Data!#REF!,Data!#REF!,(IF(B20=Data!#REF!,Data!#REF!,(IF(B20=Data!#REF!,Data!#REF!,(IF(B20=Data!#REF!,Data!#REF!,Data!#REF!)))))))))))))))&amp;IF(B20=Data!#REF!,Data!#REF!,(IF(B20=Data!#REF!,Data!#REF!,(IF(B20=Data!#REF!,Data!#REF!,(IF(B20=Data!#REF!,Data!#REF!,(IF(B20=Data!B78,Data!J78,(IF(B20=Data!B81,Data!J896,(IF(B20=Data!#REF!,Data!#REF!,(IF(B20=Data!#REF!,Data!#REF!,Data!#REF!)))))))))))))))&amp;IF(B20=Data!#REF!,Data!#REF!,(IF(B20=Data!#REF!,Data!#REF!,(IF(B20=Data!#REF!,Data!#REF!,(IF(B20=Data!#REF!,Data!#REF!,(IF(B20=Data!#REF!,Data!#REF!,Data!#REF!)))))))))</f>
        <v>#REF!</v>
      </c>
      <c r="V20" s="457">
        <f>IF(D20="","",VLOOKUP(B20,Data!$B$5:$J$402,9,FALSE)*D20)</f>
        <v>56.543999999999997</v>
      </c>
    </row>
    <row r="21" spans="1:22" s="458" customFormat="1" ht="20" customHeight="1">
      <c r="A21" s="443"/>
      <c r="B21" s="460" t="s">
        <v>245</v>
      </c>
      <c r="C21" s="445" t="str">
        <f>IF(D21="","",VLOOKUP(B21,Data!$B$5:$L$402,2,FALSE))</f>
        <v>AAC7370</v>
      </c>
      <c r="D21" s="505">
        <v>1</v>
      </c>
      <c r="E21" s="447" t="s">
        <v>521</v>
      </c>
      <c r="F21" s="445">
        <f>IF(D21="","",VLOOKUP(B21,Data!$B$5:$L$402,11,FALSE))</f>
        <v>3015.47</v>
      </c>
      <c r="G21" s="448">
        <f t="shared" si="0"/>
        <v>3015.47</v>
      </c>
      <c r="H21" s="449" t="str">
        <f>IF(D21="","",VLOOKUP(B21,Data!$B$5:$D$402,3,FALSE))</f>
        <v>C/T</v>
      </c>
      <c r="I21" s="450" t="str">
        <f>IF(D21="","",VLOOKUP(B21,Data!$B$5:$M$402,12,FALSE))</f>
        <v>Indonesia</v>
      </c>
      <c r="J21" s="535" t="s">
        <v>954</v>
      </c>
      <c r="K21" s="452">
        <f>IF(D21="","",VLOOKUP(B21,Data!$B$5:$E$402,4,FALSE)*D21)</f>
        <v>266</v>
      </c>
      <c r="L21" s="445">
        <f>IF(D21="","",VLOOKUP(B21,Data!$B$5:$F$402,5,FALSE)*D21)</f>
        <v>246</v>
      </c>
      <c r="M21" s="448" t="e">
        <f>IF(B21=Data!#REF!,Data!#REF!,(IF(B21=Data!B97,Data!G97,(IF(B21=Data!#REF!,Data!#REF!,(IF(B21=Data!#REF!,Data!#REF!,(IF(B21=Data!#REF!,Data!#REF!,(IF(B21=Data!#REF!,Data!#REF!,(IF(B21=Data!#REF!,Data!#REF!,(IF(B21=Data!#REF!,Data!#REF!,Data!#REF!)))))))))))))))&amp;IF(B21=Data!#REF!,Data!#REF!,(IF(B21=Data!#REF!,Data!#REF!,(IF(B21=Data!#REF!,Data!#REF!,(IF(B21=Data!#REF!,Data!#REF!,(IF(B21=Data!B76,Data!G76,(IF(B21=Data!B79,Data!G894,(IF(B21=Data!#REF!,Data!#REF!,(IF(B21=Data!#REF!,Data!#REF!,Data!#REF!)))))))))))))))&amp;IF(B21=Data!#REF!,Data!#REF!,(IF(B21=Data!#REF!,Data!#REF!,(IF(B21=Data!#REF!,Data!#REF!,(IF(B21=Data!#REF!,Data!#REF!,(IF(B21=Data!#REF!,Data!#REF!,Data!#REF!)))))))))</f>
        <v>#REF!</v>
      </c>
      <c r="N21" s="453"/>
      <c r="O21" s="454"/>
      <c r="P21" s="455" t="e">
        <f>IF(B21=Data!#REF!,Data!#REF!,(IF(B21=Data!B97,Data!H97,(IF(B21=Data!#REF!,Data!#REF!,(IF(B21=Data!#REF!,Data!#REF!,(IF(B21=Data!#REF!,Data!#REF!,(IF(B21=Data!#REF!,Data!#REF!,(IF(B21=Data!#REF!,Data!#REF!,(IF(B21=Data!#REF!,Data!#REF!,Data!#REF!)))))))))))))))&amp;IF(B21=Data!#REF!,Data!#REF!,(IF(B21=Data!#REF!,Data!#REF!,(IF(B21=Data!#REF!,Data!#REF!,(IF(B21=Data!#REF!,Data!#REF!,(IF(B21=Data!B76,Data!H76,(IF(B21=Data!B79,Data!H894,(IF(B21=Data!#REF!,Data!#REF!,(IF(B21=Data!#REF!,Data!#REF!,Data!#REF!)))))))))))))))&amp;IF(B21=Data!#REF!,Data!#REF!,(IF(B21=Data!#REF!,Data!#REF!,(IF(B21=Data!#REF!,Data!#REF!,(IF(B21=Data!#REF!,Data!#REF!,(IF(B21=Data!#REF!,Data!#REF!,Data!#REF!)))))))))</f>
        <v>#REF!</v>
      </c>
      <c r="Q21" s="454"/>
      <c r="R21" s="454"/>
      <c r="S21" s="455" t="e">
        <f>IF(B21=Data!#REF!,Data!#REF!,(IF(B21=Data!B97,Data!I97,(IF(B21=Data!#REF!,Data!#REF!,(IF(B21=Data!#REF!,Data!#REF!,(IF(B21=Data!#REF!,Data!#REF!,(IF(B21=Data!#REF!,Data!#REF!,(IF(B21=Data!#REF!,Data!#REF!,(IF(B21=Data!#REF!,Data!#REF!,Data!#REF!)))))))))))))))&amp;IF(B21=Data!#REF!,Data!#REF!,(IF(B21=Data!#REF!,Data!#REF!,(IF(B21=Data!#REF!,Data!#REF!,(IF(B21=Data!#REF!,Data!#REF!,(IF(B21=Data!B76,Data!I76,(IF(B21=Data!B79,Data!I894,(IF(B21=Data!#REF!,Data!#REF!,(IF(B21=Data!#REF!,Data!#REF!,Data!#REF!)))))))))))))))&amp;IF(B21=Data!#REF!,Data!#REF!,(IF(B21=Data!#REF!,Data!#REF!,(IF(B21=Data!#REF!,Data!#REF!,(IF(B21=Data!#REF!,Data!#REF!,(IF(B21=Data!#REF!,Data!#REF!,Data!#REF!)))))))))</f>
        <v>#REF!</v>
      </c>
      <c r="T21" s="456"/>
      <c r="U21" s="455" t="e">
        <f>IF(B21=Data!#REF!,Data!#REF!,(IF(B21=Data!B97,Data!J97,(IF(B21=Data!#REF!,Data!#REF!,(IF(B21=Data!#REF!,Data!#REF!,(IF(B21=Data!#REF!,Data!#REF!,(IF(B21=Data!#REF!,Data!#REF!,(IF(B21=Data!#REF!,Data!#REF!,(IF(B21=Data!#REF!,Data!#REF!,Data!#REF!)))))))))))))))&amp;IF(B21=Data!#REF!,Data!#REF!,(IF(B21=Data!#REF!,Data!#REF!,(IF(B21=Data!#REF!,Data!#REF!,(IF(B21=Data!#REF!,Data!#REF!,(IF(B21=Data!B76,Data!J76,(IF(B21=Data!B79,Data!J894,(IF(B21=Data!#REF!,Data!#REF!,(IF(B21=Data!#REF!,Data!#REF!,Data!#REF!)))))))))))))))&amp;IF(B21=Data!#REF!,Data!#REF!,(IF(B21=Data!#REF!,Data!#REF!,(IF(B21=Data!#REF!,Data!#REF!,(IF(B21=Data!#REF!,Data!#REF!,(IF(B21=Data!#REF!,Data!#REF!,Data!#REF!)))))))))</f>
        <v>#REF!</v>
      </c>
      <c r="V21" s="457">
        <f>IF(D21="","",VLOOKUP(B21,Data!$B$5:$J$402,9,FALSE)*D21)</f>
        <v>1.488</v>
      </c>
    </row>
    <row r="22" spans="1:22" s="458" customFormat="1" ht="20" customHeight="1">
      <c r="A22" s="443"/>
      <c r="B22" s="460"/>
      <c r="C22" s="445" t="str">
        <f>IF(D22="","",VLOOKUP(B22,Data!$B$5:$L$402,2,FALSE))</f>
        <v/>
      </c>
      <c r="D22" s="505"/>
      <c r="E22" s="447"/>
      <c r="F22" s="445" t="str">
        <f>IF(D22="","",VLOOKUP(B22,Data!$B$5:$L$402,11,FALSE))</f>
        <v/>
      </c>
      <c r="G22" s="448" t="str">
        <f t="shared" si="0"/>
        <v>-</v>
      </c>
      <c r="H22" s="449" t="str">
        <f>IF(D22="","",VLOOKUP(B22,Data!$B$5:$D$402,3,FALSE))</f>
        <v/>
      </c>
      <c r="I22" s="450" t="str">
        <f>IF(D22="","",VLOOKUP(B22,Data!$B$5:$M$402,12,FALSE))</f>
        <v/>
      </c>
      <c r="J22" s="451"/>
      <c r="K22" s="452" t="str">
        <f>IF(D22="","",VLOOKUP(B22,Data!$B$5:$E$402,4,FALSE)*D22)</f>
        <v/>
      </c>
      <c r="L22" s="445" t="str">
        <f>IF(D22="","",VLOOKUP(B22,Data!$B$5:$F$402,5,FALSE)*D22)</f>
        <v/>
      </c>
      <c r="M22" s="448" t="e">
        <f>IF(B22=Data!#REF!,Data!#REF!,(IF(B22=Data!B98,Data!G98,(IF(B22=Data!#REF!,Data!#REF!,(IF(B22=Data!#REF!,Data!#REF!,(IF(B22=Data!#REF!,Data!#REF!,(IF(B22=Data!#REF!,Data!#REF!,(IF(B22=Data!#REF!,Data!#REF!,(IF(B22=Data!#REF!,Data!#REF!,Data!#REF!)))))))))))))))&amp;IF(B22=Data!#REF!,Data!#REF!,(IF(B22=Data!#REF!,Data!#REF!,(IF(B22=Data!#REF!,Data!#REF!,(IF(B22=Data!#REF!,Data!#REF!,(IF(B22=Data!B77,Data!G77,(IF(B22=Data!B80,Data!G895,(IF(B22=Data!#REF!,Data!#REF!,(IF(B22=Data!#REF!,Data!#REF!,Data!#REF!)))))))))))))))&amp;IF(B22=Data!#REF!,Data!#REF!,(IF(B22=Data!#REF!,Data!#REF!,(IF(B22=Data!#REF!,Data!#REF!,(IF(B22=Data!#REF!,Data!#REF!,(IF(B22=Data!#REF!,Data!#REF!,Data!#REF!)))))))))</f>
        <v>#REF!</v>
      </c>
      <c r="N22" s="453"/>
      <c r="O22" s="454"/>
      <c r="P22" s="455" t="e">
        <f>IF(B22=Data!#REF!,Data!#REF!,(IF(B22=Data!B98,Data!H98,(IF(B22=Data!#REF!,Data!#REF!,(IF(B22=Data!#REF!,Data!#REF!,(IF(B22=Data!#REF!,Data!#REF!,(IF(B22=Data!#REF!,Data!#REF!,(IF(B22=Data!#REF!,Data!#REF!,(IF(B22=Data!#REF!,Data!#REF!,Data!#REF!)))))))))))))))&amp;IF(B22=Data!#REF!,Data!#REF!,(IF(B22=Data!#REF!,Data!#REF!,(IF(B22=Data!#REF!,Data!#REF!,(IF(B22=Data!#REF!,Data!#REF!,(IF(B22=Data!B77,Data!H77,(IF(B22=Data!B80,Data!H895,(IF(B22=Data!#REF!,Data!#REF!,(IF(B22=Data!#REF!,Data!#REF!,Data!#REF!)))))))))))))))&amp;IF(B22=Data!#REF!,Data!#REF!,(IF(B22=Data!#REF!,Data!#REF!,(IF(B22=Data!#REF!,Data!#REF!,(IF(B22=Data!#REF!,Data!#REF!,(IF(B22=Data!#REF!,Data!#REF!,Data!#REF!)))))))))</f>
        <v>#REF!</v>
      </c>
      <c r="Q22" s="454"/>
      <c r="R22" s="454"/>
      <c r="S22" s="455" t="e">
        <f>IF(B22=Data!#REF!,Data!#REF!,(IF(B22=Data!B98,Data!I98,(IF(B22=Data!#REF!,Data!#REF!,(IF(B22=Data!#REF!,Data!#REF!,(IF(B22=Data!#REF!,Data!#REF!,(IF(B22=Data!#REF!,Data!#REF!,(IF(B22=Data!#REF!,Data!#REF!,(IF(B22=Data!#REF!,Data!#REF!,Data!#REF!)))))))))))))))&amp;IF(B22=Data!#REF!,Data!#REF!,(IF(B22=Data!#REF!,Data!#REF!,(IF(B22=Data!#REF!,Data!#REF!,(IF(B22=Data!#REF!,Data!#REF!,(IF(B22=Data!B77,Data!I77,(IF(B22=Data!B80,Data!I895,(IF(B22=Data!#REF!,Data!#REF!,(IF(B22=Data!#REF!,Data!#REF!,Data!#REF!)))))))))))))))&amp;IF(B22=Data!#REF!,Data!#REF!,(IF(B22=Data!#REF!,Data!#REF!,(IF(B22=Data!#REF!,Data!#REF!,(IF(B22=Data!#REF!,Data!#REF!,(IF(B22=Data!#REF!,Data!#REF!,Data!#REF!)))))))))</f>
        <v>#REF!</v>
      </c>
      <c r="T22" s="456"/>
      <c r="U22" s="455" t="e">
        <f>IF(B22=Data!#REF!,Data!#REF!,(IF(B22=Data!B98,Data!J98,(IF(B22=Data!#REF!,Data!#REF!,(IF(B22=Data!#REF!,Data!#REF!,(IF(B22=Data!#REF!,Data!#REF!,(IF(B22=Data!#REF!,Data!#REF!,(IF(B22=Data!#REF!,Data!#REF!,(IF(B22=Data!#REF!,Data!#REF!,Data!#REF!)))))))))))))))&amp;IF(B22=Data!#REF!,Data!#REF!,(IF(B22=Data!#REF!,Data!#REF!,(IF(B22=Data!#REF!,Data!#REF!,(IF(B22=Data!#REF!,Data!#REF!,(IF(B22=Data!B77,Data!J77,(IF(B22=Data!B80,Data!J895,(IF(B22=Data!#REF!,Data!#REF!,(IF(B22=Data!#REF!,Data!#REF!,Data!#REF!)))))))))))))))&amp;IF(B22=Data!#REF!,Data!#REF!,(IF(B22=Data!#REF!,Data!#REF!,(IF(B22=Data!#REF!,Data!#REF!,(IF(B22=Data!#REF!,Data!#REF!,(IF(B22=Data!#REF!,Data!#REF!,Data!#REF!)))))))))</f>
        <v>#REF!</v>
      </c>
      <c r="V22" s="457" t="str">
        <f>IF(D22="","",VLOOKUP(B22,Data!$B$5:$J$402,9,FALSE)*D22)</f>
        <v/>
      </c>
    </row>
    <row r="23" spans="1:22" s="458" customFormat="1" ht="20" customHeight="1">
      <c r="A23" s="443"/>
      <c r="B23" s="460"/>
      <c r="C23" s="445" t="str">
        <f>IF(D23="","",VLOOKUP(B23,Data!$B$5:$L$402,2,FALSE))</f>
        <v/>
      </c>
      <c r="D23" s="505"/>
      <c r="E23" s="463" t="s">
        <v>939</v>
      </c>
      <c r="F23" s="445" t="str">
        <f>IF(D23="","",VLOOKUP(B23,Data!$B$5:$L$402,11,FALSE))</f>
        <v/>
      </c>
      <c r="G23" s="448" t="str">
        <f t="shared" si="0"/>
        <v>-</v>
      </c>
      <c r="H23" s="449" t="str">
        <f>IF(D23="","",VLOOKUP(B23,Data!$B$5:$D$402,3,FALSE))</f>
        <v/>
      </c>
      <c r="I23" s="450" t="str">
        <f>IF(D23="","",VLOOKUP(B23,Data!$B$5:$M$402,12,FALSE))</f>
        <v/>
      </c>
      <c r="J23" s="451"/>
      <c r="K23" s="452" t="str">
        <f>IF(D23="","",VLOOKUP(B23,Data!$B$5:$E$402,4,FALSE)*D23)</f>
        <v/>
      </c>
      <c r="L23" s="445" t="str">
        <f>IF(D23="","",VLOOKUP(B23,Data!$B$5:$F$402,5,FALSE)*D23)</f>
        <v/>
      </c>
      <c r="M23" s="448" t="e">
        <f>IF(B23=Data!#REF!,Data!#REF!,(IF(B23=Data!B100,Data!G100,(IF(B23=Data!#REF!,Data!#REF!,(IF(B23=Data!#REF!,Data!#REF!,(IF(B23=Data!#REF!,Data!#REF!,(IF(B23=Data!#REF!,Data!#REF!,(IF(B23=Data!#REF!,Data!#REF!,(IF(B23=Data!#REF!,Data!#REF!,Data!#REF!)))))))))))))))&amp;IF(B23=Data!#REF!,Data!#REF!,(IF(B23=Data!#REF!,Data!#REF!,(IF(B23=Data!#REF!,Data!#REF!,(IF(B23=Data!#REF!,Data!#REF!,(IF(B23=Data!B79,Data!G79,(IF(B23=Data!B82,Data!G897,(IF(B23=Data!#REF!,Data!#REF!,(IF(B23=Data!#REF!,Data!#REF!,Data!#REF!)))))))))))))))&amp;IF(B23=Data!#REF!,Data!#REF!,(IF(B23=Data!#REF!,Data!#REF!,(IF(B23=Data!#REF!,Data!#REF!,(IF(B23=Data!#REF!,Data!#REF!,(IF(B23=Data!#REF!,Data!#REF!,Data!#REF!)))))))))</f>
        <v>#REF!</v>
      </c>
      <c r="N23" s="453"/>
      <c r="O23" s="454"/>
      <c r="P23" s="455" t="e">
        <f>IF(B23=Data!#REF!,Data!#REF!,(IF(B23=Data!B100,Data!H100,(IF(B23=Data!#REF!,Data!#REF!,(IF(B23=Data!#REF!,Data!#REF!,(IF(B23=Data!#REF!,Data!#REF!,(IF(B23=Data!#REF!,Data!#REF!,(IF(B23=Data!#REF!,Data!#REF!,(IF(B23=Data!#REF!,Data!#REF!,Data!#REF!)))))))))))))))&amp;IF(B23=Data!#REF!,Data!#REF!,(IF(B23=Data!#REF!,Data!#REF!,(IF(B23=Data!#REF!,Data!#REF!,(IF(B23=Data!#REF!,Data!#REF!,(IF(B23=Data!B79,Data!H79,(IF(B23=Data!B82,Data!H897,(IF(B23=Data!#REF!,Data!#REF!,(IF(B23=Data!#REF!,Data!#REF!,Data!#REF!)))))))))))))))&amp;IF(B23=Data!#REF!,Data!#REF!,(IF(B23=Data!#REF!,Data!#REF!,(IF(B23=Data!#REF!,Data!#REF!,(IF(B23=Data!#REF!,Data!#REF!,(IF(B23=Data!#REF!,Data!#REF!,Data!#REF!)))))))))</f>
        <v>#REF!</v>
      </c>
      <c r="Q23" s="454"/>
      <c r="R23" s="454"/>
      <c r="S23" s="455" t="e">
        <f>IF(B23=Data!#REF!,Data!#REF!,(IF(B23=Data!B100,Data!I100,(IF(B23=Data!#REF!,Data!#REF!,(IF(B23=Data!#REF!,Data!#REF!,(IF(B23=Data!#REF!,Data!#REF!,(IF(B23=Data!#REF!,Data!#REF!,(IF(B23=Data!#REF!,Data!#REF!,(IF(B23=Data!#REF!,Data!#REF!,Data!#REF!)))))))))))))))&amp;IF(B23=Data!#REF!,Data!#REF!,(IF(B23=Data!#REF!,Data!#REF!,(IF(B23=Data!#REF!,Data!#REF!,(IF(B23=Data!#REF!,Data!#REF!,(IF(B23=Data!B79,Data!I79,(IF(B23=Data!B82,Data!I897,(IF(B23=Data!#REF!,Data!#REF!,(IF(B23=Data!#REF!,Data!#REF!,Data!#REF!)))))))))))))))&amp;IF(B23=Data!#REF!,Data!#REF!,(IF(B23=Data!#REF!,Data!#REF!,(IF(B23=Data!#REF!,Data!#REF!,(IF(B23=Data!#REF!,Data!#REF!,(IF(B23=Data!#REF!,Data!#REF!,Data!#REF!)))))))))</f>
        <v>#REF!</v>
      </c>
      <c r="T23" s="456"/>
      <c r="U23" s="455" t="e">
        <f>IF(B23=Data!#REF!,Data!#REF!,(IF(B23=Data!B100,Data!J100,(IF(B23=Data!#REF!,Data!#REF!,(IF(B23=Data!#REF!,Data!#REF!,(IF(B23=Data!#REF!,Data!#REF!,(IF(B23=Data!#REF!,Data!#REF!,(IF(B23=Data!#REF!,Data!#REF!,(IF(B23=Data!#REF!,Data!#REF!,Data!#REF!)))))))))))))))&amp;IF(B23=Data!#REF!,Data!#REF!,(IF(B23=Data!#REF!,Data!#REF!,(IF(B23=Data!#REF!,Data!#REF!,(IF(B23=Data!#REF!,Data!#REF!,(IF(B23=Data!B79,Data!J79,(IF(B23=Data!B82,Data!J897,(IF(B23=Data!#REF!,Data!#REF!,(IF(B23=Data!#REF!,Data!#REF!,Data!#REF!)))))))))))))))&amp;IF(B23=Data!#REF!,Data!#REF!,(IF(B23=Data!#REF!,Data!#REF!,(IF(B23=Data!#REF!,Data!#REF!,(IF(B23=Data!#REF!,Data!#REF!,(IF(B23=Data!#REF!,Data!#REF!,Data!#REF!)))))))))</f>
        <v>#REF!</v>
      </c>
      <c r="V23" s="457" t="str">
        <f>IF(D23="","",VLOOKUP(B23,Data!$B$5:$J$402,9,FALSE)*D23)</f>
        <v/>
      </c>
    </row>
    <row r="24" spans="1:22" s="458" customFormat="1" ht="20" customHeight="1">
      <c r="A24" s="443"/>
      <c r="B24" s="462"/>
      <c r="C24" s="445" t="str">
        <f>IF(D24="","",VLOOKUP(B24,Data!$B$5:$L$402,2,FALSE))</f>
        <v/>
      </c>
      <c r="D24" s="461"/>
      <c r="E24" s="463"/>
      <c r="F24" s="445" t="str">
        <f>IF(D24="","",VLOOKUP(B24,Data!$B$5:$L$402,11,FALSE))</f>
        <v/>
      </c>
      <c r="G24" s="448" t="str">
        <f t="shared" si="0"/>
        <v>-</v>
      </c>
      <c r="H24" s="449" t="str">
        <f>IF(D24="","",VLOOKUP(B24,Data!$B$5:$D$402,3,FALSE))</f>
        <v/>
      </c>
      <c r="I24" s="450" t="str">
        <f>IF(D24="","",VLOOKUP(B24,Data!$B$5:$M$402,12,FALSE))</f>
        <v/>
      </c>
      <c r="J24" s="451"/>
      <c r="K24" s="452" t="str">
        <f>IF(D24="","",VLOOKUP(B24,Data!$B$5:$E$402,4,FALSE)*D24)</f>
        <v/>
      </c>
      <c r="L24" s="445" t="str">
        <f>IF(D24="","",VLOOKUP(B24,Data!$B$5:$F$402,5,FALSE)*D24)</f>
        <v/>
      </c>
      <c r="M24" s="448" t="e">
        <f>IF(B24=Data!#REF!,Data!#REF!,(IF(B24=Data!B114,Data!G114,(IF(B24=Data!#REF!,Data!#REF!,(IF(B24=Data!#REF!,Data!#REF!,(IF(B24=Data!#REF!,Data!#REF!,(IF(B24=Data!#REF!,Data!#REF!,(IF(B24=Data!#REF!,Data!#REF!,(IF(B24=Data!#REF!,Data!#REF!,Data!#REF!)))))))))))))))&amp;IF(B24=Data!#REF!,Data!#REF!,(IF(B24=Data!#REF!,Data!#REF!,(IF(B24=Data!#REF!,Data!#REF!,(IF(B24=Data!#REF!,Data!#REF!,(IF(B24=Data!B93,Data!G93,(IF(B24=Data!B96,Data!G911,(IF(B24=Data!#REF!,Data!#REF!,(IF(B24=Data!#REF!,Data!#REF!,Data!#REF!)))))))))))))))&amp;IF(B24=Data!#REF!,Data!#REF!,(IF(B24=Data!#REF!,Data!#REF!,(IF(B24=Data!#REF!,Data!#REF!,(IF(B24=Data!#REF!,Data!#REF!,(IF(B24=Data!#REF!,Data!#REF!,Data!#REF!)))))))))</f>
        <v>#REF!</v>
      </c>
      <c r="N24" s="453"/>
      <c r="O24" s="454"/>
      <c r="P24" s="455" t="e">
        <f>IF(B24=Data!#REF!,Data!#REF!,(IF(B24=Data!B114,Data!H114,(IF(B24=Data!#REF!,Data!#REF!,(IF(B24=Data!#REF!,Data!#REF!,(IF(B24=Data!#REF!,Data!#REF!,(IF(B24=Data!#REF!,Data!#REF!,(IF(B24=Data!#REF!,Data!#REF!,(IF(B24=Data!#REF!,Data!#REF!,Data!#REF!)))))))))))))))&amp;IF(B24=Data!#REF!,Data!#REF!,(IF(B24=Data!#REF!,Data!#REF!,(IF(B24=Data!#REF!,Data!#REF!,(IF(B24=Data!#REF!,Data!#REF!,(IF(B24=Data!B93,Data!H93,(IF(B24=Data!B96,Data!H911,(IF(B24=Data!#REF!,Data!#REF!,(IF(B24=Data!#REF!,Data!#REF!,Data!#REF!)))))))))))))))&amp;IF(B24=Data!#REF!,Data!#REF!,(IF(B24=Data!#REF!,Data!#REF!,(IF(B24=Data!#REF!,Data!#REF!,(IF(B24=Data!#REF!,Data!#REF!,(IF(B24=Data!#REF!,Data!#REF!,Data!#REF!)))))))))</f>
        <v>#REF!</v>
      </c>
      <c r="Q24" s="454"/>
      <c r="R24" s="454"/>
      <c r="S24" s="455" t="e">
        <f>IF(B24=Data!#REF!,Data!#REF!,(IF(B24=Data!B114,Data!I114,(IF(B24=Data!#REF!,Data!#REF!,(IF(B24=Data!#REF!,Data!#REF!,(IF(B24=Data!#REF!,Data!#REF!,(IF(B24=Data!#REF!,Data!#REF!,(IF(B24=Data!#REF!,Data!#REF!,(IF(B24=Data!#REF!,Data!#REF!,Data!#REF!)))))))))))))))&amp;IF(B24=Data!#REF!,Data!#REF!,(IF(B24=Data!#REF!,Data!#REF!,(IF(B24=Data!#REF!,Data!#REF!,(IF(B24=Data!#REF!,Data!#REF!,(IF(B24=Data!B93,Data!I93,(IF(B24=Data!B96,Data!I911,(IF(B24=Data!#REF!,Data!#REF!,(IF(B24=Data!#REF!,Data!#REF!,Data!#REF!)))))))))))))))&amp;IF(B24=Data!#REF!,Data!#REF!,(IF(B24=Data!#REF!,Data!#REF!,(IF(B24=Data!#REF!,Data!#REF!,(IF(B24=Data!#REF!,Data!#REF!,(IF(B24=Data!#REF!,Data!#REF!,Data!#REF!)))))))))</f>
        <v>#REF!</v>
      </c>
      <c r="T24" s="456"/>
      <c r="U24" s="455" t="e">
        <f>IF(B24=Data!#REF!,Data!#REF!,(IF(B24=Data!B114,Data!J114,(IF(B24=Data!#REF!,Data!#REF!,(IF(B24=Data!#REF!,Data!#REF!,(IF(B24=Data!#REF!,Data!#REF!,(IF(B24=Data!#REF!,Data!#REF!,(IF(B24=Data!#REF!,Data!#REF!,(IF(B24=Data!#REF!,Data!#REF!,Data!#REF!)))))))))))))))&amp;IF(B24=Data!#REF!,Data!#REF!,(IF(B24=Data!#REF!,Data!#REF!,(IF(B24=Data!#REF!,Data!#REF!,(IF(B24=Data!#REF!,Data!#REF!,(IF(B24=Data!B93,Data!J93,(IF(B24=Data!B96,Data!J911,(IF(B24=Data!#REF!,Data!#REF!,(IF(B24=Data!#REF!,Data!#REF!,Data!#REF!)))))))))))))))&amp;IF(B24=Data!#REF!,Data!#REF!,(IF(B24=Data!#REF!,Data!#REF!,(IF(B24=Data!#REF!,Data!#REF!,(IF(B24=Data!#REF!,Data!#REF!,(IF(B24=Data!#REF!,Data!#REF!,Data!#REF!)))))))))</f>
        <v>#REF!</v>
      </c>
      <c r="V24" s="457" t="str">
        <f>IF(D24="","",VLOOKUP(B24,Data!$B$5:$J$402,9,FALSE)*D24)</f>
        <v/>
      </c>
    </row>
    <row r="25" spans="1:22" s="458" customFormat="1" ht="17.5">
      <c r="A25" s="464"/>
      <c r="B25" s="465"/>
      <c r="C25" s="466"/>
      <c r="D25" s="467"/>
      <c r="E25" s="467"/>
      <c r="F25" s="468"/>
      <c r="G25" s="468"/>
      <c r="H25" s="468"/>
      <c r="I25" s="467"/>
      <c r="J25" s="467"/>
      <c r="K25" s="468"/>
      <c r="L25" s="468"/>
      <c r="M25" s="468"/>
      <c r="N25" s="469"/>
      <c r="O25" s="470"/>
      <c r="P25" s="471"/>
      <c r="Q25" s="470"/>
      <c r="R25" s="470"/>
      <c r="S25" s="471"/>
      <c r="T25" s="472"/>
      <c r="U25" s="471"/>
      <c r="V25" s="473"/>
    </row>
    <row r="26" spans="1:22" s="458" customFormat="1" ht="17.5">
      <c r="A26" s="467"/>
      <c r="B26" s="465"/>
      <c r="C26" s="466"/>
      <c r="D26" s="474">
        <f>SUM(D18:D24)</f>
        <v>40</v>
      </c>
      <c r="E26" s="474"/>
      <c r="F26" s="475"/>
      <c r="G26" s="475">
        <f>SUM(G18:G25)</f>
        <v>104372.52</v>
      </c>
      <c r="H26" s="467"/>
      <c r="I26" s="467"/>
      <c r="J26" s="467"/>
      <c r="K26" s="475">
        <f>SUM(K18:K24)</f>
        <v>10575</v>
      </c>
      <c r="L26" s="475">
        <f>SUM(L18:L24)</f>
        <v>9775</v>
      </c>
      <c r="M26" s="475" t="e">
        <f>SUM(M16:M25)</f>
        <v>#REF!</v>
      </c>
      <c r="N26" s="476"/>
      <c r="O26" s="475">
        <f>SUM(O16:O25)</f>
        <v>0</v>
      </c>
      <c r="P26" s="475" t="e">
        <f>SUM(P16:P25)</f>
        <v>#REF!</v>
      </c>
      <c r="Q26" s="476" t="e">
        <f>SUM(#REF!)</f>
        <v>#REF!</v>
      </c>
      <c r="R26" s="475">
        <f>SUM(R16:R25)</f>
        <v>0</v>
      </c>
      <c r="S26" s="475" t="e">
        <f>SUM(S16:S25)</f>
        <v>#REF!</v>
      </c>
      <c r="T26" s="476" t="e">
        <f>SUM(#REF!)</f>
        <v>#REF!</v>
      </c>
      <c r="U26" s="475" t="e">
        <f>SUM(U16:U25)</f>
        <v>#REF!</v>
      </c>
      <c r="V26" s="477">
        <f>SUM(V18:V24)</f>
        <v>59.181999999999995</v>
      </c>
    </row>
    <row r="27" spans="1:22" s="458" customFormat="1" ht="17.5">
      <c r="A27" s="467"/>
      <c r="B27" s="465"/>
      <c r="C27" s="466"/>
      <c r="D27" s="478"/>
      <c r="E27" s="479"/>
      <c r="F27" s="480" t="s">
        <v>528</v>
      </c>
      <c r="G27" s="481"/>
      <c r="H27" s="478"/>
      <c r="I27" s="478"/>
      <c r="J27" s="478"/>
      <c r="K27" s="482"/>
      <c r="L27" s="481"/>
      <c r="M27" s="483"/>
      <c r="N27" s="484"/>
      <c r="O27" s="484"/>
      <c r="P27" s="484"/>
      <c r="Q27" s="484"/>
      <c r="R27" s="484"/>
      <c r="S27" s="484"/>
      <c r="T27" s="483"/>
      <c r="U27" s="483"/>
      <c r="V27" s="485"/>
    </row>
    <row r="28" spans="1:22" ht="13">
      <c r="A28" s="372" t="s">
        <v>522</v>
      </c>
      <c r="B28" s="373"/>
      <c r="C28" s="486"/>
      <c r="D28" s="390" t="s">
        <v>81</v>
      </c>
      <c r="E28" s="390"/>
      <c r="F28" s="367" t="s">
        <v>82</v>
      </c>
      <c r="G28" s="487"/>
      <c r="H28" s="398" t="s">
        <v>83</v>
      </c>
      <c r="I28" s="488"/>
      <c r="J28" s="389" t="s">
        <v>84</v>
      </c>
      <c r="K28" s="389"/>
      <c r="L28" s="605" t="s">
        <v>85</v>
      </c>
      <c r="M28" s="606"/>
      <c r="N28" s="606"/>
      <c r="O28" s="606"/>
      <c r="P28" s="606"/>
      <c r="Q28" s="606"/>
      <c r="R28" s="606"/>
      <c r="S28" s="606"/>
      <c r="T28" s="606"/>
      <c r="U28" s="606"/>
      <c r="V28" s="607"/>
    </row>
    <row r="29" spans="1:22" ht="13">
      <c r="A29" s="384" t="s">
        <v>523</v>
      </c>
      <c r="B29" s="385"/>
      <c r="C29" s="489"/>
      <c r="D29" s="385" t="s">
        <v>87</v>
      </c>
      <c r="E29" s="385"/>
      <c r="F29" s="608"/>
      <c r="G29" s="609"/>
      <c r="H29" s="384" t="s">
        <v>88</v>
      </c>
      <c r="I29" s="490"/>
      <c r="J29" s="393" t="s">
        <v>89</v>
      </c>
      <c r="K29" s="393"/>
      <c r="L29" s="386"/>
      <c r="M29" s="385"/>
      <c r="N29" s="385"/>
      <c r="O29" s="385"/>
      <c r="P29" s="385"/>
      <c r="Q29" s="385"/>
      <c r="R29" s="385"/>
      <c r="S29" s="385"/>
      <c r="T29" s="385"/>
      <c r="U29" s="385"/>
      <c r="V29" s="394"/>
    </row>
    <row r="30" spans="1:22">
      <c r="A30" s="384" t="s">
        <v>524</v>
      </c>
      <c r="B30" s="385"/>
      <c r="C30" s="392"/>
      <c r="D30" s="385"/>
      <c r="E30" s="385"/>
      <c r="F30" s="608"/>
      <c r="G30" s="609"/>
      <c r="H30" s="384"/>
      <c r="I30" s="490"/>
      <c r="J30" s="393" t="s">
        <v>93</v>
      </c>
      <c r="K30" s="393"/>
      <c r="L30" s="386"/>
      <c r="M30" s="385"/>
      <c r="N30" s="385"/>
      <c r="O30" s="385"/>
      <c r="P30" s="385"/>
      <c r="Q30" s="385"/>
      <c r="R30" s="385"/>
      <c r="S30" s="385"/>
      <c r="T30" s="385"/>
      <c r="U30" s="385"/>
      <c r="V30" s="394"/>
    </row>
    <row r="31" spans="1:22">
      <c r="A31" s="400"/>
      <c r="B31" s="401"/>
      <c r="C31" s="491"/>
      <c r="D31" s="385" t="s">
        <v>94</v>
      </c>
      <c r="E31" s="385"/>
      <c r="F31" s="492"/>
      <c r="G31" s="493"/>
      <c r="H31" s="384" t="s">
        <v>95</v>
      </c>
      <c r="I31" s="490"/>
      <c r="J31" s="393"/>
      <c r="K31" s="393"/>
      <c r="L31" s="386"/>
      <c r="M31" s="385"/>
      <c r="N31" s="385"/>
      <c r="O31" s="385"/>
      <c r="P31" s="385"/>
      <c r="Q31" s="385"/>
      <c r="R31" s="385"/>
      <c r="S31" s="385"/>
      <c r="T31" s="385"/>
      <c r="U31" s="385"/>
      <c r="V31" s="394"/>
    </row>
    <row r="32" spans="1:22" ht="13">
      <c r="A32" s="372" t="s">
        <v>96</v>
      </c>
      <c r="B32" s="390"/>
      <c r="C32" s="388"/>
      <c r="D32" s="385" t="s">
        <v>97</v>
      </c>
      <c r="E32" s="385"/>
      <c r="F32" s="494" t="s">
        <v>98</v>
      </c>
      <c r="G32" s="495"/>
      <c r="H32" s="384" t="s">
        <v>88</v>
      </c>
      <c r="I32" s="490"/>
      <c r="J32" s="393" t="s">
        <v>99</v>
      </c>
      <c r="K32" s="393"/>
      <c r="L32" s="386"/>
      <c r="M32" s="385"/>
      <c r="N32" s="385"/>
      <c r="O32" s="385"/>
      <c r="P32" s="385"/>
      <c r="Q32" s="385"/>
      <c r="R32" s="385"/>
      <c r="S32" s="385"/>
      <c r="T32" s="385"/>
      <c r="U32" s="385"/>
      <c r="V32" s="394"/>
    </row>
    <row r="33" spans="1:22" ht="13">
      <c r="A33" s="496" t="s">
        <v>887</v>
      </c>
      <c r="B33" s="385"/>
      <c r="C33" s="392"/>
      <c r="D33" s="385" t="s">
        <v>100</v>
      </c>
      <c r="E33" s="385"/>
      <c r="F33" s="497"/>
      <c r="G33" s="498"/>
      <c r="H33" s="384" t="s">
        <v>101</v>
      </c>
      <c r="I33" s="490"/>
      <c r="J33" s="393" t="s">
        <v>525</v>
      </c>
      <c r="K33" s="393"/>
      <c r="L33" s="610" t="s">
        <v>103</v>
      </c>
      <c r="M33" s="611"/>
      <c r="N33" s="611"/>
      <c r="O33" s="611"/>
      <c r="P33" s="611"/>
      <c r="Q33" s="611"/>
      <c r="R33" s="611"/>
      <c r="S33" s="611"/>
      <c r="T33" s="611"/>
      <c r="U33" s="611"/>
      <c r="V33" s="612"/>
    </row>
    <row r="34" spans="1:22">
      <c r="A34" s="400"/>
      <c r="B34" s="401"/>
      <c r="C34" s="402"/>
      <c r="D34" s="401"/>
      <c r="E34" s="401"/>
      <c r="F34" s="599" t="s">
        <v>956</v>
      </c>
      <c r="G34" s="600"/>
      <c r="H34" s="599" t="s">
        <v>957</v>
      </c>
      <c r="I34" s="600"/>
      <c r="J34" s="405" t="s">
        <v>104</v>
      </c>
      <c r="K34" s="405"/>
      <c r="L34" s="601" t="s">
        <v>105</v>
      </c>
      <c r="M34" s="602"/>
      <c r="N34" s="602"/>
      <c r="O34" s="602"/>
      <c r="P34" s="602"/>
      <c r="Q34" s="602"/>
      <c r="R34" s="602"/>
      <c r="S34" s="602"/>
      <c r="T34" s="602"/>
      <c r="U34" s="602"/>
      <c r="V34" s="603"/>
    </row>
    <row r="39" spans="1:22" ht="17.75" customHeight="1">
      <c r="A39" s="499" t="s">
        <v>869</v>
      </c>
      <c r="B39" s="499"/>
      <c r="C39" s="500"/>
      <c r="F39" s="501" t="s">
        <v>906</v>
      </c>
      <c r="H39" s="501" t="s">
        <v>912</v>
      </c>
      <c r="I39" s="502"/>
    </row>
    <row r="40" spans="1:22" ht="17.75" customHeight="1">
      <c r="A40" s="499" t="s">
        <v>888</v>
      </c>
      <c r="B40" s="499"/>
      <c r="C40" s="500"/>
      <c r="F40" s="501" t="s">
        <v>907</v>
      </c>
      <c r="H40" s="501" t="s">
        <v>912</v>
      </c>
      <c r="I40" s="502"/>
    </row>
    <row r="41" spans="1:22" ht="17.75" customHeight="1">
      <c r="A41" s="499" t="s">
        <v>905</v>
      </c>
      <c r="B41" s="499"/>
      <c r="C41" s="500"/>
      <c r="F41" s="501" t="s">
        <v>908</v>
      </c>
      <c r="H41" s="501" t="s">
        <v>573</v>
      </c>
      <c r="I41" s="502"/>
    </row>
    <row r="42" spans="1:22" ht="17.75" customHeight="1">
      <c r="A42" s="499" t="s">
        <v>541</v>
      </c>
      <c r="B42" s="499"/>
      <c r="C42" s="500"/>
      <c r="F42" s="501" t="s">
        <v>909</v>
      </c>
      <c r="H42" s="501" t="s">
        <v>573</v>
      </c>
      <c r="I42" s="502"/>
    </row>
    <row r="43" spans="1:22" ht="17.75" customHeight="1">
      <c r="A43" s="499" t="s">
        <v>542</v>
      </c>
      <c r="B43" s="499"/>
      <c r="C43" s="500"/>
      <c r="F43" s="501" t="s">
        <v>910</v>
      </c>
      <c r="H43" s="501" t="s">
        <v>573</v>
      </c>
    </row>
    <row r="44" spans="1:22" ht="20">
      <c r="F44" s="501" t="s">
        <v>911</v>
      </c>
      <c r="H44" s="501" t="s">
        <v>573</v>
      </c>
    </row>
    <row r="45" spans="1:22" ht="20">
      <c r="F45" s="501"/>
      <c r="H45" s="501"/>
    </row>
    <row r="46" spans="1:22" ht="20">
      <c r="F46" s="501"/>
      <c r="H46" s="501"/>
    </row>
    <row r="47" spans="1:22" ht="20">
      <c r="F47" s="501"/>
      <c r="H47" s="501"/>
    </row>
    <row r="48" spans="1:22" ht="20">
      <c r="F48" s="501"/>
      <c r="H48" s="501"/>
    </row>
  </sheetData>
  <mergeCells count="8">
    <mergeCell ref="F34:G34"/>
    <mergeCell ref="H34:I34"/>
    <mergeCell ref="L34:V34"/>
    <mergeCell ref="Q1:T1"/>
    <mergeCell ref="L28:V28"/>
    <mergeCell ref="F29:G29"/>
    <mergeCell ref="F30:G30"/>
    <mergeCell ref="L33:V33"/>
  </mergeCells>
  <printOptions horizontalCentered="1"/>
  <pageMargins left="0.15748031496062992" right="0" top="0.11811023622047245" bottom="0.15748031496062992" header="0.51181102362204722" footer="0.19685039370078741"/>
  <pageSetup paperSize="9" scale="70" firstPageNumber="4294963191" fitToHeight="2" orientation="landscape" r:id="rId1"/>
  <headerFooter alignWithMargins="0">
    <oddHeader>&amp;R&amp;"Calibri"&amp;10&amp;K000000 Confidential&amp;1#_x000D_</oddHead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FD06C-F3D4-4E0E-924F-68506BCB0BBF}">
  <sheetPr>
    <pageSetUpPr fitToPage="1"/>
  </sheetPr>
  <dimension ref="A1:V51"/>
  <sheetViews>
    <sheetView topLeftCell="A7" zoomScale="70" zoomScaleNormal="70" zoomScaleSheetLayoutView="100" workbookViewId="0">
      <selection activeCell="X20" sqref="X20"/>
    </sheetView>
  </sheetViews>
  <sheetFormatPr defaultColWidth="9.1796875" defaultRowHeight="12.5"/>
  <cols>
    <col min="1" max="1" width="8.4531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TODAY()</f>
        <v>44769</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375"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537"/>
      <c r="I10" s="538"/>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536" t="s">
        <v>955</v>
      </c>
      <c r="C18" s="512" t="str">
        <f>IF(D18="","",VLOOKUP(B18,Data!$B$5:$L$402,2,FALSE))</f>
        <v/>
      </c>
      <c r="D18" s="514"/>
      <c r="E18" s="447"/>
      <c r="F18" s="445" t="str">
        <f>IF(D18="","",VLOOKUP(B18,Data!$B$5:$L$402,11,FALSE))</f>
        <v/>
      </c>
      <c r="G18" s="448" t="str">
        <f t="shared" ref="G18:G27" si="0">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123,Data!G123,(IF(B18=Data!#REF!,Data!#REF!,(IF(B18=Data!#REF!,Data!#REF!,(IF(B18=Data!#REF!,Data!#REF!,(IF(B18=Data!#REF!,Data!#REF!,(IF(B18=Data!#REF!,Data!#REF!,(IF(B18=Data!#REF!,Data!#REF!,Data!#REF!)))))))))))))))&amp;IF(B18=Data!#REF!,Data!#REF!,(IF(B18=Data!#REF!,Data!#REF!,(IF(B18=Data!#REF!,Data!#REF!,(IF(B18=Data!#REF!,Data!#REF!,(IF(B18=Data!B102,Data!G102,(IF(B18=Data!B105,Data!G920,(IF(B18=Data!#REF!,Data!#REF!,(IF(B18=Data!#REF!,Data!#REF!,Data!#REF!)))))))))))))))&amp;IF(B18=Data!#REF!,Data!#REF!,(IF(B18=Data!#REF!,Data!#REF!,(IF(B18=Data!#REF!,Data!#REF!,(IF(B18=Data!#REF!,Data!#REF!,(IF(B18=Data!#REF!,Data!#REF!,Data!#REF!)))))))))</f>
        <v>#REF!</v>
      </c>
      <c r="N18" s="453"/>
      <c r="O18" s="454"/>
      <c r="P18" s="455" t="e">
        <f>IF(B18=Data!#REF!,Data!#REF!,(IF(B18=Data!B123,Data!H123,(IF(B18=Data!#REF!,Data!#REF!,(IF(B18=Data!#REF!,Data!#REF!,(IF(B18=Data!#REF!,Data!#REF!,(IF(B18=Data!#REF!,Data!#REF!,(IF(B18=Data!#REF!,Data!#REF!,(IF(B18=Data!#REF!,Data!#REF!,Data!#REF!)))))))))))))))&amp;IF(B18=Data!#REF!,Data!#REF!,(IF(B18=Data!#REF!,Data!#REF!,(IF(B18=Data!#REF!,Data!#REF!,(IF(B18=Data!#REF!,Data!#REF!,(IF(B18=Data!B102,Data!H102,(IF(B18=Data!B105,Data!H920,(IF(B18=Data!#REF!,Data!#REF!,(IF(B18=Data!#REF!,Data!#REF!,Data!#REF!)))))))))))))))&amp;IF(B18=Data!#REF!,Data!#REF!,(IF(B18=Data!#REF!,Data!#REF!,(IF(B18=Data!#REF!,Data!#REF!,(IF(B18=Data!#REF!,Data!#REF!,(IF(B18=Data!#REF!,Data!#REF!,Data!#REF!)))))))))</f>
        <v>#REF!</v>
      </c>
      <c r="Q18" s="454"/>
      <c r="R18" s="454"/>
      <c r="S18" s="455" t="e">
        <f>IF(B18=Data!#REF!,Data!#REF!,(IF(B18=Data!B123,Data!I123,(IF(B18=Data!#REF!,Data!#REF!,(IF(B18=Data!#REF!,Data!#REF!,(IF(B18=Data!#REF!,Data!#REF!,(IF(B18=Data!#REF!,Data!#REF!,(IF(B18=Data!#REF!,Data!#REF!,(IF(B18=Data!#REF!,Data!#REF!,Data!#REF!)))))))))))))))&amp;IF(B18=Data!#REF!,Data!#REF!,(IF(B18=Data!#REF!,Data!#REF!,(IF(B18=Data!#REF!,Data!#REF!,(IF(B18=Data!#REF!,Data!#REF!,(IF(B18=Data!B102,Data!I102,(IF(B18=Data!B105,Data!I920,(IF(B18=Data!#REF!,Data!#REF!,(IF(B18=Data!#REF!,Data!#REF!,Data!#REF!)))))))))))))))&amp;IF(B18=Data!#REF!,Data!#REF!,(IF(B18=Data!#REF!,Data!#REF!,(IF(B18=Data!#REF!,Data!#REF!,(IF(B18=Data!#REF!,Data!#REF!,(IF(B18=Data!#REF!,Data!#REF!,Data!#REF!)))))))))</f>
        <v>#REF!</v>
      </c>
      <c r="T18" s="456"/>
      <c r="U18" s="455" t="e">
        <f>IF(B18=Data!#REF!,Data!#REF!,(IF(B18=Data!B123,Data!J123,(IF(B18=Data!#REF!,Data!#REF!,(IF(B18=Data!#REF!,Data!#REF!,(IF(B18=Data!#REF!,Data!#REF!,(IF(B18=Data!#REF!,Data!#REF!,(IF(B18=Data!#REF!,Data!#REF!,(IF(B18=Data!#REF!,Data!#REF!,Data!#REF!)))))))))))))))&amp;IF(B18=Data!#REF!,Data!#REF!,(IF(B18=Data!#REF!,Data!#REF!,(IF(B18=Data!#REF!,Data!#REF!,(IF(B18=Data!#REF!,Data!#REF!,(IF(B18=Data!B102,Data!J102,(IF(B18=Data!B105,Data!J920,(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541"/>
      <c r="B19" s="460" t="s">
        <v>245</v>
      </c>
      <c r="C19" s="445" t="str">
        <f>IF(D19="","",VLOOKUP(B19,Data!$B$5:$L$402,2,FALSE))</f>
        <v>AAC7370</v>
      </c>
      <c r="D19" s="505">
        <v>1</v>
      </c>
      <c r="E19" s="447" t="s">
        <v>520</v>
      </c>
      <c r="F19" s="445">
        <f>IF(D19="","",VLOOKUP(B19,Data!$B$5:$L$402,11,FALSE))</f>
        <v>3015.47</v>
      </c>
      <c r="G19" s="448">
        <f t="shared" si="0"/>
        <v>3015.47</v>
      </c>
      <c r="H19" s="449" t="str">
        <f>IF(D19="","",VLOOKUP(B19,Data!$B$5:$D$402,3,FALSE))</f>
        <v>C/T</v>
      </c>
      <c r="I19" s="450" t="str">
        <f>IF(D19="","",VLOOKUP(B19,Data!$B$5:$M$402,12,FALSE))</f>
        <v>Indonesia</v>
      </c>
      <c r="J19" s="535" t="s">
        <v>954</v>
      </c>
      <c r="K19" s="452">
        <f>IF(D19="","",VLOOKUP(B19,Data!$B$5:$E$402,4,FALSE)*D19)</f>
        <v>266</v>
      </c>
      <c r="L19" s="445">
        <f>IF(D19="","",VLOOKUP(B19,Data!$B$5:$F$402,5,FALSE)*D19)</f>
        <v>246</v>
      </c>
      <c r="M19" s="448" t="e">
        <f>IF(B19=Data!#REF!,Data!#REF!,(IF(B19=Data!B102,Data!G102,(IF(B19=Data!#REF!,Data!#REF!,(IF(B19=Data!#REF!,Data!#REF!,(IF(B19=Data!#REF!,Data!#REF!,(IF(B19=Data!#REF!,Data!#REF!,(IF(B19=Data!#REF!,Data!#REF!,(IF(B19=Data!#REF!,Data!#REF!,Data!#REF!)))))))))))))))&amp;IF(B19=Data!#REF!,Data!#REF!,(IF(B19=Data!#REF!,Data!#REF!,(IF(B19=Data!#REF!,Data!#REF!,(IF(B19=Data!#REF!,Data!#REF!,(IF(B19=Data!B81,Data!G81,(IF(B19=Data!B84,Data!G899,(IF(B19=Data!#REF!,Data!#REF!,(IF(B19=Data!#REF!,Data!#REF!,Data!#REF!)))))))))))))))&amp;IF(B19=Data!#REF!,Data!#REF!,(IF(B19=Data!#REF!,Data!#REF!,(IF(B19=Data!#REF!,Data!#REF!,(IF(B19=Data!#REF!,Data!#REF!,(IF(B19=Data!#REF!,Data!#REF!,Data!#REF!)))))))))</f>
        <v>#REF!</v>
      </c>
      <c r="N19" s="453"/>
      <c r="O19" s="454"/>
      <c r="P19" s="455" t="e">
        <f>IF(B19=Data!#REF!,Data!#REF!,(IF(B19=Data!B102,Data!H102,(IF(B19=Data!#REF!,Data!#REF!,(IF(B19=Data!#REF!,Data!#REF!,(IF(B19=Data!#REF!,Data!#REF!,(IF(B19=Data!#REF!,Data!#REF!,(IF(B19=Data!#REF!,Data!#REF!,(IF(B19=Data!#REF!,Data!#REF!,Data!#REF!)))))))))))))))&amp;IF(B19=Data!#REF!,Data!#REF!,(IF(B19=Data!#REF!,Data!#REF!,(IF(B19=Data!#REF!,Data!#REF!,(IF(B19=Data!#REF!,Data!#REF!,(IF(B19=Data!B81,Data!H81,(IF(B19=Data!B84,Data!H899,(IF(B19=Data!#REF!,Data!#REF!,(IF(B19=Data!#REF!,Data!#REF!,Data!#REF!)))))))))))))))&amp;IF(B19=Data!#REF!,Data!#REF!,(IF(B19=Data!#REF!,Data!#REF!,(IF(B19=Data!#REF!,Data!#REF!,(IF(B19=Data!#REF!,Data!#REF!,(IF(B19=Data!#REF!,Data!#REF!,Data!#REF!)))))))))</f>
        <v>#REF!</v>
      </c>
      <c r="Q19" s="454"/>
      <c r="R19" s="454"/>
      <c r="S19" s="455" t="e">
        <f>IF(B19=Data!#REF!,Data!#REF!,(IF(B19=Data!B102,Data!I102,(IF(B19=Data!#REF!,Data!#REF!,(IF(B19=Data!#REF!,Data!#REF!,(IF(B19=Data!#REF!,Data!#REF!,(IF(B19=Data!#REF!,Data!#REF!,(IF(B19=Data!#REF!,Data!#REF!,(IF(B19=Data!#REF!,Data!#REF!,Data!#REF!)))))))))))))))&amp;IF(B19=Data!#REF!,Data!#REF!,(IF(B19=Data!#REF!,Data!#REF!,(IF(B19=Data!#REF!,Data!#REF!,(IF(B19=Data!#REF!,Data!#REF!,(IF(B19=Data!B81,Data!I81,(IF(B19=Data!B84,Data!I899,(IF(B19=Data!#REF!,Data!#REF!,(IF(B19=Data!#REF!,Data!#REF!,Data!#REF!)))))))))))))))&amp;IF(B19=Data!#REF!,Data!#REF!,(IF(B19=Data!#REF!,Data!#REF!,(IF(B19=Data!#REF!,Data!#REF!,(IF(B19=Data!#REF!,Data!#REF!,(IF(B19=Data!#REF!,Data!#REF!,Data!#REF!)))))))))</f>
        <v>#REF!</v>
      </c>
      <c r="T19" s="456"/>
      <c r="U19" s="455" t="e">
        <f>IF(B19=Data!#REF!,Data!#REF!,(IF(B19=Data!B102,Data!J102,(IF(B19=Data!#REF!,Data!#REF!,(IF(B19=Data!#REF!,Data!#REF!,(IF(B19=Data!#REF!,Data!#REF!,(IF(B19=Data!#REF!,Data!#REF!,(IF(B19=Data!#REF!,Data!#REF!,(IF(B19=Data!#REF!,Data!#REF!,Data!#REF!)))))))))))))))&amp;IF(B19=Data!#REF!,Data!#REF!,(IF(B19=Data!#REF!,Data!#REF!,(IF(B19=Data!#REF!,Data!#REF!,(IF(B19=Data!#REF!,Data!#REF!,(IF(B19=Data!B81,Data!J81,(IF(B19=Data!B84,Data!J899,(IF(B19=Data!#REF!,Data!#REF!,(IF(B19=Data!#REF!,Data!#REF!,Data!#REF!)))))))))))))))&amp;IF(B19=Data!#REF!,Data!#REF!,(IF(B19=Data!#REF!,Data!#REF!,(IF(B19=Data!#REF!,Data!#REF!,(IF(B19=Data!#REF!,Data!#REF!,(IF(B19=Data!#REF!,Data!#REF!,Data!#REF!)))))))))</f>
        <v>#REF!</v>
      </c>
      <c r="V19" s="457">
        <f>IF(D19="","",VLOOKUP(B19,Data!$B$5:$J$402,9,FALSE)*D19)</f>
        <v>1.488</v>
      </c>
    </row>
    <row r="20" spans="1:22" s="458" customFormat="1" ht="20" customHeight="1">
      <c r="A20" s="443"/>
      <c r="B20" s="460" t="s">
        <v>39</v>
      </c>
      <c r="C20" s="445" t="str">
        <f>IF(D20="","",VLOOKUP(B20,Data!$B$5:$L$402,2,FALSE))</f>
        <v>ZJ54410</v>
      </c>
      <c r="D20" s="505">
        <v>1</v>
      </c>
      <c r="E20" s="463"/>
      <c r="F20" s="445">
        <f>IF(D20="","",VLOOKUP(B20,Data!$B$5:$L$402,11,FALSE))</f>
        <v>4657.7700000000004</v>
      </c>
      <c r="G20" s="448">
        <f t="shared" ref="G20:G25" si="1">IF(D20&gt;0,D20*F20,"-")</f>
        <v>4657.7700000000004</v>
      </c>
      <c r="H20" s="449" t="str">
        <f>IF(D20="","",VLOOKUP(B20,Data!$B$5:$D$402,3,FALSE))</f>
        <v>C/T</v>
      </c>
      <c r="I20" s="450" t="str">
        <f>IF(D20="","",VLOOKUP(B20,Data!$B$5:$M$402,12,FALSE))</f>
        <v>Indonesia</v>
      </c>
      <c r="J20" s="535" t="s">
        <v>954</v>
      </c>
      <c r="K20" s="452">
        <f>IF(D20="","",VLOOKUP(B20,Data!$B$5:$E$402,4,FALSE)*D20)</f>
        <v>305</v>
      </c>
      <c r="L20" s="445">
        <f>IF(D20="","",VLOOKUP(B20,Data!$B$5:$F$402,5,FALSE)*D20)</f>
        <v>269</v>
      </c>
      <c r="M20" s="448" t="e">
        <f>IF(B20=Data!#REF!,Data!#REF!,(IF(B20=Data!B91,Data!G91,(IF(B20=Data!#REF!,Data!#REF!,(IF(B20=Data!#REF!,Data!#REF!,(IF(B20=Data!#REF!,Data!#REF!,(IF(B20=Data!#REF!,Data!#REF!,(IF(B20=Data!#REF!,Data!#REF!,(IF(B20=Data!#REF!,Data!#REF!,Data!#REF!)))))))))))))))&amp;IF(B20=Data!#REF!,Data!#REF!,(IF(B20=Data!#REF!,Data!#REF!,(IF(B20=Data!#REF!,Data!#REF!,(IF(B20=Data!#REF!,Data!#REF!,(IF(B20=Data!B70,Data!G70,(IF(B20=Data!B73,Data!G888,(IF(B20=Data!#REF!,Data!#REF!,(IF(B20=Data!#REF!,Data!#REF!,Data!#REF!)))))))))))))))&amp;IF(B20=Data!#REF!,Data!#REF!,(IF(B20=Data!#REF!,Data!#REF!,(IF(B20=Data!#REF!,Data!#REF!,(IF(B20=Data!#REF!,Data!#REF!,(IF(B20=Data!#REF!,Data!#REF!,Data!#REF!)))))))))</f>
        <v>#REF!</v>
      </c>
      <c r="N20" s="453"/>
      <c r="O20" s="454"/>
      <c r="P20" s="455" t="e">
        <f>IF(B20=Data!#REF!,Data!#REF!,(IF(B20=Data!B91,Data!H91,(IF(B20=Data!#REF!,Data!#REF!,(IF(B20=Data!#REF!,Data!#REF!,(IF(B20=Data!#REF!,Data!#REF!,(IF(B20=Data!#REF!,Data!#REF!,(IF(B20=Data!#REF!,Data!#REF!,(IF(B20=Data!#REF!,Data!#REF!,Data!#REF!)))))))))))))))&amp;IF(B20=Data!#REF!,Data!#REF!,(IF(B20=Data!#REF!,Data!#REF!,(IF(B20=Data!#REF!,Data!#REF!,(IF(B20=Data!#REF!,Data!#REF!,(IF(B20=Data!B70,Data!H70,(IF(B20=Data!B73,Data!H888,(IF(B20=Data!#REF!,Data!#REF!,(IF(B20=Data!#REF!,Data!#REF!,Data!#REF!)))))))))))))))&amp;IF(B20=Data!#REF!,Data!#REF!,(IF(B20=Data!#REF!,Data!#REF!,(IF(B20=Data!#REF!,Data!#REF!,(IF(B20=Data!#REF!,Data!#REF!,(IF(B20=Data!#REF!,Data!#REF!,Data!#REF!)))))))))</f>
        <v>#REF!</v>
      </c>
      <c r="Q20" s="454"/>
      <c r="R20" s="454"/>
      <c r="S20" s="455" t="e">
        <f>IF(B20=Data!#REF!,Data!#REF!,(IF(B20=Data!B91,Data!I91,(IF(B20=Data!#REF!,Data!#REF!,(IF(B20=Data!#REF!,Data!#REF!,(IF(B20=Data!#REF!,Data!#REF!,(IF(B20=Data!#REF!,Data!#REF!,(IF(B20=Data!#REF!,Data!#REF!,(IF(B20=Data!#REF!,Data!#REF!,Data!#REF!)))))))))))))))&amp;IF(B20=Data!#REF!,Data!#REF!,(IF(B20=Data!#REF!,Data!#REF!,(IF(B20=Data!#REF!,Data!#REF!,(IF(B20=Data!#REF!,Data!#REF!,(IF(B20=Data!B70,Data!I70,(IF(B20=Data!B73,Data!I888,(IF(B20=Data!#REF!,Data!#REF!,(IF(B20=Data!#REF!,Data!#REF!,Data!#REF!)))))))))))))))&amp;IF(B20=Data!#REF!,Data!#REF!,(IF(B20=Data!#REF!,Data!#REF!,(IF(B20=Data!#REF!,Data!#REF!,(IF(B20=Data!#REF!,Data!#REF!,(IF(B20=Data!#REF!,Data!#REF!,Data!#REF!)))))))))</f>
        <v>#REF!</v>
      </c>
      <c r="T20" s="456"/>
      <c r="U20" s="455" t="e">
        <f>IF(B20=Data!#REF!,Data!#REF!,(IF(B20=Data!B91,Data!J91,(IF(B20=Data!#REF!,Data!#REF!,(IF(B20=Data!#REF!,Data!#REF!,(IF(B20=Data!#REF!,Data!#REF!,(IF(B20=Data!#REF!,Data!#REF!,(IF(B20=Data!#REF!,Data!#REF!,(IF(B20=Data!#REF!,Data!#REF!,Data!#REF!)))))))))))))))&amp;IF(B20=Data!#REF!,Data!#REF!,(IF(B20=Data!#REF!,Data!#REF!,(IF(B20=Data!#REF!,Data!#REF!,(IF(B20=Data!#REF!,Data!#REF!,(IF(B20=Data!B70,Data!J70,(IF(B20=Data!B73,Data!J888,(IF(B20=Data!#REF!,Data!#REF!,(IF(B20=Data!#REF!,Data!#REF!,Data!#REF!)))))))))))))))&amp;IF(B20=Data!#REF!,Data!#REF!,(IF(B20=Data!#REF!,Data!#REF!,(IF(B20=Data!#REF!,Data!#REF!,(IF(B20=Data!#REF!,Data!#REF!,(IF(B20=Data!#REF!,Data!#REF!,Data!#REF!)))))))))</f>
        <v>#REF!</v>
      </c>
      <c r="V20" s="457">
        <f>IF(D20="","",VLOOKUP(B20,Data!$B$5:$J$402,9,FALSE)*D20)</f>
        <v>1.534</v>
      </c>
    </row>
    <row r="21" spans="1:22" s="458" customFormat="1" ht="20" customHeight="1">
      <c r="A21" s="443"/>
      <c r="B21" s="536" t="s">
        <v>960</v>
      </c>
      <c r="C21" s="512" t="str">
        <f>IF(D21="","",VLOOKUP(B21,Data!$B$5:$L$402,2,FALSE))</f>
        <v/>
      </c>
      <c r="D21" s="514"/>
      <c r="E21" s="447" t="s">
        <v>521</v>
      </c>
      <c r="F21" s="445" t="str">
        <f>IF(D21="","",VLOOKUP(B21,Data!$B$5:$L$402,11,FALSE))</f>
        <v/>
      </c>
      <c r="G21" s="448" t="str">
        <f t="shared" si="1"/>
        <v>-</v>
      </c>
      <c r="H21" s="449" t="str">
        <f>IF(D21="","",VLOOKUP(B21,Data!$B$5:$D$402,3,FALSE))</f>
        <v/>
      </c>
      <c r="I21" s="450" t="str">
        <f>IF(D21="","",VLOOKUP(B21,Data!$B$5:$M$402,12,FALSE))</f>
        <v/>
      </c>
      <c r="J21" s="451"/>
      <c r="K21" s="452" t="str">
        <f>IF(D21="","",VLOOKUP(B21,Data!$B$5:$E$402,4,FALSE)*D21)</f>
        <v/>
      </c>
      <c r="L21" s="445" t="str">
        <f>IF(D21="","",VLOOKUP(B21,Data!$B$5:$F$402,5,FALSE)*D21)</f>
        <v/>
      </c>
      <c r="M21" s="448" t="e">
        <f>IF(B21=Data!#REF!,Data!#REF!,(IF(B21=Data!B126,Data!G126,(IF(B21=Data!#REF!,Data!#REF!,(IF(B21=Data!#REF!,Data!#REF!,(IF(B21=Data!#REF!,Data!#REF!,(IF(B21=Data!#REF!,Data!#REF!,(IF(B21=Data!#REF!,Data!#REF!,(IF(B21=Data!#REF!,Data!#REF!,Data!#REF!)))))))))))))))&amp;IF(B21=Data!#REF!,Data!#REF!,(IF(B21=Data!#REF!,Data!#REF!,(IF(B21=Data!#REF!,Data!#REF!,(IF(B21=Data!#REF!,Data!#REF!,(IF(B21=Data!B105,Data!G105,(IF(B21=Data!B108,Data!G923,(IF(B21=Data!#REF!,Data!#REF!,(IF(B21=Data!#REF!,Data!#REF!,Data!#REF!)))))))))))))))&amp;IF(B21=Data!#REF!,Data!#REF!,(IF(B21=Data!#REF!,Data!#REF!,(IF(B21=Data!#REF!,Data!#REF!,(IF(B21=Data!#REF!,Data!#REF!,(IF(B21=Data!#REF!,Data!#REF!,Data!#REF!)))))))))</f>
        <v>#REF!</v>
      </c>
      <c r="N21" s="453"/>
      <c r="O21" s="454"/>
      <c r="P21" s="455" t="e">
        <f>IF(B21=Data!#REF!,Data!#REF!,(IF(B21=Data!B126,Data!H126,(IF(B21=Data!#REF!,Data!#REF!,(IF(B21=Data!#REF!,Data!#REF!,(IF(B21=Data!#REF!,Data!#REF!,(IF(B21=Data!#REF!,Data!#REF!,(IF(B21=Data!#REF!,Data!#REF!,(IF(B21=Data!#REF!,Data!#REF!,Data!#REF!)))))))))))))))&amp;IF(B21=Data!#REF!,Data!#REF!,(IF(B21=Data!#REF!,Data!#REF!,(IF(B21=Data!#REF!,Data!#REF!,(IF(B21=Data!#REF!,Data!#REF!,(IF(B21=Data!B105,Data!H105,(IF(B21=Data!B108,Data!H923,(IF(B21=Data!#REF!,Data!#REF!,(IF(B21=Data!#REF!,Data!#REF!,Data!#REF!)))))))))))))))&amp;IF(B21=Data!#REF!,Data!#REF!,(IF(B21=Data!#REF!,Data!#REF!,(IF(B21=Data!#REF!,Data!#REF!,(IF(B21=Data!#REF!,Data!#REF!,(IF(B21=Data!#REF!,Data!#REF!,Data!#REF!)))))))))</f>
        <v>#REF!</v>
      </c>
      <c r="Q21" s="454"/>
      <c r="R21" s="454"/>
      <c r="S21" s="455" t="e">
        <f>IF(B21=Data!#REF!,Data!#REF!,(IF(B21=Data!B126,Data!I126,(IF(B21=Data!#REF!,Data!#REF!,(IF(B21=Data!#REF!,Data!#REF!,(IF(B21=Data!#REF!,Data!#REF!,(IF(B21=Data!#REF!,Data!#REF!,(IF(B21=Data!#REF!,Data!#REF!,(IF(B21=Data!#REF!,Data!#REF!,Data!#REF!)))))))))))))))&amp;IF(B21=Data!#REF!,Data!#REF!,(IF(B21=Data!#REF!,Data!#REF!,(IF(B21=Data!#REF!,Data!#REF!,(IF(B21=Data!#REF!,Data!#REF!,(IF(B21=Data!B105,Data!I105,(IF(B21=Data!B108,Data!I923,(IF(B21=Data!#REF!,Data!#REF!,(IF(B21=Data!#REF!,Data!#REF!,Data!#REF!)))))))))))))))&amp;IF(B21=Data!#REF!,Data!#REF!,(IF(B21=Data!#REF!,Data!#REF!,(IF(B21=Data!#REF!,Data!#REF!,(IF(B21=Data!#REF!,Data!#REF!,(IF(B21=Data!#REF!,Data!#REF!,Data!#REF!)))))))))</f>
        <v>#REF!</v>
      </c>
      <c r="T21" s="456"/>
      <c r="U21" s="455" t="e">
        <f>IF(B21=Data!#REF!,Data!#REF!,(IF(B21=Data!B126,Data!J126,(IF(B21=Data!#REF!,Data!#REF!,(IF(B21=Data!#REF!,Data!#REF!,(IF(B21=Data!#REF!,Data!#REF!,(IF(B21=Data!#REF!,Data!#REF!,(IF(B21=Data!#REF!,Data!#REF!,(IF(B21=Data!#REF!,Data!#REF!,Data!#REF!)))))))))))))))&amp;IF(B21=Data!#REF!,Data!#REF!,(IF(B21=Data!#REF!,Data!#REF!,(IF(B21=Data!#REF!,Data!#REF!,(IF(B21=Data!#REF!,Data!#REF!,(IF(B21=Data!B105,Data!J105,(IF(B21=Data!B108,Data!J923,(IF(B21=Data!#REF!,Data!#REF!,(IF(B21=Data!#REF!,Data!#REF!,Data!#REF!)))))))))))))))&amp;IF(B21=Data!#REF!,Data!#REF!,(IF(B21=Data!#REF!,Data!#REF!,(IF(B21=Data!#REF!,Data!#REF!,(IF(B21=Data!#REF!,Data!#REF!,(IF(B21=Data!#REF!,Data!#REF!,Data!#REF!)))))))))</f>
        <v>#REF!</v>
      </c>
      <c r="V21" s="457" t="str">
        <f>IF(D21="","",VLOOKUP(B21,Data!$B$5:$J$402,9,FALSE)*D21)</f>
        <v/>
      </c>
    </row>
    <row r="22" spans="1:22" s="458" customFormat="1" ht="20" customHeight="1">
      <c r="A22" s="443"/>
      <c r="B22" s="460" t="s">
        <v>357</v>
      </c>
      <c r="C22" s="445" t="str">
        <f>IF(D22="","",VLOOKUP(B22,Data!$B$5:$L$402,2,FALSE))</f>
        <v>WQ78290</v>
      </c>
      <c r="D22" s="505">
        <v>8</v>
      </c>
      <c r="E22" s="447"/>
      <c r="F22" s="445">
        <f>IF(D22="","",VLOOKUP(B22,Data!$B$5:$L$402,11,FALSE))</f>
        <v>4283.7299999999996</v>
      </c>
      <c r="G22" s="448">
        <f t="shared" si="1"/>
        <v>34269.839999999997</v>
      </c>
      <c r="H22" s="449" t="str">
        <f>IF(D22="","",VLOOKUP(B22,Data!$B$5:$D$402,3,FALSE))</f>
        <v>C/T</v>
      </c>
      <c r="I22" s="450" t="str">
        <f>IF(D22="","",VLOOKUP(B22,Data!$B$5:$M$402,12,FALSE))</f>
        <v>Indonesia</v>
      </c>
      <c r="J22" s="535" t="s">
        <v>961</v>
      </c>
      <c r="K22" s="452">
        <f>IF(D22="","",VLOOKUP(B22,Data!$B$5:$E$402,4,FALSE)*D22)</f>
        <v>2440</v>
      </c>
      <c r="L22" s="445">
        <f>IF(D22="","",VLOOKUP(B22,Data!$B$5:$F$402,5,FALSE)*D22)</f>
        <v>2152</v>
      </c>
      <c r="M22" s="448" t="e">
        <f>IF(B22=Data!#REF!,Data!#REF!,(IF(B22=Data!B92,Data!G92,(IF(B22=Data!#REF!,Data!#REF!,(IF(B22=Data!#REF!,Data!#REF!,(IF(B22=Data!#REF!,Data!#REF!,(IF(B22=Data!#REF!,Data!#REF!,(IF(B22=Data!#REF!,Data!#REF!,(IF(B22=Data!#REF!,Data!#REF!,Data!#REF!)))))))))))))))&amp;IF(B22=Data!#REF!,Data!#REF!,(IF(B22=Data!#REF!,Data!#REF!,(IF(B22=Data!#REF!,Data!#REF!,(IF(B22=Data!#REF!,Data!#REF!,(IF(B22=Data!B71,Data!G71,(IF(B22=Data!B74,Data!G889,(IF(B22=Data!#REF!,Data!#REF!,(IF(B22=Data!#REF!,Data!#REF!,Data!#REF!)))))))))))))))&amp;IF(B22=Data!#REF!,Data!#REF!,(IF(B22=Data!#REF!,Data!#REF!,(IF(B22=Data!#REF!,Data!#REF!,(IF(B22=Data!#REF!,Data!#REF!,(IF(B22=Data!#REF!,Data!#REF!,Data!#REF!)))))))))</f>
        <v>#REF!</v>
      </c>
      <c r="N22" s="453"/>
      <c r="O22" s="454"/>
      <c r="P22" s="455" t="e">
        <f>IF(B22=Data!#REF!,Data!#REF!,(IF(B22=Data!B92,Data!H92,(IF(B22=Data!#REF!,Data!#REF!,(IF(B22=Data!#REF!,Data!#REF!,(IF(B22=Data!#REF!,Data!#REF!,(IF(B22=Data!#REF!,Data!#REF!,(IF(B22=Data!#REF!,Data!#REF!,(IF(B22=Data!#REF!,Data!#REF!,Data!#REF!)))))))))))))))&amp;IF(B22=Data!#REF!,Data!#REF!,(IF(B22=Data!#REF!,Data!#REF!,(IF(B22=Data!#REF!,Data!#REF!,(IF(B22=Data!#REF!,Data!#REF!,(IF(B22=Data!B71,Data!H71,(IF(B22=Data!B74,Data!H889,(IF(B22=Data!#REF!,Data!#REF!,(IF(B22=Data!#REF!,Data!#REF!,Data!#REF!)))))))))))))))&amp;IF(B22=Data!#REF!,Data!#REF!,(IF(B22=Data!#REF!,Data!#REF!,(IF(B22=Data!#REF!,Data!#REF!,(IF(B22=Data!#REF!,Data!#REF!,(IF(B22=Data!#REF!,Data!#REF!,Data!#REF!)))))))))</f>
        <v>#REF!</v>
      </c>
      <c r="Q22" s="454"/>
      <c r="R22" s="454"/>
      <c r="S22" s="455" t="e">
        <f>IF(B22=Data!#REF!,Data!#REF!,(IF(B22=Data!B92,Data!I92,(IF(B22=Data!#REF!,Data!#REF!,(IF(B22=Data!#REF!,Data!#REF!,(IF(B22=Data!#REF!,Data!#REF!,(IF(B22=Data!#REF!,Data!#REF!,(IF(B22=Data!#REF!,Data!#REF!,(IF(B22=Data!#REF!,Data!#REF!,Data!#REF!)))))))))))))))&amp;IF(B22=Data!#REF!,Data!#REF!,(IF(B22=Data!#REF!,Data!#REF!,(IF(B22=Data!#REF!,Data!#REF!,(IF(B22=Data!#REF!,Data!#REF!,(IF(B22=Data!B71,Data!I71,(IF(B22=Data!B74,Data!I889,(IF(B22=Data!#REF!,Data!#REF!,(IF(B22=Data!#REF!,Data!#REF!,Data!#REF!)))))))))))))))&amp;IF(B22=Data!#REF!,Data!#REF!,(IF(B22=Data!#REF!,Data!#REF!,(IF(B22=Data!#REF!,Data!#REF!,(IF(B22=Data!#REF!,Data!#REF!,(IF(B22=Data!#REF!,Data!#REF!,Data!#REF!)))))))))</f>
        <v>#REF!</v>
      </c>
      <c r="T22" s="456"/>
      <c r="U22" s="455" t="e">
        <f>IF(B22=Data!#REF!,Data!#REF!,(IF(B22=Data!B92,Data!J92,(IF(B22=Data!#REF!,Data!#REF!,(IF(B22=Data!#REF!,Data!#REF!,(IF(B22=Data!#REF!,Data!#REF!,(IF(B22=Data!#REF!,Data!#REF!,(IF(B22=Data!#REF!,Data!#REF!,(IF(B22=Data!#REF!,Data!#REF!,Data!#REF!)))))))))))))))&amp;IF(B22=Data!#REF!,Data!#REF!,(IF(B22=Data!#REF!,Data!#REF!,(IF(B22=Data!#REF!,Data!#REF!,(IF(B22=Data!#REF!,Data!#REF!,(IF(B22=Data!B71,Data!J71,(IF(B22=Data!B74,Data!J889,(IF(B22=Data!#REF!,Data!#REF!,(IF(B22=Data!#REF!,Data!#REF!,Data!#REF!)))))))))))))))&amp;IF(B22=Data!#REF!,Data!#REF!,(IF(B22=Data!#REF!,Data!#REF!,(IF(B22=Data!#REF!,Data!#REF!,(IF(B22=Data!#REF!,Data!#REF!,(IF(B22=Data!#REF!,Data!#REF!,Data!#REF!)))))))))</f>
        <v>#REF!</v>
      </c>
      <c r="V22" s="457">
        <f>IF(D22="","",VLOOKUP(B22,Data!$B$5:$J$402,9,FALSE)*D22)</f>
        <v>12.272</v>
      </c>
    </row>
    <row r="23" spans="1:22" s="458" customFormat="1" ht="20" customHeight="1">
      <c r="A23" s="443"/>
      <c r="B23" s="460" t="s">
        <v>215</v>
      </c>
      <c r="C23" s="445" t="str">
        <f>IF(D23="","",VLOOKUP(B23,Data!$B$5:$L$402,2,FALSE))</f>
        <v>WH50420</v>
      </c>
      <c r="D23" s="505">
        <v>1</v>
      </c>
      <c r="E23" s="463" t="s">
        <v>939</v>
      </c>
      <c r="F23" s="445">
        <f>IF(D23="","",VLOOKUP(B23,Data!$B$5:$L$402,11,FALSE))</f>
        <v>1897.4</v>
      </c>
      <c r="G23" s="448">
        <f t="shared" si="1"/>
        <v>1897.4</v>
      </c>
      <c r="H23" s="449" t="str">
        <f>IF(D23="","",VLOOKUP(B23,Data!$B$5:$D$402,3,FALSE))</f>
        <v>C/T</v>
      </c>
      <c r="I23" s="450" t="str">
        <f>IF(D23="","",VLOOKUP(B23,Data!$B$5:$M$402,12,FALSE))</f>
        <v>Indonesia</v>
      </c>
      <c r="J23" s="535" t="s">
        <v>961</v>
      </c>
      <c r="K23" s="452">
        <f>IF(D23="","",VLOOKUP(B23,Data!$B$5:$E$402,4,FALSE)*D23)</f>
        <v>222</v>
      </c>
      <c r="L23" s="445">
        <f>IF(D23="","",VLOOKUP(B23,Data!$B$5:$F$402,5,FALSE)*D23)</f>
        <v>201</v>
      </c>
      <c r="M23" s="448" t="e">
        <f>IF(B23=Data!#REF!,Data!#REF!,(IF(B23=Data!B93,Data!G93,(IF(B23=Data!#REF!,Data!#REF!,(IF(B23=Data!#REF!,Data!#REF!,(IF(B23=Data!#REF!,Data!#REF!,(IF(B23=Data!#REF!,Data!#REF!,(IF(B23=Data!#REF!,Data!#REF!,(IF(B23=Data!#REF!,Data!#REF!,Data!#REF!)))))))))))))))&amp;IF(B23=Data!#REF!,Data!#REF!,(IF(B23=Data!#REF!,Data!#REF!,(IF(B23=Data!#REF!,Data!#REF!,(IF(B23=Data!#REF!,Data!#REF!,(IF(B23=Data!B72,Data!G72,(IF(B23=Data!B75,Data!G890,(IF(B23=Data!#REF!,Data!#REF!,(IF(B23=Data!#REF!,Data!#REF!,Data!#REF!)))))))))))))))&amp;IF(B23=Data!#REF!,Data!#REF!,(IF(B23=Data!#REF!,Data!#REF!,(IF(B23=Data!#REF!,Data!#REF!,(IF(B23=Data!#REF!,Data!#REF!,(IF(B23=Data!#REF!,Data!#REF!,Data!#REF!)))))))))</f>
        <v>#REF!</v>
      </c>
      <c r="N23" s="453"/>
      <c r="O23" s="454"/>
      <c r="P23" s="455" t="e">
        <f>IF(B23=Data!#REF!,Data!#REF!,(IF(B23=Data!B93,Data!H93,(IF(B23=Data!#REF!,Data!#REF!,(IF(B23=Data!#REF!,Data!#REF!,(IF(B23=Data!#REF!,Data!#REF!,(IF(B23=Data!#REF!,Data!#REF!,(IF(B23=Data!#REF!,Data!#REF!,(IF(B23=Data!#REF!,Data!#REF!,Data!#REF!)))))))))))))))&amp;IF(B23=Data!#REF!,Data!#REF!,(IF(B23=Data!#REF!,Data!#REF!,(IF(B23=Data!#REF!,Data!#REF!,(IF(B23=Data!#REF!,Data!#REF!,(IF(B23=Data!B72,Data!H72,(IF(B23=Data!B75,Data!H890,(IF(B23=Data!#REF!,Data!#REF!,(IF(B23=Data!#REF!,Data!#REF!,Data!#REF!)))))))))))))))&amp;IF(B23=Data!#REF!,Data!#REF!,(IF(B23=Data!#REF!,Data!#REF!,(IF(B23=Data!#REF!,Data!#REF!,(IF(B23=Data!#REF!,Data!#REF!,(IF(B23=Data!#REF!,Data!#REF!,Data!#REF!)))))))))</f>
        <v>#REF!</v>
      </c>
      <c r="Q23" s="454"/>
      <c r="R23" s="454"/>
      <c r="S23" s="455" t="e">
        <f>IF(B23=Data!#REF!,Data!#REF!,(IF(B23=Data!B93,Data!I93,(IF(B23=Data!#REF!,Data!#REF!,(IF(B23=Data!#REF!,Data!#REF!,(IF(B23=Data!#REF!,Data!#REF!,(IF(B23=Data!#REF!,Data!#REF!,(IF(B23=Data!#REF!,Data!#REF!,(IF(B23=Data!#REF!,Data!#REF!,Data!#REF!)))))))))))))))&amp;IF(B23=Data!#REF!,Data!#REF!,(IF(B23=Data!#REF!,Data!#REF!,(IF(B23=Data!#REF!,Data!#REF!,(IF(B23=Data!#REF!,Data!#REF!,(IF(B23=Data!B72,Data!I72,(IF(B23=Data!B75,Data!I890,(IF(B23=Data!#REF!,Data!#REF!,(IF(B23=Data!#REF!,Data!#REF!,Data!#REF!)))))))))))))))&amp;IF(B23=Data!#REF!,Data!#REF!,(IF(B23=Data!#REF!,Data!#REF!,(IF(B23=Data!#REF!,Data!#REF!,(IF(B23=Data!#REF!,Data!#REF!,(IF(B23=Data!#REF!,Data!#REF!,Data!#REF!)))))))))</f>
        <v>#REF!</v>
      </c>
      <c r="T23" s="456"/>
      <c r="U23" s="455" t="e">
        <f>IF(B23=Data!#REF!,Data!#REF!,(IF(B23=Data!B93,Data!J93,(IF(B23=Data!#REF!,Data!#REF!,(IF(B23=Data!#REF!,Data!#REF!,(IF(B23=Data!#REF!,Data!#REF!,(IF(B23=Data!#REF!,Data!#REF!,(IF(B23=Data!#REF!,Data!#REF!,(IF(B23=Data!#REF!,Data!#REF!,Data!#REF!)))))))))))))))&amp;IF(B23=Data!#REF!,Data!#REF!,(IF(B23=Data!#REF!,Data!#REF!,(IF(B23=Data!#REF!,Data!#REF!,(IF(B23=Data!#REF!,Data!#REF!,(IF(B23=Data!B72,Data!J72,(IF(B23=Data!B75,Data!J890,(IF(B23=Data!#REF!,Data!#REF!,(IF(B23=Data!#REF!,Data!#REF!,Data!#REF!)))))))))))))))&amp;IF(B23=Data!#REF!,Data!#REF!,(IF(B23=Data!#REF!,Data!#REF!,(IF(B23=Data!#REF!,Data!#REF!,(IF(B23=Data!#REF!,Data!#REF!,(IF(B23=Data!#REF!,Data!#REF!,Data!#REF!)))))))))</f>
        <v>#REF!</v>
      </c>
      <c r="V23" s="457">
        <f>IF(D23="","",VLOOKUP(B23,Data!$B$5:$J$402,9,FALSE)*D23)</f>
        <v>1.1990000000000001</v>
      </c>
    </row>
    <row r="24" spans="1:22" s="458" customFormat="1" ht="20" customHeight="1">
      <c r="A24" s="443"/>
      <c r="B24" s="460" t="s">
        <v>241</v>
      </c>
      <c r="C24" s="445" t="str">
        <f>IF(D24="","",VLOOKUP(B24,Data!$B$5:$L$402,2,FALSE))</f>
        <v>AAC7368</v>
      </c>
      <c r="D24" s="505">
        <v>29</v>
      </c>
      <c r="E24" s="463"/>
      <c r="F24" s="445">
        <f>IF(D24="","",VLOOKUP(B24,Data!$B$5:$L$402,11,FALSE))</f>
        <v>2618.06</v>
      </c>
      <c r="G24" s="448">
        <f t="shared" si="1"/>
        <v>75923.740000000005</v>
      </c>
      <c r="H24" s="449" t="str">
        <f>IF(D24="","",VLOOKUP(B24,Data!$B$5:$D$402,3,FALSE))</f>
        <v>C/T</v>
      </c>
      <c r="I24" s="450" t="str">
        <f>IF(D24="","",VLOOKUP(B24,Data!$B$5:$M$402,12,FALSE))</f>
        <v>Indonesia</v>
      </c>
      <c r="J24" s="535" t="s">
        <v>961</v>
      </c>
      <c r="K24" s="452">
        <f>IF(D24="","",VLOOKUP(B24,Data!$B$5:$E$402,4,FALSE)*D24)</f>
        <v>7714</v>
      </c>
      <c r="L24" s="445">
        <f>IF(D24="","",VLOOKUP(B24,Data!$B$5:$F$402,5,FALSE)*D24)</f>
        <v>7134</v>
      </c>
      <c r="M24" s="448" t="e">
        <f>IF(B24=Data!#REF!,Data!#REF!,(IF(B24=Data!B94,Data!G94,(IF(B24=Data!#REF!,Data!#REF!,(IF(B24=Data!#REF!,Data!#REF!,(IF(B24=Data!#REF!,Data!#REF!,(IF(B24=Data!#REF!,Data!#REF!,(IF(B24=Data!#REF!,Data!#REF!,(IF(B24=Data!#REF!,Data!#REF!,Data!#REF!)))))))))))))))&amp;IF(B24=Data!#REF!,Data!#REF!,(IF(B24=Data!#REF!,Data!#REF!,(IF(B24=Data!#REF!,Data!#REF!,(IF(B24=Data!#REF!,Data!#REF!,(IF(B24=Data!B73,Data!G73,(IF(B24=Data!B76,Data!G891,(IF(B24=Data!#REF!,Data!#REF!,(IF(B24=Data!#REF!,Data!#REF!,Data!#REF!)))))))))))))))&amp;IF(B24=Data!#REF!,Data!#REF!,(IF(B24=Data!#REF!,Data!#REF!,(IF(B24=Data!#REF!,Data!#REF!,(IF(B24=Data!#REF!,Data!#REF!,(IF(B24=Data!#REF!,Data!#REF!,Data!#REF!)))))))))</f>
        <v>#REF!</v>
      </c>
      <c r="N24" s="453"/>
      <c r="O24" s="454"/>
      <c r="P24" s="455" t="e">
        <f>IF(B24=Data!#REF!,Data!#REF!,(IF(B24=Data!B94,Data!H94,(IF(B24=Data!#REF!,Data!#REF!,(IF(B24=Data!#REF!,Data!#REF!,(IF(B24=Data!#REF!,Data!#REF!,(IF(B24=Data!#REF!,Data!#REF!,(IF(B24=Data!#REF!,Data!#REF!,(IF(B24=Data!#REF!,Data!#REF!,Data!#REF!)))))))))))))))&amp;IF(B24=Data!#REF!,Data!#REF!,(IF(B24=Data!#REF!,Data!#REF!,(IF(B24=Data!#REF!,Data!#REF!,(IF(B24=Data!#REF!,Data!#REF!,(IF(B24=Data!B73,Data!H73,(IF(B24=Data!B76,Data!H891,(IF(B24=Data!#REF!,Data!#REF!,(IF(B24=Data!#REF!,Data!#REF!,Data!#REF!)))))))))))))))&amp;IF(B24=Data!#REF!,Data!#REF!,(IF(B24=Data!#REF!,Data!#REF!,(IF(B24=Data!#REF!,Data!#REF!,(IF(B24=Data!#REF!,Data!#REF!,(IF(B24=Data!#REF!,Data!#REF!,Data!#REF!)))))))))</f>
        <v>#REF!</v>
      </c>
      <c r="Q24" s="454"/>
      <c r="R24" s="454"/>
      <c r="S24" s="455" t="e">
        <f>IF(B24=Data!#REF!,Data!#REF!,(IF(B24=Data!B94,Data!I94,(IF(B24=Data!#REF!,Data!#REF!,(IF(B24=Data!#REF!,Data!#REF!,(IF(B24=Data!#REF!,Data!#REF!,(IF(B24=Data!#REF!,Data!#REF!,(IF(B24=Data!#REF!,Data!#REF!,(IF(B24=Data!#REF!,Data!#REF!,Data!#REF!)))))))))))))))&amp;IF(B24=Data!#REF!,Data!#REF!,(IF(B24=Data!#REF!,Data!#REF!,(IF(B24=Data!#REF!,Data!#REF!,(IF(B24=Data!#REF!,Data!#REF!,(IF(B24=Data!B73,Data!I73,(IF(B24=Data!B76,Data!I891,(IF(B24=Data!#REF!,Data!#REF!,(IF(B24=Data!#REF!,Data!#REF!,Data!#REF!)))))))))))))))&amp;IF(B24=Data!#REF!,Data!#REF!,(IF(B24=Data!#REF!,Data!#REF!,(IF(B24=Data!#REF!,Data!#REF!,(IF(B24=Data!#REF!,Data!#REF!,(IF(B24=Data!#REF!,Data!#REF!,Data!#REF!)))))))))</f>
        <v>#REF!</v>
      </c>
      <c r="T24" s="456"/>
      <c r="U24" s="455" t="e">
        <f>IF(B24=Data!#REF!,Data!#REF!,(IF(B24=Data!B94,Data!J94,(IF(B24=Data!#REF!,Data!#REF!,(IF(B24=Data!#REF!,Data!#REF!,(IF(B24=Data!#REF!,Data!#REF!,(IF(B24=Data!#REF!,Data!#REF!,(IF(B24=Data!#REF!,Data!#REF!,(IF(B24=Data!#REF!,Data!#REF!,Data!#REF!)))))))))))))))&amp;IF(B24=Data!#REF!,Data!#REF!,(IF(B24=Data!#REF!,Data!#REF!,(IF(B24=Data!#REF!,Data!#REF!,(IF(B24=Data!#REF!,Data!#REF!,(IF(B24=Data!B73,Data!J73,(IF(B24=Data!B76,Data!J891,(IF(B24=Data!#REF!,Data!#REF!,(IF(B24=Data!#REF!,Data!#REF!,Data!#REF!)))))))))))))))&amp;IF(B24=Data!#REF!,Data!#REF!,(IF(B24=Data!#REF!,Data!#REF!,(IF(B24=Data!#REF!,Data!#REF!,(IF(B24=Data!#REF!,Data!#REF!,(IF(B24=Data!#REF!,Data!#REF!,Data!#REF!)))))))))</f>
        <v>#REF!</v>
      </c>
      <c r="V24" s="457">
        <f>IF(D24="","",VLOOKUP(B24,Data!$B$5:$J$402,9,FALSE)*D24)</f>
        <v>43.152000000000001</v>
      </c>
    </row>
    <row r="25" spans="1:22" s="458" customFormat="1" ht="20" customHeight="1">
      <c r="A25" s="443"/>
      <c r="B25" s="460"/>
      <c r="C25" s="445" t="str">
        <f>IF(D25="","",VLOOKUP(B25,Data!$B$5:$L$402,2,FALSE))</f>
        <v/>
      </c>
      <c r="D25" s="505"/>
      <c r="E25" s="463"/>
      <c r="F25" s="445" t="str">
        <f>IF(D25="","",VLOOKUP(B25,Data!$B$5:$L$402,11,FALSE))</f>
        <v/>
      </c>
      <c r="G25" s="448" t="str">
        <f t="shared" si="1"/>
        <v>-</v>
      </c>
      <c r="H25" s="449" t="str">
        <f>IF(D25="","",VLOOKUP(B25,Data!$B$5:$D$402,3,FALSE))</f>
        <v/>
      </c>
      <c r="I25" s="450" t="str">
        <f>IF(D25="","",VLOOKUP(B25,Data!$B$5:$M$402,12,FALSE))</f>
        <v/>
      </c>
      <c r="J25" s="535"/>
      <c r="K25" s="452" t="str">
        <f>IF(D25="","",VLOOKUP(B25,Data!$B$5:$E$402,4,FALSE)*D25)</f>
        <v/>
      </c>
      <c r="L25" s="445" t="str">
        <f>IF(D25="","",VLOOKUP(B25,Data!$B$5:$F$402,5,FALSE)*D25)</f>
        <v/>
      </c>
      <c r="M25" s="448" t="e">
        <f>IF(B25=Data!#REF!,Data!#REF!,(IF(B25=Data!B95,Data!G95,(IF(B25=Data!#REF!,Data!#REF!,(IF(B25=Data!#REF!,Data!#REF!,(IF(B25=Data!#REF!,Data!#REF!,(IF(B25=Data!#REF!,Data!#REF!,(IF(B25=Data!#REF!,Data!#REF!,(IF(B25=Data!#REF!,Data!#REF!,Data!#REF!)))))))))))))))&amp;IF(B25=Data!#REF!,Data!#REF!,(IF(B25=Data!#REF!,Data!#REF!,(IF(B25=Data!#REF!,Data!#REF!,(IF(B25=Data!#REF!,Data!#REF!,(IF(B25=Data!B74,Data!G74,(IF(B25=Data!B77,Data!G892,(IF(B25=Data!#REF!,Data!#REF!,(IF(B25=Data!#REF!,Data!#REF!,Data!#REF!)))))))))))))))&amp;IF(B25=Data!#REF!,Data!#REF!,(IF(B25=Data!#REF!,Data!#REF!,(IF(B25=Data!#REF!,Data!#REF!,(IF(B25=Data!#REF!,Data!#REF!,(IF(B25=Data!#REF!,Data!#REF!,Data!#REF!)))))))))</f>
        <v>#REF!</v>
      </c>
      <c r="N25" s="453"/>
      <c r="O25" s="454"/>
      <c r="P25" s="455" t="e">
        <f>IF(B25=Data!#REF!,Data!#REF!,(IF(B25=Data!B95,Data!H95,(IF(B25=Data!#REF!,Data!#REF!,(IF(B25=Data!#REF!,Data!#REF!,(IF(B25=Data!#REF!,Data!#REF!,(IF(B25=Data!#REF!,Data!#REF!,(IF(B25=Data!#REF!,Data!#REF!,(IF(B25=Data!#REF!,Data!#REF!,Data!#REF!)))))))))))))))&amp;IF(B25=Data!#REF!,Data!#REF!,(IF(B25=Data!#REF!,Data!#REF!,(IF(B25=Data!#REF!,Data!#REF!,(IF(B25=Data!#REF!,Data!#REF!,(IF(B25=Data!B74,Data!H74,(IF(B25=Data!B77,Data!H892,(IF(B25=Data!#REF!,Data!#REF!,(IF(B25=Data!#REF!,Data!#REF!,Data!#REF!)))))))))))))))&amp;IF(B25=Data!#REF!,Data!#REF!,(IF(B25=Data!#REF!,Data!#REF!,(IF(B25=Data!#REF!,Data!#REF!,(IF(B25=Data!#REF!,Data!#REF!,(IF(B25=Data!#REF!,Data!#REF!,Data!#REF!)))))))))</f>
        <v>#REF!</v>
      </c>
      <c r="Q25" s="454"/>
      <c r="R25" s="454"/>
      <c r="S25" s="455" t="e">
        <f>IF(B25=Data!#REF!,Data!#REF!,(IF(B25=Data!B95,Data!I95,(IF(B25=Data!#REF!,Data!#REF!,(IF(B25=Data!#REF!,Data!#REF!,(IF(B25=Data!#REF!,Data!#REF!,(IF(B25=Data!#REF!,Data!#REF!,(IF(B25=Data!#REF!,Data!#REF!,(IF(B25=Data!#REF!,Data!#REF!,Data!#REF!)))))))))))))))&amp;IF(B25=Data!#REF!,Data!#REF!,(IF(B25=Data!#REF!,Data!#REF!,(IF(B25=Data!#REF!,Data!#REF!,(IF(B25=Data!#REF!,Data!#REF!,(IF(B25=Data!B74,Data!I74,(IF(B25=Data!B77,Data!I892,(IF(B25=Data!#REF!,Data!#REF!,(IF(B25=Data!#REF!,Data!#REF!,Data!#REF!)))))))))))))))&amp;IF(B25=Data!#REF!,Data!#REF!,(IF(B25=Data!#REF!,Data!#REF!,(IF(B25=Data!#REF!,Data!#REF!,(IF(B25=Data!#REF!,Data!#REF!,(IF(B25=Data!#REF!,Data!#REF!,Data!#REF!)))))))))</f>
        <v>#REF!</v>
      </c>
      <c r="T25" s="456"/>
      <c r="U25" s="455" t="e">
        <f>IF(B25=Data!#REF!,Data!#REF!,(IF(B25=Data!B95,Data!J95,(IF(B25=Data!#REF!,Data!#REF!,(IF(B25=Data!#REF!,Data!#REF!,(IF(B25=Data!#REF!,Data!#REF!,(IF(B25=Data!#REF!,Data!#REF!,(IF(B25=Data!#REF!,Data!#REF!,(IF(B25=Data!#REF!,Data!#REF!,Data!#REF!)))))))))))))))&amp;IF(B25=Data!#REF!,Data!#REF!,(IF(B25=Data!#REF!,Data!#REF!,(IF(B25=Data!#REF!,Data!#REF!,(IF(B25=Data!#REF!,Data!#REF!,(IF(B25=Data!B74,Data!J74,(IF(B25=Data!B77,Data!J892,(IF(B25=Data!#REF!,Data!#REF!,(IF(B25=Data!#REF!,Data!#REF!,Data!#REF!)))))))))))))))&amp;IF(B25=Data!#REF!,Data!#REF!,(IF(B25=Data!#REF!,Data!#REF!,(IF(B25=Data!#REF!,Data!#REF!,(IF(B25=Data!#REF!,Data!#REF!,(IF(B25=Data!#REF!,Data!#REF!,Data!#REF!)))))))))</f>
        <v>#REF!</v>
      </c>
      <c r="V25" s="457" t="str">
        <f>IF(D25="","",VLOOKUP(B25,Data!$B$5:$J$402,9,FALSE)*D25)</f>
        <v/>
      </c>
    </row>
    <row r="26" spans="1:22" s="458" customFormat="1" ht="20" customHeight="1">
      <c r="A26" s="443"/>
      <c r="B26" s="460"/>
      <c r="C26" s="445" t="str">
        <f>IF(D26="","",VLOOKUP(B26,Data!$B$5:$L$402,2,FALSE))</f>
        <v/>
      </c>
      <c r="D26" s="505"/>
      <c r="E26" s="463"/>
      <c r="F26" s="445" t="str">
        <f>IF(D26="","",VLOOKUP(B26,Data!$B$5:$L$402,11,FALSE))</f>
        <v/>
      </c>
      <c r="G26" s="448" t="str">
        <f t="shared" si="0"/>
        <v>-</v>
      </c>
      <c r="H26" s="449" t="str">
        <f>IF(D26="","",VLOOKUP(B26,Data!$B$5:$D$402,3,FALSE))</f>
        <v/>
      </c>
      <c r="I26" s="450" t="str">
        <f>IF(D26="","",VLOOKUP(B26,Data!$B$5:$M$402,12,FALSE))</f>
        <v/>
      </c>
      <c r="J26" s="451"/>
      <c r="K26" s="452" t="str">
        <f>IF(D26="","",VLOOKUP(B26,Data!$B$5:$E$402,4,FALSE)*D26)</f>
        <v/>
      </c>
      <c r="L26" s="445" t="str">
        <f>IF(D26="","",VLOOKUP(B26,Data!$B$5:$F$402,5,FALSE)*D26)</f>
        <v/>
      </c>
      <c r="M26" s="448" t="e">
        <f>IF(B26=Data!#REF!,Data!#REF!,(IF(B26=Data!B100,Data!G100,(IF(B26=Data!#REF!,Data!#REF!,(IF(B26=Data!#REF!,Data!#REF!,(IF(B26=Data!#REF!,Data!#REF!,(IF(B26=Data!#REF!,Data!#REF!,(IF(B26=Data!#REF!,Data!#REF!,(IF(B26=Data!#REF!,Data!#REF!,Data!#REF!)))))))))))))))&amp;IF(B26=Data!#REF!,Data!#REF!,(IF(B26=Data!#REF!,Data!#REF!,(IF(B26=Data!#REF!,Data!#REF!,(IF(B26=Data!#REF!,Data!#REF!,(IF(B26=Data!B79,Data!G79,(IF(B26=Data!B82,Data!G897,(IF(B26=Data!#REF!,Data!#REF!,(IF(B26=Data!#REF!,Data!#REF!,Data!#REF!)))))))))))))))&amp;IF(B26=Data!#REF!,Data!#REF!,(IF(B26=Data!#REF!,Data!#REF!,(IF(B26=Data!#REF!,Data!#REF!,(IF(B26=Data!#REF!,Data!#REF!,(IF(B26=Data!#REF!,Data!#REF!,Data!#REF!)))))))))</f>
        <v>#REF!</v>
      </c>
      <c r="N26" s="453"/>
      <c r="O26" s="454"/>
      <c r="P26" s="455" t="e">
        <f>IF(B26=Data!#REF!,Data!#REF!,(IF(B26=Data!B100,Data!H100,(IF(B26=Data!#REF!,Data!#REF!,(IF(B26=Data!#REF!,Data!#REF!,(IF(B26=Data!#REF!,Data!#REF!,(IF(B26=Data!#REF!,Data!#REF!,(IF(B26=Data!#REF!,Data!#REF!,(IF(B26=Data!#REF!,Data!#REF!,Data!#REF!)))))))))))))))&amp;IF(B26=Data!#REF!,Data!#REF!,(IF(B26=Data!#REF!,Data!#REF!,(IF(B26=Data!#REF!,Data!#REF!,(IF(B26=Data!#REF!,Data!#REF!,(IF(B26=Data!B79,Data!H79,(IF(B26=Data!B82,Data!H897,(IF(B26=Data!#REF!,Data!#REF!,(IF(B26=Data!#REF!,Data!#REF!,Data!#REF!)))))))))))))))&amp;IF(B26=Data!#REF!,Data!#REF!,(IF(B26=Data!#REF!,Data!#REF!,(IF(B26=Data!#REF!,Data!#REF!,(IF(B26=Data!#REF!,Data!#REF!,(IF(B26=Data!#REF!,Data!#REF!,Data!#REF!)))))))))</f>
        <v>#REF!</v>
      </c>
      <c r="Q26" s="454"/>
      <c r="R26" s="454"/>
      <c r="S26" s="455" t="e">
        <f>IF(B26=Data!#REF!,Data!#REF!,(IF(B26=Data!B100,Data!I100,(IF(B26=Data!#REF!,Data!#REF!,(IF(B26=Data!#REF!,Data!#REF!,(IF(B26=Data!#REF!,Data!#REF!,(IF(B26=Data!#REF!,Data!#REF!,(IF(B26=Data!#REF!,Data!#REF!,(IF(B26=Data!#REF!,Data!#REF!,Data!#REF!)))))))))))))))&amp;IF(B26=Data!#REF!,Data!#REF!,(IF(B26=Data!#REF!,Data!#REF!,(IF(B26=Data!#REF!,Data!#REF!,(IF(B26=Data!#REF!,Data!#REF!,(IF(B26=Data!B79,Data!I79,(IF(B26=Data!B82,Data!I897,(IF(B26=Data!#REF!,Data!#REF!,(IF(B26=Data!#REF!,Data!#REF!,Data!#REF!)))))))))))))))&amp;IF(B26=Data!#REF!,Data!#REF!,(IF(B26=Data!#REF!,Data!#REF!,(IF(B26=Data!#REF!,Data!#REF!,(IF(B26=Data!#REF!,Data!#REF!,(IF(B26=Data!#REF!,Data!#REF!,Data!#REF!)))))))))</f>
        <v>#REF!</v>
      </c>
      <c r="T26" s="456"/>
      <c r="U26" s="455" t="e">
        <f>IF(B26=Data!#REF!,Data!#REF!,(IF(B26=Data!B100,Data!J100,(IF(B26=Data!#REF!,Data!#REF!,(IF(B26=Data!#REF!,Data!#REF!,(IF(B26=Data!#REF!,Data!#REF!,(IF(B26=Data!#REF!,Data!#REF!,(IF(B26=Data!#REF!,Data!#REF!,(IF(B26=Data!#REF!,Data!#REF!,Data!#REF!)))))))))))))))&amp;IF(B26=Data!#REF!,Data!#REF!,(IF(B26=Data!#REF!,Data!#REF!,(IF(B26=Data!#REF!,Data!#REF!,(IF(B26=Data!#REF!,Data!#REF!,(IF(B26=Data!B79,Data!J79,(IF(B26=Data!B82,Data!J897,(IF(B26=Data!#REF!,Data!#REF!,(IF(B26=Data!#REF!,Data!#REF!,Data!#REF!)))))))))))))))&amp;IF(B26=Data!#REF!,Data!#REF!,(IF(B26=Data!#REF!,Data!#REF!,(IF(B26=Data!#REF!,Data!#REF!,(IF(B26=Data!#REF!,Data!#REF!,(IF(B26=Data!#REF!,Data!#REF!,Data!#REF!)))))))))</f>
        <v>#REF!</v>
      </c>
      <c r="V26" s="457" t="str">
        <f>IF(D26="","",VLOOKUP(B26,Data!$B$5:$J$402,9,FALSE)*D26)</f>
        <v/>
      </c>
    </row>
    <row r="27" spans="1:22" s="458" customFormat="1" ht="20" customHeight="1">
      <c r="A27" s="443"/>
      <c r="B27" s="462"/>
      <c r="C27" s="445" t="str">
        <f>IF(D27="","",VLOOKUP(B27,Data!$B$5:$L$402,2,FALSE))</f>
        <v/>
      </c>
      <c r="D27" s="461"/>
      <c r="E27" s="463"/>
      <c r="F27" s="445" t="str">
        <f>IF(D27="","",VLOOKUP(B27,Data!$B$5:$L$402,11,FALSE))</f>
        <v/>
      </c>
      <c r="G27" s="448" t="str">
        <f t="shared" si="0"/>
        <v>-</v>
      </c>
      <c r="H27" s="449" t="str">
        <f>IF(D27="","",VLOOKUP(B27,Data!$B$5:$D$402,3,FALSE))</f>
        <v/>
      </c>
      <c r="I27" s="450" t="str">
        <f>IF(D27="","",VLOOKUP(B27,Data!$B$5:$M$402,12,FALSE))</f>
        <v/>
      </c>
      <c r="J27" s="451"/>
      <c r="K27" s="452" t="str">
        <f>IF(D27="","",VLOOKUP(B27,Data!$B$5:$E$402,4,FALSE)*D27)</f>
        <v/>
      </c>
      <c r="L27" s="445" t="str">
        <f>IF(D27="","",VLOOKUP(B27,Data!$B$5:$F$402,5,FALSE)*D27)</f>
        <v/>
      </c>
      <c r="M27" s="448" t="e">
        <f>IF(B27=Data!#REF!,Data!#REF!,(IF(B27=Data!B114,Data!G114,(IF(B27=Data!#REF!,Data!#REF!,(IF(B27=Data!#REF!,Data!#REF!,(IF(B27=Data!#REF!,Data!#REF!,(IF(B27=Data!#REF!,Data!#REF!,(IF(B27=Data!#REF!,Data!#REF!,(IF(B27=Data!#REF!,Data!#REF!,Data!#REF!)))))))))))))))&amp;IF(B27=Data!#REF!,Data!#REF!,(IF(B27=Data!#REF!,Data!#REF!,(IF(B27=Data!#REF!,Data!#REF!,(IF(B27=Data!#REF!,Data!#REF!,(IF(B27=Data!B93,Data!G93,(IF(B27=Data!B96,Data!G911,(IF(B27=Data!#REF!,Data!#REF!,(IF(B27=Data!#REF!,Data!#REF!,Data!#REF!)))))))))))))))&amp;IF(B27=Data!#REF!,Data!#REF!,(IF(B27=Data!#REF!,Data!#REF!,(IF(B27=Data!#REF!,Data!#REF!,(IF(B27=Data!#REF!,Data!#REF!,(IF(B27=Data!#REF!,Data!#REF!,Data!#REF!)))))))))</f>
        <v>#REF!</v>
      </c>
      <c r="N27" s="453"/>
      <c r="O27" s="454"/>
      <c r="P27" s="455" t="e">
        <f>IF(B27=Data!#REF!,Data!#REF!,(IF(B27=Data!B114,Data!H114,(IF(B27=Data!#REF!,Data!#REF!,(IF(B27=Data!#REF!,Data!#REF!,(IF(B27=Data!#REF!,Data!#REF!,(IF(B27=Data!#REF!,Data!#REF!,(IF(B27=Data!#REF!,Data!#REF!,(IF(B27=Data!#REF!,Data!#REF!,Data!#REF!)))))))))))))))&amp;IF(B27=Data!#REF!,Data!#REF!,(IF(B27=Data!#REF!,Data!#REF!,(IF(B27=Data!#REF!,Data!#REF!,(IF(B27=Data!#REF!,Data!#REF!,(IF(B27=Data!B93,Data!H93,(IF(B27=Data!B96,Data!H911,(IF(B27=Data!#REF!,Data!#REF!,(IF(B27=Data!#REF!,Data!#REF!,Data!#REF!)))))))))))))))&amp;IF(B27=Data!#REF!,Data!#REF!,(IF(B27=Data!#REF!,Data!#REF!,(IF(B27=Data!#REF!,Data!#REF!,(IF(B27=Data!#REF!,Data!#REF!,(IF(B27=Data!#REF!,Data!#REF!,Data!#REF!)))))))))</f>
        <v>#REF!</v>
      </c>
      <c r="Q27" s="454"/>
      <c r="R27" s="454"/>
      <c r="S27" s="455" t="e">
        <f>IF(B27=Data!#REF!,Data!#REF!,(IF(B27=Data!B114,Data!I114,(IF(B27=Data!#REF!,Data!#REF!,(IF(B27=Data!#REF!,Data!#REF!,(IF(B27=Data!#REF!,Data!#REF!,(IF(B27=Data!#REF!,Data!#REF!,(IF(B27=Data!#REF!,Data!#REF!,(IF(B27=Data!#REF!,Data!#REF!,Data!#REF!)))))))))))))))&amp;IF(B27=Data!#REF!,Data!#REF!,(IF(B27=Data!#REF!,Data!#REF!,(IF(B27=Data!#REF!,Data!#REF!,(IF(B27=Data!#REF!,Data!#REF!,(IF(B27=Data!B93,Data!I93,(IF(B27=Data!B96,Data!I911,(IF(B27=Data!#REF!,Data!#REF!,(IF(B27=Data!#REF!,Data!#REF!,Data!#REF!)))))))))))))))&amp;IF(B27=Data!#REF!,Data!#REF!,(IF(B27=Data!#REF!,Data!#REF!,(IF(B27=Data!#REF!,Data!#REF!,(IF(B27=Data!#REF!,Data!#REF!,(IF(B27=Data!#REF!,Data!#REF!,Data!#REF!)))))))))</f>
        <v>#REF!</v>
      </c>
      <c r="T27" s="456"/>
      <c r="U27" s="455" t="e">
        <f>IF(B27=Data!#REF!,Data!#REF!,(IF(B27=Data!B114,Data!J114,(IF(B27=Data!#REF!,Data!#REF!,(IF(B27=Data!#REF!,Data!#REF!,(IF(B27=Data!#REF!,Data!#REF!,(IF(B27=Data!#REF!,Data!#REF!,(IF(B27=Data!#REF!,Data!#REF!,(IF(B27=Data!#REF!,Data!#REF!,Data!#REF!)))))))))))))))&amp;IF(B27=Data!#REF!,Data!#REF!,(IF(B27=Data!#REF!,Data!#REF!,(IF(B27=Data!#REF!,Data!#REF!,(IF(B27=Data!#REF!,Data!#REF!,(IF(B27=Data!B93,Data!J93,(IF(B27=Data!B96,Data!J911,(IF(B27=Data!#REF!,Data!#REF!,(IF(B27=Data!#REF!,Data!#REF!,Data!#REF!)))))))))))))))&amp;IF(B27=Data!#REF!,Data!#REF!,(IF(B27=Data!#REF!,Data!#REF!,(IF(B27=Data!#REF!,Data!#REF!,(IF(B27=Data!#REF!,Data!#REF!,(IF(B27=Data!#REF!,Data!#REF!,Data!#REF!)))))))))</f>
        <v>#REF!</v>
      </c>
      <c r="V27" s="457" t="str">
        <f>IF(D27="","",VLOOKUP(B27,Data!$B$5:$J$402,9,FALSE)*D27)</f>
        <v/>
      </c>
    </row>
    <row r="28" spans="1:22" s="458" customFormat="1" ht="17.5">
      <c r="A28" s="464"/>
      <c r="B28" s="465"/>
      <c r="C28" s="466"/>
      <c r="D28" s="467"/>
      <c r="E28" s="467"/>
      <c r="F28" s="468"/>
      <c r="G28" s="468"/>
      <c r="H28" s="468"/>
      <c r="I28" s="467"/>
      <c r="J28" s="467"/>
      <c r="K28" s="468"/>
      <c r="L28" s="468"/>
      <c r="M28" s="468"/>
      <c r="N28" s="469"/>
      <c r="O28" s="470"/>
      <c r="P28" s="471"/>
      <c r="Q28" s="470"/>
      <c r="R28" s="470"/>
      <c r="S28" s="471"/>
      <c r="T28" s="472"/>
      <c r="U28" s="471"/>
      <c r="V28" s="473"/>
    </row>
    <row r="29" spans="1:22" s="458" customFormat="1" ht="17.5">
      <c r="A29" s="467"/>
      <c r="B29" s="465"/>
      <c r="C29" s="466"/>
      <c r="D29" s="474">
        <f>SUM(D18:D27)</f>
        <v>40</v>
      </c>
      <c r="E29" s="474"/>
      <c r="F29" s="475"/>
      <c r="G29" s="475">
        <f>SUM(G18:G28)</f>
        <v>119764.22</v>
      </c>
      <c r="H29" s="467"/>
      <c r="I29" s="467"/>
      <c r="J29" s="467"/>
      <c r="K29" s="475">
        <f>SUM(K18:K27)</f>
        <v>10947</v>
      </c>
      <c r="L29" s="475">
        <f>SUM(L18:L27)</f>
        <v>10002</v>
      </c>
      <c r="M29" s="475" t="e">
        <f>SUM(M16:M28)</f>
        <v>#REF!</v>
      </c>
      <c r="N29" s="476"/>
      <c r="O29" s="475">
        <f>SUM(O16:O28)</f>
        <v>0</v>
      </c>
      <c r="P29" s="475" t="e">
        <f>SUM(P16:P28)</f>
        <v>#REF!</v>
      </c>
      <c r="Q29" s="476" t="e">
        <f>SUM(#REF!)</f>
        <v>#REF!</v>
      </c>
      <c r="R29" s="475">
        <f>SUM(R16:R28)</f>
        <v>0</v>
      </c>
      <c r="S29" s="475" t="e">
        <f>SUM(S16:S28)</f>
        <v>#REF!</v>
      </c>
      <c r="T29" s="476" t="e">
        <f>SUM(#REF!)</f>
        <v>#REF!</v>
      </c>
      <c r="U29" s="475" t="e">
        <f>SUM(U16:U28)</f>
        <v>#REF!</v>
      </c>
      <c r="V29" s="477">
        <f>SUM(V18:V27)</f>
        <v>59.645000000000003</v>
      </c>
    </row>
    <row r="30" spans="1:22" s="458" customFormat="1" ht="17.5">
      <c r="A30" s="467"/>
      <c r="B30" s="465"/>
      <c r="C30" s="466"/>
      <c r="D30" s="478"/>
      <c r="E30" s="479"/>
      <c r="F30" s="480" t="s">
        <v>528</v>
      </c>
      <c r="G30" s="481"/>
      <c r="H30" s="478"/>
      <c r="I30" s="478"/>
      <c r="J30" s="478"/>
      <c r="K30" s="482"/>
      <c r="L30" s="481"/>
      <c r="M30" s="483"/>
      <c r="N30" s="484"/>
      <c r="O30" s="484"/>
      <c r="P30" s="484"/>
      <c r="Q30" s="484"/>
      <c r="R30" s="484"/>
      <c r="S30" s="484"/>
      <c r="T30" s="483"/>
      <c r="U30" s="483"/>
      <c r="V30" s="485"/>
    </row>
    <row r="31" spans="1:22" ht="13">
      <c r="A31" s="372" t="s">
        <v>522</v>
      </c>
      <c r="B31" s="373"/>
      <c r="C31" s="486"/>
      <c r="D31" s="390" t="s">
        <v>81</v>
      </c>
      <c r="E31" s="390"/>
      <c r="F31" s="367" t="s">
        <v>82</v>
      </c>
      <c r="G31" s="487"/>
      <c r="H31" s="398" t="s">
        <v>83</v>
      </c>
      <c r="I31" s="488"/>
      <c r="J31" s="389" t="s">
        <v>84</v>
      </c>
      <c r="K31" s="389"/>
      <c r="L31" s="605" t="s">
        <v>85</v>
      </c>
      <c r="M31" s="606"/>
      <c r="N31" s="606"/>
      <c r="O31" s="606"/>
      <c r="P31" s="606"/>
      <c r="Q31" s="606"/>
      <c r="R31" s="606"/>
      <c r="S31" s="606"/>
      <c r="T31" s="606"/>
      <c r="U31" s="606"/>
      <c r="V31" s="607"/>
    </row>
    <row r="32" spans="1:22" ht="13">
      <c r="A32" s="384" t="s">
        <v>523</v>
      </c>
      <c r="B32" s="385"/>
      <c r="C32" s="489"/>
      <c r="D32" s="385" t="s">
        <v>87</v>
      </c>
      <c r="E32" s="385"/>
      <c r="F32" s="608"/>
      <c r="G32" s="609"/>
      <c r="H32" s="384" t="s">
        <v>88</v>
      </c>
      <c r="I32" s="490"/>
      <c r="J32" s="393" t="s">
        <v>89</v>
      </c>
      <c r="K32" s="393"/>
      <c r="L32" s="386"/>
      <c r="M32" s="385"/>
      <c r="N32" s="385"/>
      <c r="O32" s="385"/>
      <c r="P32" s="385"/>
      <c r="Q32" s="385"/>
      <c r="R32" s="385"/>
      <c r="S32" s="385"/>
      <c r="T32" s="385"/>
      <c r="U32" s="385"/>
      <c r="V32" s="394"/>
    </row>
    <row r="33" spans="1:22">
      <c r="A33" s="384" t="s">
        <v>524</v>
      </c>
      <c r="B33" s="385"/>
      <c r="C33" s="392"/>
      <c r="D33" s="385"/>
      <c r="E33" s="385"/>
      <c r="F33" s="608"/>
      <c r="G33" s="609"/>
      <c r="H33" s="384"/>
      <c r="I33" s="490"/>
      <c r="J33" s="393" t="s">
        <v>93</v>
      </c>
      <c r="K33" s="393"/>
      <c r="L33" s="386"/>
      <c r="M33" s="385"/>
      <c r="N33" s="385"/>
      <c r="O33" s="385"/>
      <c r="P33" s="385"/>
      <c r="Q33" s="385"/>
      <c r="R33" s="385"/>
      <c r="S33" s="385"/>
      <c r="T33" s="385"/>
      <c r="U33" s="385"/>
      <c r="V33" s="394"/>
    </row>
    <row r="34" spans="1:22">
      <c r="A34" s="400"/>
      <c r="B34" s="401"/>
      <c r="C34" s="491"/>
      <c r="D34" s="385" t="s">
        <v>94</v>
      </c>
      <c r="E34" s="385"/>
      <c r="F34" s="492"/>
      <c r="G34" s="493"/>
      <c r="H34" s="384" t="s">
        <v>95</v>
      </c>
      <c r="I34" s="490"/>
      <c r="J34" s="393"/>
      <c r="K34" s="393"/>
      <c r="L34" s="386"/>
      <c r="M34" s="385"/>
      <c r="N34" s="385"/>
      <c r="O34" s="385"/>
      <c r="P34" s="385"/>
      <c r="Q34" s="385"/>
      <c r="R34" s="385"/>
      <c r="S34" s="385"/>
      <c r="T34" s="385"/>
      <c r="U34" s="385"/>
      <c r="V34" s="394"/>
    </row>
    <row r="35" spans="1:22" ht="13">
      <c r="A35" s="372" t="s">
        <v>96</v>
      </c>
      <c r="B35" s="390"/>
      <c r="C35" s="388"/>
      <c r="D35" s="385" t="s">
        <v>97</v>
      </c>
      <c r="E35" s="385"/>
      <c r="F35" s="494" t="s">
        <v>98</v>
      </c>
      <c r="G35" s="495"/>
      <c r="H35" s="384" t="s">
        <v>88</v>
      </c>
      <c r="I35" s="490"/>
      <c r="J35" s="393" t="s">
        <v>99</v>
      </c>
      <c r="K35" s="393"/>
      <c r="L35" s="386"/>
      <c r="M35" s="385"/>
      <c r="N35" s="385"/>
      <c r="O35" s="385"/>
      <c r="P35" s="385"/>
      <c r="Q35" s="385"/>
      <c r="R35" s="385"/>
      <c r="S35" s="385"/>
      <c r="T35" s="385"/>
      <c r="U35" s="385"/>
      <c r="V35" s="394"/>
    </row>
    <row r="36" spans="1:22" ht="13">
      <c r="A36" s="496" t="s">
        <v>887</v>
      </c>
      <c r="B36" s="385"/>
      <c r="C36" s="392"/>
      <c r="D36" s="385" t="s">
        <v>100</v>
      </c>
      <c r="E36" s="385"/>
      <c r="F36" s="497"/>
      <c r="G36" s="498"/>
      <c r="H36" s="384" t="s">
        <v>101</v>
      </c>
      <c r="I36" s="490"/>
      <c r="J36" s="393" t="s">
        <v>525</v>
      </c>
      <c r="K36" s="393"/>
      <c r="L36" s="610" t="s">
        <v>103</v>
      </c>
      <c r="M36" s="611"/>
      <c r="N36" s="611"/>
      <c r="O36" s="611"/>
      <c r="P36" s="611"/>
      <c r="Q36" s="611"/>
      <c r="R36" s="611"/>
      <c r="S36" s="611"/>
      <c r="T36" s="611"/>
      <c r="U36" s="611"/>
      <c r="V36" s="612"/>
    </row>
    <row r="37" spans="1:22">
      <c r="A37" s="400"/>
      <c r="B37" s="401"/>
      <c r="C37" s="402"/>
      <c r="D37" s="401"/>
      <c r="E37" s="401"/>
      <c r="F37" s="599" t="s">
        <v>959</v>
      </c>
      <c r="G37" s="600"/>
      <c r="H37" s="599" t="s">
        <v>958</v>
      </c>
      <c r="I37" s="600"/>
      <c r="J37" s="405" t="s">
        <v>104</v>
      </c>
      <c r="K37" s="405"/>
      <c r="L37" s="601" t="s">
        <v>105</v>
      </c>
      <c r="M37" s="602"/>
      <c r="N37" s="602"/>
      <c r="O37" s="602"/>
      <c r="P37" s="602"/>
      <c r="Q37" s="602"/>
      <c r="R37" s="602"/>
      <c r="S37" s="602"/>
      <c r="T37" s="602"/>
      <c r="U37" s="602"/>
      <c r="V37" s="603"/>
    </row>
    <row r="42" spans="1:22" ht="17.75" customHeight="1">
      <c r="A42" s="499" t="s">
        <v>869</v>
      </c>
      <c r="B42" s="499"/>
      <c r="C42" s="500"/>
      <c r="F42" s="501" t="s">
        <v>906</v>
      </c>
      <c r="H42" s="501" t="s">
        <v>912</v>
      </c>
      <c r="I42" s="502"/>
    </row>
    <row r="43" spans="1:22" ht="17.75" customHeight="1">
      <c r="A43" s="499" t="s">
        <v>888</v>
      </c>
      <c r="B43" s="499"/>
      <c r="C43" s="500"/>
      <c r="F43" s="501" t="s">
        <v>907</v>
      </c>
      <c r="H43" s="501" t="s">
        <v>912</v>
      </c>
      <c r="I43" s="502"/>
    </row>
    <row r="44" spans="1:22" ht="17.75" customHeight="1">
      <c r="A44" s="499" t="s">
        <v>905</v>
      </c>
      <c r="B44" s="499"/>
      <c r="C44" s="500"/>
      <c r="F44" s="501" t="s">
        <v>908</v>
      </c>
      <c r="H44" s="501" t="s">
        <v>573</v>
      </c>
      <c r="I44" s="502"/>
    </row>
    <row r="45" spans="1:22" ht="17.75" customHeight="1">
      <c r="A45" s="499" t="s">
        <v>541</v>
      </c>
      <c r="B45" s="499"/>
      <c r="C45" s="500"/>
      <c r="F45" s="501" t="s">
        <v>909</v>
      </c>
      <c r="H45" s="501" t="s">
        <v>573</v>
      </c>
      <c r="I45" s="502"/>
    </row>
    <row r="46" spans="1:22" ht="17.75" customHeight="1">
      <c r="A46" s="499" t="s">
        <v>542</v>
      </c>
      <c r="B46" s="499"/>
      <c r="C46" s="500"/>
      <c r="F46" s="501" t="s">
        <v>910</v>
      </c>
      <c r="H46" s="501" t="s">
        <v>573</v>
      </c>
    </row>
    <row r="47" spans="1:22" ht="20">
      <c r="F47" s="501" t="s">
        <v>911</v>
      </c>
      <c r="H47" s="501" t="s">
        <v>573</v>
      </c>
    </row>
    <row r="48" spans="1:22" ht="20">
      <c r="F48" s="501"/>
      <c r="H48" s="501"/>
    </row>
    <row r="49" spans="6:8" ht="20">
      <c r="F49" s="501"/>
      <c r="H49" s="501"/>
    </row>
    <row r="50" spans="6:8" ht="20">
      <c r="F50" s="501"/>
      <c r="H50" s="501"/>
    </row>
    <row r="51" spans="6:8" ht="20">
      <c r="F51" s="501"/>
      <c r="H51" s="501"/>
    </row>
  </sheetData>
  <mergeCells count="8">
    <mergeCell ref="F37:G37"/>
    <mergeCell ref="H37:I37"/>
    <mergeCell ref="L37:V37"/>
    <mergeCell ref="Q1:T1"/>
    <mergeCell ref="L31:V31"/>
    <mergeCell ref="F32:G32"/>
    <mergeCell ref="F33:G33"/>
    <mergeCell ref="L36:V36"/>
  </mergeCells>
  <printOptions horizontalCentered="1"/>
  <pageMargins left="0.15748031496062992" right="0" top="0.11811023622047245" bottom="0.15748031496062992" header="0.51181102362204722" footer="0.19685039370078741"/>
  <pageSetup paperSize="9" scale="70" firstPageNumber="4294963191" fitToHeight="2" orientation="landscape" r:id="rId1"/>
  <headerFooter alignWithMargins="0">
    <oddHeader>&amp;R&amp;"Calibri"&amp;10&amp;K000000 Confidential&amp;1#_x000D_</oddHead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AAFF6-08F0-4604-96C8-230570634C3D}">
  <sheetPr>
    <pageSetUpPr fitToPage="1"/>
  </sheetPr>
  <dimension ref="A1:V51"/>
  <sheetViews>
    <sheetView topLeftCell="B7" zoomScale="85" zoomScaleNormal="85" zoomScaleSheetLayoutView="100" workbookViewId="0">
      <selection activeCell="F26" sqref="F26"/>
    </sheetView>
  </sheetViews>
  <sheetFormatPr defaultColWidth="9.1796875" defaultRowHeight="12.5"/>
  <cols>
    <col min="1" max="1" width="8.4531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TODAY()</f>
        <v>44769</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375"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542"/>
      <c r="I10" s="543"/>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536" t="s">
        <v>960</v>
      </c>
      <c r="C18" s="512" t="str">
        <f>IF(D18="","",VLOOKUP(B18,Data!$B$5:$L$402,2,FALSE))</f>
        <v/>
      </c>
      <c r="D18" s="514"/>
      <c r="E18" s="447"/>
      <c r="F18" s="445" t="str">
        <f>IF(D18="","",VLOOKUP(B18,Data!$B$5:$L$402,11,FALSE))</f>
        <v/>
      </c>
      <c r="G18" s="448" t="str">
        <f t="shared" ref="G18:G27" si="0">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123,Data!G123,(IF(B18=Data!#REF!,Data!#REF!,(IF(B18=Data!#REF!,Data!#REF!,(IF(B18=Data!#REF!,Data!#REF!,(IF(B18=Data!#REF!,Data!#REF!,(IF(B18=Data!#REF!,Data!#REF!,(IF(B18=Data!#REF!,Data!#REF!,Data!#REF!)))))))))))))))&amp;IF(B18=Data!#REF!,Data!#REF!,(IF(B18=Data!#REF!,Data!#REF!,(IF(B18=Data!#REF!,Data!#REF!,(IF(B18=Data!#REF!,Data!#REF!,(IF(B18=Data!B102,Data!G102,(IF(B18=Data!B105,Data!G920,(IF(B18=Data!#REF!,Data!#REF!,(IF(B18=Data!#REF!,Data!#REF!,Data!#REF!)))))))))))))))&amp;IF(B18=Data!#REF!,Data!#REF!,(IF(B18=Data!#REF!,Data!#REF!,(IF(B18=Data!#REF!,Data!#REF!,(IF(B18=Data!#REF!,Data!#REF!,(IF(B18=Data!#REF!,Data!#REF!,Data!#REF!)))))))))</f>
        <v>#REF!</v>
      </c>
      <c r="N18" s="453"/>
      <c r="O18" s="454"/>
      <c r="P18" s="455" t="e">
        <f>IF(B18=Data!#REF!,Data!#REF!,(IF(B18=Data!B123,Data!H123,(IF(B18=Data!#REF!,Data!#REF!,(IF(B18=Data!#REF!,Data!#REF!,(IF(B18=Data!#REF!,Data!#REF!,(IF(B18=Data!#REF!,Data!#REF!,(IF(B18=Data!#REF!,Data!#REF!,(IF(B18=Data!#REF!,Data!#REF!,Data!#REF!)))))))))))))))&amp;IF(B18=Data!#REF!,Data!#REF!,(IF(B18=Data!#REF!,Data!#REF!,(IF(B18=Data!#REF!,Data!#REF!,(IF(B18=Data!#REF!,Data!#REF!,(IF(B18=Data!B102,Data!H102,(IF(B18=Data!B105,Data!H920,(IF(B18=Data!#REF!,Data!#REF!,(IF(B18=Data!#REF!,Data!#REF!,Data!#REF!)))))))))))))))&amp;IF(B18=Data!#REF!,Data!#REF!,(IF(B18=Data!#REF!,Data!#REF!,(IF(B18=Data!#REF!,Data!#REF!,(IF(B18=Data!#REF!,Data!#REF!,(IF(B18=Data!#REF!,Data!#REF!,Data!#REF!)))))))))</f>
        <v>#REF!</v>
      </c>
      <c r="Q18" s="454"/>
      <c r="R18" s="454"/>
      <c r="S18" s="455" t="e">
        <f>IF(B18=Data!#REF!,Data!#REF!,(IF(B18=Data!B123,Data!I123,(IF(B18=Data!#REF!,Data!#REF!,(IF(B18=Data!#REF!,Data!#REF!,(IF(B18=Data!#REF!,Data!#REF!,(IF(B18=Data!#REF!,Data!#REF!,(IF(B18=Data!#REF!,Data!#REF!,(IF(B18=Data!#REF!,Data!#REF!,Data!#REF!)))))))))))))))&amp;IF(B18=Data!#REF!,Data!#REF!,(IF(B18=Data!#REF!,Data!#REF!,(IF(B18=Data!#REF!,Data!#REF!,(IF(B18=Data!#REF!,Data!#REF!,(IF(B18=Data!B102,Data!I102,(IF(B18=Data!B105,Data!I920,(IF(B18=Data!#REF!,Data!#REF!,(IF(B18=Data!#REF!,Data!#REF!,Data!#REF!)))))))))))))))&amp;IF(B18=Data!#REF!,Data!#REF!,(IF(B18=Data!#REF!,Data!#REF!,(IF(B18=Data!#REF!,Data!#REF!,(IF(B18=Data!#REF!,Data!#REF!,(IF(B18=Data!#REF!,Data!#REF!,Data!#REF!)))))))))</f>
        <v>#REF!</v>
      </c>
      <c r="T18" s="456"/>
      <c r="U18" s="455" t="e">
        <f>IF(B18=Data!#REF!,Data!#REF!,(IF(B18=Data!B123,Data!J123,(IF(B18=Data!#REF!,Data!#REF!,(IF(B18=Data!#REF!,Data!#REF!,(IF(B18=Data!#REF!,Data!#REF!,(IF(B18=Data!#REF!,Data!#REF!,(IF(B18=Data!#REF!,Data!#REF!,(IF(B18=Data!#REF!,Data!#REF!,Data!#REF!)))))))))))))))&amp;IF(B18=Data!#REF!,Data!#REF!,(IF(B18=Data!#REF!,Data!#REF!,(IF(B18=Data!#REF!,Data!#REF!,(IF(B18=Data!#REF!,Data!#REF!,(IF(B18=Data!B102,Data!J102,(IF(B18=Data!B105,Data!J920,(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541"/>
      <c r="B19" s="460" t="s">
        <v>357</v>
      </c>
      <c r="C19" s="445" t="str">
        <f>IF(D19="","",VLOOKUP(B19,Data!$B$5:$L$402,2,FALSE))</f>
        <v>WQ78290</v>
      </c>
      <c r="D19" s="505">
        <v>1</v>
      </c>
      <c r="E19" s="447" t="s">
        <v>520</v>
      </c>
      <c r="F19" s="445">
        <f>IF(D19="","",VLOOKUP(B19,Data!$B$5:$L$402,11,FALSE))</f>
        <v>4283.7299999999996</v>
      </c>
      <c r="G19" s="448">
        <f t="shared" si="0"/>
        <v>4283.7299999999996</v>
      </c>
      <c r="H19" s="449" t="str">
        <f>IF(D19="","",VLOOKUP(B19,Data!$B$5:$D$402,3,FALSE))</f>
        <v>C/T</v>
      </c>
      <c r="I19" s="450" t="str">
        <f>IF(D19="","",VLOOKUP(B19,Data!$B$5:$M$402,12,FALSE))</f>
        <v>Indonesia</v>
      </c>
      <c r="J19" s="535" t="s">
        <v>961</v>
      </c>
      <c r="K19" s="452">
        <f>IF(D19="","",VLOOKUP(B19,Data!$B$5:$E$402,4,FALSE)*D19)</f>
        <v>305</v>
      </c>
      <c r="L19" s="445">
        <f>IF(D19="","",VLOOKUP(B19,Data!$B$5:$F$402,5,FALSE)*D19)</f>
        <v>269</v>
      </c>
      <c r="M19" s="448" t="e">
        <f>IF(B19=Data!#REF!,Data!#REF!,(IF(B19=Data!B102,Data!G102,(IF(B19=Data!#REF!,Data!#REF!,(IF(B19=Data!#REF!,Data!#REF!,(IF(B19=Data!#REF!,Data!#REF!,(IF(B19=Data!#REF!,Data!#REF!,(IF(B19=Data!#REF!,Data!#REF!,(IF(B19=Data!#REF!,Data!#REF!,Data!#REF!)))))))))))))))&amp;IF(B19=Data!#REF!,Data!#REF!,(IF(B19=Data!#REF!,Data!#REF!,(IF(B19=Data!#REF!,Data!#REF!,(IF(B19=Data!#REF!,Data!#REF!,(IF(B19=Data!B81,Data!G81,(IF(B19=Data!B84,Data!G899,(IF(B19=Data!#REF!,Data!#REF!,(IF(B19=Data!#REF!,Data!#REF!,Data!#REF!)))))))))))))))&amp;IF(B19=Data!#REF!,Data!#REF!,(IF(B19=Data!#REF!,Data!#REF!,(IF(B19=Data!#REF!,Data!#REF!,(IF(B19=Data!#REF!,Data!#REF!,(IF(B19=Data!#REF!,Data!#REF!,Data!#REF!)))))))))</f>
        <v>#REF!</v>
      </c>
      <c r="N19" s="453"/>
      <c r="O19" s="454"/>
      <c r="P19" s="455" t="e">
        <f>IF(B19=Data!#REF!,Data!#REF!,(IF(B19=Data!B102,Data!H102,(IF(B19=Data!#REF!,Data!#REF!,(IF(B19=Data!#REF!,Data!#REF!,(IF(B19=Data!#REF!,Data!#REF!,(IF(B19=Data!#REF!,Data!#REF!,(IF(B19=Data!#REF!,Data!#REF!,(IF(B19=Data!#REF!,Data!#REF!,Data!#REF!)))))))))))))))&amp;IF(B19=Data!#REF!,Data!#REF!,(IF(B19=Data!#REF!,Data!#REF!,(IF(B19=Data!#REF!,Data!#REF!,(IF(B19=Data!#REF!,Data!#REF!,(IF(B19=Data!B81,Data!H81,(IF(B19=Data!B84,Data!H899,(IF(B19=Data!#REF!,Data!#REF!,(IF(B19=Data!#REF!,Data!#REF!,Data!#REF!)))))))))))))))&amp;IF(B19=Data!#REF!,Data!#REF!,(IF(B19=Data!#REF!,Data!#REF!,(IF(B19=Data!#REF!,Data!#REF!,(IF(B19=Data!#REF!,Data!#REF!,(IF(B19=Data!#REF!,Data!#REF!,Data!#REF!)))))))))</f>
        <v>#REF!</v>
      </c>
      <c r="Q19" s="454"/>
      <c r="R19" s="454"/>
      <c r="S19" s="455" t="e">
        <f>IF(B19=Data!#REF!,Data!#REF!,(IF(B19=Data!B102,Data!I102,(IF(B19=Data!#REF!,Data!#REF!,(IF(B19=Data!#REF!,Data!#REF!,(IF(B19=Data!#REF!,Data!#REF!,(IF(B19=Data!#REF!,Data!#REF!,(IF(B19=Data!#REF!,Data!#REF!,(IF(B19=Data!#REF!,Data!#REF!,Data!#REF!)))))))))))))))&amp;IF(B19=Data!#REF!,Data!#REF!,(IF(B19=Data!#REF!,Data!#REF!,(IF(B19=Data!#REF!,Data!#REF!,(IF(B19=Data!#REF!,Data!#REF!,(IF(B19=Data!B81,Data!I81,(IF(B19=Data!B84,Data!I899,(IF(B19=Data!#REF!,Data!#REF!,(IF(B19=Data!#REF!,Data!#REF!,Data!#REF!)))))))))))))))&amp;IF(B19=Data!#REF!,Data!#REF!,(IF(B19=Data!#REF!,Data!#REF!,(IF(B19=Data!#REF!,Data!#REF!,(IF(B19=Data!#REF!,Data!#REF!,(IF(B19=Data!#REF!,Data!#REF!,Data!#REF!)))))))))</f>
        <v>#REF!</v>
      </c>
      <c r="T19" s="456"/>
      <c r="U19" s="455" t="e">
        <f>IF(B19=Data!#REF!,Data!#REF!,(IF(B19=Data!B102,Data!J102,(IF(B19=Data!#REF!,Data!#REF!,(IF(B19=Data!#REF!,Data!#REF!,(IF(B19=Data!#REF!,Data!#REF!,(IF(B19=Data!#REF!,Data!#REF!,(IF(B19=Data!#REF!,Data!#REF!,(IF(B19=Data!#REF!,Data!#REF!,Data!#REF!)))))))))))))))&amp;IF(B19=Data!#REF!,Data!#REF!,(IF(B19=Data!#REF!,Data!#REF!,(IF(B19=Data!#REF!,Data!#REF!,(IF(B19=Data!#REF!,Data!#REF!,(IF(B19=Data!B81,Data!J81,(IF(B19=Data!B84,Data!J899,(IF(B19=Data!#REF!,Data!#REF!,(IF(B19=Data!#REF!,Data!#REF!,Data!#REF!)))))))))))))))&amp;IF(B19=Data!#REF!,Data!#REF!,(IF(B19=Data!#REF!,Data!#REF!,(IF(B19=Data!#REF!,Data!#REF!,(IF(B19=Data!#REF!,Data!#REF!,(IF(B19=Data!#REF!,Data!#REF!,Data!#REF!)))))))))</f>
        <v>#REF!</v>
      </c>
      <c r="V19" s="457">
        <f>IF(D19="","",VLOOKUP(B19,Data!$B$5:$J$402,9,FALSE)*D19)</f>
        <v>1.534</v>
      </c>
    </row>
    <row r="20" spans="1:22" s="458" customFormat="1" ht="20" customHeight="1">
      <c r="A20" s="443"/>
      <c r="B20" s="536" t="s">
        <v>981</v>
      </c>
      <c r="C20" s="512" t="str">
        <f>IF(D20="","",VLOOKUP(B20,Data!$B$5:$L$402,2,FALSE))</f>
        <v/>
      </c>
      <c r="D20" s="514"/>
      <c r="E20" s="447"/>
      <c r="F20" s="445" t="str">
        <f>IF(D20="","",VLOOKUP(B20,Data!$B$5:$L$402,11,FALSE))</f>
        <v/>
      </c>
      <c r="G20" s="448" t="str">
        <f t="shared" si="0"/>
        <v>-</v>
      </c>
      <c r="H20" s="449" t="str">
        <f>IF(D20="","",VLOOKUP(B20,Data!$B$5:$D$402,3,FALSE))</f>
        <v/>
      </c>
      <c r="I20" s="450" t="str">
        <f>IF(D20="","",VLOOKUP(B20,Data!$B$5:$M$402,12,FALSE))</f>
        <v/>
      </c>
      <c r="J20" s="451"/>
      <c r="K20" s="452" t="str">
        <f>IF(D20="","",VLOOKUP(B20,Data!$B$5:$E$402,4,FALSE)*D20)</f>
        <v/>
      </c>
      <c r="L20" s="445" t="str">
        <f>IF(D20="","",VLOOKUP(B20,Data!$B$5:$F$402,5,FALSE)*D20)</f>
        <v/>
      </c>
      <c r="M20" s="448" t="e">
        <f>IF(B20=Data!#REF!,Data!#REF!,(IF(B20=Data!B126,Data!G126,(IF(B20=Data!#REF!,Data!#REF!,(IF(B20=Data!#REF!,Data!#REF!,(IF(B20=Data!#REF!,Data!#REF!,(IF(B20=Data!#REF!,Data!#REF!,(IF(B20=Data!#REF!,Data!#REF!,(IF(B20=Data!#REF!,Data!#REF!,Data!#REF!)))))))))))))))&amp;IF(B20=Data!#REF!,Data!#REF!,(IF(B20=Data!#REF!,Data!#REF!,(IF(B20=Data!#REF!,Data!#REF!,(IF(B20=Data!#REF!,Data!#REF!,(IF(B20=Data!B105,Data!G105,(IF(B20=Data!B108,Data!G923,(IF(B20=Data!#REF!,Data!#REF!,(IF(B20=Data!#REF!,Data!#REF!,Data!#REF!)))))))))))))))&amp;IF(B20=Data!#REF!,Data!#REF!,(IF(B20=Data!#REF!,Data!#REF!,(IF(B20=Data!#REF!,Data!#REF!,(IF(B20=Data!#REF!,Data!#REF!,(IF(B20=Data!#REF!,Data!#REF!,Data!#REF!)))))))))</f>
        <v>#REF!</v>
      </c>
      <c r="N20" s="453"/>
      <c r="O20" s="454"/>
      <c r="P20" s="455" t="e">
        <f>IF(B20=Data!#REF!,Data!#REF!,(IF(B20=Data!B126,Data!H126,(IF(B20=Data!#REF!,Data!#REF!,(IF(B20=Data!#REF!,Data!#REF!,(IF(B20=Data!#REF!,Data!#REF!,(IF(B20=Data!#REF!,Data!#REF!,(IF(B20=Data!#REF!,Data!#REF!,(IF(B20=Data!#REF!,Data!#REF!,Data!#REF!)))))))))))))))&amp;IF(B20=Data!#REF!,Data!#REF!,(IF(B20=Data!#REF!,Data!#REF!,(IF(B20=Data!#REF!,Data!#REF!,(IF(B20=Data!#REF!,Data!#REF!,(IF(B20=Data!B105,Data!H105,(IF(B20=Data!B108,Data!H923,(IF(B20=Data!#REF!,Data!#REF!,(IF(B20=Data!#REF!,Data!#REF!,Data!#REF!)))))))))))))))&amp;IF(B20=Data!#REF!,Data!#REF!,(IF(B20=Data!#REF!,Data!#REF!,(IF(B20=Data!#REF!,Data!#REF!,(IF(B20=Data!#REF!,Data!#REF!,(IF(B20=Data!#REF!,Data!#REF!,Data!#REF!)))))))))</f>
        <v>#REF!</v>
      </c>
      <c r="Q20" s="454"/>
      <c r="R20" s="454"/>
      <c r="S20" s="455" t="e">
        <f>IF(B20=Data!#REF!,Data!#REF!,(IF(B20=Data!B126,Data!I126,(IF(B20=Data!#REF!,Data!#REF!,(IF(B20=Data!#REF!,Data!#REF!,(IF(B20=Data!#REF!,Data!#REF!,(IF(B20=Data!#REF!,Data!#REF!,(IF(B20=Data!#REF!,Data!#REF!,(IF(B20=Data!#REF!,Data!#REF!,Data!#REF!)))))))))))))))&amp;IF(B20=Data!#REF!,Data!#REF!,(IF(B20=Data!#REF!,Data!#REF!,(IF(B20=Data!#REF!,Data!#REF!,(IF(B20=Data!#REF!,Data!#REF!,(IF(B20=Data!B105,Data!I105,(IF(B20=Data!B108,Data!I923,(IF(B20=Data!#REF!,Data!#REF!,(IF(B20=Data!#REF!,Data!#REF!,Data!#REF!)))))))))))))))&amp;IF(B20=Data!#REF!,Data!#REF!,(IF(B20=Data!#REF!,Data!#REF!,(IF(B20=Data!#REF!,Data!#REF!,(IF(B20=Data!#REF!,Data!#REF!,(IF(B20=Data!#REF!,Data!#REF!,Data!#REF!)))))))))</f>
        <v>#REF!</v>
      </c>
      <c r="T20" s="456"/>
      <c r="U20" s="455" t="e">
        <f>IF(B20=Data!#REF!,Data!#REF!,(IF(B20=Data!B126,Data!J126,(IF(B20=Data!#REF!,Data!#REF!,(IF(B20=Data!#REF!,Data!#REF!,(IF(B20=Data!#REF!,Data!#REF!,(IF(B20=Data!#REF!,Data!#REF!,(IF(B20=Data!#REF!,Data!#REF!,(IF(B20=Data!#REF!,Data!#REF!,Data!#REF!)))))))))))))))&amp;IF(B20=Data!#REF!,Data!#REF!,(IF(B20=Data!#REF!,Data!#REF!,(IF(B20=Data!#REF!,Data!#REF!,(IF(B20=Data!#REF!,Data!#REF!,(IF(B20=Data!B105,Data!J105,(IF(B20=Data!B108,Data!J923,(IF(B20=Data!#REF!,Data!#REF!,(IF(B20=Data!#REF!,Data!#REF!,Data!#REF!)))))))))))))))&amp;IF(B20=Data!#REF!,Data!#REF!,(IF(B20=Data!#REF!,Data!#REF!,(IF(B20=Data!#REF!,Data!#REF!,(IF(B20=Data!#REF!,Data!#REF!,(IF(B20=Data!#REF!,Data!#REF!,Data!#REF!)))))))))</f>
        <v>#REF!</v>
      </c>
      <c r="V20" s="457" t="str">
        <f>IF(D20="","",VLOOKUP(B20,Data!$B$5:$J$402,9,FALSE)*D20)</f>
        <v/>
      </c>
    </row>
    <row r="21" spans="1:22" s="458" customFormat="1" ht="20" customHeight="1">
      <c r="A21" s="443"/>
      <c r="B21" s="460" t="s">
        <v>357</v>
      </c>
      <c r="C21" s="445" t="str">
        <f>IF(D21="","",VLOOKUP(B21,Data!$B$5:$L$402,2,FALSE))</f>
        <v>WQ78290</v>
      </c>
      <c r="D21" s="505">
        <v>8</v>
      </c>
      <c r="E21" s="447" t="s">
        <v>521</v>
      </c>
      <c r="F21" s="445">
        <f>IF(D21="","",VLOOKUP(B21,Data!$B$5:$L$402,11,FALSE))</f>
        <v>4283.7299999999996</v>
      </c>
      <c r="G21" s="448">
        <f t="shared" ref="G21:G24" si="1">IF(D21&gt;0,D21*F21,"-")</f>
        <v>34269.839999999997</v>
      </c>
      <c r="H21" s="449" t="str">
        <f>IF(D21="","",VLOOKUP(B21,Data!$B$5:$D$402,3,FALSE))</f>
        <v>C/T</v>
      </c>
      <c r="I21" s="450" t="str">
        <f>IF(D21="","",VLOOKUP(B21,Data!$B$5:$M$402,12,FALSE))</f>
        <v>Indonesia</v>
      </c>
      <c r="J21" s="535" t="s">
        <v>982</v>
      </c>
      <c r="K21" s="452">
        <f>IF(D21="","",VLOOKUP(B21,Data!$B$5:$E$402,4,FALSE)*D21)</f>
        <v>2440</v>
      </c>
      <c r="L21" s="445">
        <f>IF(D21="","",VLOOKUP(B21,Data!$B$5:$F$402,5,FALSE)*D21)</f>
        <v>2152</v>
      </c>
      <c r="M21" s="448" t="e">
        <f>IF(B21=Data!#REF!,Data!#REF!,(IF(B21=Data!B86,Data!G86,(IF(B21=Data!#REF!,Data!#REF!,(IF(B21=Data!#REF!,Data!#REF!,(IF(B21=Data!#REF!,Data!#REF!,(IF(B21=Data!#REF!,Data!#REF!,(IF(B21=Data!#REF!,Data!#REF!,(IF(B21=Data!#REF!,Data!#REF!,Data!#REF!)))))))))))))))&amp;IF(B21=Data!#REF!,Data!#REF!,(IF(B21=Data!#REF!,Data!#REF!,(IF(B21=Data!#REF!,Data!#REF!,(IF(B21=Data!#REF!,Data!#REF!,(IF(B21=Data!B65,Data!G65,(IF(B21=Data!B68,Data!G883,(IF(B21=Data!#REF!,Data!#REF!,(IF(B21=Data!#REF!,Data!#REF!,Data!#REF!)))))))))))))))&amp;IF(B21=Data!#REF!,Data!#REF!,(IF(B21=Data!#REF!,Data!#REF!,(IF(B21=Data!#REF!,Data!#REF!,(IF(B21=Data!#REF!,Data!#REF!,(IF(B21=Data!#REF!,Data!#REF!,Data!#REF!)))))))))</f>
        <v>#REF!</v>
      </c>
      <c r="N21" s="453"/>
      <c r="O21" s="454"/>
      <c r="P21" s="455" t="e">
        <f>IF(B21=Data!#REF!,Data!#REF!,(IF(B21=Data!B86,Data!H86,(IF(B21=Data!#REF!,Data!#REF!,(IF(B21=Data!#REF!,Data!#REF!,(IF(B21=Data!#REF!,Data!#REF!,(IF(B21=Data!#REF!,Data!#REF!,(IF(B21=Data!#REF!,Data!#REF!,(IF(B21=Data!#REF!,Data!#REF!,Data!#REF!)))))))))))))))&amp;IF(B21=Data!#REF!,Data!#REF!,(IF(B21=Data!#REF!,Data!#REF!,(IF(B21=Data!#REF!,Data!#REF!,(IF(B21=Data!#REF!,Data!#REF!,(IF(B21=Data!B65,Data!H65,(IF(B21=Data!B68,Data!H883,(IF(B21=Data!#REF!,Data!#REF!,(IF(B21=Data!#REF!,Data!#REF!,Data!#REF!)))))))))))))))&amp;IF(B21=Data!#REF!,Data!#REF!,(IF(B21=Data!#REF!,Data!#REF!,(IF(B21=Data!#REF!,Data!#REF!,(IF(B21=Data!#REF!,Data!#REF!,(IF(B21=Data!#REF!,Data!#REF!,Data!#REF!)))))))))</f>
        <v>#REF!</v>
      </c>
      <c r="Q21" s="454"/>
      <c r="R21" s="454"/>
      <c r="S21" s="455" t="e">
        <f>IF(B21=Data!#REF!,Data!#REF!,(IF(B21=Data!B86,Data!I86,(IF(B21=Data!#REF!,Data!#REF!,(IF(B21=Data!#REF!,Data!#REF!,(IF(B21=Data!#REF!,Data!#REF!,(IF(B21=Data!#REF!,Data!#REF!,(IF(B21=Data!#REF!,Data!#REF!,(IF(B21=Data!#REF!,Data!#REF!,Data!#REF!)))))))))))))))&amp;IF(B21=Data!#REF!,Data!#REF!,(IF(B21=Data!#REF!,Data!#REF!,(IF(B21=Data!#REF!,Data!#REF!,(IF(B21=Data!#REF!,Data!#REF!,(IF(B21=Data!B65,Data!I65,(IF(B21=Data!B68,Data!I883,(IF(B21=Data!#REF!,Data!#REF!,(IF(B21=Data!#REF!,Data!#REF!,Data!#REF!)))))))))))))))&amp;IF(B21=Data!#REF!,Data!#REF!,(IF(B21=Data!#REF!,Data!#REF!,(IF(B21=Data!#REF!,Data!#REF!,(IF(B21=Data!#REF!,Data!#REF!,(IF(B21=Data!#REF!,Data!#REF!,Data!#REF!)))))))))</f>
        <v>#REF!</v>
      </c>
      <c r="T21" s="456"/>
      <c r="U21" s="455" t="e">
        <f>IF(B21=Data!#REF!,Data!#REF!,(IF(B21=Data!B86,Data!J86,(IF(B21=Data!#REF!,Data!#REF!,(IF(B21=Data!#REF!,Data!#REF!,(IF(B21=Data!#REF!,Data!#REF!,(IF(B21=Data!#REF!,Data!#REF!,(IF(B21=Data!#REF!,Data!#REF!,(IF(B21=Data!#REF!,Data!#REF!,Data!#REF!)))))))))))))))&amp;IF(B21=Data!#REF!,Data!#REF!,(IF(B21=Data!#REF!,Data!#REF!,(IF(B21=Data!#REF!,Data!#REF!,(IF(B21=Data!#REF!,Data!#REF!,(IF(B21=Data!B65,Data!J65,(IF(B21=Data!B68,Data!J883,(IF(B21=Data!#REF!,Data!#REF!,(IF(B21=Data!#REF!,Data!#REF!,Data!#REF!)))))))))))))))&amp;IF(B21=Data!#REF!,Data!#REF!,(IF(B21=Data!#REF!,Data!#REF!,(IF(B21=Data!#REF!,Data!#REF!,(IF(B21=Data!#REF!,Data!#REF!,(IF(B21=Data!#REF!,Data!#REF!,Data!#REF!)))))))))</f>
        <v>#REF!</v>
      </c>
      <c r="V21" s="457">
        <f>IF(D21="","",VLOOKUP(B21,Data!$B$5:$J$402,9,FALSE)*D21)</f>
        <v>12.272</v>
      </c>
    </row>
    <row r="22" spans="1:22" s="458" customFormat="1" ht="20" customHeight="1">
      <c r="A22" s="443"/>
      <c r="B22" s="460" t="s">
        <v>199</v>
      </c>
      <c r="C22" s="445" t="str">
        <f>IF(D22="","",VLOOKUP(B22,Data!$B$5:$L$402,2,FALSE))</f>
        <v>WH50360</v>
      </c>
      <c r="D22" s="505">
        <v>4</v>
      </c>
      <c r="E22" s="463" t="s">
        <v>939</v>
      </c>
      <c r="F22" s="445">
        <f>IF(D22="","",VLOOKUP(B22,Data!$B$5:$L$402,11,FALSE))</f>
        <v>1751.45</v>
      </c>
      <c r="G22" s="448">
        <f t="shared" si="1"/>
        <v>7005.8</v>
      </c>
      <c r="H22" s="449" t="str">
        <f>IF(D22="","",VLOOKUP(B22,Data!$B$5:$D$402,3,FALSE))</f>
        <v>C/T</v>
      </c>
      <c r="I22" s="450" t="str">
        <f>IF(D22="","",VLOOKUP(B22,Data!$B$5:$M$402,12,FALSE))</f>
        <v>Indonesia</v>
      </c>
      <c r="J22" s="535" t="s">
        <v>982</v>
      </c>
      <c r="K22" s="452">
        <f>IF(D22="","",VLOOKUP(B22,Data!$B$5:$E$402,4,FALSE)*D22)</f>
        <v>804</v>
      </c>
      <c r="L22" s="445">
        <f>IF(D22="","",VLOOKUP(B22,Data!$B$5:$F$402,5,FALSE)*D22)</f>
        <v>724</v>
      </c>
      <c r="M22" s="448" t="e">
        <f>IF(B22=Data!#REF!,Data!#REF!,(IF(B22=Data!B89,Data!G89,(IF(B22=Data!#REF!,Data!#REF!,(IF(B22=Data!#REF!,Data!#REF!,(IF(B22=Data!#REF!,Data!#REF!,(IF(B22=Data!#REF!,Data!#REF!,(IF(B22=Data!#REF!,Data!#REF!,(IF(B22=Data!#REF!,Data!#REF!,Data!#REF!)))))))))))))))&amp;IF(B22=Data!#REF!,Data!#REF!,(IF(B22=Data!#REF!,Data!#REF!,(IF(B22=Data!#REF!,Data!#REF!,(IF(B22=Data!#REF!,Data!#REF!,(IF(B22=Data!B68,Data!G68,(IF(B22=Data!B71,Data!G886,(IF(B22=Data!#REF!,Data!#REF!,(IF(B22=Data!#REF!,Data!#REF!,Data!#REF!)))))))))))))))&amp;IF(B22=Data!#REF!,Data!#REF!,(IF(B22=Data!#REF!,Data!#REF!,(IF(B22=Data!#REF!,Data!#REF!,(IF(B22=Data!#REF!,Data!#REF!,(IF(B22=Data!#REF!,Data!#REF!,Data!#REF!)))))))))</f>
        <v>#REF!</v>
      </c>
      <c r="N22" s="453"/>
      <c r="O22" s="454"/>
      <c r="P22" s="455" t="e">
        <f>IF(B22=Data!#REF!,Data!#REF!,(IF(B22=Data!B89,Data!H89,(IF(B22=Data!#REF!,Data!#REF!,(IF(B22=Data!#REF!,Data!#REF!,(IF(B22=Data!#REF!,Data!#REF!,(IF(B22=Data!#REF!,Data!#REF!,(IF(B22=Data!#REF!,Data!#REF!,(IF(B22=Data!#REF!,Data!#REF!,Data!#REF!)))))))))))))))&amp;IF(B22=Data!#REF!,Data!#REF!,(IF(B22=Data!#REF!,Data!#REF!,(IF(B22=Data!#REF!,Data!#REF!,(IF(B22=Data!#REF!,Data!#REF!,(IF(B22=Data!B68,Data!H68,(IF(B22=Data!B71,Data!H886,(IF(B22=Data!#REF!,Data!#REF!,(IF(B22=Data!#REF!,Data!#REF!,Data!#REF!)))))))))))))))&amp;IF(B22=Data!#REF!,Data!#REF!,(IF(B22=Data!#REF!,Data!#REF!,(IF(B22=Data!#REF!,Data!#REF!,(IF(B22=Data!#REF!,Data!#REF!,(IF(B22=Data!#REF!,Data!#REF!,Data!#REF!)))))))))</f>
        <v>#REF!</v>
      </c>
      <c r="Q22" s="454"/>
      <c r="R22" s="454"/>
      <c r="S22" s="455" t="e">
        <f>IF(B22=Data!#REF!,Data!#REF!,(IF(B22=Data!B89,Data!I89,(IF(B22=Data!#REF!,Data!#REF!,(IF(B22=Data!#REF!,Data!#REF!,(IF(B22=Data!#REF!,Data!#REF!,(IF(B22=Data!#REF!,Data!#REF!,(IF(B22=Data!#REF!,Data!#REF!,(IF(B22=Data!#REF!,Data!#REF!,Data!#REF!)))))))))))))))&amp;IF(B22=Data!#REF!,Data!#REF!,(IF(B22=Data!#REF!,Data!#REF!,(IF(B22=Data!#REF!,Data!#REF!,(IF(B22=Data!#REF!,Data!#REF!,(IF(B22=Data!B68,Data!I68,(IF(B22=Data!B71,Data!I886,(IF(B22=Data!#REF!,Data!#REF!,(IF(B22=Data!#REF!,Data!#REF!,Data!#REF!)))))))))))))))&amp;IF(B22=Data!#REF!,Data!#REF!,(IF(B22=Data!#REF!,Data!#REF!,(IF(B22=Data!#REF!,Data!#REF!,(IF(B22=Data!#REF!,Data!#REF!,(IF(B22=Data!#REF!,Data!#REF!,Data!#REF!)))))))))</f>
        <v>#REF!</v>
      </c>
      <c r="T22" s="456"/>
      <c r="U22" s="455" t="e">
        <f>IF(B22=Data!#REF!,Data!#REF!,(IF(B22=Data!B89,Data!J89,(IF(B22=Data!#REF!,Data!#REF!,(IF(B22=Data!#REF!,Data!#REF!,(IF(B22=Data!#REF!,Data!#REF!,(IF(B22=Data!#REF!,Data!#REF!,(IF(B22=Data!#REF!,Data!#REF!,(IF(B22=Data!#REF!,Data!#REF!,Data!#REF!)))))))))))))))&amp;IF(B22=Data!#REF!,Data!#REF!,(IF(B22=Data!#REF!,Data!#REF!,(IF(B22=Data!#REF!,Data!#REF!,(IF(B22=Data!#REF!,Data!#REF!,(IF(B22=Data!B68,Data!J68,(IF(B22=Data!B71,Data!J886,(IF(B22=Data!#REF!,Data!#REF!,(IF(B22=Data!#REF!,Data!#REF!,Data!#REF!)))))))))))))))&amp;IF(B22=Data!#REF!,Data!#REF!,(IF(B22=Data!#REF!,Data!#REF!,(IF(B22=Data!#REF!,Data!#REF!,(IF(B22=Data!#REF!,Data!#REF!,(IF(B22=Data!#REF!,Data!#REF!,Data!#REF!)))))))))</f>
        <v>#REF!</v>
      </c>
      <c r="V22" s="457">
        <f>IF(D22="","",VLOOKUP(B22,Data!$B$5:$J$402,9,FALSE)*D22)</f>
        <v>4.5999999999999996</v>
      </c>
    </row>
    <row r="23" spans="1:22" s="458" customFormat="1" ht="20" customHeight="1">
      <c r="A23" s="443"/>
      <c r="B23" s="460" t="s">
        <v>209</v>
      </c>
      <c r="C23" s="445" t="str">
        <f>IF(D23="","",VLOOKUP(B23,Data!$B$5:$L$402,2,FALSE))</f>
        <v>WN49700</v>
      </c>
      <c r="D23" s="505">
        <v>1</v>
      </c>
      <c r="E23" s="447"/>
      <c r="F23" s="445">
        <f>IF(D23="","",VLOOKUP(B23,Data!$B$5:$L$402,11,FALSE))</f>
        <v>1870.77</v>
      </c>
      <c r="G23" s="448">
        <f t="shared" si="1"/>
        <v>1870.77</v>
      </c>
      <c r="H23" s="449" t="str">
        <f>IF(D23="","",VLOOKUP(B23,Data!$B$5:$D$402,3,FALSE))</f>
        <v>C/T</v>
      </c>
      <c r="I23" s="450" t="str">
        <f>IF(D23="","",VLOOKUP(B23,Data!$B$5:$M$402,12,FALSE))</f>
        <v>Indonesia</v>
      </c>
      <c r="J23" s="535" t="s">
        <v>982</v>
      </c>
      <c r="K23" s="452">
        <f>IF(D23="","",VLOOKUP(B23,Data!$B$5:$E$402,4,FALSE)*D23)</f>
        <v>201</v>
      </c>
      <c r="L23" s="445">
        <f>IF(D23="","",VLOOKUP(B23,Data!$B$5:$F$402,5,FALSE)*D23)</f>
        <v>181</v>
      </c>
      <c r="M23" s="448" t="e">
        <f>IF(B23=Data!#REF!,Data!#REF!,(IF(B23=Data!B90,Data!G90,(IF(B23=Data!#REF!,Data!#REF!,(IF(B23=Data!#REF!,Data!#REF!,(IF(B23=Data!#REF!,Data!#REF!,(IF(B23=Data!#REF!,Data!#REF!,(IF(B23=Data!#REF!,Data!#REF!,(IF(B23=Data!#REF!,Data!#REF!,Data!#REF!)))))))))))))))&amp;IF(B23=Data!#REF!,Data!#REF!,(IF(B23=Data!#REF!,Data!#REF!,(IF(B23=Data!#REF!,Data!#REF!,(IF(B23=Data!#REF!,Data!#REF!,(IF(B23=Data!B69,Data!G69,(IF(B23=Data!B72,Data!G887,(IF(B23=Data!#REF!,Data!#REF!,(IF(B23=Data!#REF!,Data!#REF!,Data!#REF!)))))))))))))))&amp;IF(B23=Data!#REF!,Data!#REF!,(IF(B23=Data!#REF!,Data!#REF!,(IF(B23=Data!#REF!,Data!#REF!,(IF(B23=Data!#REF!,Data!#REF!,(IF(B23=Data!#REF!,Data!#REF!,Data!#REF!)))))))))</f>
        <v>#REF!</v>
      </c>
      <c r="N23" s="453"/>
      <c r="O23" s="454"/>
      <c r="P23" s="455" t="e">
        <f>IF(B23=Data!#REF!,Data!#REF!,(IF(B23=Data!B90,Data!H90,(IF(B23=Data!#REF!,Data!#REF!,(IF(B23=Data!#REF!,Data!#REF!,(IF(B23=Data!#REF!,Data!#REF!,(IF(B23=Data!#REF!,Data!#REF!,(IF(B23=Data!#REF!,Data!#REF!,(IF(B23=Data!#REF!,Data!#REF!,Data!#REF!)))))))))))))))&amp;IF(B23=Data!#REF!,Data!#REF!,(IF(B23=Data!#REF!,Data!#REF!,(IF(B23=Data!#REF!,Data!#REF!,(IF(B23=Data!#REF!,Data!#REF!,(IF(B23=Data!B69,Data!H69,(IF(B23=Data!B72,Data!H887,(IF(B23=Data!#REF!,Data!#REF!,(IF(B23=Data!#REF!,Data!#REF!,Data!#REF!)))))))))))))))&amp;IF(B23=Data!#REF!,Data!#REF!,(IF(B23=Data!#REF!,Data!#REF!,(IF(B23=Data!#REF!,Data!#REF!,(IF(B23=Data!#REF!,Data!#REF!,(IF(B23=Data!#REF!,Data!#REF!,Data!#REF!)))))))))</f>
        <v>#REF!</v>
      </c>
      <c r="Q23" s="454"/>
      <c r="R23" s="454"/>
      <c r="S23" s="455" t="e">
        <f>IF(B23=Data!#REF!,Data!#REF!,(IF(B23=Data!B90,Data!I90,(IF(B23=Data!#REF!,Data!#REF!,(IF(B23=Data!#REF!,Data!#REF!,(IF(B23=Data!#REF!,Data!#REF!,(IF(B23=Data!#REF!,Data!#REF!,(IF(B23=Data!#REF!,Data!#REF!,(IF(B23=Data!#REF!,Data!#REF!,Data!#REF!)))))))))))))))&amp;IF(B23=Data!#REF!,Data!#REF!,(IF(B23=Data!#REF!,Data!#REF!,(IF(B23=Data!#REF!,Data!#REF!,(IF(B23=Data!#REF!,Data!#REF!,(IF(B23=Data!B69,Data!I69,(IF(B23=Data!B72,Data!I887,(IF(B23=Data!#REF!,Data!#REF!,(IF(B23=Data!#REF!,Data!#REF!,Data!#REF!)))))))))))))))&amp;IF(B23=Data!#REF!,Data!#REF!,(IF(B23=Data!#REF!,Data!#REF!,(IF(B23=Data!#REF!,Data!#REF!,(IF(B23=Data!#REF!,Data!#REF!,(IF(B23=Data!#REF!,Data!#REF!,Data!#REF!)))))))))</f>
        <v>#REF!</v>
      </c>
      <c r="T23" s="456"/>
      <c r="U23" s="455" t="e">
        <f>IF(B23=Data!#REF!,Data!#REF!,(IF(B23=Data!B90,Data!J90,(IF(B23=Data!#REF!,Data!#REF!,(IF(B23=Data!#REF!,Data!#REF!,(IF(B23=Data!#REF!,Data!#REF!,(IF(B23=Data!#REF!,Data!#REF!,(IF(B23=Data!#REF!,Data!#REF!,(IF(B23=Data!#REF!,Data!#REF!,Data!#REF!)))))))))))))))&amp;IF(B23=Data!#REF!,Data!#REF!,(IF(B23=Data!#REF!,Data!#REF!,(IF(B23=Data!#REF!,Data!#REF!,(IF(B23=Data!#REF!,Data!#REF!,(IF(B23=Data!B69,Data!J69,(IF(B23=Data!B72,Data!J887,(IF(B23=Data!#REF!,Data!#REF!,(IF(B23=Data!#REF!,Data!#REF!,Data!#REF!)))))))))))))))&amp;IF(B23=Data!#REF!,Data!#REF!,(IF(B23=Data!#REF!,Data!#REF!,(IF(B23=Data!#REF!,Data!#REF!,(IF(B23=Data!#REF!,Data!#REF!,(IF(B23=Data!#REF!,Data!#REF!,Data!#REF!)))))))))</f>
        <v>#REF!</v>
      </c>
      <c r="V23" s="457">
        <f>IF(D23="","",VLOOKUP(B23,Data!$B$5:$J$402,9,FALSE)*D23)</f>
        <v>1.1499999999999999</v>
      </c>
    </row>
    <row r="24" spans="1:22" s="458" customFormat="1" ht="20" customHeight="1">
      <c r="A24" s="443"/>
      <c r="B24" s="460" t="s">
        <v>215</v>
      </c>
      <c r="C24" s="445" t="str">
        <f>IF(D24="","",VLOOKUP(B24,Data!$B$5:$L$402,2,FALSE))</f>
        <v>WH50420</v>
      </c>
      <c r="D24" s="505">
        <v>3</v>
      </c>
      <c r="E24" s="447"/>
      <c r="F24" s="445">
        <f>IF(D24="","",VLOOKUP(B24,Data!$B$5:$L$402,11,FALSE))</f>
        <v>1897.4</v>
      </c>
      <c r="G24" s="448">
        <f t="shared" si="1"/>
        <v>5692.2000000000007</v>
      </c>
      <c r="H24" s="449" t="str">
        <f>IF(D24="","",VLOOKUP(B24,Data!$B$5:$D$402,3,FALSE))</f>
        <v>C/T</v>
      </c>
      <c r="I24" s="450" t="str">
        <f>IF(D24="","",VLOOKUP(B24,Data!$B$5:$M$402,12,FALSE))</f>
        <v>Indonesia</v>
      </c>
      <c r="J24" s="535" t="s">
        <v>982</v>
      </c>
      <c r="K24" s="452">
        <f>IF(D24="","",VLOOKUP(B24,Data!$B$5:$E$402,4,FALSE)*D24)</f>
        <v>666</v>
      </c>
      <c r="L24" s="445">
        <f>IF(D24="","",VLOOKUP(B24,Data!$B$5:$F$402,5,FALSE)*D24)</f>
        <v>603</v>
      </c>
      <c r="M24" s="448" t="e">
        <f>IF(B24=Data!#REF!,Data!#REF!,(IF(B24=Data!B91,Data!G91,(IF(B24=Data!#REF!,Data!#REF!,(IF(B24=Data!#REF!,Data!#REF!,(IF(B24=Data!#REF!,Data!#REF!,(IF(B24=Data!#REF!,Data!#REF!,(IF(B24=Data!#REF!,Data!#REF!,(IF(B24=Data!#REF!,Data!#REF!,Data!#REF!)))))))))))))))&amp;IF(B24=Data!#REF!,Data!#REF!,(IF(B24=Data!#REF!,Data!#REF!,(IF(B24=Data!#REF!,Data!#REF!,(IF(B24=Data!#REF!,Data!#REF!,(IF(B24=Data!B70,Data!G70,(IF(B24=Data!B73,Data!G888,(IF(B24=Data!#REF!,Data!#REF!,(IF(B24=Data!#REF!,Data!#REF!,Data!#REF!)))))))))))))))&amp;IF(B24=Data!#REF!,Data!#REF!,(IF(B24=Data!#REF!,Data!#REF!,(IF(B24=Data!#REF!,Data!#REF!,(IF(B24=Data!#REF!,Data!#REF!,(IF(B24=Data!#REF!,Data!#REF!,Data!#REF!)))))))))</f>
        <v>#REF!</v>
      </c>
      <c r="N24" s="453"/>
      <c r="O24" s="454"/>
      <c r="P24" s="455" t="e">
        <f>IF(B24=Data!#REF!,Data!#REF!,(IF(B24=Data!B91,Data!H91,(IF(B24=Data!#REF!,Data!#REF!,(IF(B24=Data!#REF!,Data!#REF!,(IF(B24=Data!#REF!,Data!#REF!,(IF(B24=Data!#REF!,Data!#REF!,(IF(B24=Data!#REF!,Data!#REF!,(IF(B24=Data!#REF!,Data!#REF!,Data!#REF!)))))))))))))))&amp;IF(B24=Data!#REF!,Data!#REF!,(IF(B24=Data!#REF!,Data!#REF!,(IF(B24=Data!#REF!,Data!#REF!,(IF(B24=Data!#REF!,Data!#REF!,(IF(B24=Data!B70,Data!H70,(IF(B24=Data!B73,Data!H888,(IF(B24=Data!#REF!,Data!#REF!,(IF(B24=Data!#REF!,Data!#REF!,Data!#REF!)))))))))))))))&amp;IF(B24=Data!#REF!,Data!#REF!,(IF(B24=Data!#REF!,Data!#REF!,(IF(B24=Data!#REF!,Data!#REF!,(IF(B24=Data!#REF!,Data!#REF!,(IF(B24=Data!#REF!,Data!#REF!,Data!#REF!)))))))))</f>
        <v>#REF!</v>
      </c>
      <c r="Q24" s="454"/>
      <c r="R24" s="454"/>
      <c r="S24" s="455" t="e">
        <f>IF(B24=Data!#REF!,Data!#REF!,(IF(B24=Data!B91,Data!I91,(IF(B24=Data!#REF!,Data!#REF!,(IF(B24=Data!#REF!,Data!#REF!,(IF(B24=Data!#REF!,Data!#REF!,(IF(B24=Data!#REF!,Data!#REF!,(IF(B24=Data!#REF!,Data!#REF!,(IF(B24=Data!#REF!,Data!#REF!,Data!#REF!)))))))))))))))&amp;IF(B24=Data!#REF!,Data!#REF!,(IF(B24=Data!#REF!,Data!#REF!,(IF(B24=Data!#REF!,Data!#REF!,(IF(B24=Data!#REF!,Data!#REF!,(IF(B24=Data!B70,Data!I70,(IF(B24=Data!B73,Data!I888,(IF(B24=Data!#REF!,Data!#REF!,(IF(B24=Data!#REF!,Data!#REF!,Data!#REF!)))))))))))))))&amp;IF(B24=Data!#REF!,Data!#REF!,(IF(B24=Data!#REF!,Data!#REF!,(IF(B24=Data!#REF!,Data!#REF!,(IF(B24=Data!#REF!,Data!#REF!,(IF(B24=Data!#REF!,Data!#REF!,Data!#REF!)))))))))</f>
        <v>#REF!</v>
      </c>
      <c r="T24" s="456"/>
      <c r="U24" s="455" t="e">
        <f>IF(B24=Data!#REF!,Data!#REF!,(IF(B24=Data!B91,Data!J91,(IF(B24=Data!#REF!,Data!#REF!,(IF(B24=Data!#REF!,Data!#REF!,(IF(B24=Data!#REF!,Data!#REF!,(IF(B24=Data!#REF!,Data!#REF!,(IF(B24=Data!#REF!,Data!#REF!,(IF(B24=Data!#REF!,Data!#REF!,Data!#REF!)))))))))))))))&amp;IF(B24=Data!#REF!,Data!#REF!,(IF(B24=Data!#REF!,Data!#REF!,(IF(B24=Data!#REF!,Data!#REF!,(IF(B24=Data!#REF!,Data!#REF!,(IF(B24=Data!B70,Data!J70,(IF(B24=Data!B73,Data!J888,(IF(B24=Data!#REF!,Data!#REF!,(IF(B24=Data!#REF!,Data!#REF!,Data!#REF!)))))))))))))))&amp;IF(B24=Data!#REF!,Data!#REF!,(IF(B24=Data!#REF!,Data!#REF!,(IF(B24=Data!#REF!,Data!#REF!,(IF(B24=Data!#REF!,Data!#REF!,(IF(B24=Data!#REF!,Data!#REF!,Data!#REF!)))))))))</f>
        <v>#REF!</v>
      </c>
      <c r="V24" s="457">
        <f>IF(D24="","",VLOOKUP(B24,Data!$B$5:$J$402,9,FALSE)*D24)</f>
        <v>3.5970000000000004</v>
      </c>
    </row>
    <row r="25" spans="1:22" s="458" customFormat="1" ht="20" customHeight="1">
      <c r="A25" s="443"/>
      <c r="B25" s="460" t="s">
        <v>241</v>
      </c>
      <c r="C25" s="445" t="str">
        <f>IF(D25="","",VLOOKUP(B25,Data!$B$5:$L$402,2,FALSE))</f>
        <v>AAC7368</v>
      </c>
      <c r="D25" s="505">
        <v>5</v>
      </c>
      <c r="E25" s="447"/>
      <c r="F25" s="445">
        <f>IF(D25="","",VLOOKUP(B25,Data!$B$5:$L$402,11,FALSE))</f>
        <v>2618.06</v>
      </c>
      <c r="G25" s="448">
        <f t="shared" si="0"/>
        <v>13090.3</v>
      </c>
      <c r="H25" s="449" t="str">
        <f>IF(D25="","",VLOOKUP(B25,Data!$B$5:$D$402,3,FALSE))</f>
        <v>C/T</v>
      </c>
      <c r="I25" s="450" t="str">
        <f>IF(D25="","",VLOOKUP(B25,Data!$B$5:$M$402,12,FALSE))</f>
        <v>Indonesia</v>
      </c>
      <c r="J25" s="535" t="s">
        <v>982</v>
      </c>
      <c r="K25" s="452">
        <f>IF(D25="","",VLOOKUP(B25,Data!$B$5:$E$402,4,FALSE)*D25)</f>
        <v>1330</v>
      </c>
      <c r="L25" s="445">
        <f>IF(D25="","",VLOOKUP(B25,Data!$B$5:$F$402,5,FALSE)*D25)</f>
        <v>1230</v>
      </c>
      <c r="M25" s="448" t="e">
        <f>IF(B25=Data!#REF!,Data!#REF!,(IF(B25=Data!B92,Data!G92,(IF(B25=Data!#REF!,Data!#REF!,(IF(B25=Data!#REF!,Data!#REF!,(IF(B25=Data!#REF!,Data!#REF!,(IF(B25=Data!#REF!,Data!#REF!,(IF(B25=Data!#REF!,Data!#REF!,(IF(B25=Data!#REF!,Data!#REF!,Data!#REF!)))))))))))))))&amp;IF(B25=Data!#REF!,Data!#REF!,(IF(B25=Data!#REF!,Data!#REF!,(IF(B25=Data!#REF!,Data!#REF!,(IF(B25=Data!#REF!,Data!#REF!,(IF(B25=Data!B71,Data!G71,(IF(B25=Data!B74,Data!G889,(IF(B25=Data!#REF!,Data!#REF!,(IF(B25=Data!#REF!,Data!#REF!,Data!#REF!)))))))))))))))&amp;IF(B25=Data!#REF!,Data!#REF!,(IF(B25=Data!#REF!,Data!#REF!,(IF(B25=Data!#REF!,Data!#REF!,(IF(B25=Data!#REF!,Data!#REF!,(IF(B25=Data!#REF!,Data!#REF!,Data!#REF!)))))))))</f>
        <v>#REF!</v>
      </c>
      <c r="N25" s="453"/>
      <c r="O25" s="454"/>
      <c r="P25" s="455" t="e">
        <f>IF(B25=Data!#REF!,Data!#REF!,(IF(B25=Data!B92,Data!H92,(IF(B25=Data!#REF!,Data!#REF!,(IF(B25=Data!#REF!,Data!#REF!,(IF(B25=Data!#REF!,Data!#REF!,(IF(B25=Data!#REF!,Data!#REF!,(IF(B25=Data!#REF!,Data!#REF!,(IF(B25=Data!#REF!,Data!#REF!,Data!#REF!)))))))))))))))&amp;IF(B25=Data!#REF!,Data!#REF!,(IF(B25=Data!#REF!,Data!#REF!,(IF(B25=Data!#REF!,Data!#REF!,(IF(B25=Data!#REF!,Data!#REF!,(IF(B25=Data!B71,Data!H71,(IF(B25=Data!B74,Data!H889,(IF(B25=Data!#REF!,Data!#REF!,(IF(B25=Data!#REF!,Data!#REF!,Data!#REF!)))))))))))))))&amp;IF(B25=Data!#REF!,Data!#REF!,(IF(B25=Data!#REF!,Data!#REF!,(IF(B25=Data!#REF!,Data!#REF!,(IF(B25=Data!#REF!,Data!#REF!,(IF(B25=Data!#REF!,Data!#REF!,Data!#REF!)))))))))</f>
        <v>#REF!</v>
      </c>
      <c r="Q25" s="454"/>
      <c r="R25" s="454"/>
      <c r="S25" s="455" t="e">
        <f>IF(B25=Data!#REF!,Data!#REF!,(IF(B25=Data!B92,Data!I92,(IF(B25=Data!#REF!,Data!#REF!,(IF(B25=Data!#REF!,Data!#REF!,(IF(B25=Data!#REF!,Data!#REF!,(IF(B25=Data!#REF!,Data!#REF!,(IF(B25=Data!#REF!,Data!#REF!,(IF(B25=Data!#REF!,Data!#REF!,Data!#REF!)))))))))))))))&amp;IF(B25=Data!#REF!,Data!#REF!,(IF(B25=Data!#REF!,Data!#REF!,(IF(B25=Data!#REF!,Data!#REF!,(IF(B25=Data!#REF!,Data!#REF!,(IF(B25=Data!B71,Data!I71,(IF(B25=Data!B74,Data!I889,(IF(B25=Data!#REF!,Data!#REF!,(IF(B25=Data!#REF!,Data!#REF!,Data!#REF!)))))))))))))))&amp;IF(B25=Data!#REF!,Data!#REF!,(IF(B25=Data!#REF!,Data!#REF!,(IF(B25=Data!#REF!,Data!#REF!,(IF(B25=Data!#REF!,Data!#REF!,(IF(B25=Data!#REF!,Data!#REF!,Data!#REF!)))))))))</f>
        <v>#REF!</v>
      </c>
      <c r="T25" s="456"/>
      <c r="U25" s="455" t="e">
        <f>IF(B25=Data!#REF!,Data!#REF!,(IF(B25=Data!B92,Data!J92,(IF(B25=Data!#REF!,Data!#REF!,(IF(B25=Data!#REF!,Data!#REF!,(IF(B25=Data!#REF!,Data!#REF!,(IF(B25=Data!#REF!,Data!#REF!,(IF(B25=Data!#REF!,Data!#REF!,(IF(B25=Data!#REF!,Data!#REF!,Data!#REF!)))))))))))))))&amp;IF(B25=Data!#REF!,Data!#REF!,(IF(B25=Data!#REF!,Data!#REF!,(IF(B25=Data!#REF!,Data!#REF!,(IF(B25=Data!#REF!,Data!#REF!,(IF(B25=Data!B71,Data!J71,(IF(B25=Data!B74,Data!J889,(IF(B25=Data!#REF!,Data!#REF!,(IF(B25=Data!#REF!,Data!#REF!,Data!#REF!)))))))))))))))&amp;IF(B25=Data!#REF!,Data!#REF!,(IF(B25=Data!#REF!,Data!#REF!,(IF(B25=Data!#REF!,Data!#REF!,(IF(B25=Data!#REF!,Data!#REF!,(IF(B25=Data!#REF!,Data!#REF!,Data!#REF!)))))))))</f>
        <v>#REF!</v>
      </c>
      <c r="V25" s="457">
        <f>IF(D25="","",VLOOKUP(B25,Data!$B$5:$J$402,9,FALSE)*D25)</f>
        <v>7.4399999999999995</v>
      </c>
    </row>
    <row r="26" spans="1:22" s="458" customFormat="1" ht="20" customHeight="1">
      <c r="A26" s="443"/>
      <c r="B26" s="460"/>
      <c r="C26" s="445" t="str">
        <f>IF(D26="","",VLOOKUP(B26,Data!$B$5:$L$402,2,FALSE))</f>
        <v/>
      </c>
      <c r="D26" s="505"/>
      <c r="E26" s="463"/>
      <c r="F26" s="445" t="str">
        <f>IF(D26="","",VLOOKUP(B26,Data!$B$5:$L$402,11,FALSE))</f>
        <v/>
      </c>
      <c r="G26" s="448" t="str">
        <f t="shared" si="0"/>
        <v>-</v>
      </c>
      <c r="H26" s="449" t="str">
        <f>IF(D26="","",VLOOKUP(B26,Data!$B$5:$D$402,3,FALSE))</f>
        <v/>
      </c>
      <c r="I26" s="450" t="str">
        <f>IF(D26="","",VLOOKUP(B26,Data!$B$5:$M$402,12,FALSE))</f>
        <v/>
      </c>
      <c r="J26" s="535"/>
      <c r="K26" s="452" t="str">
        <f>IF(D26="","",VLOOKUP(B26,Data!$B$5:$E$402,4,FALSE)*D26)</f>
        <v/>
      </c>
      <c r="L26" s="445" t="str">
        <f>IF(D26="","",VLOOKUP(B26,Data!$B$5:$F$402,5,FALSE)*D26)</f>
        <v/>
      </c>
      <c r="M26" s="448" t="e">
        <f>IF(B26=Data!#REF!,Data!#REF!,(IF(B26=Data!B94,Data!G94,(IF(B26=Data!#REF!,Data!#REF!,(IF(B26=Data!#REF!,Data!#REF!,(IF(B26=Data!#REF!,Data!#REF!,(IF(B26=Data!#REF!,Data!#REF!,(IF(B26=Data!#REF!,Data!#REF!,(IF(B26=Data!#REF!,Data!#REF!,Data!#REF!)))))))))))))))&amp;IF(B26=Data!#REF!,Data!#REF!,(IF(B26=Data!#REF!,Data!#REF!,(IF(B26=Data!#REF!,Data!#REF!,(IF(B26=Data!#REF!,Data!#REF!,(IF(B26=Data!B73,Data!G73,(IF(B26=Data!B76,Data!G891,(IF(B26=Data!#REF!,Data!#REF!,(IF(B26=Data!#REF!,Data!#REF!,Data!#REF!)))))))))))))))&amp;IF(B26=Data!#REF!,Data!#REF!,(IF(B26=Data!#REF!,Data!#REF!,(IF(B26=Data!#REF!,Data!#REF!,(IF(B26=Data!#REF!,Data!#REF!,(IF(B26=Data!#REF!,Data!#REF!,Data!#REF!)))))))))</f>
        <v>#REF!</v>
      </c>
      <c r="N26" s="453"/>
      <c r="O26" s="454"/>
      <c r="P26" s="455" t="e">
        <f>IF(B26=Data!#REF!,Data!#REF!,(IF(B26=Data!B94,Data!H94,(IF(B26=Data!#REF!,Data!#REF!,(IF(B26=Data!#REF!,Data!#REF!,(IF(B26=Data!#REF!,Data!#REF!,(IF(B26=Data!#REF!,Data!#REF!,(IF(B26=Data!#REF!,Data!#REF!,(IF(B26=Data!#REF!,Data!#REF!,Data!#REF!)))))))))))))))&amp;IF(B26=Data!#REF!,Data!#REF!,(IF(B26=Data!#REF!,Data!#REF!,(IF(B26=Data!#REF!,Data!#REF!,(IF(B26=Data!#REF!,Data!#REF!,(IF(B26=Data!B73,Data!H73,(IF(B26=Data!B76,Data!H891,(IF(B26=Data!#REF!,Data!#REF!,(IF(B26=Data!#REF!,Data!#REF!,Data!#REF!)))))))))))))))&amp;IF(B26=Data!#REF!,Data!#REF!,(IF(B26=Data!#REF!,Data!#REF!,(IF(B26=Data!#REF!,Data!#REF!,(IF(B26=Data!#REF!,Data!#REF!,(IF(B26=Data!#REF!,Data!#REF!,Data!#REF!)))))))))</f>
        <v>#REF!</v>
      </c>
      <c r="Q26" s="454"/>
      <c r="R26" s="454"/>
      <c r="S26" s="455" t="e">
        <f>IF(B26=Data!#REF!,Data!#REF!,(IF(B26=Data!B94,Data!I94,(IF(B26=Data!#REF!,Data!#REF!,(IF(B26=Data!#REF!,Data!#REF!,(IF(B26=Data!#REF!,Data!#REF!,(IF(B26=Data!#REF!,Data!#REF!,(IF(B26=Data!#REF!,Data!#REF!,(IF(B26=Data!#REF!,Data!#REF!,Data!#REF!)))))))))))))))&amp;IF(B26=Data!#REF!,Data!#REF!,(IF(B26=Data!#REF!,Data!#REF!,(IF(B26=Data!#REF!,Data!#REF!,(IF(B26=Data!#REF!,Data!#REF!,(IF(B26=Data!B73,Data!I73,(IF(B26=Data!B76,Data!I891,(IF(B26=Data!#REF!,Data!#REF!,(IF(B26=Data!#REF!,Data!#REF!,Data!#REF!)))))))))))))))&amp;IF(B26=Data!#REF!,Data!#REF!,(IF(B26=Data!#REF!,Data!#REF!,(IF(B26=Data!#REF!,Data!#REF!,(IF(B26=Data!#REF!,Data!#REF!,(IF(B26=Data!#REF!,Data!#REF!,Data!#REF!)))))))))</f>
        <v>#REF!</v>
      </c>
      <c r="T26" s="456"/>
      <c r="U26" s="455" t="e">
        <f>IF(B26=Data!#REF!,Data!#REF!,(IF(B26=Data!B94,Data!J94,(IF(B26=Data!#REF!,Data!#REF!,(IF(B26=Data!#REF!,Data!#REF!,(IF(B26=Data!#REF!,Data!#REF!,(IF(B26=Data!#REF!,Data!#REF!,(IF(B26=Data!#REF!,Data!#REF!,(IF(B26=Data!#REF!,Data!#REF!,Data!#REF!)))))))))))))))&amp;IF(B26=Data!#REF!,Data!#REF!,(IF(B26=Data!#REF!,Data!#REF!,(IF(B26=Data!#REF!,Data!#REF!,(IF(B26=Data!#REF!,Data!#REF!,(IF(B26=Data!B73,Data!J73,(IF(B26=Data!B76,Data!J891,(IF(B26=Data!#REF!,Data!#REF!,(IF(B26=Data!#REF!,Data!#REF!,Data!#REF!)))))))))))))))&amp;IF(B26=Data!#REF!,Data!#REF!,(IF(B26=Data!#REF!,Data!#REF!,(IF(B26=Data!#REF!,Data!#REF!,(IF(B26=Data!#REF!,Data!#REF!,(IF(B26=Data!#REF!,Data!#REF!,Data!#REF!)))))))))</f>
        <v>#REF!</v>
      </c>
      <c r="V26" s="457" t="str">
        <f>IF(D26="","",VLOOKUP(B26,Data!$B$5:$J$402,9,FALSE)*D26)</f>
        <v/>
      </c>
    </row>
    <row r="27" spans="1:22" s="458" customFormat="1" ht="20" customHeight="1">
      <c r="A27" s="443"/>
      <c r="B27" s="462"/>
      <c r="C27" s="445" t="str">
        <f>IF(D27="","",VLOOKUP(B27,Data!$B$5:$L$402,2,FALSE))</f>
        <v/>
      </c>
      <c r="D27" s="461"/>
      <c r="E27" s="463"/>
      <c r="F27" s="445" t="str">
        <f>IF(D27="","",VLOOKUP(B27,Data!$B$5:$L$402,11,FALSE))</f>
        <v/>
      </c>
      <c r="G27" s="448" t="str">
        <f t="shared" si="0"/>
        <v>-</v>
      </c>
      <c r="H27" s="449" t="str">
        <f>IF(D27="","",VLOOKUP(B27,Data!$B$5:$D$402,3,FALSE))</f>
        <v/>
      </c>
      <c r="I27" s="450" t="str">
        <f>IF(D27="","",VLOOKUP(B27,Data!$B$5:$M$402,12,FALSE))</f>
        <v/>
      </c>
      <c r="J27" s="451"/>
      <c r="K27" s="452" t="str">
        <f>IF(D27="","",VLOOKUP(B27,Data!$B$5:$E$402,4,FALSE)*D27)</f>
        <v/>
      </c>
      <c r="L27" s="445" t="str">
        <f>IF(D27="","",VLOOKUP(B27,Data!$B$5:$F$402,5,FALSE)*D27)</f>
        <v/>
      </c>
      <c r="M27" s="448" t="e">
        <f>IF(B27=Data!#REF!,Data!#REF!,(IF(B27=Data!B114,Data!G114,(IF(B27=Data!#REF!,Data!#REF!,(IF(B27=Data!#REF!,Data!#REF!,(IF(B27=Data!#REF!,Data!#REF!,(IF(B27=Data!#REF!,Data!#REF!,(IF(B27=Data!#REF!,Data!#REF!,(IF(B27=Data!#REF!,Data!#REF!,Data!#REF!)))))))))))))))&amp;IF(B27=Data!#REF!,Data!#REF!,(IF(B27=Data!#REF!,Data!#REF!,(IF(B27=Data!#REF!,Data!#REF!,(IF(B27=Data!#REF!,Data!#REF!,(IF(B27=Data!B93,Data!G93,(IF(B27=Data!B96,Data!G911,(IF(B27=Data!#REF!,Data!#REF!,(IF(B27=Data!#REF!,Data!#REF!,Data!#REF!)))))))))))))))&amp;IF(B27=Data!#REF!,Data!#REF!,(IF(B27=Data!#REF!,Data!#REF!,(IF(B27=Data!#REF!,Data!#REF!,(IF(B27=Data!#REF!,Data!#REF!,(IF(B27=Data!#REF!,Data!#REF!,Data!#REF!)))))))))</f>
        <v>#REF!</v>
      </c>
      <c r="N27" s="453"/>
      <c r="O27" s="454"/>
      <c r="P27" s="455" t="e">
        <f>IF(B27=Data!#REF!,Data!#REF!,(IF(B27=Data!B114,Data!H114,(IF(B27=Data!#REF!,Data!#REF!,(IF(B27=Data!#REF!,Data!#REF!,(IF(B27=Data!#REF!,Data!#REF!,(IF(B27=Data!#REF!,Data!#REF!,(IF(B27=Data!#REF!,Data!#REF!,(IF(B27=Data!#REF!,Data!#REF!,Data!#REF!)))))))))))))))&amp;IF(B27=Data!#REF!,Data!#REF!,(IF(B27=Data!#REF!,Data!#REF!,(IF(B27=Data!#REF!,Data!#REF!,(IF(B27=Data!#REF!,Data!#REF!,(IF(B27=Data!B93,Data!H93,(IF(B27=Data!B96,Data!H911,(IF(B27=Data!#REF!,Data!#REF!,(IF(B27=Data!#REF!,Data!#REF!,Data!#REF!)))))))))))))))&amp;IF(B27=Data!#REF!,Data!#REF!,(IF(B27=Data!#REF!,Data!#REF!,(IF(B27=Data!#REF!,Data!#REF!,(IF(B27=Data!#REF!,Data!#REF!,(IF(B27=Data!#REF!,Data!#REF!,Data!#REF!)))))))))</f>
        <v>#REF!</v>
      </c>
      <c r="Q27" s="454"/>
      <c r="R27" s="454"/>
      <c r="S27" s="455" t="e">
        <f>IF(B27=Data!#REF!,Data!#REF!,(IF(B27=Data!B114,Data!I114,(IF(B27=Data!#REF!,Data!#REF!,(IF(B27=Data!#REF!,Data!#REF!,(IF(B27=Data!#REF!,Data!#REF!,(IF(B27=Data!#REF!,Data!#REF!,(IF(B27=Data!#REF!,Data!#REF!,(IF(B27=Data!#REF!,Data!#REF!,Data!#REF!)))))))))))))))&amp;IF(B27=Data!#REF!,Data!#REF!,(IF(B27=Data!#REF!,Data!#REF!,(IF(B27=Data!#REF!,Data!#REF!,(IF(B27=Data!#REF!,Data!#REF!,(IF(B27=Data!B93,Data!I93,(IF(B27=Data!B96,Data!I911,(IF(B27=Data!#REF!,Data!#REF!,(IF(B27=Data!#REF!,Data!#REF!,Data!#REF!)))))))))))))))&amp;IF(B27=Data!#REF!,Data!#REF!,(IF(B27=Data!#REF!,Data!#REF!,(IF(B27=Data!#REF!,Data!#REF!,(IF(B27=Data!#REF!,Data!#REF!,(IF(B27=Data!#REF!,Data!#REF!,Data!#REF!)))))))))</f>
        <v>#REF!</v>
      </c>
      <c r="T27" s="456"/>
      <c r="U27" s="455" t="e">
        <f>IF(B27=Data!#REF!,Data!#REF!,(IF(B27=Data!B114,Data!J114,(IF(B27=Data!#REF!,Data!#REF!,(IF(B27=Data!#REF!,Data!#REF!,(IF(B27=Data!#REF!,Data!#REF!,(IF(B27=Data!#REF!,Data!#REF!,(IF(B27=Data!#REF!,Data!#REF!,(IF(B27=Data!#REF!,Data!#REF!,Data!#REF!)))))))))))))))&amp;IF(B27=Data!#REF!,Data!#REF!,(IF(B27=Data!#REF!,Data!#REF!,(IF(B27=Data!#REF!,Data!#REF!,(IF(B27=Data!#REF!,Data!#REF!,(IF(B27=Data!B93,Data!J93,(IF(B27=Data!B96,Data!J911,(IF(B27=Data!#REF!,Data!#REF!,(IF(B27=Data!#REF!,Data!#REF!,Data!#REF!)))))))))))))))&amp;IF(B27=Data!#REF!,Data!#REF!,(IF(B27=Data!#REF!,Data!#REF!,(IF(B27=Data!#REF!,Data!#REF!,(IF(B27=Data!#REF!,Data!#REF!,(IF(B27=Data!#REF!,Data!#REF!,Data!#REF!)))))))))</f>
        <v>#REF!</v>
      </c>
      <c r="V27" s="457" t="str">
        <f>IF(D27="","",VLOOKUP(B27,Data!$B$5:$J$402,9,FALSE)*D27)</f>
        <v/>
      </c>
    </row>
    <row r="28" spans="1:22" s="458" customFormat="1" ht="17.5">
      <c r="A28" s="464"/>
      <c r="B28" s="465"/>
      <c r="C28" s="466"/>
      <c r="D28" s="467"/>
      <c r="E28" s="467"/>
      <c r="F28" s="468"/>
      <c r="G28" s="468"/>
      <c r="H28" s="468"/>
      <c r="I28" s="467"/>
      <c r="J28" s="467"/>
      <c r="K28" s="468"/>
      <c r="L28" s="468"/>
      <c r="M28" s="468"/>
      <c r="N28" s="469"/>
      <c r="O28" s="470"/>
      <c r="P28" s="471"/>
      <c r="Q28" s="470"/>
      <c r="R28" s="470"/>
      <c r="S28" s="471"/>
      <c r="T28" s="472"/>
      <c r="U28" s="471"/>
      <c r="V28" s="473"/>
    </row>
    <row r="29" spans="1:22" s="458" customFormat="1" ht="17.5">
      <c r="A29" s="467"/>
      <c r="B29" s="465"/>
      <c r="C29" s="466"/>
      <c r="D29" s="474">
        <f>SUM(D18:D27)</f>
        <v>22</v>
      </c>
      <c r="E29" s="474"/>
      <c r="F29" s="475"/>
      <c r="G29" s="475">
        <f>SUM(G18:G28)</f>
        <v>66212.639999999999</v>
      </c>
      <c r="H29" s="467"/>
      <c r="I29" s="467"/>
      <c r="J29" s="467"/>
      <c r="K29" s="475">
        <f>SUM(K18:K27)</f>
        <v>5746</v>
      </c>
      <c r="L29" s="475">
        <f>SUM(L18:L27)</f>
        <v>5159</v>
      </c>
      <c r="M29" s="475" t="e">
        <f>SUM(M16:M28)</f>
        <v>#REF!</v>
      </c>
      <c r="N29" s="476"/>
      <c r="O29" s="475">
        <f>SUM(O16:O28)</f>
        <v>0</v>
      </c>
      <c r="P29" s="475" t="e">
        <f>SUM(P16:P28)</f>
        <v>#REF!</v>
      </c>
      <c r="Q29" s="476" t="e">
        <f>SUM(#REF!)</f>
        <v>#REF!</v>
      </c>
      <c r="R29" s="475">
        <f>SUM(R16:R28)</f>
        <v>0</v>
      </c>
      <c r="S29" s="475" t="e">
        <f>SUM(S16:S28)</f>
        <v>#REF!</v>
      </c>
      <c r="T29" s="476" t="e">
        <f>SUM(#REF!)</f>
        <v>#REF!</v>
      </c>
      <c r="U29" s="475" t="e">
        <f>SUM(U16:U28)</f>
        <v>#REF!</v>
      </c>
      <c r="V29" s="477">
        <f>SUM(V18:V27)</f>
        <v>30.592999999999996</v>
      </c>
    </row>
    <row r="30" spans="1:22" s="458" customFormat="1" ht="17.5">
      <c r="A30" s="467"/>
      <c r="B30" s="465"/>
      <c r="C30" s="466"/>
      <c r="D30" s="478"/>
      <c r="E30" s="479"/>
      <c r="F30" s="480" t="s">
        <v>528</v>
      </c>
      <c r="G30" s="481"/>
      <c r="H30" s="478"/>
      <c r="I30" s="478"/>
      <c r="J30" s="478"/>
      <c r="K30" s="482"/>
      <c r="L30" s="481"/>
      <c r="M30" s="483"/>
      <c r="N30" s="484"/>
      <c r="O30" s="484"/>
      <c r="P30" s="484"/>
      <c r="Q30" s="484"/>
      <c r="R30" s="484"/>
      <c r="S30" s="484"/>
      <c r="T30" s="483"/>
      <c r="U30" s="483"/>
      <c r="V30" s="485"/>
    </row>
    <row r="31" spans="1:22" ht="13">
      <c r="A31" s="372" t="s">
        <v>522</v>
      </c>
      <c r="B31" s="373"/>
      <c r="C31" s="486"/>
      <c r="D31" s="390" t="s">
        <v>81</v>
      </c>
      <c r="E31" s="390"/>
      <c r="F31" s="367" t="s">
        <v>82</v>
      </c>
      <c r="G31" s="487"/>
      <c r="H31" s="398" t="s">
        <v>83</v>
      </c>
      <c r="I31" s="488"/>
      <c r="J31" s="389" t="s">
        <v>84</v>
      </c>
      <c r="K31" s="389"/>
      <c r="L31" s="605" t="s">
        <v>85</v>
      </c>
      <c r="M31" s="606"/>
      <c r="N31" s="606"/>
      <c r="O31" s="606"/>
      <c r="P31" s="606"/>
      <c r="Q31" s="606"/>
      <c r="R31" s="606"/>
      <c r="S31" s="606"/>
      <c r="T31" s="606"/>
      <c r="U31" s="606"/>
      <c r="V31" s="607"/>
    </row>
    <row r="32" spans="1:22" ht="13">
      <c r="A32" s="384" t="s">
        <v>523</v>
      </c>
      <c r="B32" s="385"/>
      <c r="C32" s="489"/>
      <c r="D32" s="385" t="s">
        <v>87</v>
      </c>
      <c r="E32" s="385"/>
      <c r="F32" s="608"/>
      <c r="G32" s="609"/>
      <c r="H32" s="384" t="s">
        <v>88</v>
      </c>
      <c r="I32" s="490"/>
      <c r="J32" s="393" t="s">
        <v>89</v>
      </c>
      <c r="K32" s="393"/>
      <c r="L32" s="386"/>
      <c r="M32" s="385"/>
      <c r="N32" s="385"/>
      <c r="O32" s="385"/>
      <c r="P32" s="385"/>
      <c r="Q32" s="385"/>
      <c r="R32" s="385"/>
      <c r="S32" s="385"/>
      <c r="T32" s="385"/>
      <c r="U32" s="385"/>
      <c r="V32" s="394"/>
    </row>
    <row r="33" spans="1:22">
      <c r="A33" s="384" t="s">
        <v>524</v>
      </c>
      <c r="B33" s="385"/>
      <c r="C33" s="392"/>
      <c r="D33" s="385"/>
      <c r="E33" s="385"/>
      <c r="F33" s="608"/>
      <c r="G33" s="609"/>
      <c r="H33" s="384"/>
      <c r="I33" s="490"/>
      <c r="J33" s="393" t="s">
        <v>93</v>
      </c>
      <c r="K33" s="393"/>
      <c r="L33" s="386"/>
      <c r="M33" s="385"/>
      <c r="N33" s="385"/>
      <c r="O33" s="385"/>
      <c r="P33" s="385"/>
      <c r="Q33" s="385"/>
      <c r="R33" s="385"/>
      <c r="S33" s="385"/>
      <c r="T33" s="385"/>
      <c r="U33" s="385"/>
      <c r="V33" s="394"/>
    </row>
    <row r="34" spans="1:22">
      <c r="A34" s="400"/>
      <c r="B34" s="401"/>
      <c r="C34" s="491"/>
      <c r="D34" s="385" t="s">
        <v>94</v>
      </c>
      <c r="E34" s="385"/>
      <c r="F34" s="492"/>
      <c r="G34" s="493"/>
      <c r="H34" s="384" t="s">
        <v>95</v>
      </c>
      <c r="I34" s="490"/>
      <c r="J34" s="393"/>
      <c r="K34" s="393"/>
      <c r="L34" s="386"/>
      <c r="M34" s="385"/>
      <c r="N34" s="385"/>
      <c r="O34" s="385"/>
      <c r="P34" s="385"/>
      <c r="Q34" s="385"/>
      <c r="R34" s="385"/>
      <c r="S34" s="385"/>
      <c r="T34" s="385"/>
      <c r="U34" s="385"/>
      <c r="V34" s="394"/>
    </row>
    <row r="35" spans="1:22" ht="13">
      <c r="A35" s="372" t="s">
        <v>96</v>
      </c>
      <c r="B35" s="390"/>
      <c r="C35" s="388"/>
      <c r="D35" s="385" t="s">
        <v>97</v>
      </c>
      <c r="E35" s="385"/>
      <c r="F35" s="494" t="s">
        <v>98</v>
      </c>
      <c r="G35" s="495"/>
      <c r="H35" s="384" t="s">
        <v>88</v>
      </c>
      <c r="I35" s="490"/>
      <c r="J35" s="393" t="s">
        <v>99</v>
      </c>
      <c r="K35" s="393"/>
      <c r="L35" s="386"/>
      <c r="M35" s="385"/>
      <c r="N35" s="385"/>
      <c r="O35" s="385"/>
      <c r="P35" s="385"/>
      <c r="Q35" s="385"/>
      <c r="R35" s="385"/>
      <c r="S35" s="385"/>
      <c r="T35" s="385"/>
      <c r="U35" s="385"/>
      <c r="V35" s="394"/>
    </row>
    <row r="36" spans="1:22" ht="13">
      <c r="A36" s="496" t="s">
        <v>887</v>
      </c>
      <c r="B36" s="385"/>
      <c r="C36" s="392"/>
      <c r="D36" s="385" t="s">
        <v>100</v>
      </c>
      <c r="E36" s="385"/>
      <c r="F36" s="497"/>
      <c r="G36" s="498"/>
      <c r="H36" s="384" t="s">
        <v>101</v>
      </c>
      <c r="I36" s="490"/>
      <c r="J36" s="393" t="s">
        <v>525</v>
      </c>
      <c r="K36" s="393"/>
      <c r="L36" s="610" t="s">
        <v>103</v>
      </c>
      <c r="M36" s="611"/>
      <c r="N36" s="611"/>
      <c r="O36" s="611"/>
      <c r="P36" s="611"/>
      <c r="Q36" s="611"/>
      <c r="R36" s="611"/>
      <c r="S36" s="611"/>
      <c r="T36" s="611"/>
      <c r="U36" s="611"/>
      <c r="V36" s="612"/>
    </row>
    <row r="37" spans="1:22">
      <c r="A37" s="400"/>
      <c r="B37" s="401"/>
      <c r="C37" s="402"/>
      <c r="D37" s="401"/>
      <c r="E37" s="401"/>
      <c r="F37" s="620" t="s">
        <v>979</v>
      </c>
      <c r="G37" s="621"/>
      <c r="H37" s="620" t="s">
        <v>980</v>
      </c>
      <c r="I37" s="621"/>
      <c r="J37" s="405" t="s">
        <v>104</v>
      </c>
      <c r="K37" s="405"/>
      <c r="L37" s="601" t="s">
        <v>105</v>
      </c>
      <c r="M37" s="602"/>
      <c r="N37" s="602"/>
      <c r="O37" s="602"/>
      <c r="P37" s="602"/>
      <c r="Q37" s="602"/>
      <c r="R37" s="602"/>
      <c r="S37" s="602"/>
      <c r="T37" s="602"/>
      <c r="U37" s="602"/>
      <c r="V37" s="603"/>
    </row>
    <row r="42" spans="1:22" ht="17.75" customHeight="1">
      <c r="A42" s="499" t="s">
        <v>869</v>
      </c>
      <c r="B42" s="499"/>
      <c r="C42" s="500"/>
      <c r="F42" s="501" t="s">
        <v>906</v>
      </c>
      <c r="H42" s="501" t="s">
        <v>912</v>
      </c>
      <c r="I42" s="502"/>
    </row>
    <row r="43" spans="1:22" ht="17.75" customHeight="1">
      <c r="A43" s="499" t="s">
        <v>888</v>
      </c>
      <c r="B43" s="499"/>
      <c r="C43" s="500"/>
      <c r="F43" s="501" t="s">
        <v>907</v>
      </c>
      <c r="H43" s="501" t="s">
        <v>912</v>
      </c>
      <c r="I43" s="502"/>
    </row>
    <row r="44" spans="1:22" ht="17.75" customHeight="1">
      <c r="A44" s="499" t="s">
        <v>905</v>
      </c>
      <c r="B44" s="499"/>
      <c r="C44" s="500"/>
      <c r="F44" s="501" t="s">
        <v>908</v>
      </c>
      <c r="H44" s="501" t="s">
        <v>573</v>
      </c>
      <c r="I44" s="502"/>
    </row>
    <row r="45" spans="1:22" ht="17.75" customHeight="1">
      <c r="A45" s="499" t="s">
        <v>541</v>
      </c>
      <c r="B45" s="499"/>
      <c r="C45" s="500"/>
      <c r="F45" s="501" t="s">
        <v>909</v>
      </c>
      <c r="H45" s="501" t="s">
        <v>573</v>
      </c>
      <c r="I45" s="502"/>
    </row>
    <row r="46" spans="1:22" ht="17.75" customHeight="1">
      <c r="A46" s="499" t="s">
        <v>542</v>
      </c>
      <c r="B46" s="499"/>
      <c r="C46" s="500"/>
      <c r="F46" s="501" t="s">
        <v>910</v>
      </c>
      <c r="H46" s="501" t="s">
        <v>573</v>
      </c>
    </row>
    <row r="47" spans="1:22" ht="20">
      <c r="F47" s="501" t="s">
        <v>911</v>
      </c>
      <c r="H47" s="501" t="s">
        <v>573</v>
      </c>
    </row>
    <row r="48" spans="1:22" ht="20">
      <c r="F48" s="501"/>
      <c r="H48" s="501"/>
    </row>
    <row r="49" spans="6:8" ht="20">
      <c r="F49" s="501"/>
      <c r="H49" s="501"/>
    </row>
    <row r="50" spans="6:8" ht="20">
      <c r="F50" s="501"/>
      <c r="H50" s="501"/>
    </row>
    <row r="51" spans="6:8" ht="20">
      <c r="F51" s="501"/>
      <c r="H51" s="501"/>
    </row>
  </sheetData>
  <mergeCells count="8">
    <mergeCell ref="F37:G37"/>
    <mergeCell ref="H37:I37"/>
    <mergeCell ref="L37:V37"/>
    <mergeCell ref="Q1:T1"/>
    <mergeCell ref="L31:V31"/>
    <mergeCell ref="F32:G32"/>
    <mergeCell ref="F33:G33"/>
    <mergeCell ref="L36:V36"/>
  </mergeCells>
  <printOptions horizontalCentered="1"/>
  <pageMargins left="0.15748031496062992" right="0" top="0.11811023622047245" bottom="0.15748031496062992" header="0.51181102362204722" footer="0.19685039370078741"/>
  <pageSetup paperSize="9" scale="70" firstPageNumber="4294963191" fitToHeight="2" orientation="landscape" r:id="rId1"/>
  <headerFooter alignWithMargins="0">
    <oddHeader>&amp;R&amp;"Calibri"&amp;10&amp;K000000 Confidential&amp;1#_x000D_</oddHead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A23FA-79D8-446F-A9A2-74CBC9AC3150}">
  <sheetPr>
    <tabColor rgb="FFFFFFCC"/>
    <pageSetUpPr fitToPage="1"/>
  </sheetPr>
  <dimension ref="A1:V50"/>
  <sheetViews>
    <sheetView zoomScale="85" zoomScaleNormal="85" zoomScaleSheetLayoutView="100" workbookViewId="0">
      <selection activeCell="L20" sqref="L20"/>
    </sheetView>
  </sheetViews>
  <sheetFormatPr defaultColWidth="9.1796875" defaultRowHeight="12.5"/>
  <cols>
    <col min="1" max="1" width="8.4531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TODAY()</f>
        <v>44769</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496"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556"/>
      <c r="I10" s="557"/>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536" t="s">
        <v>983</v>
      </c>
      <c r="C18" s="512" t="str">
        <f>IF(D18="","",VLOOKUP(B18,Data!$B$5:$L$402,2,FALSE))</f>
        <v/>
      </c>
      <c r="D18" s="514"/>
      <c r="E18" s="447"/>
      <c r="F18" s="445" t="str">
        <f>IF(D18="","",VLOOKUP(B18,Data!$B$5:$L$402,11,FALSE))</f>
        <v/>
      </c>
      <c r="G18" s="448" t="str">
        <f t="shared" ref="G18:G26" si="0">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123,Data!G123,(IF(B18=Data!#REF!,Data!#REF!,(IF(B18=Data!#REF!,Data!#REF!,(IF(B18=Data!#REF!,Data!#REF!,(IF(B18=Data!#REF!,Data!#REF!,(IF(B18=Data!#REF!,Data!#REF!,(IF(B18=Data!#REF!,Data!#REF!,Data!#REF!)))))))))))))))&amp;IF(B18=Data!#REF!,Data!#REF!,(IF(B18=Data!#REF!,Data!#REF!,(IF(B18=Data!#REF!,Data!#REF!,(IF(B18=Data!#REF!,Data!#REF!,(IF(B18=Data!B102,Data!G102,(IF(B18=Data!B105,Data!G920,(IF(B18=Data!#REF!,Data!#REF!,(IF(B18=Data!#REF!,Data!#REF!,Data!#REF!)))))))))))))))&amp;IF(B18=Data!#REF!,Data!#REF!,(IF(B18=Data!#REF!,Data!#REF!,(IF(B18=Data!#REF!,Data!#REF!,(IF(B18=Data!#REF!,Data!#REF!,(IF(B18=Data!#REF!,Data!#REF!,Data!#REF!)))))))))</f>
        <v>#REF!</v>
      </c>
      <c r="N18" s="453"/>
      <c r="O18" s="454"/>
      <c r="P18" s="455" t="e">
        <f>IF(B18=Data!#REF!,Data!#REF!,(IF(B18=Data!B123,Data!H123,(IF(B18=Data!#REF!,Data!#REF!,(IF(B18=Data!#REF!,Data!#REF!,(IF(B18=Data!#REF!,Data!#REF!,(IF(B18=Data!#REF!,Data!#REF!,(IF(B18=Data!#REF!,Data!#REF!,(IF(B18=Data!#REF!,Data!#REF!,Data!#REF!)))))))))))))))&amp;IF(B18=Data!#REF!,Data!#REF!,(IF(B18=Data!#REF!,Data!#REF!,(IF(B18=Data!#REF!,Data!#REF!,(IF(B18=Data!#REF!,Data!#REF!,(IF(B18=Data!B102,Data!H102,(IF(B18=Data!B105,Data!H920,(IF(B18=Data!#REF!,Data!#REF!,(IF(B18=Data!#REF!,Data!#REF!,Data!#REF!)))))))))))))))&amp;IF(B18=Data!#REF!,Data!#REF!,(IF(B18=Data!#REF!,Data!#REF!,(IF(B18=Data!#REF!,Data!#REF!,(IF(B18=Data!#REF!,Data!#REF!,(IF(B18=Data!#REF!,Data!#REF!,Data!#REF!)))))))))</f>
        <v>#REF!</v>
      </c>
      <c r="Q18" s="454"/>
      <c r="R18" s="454"/>
      <c r="S18" s="455" t="e">
        <f>IF(B18=Data!#REF!,Data!#REF!,(IF(B18=Data!B123,Data!I123,(IF(B18=Data!#REF!,Data!#REF!,(IF(B18=Data!#REF!,Data!#REF!,(IF(B18=Data!#REF!,Data!#REF!,(IF(B18=Data!#REF!,Data!#REF!,(IF(B18=Data!#REF!,Data!#REF!,(IF(B18=Data!#REF!,Data!#REF!,Data!#REF!)))))))))))))))&amp;IF(B18=Data!#REF!,Data!#REF!,(IF(B18=Data!#REF!,Data!#REF!,(IF(B18=Data!#REF!,Data!#REF!,(IF(B18=Data!#REF!,Data!#REF!,(IF(B18=Data!B102,Data!I102,(IF(B18=Data!B105,Data!I920,(IF(B18=Data!#REF!,Data!#REF!,(IF(B18=Data!#REF!,Data!#REF!,Data!#REF!)))))))))))))))&amp;IF(B18=Data!#REF!,Data!#REF!,(IF(B18=Data!#REF!,Data!#REF!,(IF(B18=Data!#REF!,Data!#REF!,(IF(B18=Data!#REF!,Data!#REF!,(IF(B18=Data!#REF!,Data!#REF!,Data!#REF!)))))))))</f>
        <v>#REF!</v>
      </c>
      <c r="T18" s="456"/>
      <c r="U18" s="455" t="e">
        <f>IF(B18=Data!#REF!,Data!#REF!,(IF(B18=Data!B123,Data!J123,(IF(B18=Data!#REF!,Data!#REF!,(IF(B18=Data!#REF!,Data!#REF!,(IF(B18=Data!#REF!,Data!#REF!,(IF(B18=Data!#REF!,Data!#REF!,(IF(B18=Data!#REF!,Data!#REF!,(IF(B18=Data!#REF!,Data!#REF!,Data!#REF!)))))))))))))))&amp;IF(B18=Data!#REF!,Data!#REF!,(IF(B18=Data!#REF!,Data!#REF!,(IF(B18=Data!#REF!,Data!#REF!,(IF(B18=Data!#REF!,Data!#REF!,(IF(B18=Data!B102,Data!J102,(IF(B18=Data!B105,Data!J920,(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541"/>
      <c r="B19" s="460" t="s">
        <v>985</v>
      </c>
      <c r="C19" s="445"/>
      <c r="D19" s="505">
        <v>1</v>
      </c>
      <c r="E19" s="447"/>
      <c r="F19" s="445">
        <v>131.29</v>
      </c>
      <c r="G19" s="448">
        <f t="shared" si="0"/>
        <v>131.29</v>
      </c>
      <c r="H19" s="449" t="s">
        <v>986</v>
      </c>
      <c r="I19" s="450" t="s">
        <v>987</v>
      </c>
      <c r="J19" s="535" t="s">
        <v>984</v>
      </c>
      <c r="K19" s="452">
        <v>8</v>
      </c>
      <c r="L19" s="445">
        <v>7.6</v>
      </c>
      <c r="M19" s="448" t="e">
        <f>IF(B19=Data!#REF!,Data!#REF!,(IF(B19=Data!B102,Data!G102,(IF(B19=Data!#REF!,Data!#REF!,(IF(B19=Data!#REF!,Data!#REF!,(IF(B19=Data!#REF!,Data!#REF!,(IF(B19=Data!#REF!,Data!#REF!,(IF(B19=Data!#REF!,Data!#REF!,(IF(B19=Data!#REF!,Data!#REF!,Data!#REF!)))))))))))))))&amp;IF(B19=Data!#REF!,Data!#REF!,(IF(B19=Data!#REF!,Data!#REF!,(IF(B19=Data!#REF!,Data!#REF!,(IF(B19=Data!#REF!,Data!#REF!,(IF(B19=Data!B81,Data!G81,(IF(B19=Data!B84,Data!G899,(IF(B19=Data!#REF!,Data!#REF!,(IF(B19=Data!#REF!,Data!#REF!,Data!#REF!)))))))))))))))&amp;IF(B19=Data!#REF!,Data!#REF!,(IF(B19=Data!#REF!,Data!#REF!,(IF(B19=Data!#REF!,Data!#REF!,(IF(B19=Data!#REF!,Data!#REF!,(IF(B19=Data!#REF!,Data!#REF!,Data!#REF!)))))))))</f>
        <v>#REF!</v>
      </c>
      <c r="N19" s="453"/>
      <c r="O19" s="454"/>
      <c r="P19" s="455" t="e">
        <f>IF(B19=Data!#REF!,Data!#REF!,(IF(B19=Data!B102,Data!H102,(IF(B19=Data!#REF!,Data!#REF!,(IF(B19=Data!#REF!,Data!#REF!,(IF(B19=Data!#REF!,Data!#REF!,(IF(B19=Data!#REF!,Data!#REF!,(IF(B19=Data!#REF!,Data!#REF!,(IF(B19=Data!#REF!,Data!#REF!,Data!#REF!)))))))))))))))&amp;IF(B19=Data!#REF!,Data!#REF!,(IF(B19=Data!#REF!,Data!#REF!,(IF(B19=Data!#REF!,Data!#REF!,(IF(B19=Data!#REF!,Data!#REF!,(IF(B19=Data!B81,Data!H81,(IF(B19=Data!B84,Data!H899,(IF(B19=Data!#REF!,Data!#REF!,(IF(B19=Data!#REF!,Data!#REF!,Data!#REF!)))))))))))))))&amp;IF(B19=Data!#REF!,Data!#REF!,(IF(B19=Data!#REF!,Data!#REF!,(IF(B19=Data!#REF!,Data!#REF!,(IF(B19=Data!#REF!,Data!#REF!,(IF(B19=Data!#REF!,Data!#REF!,Data!#REF!)))))))))</f>
        <v>#REF!</v>
      </c>
      <c r="Q19" s="454"/>
      <c r="R19" s="454"/>
      <c r="S19" s="455" t="e">
        <f>IF(B19=Data!#REF!,Data!#REF!,(IF(B19=Data!B102,Data!I102,(IF(B19=Data!#REF!,Data!#REF!,(IF(B19=Data!#REF!,Data!#REF!,(IF(B19=Data!#REF!,Data!#REF!,(IF(B19=Data!#REF!,Data!#REF!,(IF(B19=Data!#REF!,Data!#REF!,(IF(B19=Data!#REF!,Data!#REF!,Data!#REF!)))))))))))))))&amp;IF(B19=Data!#REF!,Data!#REF!,(IF(B19=Data!#REF!,Data!#REF!,(IF(B19=Data!#REF!,Data!#REF!,(IF(B19=Data!#REF!,Data!#REF!,(IF(B19=Data!B81,Data!I81,(IF(B19=Data!B84,Data!I899,(IF(B19=Data!#REF!,Data!#REF!,(IF(B19=Data!#REF!,Data!#REF!,Data!#REF!)))))))))))))))&amp;IF(B19=Data!#REF!,Data!#REF!,(IF(B19=Data!#REF!,Data!#REF!,(IF(B19=Data!#REF!,Data!#REF!,(IF(B19=Data!#REF!,Data!#REF!,(IF(B19=Data!#REF!,Data!#REF!,Data!#REF!)))))))))</f>
        <v>#REF!</v>
      </c>
      <c r="T19" s="456"/>
      <c r="U19" s="455" t="e">
        <f>IF(B19=Data!#REF!,Data!#REF!,(IF(B19=Data!B102,Data!J102,(IF(B19=Data!#REF!,Data!#REF!,(IF(B19=Data!#REF!,Data!#REF!,(IF(B19=Data!#REF!,Data!#REF!,(IF(B19=Data!#REF!,Data!#REF!,(IF(B19=Data!#REF!,Data!#REF!,(IF(B19=Data!#REF!,Data!#REF!,Data!#REF!)))))))))))))))&amp;IF(B19=Data!#REF!,Data!#REF!,(IF(B19=Data!#REF!,Data!#REF!,(IF(B19=Data!#REF!,Data!#REF!,(IF(B19=Data!#REF!,Data!#REF!,(IF(B19=Data!B81,Data!J81,(IF(B19=Data!B84,Data!J899,(IF(B19=Data!#REF!,Data!#REF!,(IF(B19=Data!#REF!,Data!#REF!,Data!#REF!)))))))))))))))&amp;IF(B19=Data!#REF!,Data!#REF!,(IF(B19=Data!#REF!,Data!#REF!,(IF(B19=Data!#REF!,Data!#REF!,(IF(B19=Data!#REF!,Data!#REF!,(IF(B19=Data!#REF!,Data!#REF!,Data!#REF!)))))))))</f>
        <v>#REF!</v>
      </c>
      <c r="V19" s="457">
        <v>4.4999999999999998E-2</v>
      </c>
    </row>
    <row r="20" spans="1:22" s="458" customFormat="1" ht="20" customHeight="1">
      <c r="A20" s="443"/>
      <c r="B20" s="460"/>
      <c r="C20" s="445" t="str">
        <f>IF(D20="","",VLOOKUP(B20,Data!$B$5:$L$402,2,FALSE))</f>
        <v/>
      </c>
      <c r="D20" s="505"/>
      <c r="E20" s="447"/>
      <c r="F20" s="445" t="str">
        <f>IF(D20="","",VLOOKUP(B20,Data!$B$5:$L$402,11,FALSE))</f>
        <v/>
      </c>
      <c r="G20" s="448" t="str">
        <f t="shared" si="0"/>
        <v>-</v>
      </c>
      <c r="H20" s="449" t="str">
        <f>IF(D20="","",VLOOKUP(B20,Data!$B$5:$D$402,3,FALSE))</f>
        <v/>
      </c>
      <c r="I20" s="450" t="str">
        <f>IF(D20="","",VLOOKUP(B20,Data!$B$5:$M$402,12,FALSE))</f>
        <v/>
      </c>
      <c r="J20" s="535"/>
      <c r="K20" s="452" t="str">
        <f>IF(D20="","",VLOOKUP(B20,Data!$B$5:$E$402,4,FALSE)*D20)</f>
        <v/>
      </c>
      <c r="L20" s="445" t="str">
        <f>IF(D20="","",VLOOKUP(B20,Data!$B$5:$F$402,5,FALSE)*D20)</f>
        <v/>
      </c>
      <c r="M20" s="448" t="e">
        <f>IF(B20=Data!#REF!,Data!#REF!,(IF(B20=Data!B86,Data!G86,(IF(B20=Data!#REF!,Data!#REF!,(IF(B20=Data!#REF!,Data!#REF!,(IF(B20=Data!#REF!,Data!#REF!,(IF(B20=Data!#REF!,Data!#REF!,(IF(B20=Data!#REF!,Data!#REF!,(IF(B20=Data!#REF!,Data!#REF!,Data!#REF!)))))))))))))))&amp;IF(B20=Data!#REF!,Data!#REF!,(IF(B20=Data!#REF!,Data!#REF!,(IF(B20=Data!#REF!,Data!#REF!,(IF(B20=Data!#REF!,Data!#REF!,(IF(B20=Data!B65,Data!G65,(IF(B20=Data!B68,Data!G883,(IF(B20=Data!#REF!,Data!#REF!,(IF(B20=Data!#REF!,Data!#REF!,Data!#REF!)))))))))))))))&amp;IF(B20=Data!#REF!,Data!#REF!,(IF(B20=Data!#REF!,Data!#REF!,(IF(B20=Data!#REF!,Data!#REF!,(IF(B20=Data!#REF!,Data!#REF!,(IF(B20=Data!#REF!,Data!#REF!,Data!#REF!)))))))))</f>
        <v>#REF!</v>
      </c>
      <c r="N20" s="453"/>
      <c r="O20" s="454"/>
      <c r="P20" s="455" t="e">
        <f>IF(B20=Data!#REF!,Data!#REF!,(IF(B20=Data!B86,Data!H86,(IF(B20=Data!#REF!,Data!#REF!,(IF(B20=Data!#REF!,Data!#REF!,(IF(B20=Data!#REF!,Data!#REF!,(IF(B20=Data!#REF!,Data!#REF!,(IF(B20=Data!#REF!,Data!#REF!,(IF(B20=Data!#REF!,Data!#REF!,Data!#REF!)))))))))))))))&amp;IF(B20=Data!#REF!,Data!#REF!,(IF(B20=Data!#REF!,Data!#REF!,(IF(B20=Data!#REF!,Data!#REF!,(IF(B20=Data!#REF!,Data!#REF!,(IF(B20=Data!B65,Data!H65,(IF(B20=Data!B68,Data!H883,(IF(B20=Data!#REF!,Data!#REF!,(IF(B20=Data!#REF!,Data!#REF!,Data!#REF!)))))))))))))))&amp;IF(B20=Data!#REF!,Data!#REF!,(IF(B20=Data!#REF!,Data!#REF!,(IF(B20=Data!#REF!,Data!#REF!,(IF(B20=Data!#REF!,Data!#REF!,(IF(B20=Data!#REF!,Data!#REF!,Data!#REF!)))))))))</f>
        <v>#REF!</v>
      </c>
      <c r="Q20" s="454"/>
      <c r="R20" s="454"/>
      <c r="S20" s="455" t="e">
        <f>IF(B20=Data!#REF!,Data!#REF!,(IF(B20=Data!B86,Data!I86,(IF(B20=Data!#REF!,Data!#REF!,(IF(B20=Data!#REF!,Data!#REF!,(IF(B20=Data!#REF!,Data!#REF!,(IF(B20=Data!#REF!,Data!#REF!,(IF(B20=Data!#REF!,Data!#REF!,(IF(B20=Data!#REF!,Data!#REF!,Data!#REF!)))))))))))))))&amp;IF(B20=Data!#REF!,Data!#REF!,(IF(B20=Data!#REF!,Data!#REF!,(IF(B20=Data!#REF!,Data!#REF!,(IF(B20=Data!#REF!,Data!#REF!,(IF(B20=Data!B65,Data!I65,(IF(B20=Data!B68,Data!I883,(IF(B20=Data!#REF!,Data!#REF!,(IF(B20=Data!#REF!,Data!#REF!,Data!#REF!)))))))))))))))&amp;IF(B20=Data!#REF!,Data!#REF!,(IF(B20=Data!#REF!,Data!#REF!,(IF(B20=Data!#REF!,Data!#REF!,(IF(B20=Data!#REF!,Data!#REF!,(IF(B20=Data!#REF!,Data!#REF!,Data!#REF!)))))))))</f>
        <v>#REF!</v>
      </c>
      <c r="T20" s="456"/>
      <c r="U20" s="455" t="e">
        <f>IF(B20=Data!#REF!,Data!#REF!,(IF(B20=Data!B86,Data!J86,(IF(B20=Data!#REF!,Data!#REF!,(IF(B20=Data!#REF!,Data!#REF!,(IF(B20=Data!#REF!,Data!#REF!,(IF(B20=Data!#REF!,Data!#REF!,(IF(B20=Data!#REF!,Data!#REF!,(IF(B20=Data!#REF!,Data!#REF!,Data!#REF!)))))))))))))))&amp;IF(B20=Data!#REF!,Data!#REF!,(IF(B20=Data!#REF!,Data!#REF!,(IF(B20=Data!#REF!,Data!#REF!,(IF(B20=Data!#REF!,Data!#REF!,(IF(B20=Data!B65,Data!J65,(IF(B20=Data!B68,Data!J883,(IF(B20=Data!#REF!,Data!#REF!,(IF(B20=Data!#REF!,Data!#REF!,Data!#REF!)))))))))))))))&amp;IF(B20=Data!#REF!,Data!#REF!,(IF(B20=Data!#REF!,Data!#REF!,(IF(B20=Data!#REF!,Data!#REF!,(IF(B20=Data!#REF!,Data!#REF!,(IF(B20=Data!#REF!,Data!#REF!,Data!#REF!)))))))))</f>
        <v>#REF!</v>
      </c>
      <c r="V20" s="457" t="str">
        <f>IF(D20="","",VLOOKUP(B20,Data!$B$5:$J$402,9,FALSE)*D20)</f>
        <v/>
      </c>
    </row>
    <row r="21" spans="1:22" s="458" customFormat="1" ht="20" customHeight="1">
      <c r="A21" s="443"/>
      <c r="B21" s="460"/>
      <c r="C21" s="445" t="str">
        <f>IF(D21="","",VLOOKUP(B21,Data!$B$5:$L$402,2,FALSE))</f>
        <v/>
      </c>
      <c r="D21" s="505"/>
      <c r="E21" s="447"/>
      <c r="F21" s="445" t="str">
        <f>IF(D21="","",VLOOKUP(B21,Data!$B$5:$L$402,11,FALSE))</f>
        <v/>
      </c>
      <c r="G21" s="448" t="str">
        <f t="shared" si="0"/>
        <v>-</v>
      </c>
      <c r="H21" s="449" t="str">
        <f>IF(D21="","",VLOOKUP(B21,Data!$B$5:$D$402,3,FALSE))</f>
        <v/>
      </c>
      <c r="I21" s="450"/>
      <c r="J21" s="535"/>
      <c r="K21" s="452" t="str">
        <f>IF(D21="","",VLOOKUP(B21,Data!$B$5:$E$402,4,FALSE)*D21)</f>
        <v/>
      </c>
      <c r="L21" s="445" t="str">
        <f>IF(D21="","",VLOOKUP(B21,Data!$B$5:$F$402,5,FALSE)*D21)</f>
        <v/>
      </c>
      <c r="M21" s="448" t="e">
        <f>IF(B21=Data!#REF!,Data!#REF!,(IF(B21=Data!B89,Data!G89,(IF(B21=Data!#REF!,Data!#REF!,(IF(B21=Data!#REF!,Data!#REF!,(IF(B21=Data!#REF!,Data!#REF!,(IF(B21=Data!#REF!,Data!#REF!,(IF(B21=Data!#REF!,Data!#REF!,(IF(B21=Data!#REF!,Data!#REF!,Data!#REF!)))))))))))))))&amp;IF(B21=Data!#REF!,Data!#REF!,(IF(B21=Data!#REF!,Data!#REF!,(IF(B21=Data!#REF!,Data!#REF!,(IF(B21=Data!#REF!,Data!#REF!,(IF(B21=Data!B68,Data!G68,(IF(B21=Data!B71,Data!G886,(IF(B21=Data!#REF!,Data!#REF!,(IF(B21=Data!#REF!,Data!#REF!,Data!#REF!)))))))))))))))&amp;IF(B21=Data!#REF!,Data!#REF!,(IF(B21=Data!#REF!,Data!#REF!,(IF(B21=Data!#REF!,Data!#REF!,(IF(B21=Data!#REF!,Data!#REF!,(IF(B21=Data!#REF!,Data!#REF!,Data!#REF!)))))))))</f>
        <v>#REF!</v>
      </c>
      <c r="N21" s="453"/>
      <c r="O21" s="454"/>
      <c r="P21" s="455" t="e">
        <f>IF(B21=Data!#REF!,Data!#REF!,(IF(B21=Data!B89,Data!H89,(IF(B21=Data!#REF!,Data!#REF!,(IF(B21=Data!#REF!,Data!#REF!,(IF(B21=Data!#REF!,Data!#REF!,(IF(B21=Data!#REF!,Data!#REF!,(IF(B21=Data!#REF!,Data!#REF!,(IF(B21=Data!#REF!,Data!#REF!,Data!#REF!)))))))))))))))&amp;IF(B21=Data!#REF!,Data!#REF!,(IF(B21=Data!#REF!,Data!#REF!,(IF(B21=Data!#REF!,Data!#REF!,(IF(B21=Data!#REF!,Data!#REF!,(IF(B21=Data!B68,Data!H68,(IF(B21=Data!B71,Data!H886,(IF(B21=Data!#REF!,Data!#REF!,(IF(B21=Data!#REF!,Data!#REF!,Data!#REF!)))))))))))))))&amp;IF(B21=Data!#REF!,Data!#REF!,(IF(B21=Data!#REF!,Data!#REF!,(IF(B21=Data!#REF!,Data!#REF!,(IF(B21=Data!#REF!,Data!#REF!,(IF(B21=Data!#REF!,Data!#REF!,Data!#REF!)))))))))</f>
        <v>#REF!</v>
      </c>
      <c r="Q21" s="454"/>
      <c r="R21" s="454"/>
      <c r="S21" s="455" t="e">
        <f>IF(B21=Data!#REF!,Data!#REF!,(IF(B21=Data!B89,Data!I89,(IF(B21=Data!#REF!,Data!#REF!,(IF(B21=Data!#REF!,Data!#REF!,(IF(B21=Data!#REF!,Data!#REF!,(IF(B21=Data!#REF!,Data!#REF!,(IF(B21=Data!#REF!,Data!#REF!,(IF(B21=Data!#REF!,Data!#REF!,Data!#REF!)))))))))))))))&amp;IF(B21=Data!#REF!,Data!#REF!,(IF(B21=Data!#REF!,Data!#REF!,(IF(B21=Data!#REF!,Data!#REF!,(IF(B21=Data!#REF!,Data!#REF!,(IF(B21=Data!B68,Data!I68,(IF(B21=Data!B71,Data!I886,(IF(B21=Data!#REF!,Data!#REF!,(IF(B21=Data!#REF!,Data!#REF!,Data!#REF!)))))))))))))))&amp;IF(B21=Data!#REF!,Data!#REF!,(IF(B21=Data!#REF!,Data!#REF!,(IF(B21=Data!#REF!,Data!#REF!,(IF(B21=Data!#REF!,Data!#REF!,(IF(B21=Data!#REF!,Data!#REF!,Data!#REF!)))))))))</f>
        <v>#REF!</v>
      </c>
      <c r="T21" s="456"/>
      <c r="U21" s="455" t="e">
        <f>IF(B21=Data!#REF!,Data!#REF!,(IF(B21=Data!B89,Data!J89,(IF(B21=Data!#REF!,Data!#REF!,(IF(B21=Data!#REF!,Data!#REF!,(IF(B21=Data!#REF!,Data!#REF!,(IF(B21=Data!#REF!,Data!#REF!,(IF(B21=Data!#REF!,Data!#REF!,(IF(B21=Data!#REF!,Data!#REF!,Data!#REF!)))))))))))))))&amp;IF(B21=Data!#REF!,Data!#REF!,(IF(B21=Data!#REF!,Data!#REF!,(IF(B21=Data!#REF!,Data!#REF!,(IF(B21=Data!#REF!,Data!#REF!,(IF(B21=Data!B68,Data!J68,(IF(B21=Data!B71,Data!J886,(IF(B21=Data!#REF!,Data!#REF!,(IF(B21=Data!#REF!,Data!#REF!,Data!#REF!)))))))))))))))&amp;IF(B21=Data!#REF!,Data!#REF!,(IF(B21=Data!#REF!,Data!#REF!,(IF(B21=Data!#REF!,Data!#REF!,(IF(B21=Data!#REF!,Data!#REF!,(IF(B21=Data!#REF!,Data!#REF!,Data!#REF!)))))))))</f>
        <v>#REF!</v>
      </c>
      <c r="V21" s="457" t="str">
        <f>IF(D21="","",VLOOKUP(B21,Data!$B$5:$J$402,9,FALSE)*D21)</f>
        <v/>
      </c>
    </row>
    <row r="22" spans="1:22" s="458" customFormat="1" ht="20" customHeight="1">
      <c r="A22" s="443"/>
      <c r="B22" s="460"/>
      <c r="C22" s="445" t="str">
        <f>IF(D22="","",VLOOKUP(B22,Data!$B$5:$L$402,2,FALSE))</f>
        <v/>
      </c>
      <c r="D22" s="505"/>
      <c r="E22" s="447"/>
      <c r="F22" s="445" t="str">
        <f>IF(D22="","",VLOOKUP(B22,Data!$B$5:$L$402,11,FALSE))</f>
        <v/>
      </c>
      <c r="G22" s="448" t="str">
        <f t="shared" si="0"/>
        <v>-</v>
      </c>
      <c r="H22" s="449" t="str">
        <f>IF(D22="","",VLOOKUP(B22,Data!$B$5:$D$402,3,FALSE))</f>
        <v/>
      </c>
      <c r="I22" s="450" t="str">
        <f>IF(D22="","",VLOOKUP(B22,Data!$B$5:$M$402,12,FALSE))</f>
        <v/>
      </c>
      <c r="J22" s="535"/>
      <c r="K22" s="452" t="str">
        <f>IF(D22="","",VLOOKUP(B22,Data!$B$5:$E$402,4,FALSE)*D22)</f>
        <v/>
      </c>
      <c r="L22" s="445" t="str">
        <f>IF(D22="","",VLOOKUP(B22,Data!$B$5:$F$402,5,FALSE)*D22)</f>
        <v/>
      </c>
      <c r="M22" s="448" t="e">
        <f>IF(B22=Data!#REF!,Data!#REF!,(IF(B22=Data!B90,Data!G90,(IF(B22=Data!#REF!,Data!#REF!,(IF(B22=Data!#REF!,Data!#REF!,(IF(B22=Data!#REF!,Data!#REF!,(IF(B22=Data!#REF!,Data!#REF!,(IF(B22=Data!#REF!,Data!#REF!,(IF(B22=Data!#REF!,Data!#REF!,Data!#REF!)))))))))))))))&amp;IF(B22=Data!#REF!,Data!#REF!,(IF(B22=Data!#REF!,Data!#REF!,(IF(B22=Data!#REF!,Data!#REF!,(IF(B22=Data!#REF!,Data!#REF!,(IF(B22=Data!B69,Data!G69,(IF(B22=Data!B72,Data!G887,(IF(B22=Data!#REF!,Data!#REF!,(IF(B22=Data!#REF!,Data!#REF!,Data!#REF!)))))))))))))))&amp;IF(B22=Data!#REF!,Data!#REF!,(IF(B22=Data!#REF!,Data!#REF!,(IF(B22=Data!#REF!,Data!#REF!,(IF(B22=Data!#REF!,Data!#REF!,(IF(B22=Data!#REF!,Data!#REF!,Data!#REF!)))))))))</f>
        <v>#REF!</v>
      </c>
      <c r="N22" s="453"/>
      <c r="O22" s="454"/>
      <c r="P22" s="455" t="e">
        <f>IF(B22=Data!#REF!,Data!#REF!,(IF(B22=Data!B90,Data!H90,(IF(B22=Data!#REF!,Data!#REF!,(IF(B22=Data!#REF!,Data!#REF!,(IF(B22=Data!#REF!,Data!#REF!,(IF(B22=Data!#REF!,Data!#REF!,(IF(B22=Data!#REF!,Data!#REF!,(IF(B22=Data!#REF!,Data!#REF!,Data!#REF!)))))))))))))))&amp;IF(B22=Data!#REF!,Data!#REF!,(IF(B22=Data!#REF!,Data!#REF!,(IF(B22=Data!#REF!,Data!#REF!,(IF(B22=Data!#REF!,Data!#REF!,(IF(B22=Data!B69,Data!H69,(IF(B22=Data!B72,Data!H887,(IF(B22=Data!#REF!,Data!#REF!,(IF(B22=Data!#REF!,Data!#REF!,Data!#REF!)))))))))))))))&amp;IF(B22=Data!#REF!,Data!#REF!,(IF(B22=Data!#REF!,Data!#REF!,(IF(B22=Data!#REF!,Data!#REF!,(IF(B22=Data!#REF!,Data!#REF!,(IF(B22=Data!#REF!,Data!#REF!,Data!#REF!)))))))))</f>
        <v>#REF!</v>
      </c>
      <c r="Q22" s="454"/>
      <c r="R22" s="454"/>
      <c r="S22" s="455" t="e">
        <f>IF(B22=Data!#REF!,Data!#REF!,(IF(B22=Data!B90,Data!I90,(IF(B22=Data!#REF!,Data!#REF!,(IF(B22=Data!#REF!,Data!#REF!,(IF(B22=Data!#REF!,Data!#REF!,(IF(B22=Data!#REF!,Data!#REF!,(IF(B22=Data!#REF!,Data!#REF!,(IF(B22=Data!#REF!,Data!#REF!,Data!#REF!)))))))))))))))&amp;IF(B22=Data!#REF!,Data!#REF!,(IF(B22=Data!#REF!,Data!#REF!,(IF(B22=Data!#REF!,Data!#REF!,(IF(B22=Data!#REF!,Data!#REF!,(IF(B22=Data!B69,Data!I69,(IF(B22=Data!B72,Data!I887,(IF(B22=Data!#REF!,Data!#REF!,(IF(B22=Data!#REF!,Data!#REF!,Data!#REF!)))))))))))))))&amp;IF(B22=Data!#REF!,Data!#REF!,(IF(B22=Data!#REF!,Data!#REF!,(IF(B22=Data!#REF!,Data!#REF!,(IF(B22=Data!#REF!,Data!#REF!,(IF(B22=Data!#REF!,Data!#REF!,Data!#REF!)))))))))</f>
        <v>#REF!</v>
      </c>
      <c r="T22" s="456"/>
      <c r="U22" s="455" t="e">
        <f>IF(B22=Data!#REF!,Data!#REF!,(IF(B22=Data!B90,Data!J90,(IF(B22=Data!#REF!,Data!#REF!,(IF(B22=Data!#REF!,Data!#REF!,(IF(B22=Data!#REF!,Data!#REF!,(IF(B22=Data!#REF!,Data!#REF!,(IF(B22=Data!#REF!,Data!#REF!,(IF(B22=Data!#REF!,Data!#REF!,Data!#REF!)))))))))))))))&amp;IF(B22=Data!#REF!,Data!#REF!,(IF(B22=Data!#REF!,Data!#REF!,(IF(B22=Data!#REF!,Data!#REF!,(IF(B22=Data!#REF!,Data!#REF!,(IF(B22=Data!B69,Data!J69,(IF(B22=Data!B72,Data!J887,(IF(B22=Data!#REF!,Data!#REF!,(IF(B22=Data!#REF!,Data!#REF!,Data!#REF!)))))))))))))))&amp;IF(B22=Data!#REF!,Data!#REF!,(IF(B22=Data!#REF!,Data!#REF!,(IF(B22=Data!#REF!,Data!#REF!,(IF(B22=Data!#REF!,Data!#REF!,(IF(B22=Data!#REF!,Data!#REF!,Data!#REF!)))))))))</f>
        <v>#REF!</v>
      </c>
      <c r="V22" s="457" t="str">
        <f>IF(D22="","",VLOOKUP(B22,Data!$B$5:$J$402,9,FALSE)*D22)</f>
        <v/>
      </c>
    </row>
    <row r="23" spans="1:22" s="458" customFormat="1" ht="20" customHeight="1">
      <c r="A23" s="443"/>
      <c r="B23" s="460"/>
      <c r="C23" s="445" t="str">
        <f>IF(D23="","",VLOOKUP(B23,Data!$B$5:$L$402,2,FALSE))</f>
        <v/>
      </c>
      <c r="D23" s="505"/>
      <c r="E23" s="447"/>
      <c r="F23" s="445" t="str">
        <f>IF(D23="","",VLOOKUP(B23,Data!$B$5:$L$402,11,FALSE))</f>
        <v/>
      </c>
      <c r="G23" s="448" t="str">
        <f t="shared" si="0"/>
        <v>-</v>
      </c>
      <c r="H23" s="449" t="str">
        <f>IF(D23="","",VLOOKUP(B23,Data!$B$5:$D$402,3,FALSE))</f>
        <v/>
      </c>
      <c r="I23" s="450" t="str">
        <f>IF(D23="","",VLOOKUP(B23,Data!$B$5:$M$402,12,FALSE))</f>
        <v/>
      </c>
      <c r="J23" s="535"/>
      <c r="K23" s="452" t="str">
        <f>IF(D23="","",VLOOKUP(B23,Data!$B$5:$E$402,4,FALSE)*D23)</f>
        <v/>
      </c>
      <c r="L23" s="445" t="str">
        <f>IF(D23="","",VLOOKUP(B23,Data!$B$5:$F$402,5,FALSE)*D23)</f>
        <v/>
      </c>
      <c r="M23" s="448" t="e">
        <f>IF(B23=Data!#REF!,Data!#REF!,(IF(B23=Data!B91,Data!G91,(IF(B23=Data!#REF!,Data!#REF!,(IF(B23=Data!#REF!,Data!#REF!,(IF(B23=Data!#REF!,Data!#REF!,(IF(B23=Data!#REF!,Data!#REF!,(IF(B23=Data!#REF!,Data!#REF!,(IF(B23=Data!#REF!,Data!#REF!,Data!#REF!)))))))))))))))&amp;IF(B23=Data!#REF!,Data!#REF!,(IF(B23=Data!#REF!,Data!#REF!,(IF(B23=Data!#REF!,Data!#REF!,(IF(B23=Data!#REF!,Data!#REF!,(IF(B23=Data!B70,Data!G70,(IF(B23=Data!B73,Data!G888,(IF(B23=Data!#REF!,Data!#REF!,(IF(B23=Data!#REF!,Data!#REF!,Data!#REF!)))))))))))))))&amp;IF(B23=Data!#REF!,Data!#REF!,(IF(B23=Data!#REF!,Data!#REF!,(IF(B23=Data!#REF!,Data!#REF!,(IF(B23=Data!#REF!,Data!#REF!,(IF(B23=Data!#REF!,Data!#REF!,Data!#REF!)))))))))</f>
        <v>#REF!</v>
      </c>
      <c r="N23" s="453"/>
      <c r="O23" s="454"/>
      <c r="P23" s="455" t="e">
        <f>IF(B23=Data!#REF!,Data!#REF!,(IF(B23=Data!B91,Data!H91,(IF(B23=Data!#REF!,Data!#REF!,(IF(B23=Data!#REF!,Data!#REF!,(IF(B23=Data!#REF!,Data!#REF!,(IF(B23=Data!#REF!,Data!#REF!,(IF(B23=Data!#REF!,Data!#REF!,(IF(B23=Data!#REF!,Data!#REF!,Data!#REF!)))))))))))))))&amp;IF(B23=Data!#REF!,Data!#REF!,(IF(B23=Data!#REF!,Data!#REF!,(IF(B23=Data!#REF!,Data!#REF!,(IF(B23=Data!#REF!,Data!#REF!,(IF(B23=Data!B70,Data!H70,(IF(B23=Data!B73,Data!H888,(IF(B23=Data!#REF!,Data!#REF!,(IF(B23=Data!#REF!,Data!#REF!,Data!#REF!)))))))))))))))&amp;IF(B23=Data!#REF!,Data!#REF!,(IF(B23=Data!#REF!,Data!#REF!,(IF(B23=Data!#REF!,Data!#REF!,(IF(B23=Data!#REF!,Data!#REF!,(IF(B23=Data!#REF!,Data!#REF!,Data!#REF!)))))))))</f>
        <v>#REF!</v>
      </c>
      <c r="Q23" s="454"/>
      <c r="R23" s="454"/>
      <c r="S23" s="455" t="e">
        <f>IF(B23=Data!#REF!,Data!#REF!,(IF(B23=Data!B91,Data!I91,(IF(B23=Data!#REF!,Data!#REF!,(IF(B23=Data!#REF!,Data!#REF!,(IF(B23=Data!#REF!,Data!#REF!,(IF(B23=Data!#REF!,Data!#REF!,(IF(B23=Data!#REF!,Data!#REF!,(IF(B23=Data!#REF!,Data!#REF!,Data!#REF!)))))))))))))))&amp;IF(B23=Data!#REF!,Data!#REF!,(IF(B23=Data!#REF!,Data!#REF!,(IF(B23=Data!#REF!,Data!#REF!,(IF(B23=Data!#REF!,Data!#REF!,(IF(B23=Data!B70,Data!I70,(IF(B23=Data!B73,Data!I888,(IF(B23=Data!#REF!,Data!#REF!,(IF(B23=Data!#REF!,Data!#REF!,Data!#REF!)))))))))))))))&amp;IF(B23=Data!#REF!,Data!#REF!,(IF(B23=Data!#REF!,Data!#REF!,(IF(B23=Data!#REF!,Data!#REF!,(IF(B23=Data!#REF!,Data!#REF!,(IF(B23=Data!#REF!,Data!#REF!,Data!#REF!)))))))))</f>
        <v>#REF!</v>
      </c>
      <c r="T23" s="456"/>
      <c r="U23" s="455" t="e">
        <f>IF(B23=Data!#REF!,Data!#REF!,(IF(B23=Data!B91,Data!J91,(IF(B23=Data!#REF!,Data!#REF!,(IF(B23=Data!#REF!,Data!#REF!,(IF(B23=Data!#REF!,Data!#REF!,(IF(B23=Data!#REF!,Data!#REF!,(IF(B23=Data!#REF!,Data!#REF!,(IF(B23=Data!#REF!,Data!#REF!,Data!#REF!)))))))))))))))&amp;IF(B23=Data!#REF!,Data!#REF!,(IF(B23=Data!#REF!,Data!#REF!,(IF(B23=Data!#REF!,Data!#REF!,(IF(B23=Data!#REF!,Data!#REF!,(IF(B23=Data!B70,Data!J70,(IF(B23=Data!B73,Data!J888,(IF(B23=Data!#REF!,Data!#REF!,(IF(B23=Data!#REF!,Data!#REF!,Data!#REF!)))))))))))))))&amp;IF(B23=Data!#REF!,Data!#REF!,(IF(B23=Data!#REF!,Data!#REF!,(IF(B23=Data!#REF!,Data!#REF!,(IF(B23=Data!#REF!,Data!#REF!,(IF(B23=Data!#REF!,Data!#REF!,Data!#REF!)))))))))</f>
        <v>#REF!</v>
      </c>
      <c r="V23" s="457" t="str">
        <f>IF(D23="","",VLOOKUP(B23,Data!$B$5:$J$402,9,FALSE)*D23)</f>
        <v/>
      </c>
    </row>
    <row r="24" spans="1:22" s="458" customFormat="1" ht="20" customHeight="1">
      <c r="A24" s="443"/>
      <c r="B24" s="460"/>
      <c r="C24" s="445" t="str">
        <f>IF(D24="","",VLOOKUP(B24,Data!$B$5:$L$402,2,FALSE))</f>
        <v/>
      </c>
      <c r="D24" s="505"/>
      <c r="E24" s="447"/>
      <c r="F24" s="445" t="str">
        <f>IF(D24="","",VLOOKUP(B24,Data!$B$5:$L$402,11,FALSE))</f>
        <v/>
      </c>
      <c r="G24" s="448" t="str">
        <f t="shared" si="0"/>
        <v>-</v>
      </c>
      <c r="H24" s="449" t="str">
        <f>IF(D24="","",VLOOKUP(B24,Data!$B$5:$D$402,3,FALSE))</f>
        <v/>
      </c>
      <c r="I24" s="450" t="str">
        <f>IF(D24="","",VLOOKUP(B24,Data!$B$5:$M$402,12,FALSE))</f>
        <v/>
      </c>
      <c r="J24" s="535"/>
      <c r="K24" s="452" t="str">
        <f>IF(D24="","",VLOOKUP(B24,Data!$B$5:$E$402,4,FALSE)*D24)</f>
        <v/>
      </c>
      <c r="L24" s="445" t="str">
        <f>IF(D24="","",VLOOKUP(B24,Data!$B$5:$F$402,5,FALSE)*D24)</f>
        <v/>
      </c>
      <c r="M24" s="448" t="e">
        <f>IF(B24=Data!#REF!,Data!#REF!,(IF(B24=Data!B92,Data!G92,(IF(B24=Data!#REF!,Data!#REF!,(IF(B24=Data!#REF!,Data!#REF!,(IF(B24=Data!#REF!,Data!#REF!,(IF(B24=Data!#REF!,Data!#REF!,(IF(B24=Data!#REF!,Data!#REF!,(IF(B24=Data!#REF!,Data!#REF!,Data!#REF!)))))))))))))))&amp;IF(B24=Data!#REF!,Data!#REF!,(IF(B24=Data!#REF!,Data!#REF!,(IF(B24=Data!#REF!,Data!#REF!,(IF(B24=Data!#REF!,Data!#REF!,(IF(B24=Data!B71,Data!G71,(IF(B24=Data!B74,Data!G889,(IF(B24=Data!#REF!,Data!#REF!,(IF(B24=Data!#REF!,Data!#REF!,Data!#REF!)))))))))))))))&amp;IF(B24=Data!#REF!,Data!#REF!,(IF(B24=Data!#REF!,Data!#REF!,(IF(B24=Data!#REF!,Data!#REF!,(IF(B24=Data!#REF!,Data!#REF!,(IF(B24=Data!#REF!,Data!#REF!,Data!#REF!)))))))))</f>
        <v>#REF!</v>
      </c>
      <c r="N24" s="453"/>
      <c r="O24" s="454"/>
      <c r="P24" s="455" t="e">
        <f>IF(B24=Data!#REF!,Data!#REF!,(IF(B24=Data!B92,Data!H92,(IF(B24=Data!#REF!,Data!#REF!,(IF(B24=Data!#REF!,Data!#REF!,(IF(B24=Data!#REF!,Data!#REF!,(IF(B24=Data!#REF!,Data!#REF!,(IF(B24=Data!#REF!,Data!#REF!,(IF(B24=Data!#REF!,Data!#REF!,Data!#REF!)))))))))))))))&amp;IF(B24=Data!#REF!,Data!#REF!,(IF(B24=Data!#REF!,Data!#REF!,(IF(B24=Data!#REF!,Data!#REF!,(IF(B24=Data!#REF!,Data!#REF!,(IF(B24=Data!B71,Data!H71,(IF(B24=Data!B74,Data!H889,(IF(B24=Data!#REF!,Data!#REF!,(IF(B24=Data!#REF!,Data!#REF!,Data!#REF!)))))))))))))))&amp;IF(B24=Data!#REF!,Data!#REF!,(IF(B24=Data!#REF!,Data!#REF!,(IF(B24=Data!#REF!,Data!#REF!,(IF(B24=Data!#REF!,Data!#REF!,(IF(B24=Data!#REF!,Data!#REF!,Data!#REF!)))))))))</f>
        <v>#REF!</v>
      </c>
      <c r="Q24" s="454"/>
      <c r="R24" s="454"/>
      <c r="S24" s="455" t="e">
        <f>IF(B24=Data!#REF!,Data!#REF!,(IF(B24=Data!B92,Data!I92,(IF(B24=Data!#REF!,Data!#REF!,(IF(B24=Data!#REF!,Data!#REF!,(IF(B24=Data!#REF!,Data!#REF!,(IF(B24=Data!#REF!,Data!#REF!,(IF(B24=Data!#REF!,Data!#REF!,(IF(B24=Data!#REF!,Data!#REF!,Data!#REF!)))))))))))))))&amp;IF(B24=Data!#REF!,Data!#REF!,(IF(B24=Data!#REF!,Data!#REF!,(IF(B24=Data!#REF!,Data!#REF!,(IF(B24=Data!#REF!,Data!#REF!,(IF(B24=Data!B71,Data!I71,(IF(B24=Data!B74,Data!I889,(IF(B24=Data!#REF!,Data!#REF!,(IF(B24=Data!#REF!,Data!#REF!,Data!#REF!)))))))))))))))&amp;IF(B24=Data!#REF!,Data!#REF!,(IF(B24=Data!#REF!,Data!#REF!,(IF(B24=Data!#REF!,Data!#REF!,(IF(B24=Data!#REF!,Data!#REF!,(IF(B24=Data!#REF!,Data!#REF!,Data!#REF!)))))))))</f>
        <v>#REF!</v>
      </c>
      <c r="T24" s="456"/>
      <c r="U24" s="455" t="e">
        <f>IF(B24=Data!#REF!,Data!#REF!,(IF(B24=Data!B92,Data!J92,(IF(B24=Data!#REF!,Data!#REF!,(IF(B24=Data!#REF!,Data!#REF!,(IF(B24=Data!#REF!,Data!#REF!,(IF(B24=Data!#REF!,Data!#REF!,(IF(B24=Data!#REF!,Data!#REF!,(IF(B24=Data!#REF!,Data!#REF!,Data!#REF!)))))))))))))))&amp;IF(B24=Data!#REF!,Data!#REF!,(IF(B24=Data!#REF!,Data!#REF!,(IF(B24=Data!#REF!,Data!#REF!,(IF(B24=Data!#REF!,Data!#REF!,(IF(B24=Data!B71,Data!J71,(IF(B24=Data!B74,Data!J889,(IF(B24=Data!#REF!,Data!#REF!,(IF(B24=Data!#REF!,Data!#REF!,Data!#REF!)))))))))))))))&amp;IF(B24=Data!#REF!,Data!#REF!,(IF(B24=Data!#REF!,Data!#REF!,(IF(B24=Data!#REF!,Data!#REF!,(IF(B24=Data!#REF!,Data!#REF!,(IF(B24=Data!#REF!,Data!#REF!,Data!#REF!)))))))))</f>
        <v>#REF!</v>
      </c>
      <c r="V24" s="457" t="str">
        <f>IF(D24="","",VLOOKUP(B24,Data!$B$5:$J$402,9,FALSE)*D24)</f>
        <v/>
      </c>
    </row>
    <row r="25" spans="1:22" s="458" customFormat="1" ht="20" customHeight="1">
      <c r="A25" s="443"/>
      <c r="B25" s="460"/>
      <c r="C25" s="445" t="str">
        <f>IF(D25="","",VLOOKUP(B25,Data!$B$5:$L$402,2,FALSE))</f>
        <v/>
      </c>
      <c r="D25" s="505"/>
      <c r="E25" s="463"/>
      <c r="F25" s="445" t="str">
        <f>IF(D25="","",VLOOKUP(B25,Data!$B$5:$L$402,11,FALSE))</f>
        <v/>
      </c>
      <c r="G25" s="448" t="str">
        <f t="shared" si="0"/>
        <v>-</v>
      </c>
      <c r="H25" s="449" t="str">
        <f>IF(D25="","",VLOOKUP(B25,Data!$B$5:$D$402,3,FALSE))</f>
        <v/>
      </c>
      <c r="I25" s="450" t="str">
        <f>IF(D25="","",VLOOKUP(B25,Data!$B$5:$M$402,12,FALSE))</f>
        <v/>
      </c>
      <c r="J25" s="535"/>
      <c r="K25" s="452" t="str">
        <f>IF(D25="","",VLOOKUP(B25,Data!$B$5:$E$402,4,FALSE)*D25)</f>
        <v/>
      </c>
      <c r="L25" s="445" t="str">
        <f>IF(D25="","",VLOOKUP(B25,Data!$B$5:$F$402,5,FALSE)*D25)</f>
        <v/>
      </c>
      <c r="M25" s="448" t="e">
        <f>IF(B25=Data!#REF!,Data!#REF!,(IF(B25=Data!B94,Data!G94,(IF(B25=Data!#REF!,Data!#REF!,(IF(B25=Data!#REF!,Data!#REF!,(IF(B25=Data!#REF!,Data!#REF!,(IF(B25=Data!#REF!,Data!#REF!,(IF(B25=Data!#REF!,Data!#REF!,(IF(B25=Data!#REF!,Data!#REF!,Data!#REF!)))))))))))))))&amp;IF(B25=Data!#REF!,Data!#REF!,(IF(B25=Data!#REF!,Data!#REF!,(IF(B25=Data!#REF!,Data!#REF!,(IF(B25=Data!#REF!,Data!#REF!,(IF(B25=Data!B73,Data!G73,(IF(B25=Data!B76,Data!G891,(IF(B25=Data!#REF!,Data!#REF!,(IF(B25=Data!#REF!,Data!#REF!,Data!#REF!)))))))))))))))&amp;IF(B25=Data!#REF!,Data!#REF!,(IF(B25=Data!#REF!,Data!#REF!,(IF(B25=Data!#REF!,Data!#REF!,(IF(B25=Data!#REF!,Data!#REF!,(IF(B25=Data!#REF!,Data!#REF!,Data!#REF!)))))))))</f>
        <v>#REF!</v>
      </c>
      <c r="N25" s="453"/>
      <c r="O25" s="454"/>
      <c r="P25" s="455" t="e">
        <f>IF(B25=Data!#REF!,Data!#REF!,(IF(B25=Data!B94,Data!H94,(IF(B25=Data!#REF!,Data!#REF!,(IF(B25=Data!#REF!,Data!#REF!,(IF(B25=Data!#REF!,Data!#REF!,(IF(B25=Data!#REF!,Data!#REF!,(IF(B25=Data!#REF!,Data!#REF!,(IF(B25=Data!#REF!,Data!#REF!,Data!#REF!)))))))))))))))&amp;IF(B25=Data!#REF!,Data!#REF!,(IF(B25=Data!#REF!,Data!#REF!,(IF(B25=Data!#REF!,Data!#REF!,(IF(B25=Data!#REF!,Data!#REF!,(IF(B25=Data!B73,Data!H73,(IF(B25=Data!B76,Data!H891,(IF(B25=Data!#REF!,Data!#REF!,(IF(B25=Data!#REF!,Data!#REF!,Data!#REF!)))))))))))))))&amp;IF(B25=Data!#REF!,Data!#REF!,(IF(B25=Data!#REF!,Data!#REF!,(IF(B25=Data!#REF!,Data!#REF!,(IF(B25=Data!#REF!,Data!#REF!,(IF(B25=Data!#REF!,Data!#REF!,Data!#REF!)))))))))</f>
        <v>#REF!</v>
      </c>
      <c r="Q25" s="454"/>
      <c r="R25" s="454"/>
      <c r="S25" s="455" t="e">
        <f>IF(B25=Data!#REF!,Data!#REF!,(IF(B25=Data!B94,Data!I94,(IF(B25=Data!#REF!,Data!#REF!,(IF(B25=Data!#REF!,Data!#REF!,(IF(B25=Data!#REF!,Data!#REF!,(IF(B25=Data!#REF!,Data!#REF!,(IF(B25=Data!#REF!,Data!#REF!,(IF(B25=Data!#REF!,Data!#REF!,Data!#REF!)))))))))))))))&amp;IF(B25=Data!#REF!,Data!#REF!,(IF(B25=Data!#REF!,Data!#REF!,(IF(B25=Data!#REF!,Data!#REF!,(IF(B25=Data!#REF!,Data!#REF!,(IF(B25=Data!B73,Data!I73,(IF(B25=Data!B76,Data!I891,(IF(B25=Data!#REF!,Data!#REF!,(IF(B25=Data!#REF!,Data!#REF!,Data!#REF!)))))))))))))))&amp;IF(B25=Data!#REF!,Data!#REF!,(IF(B25=Data!#REF!,Data!#REF!,(IF(B25=Data!#REF!,Data!#REF!,(IF(B25=Data!#REF!,Data!#REF!,(IF(B25=Data!#REF!,Data!#REF!,Data!#REF!)))))))))</f>
        <v>#REF!</v>
      </c>
      <c r="T25" s="456"/>
      <c r="U25" s="455" t="e">
        <f>IF(B25=Data!#REF!,Data!#REF!,(IF(B25=Data!B94,Data!J94,(IF(B25=Data!#REF!,Data!#REF!,(IF(B25=Data!#REF!,Data!#REF!,(IF(B25=Data!#REF!,Data!#REF!,(IF(B25=Data!#REF!,Data!#REF!,(IF(B25=Data!#REF!,Data!#REF!,(IF(B25=Data!#REF!,Data!#REF!,Data!#REF!)))))))))))))))&amp;IF(B25=Data!#REF!,Data!#REF!,(IF(B25=Data!#REF!,Data!#REF!,(IF(B25=Data!#REF!,Data!#REF!,(IF(B25=Data!#REF!,Data!#REF!,(IF(B25=Data!B73,Data!J73,(IF(B25=Data!B76,Data!J891,(IF(B25=Data!#REF!,Data!#REF!,(IF(B25=Data!#REF!,Data!#REF!,Data!#REF!)))))))))))))))&amp;IF(B25=Data!#REF!,Data!#REF!,(IF(B25=Data!#REF!,Data!#REF!,(IF(B25=Data!#REF!,Data!#REF!,(IF(B25=Data!#REF!,Data!#REF!,(IF(B25=Data!#REF!,Data!#REF!,Data!#REF!)))))))))</f>
        <v>#REF!</v>
      </c>
      <c r="V25" s="457" t="str">
        <f>IF(D25="","",VLOOKUP(B25,Data!$B$5:$J$402,9,FALSE)*D25)</f>
        <v/>
      </c>
    </row>
    <row r="26" spans="1:22" s="458" customFormat="1" ht="20" customHeight="1">
      <c r="A26" s="443"/>
      <c r="B26" s="462"/>
      <c r="C26" s="445" t="str">
        <f>IF(D26="","",VLOOKUP(B26,Data!$B$5:$L$402,2,FALSE))</f>
        <v/>
      </c>
      <c r="D26" s="461"/>
      <c r="E26" s="463"/>
      <c r="F26" s="445" t="str">
        <f>IF(D26="","",VLOOKUP(B26,Data!$B$5:$L$402,11,FALSE))</f>
        <v/>
      </c>
      <c r="G26" s="448" t="str">
        <f t="shared" si="0"/>
        <v>-</v>
      </c>
      <c r="H26" s="449" t="str">
        <f>IF(D26="","",VLOOKUP(B26,Data!$B$5:$D$402,3,FALSE))</f>
        <v/>
      </c>
      <c r="I26" s="450" t="str">
        <f>IF(D26="","",VLOOKUP(B26,Data!$B$5:$M$402,12,FALSE))</f>
        <v/>
      </c>
      <c r="J26" s="451"/>
      <c r="K26" s="452" t="str">
        <f>IF(D26="","",VLOOKUP(B26,Data!$B$5:$E$402,4,FALSE)*D26)</f>
        <v/>
      </c>
      <c r="L26" s="445" t="str">
        <f>IF(D26="","",VLOOKUP(B26,Data!$B$5:$F$402,5,FALSE)*D26)</f>
        <v/>
      </c>
      <c r="M26" s="448" t="e">
        <f>IF(B26=Data!#REF!,Data!#REF!,(IF(B26=Data!B114,Data!G114,(IF(B26=Data!#REF!,Data!#REF!,(IF(B26=Data!#REF!,Data!#REF!,(IF(B26=Data!#REF!,Data!#REF!,(IF(B26=Data!#REF!,Data!#REF!,(IF(B26=Data!#REF!,Data!#REF!,(IF(B26=Data!#REF!,Data!#REF!,Data!#REF!)))))))))))))))&amp;IF(B26=Data!#REF!,Data!#REF!,(IF(B26=Data!#REF!,Data!#REF!,(IF(B26=Data!#REF!,Data!#REF!,(IF(B26=Data!#REF!,Data!#REF!,(IF(B26=Data!B93,Data!G93,(IF(B26=Data!B96,Data!G911,(IF(B26=Data!#REF!,Data!#REF!,(IF(B26=Data!#REF!,Data!#REF!,Data!#REF!)))))))))))))))&amp;IF(B26=Data!#REF!,Data!#REF!,(IF(B26=Data!#REF!,Data!#REF!,(IF(B26=Data!#REF!,Data!#REF!,(IF(B26=Data!#REF!,Data!#REF!,(IF(B26=Data!#REF!,Data!#REF!,Data!#REF!)))))))))</f>
        <v>#REF!</v>
      </c>
      <c r="N26" s="453"/>
      <c r="O26" s="454"/>
      <c r="P26" s="455" t="e">
        <f>IF(B26=Data!#REF!,Data!#REF!,(IF(B26=Data!B114,Data!H114,(IF(B26=Data!#REF!,Data!#REF!,(IF(B26=Data!#REF!,Data!#REF!,(IF(B26=Data!#REF!,Data!#REF!,(IF(B26=Data!#REF!,Data!#REF!,(IF(B26=Data!#REF!,Data!#REF!,(IF(B26=Data!#REF!,Data!#REF!,Data!#REF!)))))))))))))))&amp;IF(B26=Data!#REF!,Data!#REF!,(IF(B26=Data!#REF!,Data!#REF!,(IF(B26=Data!#REF!,Data!#REF!,(IF(B26=Data!#REF!,Data!#REF!,(IF(B26=Data!B93,Data!H93,(IF(B26=Data!B96,Data!H911,(IF(B26=Data!#REF!,Data!#REF!,(IF(B26=Data!#REF!,Data!#REF!,Data!#REF!)))))))))))))))&amp;IF(B26=Data!#REF!,Data!#REF!,(IF(B26=Data!#REF!,Data!#REF!,(IF(B26=Data!#REF!,Data!#REF!,(IF(B26=Data!#REF!,Data!#REF!,(IF(B26=Data!#REF!,Data!#REF!,Data!#REF!)))))))))</f>
        <v>#REF!</v>
      </c>
      <c r="Q26" s="454"/>
      <c r="R26" s="454"/>
      <c r="S26" s="455" t="e">
        <f>IF(B26=Data!#REF!,Data!#REF!,(IF(B26=Data!B114,Data!I114,(IF(B26=Data!#REF!,Data!#REF!,(IF(B26=Data!#REF!,Data!#REF!,(IF(B26=Data!#REF!,Data!#REF!,(IF(B26=Data!#REF!,Data!#REF!,(IF(B26=Data!#REF!,Data!#REF!,(IF(B26=Data!#REF!,Data!#REF!,Data!#REF!)))))))))))))))&amp;IF(B26=Data!#REF!,Data!#REF!,(IF(B26=Data!#REF!,Data!#REF!,(IF(B26=Data!#REF!,Data!#REF!,(IF(B26=Data!#REF!,Data!#REF!,(IF(B26=Data!B93,Data!I93,(IF(B26=Data!B96,Data!I911,(IF(B26=Data!#REF!,Data!#REF!,(IF(B26=Data!#REF!,Data!#REF!,Data!#REF!)))))))))))))))&amp;IF(B26=Data!#REF!,Data!#REF!,(IF(B26=Data!#REF!,Data!#REF!,(IF(B26=Data!#REF!,Data!#REF!,(IF(B26=Data!#REF!,Data!#REF!,(IF(B26=Data!#REF!,Data!#REF!,Data!#REF!)))))))))</f>
        <v>#REF!</v>
      </c>
      <c r="T26" s="456"/>
      <c r="U26" s="455" t="e">
        <f>IF(B26=Data!#REF!,Data!#REF!,(IF(B26=Data!B114,Data!J114,(IF(B26=Data!#REF!,Data!#REF!,(IF(B26=Data!#REF!,Data!#REF!,(IF(B26=Data!#REF!,Data!#REF!,(IF(B26=Data!#REF!,Data!#REF!,(IF(B26=Data!#REF!,Data!#REF!,(IF(B26=Data!#REF!,Data!#REF!,Data!#REF!)))))))))))))))&amp;IF(B26=Data!#REF!,Data!#REF!,(IF(B26=Data!#REF!,Data!#REF!,(IF(B26=Data!#REF!,Data!#REF!,(IF(B26=Data!#REF!,Data!#REF!,(IF(B26=Data!B93,Data!J93,(IF(B26=Data!B96,Data!J911,(IF(B26=Data!#REF!,Data!#REF!,(IF(B26=Data!#REF!,Data!#REF!,Data!#REF!)))))))))))))))&amp;IF(B26=Data!#REF!,Data!#REF!,(IF(B26=Data!#REF!,Data!#REF!,(IF(B26=Data!#REF!,Data!#REF!,(IF(B26=Data!#REF!,Data!#REF!,(IF(B26=Data!#REF!,Data!#REF!,Data!#REF!)))))))))</f>
        <v>#REF!</v>
      </c>
      <c r="V26" s="457" t="str">
        <f>IF(D26="","",VLOOKUP(B26,Data!$B$5:$J$402,9,FALSE)*D26)</f>
        <v/>
      </c>
    </row>
    <row r="27" spans="1:22" s="458" customFormat="1" ht="17.5">
      <c r="A27" s="464"/>
      <c r="B27" s="465"/>
      <c r="C27" s="466"/>
      <c r="D27" s="467"/>
      <c r="E27" s="467"/>
      <c r="F27" s="468"/>
      <c r="G27" s="468"/>
      <c r="H27" s="468"/>
      <c r="I27" s="467"/>
      <c r="J27" s="467"/>
      <c r="K27" s="468"/>
      <c r="L27" s="468"/>
      <c r="M27" s="468"/>
      <c r="N27" s="469"/>
      <c r="O27" s="470"/>
      <c r="P27" s="471"/>
      <c r="Q27" s="470"/>
      <c r="R27" s="470"/>
      <c r="S27" s="471"/>
      <c r="T27" s="472"/>
      <c r="U27" s="471"/>
      <c r="V27" s="473"/>
    </row>
    <row r="28" spans="1:22" s="458" customFormat="1" ht="17.5">
      <c r="A28" s="467"/>
      <c r="B28" s="465"/>
      <c r="C28" s="466"/>
      <c r="D28" s="474">
        <f>SUM(D18:D26)</f>
        <v>1</v>
      </c>
      <c r="E28" s="474"/>
      <c r="F28" s="475"/>
      <c r="G28" s="475">
        <f>SUM(G18:G27)</f>
        <v>131.29</v>
      </c>
      <c r="H28" s="467"/>
      <c r="I28" s="467"/>
      <c r="J28" s="467"/>
      <c r="K28" s="475">
        <f>SUM(K18:K26)</f>
        <v>8</v>
      </c>
      <c r="L28" s="475">
        <f>SUM(L18:L26)</f>
        <v>7.6</v>
      </c>
      <c r="M28" s="475" t="e">
        <f>SUM(M16:M27)</f>
        <v>#REF!</v>
      </c>
      <c r="N28" s="476"/>
      <c r="O28" s="475">
        <f>SUM(O16:O27)</f>
        <v>0</v>
      </c>
      <c r="P28" s="475" t="e">
        <f>SUM(P16:P27)</f>
        <v>#REF!</v>
      </c>
      <c r="Q28" s="476"/>
      <c r="R28" s="475"/>
      <c r="S28" s="475"/>
      <c r="T28" s="476"/>
      <c r="U28" s="475" t="e">
        <f>SUM(U16:U27)</f>
        <v>#REF!</v>
      </c>
      <c r="V28" s="477">
        <f>SUM(V18:V26)</f>
        <v>4.4999999999999998E-2</v>
      </c>
    </row>
    <row r="29" spans="1:22" s="458" customFormat="1" ht="17.5">
      <c r="A29" s="467"/>
      <c r="B29" s="465"/>
      <c r="C29" s="466"/>
      <c r="D29" s="478"/>
      <c r="E29" s="479"/>
      <c r="F29" s="480" t="s">
        <v>528</v>
      </c>
      <c r="G29" s="481"/>
      <c r="H29" s="478"/>
      <c r="I29" s="478"/>
      <c r="J29" s="478"/>
      <c r="K29" s="482"/>
      <c r="L29" s="481"/>
      <c r="M29" s="483"/>
      <c r="N29" s="484"/>
      <c r="O29" s="484"/>
      <c r="P29" s="484"/>
      <c r="Q29" s="484"/>
      <c r="R29" s="484"/>
      <c r="S29" s="484"/>
      <c r="T29" s="483"/>
      <c r="U29" s="483"/>
      <c r="V29" s="485"/>
    </row>
    <row r="30" spans="1:22" ht="13">
      <c r="A30" s="372" t="s">
        <v>522</v>
      </c>
      <c r="B30" s="373"/>
      <c r="C30" s="486"/>
      <c r="D30" s="390" t="s">
        <v>81</v>
      </c>
      <c r="E30" s="390"/>
      <c r="F30" s="367" t="s">
        <v>82</v>
      </c>
      <c r="G30" s="487"/>
      <c r="H30" s="398" t="s">
        <v>83</v>
      </c>
      <c r="I30" s="488"/>
      <c r="J30" s="389" t="s">
        <v>84</v>
      </c>
      <c r="K30" s="389"/>
      <c r="L30" s="605" t="s">
        <v>85</v>
      </c>
      <c r="M30" s="606"/>
      <c r="N30" s="606"/>
      <c r="O30" s="606"/>
      <c r="P30" s="606"/>
      <c r="Q30" s="606"/>
      <c r="R30" s="606"/>
      <c r="S30" s="606"/>
      <c r="T30" s="606"/>
      <c r="U30" s="606"/>
      <c r="V30" s="607"/>
    </row>
    <row r="31" spans="1:22" ht="13">
      <c r="A31" s="384" t="s">
        <v>523</v>
      </c>
      <c r="B31" s="385"/>
      <c r="C31" s="489"/>
      <c r="D31" s="385" t="s">
        <v>87</v>
      </c>
      <c r="E31" s="385"/>
      <c r="F31" s="608"/>
      <c r="G31" s="609"/>
      <c r="H31" s="384" t="s">
        <v>88</v>
      </c>
      <c r="I31" s="490"/>
      <c r="J31" s="393" t="s">
        <v>89</v>
      </c>
      <c r="K31" s="393"/>
      <c r="L31" s="386"/>
      <c r="M31" s="385"/>
      <c r="N31" s="385"/>
      <c r="O31" s="385"/>
      <c r="P31" s="385"/>
      <c r="Q31" s="385"/>
      <c r="R31" s="385"/>
      <c r="S31" s="385"/>
      <c r="T31" s="385"/>
      <c r="U31" s="385"/>
      <c r="V31" s="394"/>
    </row>
    <row r="32" spans="1:22">
      <c r="A32" s="384" t="s">
        <v>524</v>
      </c>
      <c r="B32" s="385"/>
      <c r="C32" s="392"/>
      <c r="D32" s="385"/>
      <c r="E32" s="385"/>
      <c r="F32" s="608"/>
      <c r="G32" s="609"/>
      <c r="H32" s="384"/>
      <c r="I32" s="490"/>
      <c r="J32" s="393" t="s">
        <v>93</v>
      </c>
      <c r="K32" s="393"/>
      <c r="L32" s="386"/>
      <c r="M32" s="385"/>
      <c r="N32" s="385"/>
      <c r="O32" s="385"/>
      <c r="P32" s="385"/>
      <c r="Q32" s="385"/>
      <c r="R32" s="385"/>
      <c r="S32" s="385"/>
      <c r="T32" s="385"/>
      <c r="U32" s="385"/>
      <c r="V32" s="394"/>
    </row>
    <row r="33" spans="1:22">
      <c r="A33" s="400"/>
      <c r="B33" s="401"/>
      <c r="C33" s="491"/>
      <c r="D33" s="385" t="s">
        <v>94</v>
      </c>
      <c r="E33" s="385"/>
      <c r="F33" s="492"/>
      <c r="G33" s="493"/>
      <c r="H33" s="384" t="s">
        <v>95</v>
      </c>
      <c r="I33" s="490"/>
      <c r="J33" s="393"/>
      <c r="K33" s="393"/>
      <c r="L33" s="386"/>
      <c r="M33" s="385"/>
      <c r="N33" s="385"/>
      <c r="O33" s="385"/>
      <c r="P33" s="385"/>
      <c r="Q33" s="385"/>
      <c r="R33" s="385"/>
      <c r="S33" s="385"/>
      <c r="T33" s="385"/>
      <c r="U33" s="385"/>
      <c r="V33" s="394"/>
    </row>
    <row r="34" spans="1:22" ht="13">
      <c r="A34" s="372" t="s">
        <v>96</v>
      </c>
      <c r="B34" s="390"/>
      <c r="C34" s="388"/>
      <c r="D34" s="385" t="s">
        <v>97</v>
      </c>
      <c r="E34" s="385"/>
      <c r="F34" s="494" t="s">
        <v>98</v>
      </c>
      <c r="G34" s="495"/>
      <c r="H34" s="384" t="s">
        <v>88</v>
      </c>
      <c r="I34" s="490"/>
      <c r="J34" s="393" t="s">
        <v>99</v>
      </c>
      <c r="K34" s="393"/>
      <c r="L34" s="386"/>
      <c r="M34" s="385"/>
      <c r="N34" s="385"/>
      <c r="O34" s="385"/>
      <c r="P34" s="385"/>
      <c r="Q34" s="385"/>
      <c r="R34" s="385"/>
      <c r="S34" s="385"/>
      <c r="T34" s="385"/>
      <c r="U34" s="385"/>
      <c r="V34" s="394"/>
    </row>
    <row r="35" spans="1:22" ht="13">
      <c r="A35" s="496" t="s">
        <v>887</v>
      </c>
      <c r="B35" s="385"/>
      <c r="C35" s="392"/>
      <c r="D35" s="385" t="s">
        <v>100</v>
      </c>
      <c r="E35" s="385"/>
      <c r="F35" s="497"/>
      <c r="G35" s="498"/>
      <c r="H35" s="384" t="s">
        <v>101</v>
      </c>
      <c r="I35" s="490"/>
      <c r="J35" s="393" t="s">
        <v>525</v>
      </c>
      <c r="K35" s="393"/>
      <c r="L35" s="610" t="s">
        <v>103</v>
      </c>
      <c r="M35" s="611"/>
      <c r="N35" s="611"/>
      <c r="O35" s="611"/>
      <c r="P35" s="611"/>
      <c r="Q35" s="611"/>
      <c r="R35" s="611"/>
      <c r="S35" s="611"/>
      <c r="T35" s="611"/>
      <c r="U35" s="611"/>
      <c r="V35" s="612"/>
    </row>
    <row r="36" spans="1:22">
      <c r="A36" s="400"/>
      <c r="B36" s="401"/>
      <c r="C36" s="402"/>
      <c r="D36" s="401"/>
      <c r="E36" s="401"/>
      <c r="F36" s="620" t="s">
        <v>979</v>
      </c>
      <c r="G36" s="621"/>
      <c r="H36" s="620" t="s">
        <v>980</v>
      </c>
      <c r="I36" s="621"/>
      <c r="J36" s="405" t="s">
        <v>104</v>
      </c>
      <c r="K36" s="405"/>
      <c r="L36" s="601" t="s">
        <v>105</v>
      </c>
      <c r="M36" s="602"/>
      <c r="N36" s="602"/>
      <c r="O36" s="602"/>
      <c r="P36" s="602"/>
      <c r="Q36" s="602"/>
      <c r="R36" s="602"/>
      <c r="S36" s="602"/>
      <c r="T36" s="602"/>
      <c r="U36" s="602"/>
      <c r="V36" s="603"/>
    </row>
    <row r="41" spans="1:22" ht="17.75" customHeight="1">
      <c r="A41" s="499" t="s">
        <v>869</v>
      </c>
      <c r="B41" s="499"/>
      <c r="C41" s="500"/>
      <c r="F41" s="501" t="s">
        <v>906</v>
      </c>
      <c r="H41" s="501" t="s">
        <v>912</v>
      </c>
      <c r="I41" s="502"/>
    </row>
    <row r="42" spans="1:22" ht="17.75" customHeight="1">
      <c r="A42" s="499" t="s">
        <v>888</v>
      </c>
      <c r="B42" s="499"/>
      <c r="C42" s="500"/>
      <c r="F42" s="501" t="s">
        <v>907</v>
      </c>
      <c r="H42" s="501" t="s">
        <v>912</v>
      </c>
      <c r="I42" s="502"/>
    </row>
    <row r="43" spans="1:22" ht="17.75" customHeight="1">
      <c r="A43" s="499" t="s">
        <v>905</v>
      </c>
      <c r="B43" s="499"/>
      <c r="C43" s="500"/>
      <c r="F43" s="501" t="s">
        <v>908</v>
      </c>
      <c r="H43" s="501" t="s">
        <v>573</v>
      </c>
      <c r="I43" s="502"/>
    </row>
    <row r="44" spans="1:22" ht="17.75" customHeight="1">
      <c r="A44" s="499" t="s">
        <v>541</v>
      </c>
      <c r="B44" s="499"/>
      <c r="C44" s="500"/>
      <c r="F44" s="501" t="s">
        <v>909</v>
      </c>
      <c r="H44" s="501" t="s">
        <v>573</v>
      </c>
      <c r="I44" s="502"/>
    </row>
    <row r="45" spans="1:22" ht="17.75" customHeight="1">
      <c r="A45" s="499" t="s">
        <v>542</v>
      </c>
      <c r="B45" s="499"/>
      <c r="C45" s="500"/>
      <c r="F45" s="501" t="s">
        <v>910</v>
      </c>
      <c r="H45" s="501" t="s">
        <v>573</v>
      </c>
    </row>
    <row r="46" spans="1:22" ht="20">
      <c r="F46" s="501" t="s">
        <v>911</v>
      </c>
      <c r="H46" s="501" t="s">
        <v>573</v>
      </c>
    </row>
    <row r="47" spans="1:22" ht="20">
      <c r="F47" s="501"/>
      <c r="H47" s="501"/>
    </row>
    <row r="48" spans="1:22" ht="20">
      <c r="F48" s="501"/>
      <c r="H48" s="501"/>
    </row>
    <row r="49" spans="6:8" ht="20">
      <c r="F49" s="501"/>
      <c r="H49" s="501"/>
    </row>
    <row r="50" spans="6:8" ht="20">
      <c r="F50" s="501"/>
      <c r="H50" s="501"/>
    </row>
  </sheetData>
  <mergeCells count="8">
    <mergeCell ref="F36:G36"/>
    <mergeCell ref="H36:I36"/>
    <mergeCell ref="L36:V36"/>
    <mergeCell ref="Q1:T1"/>
    <mergeCell ref="L30:V30"/>
    <mergeCell ref="F31:G31"/>
    <mergeCell ref="F32:G32"/>
    <mergeCell ref="L35:V35"/>
  </mergeCells>
  <printOptions horizontalCentered="1"/>
  <pageMargins left="0.15748031496062992" right="0" top="0.11811023622047245" bottom="0.15748031496062992" header="0.51181102362204722" footer="0.19685039370078741"/>
  <pageSetup paperSize="9" scale="70" firstPageNumber="4294963191" fitToHeight="2" orientation="landscape" r:id="rId1"/>
  <headerFooter alignWithMargins="0">
    <oddHeader>&amp;R&amp;"Calibri"&amp;10&amp;K000000 Confidential&amp;1#_x000D_</oddHead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CFB30-073A-468C-BB74-61CB1CD7A2CF}">
  <sheetPr>
    <pageSetUpPr fitToPage="1"/>
  </sheetPr>
  <dimension ref="A1:V49"/>
  <sheetViews>
    <sheetView topLeftCell="A13" zoomScale="85" zoomScaleNormal="85" zoomScaleSheetLayoutView="100" workbookViewId="0">
      <selection activeCell="D31" sqref="D31"/>
    </sheetView>
  </sheetViews>
  <sheetFormatPr defaultColWidth="9.1796875" defaultRowHeight="12.5"/>
  <cols>
    <col min="1" max="1" width="8.4531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TODAY()</f>
        <v>44769</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375"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558"/>
      <c r="I10" s="559"/>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536" t="s">
        <v>981</v>
      </c>
      <c r="C18" s="512" t="str">
        <f>IF(D18="","",VLOOKUP(B18,Data!$B$5:$L$402,2,FALSE))</f>
        <v/>
      </c>
      <c r="D18" s="514"/>
      <c r="E18" s="447"/>
      <c r="F18" s="445" t="str">
        <f>IF(D18="","",VLOOKUP(B18,Data!$B$5:$L$402,11,FALSE))</f>
        <v/>
      </c>
      <c r="G18" s="448" t="str">
        <f t="shared" ref="G18:G25" si="0">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126,Data!G126,(IF(B18=Data!#REF!,Data!#REF!,(IF(B18=Data!#REF!,Data!#REF!,(IF(B18=Data!#REF!,Data!#REF!,(IF(B18=Data!#REF!,Data!#REF!,(IF(B18=Data!#REF!,Data!#REF!,(IF(B18=Data!#REF!,Data!#REF!,Data!#REF!)))))))))))))))&amp;IF(B18=Data!#REF!,Data!#REF!,(IF(B18=Data!#REF!,Data!#REF!,(IF(B18=Data!#REF!,Data!#REF!,(IF(B18=Data!#REF!,Data!#REF!,(IF(B18=Data!B105,Data!G105,(IF(B18=Data!B108,Data!G923,(IF(B18=Data!#REF!,Data!#REF!,(IF(B18=Data!#REF!,Data!#REF!,Data!#REF!)))))))))))))))&amp;IF(B18=Data!#REF!,Data!#REF!,(IF(B18=Data!#REF!,Data!#REF!,(IF(B18=Data!#REF!,Data!#REF!,(IF(B18=Data!#REF!,Data!#REF!,(IF(B18=Data!#REF!,Data!#REF!,Data!#REF!)))))))))</f>
        <v>#REF!</v>
      </c>
      <c r="N18" s="453"/>
      <c r="O18" s="454"/>
      <c r="P18" s="455" t="e">
        <f>IF(B18=Data!#REF!,Data!#REF!,(IF(B18=Data!B126,Data!H126,(IF(B18=Data!#REF!,Data!#REF!,(IF(B18=Data!#REF!,Data!#REF!,(IF(B18=Data!#REF!,Data!#REF!,(IF(B18=Data!#REF!,Data!#REF!,(IF(B18=Data!#REF!,Data!#REF!,(IF(B18=Data!#REF!,Data!#REF!,Data!#REF!)))))))))))))))&amp;IF(B18=Data!#REF!,Data!#REF!,(IF(B18=Data!#REF!,Data!#REF!,(IF(B18=Data!#REF!,Data!#REF!,(IF(B18=Data!#REF!,Data!#REF!,(IF(B18=Data!B105,Data!H105,(IF(B18=Data!B108,Data!H923,(IF(B18=Data!#REF!,Data!#REF!,(IF(B18=Data!#REF!,Data!#REF!,Data!#REF!)))))))))))))))&amp;IF(B18=Data!#REF!,Data!#REF!,(IF(B18=Data!#REF!,Data!#REF!,(IF(B18=Data!#REF!,Data!#REF!,(IF(B18=Data!#REF!,Data!#REF!,(IF(B18=Data!#REF!,Data!#REF!,Data!#REF!)))))))))</f>
        <v>#REF!</v>
      </c>
      <c r="Q18" s="454"/>
      <c r="R18" s="454"/>
      <c r="S18" s="455" t="e">
        <f>IF(B18=Data!#REF!,Data!#REF!,(IF(B18=Data!B126,Data!I126,(IF(B18=Data!#REF!,Data!#REF!,(IF(B18=Data!#REF!,Data!#REF!,(IF(B18=Data!#REF!,Data!#REF!,(IF(B18=Data!#REF!,Data!#REF!,(IF(B18=Data!#REF!,Data!#REF!,(IF(B18=Data!#REF!,Data!#REF!,Data!#REF!)))))))))))))))&amp;IF(B18=Data!#REF!,Data!#REF!,(IF(B18=Data!#REF!,Data!#REF!,(IF(B18=Data!#REF!,Data!#REF!,(IF(B18=Data!#REF!,Data!#REF!,(IF(B18=Data!B105,Data!I105,(IF(B18=Data!B108,Data!I923,(IF(B18=Data!#REF!,Data!#REF!,(IF(B18=Data!#REF!,Data!#REF!,Data!#REF!)))))))))))))))&amp;IF(B18=Data!#REF!,Data!#REF!,(IF(B18=Data!#REF!,Data!#REF!,(IF(B18=Data!#REF!,Data!#REF!,(IF(B18=Data!#REF!,Data!#REF!,(IF(B18=Data!#REF!,Data!#REF!,Data!#REF!)))))))))</f>
        <v>#REF!</v>
      </c>
      <c r="T18" s="456"/>
      <c r="U18" s="455" t="e">
        <f>IF(B18=Data!#REF!,Data!#REF!,(IF(B18=Data!B126,Data!J126,(IF(B18=Data!#REF!,Data!#REF!,(IF(B18=Data!#REF!,Data!#REF!,(IF(B18=Data!#REF!,Data!#REF!,(IF(B18=Data!#REF!,Data!#REF!,(IF(B18=Data!#REF!,Data!#REF!,(IF(B18=Data!#REF!,Data!#REF!,Data!#REF!)))))))))))))))&amp;IF(B18=Data!#REF!,Data!#REF!,(IF(B18=Data!#REF!,Data!#REF!,(IF(B18=Data!#REF!,Data!#REF!,(IF(B18=Data!#REF!,Data!#REF!,(IF(B18=Data!B105,Data!J105,(IF(B18=Data!B108,Data!J923,(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443"/>
      <c r="B19" s="460" t="s">
        <v>357</v>
      </c>
      <c r="C19" s="445" t="str">
        <f>IF(D19="","",VLOOKUP(B19,Data!$B$5:$L$402,2,FALSE))</f>
        <v>WQ78290</v>
      </c>
      <c r="D19" s="505">
        <v>8</v>
      </c>
      <c r="E19" s="447" t="s">
        <v>520</v>
      </c>
      <c r="F19" s="445">
        <f>IF(D19="","",VLOOKUP(B19,Data!$B$5:$L$402,11,FALSE))</f>
        <v>4283.7299999999996</v>
      </c>
      <c r="G19" s="448">
        <f t="shared" si="0"/>
        <v>34269.839999999997</v>
      </c>
      <c r="H19" s="449" t="str">
        <f>IF(D19="","",VLOOKUP(B19,Data!$B$5:$D$402,3,FALSE))</f>
        <v>C/T</v>
      </c>
      <c r="I19" s="450" t="str">
        <f>IF(D19="","",VLOOKUP(B19,Data!$B$5:$M$402,12,FALSE))</f>
        <v>Indonesia</v>
      </c>
      <c r="J19" s="535" t="s">
        <v>982</v>
      </c>
      <c r="K19" s="452">
        <f>IF(D19="","",VLOOKUP(B19,Data!$B$5:$E$402,4,FALSE)*D19)</f>
        <v>2440</v>
      </c>
      <c r="L19" s="445">
        <f>IF(D19="","",VLOOKUP(B19,Data!$B$5:$F$402,5,FALSE)*D19)</f>
        <v>2152</v>
      </c>
      <c r="M19" s="448" t="e">
        <f>IF(B19=Data!#REF!,Data!#REF!,(IF(B19=Data!B86,Data!G86,(IF(B19=Data!#REF!,Data!#REF!,(IF(B19=Data!#REF!,Data!#REF!,(IF(B19=Data!#REF!,Data!#REF!,(IF(B19=Data!#REF!,Data!#REF!,(IF(B19=Data!#REF!,Data!#REF!,(IF(B19=Data!#REF!,Data!#REF!,Data!#REF!)))))))))))))))&amp;IF(B19=Data!#REF!,Data!#REF!,(IF(B19=Data!#REF!,Data!#REF!,(IF(B19=Data!#REF!,Data!#REF!,(IF(B19=Data!#REF!,Data!#REF!,(IF(B19=Data!B65,Data!G65,(IF(B19=Data!B68,Data!G883,(IF(B19=Data!#REF!,Data!#REF!,(IF(B19=Data!#REF!,Data!#REF!,Data!#REF!)))))))))))))))&amp;IF(B19=Data!#REF!,Data!#REF!,(IF(B19=Data!#REF!,Data!#REF!,(IF(B19=Data!#REF!,Data!#REF!,(IF(B19=Data!#REF!,Data!#REF!,(IF(B19=Data!#REF!,Data!#REF!,Data!#REF!)))))))))</f>
        <v>#REF!</v>
      </c>
      <c r="N19" s="453"/>
      <c r="O19" s="454"/>
      <c r="P19" s="455" t="e">
        <f>IF(B19=Data!#REF!,Data!#REF!,(IF(B19=Data!B86,Data!H86,(IF(B19=Data!#REF!,Data!#REF!,(IF(B19=Data!#REF!,Data!#REF!,(IF(B19=Data!#REF!,Data!#REF!,(IF(B19=Data!#REF!,Data!#REF!,(IF(B19=Data!#REF!,Data!#REF!,(IF(B19=Data!#REF!,Data!#REF!,Data!#REF!)))))))))))))))&amp;IF(B19=Data!#REF!,Data!#REF!,(IF(B19=Data!#REF!,Data!#REF!,(IF(B19=Data!#REF!,Data!#REF!,(IF(B19=Data!#REF!,Data!#REF!,(IF(B19=Data!B65,Data!H65,(IF(B19=Data!B68,Data!H883,(IF(B19=Data!#REF!,Data!#REF!,(IF(B19=Data!#REF!,Data!#REF!,Data!#REF!)))))))))))))))&amp;IF(B19=Data!#REF!,Data!#REF!,(IF(B19=Data!#REF!,Data!#REF!,(IF(B19=Data!#REF!,Data!#REF!,(IF(B19=Data!#REF!,Data!#REF!,(IF(B19=Data!#REF!,Data!#REF!,Data!#REF!)))))))))</f>
        <v>#REF!</v>
      </c>
      <c r="Q19" s="454"/>
      <c r="R19" s="454"/>
      <c r="S19" s="455" t="e">
        <f>IF(B19=Data!#REF!,Data!#REF!,(IF(B19=Data!B86,Data!I86,(IF(B19=Data!#REF!,Data!#REF!,(IF(B19=Data!#REF!,Data!#REF!,(IF(B19=Data!#REF!,Data!#REF!,(IF(B19=Data!#REF!,Data!#REF!,(IF(B19=Data!#REF!,Data!#REF!,(IF(B19=Data!#REF!,Data!#REF!,Data!#REF!)))))))))))))))&amp;IF(B19=Data!#REF!,Data!#REF!,(IF(B19=Data!#REF!,Data!#REF!,(IF(B19=Data!#REF!,Data!#REF!,(IF(B19=Data!#REF!,Data!#REF!,(IF(B19=Data!B65,Data!I65,(IF(B19=Data!B68,Data!I883,(IF(B19=Data!#REF!,Data!#REF!,(IF(B19=Data!#REF!,Data!#REF!,Data!#REF!)))))))))))))))&amp;IF(B19=Data!#REF!,Data!#REF!,(IF(B19=Data!#REF!,Data!#REF!,(IF(B19=Data!#REF!,Data!#REF!,(IF(B19=Data!#REF!,Data!#REF!,(IF(B19=Data!#REF!,Data!#REF!,Data!#REF!)))))))))</f>
        <v>#REF!</v>
      </c>
      <c r="T19" s="456"/>
      <c r="U19" s="455" t="e">
        <f>IF(B19=Data!#REF!,Data!#REF!,(IF(B19=Data!B86,Data!J86,(IF(B19=Data!#REF!,Data!#REF!,(IF(B19=Data!#REF!,Data!#REF!,(IF(B19=Data!#REF!,Data!#REF!,(IF(B19=Data!#REF!,Data!#REF!,(IF(B19=Data!#REF!,Data!#REF!,(IF(B19=Data!#REF!,Data!#REF!,Data!#REF!)))))))))))))))&amp;IF(B19=Data!#REF!,Data!#REF!,(IF(B19=Data!#REF!,Data!#REF!,(IF(B19=Data!#REF!,Data!#REF!,(IF(B19=Data!#REF!,Data!#REF!,(IF(B19=Data!B65,Data!J65,(IF(B19=Data!B68,Data!J883,(IF(B19=Data!#REF!,Data!#REF!,(IF(B19=Data!#REF!,Data!#REF!,Data!#REF!)))))))))))))))&amp;IF(B19=Data!#REF!,Data!#REF!,(IF(B19=Data!#REF!,Data!#REF!,(IF(B19=Data!#REF!,Data!#REF!,(IF(B19=Data!#REF!,Data!#REF!,(IF(B19=Data!#REF!,Data!#REF!,Data!#REF!)))))))))</f>
        <v>#REF!</v>
      </c>
      <c r="V19" s="457">
        <f>IF(D19="","",VLOOKUP(B19,Data!$B$5:$J$402,9,FALSE)*D19)</f>
        <v>12.272</v>
      </c>
    </row>
    <row r="20" spans="1:22" s="458" customFormat="1" ht="20" customHeight="1">
      <c r="A20" s="443"/>
      <c r="B20" s="460" t="s">
        <v>199</v>
      </c>
      <c r="C20" s="445" t="str">
        <f>IF(D20="","",VLOOKUP(B20,Data!$B$5:$L$402,2,FALSE))</f>
        <v>WH50360</v>
      </c>
      <c r="D20" s="505">
        <v>3</v>
      </c>
      <c r="E20" s="447"/>
      <c r="F20" s="445">
        <f>IF(D20="","",VLOOKUP(B20,Data!$B$5:$L$402,11,FALSE))</f>
        <v>1751.45</v>
      </c>
      <c r="G20" s="448">
        <f t="shared" si="0"/>
        <v>5254.35</v>
      </c>
      <c r="H20" s="449" t="str">
        <f>IF(D20="","",VLOOKUP(B20,Data!$B$5:$D$402,3,FALSE))</f>
        <v>C/T</v>
      </c>
      <c r="I20" s="450" t="str">
        <f>IF(D20="","",VLOOKUP(B20,Data!$B$5:$M$402,12,FALSE))</f>
        <v>Indonesia</v>
      </c>
      <c r="J20" s="535" t="s">
        <v>982</v>
      </c>
      <c r="K20" s="452">
        <f>IF(D20="","",VLOOKUP(B20,Data!$B$5:$E$402,4,FALSE)*D20)</f>
        <v>603</v>
      </c>
      <c r="L20" s="445">
        <f>IF(D20="","",VLOOKUP(B20,Data!$B$5:$F$402,5,FALSE)*D20)</f>
        <v>543</v>
      </c>
      <c r="M20" s="448" t="e">
        <f>IF(B20=Data!#REF!,Data!#REF!,(IF(B20=Data!B89,Data!G89,(IF(B20=Data!#REF!,Data!#REF!,(IF(B20=Data!#REF!,Data!#REF!,(IF(B20=Data!#REF!,Data!#REF!,(IF(B20=Data!#REF!,Data!#REF!,(IF(B20=Data!#REF!,Data!#REF!,(IF(B20=Data!#REF!,Data!#REF!,Data!#REF!)))))))))))))))&amp;IF(B20=Data!#REF!,Data!#REF!,(IF(B20=Data!#REF!,Data!#REF!,(IF(B20=Data!#REF!,Data!#REF!,(IF(B20=Data!#REF!,Data!#REF!,(IF(B20=Data!B68,Data!G68,(IF(B20=Data!B71,Data!G886,(IF(B20=Data!#REF!,Data!#REF!,(IF(B20=Data!#REF!,Data!#REF!,Data!#REF!)))))))))))))))&amp;IF(B20=Data!#REF!,Data!#REF!,(IF(B20=Data!#REF!,Data!#REF!,(IF(B20=Data!#REF!,Data!#REF!,(IF(B20=Data!#REF!,Data!#REF!,(IF(B20=Data!#REF!,Data!#REF!,Data!#REF!)))))))))</f>
        <v>#REF!</v>
      </c>
      <c r="N20" s="453"/>
      <c r="O20" s="454"/>
      <c r="P20" s="455" t="e">
        <f>IF(B20=Data!#REF!,Data!#REF!,(IF(B20=Data!B89,Data!H89,(IF(B20=Data!#REF!,Data!#REF!,(IF(B20=Data!#REF!,Data!#REF!,(IF(B20=Data!#REF!,Data!#REF!,(IF(B20=Data!#REF!,Data!#REF!,(IF(B20=Data!#REF!,Data!#REF!,(IF(B20=Data!#REF!,Data!#REF!,Data!#REF!)))))))))))))))&amp;IF(B20=Data!#REF!,Data!#REF!,(IF(B20=Data!#REF!,Data!#REF!,(IF(B20=Data!#REF!,Data!#REF!,(IF(B20=Data!#REF!,Data!#REF!,(IF(B20=Data!B68,Data!H68,(IF(B20=Data!B71,Data!H886,(IF(B20=Data!#REF!,Data!#REF!,(IF(B20=Data!#REF!,Data!#REF!,Data!#REF!)))))))))))))))&amp;IF(B20=Data!#REF!,Data!#REF!,(IF(B20=Data!#REF!,Data!#REF!,(IF(B20=Data!#REF!,Data!#REF!,(IF(B20=Data!#REF!,Data!#REF!,(IF(B20=Data!#REF!,Data!#REF!,Data!#REF!)))))))))</f>
        <v>#REF!</v>
      </c>
      <c r="Q20" s="454"/>
      <c r="R20" s="454"/>
      <c r="S20" s="455" t="e">
        <f>IF(B20=Data!#REF!,Data!#REF!,(IF(B20=Data!B89,Data!I89,(IF(B20=Data!#REF!,Data!#REF!,(IF(B20=Data!#REF!,Data!#REF!,(IF(B20=Data!#REF!,Data!#REF!,(IF(B20=Data!#REF!,Data!#REF!,(IF(B20=Data!#REF!,Data!#REF!,(IF(B20=Data!#REF!,Data!#REF!,Data!#REF!)))))))))))))))&amp;IF(B20=Data!#REF!,Data!#REF!,(IF(B20=Data!#REF!,Data!#REF!,(IF(B20=Data!#REF!,Data!#REF!,(IF(B20=Data!#REF!,Data!#REF!,(IF(B20=Data!B68,Data!I68,(IF(B20=Data!B71,Data!I886,(IF(B20=Data!#REF!,Data!#REF!,(IF(B20=Data!#REF!,Data!#REF!,Data!#REF!)))))))))))))))&amp;IF(B20=Data!#REF!,Data!#REF!,(IF(B20=Data!#REF!,Data!#REF!,(IF(B20=Data!#REF!,Data!#REF!,(IF(B20=Data!#REF!,Data!#REF!,(IF(B20=Data!#REF!,Data!#REF!,Data!#REF!)))))))))</f>
        <v>#REF!</v>
      </c>
      <c r="T20" s="456"/>
      <c r="U20" s="455" t="e">
        <f>IF(B20=Data!#REF!,Data!#REF!,(IF(B20=Data!B89,Data!J89,(IF(B20=Data!#REF!,Data!#REF!,(IF(B20=Data!#REF!,Data!#REF!,(IF(B20=Data!#REF!,Data!#REF!,(IF(B20=Data!#REF!,Data!#REF!,(IF(B20=Data!#REF!,Data!#REF!,(IF(B20=Data!#REF!,Data!#REF!,Data!#REF!)))))))))))))))&amp;IF(B20=Data!#REF!,Data!#REF!,(IF(B20=Data!#REF!,Data!#REF!,(IF(B20=Data!#REF!,Data!#REF!,(IF(B20=Data!#REF!,Data!#REF!,(IF(B20=Data!B68,Data!J68,(IF(B20=Data!B71,Data!J886,(IF(B20=Data!#REF!,Data!#REF!,(IF(B20=Data!#REF!,Data!#REF!,Data!#REF!)))))))))))))))&amp;IF(B20=Data!#REF!,Data!#REF!,(IF(B20=Data!#REF!,Data!#REF!,(IF(B20=Data!#REF!,Data!#REF!,(IF(B20=Data!#REF!,Data!#REF!,(IF(B20=Data!#REF!,Data!#REF!,Data!#REF!)))))))))</f>
        <v>#REF!</v>
      </c>
      <c r="V20" s="457">
        <f>IF(D20="","",VLOOKUP(B20,Data!$B$5:$J$402,9,FALSE)*D20)</f>
        <v>3.4499999999999997</v>
      </c>
    </row>
    <row r="21" spans="1:22" s="458" customFormat="1" ht="20" customHeight="1">
      <c r="A21" s="443"/>
      <c r="B21" s="460" t="s">
        <v>241</v>
      </c>
      <c r="C21" s="445" t="str">
        <f>IF(D21="","",VLOOKUP(B21,Data!$B$5:$L$402,2,FALSE))</f>
        <v>AAC7368</v>
      </c>
      <c r="D21" s="505">
        <v>10</v>
      </c>
      <c r="E21" s="447" t="s">
        <v>521</v>
      </c>
      <c r="F21" s="445">
        <f>IF(D21="","",VLOOKUP(B21,Data!$B$5:$L$402,11,FALSE))</f>
        <v>2618.06</v>
      </c>
      <c r="G21" s="448">
        <f t="shared" si="0"/>
        <v>26180.6</v>
      </c>
      <c r="H21" s="449" t="str">
        <f>IF(D21="","",VLOOKUP(B21,Data!$B$5:$D$402,3,FALSE))</f>
        <v>C/T</v>
      </c>
      <c r="I21" s="450" t="str">
        <f>IF(D21="","",VLOOKUP(B21,Data!$B$5:$M$402,12,FALSE))</f>
        <v>Indonesia</v>
      </c>
      <c r="J21" s="535" t="s">
        <v>982</v>
      </c>
      <c r="K21" s="452">
        <f>IF(D21="","",VLOOKUP(B21,Data!$B$5:$E$402,4,FALSE)*D21)</f>
        <v>2660</v>
      </c>
      <c r="L21" s="445">
        <f>IF(D21="","",VLOOKUP(B21,Data!$B$5:$F$402,5,FALSE)*D21)</f>
        <v>2460</v>
      </c>
      <c r="M21" s="448" t="e">
        <f>IF(B21=Data!#REF!,Data!#REF!,(IF(B21=Data!B90,Data!G90,(IF(B21=Data!#REF!,Data!#REF!,(IF(B21=Data!#REF!,Data!#REF!,(IF(B21=Data!#REF!,Data!#REF!,(IF(B21=Data!#REF!,Data!#REF!,(IF(B21=Data!#REF!,Data!#REF!,(IF(B21=Data!#REF!,Data!#REF!,Data!#REF!)))))))))))))))&amp;IF(B21=Data!#REF!,Data!#REF!,(IF(B21=Data!#REF!,Data!#REF!,(IF(B21=Data!#REF!,Data!#REF!,(IF(B21=Data!#REF!,Data!#REF!,(IF(B21=Data!B69,Data!G69,(IF(B21=Data!B72,Data!G887,(IF(B21=Data!#REF!,Data!#REF!,(IF(B21=Data!#REF!,Data!#REF!,Data!#REF!)))))))))))))))&amp;IF(B21=Data!#REF!,Data!#REF!,(IF(B21=Data!#REF!,Data!#REF!,(IF(B21=Data!#REF!,Data!#REF!,(IF(B21=Data!#REF!,Data!#REF!,(IF(B21=Data!#REF!,Data!#REF!,Data!#REF!)))))))))</f>
        <v>#REF!</v>
      </c>
      <c r="N21" s="453"/>
      <c r="O21" s="454"/>
      <c r="P21" s="455" t="e">
        <f>IF(B21=Data!#REF!,Data!#REF!,(IF(B21=Data!B90,Data!H90,(IF(B21=Data!#REF!,Data!#REF!,(IF(B21=Data!#REF!,Data!#REF!,(IF(B21=Data!#REF!,Data!#REF!,(IF(B21=Data!#REF!,Data!#REF!,(IF(B21=Data!#REF!,Data!#REF!,(IF(B21=Data!#REF!,Data!#REF!,Data!#REF!)))))))))))))))&amp;IF(B21=Data!#REF!,Data!#REF!,(IF(B21=Data!#REF!,Data!#REF!,(IF(B21=Data!#REF!,Data!#REF!,(IF(B21=Data!#REF!,Data!#REF!,(IF(B21=Data!B69,Data!H69,(IF(B21=Data!B72,Data!H887,(IF(B21=Data!#REF!,Data!#REF!,(IF(B21=Data!#REF!,Data!#REF!,Data!#REF!)))))))))))))))&amp;IF(B21=Data!#REF!,Data!#REF!,(IF(B21=Data!#REF!,Data!#REF!,(IF(B21=Data!#REF!,Data!#REF!,(IF(B21=Data!#REF!,Data!#REF!,(IF(B21=Data!#REF!,Data!#REF!,Data!#REF!)))))))))</f>
        <v>#REF!</v>
      </c>
      <c r="Q21" s="454"/>
      <c r="R21" s="454"/>
      <c r="S21" s="455" t="e">
        <f>IF(B21=Data!#REF!,Data!#REF!,(IF(B21=Data!B90,Data!I90,(IF(B21=Data!#REF!,Data!#REF!,(IF(B21=Data!#REF!,Data!#REF!,(IF(B21=Data!#REF!,Data!#REF!,(IF(B21=Data!#REF!,Data!#REF!,(IF(B21=Data!#REF!,Data!#REF!,(IF(B21=Data!#REF!,Data!#REF!,Data!#REF!)))))))))))))))&amp;IF(B21=Data!#REF!,Data!#REF!,(IF(B21=Data!#REF!,Data!#REF!,(IF(B21=Data!#REF!,Data!#REF!,(IF(B21=Data!#REF!,Data!#REF!,(IF(B21=Data!B69,Data!I69,(IF(B21=Data!B72,Data!I887,(IF(B21=Data!#REF!,Data!#REF!,(IF(B21=Data!#REF!,Data!#REF!,Data!#REF!)))))))))))))))&amp;IF(B21=Data!#REF!,Data!#REF!,(IF(B21=Data!#REF!,Data!#REF!,(IF(B21=Data!#REF!,Data!#REF!,(IF(B21=Data!#REF!,Data!#REF!,(IF(B21=Data!#REF!,Data!#REF!,Data!#REF!)))))))))</f>
        <v>#REF!</v>
      </c>
      <c r="T21" s="456"/>
      <c r="U21" s="455" t="e">
        <f>IF(B21=Data!#REF!,Data!#REF!,(IF(B21=Data!B90,Data!J90,(IF(B21=Data!#REF!,Data!#REF!,(IF(B21=Data!#REF!,Data!#REF!,(IF(B21=Data!#REF!,Data!#REF!,(IF(B21=Data!#REF!,Data!#REF!,(IF(B21=Data!#REF!,Data!#REF!,(IF(B21=Data!#REF!,Data!#REF!,Data!#REF!)))))))))))))))&amp;IF(B21=Data!#REF!,Data!#REF!,(IF(B21=Data!#REF!,Data!#REF!,(IF(B21=Data!#REF!,Data!#REF!,(IF(B21=Data!#REF!,Data!#REF!,(IF(B21=Data!B69,Data!J69,(IF(B21=Data!B72,Data!J887,(IF(B21=Data!#REF!,Data!#REF!,(IF(B21=Data!#REF!,Data!#REF!,Data!#REF!)))))))))))))))&amp;IF(B21=Data!#REF!,Data!#REF!,(IF(B21=Data!#REF!,Data!#REF!,(IF(B21=Data!#REF!,Data!#REF!,(IF(B21=Data!#REF!,Data!#REF!,(IF(B21=Data!#REF!,Data!#REF!,Data!#REF!)))))))))</f>
        <v>#REF!</v>
      </c>
      <c r="V21" s="457">
        <f>IF(D21="","",VLOOKUP(B21,Data!$B$5:$J$402,9,FALSE)*D21)</f>
        <v>14.879999999999999</v>
      </c>
    </row>
    <row r="22" spans="1:22" s="458" customFormat="1" ht="20" customHeight="1">
      <c r="A22" s="443"/>
      <c r="B22" s="460"/>
      <c r="C22" s="445" t="str">
        <f>IF(D22="","",VLOOKUP(B22,Data!$B$5:$L$402,2,FALSE))</f>
        <v/>
      </c>
      <c r="D22" s="505"/>
      <c r="E22" s="463"/>
      <c r="F22" s="445" t="str">
        <f>IF(D22="","",VLOOKUP(B22,Data!$B$5:$L$402,11,FALSE))</f>
        <v/>
      </c>
      <c r="G22" s="448" t="str">
        <f t="shared" si="0"/>
        <v>-</v>
      </c>
      <c r="H22" s="449" t="str">
        <f>IF(D22="","",VLOOKUP(B22,Data!$B$5:$D$402,3,FALSE))</f>
        <v/>
      </c>
      <c r="I22" s="450" t="str">
        <f>IF(D22="","",VLOOKUP(B22,Data!$B$5:$M$402,12,FALSE))</f>
        <v/>
      </c>
      <c r="J22" s="535"/>
      <c r="K22" s="452" t="str">
        <f>IF(D22="","",VLOOKUP(B22,Data!$B$5:$E$402,4,FALSE)*D22)</f>
        <v/>
      </c>
      <c r="L22" s="445" t="str">
        <f>IF(D22="","",VLOOKUP(B22,Data!$B$5:$F$402,5,FALSE)*D22)</f>
        <v/>
      </c>
      <c r="M22" s="448" t="e">
        <f>IF(B22=Data!#REF!,Data!#REF!,(IF(B22=Data!B91,Data!G91,(IF(B22=Data!#REF!,Data!#REF!,(IF(B22=Data!#REF!,Data!#REF!,(IF(B22=Data!#REF!,Data!#REF!,(IF(B22=Data!#REF!,Data!#REF!,(IF(B22=Data!#REF!,Data!#REF!,(IF(B22=Data!#REF!,Data!#REF!,Data!#REF!)))))))))))))))&amp;IF(B22=Data!#REF!,Data!#REF!,(IF(B22=Data!#REF!,Data!#REF!,(IF(B22=Data!#REF!,Data!#REF!,(IF(B22=Data!#REF!,Data!#REF!,(IF(B22=Data!B70,Data!G70,(IF(B22=Data!B73,Data!G888,(IF(B22=Data!#REF!,Data!#REF!,(IF(B22=Data!#REF!,Data!#REF!,Data!#REF!)))))))))))))))&amp;IF(B22=Data!#REF!,Data!#REF!,(IF(B22=Data!#REF!,Data!#REF!,(IF(B22=Data!#REF!,Data!#REF!,(IF(B22=Data!#REF!,Data!#REF!,(IF(B22=Data!#REF!,Data!#REF!,Data!#REF!)))))))))</f>
        <v>#REF!</v>
      </c>
      <c r="N22" s="453"/>
      <c r="O22" s="454"/>
      <c r="P22" s="455" t="e">
        <f>IF(B22=Data!#REF!,Data!#REF!,(IF(B22=Data!B91,Data!H91,(IF(B22=Data!#REF!,Data!#REF!,(IF(B22=Data!#REF!,Data!#REF!,(IF(B22=Data!#REF!,Data!#REF!,(IF(B22=Data!#REF!,Data!#REF!,(IF(B22=Data!#REF!,Data!#REF!,(IF(B22=Data!#REF!,Data!#REF!,Data!#REF!)))))))))))))))&amp;IF(B22=Data!#REF!,Data!#REF!,(IF(B22=Data!#REF!,Data!#REF!,(IF(B22=Data!#REF!,Data!#REF!,(IF(B22=Data!#REF!,Data!#REF!,(IF(B22=Data!B70,Data!H70,(IF(B22=Data!B73,Data!H888,(IF(B22=Data!#REF!,Data!#REF!,(IF(B22=Data!#REF!,Data!#REF!,Data!#REF!)))))))))))))))&amp;IF(B22=Data!#REF!,Data!#REF!,(IF(B22=Data!#REF!,Data!#REF!,(IF(B22=Data!#REF!,Data!#REF!,(IF(B22=Data!#REF!,Data!#REF!,(IF(B22=Data!#REF!,Data!#REF!,Data!#REF!)))))))))</f>
        <v>#REF!</v>
      </c>
      <c r="Q22" s="454"/>
      <c r="R22" s="454"/>
      <c r="S22" s="455" t="e">
        <f>IF(B22=Data!#REF!,Data!#REF!,(IF(B22=Data!B91,Data!I91,(IF(B22=Data!#REF!,Data!#REF!,(IF(B22=Data!#REF!,Data!#REF!,(IF(B22=Data!#REF!,Data!#REF!,(IF(B22=Data!#REF!,Data!#REF!,(IF(B22=Data!#REF!,Data!#REF!,(IF(B22=Data!#REF!,Data!#REF!,Data!#REF!)))))))))))))))&amp;IF(B22=Data!#REF!,Data!#REF!,(IF(B22=Data!#REF!,Data!#REF!,(IF(B22=Data!#REF!,Data!#REF!,(IF(B22=Data!#REF!,Data!#REF!,(IF(B22=Data!B70,Data!I70,(IF(B22=Data!B73,Data!I888,(IF(B22=Data!#REF!,Data!#REF!,(IF(B22=Data!#REF!,Data!#REF!,Data!#REF!)))))))))))))))&amp;IF(B22=Data!#REF!,Data!#REF!,(IF(B22=Data!#REF!,Data!#REF!,(IF(B22=Data!#REF!,Data!#REF!,(IF(B22=Data!#REF!,Data!#REF!,(IF(B22=Data!#REF!,Data!#REF!,Data!#REF!)))))))))</f>
        <v>#REF!</v>
      </c>
      <c r="T22" s="456"/>
      <c r="U22" s="455" t="e">
        <f>IF(B22=Data!#REF!,Data!#REF!,(IF(B22=Data!B91,Data!J91,(IF(B22=Data!#REF!,Data!#REF!,(IF(B22=Data!#REF!,Data!#REF!,(IF(B22=Data!#REF!,Data!#REF!,(IF(B22=Data!#REF!,Data!#REF!,(IF(B22=Data!#REF!,Data!#REF!,(IF(B22=Data!#REF!,Data!#REF!,Data!#REF!)))))))))))))))&amp;IF(B22=Data!#REF!,Data!#REF!,(IF(B22=Data!#REF!,Data!#REF!,(IF(B22=Data!#REF!,Data!#REF!,(IF(B22=Data!#REF!,Data!#REF!,(IF(B22=Data!B70,Data!J70,(IF(B22=Data!B73,Data!J888,(IF(B22=Data!#REF!,Data!#REF!,(IF(B22=Data!#REF!,Data!#REF!,Data!#REF!)))))))))))))))&amp;IF(B22=Data!#REF!,Data!#REF!,(IF(B22=Data!#REF!,Data!#REF!,(IF(B22=Data!#REF!,Data!#REF!,(IF(B22=Data!#REF!,Data!#REF!,(IF(B22=Data!#REF!,Data!#REF!,Data!#REF!)))))))))</f>
        <v>#REF!</v>
      </c>
      <c r="V22" s="457" t="str">
        <f>IF(D22="","",VLOOKUP(B22,Data!$B$5:$J$402,9,FALSE)*D22)</f>
        <v/>
      </c>
    </row>
    <row r="23" spans="1:22" s="458" customFormat="1" ht="20" customHeight="1">
      <c r="A23" s="443"/>
      <c r="B23" s="460"/>
      <c r="C23" s="445" t="str">
        <f>IF(D23="","",VLOOKUP(B23,Data!$B$5:$L$402,2,FALSE))</f>
        <v/>
      </c>
      <c r="D23" s="505"/>
      <c r="E23" s="463" t="s">
        <v>939</v>
      </c>
      <c r="F23" s="445" t="str">
        <f>IF(D23="","",VLOOKUP(B23,Data!$B$5:$L$402,11,FALSE))</f>
        <v/>
      </c>
      <c r="G23" s="448" t="str">
        <f t="shared" si="0"/>
        <v>-</v>
      </c>
      <c r="H23" s="449" t="str">
        <f>IF(D23="","",VLOOKUP(B23,Data!$B$5:$D$402,3,FALSE))</f>
        <v/>
      </c>
      <c r="I23" s="450" t="str">
        <f>IF(D23="","",VLOOKUP(B23,Data!$B$5:$M$402,12,FALSE))</f>
        <v/>
      </c>
      <c r="J23" s="535"/>
      <c r="K23" s="452" t="str">
        <f>IF(D23="","",VLOOKUP(B23,Data!$B$5:$E$402,4,FALSE)*D23)</f>
        <v/>
      </c>
      <c r="L23" s="445" t="str">
        <f>IF(D23="","",VLOOKUP(B23,Data!$B$5:$F$402,5,FALSE)*D23)</f>
        <v/>
      </c>
      <c r="M23" s="448" t="e">
        <f>IF(B23=Data!#REF!,Data!#REF!,(IF(B23=Data!B92,Data!G92,(IF(B23=Data!#REF!,Data!#REF!,(IF(B23=Data!#REF!,Data!#REF!,(IF(B23=Data!#REF!,Data!#REF!,(IF(B23=Data!#REF!,Data!#REF!,(IF(B23=Data!#REF!,Data!#REF!,(IF(B23=Data!#REF!,Data!#REF!,Data!#REF!)))))))))))))))&amp;IF(B23=Data!#REF!,Data!#REF!,(IF(B23=Data!#REF!,Data!#REF!,(IF(B23=Data!#REF!,Data!#REF!,(IF(B23=Data!#REF!,Data!#REF!,(IF(B23=Data!B71,Data!G71,(IF(B23=Data!B74,Data!G889,(IF(B23=Data!#REF!,Data!#REF!,(IF(B23=Data!#REF!,Data!#REF!,Data!#REF!)))))))))))))))&amp;IF(B23=Data!#REF!,Data!#REF!,(IF(B23=Data!#REF!,Data!#REF!,(IF(B23=Data!#REF!,Data!#REF!,(IF(B23=Data!#REF!,Data!#REF!,(IF(B23=Data!#REF!,Data!#REF!,Data!#REF!)))))))))</f>
        <v>#REF!</v>
      </c>
      <c r="N23" s="453"/>
      <c r="O23" s="454"/>
      <c r="P23" s="455" t="e">
        <f>IF(B23=Data!#REF!,Data!#REF!,(IF(B23=Data!B92,Data!H92,(IF(B23=Data!#REF!,Data!#REF!,(IF(B23=Data!#REF!,Data!#REF!,(IF(B23=Data!#REF!,Data!#REF!,(IF(B23=Data!#REF!,Data!#REF!,(IF(B23=Data!#REF!,Data!#REF!,(IF(B23=Data!#REF!,Data!#REF!,Data!#REF!)))))))))))))))&amp;IF(B23=Data!#REF!,Data!#REF!,(IF(B23=Data!#REF!,Data!#REF!,(IF(B23=Data!#REF!,Data!#REF!,(IF(B23=Data!#REF!,Data!#REF!,(IF(B23=Data!B71,Data!H71,(IF(B23=Data!B74,Data!H889,(IF(B23=Data!#REF!,Data!#REF!,(IF(B23=Data!#REF!,Data!#REF!,Data!#REF!)))))))))))))))&amp;IF(B23=Data!#REF!,Data!#REF!,(IF(B23=Data!#REF!,Data!#REF!,(IF(B23=Data!#REF!,Data!#REF!,(IF(B23=Data!#REF!,Data!#REF!,(IF(B23=Data!#REF!,Data!#REF!,Data!#REF!)))))))))</f>
        <v>#REF!</v>
      </c>
      <c r="Q23" s="454"/>
      <c r="R23" s="454"/>
      <c r="S23" s="455" t="e">
        <f>IF(B23=Data!#REF!,Data!#REF!,(IF(B23=Data!B92,Data!I92,(IF(B23=Data!#REF!,Data!#REF!,(IF(B23=Data!#REF!,Data!#REF!,(IF(B23=Data!#REF!,Data!#REF!,(IF(B23=Data!#REF!,Data!#REF!,(IF(B23=Data!#REF!,Data!#REF!,(IF(B23=Data!#REF!,Data!#REF!,Data!#REF!)))))))))))))))&amp;IF(B23=Data!#REF!,Data!#REF!,(IF(B23=Data!#REF!,Data!#REF!,(IF(B23=Data!#REF!,Data!#REF!,(IF(B23=Data!#REF!,Data!#REF!,(IF(B23=Data!B71,Data!I71,(IF(B23=Data!B74,Data!I889,(IF(B23=Data!#REF!,Data!#REF!,(IF(B23=Data!#REF!,Data!#REF!,Data!#REF!)))))))))))))))&amp;IF(B23=Data!#REF!,Data!#REF!,(IF(B23=Data!#REF!,Data!#REF!,(IF(B23=Data!#REF!,Data!#REF!,(IF(B23=Data!#REF!,Data!#REF!,(IF(B23=Data!#REF!,Data!#REF!,Data!#REF!)))))))))</f>
        <v>#REF!</v>
      </c>
      <c r="T23" s="456"/>
      <c r="U23" s="455" t="e">
        <f>IF(B23=Data!#REF!,Data!#REF!,(IF(B23=Data!B92,Data!J92,(IF(B23=Data!#REF!,Data!#REF!,(IF(B23=Data!#REF!,Data!#REF!,(IF(B23=Data!#REF!,Data!#REF!,(IF(B23=Data!#REF!,Data!#REF!,(IF(B23=Data!#REF!,Data!#REF!,(IF(B23=Data!#REF!,Data!#REF!,Data!#REF!)))))))))))))))&amp;IF(B23=Data!#REF!,Data!#REF!,(IF(B23=Data!#REF!,Data!#REF!,(IF(B23=Data!#REF!,Data!#REF!,(IF(B23=Data!#REF!,Data!#REF!,(IF(B23=Data!B71,Data!J71,(IF(B23=Data!B74,Data!J889,(IF(B23=Data!#REF!,Data!#REF!,(IF(B23=Data!#REF!,Data!#REF!,Data!#REF!)))))))))))))))&amp;IF(B23=Data!#REF!,Data!#REF!,(IF(B23=Data!#REF!,Data!#REF!,(IF(B23=Data!#REF!,Data!#REF!,(IF(B23=Data!#REF!,Data!#REF!,(IF(B23=Data!#REF!,Data!#REF!,Data!#REF!)))))))))</f>
        <v>#REF!</v>
      </c>
      <c r="V23" s="457" t="str">
        <f>IF(D23="","",VLOOKUP(B23,Data!$B$5:$J$402,9,FALSE)*D23)</f>
        <v/>
      </c>
    </row>
    <row r="24" spans="1:22" s="458" customFormat="1" ht="20" customHeight="1">
      <c r="A24" s="443"/>
      <c r="B24" s="460"/>
      <c r="C24" s="445" t="str">
        <f>IF(D24="","",VLOOKUP(B24,Data!$B$5:$L$402,2,FALSE))</f>
        <v/>
      </c>
      <c r="D24" s="505"/>
      <c r="E24" s="463"/>
      <c r="F24" s="445" t="str">
        <f>IF(D24="","",VLOOKUP(B24,Data!$B$5:$L$402,11,FALSE))</f>
        <v/>
      </c>
      <c r="G24" s="448" t="str">
        <f t="shared" si="0"/>
        <v>-</v>
      </c>
      <c r="H24" s="449" t="str">
        <f>IF(D24="","",VLOOKUP(B24,Data!$B$5:$D$402,3,FALSE))</f>
        <v/>
      </c>
      <c r="I24" s="450" t="str">
        <f>IF(D24="","",VLOOKUP(B24,Data!$B$5:$M$402,12,FALSE))</f>
        <v/>
      </c>
      <c r="J24" s="535"/>
      <c r="K24" s="452" t="str">
        <f>IF(D24="","",VLOOKUP(B24,Data!$B$5:$E$402,4,FALSE)*D24)</f>
        <v/>
      </c>
      <c r="L24" s="445" t="str">
        <f>IF(D24="","",VLOOKUP(B24,Data!$B$5:$F$402,5,FALSE)*D24)</f>
        <v/>
      </c>
      <c r="M24" s="448" t="e">
        <f>IF(B24=Data!#REF!,Data!#REF!,(IF(B24=Data!B94,Data!G94,(IF(B24=Data!#REF!,Data!#REF!,(IF(B24=Data!#REF!,Data!#REF!,(IF(B24=Data!#REF!,Data!#REF!,(IF(B24=Data!#REF!,Data!#REF!,(IF(B24=Data!#REF!,Data!#REF!,(IF(B24=Data!#REF!,Data!#REF!,Data!#REF!)))))))))))))))&amp;IF(B24=Data!#REF!,Data!#REF!,(IF(B24=Data!#REF!,Data!#REF!,(IF(B24=Data!#REF!,Data!#REF!,(IF(B24=Data!#REF!,Data!#REF!,(IF(B24=Data!B73,Data!G73,(IF(B24=Data!B76,Data!G891,(IF(B24=Data!#REF!,Data!#REF!,(IF(B24=Data!#REF!,Data!#REF!,Data!#REF!)))))))))))))))&amp;IF(B24=Data!#REF!,Data!#REF!,(IF(B24=Data!#REF!,Data!#REF!,(IF(B24=Data!#REF!,Data!#REF!,(IF(B24=Data!#REF!,Data!#REF!,(IF(B24=Data!#REF!,Data!#REF!,Data!#REF!)))))))))</f>
        <v>#REF!</v>
      </c>
      <c r="N24" s="453"/>
      <c r="O24" s="454"/>
      <c r="P24" s="455" t="e">
        <f>IF(B24=Data!#REF!,Data!#REF!,(IF(B24=Data!B94,Data!H94,(IF(B24=Data!#REF!,Data!#REF!,(IF(B24=Data!#REF!,Data!#REF!,(IF(B24=Data!#REF!,Data!#REF!,(IF(B24=Data!#REF!,Data!#REF!,(IF(B24=Data!#REF!,Data!#REF!,(IF(B24=Data!#REF!,Data!#REF!,Data!#REF!)))))))))))))))&amp;IF(B24=Data!#REF!,Data!#REF!,(IF(B24=Data!#REF!,Data!#REF!,(IF(B24=Data!#REF!,Data!#REF!,(IF(B24=Data!#REF!,Data!#REF!,(IF(B24=Data!B73,Data!H73,(IF(B24=Data!B76,Data!H891,(IF(B24=Data!#REF!,Data!#REF!,(IF(B24=Data!#REF!,Data!#REF!,Data!#REF!)))))))))))))))&amp;IF(B24=Data!#REF!,Data!#REF!,(IF(B24=Data!#REF!,Data!#REF!,(IF(B24=Data!#REF!,Data!#REF!,(IF(B24=Data!#REF!,Data!#REF!,(IF(B24=Data!#REF!,Data!#REF!,Data!#REF!)))))))))</f>
        <v>#REF!</v>
      </c>
      <c r="Q24" s="454"/>
      <c r="R24" s="454"/>
      <c r="S24" s="455" t="e">
        <f>IF(B24=Data!#REF!,Data!#REF!,(IF(B24=Data!B94,Data!I94,(IF(B24=Data!#REF!,Data!#REF!,(IF(B24=Data!#REF!,Data!#REF!,(IF(B24=Data!#REF!,Data!#REF!,(IF(B24=Data!#REF!,Data!#REF!,(IF(B24=Data!#REF!,Data!#REF!,(IF(B24=Data!#REF!,Data!#REF!,Data!#REF!)))))))))))))))&amp;IF(B24=Data!#REF!,Data!#REF!,(IF(B24=Data!#REF!,Data!#REF!,(IF(B24=Data!#REF!,Data!#REF!,(IF(B24=Data!#REF!,Data!#REF!,(IF(B24=Data!B73,Data!I73,(IF(B24=Data!B76,Data!I891,(IF(B24=Data!#REF!,Data!#REF!,(IF(B24=Data!#REF!,Data!#REF!,Data!#REF!)))))))))))))))&amp;IF(B24=Data!#REF!,Data!#REF!,(IF(B24=Data!#REF!,Data!#REF!,(IF(B24=Data!#REF!,Data!#REF!,(IF(B24=Data!#REF!,Data!#REF!,(IF(B24=Data!#REF!,Data!#REF!,Data!#REF!)))))))))</f>
        <v>#REF!</v>
      </c>
      <c r="T24" s="456"/>
      <c r="U24" s="455" t="e">
        <f>IF(B24=Data!#REF!,Data!#REF!,(IF(B24=Data!B94,Data!J94,(IF(B24=Data!#REF!,Data!#REF!,(IF(B24=Data!#REF!,Data!#REF!,(IF(B24=Data!#REF!,Data!#REF!,(IF(B24=Data!#REF!,Data!#REF!,(IF(B24=Data!#REF!,Data!#REF!,(IF(B24=Data!#REF!,Data!#REF!,Data!#REF!)))))))))))))))&amp;IF(B24=Data!#REF!,Data!#REF!,(IF(B24=Data!#REF!,Data!#REF!,(IF(B24=Data!#REF!,Data!#REF!,(IF(B24=Data!#REF!,Data!#REF!,(IF(B24=Data!B73,Data!J73,(IF(B24=Data!B76,Data!J891,(IF(B24=Data!#REF!,Data!#REF!,(IF(B24=Data!#REF!,Data!#REF!,Data!#REF!)))))))))))))))&amp;IF(B24=Data!#REF!,Data!#REF!,(IF(B24=Data!#REF!,Data!#REF!,(IF(B24=Data!#REF!,Data!#REF!,(IF(B24=Data!#REF!,Data!#REF!,(IF(B24=Data!#REF!,Data!#REF!,Data!#REF!)))))))))</f>
        <v>#REF!</v>
      </c>
      <c r="V24" s="457" t="str">
        <f>IF(D24="","",VLOOKUP(B24,Data!$B$5:$J$402,9,FALSE)*D24)</f>
        <v/>
      </c>
    </row>
    <row r="25" spans="1:22" s="458" customFormat="1" ht="20" customHeight="1">
      <c r="A25" s="443"/>
      <c r="B25" s="462"/>
      <c r="C25" s="445" t="str">
        <f>IF(D25="","",VLOOKUP(B25,Data!$B$5:$L$402,2,FALSE))</f>
        <v/>
      </c>
      <c r="D25" s="461"/>
      <c r="E25" s="463"/>
      <c r="F25" s="445" t="str">
        <f>IF(D25="","",VLOOKUP(B25,Data!$B$5:$L$402,11,FALSE))</f>
        <v/>
      </c>
      <c r="G25" s="448" t="str">
        <f t="shared" si="0"/>
        <v>-</v>
      </c>
      <c r="H25" s="449" t="str">
        <f>IF(D25="","",VLOOKUP(B25,Data!$B$5:$D$402,3,FALSE))</f>
        <v/>
      </c>
      <c r="I25" s="450" t="str">
        <f>IF(D25="","",VLOOKUP(B25,Data!$B$5:$M$402,12,FALSE))</f>
        <v/>
      </c>
      <c r="J25" s="451"/>
      <c r="K25" s="452" t="str">
        <f>IF(D25="","",VLOOKUP(B25,Data!$B$5:$E$402,4,FALSE)*D25)</f>
        <v/>
      </c>
      <c r="L25" s="445" t="str">
        <f>IF(D25="","",VLOOKUP(B25,Data!$B$5:$F$402,5,FALSE)*D25)</f>
        <v/>
      </c>
      <c r="M25" s="448" t="e">
        <f>IF(B25=Data!#REF!,Data!#REF!,(IF(B25=Data!B114,Data!G114,(IF(B25=Data!#REF!,Data!#REF!,(IF(B25=Data!#REF!,Data!#REF!,(IF(B25=Data!#REF!,Data!#REF!,(IF(B25=Data!#REF!,Data!#REF!,(IF(B25=Data!#REF!,Data!#REF!,(IF(B25=Data!#REF!,Data!#REF!,Data!#REF!)))))))))))))))&amp;IF(B25=Data!#REF!,Data!#REF!,(IF(B25=Data!#REF!,Data!#REF!,(IF(B25=Data!#REF!,Data!#REF!,(IF(B25=Data!#REF!,Data!#REF!,(IF(B25=Data!B93,Data!G93,(IF(B25=Data!B96,Data!G911,(IF(B25=Data!#REF!,Data!#REF!,(IF(B25=Data!#REF!,Data!#REF!,Data!#REF!)))))))))))))))&amp;IF(B25=Data!#REF!,Data!#REF!,(IF(B25=Data!#REF!,Data!#REF!,(IF(B25=Data!#REF!,Data!#REF!,(IF(B25=Data!#REF!,Data!#REF!,(IF(B25=Data!#REF!,Data!#REF!,Data!#REF!)))))))))</f>
        <v>#REF!</v>
      </c>
      <c r="N25" s="453"/>
      <c r="O25" s="454"/>
      <c r="P25" s="455" t="e">
        <f>IF(B25=Data!#REF!,Data!#REF!,(IF(B25=Data!B114,Data!H114,(IF(B25=Data!#REF!,Data!#REF!,(IF(B25=Data!#REF!,Data!#REF!,(IF(B25=Data!#REF!,Data!#REF!,(IF(B25=Data!#REF!,Data!#REF!,(IF(B25=Data!#REF!,Data!#REF!,(IF(B25=Data!#REF!,Data!#REF!,Data!#REF!)))))))))))))))&amp;IF(B25=Data!#REF!,Data!#REF!,(IF(B25=Data!#REF!,Data!#REF!,(IF(B25=Data!#REF!,Data!#REF!,(IF(B25=Data!#REF!,Data!#REF!,(IF(B25=Data!B93,Data!H93,(IF(B25=Data!B96,Data!H911,(IF(B25=Data!#REF!,Data!#REF!,(IF(B25=Data!#REF!,Data!#REF!,Data!#REF!)))))))))))))))&amp;IF(B25=Data!#REF!,Data!#REF!,(IF(B25=Data!#REF!,Data!#REF!,(IF(B25=Data!#REF!,Data!#REF!,(IF(B25=Data!#REF!,Data!#REF!,(IF(B25=Data!#REF!,Data!#REF!,Data!#REF!)))))))))</f>
        <v>#REF!</v>
      </c>
      <c r="Q25" s="454"/>
      <c r="R25" s="454"/>
      <c r="S25" s="455" t="e">
        <f>IF(B25=Data!#REF!,Data!#REF!,(IF(B25=Data!B114,Data!I114,(IF(B25=Data!#REF!,Data!#REF!,(IF(B25=Data!#REF!,Data!#REF!,(IF(B25=Data!#REF!,Data!#REF!,(IF(B25=Data!#REF!,Data!#REF!,(IF(B25=Data!#REF!,Data!#REF!,(IF(B25=Data!#REF!,Data!#REF!,Data!#REF!)))))))))))))))&amp;IF(B25=Data!#REF!,Data!#REF!,(IF(B25=Data!#REF!,Data!#REF!,(IF(B25=Data!#REF!,Data!#REF!,(IF(B25=Data!#REF!,Data!#REF!,(IF(B25=Data!B93,Data!I93,(IF(B25=Data!B96,Data!I911,(IF(B25=Data!#REF!,Data!#REF!,(IF(B25=Data!#REF!,Data!#REF!,Data!#REF!)))))))))))))))&amp;IF(B25=Data!#REF!,Data!#REF!,(IF(B25=Data!#REF!,Data!#REF!,(IF(B25=Data!#REF!,Data!#REF!,(IF(B25=Data!#REF!,Data!#REF!,(IF(B25=Data!#REF!,Data!#REF!,Data!#REF!)))))))))</f>
        <v>#REF!</v>
      </c>
      <c r="T25" s="456"/>
      <c r="U25" s="455" t="e">
        <f>IF(B25=Data!#REF!,Data!#REF!,(IF(B25=Data!B114,Data!J114,(IF(B25=Data!#REF!,Data!#REF!,(IF(B25=Data!#REF!,Data!#REF!,(IF(B25=Data!#REF!,Data!#REF!,(IF(B25=Data!#REF!,Data!#REF!,(IF(B25=Data!#REF!,Data!#REF!,(IF(B25=Data!#REF!,Data!#REF!,Data!#REF!)))))))))))))))&amp;IF(B25=Data!#REF!,Data!#REF!,(IF(B25=Data!#REF!,Data!#REF!,(IF(B25=Data!#REF!,Data!#REF!,(IF(B25=Data!#REF!,Data!#REF!,(IF(B25=Data!B93,Data!J93,(IF(B25=Data!B96,Data!J911,(IF(B25=Data!#REF!,Data!#REF!,(IF(B25=Data!#REF!,Data!#REF!,Data!#REF!)))))))))))))))&amp;IF(B25=Data!#REF!,Data!#REF!,(IF(B25=Data!#REF!,Data!#REF!,(IF(B25=Data!#REF!,Data!#REF!,(IF(B25=Data!#REF!,Data!#REF!,(IF(B25=Data!#REF!,Data!#REF!,Data!#REF!)))))))))</f>
        <v>#REF!</v>
      </c>
      <c r="V25" s="457" t="str">
        <f>IF(D25="","",VLOOKUP(B25,Data!$B$5:$J$402,9,FALSE)*D25)</f>
        <v/>
      </c>
    </row>
    <row r="26" spans="1:22" s="458" customFormat="1" ht="17.5">
      <c r="A26" s="464"/>
      <c r="B26" s="465"/>
      <c r="C26" s="466"/>
      <c r="D26" s="467"/>
      <c r="E26" s="467"/>
      <c r="F26" s="468"/>
      <c r="G26" s="468"/>
      <c r="H26" s="468"/>
      <c r="I26" s="467"/>
      <c r="J26" s="467"/>
      <c r="K26" s="468"/>
      <c r="L26" s="468"/>
      <c r="M26" s="468"/>
      <c r="N26" s="469"/>
      <c r="O26" s="470"/>
      <c r="P26" s="471"/>
      <c r="Q26" s="470"/>
      <c r="R26" s="470"/>
      <c r="S26" s="471"/>
      <c r="T26" s="472"/>
      <c r="U26" s="471"/>
      <c r="V26" s="473"/>
    </row>
    <row r="27" spans="1:22" s="458" customFormat="1" ht="17.5">
      <c r="A27" s="467"/>
      <c r="B27" s="465"/>
      <c r="C27" s="466"/>
      <c r="D27" s="474">
        <f>SUM(D18:D25)</f>
        <v>21</v>
      </c>
      <c r="E27" s="474"/>
      <c r="F27" s="475"/>
      <c r="G27" s="475">
        <f>SUM(G18:G26)</f>
        <v>65704.789999999994</v>
      </c>
      <c r="H27" s="467"/>
      <c r="I27" s="467"/>
      <c r="J27" s="467"/>
      <c r="K27" s="475">
        <f>SUM(K18:K25)</f>
        <v>5703</v>
      </c>
      <c r="L27" s="475">
        <f>SUM(L18:L25)</f>
        <v>5155</v>
      </c>
      <c r="M27" s="475" t="e">
        <f>SUM(M16:M26)</f>
        <v>#REF!</v>
      </c>
      <c r="N27" s="476"/>
      <c r="O27" s="475">
        <f>SUM(O16:O26)</f>
        <v>0</v>
      </c>
      <c r="P27" s="475" t="e">
        <f>SUM(P16:P26)</f>
        <v>#REF!</v>
      </c>
      <c r="Q27" s="476" t="e">
        <f>SUM(#REF!)</f>
        <v>#REF!</v>
      </c>
      <c r="R27" s="475">
        <f>SUM(R16:R26)</f>
        <v>0</v>
      </c>
      <c r="S27" s="475" t="e">
        <f>SUM(S16:S26)</f>
        <v>#REF!</v>
      </c>
      <c r="T27" s="476" t="e">
        <f>SUM(#REF!)</f>
        <v>#REF!</v>
      </c>
      <c r="U27" s="475" t="e">
        <f>SUM(U16:U26)</f>
        <v>#REF!</v>
      </c>
      <c r="V27" s="477">
        <f>SUM(V18:V25)</f>
        <v>30.601999999999997</v>
      </c>
    </row>
    <row r="28" spans="1:22" s="458" customFormat="1" ht="17.5">
      <c r="A28" s="467"/>
      <c r="B28" s="465"/>
      <c r="C28" s="466"/>
      <c r="D28" s="478"/>
      <c r="E28" s="479"/>
      <c r="F28" s="480" t="s">
        <v>528</v>
      </c>
      <c r="G28" s="481"/>
      <c r="H28" s="478"/>
      <c r="I28" s="478"/>
      <c r="J28" s="478"/>
      <c r="K28" s="482"/>
      <c r="L28" s="481"/>
      <c r="M28" s="483"/>
      <c r="N28" s="484"/>
      <c r="O28" s="484"/>
      <c r="P28" s="484"/>
      <c r="Q28" s="484"/>
      <c r="R28" s="484"/>
      <c r="S28" s="484"/>
      <c r="T28" s="483"/>
      <c r="U28" s="483"/>
      <c r="V28" s="485"/>
    </row>
    <row r="29" spans="1:22" ht="13">
      <c r="A29" s="372" t="s">
        <v>522</v>
      </c>
      <c r="B29" s="373"/>
      <c r="C29" s="486"/>
      <c r="D29" s="390" t="s">
        <v>81</v>
      </c>
      <c r="E29" s="390"/>
      <c r="F29" s="367" t="s">
        <v>82</v>
      </c>
      <c r="G29" s="487"/>
      <c r="H29" s="398" t="s">
        <v>83</v>
      </c>
      <c r="I29" s="488"/>
      <c r="J29" s="389" t="s">
        <v>84</v>
      </c>
      <c r="K29" s="389"/>
      <c r="L29" s="605" t="s">
        <v>85</v>
      </c>
      <c r="M29" s="606"/>
      <c r="N29" s="606"/>
      <c r="O29" s="606"/>
      <c r="P29" s="606"/>
      <c r="Q29" s="606"/>
      <c r="R29" s="606"/>
      <c r="S29" s="606"/>
      <c r="T29" s="606"/>
      <c r="U29" s="606"/>
      <c r="V29" s="607"/>
    </row>
    <row r="30" spans="1:22" ht="13">
      <c r="A30" s="384" t="s">
        <v>523</v>
      </c>
      <c r="B30" s="385"/>
      <c r="C30" s="489"/>
      <c r="D30" s="385" t="s">
        <v>87</v>
      </c>
      <c r="E30" s="385"/>
      <c r="F30" s="608"/>
      <c r="G30" s="609"/>
      <c r="H30" s="384" t="s">
        <v>88</v>
      </c>
      <c r="I30" s="490"/>
      <c r="J30" s="393" t="s">
        <v>89</v>
      </c>
      <c r="K30" s="393"/>
      <c r="L30" s="386"/>
      <c r="M30" s="385"/>
      <c r="N30" s="385"/>
      <c r="O30" s="385"/>
      <c r="P30" s="385"/>
      <c r="Q30" s="385"/>
      <c r="R30" s="385"/>
      <c r="S30" s="385"/>
      <c r="T30" s="385"/>
      <c r="U30" s="385"/>
      <c r="V30" s="394"/>
    </row>
    <row r="31" spans="1:22">
      <c r="A31" s="384" t="s">
        <v>524</v>
      </c>
      <c r="B31" s="385"/>
      <c r="C31" s="392"/>
      <c r="D31" s="385"/>
      <c r="E31" s="385"/>
      <c r="F31" s="608"/>
      <c r="G31" s="609"/>
      <c r="H31" s="384"/>
      <c r="I31" s="490"/>
      <c r="J31" s="393" t="s">
        <v>93</v>
      </c>
      <c r="K31" s="393"/>
      <c r="L31" s="386"/>
      <c r="M31" s="385"/>
      <c r="N31" s="385"/>
      <c r="O31" s="385"/>
      <c r="P31" s="385"/>
      <c r="Q31" s="385"/>
      <c r="R31" s="385"/>
      <c r="S31" s="385"/>
      <c r="T31" s="385"/>
      <c r="U31" s="385"/>
      <c r="V31" s="394"/>
    </row>
    <row r="32" spans="1:22">
      <c r="A32" s="400"/>
      <c r="B32" s="401"/>
      <c r="C32" s="491"/>
      <c r="D32" s="385" t="s">
        <v>94</v>
      </c>
      <c r="E32" s="385"/>
      <c r="F32" s="492"/>
      <c r="G32" s="493"/>
      <c r="H32" s="384" t="s">
        <v>95</v>
      </c>
      <c r="I32" s="490"/>
      <c r="J32" s="393"/>
      <c r="K32" s="393"/>
      <c r="L32" s="386"/>
      <c r="M32" s="385"/>
      <c r="N32" s="385"/>
      <c r="O32" s="385"/>
      <c r="P32" s="385"/>
      <c r="Q32" s="385"/>
      <c r="R32" s="385"/>
      <c r="S32" s="385"/>
      <c r="T32" s="385"/>
      <c r="U32" s="385"/>
      <c r="V32" s="394"/>
    </row>
    <row r="33" spans="1:22" ht="13">
      <c r="A33" s="372" t="s">
        <v>96</v>
      </c>
      <c r="B33" s="390"/>
      <c r="C33" s="388"/>
      <c r="D33" s="385" t="s">
        <v>97</v>
      </c>
      <c r="E33" s="385"/>
      <c r="F33" s="494" t="s">
        <v>98</v>
      </c>
      <c r="G33" s="495"/>
      <c r="H33" s="384" t="s">
        <v>88</v>
      </c>
      <c r="I33" s="490"/>
      <c r="J33" s="393" t="s">
        <v>99</v>
      </c>
      <c r="K33" s="393"/>
      <c r="L33" s="386"/>
      <c r="M33" s="385"/>
      <c r="N33" s="385"/>
      <c r="O33" s="385"/>
      <c r="P33" s="385"/>
      <c r="Q33" s="385"/>
      <c r="R33" s="385"/>
      <c r="S33" s="385"/>
      <c r="T33" s="385"/>
      <c r="U33" s="385"/>
      <c r="V33" s="394"/>
    </row>
    <row r="34" spans="1:22" ht="13">
      <c r="A34" s="496" t="s">
        <v>887</v>
      </c>
      <c r="B34" s="385"/>
      <c r="C34" s="392"/>
      <c r="D34" s="385" t="s">
        <v>100</v>
      </c>
      <c r="E34" s="385"/>
      <c r="F34" s="497"/>
      <c r="G34" s="498"/>
      <c r="H34" s="384" t="s">
        <v>101</v>
      </c>
      <c r="I34" s="490"/>
      <c r="J34" s="393" t="s">
        <v>525</v>
      </c>
      <c r="K34" s="393"/>
      <c r="L34" s="610" t="s">
        <v>103</v>
      </c>
      <c r="M34" s="611"/>
      <c r="N34" s="611"/>
      <c r="O34" s="611"/>
      <c r="P34" s="611"/>
      <c r="Q34" s="611"/>
      <c r="R34" s="611"/>
      <c r="S34" s="611"/>
      <c r="T34" s="611"/>
      <c r="U34" s="611"/>
      <c r="V34" s="612"/>
    </row>
    <row r="35" spans="1:22">
      <c r="A35" s="400"/>
      <c r="B35" s="401"/>
      <c r="C35" s="402"/>
      <c r="D35" s="401"/>
      <c r="E35" s="401"/>
      <c r="F35" s="620" t="s">
        <v>989</v>
      </c>
      <c r="G35" s="621"/>
      <c r="H35" s="620" t="s">
        <v>988</v>
      </c>
      <c r="I35" s="621"/>
      <c r="J35" s="405" t="s">
        <v>104</v>
      </c>
      <c r="K35" s="405"/>
      <c r="L35" s="601" t="s">
        <v>105</v>
      </c>
      <c r="M35" s="602"/>
      <c r="N35" s="602"/>
      <c r="O35" s="602"/>
      <c r="P35" s="602"/>
      <c r="Q35" s="602"/>
      <c r="R35" s="602"/>
      <c r="S35" s="602"/>
      <c r="T35" s="602"/>
      <c r="U35" s="602"/>
      <c r="V35" s="603"/>
    </row>
    <row r="40" spans="1:22" ht="17.75" customHeight="1">
      <c r="A40" s="499" t="s">
        <v>869</v>
      </c>
      <c r="B40" s="499"/>
      <c r="C40" s="500"/>
      <c r="F40" s="501" t="s">
        <v>906</v>
      </c>
      <c r="H40" s="501" t="s">
        <v>912</v>
      </c>
      <c r="I40" s="502"/>
    </row>
    <row r="41" spans="1:22" ht="17.75" customHeight="1">
      <c r="A41" s="499" t="s">
        <v>888</v>
      </c>
      <c r="B41" s="499"/>
      <c r="C41" s="500"/>
      <c r="F41" s="501" t="s">
        <v>907</v>
      </c>
      <c r="H41" s="501" t="s">
        <v>912</v>
      </c>
      <c r="I41" s="502"/>
    </row>
    <row r="42" spans="1:22" ht="17.75" customHeight="1">
      <c r="A42" s="499" t="s">
        <v>905</v>
      </c>
      <c r="B42" s="499"/>
      <c r="C42" s="500"/>
      <c r="F42" s="501" t="s">
        <v>908</v>
      </c>
      <c r="H42" s="501" t="s">
        <v>573</v>
      </c>
      <c r="I42" s="502"/>
    </row>
    <row r="43" spans="1:22" ht="17.75" customHeight="1">
      <c r="A43" s="499" t="s">
        <v>541</v>
      </c>
      <c r="B43" s="499"/>
      <c r="C43" s="500"/>
      <c r="F43" s="501" t="s">
        <v>909</v>
      </c>
      <c r="H43" s="501" t="s">
        <v>573</v>
      </c>
      <c r="I43" s="502"/>
    </row>
    <row r="44" spans="1:22" ht="17.75" customHeight="1">
      <c r="A44" s="499" t="s">
        <v>542</v>
      </c>
      <c r="B44" s="499"/>
      <c r="C44" s="500"/>
      <c r="F44" s="501" t="s">
        <v>910</v>
      </c>
      <c r="H44" s="501" t="s">
        <v>573</v>
      </c>
    </row>
    <row r="45" spans="1:22" ht="20">
      <c r="F45" s="501" t="s">
        <v>911</v>
      </c>
      <c r="H45" s="501" t="s">
        <v>573</v>
      </c>
    </row>
    <row r="46" spans="1:22" ht="20">
      <c r="F46" s="501"/>
      <c r="H46" s="501"/>
    </row>
    <row r="47" spans="1:22" ht="20">
      <c r="F47" s="501"/>
      <c r="H47" s="501"/>
    </row>
    <row r="48" spans="1:22" ht="20">
      <c r="F48" s="501"/>
      <c r="H48" s="501"/>
    </row>
    <row r="49" spans="6:8" ht="20">
      <c r="F49" s="501"/>
      <c r="H49" s="501"/>
    </row>
  </sheetData>
  <mergeCells count="8">
    <mergeCell ref="F35:G35"/>
    <mergeCell ref="H35:I35"/>
    <mergeCell ref="L35:V35"/>
    <mergeCell ref="Q1:T1"/>
    <mergeCell ref="L29:V29"/>
    <mergeCell ref="F30:G30"/>
    <mergeCell ref="F31:G31"/>
    <mergeCell ref="L34:V34"/>
  </mergeCells>
  <printOptions horizontalCentered="1"/>
  <pageMargins left="0.15748031496062992" right="0" top="0.11811023622047245" bottom="0.15748031496062992" header="0.51181102362204722" footer="0.19685039370078741"/>
  <pageSetup paperSize="9" scale="70" firstPageNumber="4294963191" fitToHeight="2" orientation="landscape" r:id="rId1"/>
  <headerFooter alignWithMargins="0">
    <oddHeader>&amp;R&amp;"Calibri"&amp;10&amp;K000000 Confidential&amp;1#_x000D_</oddHead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A2B0C-5432-48BE-854A-48772F2D7009}">
  <sheetPr>
    <pageSetUpPr fitToPage="1"/>
  </sheetPr>
  <dimension ref="A1:V53"/>
  <sheetViews>
    <sheetView topLeftCell="A19" zoomScale="85" zoomScaleNormal="85" zoomScaleSheetLayoutView="100" workbookViewId="0">
      <selection activeCell="B25" sqref="B25"/>
    </sheetView>
  </sheetViews>
  <sheetFormatPr defaultColWidth="9.1796875" defaultRowHeight="12.5"/>
  <cols>
    <col min="1" max="1" width="8.4531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TODAY()</f>
        <v>44769</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375"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560"/>
      <c r="I10" s="561"/>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536" t="s">
        <v>981</v>
      </c>
      <c r="C18" s="512" t="str">
        <f>IF(D18="","",VLOOKUP(B18,Data!$B$5:$L$402,2,FALSE))</f>
        <v/>
      </c>
      <c r="D18" s="514"/>
      <c r="E18" s="447"/>
      <c r="F18" s="445" t="str">
        <f>IF(D18="","",VLOOKUP(B18,Data!$B$5:$L$402,11,FALSE))</f>
        <v/>
      </c>
      <c r="G18" s="448" t="str">
        <f t="shared" ref="G18:G29" si="0">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126,Data!G126,(IF(B18=Data!#REF!,Data!#REF!,(IF(B18=Data!#REF!,Data!#REF!,(IF(B18=Data!#REF!,Data!#REF!,(IF(B18=Data!#REF!,Data!#REF!,(IF(B18=Data!#REF!,Data!#REF!,(IF(B18=Data!#REF!,Data!#REF!,Data!#REF!)))))))))))))))&amp;IF(B18=Data!#REF!,Data!#REF!,(IF(B18=Data!#REF!,Data!#REF!,(IF(B18=Data!#REF!,Data!#REF!,(IF(B18=Data!#REF!,Data!#REF!,(IF(B18=Data!B105,Data!G105,(IF(B18=Data!B108,Data!G923,(IF(B18=Data!#REF!,Data!#REF!,(IF(B18=Data!#REF!,Data!#REF!,Data!#REF!)))))))))))))))&amp;IF(B18=Data!#REF!,Data!#REF!,(IF(B18=Data!#REF!,Data!#REF!,(IF(B18=Data!#REF!,Data!#REF!,(IF(B18=Data!#REF!,Data!#REF!,(IF(B18=Data!#REF!,Data!#REF!,Data!#REF!)))))))))</f>
        <v>#REF!</v>
      </c>
      <c r="N18" s="453"/>
      <c r="O18" s="454"/>
      <c r="P18" s="455" t="e">
        <f>IF(B18=Data!#REF!,Data!#REF!,(IF(B18=Data!B126,Data!H126,(IF(B18=Data!#REF!,Data!#REF!,(IF(B18=Data!#REF!,Data!#REF!,(IF(B18=Data!#REF!,Data!#REF!,(IF(B18=Data!#REF!,Data!#REF!,(IF(B18=Data!#REF!,Data!#REF!,(IF(B18=Data!#REF!,Data!#REF!,Data!#REF!)))))))))))))))&amp;IF(B18=Data!#REF!,Data!#REF!,(IF(B18=Data!#REF!,Data!#REF!,(IF(B18=Data!#REF!,Data!#REF!,(IF(B18=Data!#REF!,Data!#REF!,(IF(B18=Data!B105,Data!H105,(IF(B18=Data!B108,Data!H923,(IF(B18=Data!#REF!,Data!#REF!,(IF(B18=Data!#REF!,Data!#REF!,Data!#REF!)))))))))))))))&amp;IF(B18=Data!#REF!,Data!#REF!,(IF(B18=Data!#REF!,Data!#REF!,(IF(B18=Data!#REF!,Data!#REF!,(IF(B18=Data!#REF!,Data!#REF!,(IF(B18=Data!#REF!,Data!#REF!,Data!#REF!)))))))))</f>
        <v>#REF!</v>
      </c>
      <c r="Q18" s="454"/>
      <c r="R18" s="454"/>
      <c r="S18" s="455" t="e">
        <f>IF(B18=Data!#REF!,Data!#REF!,(IF(B18=Data!B126,Data!I126,(IF(B18=Data!#REF!,Data!#REF!,(IF(B18=Data!#REF!,Data!#REF!,(IF(B18=Data!#REF!,Data!#REF!,(IF(B18=Data!#REF!,Data!#REF!,(IF(B18=Data!#REF!,Data!#REF!,(IF(B18=Data!#REF!,Data!#REF!,Data!#REF!)))))))))))))))&amp;IF(B18=Data!#REF!,Data!#REF!,(IF(B18=Data!#REF!,Data!#REF!,(IF(B18=Data!#REF!,Data!#REF!,(IF(B18=Data!#REF!,Data!#REF!,(IF(B18=Data!B105,Data!I105,(IF(B18=Data!B108,Data!I923,(IF(B18=Data!#REF!,Data!#REF!,(IF(B18=Data!#REF!,Data!#REF!,Data!#REF!)))))))))))))))&amp;IF(B18=Data!#REF!,Data!#REF!,(IF(B18=Data!#REF!,Data!#REF!,(IF(B18=Data!#REF!,Data!#REF!,(IF(B18=Data!#REF!,Data!#REF!,(IF(B18=Data!#REF!,Data!#REF!,Data!#REF!)))))))))</f>
        <v>#REF!</v>
      </c>
      <c r="T18" s="456"/>
      <c r="U18" s="455" t="e">
        <f>IF(B18=Data!#REF!,Data!#REF!,(IF(B18=Data!B126,Data!J126,(IF(B18=Data!#REF!,Data!#REF!,(IF(B18=Data!#REF!,Data!#REF!,(IF(B18=Data!#REF!,Data!#REF!,(IF(B18=Data!#REF!,Data!#REF!,(IF(B18=Data!#REF!,Data!#REF!,(IF(B18=Data!#REF!,Data!#REF!,Data!#REF!)))))))))))))))&amp;IF(B18=Data!#REF!,Data!#REF!,(IF(B18=Data!#REF!,Data!#REF!,(IF(B18=Data!#REF!,Data!#REF!,(IF(B18=Data!#REF!,Data!#REF!,(IF(B18=Data!B105,Data!J105,(IF(B18=Data!B108,Data!J923,(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443">
        <v>1</v>
      </c>
      <c r="B19" s="460" t="s">
        <v>365</v>
      </c>
      <c r="C19" s="445" t="str">
        <f>IF(D19="","",VLOOKUP(B19,Data!$B$5:$L$402,2,FALSE))</f>
        <v>WQ78280</v>
      </c>
      <c r="D19" s="505">
        <v>1</v>
      </c>
      <c r="E19" s="447" t="s">
        <v>520</v>
      </c>
      <c r="F19" s="445">
        <f>IF(D19="","",VLOOKUP(B19,Data!$B$5:$L$402,11,FALSE))</f>
        <v>5431.9</v>
      </c>
      <c r="G19" s="448">
        <f t="shared" si="0"/>
        <v>5431.9</v>
      </c>
      <c r="H19" s="449" t="str">
        <f>IF(D19="","",VLOOKUP(B19,Data!$B$5:$D$402,3,FALSE))</f>
        <v>C/T</v>
      </c>
      <c r="I19" s="450" t="str">
        <f>IF(D19="","",VLOOKUP(B19,Data!$B$5:$M$402,12,FALSE))</f>
        <v>Indonesia</v>
      </c>
      <c r="J19" s="535" t="s">
        <v>982</v>
      </c>
      <c r="K19" s="452">
        <f>IF(D19="","",VLOOKUP(B19,Data!$B$5:$E$402,4,FALSE)*D19)</f>
        <v>305</v>
      </c>
      <c r="L19" s="445">
        <f>IF(D19="","",VLOOKUP(B19,Data!$B$5:$F$402,5,FALSE)*D19)</f>
        <v>269</v>
      </c>
      <c r="M19" s="448" t="e">
        <f>IF(B19=Data!#REF!,Data!#REF!,(IF(B19=Data!B86,Data!G86,(IF(B19=Data!#REF!,Data!#REF!,(IF(B19=Data!#REF!,Data!#REF!,(IF(B19=Data!#REF!,Data!#REF!,(IF(B19=Data!#REF!,Data!#REF!,(IF(B19=Data!#REF!,Data!#REF!,(IF(B19=Data!#REF!,Data!#REF!,Data!#REF!)))))))))))))))&amp;IF(B19=Data!#REF!,Data!#REF!,(IF(B19=Data!#REF!,Data!#REF!,(IF(B19=Data!#REF!,Data!#REF!,(IF(B19=Data!#REF!,Data!#REF!,(IF(B19=Data!B65,Data!G65,(IF(B19=Data!B68,Data!G883,(IF(B19=Data!#REF!,Data!#REF!,(IF(B19=Data!#REF!,Data!#REF!,Data!#REF!)))))))))))))))&amp;IF(B19=Data!#REF!,Data!#REF!,(IF(B19=Data!#REF!,Data!#REF!,(IF(B19=Data!#REF!,Data!#REF!,(IF(B19=Data!#REF!,Data!#REF!,(IF(B19=Data!#REF!,Data!#REF!,Data!#REF!)))))))))</f>
        <v>#REF!</v>
      </c>
      <c r="N19" s="453"/>
      <c r="O19" s="454"/>
      <c r="P19" s="455" t="e">
        <f>IF(B19=Data!#REF!,Data!#REF!,(IF(B19=Data!B86,Data!H86,(IF(B19=Data!#REF!,Data!#REF!,(IF(B19=Data!#REF!,Data!#REF!,(IF(B19=Data!#REF!,Data!#REF!,(IF(B19=Data!#REF!,Data!#REF!,(IF(B19=Data!#REF!,Data!#REF!,(IF(B19=Data!#REF!,Data!#REF!,Data!#REF!)))))))))))))))&amp;IF(B19=Data!#REF!,Data!#REF!,(IF(B19=Data!#REF!,Data!#REF!,(IF(B19=Data!#REF!,Data!#REF!,(IF(B19=Data!#REF!,Data!#REF!,(IF(B19=Data!B65,Data!H65,(IF(B19=Data!B68,Data!H883,(IF(B19=Data!#REF!,Data!#REF!,(IF(B19=Data!#REF!,Data!#REF!,Data!#REF!)))))))))))))))&amp;IF(B19=Data!#REF!,Data!#REF!,(IF(B19=Data!#REF!,Data!#REF!,(IF(B19=Data!#REF!,Data!#REF!,(IF(B19=Data!#REF!,Data!#REF!,(IF(B19=Data!#REF!,Data!#REF!,Data!#REF!)))))))))</f>
        <v>#REF!</v>
      </c>
      <c r="Q19" s="454"/>
      <c r="R19" s="454"/>
      <c r="S19" s="455" t="e">
        <f>IF(B19=Data!#REF!,Data!#REF!,(IF(B19=Data!B86,Data!I86,(IF(B19=Data!#REF!,Data!#REF!,(IF(B19=Data!#REF!,Data!#REF!,(IF(B19=Data!#REF!,Data!#REF!,(IF(B19=Data!#REF!,Data!#REF!,(IF(B19=Data!#REF!,Data!#REF!,(IF(B19=Data!#REF!,Data!#REF!,Data!#REF!)))))))))))))))&amp;IF(B19=Data!#REF!,Data!#REF!,(IF(B19=Data!#REF!,Data!#REF!,(IF(B19=Data!#REF!,Data!#REF!,(IF(B19=Data!#REF!,Data!#REF!,(IF(B19=Data!B65,Data!I65,(IF(B19=Data!B68,Data!I883,(IF(B19=Data!#REF!,Data!#REF!,(IF(B19=Data!#REF!,Data!#REF!,Data!#REF!)))))))))))))))&amp;IF(B19=Data!#REF!,Data!#REF!,(IF(B19=Data!#REF!,Data!#REF!,(IF(B19=Data!#REF!,Data!#REF!,(IF(B19=Data!#REF!,Data!#REF!,(IF(B19=Data!#REF!,Data!#REF!,Data!#REF!)))))))))</f>
        <v>#REF!</v>
      </c>
      <c r="T19" s="456"/>
      <c r="U19" s="455" t="e">
        <f>IF(B19=Data!#REF!,Data!#REF!,(IF(B19=Data!B86,Data!J86,(IF(B19=Data!#REF!,Data!#REF!,(IF(B19=Data!#REF!,Data!#REF!,(IF(B19=Data!#REF!,Data!#REF!,(IF(B19=Data!#REF!,Data!#REF!,(IF(B19=Data!#REF!,Data!#REF!,(IF(B19=Data!#REF!,Data!#REF!,Data!#REF!)))))))))))))))&amp;IF(B19=Data!#REF!,Data!#REF!,(IF(B19=Data!#REF!,Data!#REF!,(IF(B19=Data!#REF!,Data!#REF!,(IF(B19=Data!#REF!,Data!#REF!,(IF(B19=Data!B65,Data!J65,(IF(B19=Data!B68,Data!J883,(IF(B19=Data!#REF!,Data!#REF!,(IF(B19=Data!#REF!,Data!#REF!,Data!#REF!)))))))))))))))&amp;IF(B19=Data!#REF!,Data!#REF!,(IF(B19=Data!#REF!,Data!#REF!,(IF(B19=Data!#REF!,Data!#REF!,(IF(B19=Data!#REF!,Data!#REF!,(IF(B19=Data!#REF!,Data!#REF!,Data!#REF!)))))))))</f>
        <v>#REF!</v>
      </c>
      <c r="V19" s="457">
        <f>IF(D19="","",VLOOKUP(B19,Data!$B$5:$J$402,9,FALSE)*D19)</f>
        <v>1.534</v>
      </c>
    </row>
    <row r="20" spans="1:22" s="458" customFormat="1" ht="20" customHeight="1">
      <c r="A20" s="443">
        <v>2</v>
      </c>
      <c r="B20" s="460" t="s">
        <v>375</v>
      </c>
      <c r="C20" s="445" t="str">
        <f>IF(D20="","",VLOOKUP(B20,Data!$B$5:$L$402,2,FALSE))</f>
        <v>WQ78310</v>
      </c>
      <c r="D20" s="505">
        <v>1</v>
      </c>
      <c r="E20" s="447"/>
      <c r="F20" s="445">
        <f>IF(D20="","",VLOOKUP(B20,Data!$B$5:$L$402,11,FALSE))</f>
        <v>6409.6</v>
      </c>
      <c r="G20" s="448">
        <f t="shared" si="0"/>
        <v>6409.6</v>
      </c>
      <c r="H20" s="449" t="str">
        <f>IF(D20="","",VLOOKUP(B20,Data!$B$5:$D$402,3,FALSE))</f>
        <v>C/T</v>
      </c>
      <c r="I20" s="450" t="str">
        <f>IF(D20="","",VLOOKUP(B20,Data!$B$5:$M$402,12,FALSE))</f>
        <v>Indonesia</v>
      </c>
      <c r="J20" s="535" t="s">
        <v>982</v>
      </c>
      <c r="K20" s="452">
        <f>IF(D20="","",VLOOKUP(B20,Data!$B$5:$E$402,4,FALSE)*D20)</f>
        <v>317</v>
      </c>
      <c r="L20" s="445">
        <f>IF(D20="","",VLOOKUP(B20,Data!$B$5:$F$402,5,FALSE)*D20)</f>
        <v>279</v>
      </c>
      <c r="M20" s="448" t="e">
        <f>IF(B20=Data!#REF!,Data!#REF!,(IF(B20=Data!B89,Data!G89,(IF(B20=Data!#REF!,Data!#REF!,(IF(B20=Data!#REF!,Data!#REF!,(IF(B20=Data!#REF!,Data!#REF!,(IF(B20=Data!#REF!,Data!#REF!,(IF(B20=Data!#REF!,Data!#REF!,(IF(B20=Data!#REF!,Data!#REF!,Data!#REF!)))))))))))))))&amp;IF(B20=Data!#REF!,Data!#REF!,(IF(B20=Data!#REF!,Data!#REF!,(IF(B20=Data!#REF!,Data!#REF!,(IF(B20=Data!#REF!,Data!#REF!,(IF(B20=Data!B68,Data!G68,(IF(B20=Data!B71,Data!G886,(IF(B20=Data!#REF!,Data!#REF!,(IF(B20=Data!#REF!,Data!#REF!,Data!#REF!)))))))))))))))&amp;IF(B20=Data!#REF!,Data!#REF!,(IF(B20=Data!#REF!,Data!#REF!,(IF(B20=Data!#REF!,Data!#REF!,(IF(B20=Data!#REF!,Data!#REF!,(IF(B20=Data!#REF!,Data!#REF!,Data!#REF!)))))))))</f>
        <v>#REF!</v>
      </c>
      <c r="N20" s="453"/>
      <c r="O20" s="454"/>
      <c r="P20" s="455" t="e">
        <f>IF(B20=Data!#REF!,Data!#REF!,(IF(B20=Data!B89,Data!H89,(IF(B20=Data!#REF!,Data!#REF!,(IF(B20=Data!#REF!,Data!#REF!,(IF(B20=Data!#REF!,Data!#REF!,(IF(B20=Data!#REF!,Data!#REF!,(IF(B20=Data!#REF!,Data!#REF!,(IF(B20=Data!#REF!,Data!#REF!,Data!#REF!)))))))))))))))&amp;IF(B20=Data!#REF!,Data!#REF!,(IF(B20=Data!#REF!,Data!#REF!,(IF(B20=Data!#REF!,Data!#REF!,(IF(B20=Data!#REF!,Data!#REF!,(IF(B20=Data!B68,Data!H68,(IF(B20=Data!B71,Data!H886,(IF(B20=Data!#REF!,Data!#REF!,(IF(B20=Data!#REF!,Data!#REF!,Data!#REF!)))))))))))))))&amp;IF(B20=Data!#REF!,Data!#REF!,(IF(B20=Data!#REF!,Data!#REF!,(IF(B20=Data!#REF!,Data!#REF!,(IF(B20=Data!#REF!,Data!#REF!,(IF(B20=Data!#REF!,Data!#REF!,Data!#REF!)))))))))</f>
        <v>#REF!</v>
      </c>
      <c r="Q20" s="454"/>
      <c r="R20" s="454"/>
      <c r="S20" s="455" t="e">
        <f>IF(B20=Data!#REF!,Data!#REF!,(IF(B20=Data!B89,Data!I89,(IF(B20=Data!#REF!,Data!#REF!,(IF(B20=Data!#REF!,Data!#REF!,(IF(B20=Data!#REF!,Data!#REF!,(IF(B20=Data!#REF!,Data!#REF!,(IF(B20=Data!#REF!,Data!#REF!,(IF(B20=Data!#REF!,Data!#REF!,Data!#REF!)))))))))))))))&amp;IF(B20=Data!#REF!,Data!#REF!,(IF(B20=Data!#REF!,Data!#REF!,(IF(B20=Data!#REF!,Data!#REF!,(IF(B20=Data!#REF!,Data!#REF!,(IF(B20=Data!B68,Data!I68,(IF(B20=Data!B71,Data!I886,(IF(B20=Data!#REF!,Data!#REF!,(IF(B20=Data!#REF!,Data!#REF!,Data!#REF!)))))))))))))))&amp;IF(B20=Data!#REF!,Data!#REF!,(IF(B20=Data!#REF!,Data!#REF!,(IF(B20=Data!#REF!,Data!#REF!,(IF(B20=Data!#REF!,Data!#REF!,(IF(B20=Data!#REF!,Data!#REF!,Data!#REF!)))))))))</f>
        <v>#REF!</v>
      </c>
      <c r="T20" s="456"/>
      <c r="U20" s="455" t="e">
        <f>IF(B20=Data!#REF!,Data!#REF!,(IF(B20=Data!B89,Data!J89,(IF(B20=Data!#REF!,Data!#REF!,(IF(B20=Data!#REF!,Data!#REF!,(IF(B20=Data!#REF!,Data!#REF!,(IF(B20=Data!#REF!,Data!#REF!,(IF(B20=Data!#REF!,Data!#REF!,(IF(B20=Data!#REF!,Data!#REF!,Data!#REF!)))))))))))))))&amp;IF(B20=Data!#REF!,Data!#REF!,(IF(B20=Data!#REF!,Data!#REF!,(IF(B20=Data!#REF!,Data!#REF!,(IF(B20=Data!#REF!,Data!#REF!,(IF(B20=Data!B68,Data!J68,(IF(B20=Data!B71,Data!J886,(IF(B20=Data!#REF!,Data!#REF!,(IF(B20=Data!#REF!,Data!#REF!,Data!#REF!)))))))))))))))&amp;IF(B20=Data!#REF!,Data!#REF!,(IF(B20=Data!#REF!,Data!#REF!,(IF(B20=Data!#REF!,Data!#REF!,(IF(B20=Data!#REF!,Data!#REF!,(IF(B20=Data!#REF!,Data!#REF!,Data!#REF!)))))))))</f>
        <v>#REF!</v>
      </c>
      <c r="V20" s="457">
        <f>IF(D20="","",VLOOKUP(B20,Data!$B$5:$J$402,9,FALSE)*D20)</f>
        <v>1.806</v>
      </c>
    </row>
    <row r="21" spans="1:22" s="458" customFormat="1" ht="20" customHeight="1">
      <c r="A21" s="443">
        <v>3</v>
      </c>
      <c r="B21" s="460" t="s">
        <v>241</v>
      </c>
      <c r="C21" s="445" t="str">
        <f>IF(D21="","",VLOOKUP(B21,Data!$B$5:$L$402,2,FALSE))</f>
        <v>AAC7368</v>
      </c>
      <c r="D21" s="505">
        <v>10</v>
      </c>
      <c r="E21" s="447" t="s">
        <v>521</v>
      </c>
      <c r="F21" s="445">
        <f>IF(D21="","",VLOOKUP(B21,Data!$B$5:$L$402,11,FALSE))</f>
        <v>2618.06</v>
      </c>
      <c r="G21" s="448">
        <f t="shared" ref="G21:G22" si="1">IF(D21&gt;0,D21*F21,"-")</f>
        <v>26180.6</v>
      </c>
      <c r="H21" s="449" t="str">
        <f>IF(D21="","",VLOOKUP(B21,Data!$B$5:$D$402,3,FALSE))</f>
        <v>C/T</v>
      </c>
      <c r="I21" s="450" t="str">
        <f>IF(D21="","",VLOOKUP(B21,Data!$B$5:$M$402,12,FALSE))</f>
        <v>Indonesia</v>
      </c>
      <c r="J21" s="535" t="s">
        <v>982</v>
      </c>
      <c r="K21" s="452">
        <f>IF(D21="","",VLOOKUP(B21,Data!$B$5:$E$402,4,FALSE)*D21)</f>
        <v>2660</v>
      </c>
      <c r="L21" s="445">
        <f>IF(D21="","",VLOOKUP(B21,Data!$B$5:$F$402,5,FALSE)*D21)</f>
        <v>2460</v>
      </c>
      <c r="M21" s="448" t="e">
        <f>IF(B21=Data!#REF!,Data!#REF!,(IF(B21=Data!B89,Data!G89,(IF(B21=Data!#REF!,Data!#REF!,(IF(B21=Data!#REF!,Data!#REF!,(IF(B21=Data!#REF!,Data!#REF!,(IF(B21=Data!#REF!,Data!#REF!,(IF(B21=Data!#REF!,Data!#REF!,(IF(B21=Data!#REF!,Data!#REF!,Data!#REF!)))))))))))))))&amp;IF(B21=Data!#REF!,Data!#REF!,(IF(B21=Data!#REF!,Data!#REF!,(IF(B21=Data!#REF!,Data!#REF!,(IF(B21=Data!#REF!,Data!#REF!,(IF(B21=Data!B68,Data!G68,(IF(B21=Data!B71,Data!G886,(IF(B21=Data!#REF!,Data!#REF!,(IF(B21=Data!#REF!,Data!#REF!,Data!#REF!)))))))))))))))&amp;IF(B21=Data!#REF!,Data!#REF!,(IF(B21=Data!#REF!,Data!#REF!,(IF(B21=Data!#REF!,Data!#REF!,(IF(B21=Data!#REF!,Data!#REF!,(IF(B21=Data!#REF!,Data!#REF!,Data!#REF!)))))))))</f>
        <v>#REF!</v>
      </c>
      <c r="N21" s="453"/>
      <c r="O21" s="454"/>
      <c r="P21" s="455" t="e">
        <f>IF(B21=Data!#REF!,Data!#REF!,(IF(B21=Data!B89,Data!H89,(IF(B21=Data!#REF!,Data!#REF!,(IF(B21=Data!#REF!,Data!#REF!,(IF(B21=Data!#REF!,Data!#REF!,(IF(B21=Data!#REF!,Data!#REF!,(IF(B21=Data!#REF!,Data!#REF!,(IF(B21=Data!#REF!,Data!#REF!,Data!#REF!)))))))))))))))&amp;IF(B21=Data!#REF!,Data!#REF!,(IF(B21=Data!#REF!,Data!#REF!,(IF(B21=Data!#REF!,Data!#REF!,(IF(B21=Data!#REF!,Data!#REF!,(IF(B21=Data!B68,Data!H68,(IF(B21=Data!B71,Data!H886,(IF(B21=Data!#REF!,Data!#REF!,(IF(B21=Data!#REF!,Data!#REF!,Data!#REF!)))))))))))))))&amp;IF(B21=Data!#REF!,Data!#REF!,(IF(B21=Data!#REF!,Data!#REF!,(IF(B21=Data!#REF!,Data!#REF!,(IF(B21=Data!#REF!,Data!#REF!,(IF(B21=Data!#REF!,Data!#REF!,Data!#REF!)))))))))</f>
        <v>#REF!</v>
      </c>
      <c r="Q21" s="454"/>
      <c r="R21" s="454"/>
      <c r="S21" s="455" t="e">
        <f>IF(B21=Data!#REF!,Data!#REF!,(IF(B21=Data!B89,Data!I89,(IF(B21=Data!#REF!,Data!#REF!,(IF(B21=Data!#REF!,Data!#REF!,(IF(B21=Data!#REF!,Data!#REF!,(IF(B21=Data!#REF!,Data!#REF!,(IF(B21=Data!#REF!,Data!#REF!,(IF(B21=Data!#REF!,Data!#REF!,Data!#REF!)))))))))))))))&amp;IF(B21=Data!#REF!,Data!#REF!,(IF(B21=Data!#REF!,Data!#REF!,(IF(B21=Data!#REF!,Data!#REF!,(IF(B21=Data!#REF!,Data!#REF!,(IF(B21=Data!B68,Data!I68,(IF(B21=Data!B71,Data!I886,(IF(B21=Data!#REF!,Data!#REF!,(IF(B21=Data!#REF!,Data!#REF!,Data!#REF!)))))))))))))))&amp;IF(B21=Data!#REF!,Data!#REF!,(IF(B21=Data!#REF!,Data!#REF!,(IF(B21=Data!#REF!,Data!#REF!,(IF(B21=Data!#REF!,Data!#REF!,(IF(B21=Data!#REF!,Data!#REF!,Data!#REF!)))))))))</f>
        <v>#REF!</v>
      </c>
      <c r="T21" s="456"/>
      <c r="U21" s="455" t="e">
        <f>IF(B21=Data!#REF!,Data!#REF!,(IF(B21=Data!B89,Data!J89,(IF(B21=Data!#REF!,Data!#REF!,(IF(B21=Data!#REF!,Data!#REF!,(IF(B21=Data!#REF!,Data!#REF!,(IF(B21=Data!#REF!,Data!#REF!,(IF(B21=Data!#REF!,Data!#REF!,(IF(B21=Data!#REF!,Data!#REF!,Data!#REF!)))))))))))))))&amp;IF(B21=Data!#REF!,Data!#REF!,(IF(B21=Data!#REF!,Data!#REF!,(IF(B21=Data!#REF!,Data!#REF!,(IF(B21=Data!#REF!,Data!#REF!,(IF(B21=Data!B68,Data!J68,(IF(B21=Data!B71,Data!J886,(IF(B21=Data!#REF!,Data!#REF!,(IF(B21=Data!#REF!,Data!#REF!,Data!#REF!)))))))))))))))&amp;IF(B21=Data!#REF!,Data!#REF!,(IF(B21=Data!#REF!,Data!#REF!,(IF(B21=Data!#REF!,Data!#REF!,(IF(B21=Data!#REF!,Data!#REF!,(IF(B21=Data!#REF!,Data!#REF!,Data!#REF!)))))))))</f>
        <v>#REF!</v>
      </c>
      <c r="V21" s="457">
        <f>IF(D21="","",VLOOKUP(B21,Data!$B$5:$J$402,9,FALSE)*D21)</f>
        <v>14.879999999999999</v>
      </c>
    </row>
    <row r="22" spans="1:22" s="458" customFormat="1" ht="20" customHeight="1">
      <c r="A22" s="443">
        <v>4</v>
      </c>
      <c r="B22" s="460" t="s">
        <v>296</v>
      </c>
      <c r="C22" s="445" t="str">
        <f>IF(D22="","",VLOOKUP(B22,Data!$B$5:$L$402,2,FALSE))</f>
        <v>WY44100</v>
      </c>
      <c r="D22" s="505">
        <v>3</v>
      </c>
      <c r="E22" s="463"/>
      <c r="F22" s="445">
        <f>IF(D22="","",VLOOKUP(B22,Data!$B$5:$L$402,11,FALSE))</f>
        <v>2895.95</v>
      </c>
      <c r="G22" s="448">
        <f t="shared" si="1"/>
        <v>8687.8499999999985</v>
      </c>
      <c r="H22" s="449" t="str">
        <f>IF(D22="","",VLOOKUP(B22,Data!$B$5:$D$402,3,FALSE))</f>
        <v>C/T</v>
      </c>
      <c r="I22" s="450" t="str">
        <f>IF(D22="","",VLOOKUP(B22,Data!$B$5:$M$402,12,FALSE))</f>
        <v>Indonesia</v>
      </c>
      <c r="J22" s="535" t="s">
        <v>982</v>
      </c>
      <c r="K22" s="452">
        <f>IF(D22="","",VLOOKUP(B22,Data!$B$5:$E$402,4,FALSE)*D22)</f>
        <v>798</v>
      </c>
      <c r="L22" s="445">
        <f>IF(D22="","",VLOOKUP(B22,Data!$B$5:$F$402,5,FALSE)*D22)</f>
        <v>738</v>
      </c>
      <c r="M22" s="448" t="e">
        <f>IF(B22=Data!#REF!,Data!#REF!,(IF(B22=Data!B89,Data!G89,(IF(B22=Data!#REF!,Data!#REF!,(IF(B22=Data!#REF!,Data!#REF!,(IF(B22=Data!#REF!,Data!#REF!,(IF(B22=Data!#REF!,Data!#REF!,(IF(B22=Data!#REF!,Data!#REF!,(IF(B22=Data!#REF!,Data!#REF!,Data!#REF!)))))))))))))))&amp;IF(B22=Data!#REF!,Data!#REF!,(IF(B22=Data!#REF!,Data!#REF!,(IF(B22=Data!#REF!,Data!#REF!,(IF(B22=Data!#REF!,Data!#REF!,(IF(B22=Data!B68,Data!G68,(IF(B22=Data!B71,Data!G886,(IF(B22=Data!#REF!,Data!#REF!,(IF(B22=Data!#REF!,Data!#REF!,Data!#REF!)))))))))))))))&amp;IF(B22=Data!#REF!,Data!#REF!,(IF(B22=Data!#REF!,Data!#REF!,(IF(B22=Data!#REF!,Data!#REF!,(IF(B22=Data!#REF!,Data!#REF!,(IF(B22=Data!#REF!,Data!#REF!,Data!#REF!)))))))))</f>
        <v>#REF!</v>
      </c>
      <c r="N22" s="453"/>
      <c r="O22" s="454"/>
      <c r="P22" s="455" t="e">
        <f>IF(B22=Data!#REF!,Data!#REF!,(IF(B22=Data!B89,Data!H89,(IF(B22=Data!#REF!,Data!#REF!,(IF(B22=Data!#REF!,Data!#REF!,(IF(B22=Data!#REF!,Data!#REF!,(IF(B22=Data!#REF!,Data!#REF!,(IF(B22=Data!#REF!,Data!#REF!,(IF(B22=Data!#REF!,Data!#REF!,Data!#REF!)))))))))))))))&amp;IF(B22=Data!#REF!,Data!#REF!,(IF(B22=Data!#REF!,Data!#REF!,(IF(B22=Data!#REF!,Data!#REF!,(IF(B22=Data!#REF!,Data!#REF!,(IF(B22=Data!B68,Data!H68,(IF(B22=Data!B71,Data!H886,(IF(B22=Data!#REF!,Data!#REF!,(IF(B22=Data!#REF!,Data!#REF!,Data!#REF!)))))))))))))))&amp;IF(B22=Data!#REF!,Data!#REF!,(IF(B22=Data!#REF!,Data!#REF!,(IF(B22=Data!#REF!,Data!#REF!,(IF(B22=Data!#REF!,Data!#REF!,(IF(B22=Data!#REF!,Data!#REF!,Data!#REF!)))))))))</f>
        <v>#REF!</v>
      </c>
      <c r="Q22" s="454"/>
      <c r="R22" s="454"/>
      <c r="S22" s="455" t="e">
        <f>IF(B22=Data!#REF!,Data!#REF!,(IF(B22=Data!B89,Data!I89,(IF(B22=Data!#REF!,Data!#REF!,(IF(B22=Data!#REF!,Data!#REF!,(IF(B22=Data!#REF!,Data!#REF!,(IF(B22=Data!#REF!,Data!#REF!,(IF(B22=Data!#REF!,Data!#REF!,(IF(B22=Data!#REF!,Data!#REF!,Data!#REF!)))))))))))))))&amp;IF(B22=Data!#REF!,Data!#REF!,(IF(B22=Data!#REF!,Data!#REF!,(IF(B22=Data!#REF!,Data!#REF!,(IF(B22=Data!#REF!,Data!#REF!,(IF(B22=Data!B68,Data!I68,(IF(B22=Data!B71,Data!I886,(IF(B22=Data!#REF!,Data!#REF!,(IF(B22=Data!#REF!,Data!#REF!,Data!#REF!)))))))))))))))&amp;IF(B22=Data!#REF!,Data!#REF!,(IF(B22=Data!#REF!,Data!#REF!,(IF(B22=Data!#REF!,Data!#REF!,(IF(B22=Data!#REF!,Data!#REF!,(IF(B22=Data!#REF!,Data!#REF!,Data!#REF!)))))))))</f>
        <v>#REF!</v>
      </c>
      <c r="T22" s="456"/>
      <c r="U22" s="455" t="e">
        <f>IF(B22=Data!#REF!,Data!#REF!,(IF(B22=Data!B89,Data!J89,(IF(B22=Data!#REF!,Data!#REF!,(IF(B22=Data!#REF!,Data!#REF!,(IF(B22=Data!#REF!,Data!#REF!,(IF(B22=Data!#REF!,Data!#REF!,(IF(B22=Data!#REF!,Data!#REF!,(IF(B22=Data!#REF!,Data!#REF!,Data!#REF!)))))))))))))))&amp;IF(B22=Data!#REF!,Data!#REF!,(IF(B22=Data!#REF!,Data!#REF!,(IF(B22=Data!#REF!,Data!#REF!,(IF(B22=Data!#REF!,Data!#REF!,(IF(B22=Data!B68,Data!J68,(IF(B22=Data!B71,Data!J886,(IF(B22=Data!#REF!,Data!#REF!,(IF(B22=Data!#REF!,Data!#REF!,Data!#REF!)))))))))))))))&amp;IF(B22=Data!#REF!,Data!#REF!,(IF(B22=Data!#REF!,Data!#REF!,(IF(B22=Data!#REF!,Data!#REF!,(IF(B22=Data!#REF!,Data!#REF!,(IF(B22=Data!#REF!,Data!#REF!,Data!#REF!)))))))))</f>
        <v>#REF!</v>
      </c>
      <c r="V22" s="457">
        <f>IF(D22="","",VLOOKUP(B22,Data!$B$5:$J$402,9,FALSE)*D22)</f>
        <v>4.4640000000000004</v>
      </c>
    </row>
    <row r="23" spans="1:22" s="458" customFormat="1" ht="20" customHeight="1">
      <c r="A23" s="443">
        <v>5</v>
      </c>
      <c r="B23" s="460" t="s">
        <v>694</v>
      </c>
      <c r="C23" s="445" t="str">
        <f>IF(D23="","",VLOOKUP(B23,Data!$B$5:$L$402,2,FALSE))</f>
        <v>VAD6710</v>
      </c>
      <c r="D23" s="505">
        <v>1</v>
      </c>
      <c r="E23" s="463" t="s">
        <v>939</v>
      </c>
      <c r="F23" s="445">
        <f>IF(D23="","",VLOOKUP(B23,Data!$B$5:$L$402,11,FALSE))</f>
        <v>2978.04</v>
      </c>
      <c r="G23" s="448">
        <f t="shared" si="0"/>
        <v>2978.04</v>
      </c>
      <c r="H23" s="449" t="str">
        <f>IF(D23="","",VLOOKUP(B23,Data!$B$5:$D$402,3,FALSE))</f>
        <v>C/T</v>
      </c>
      <c r="I23" s="450" t="str">
        <f>IF(D23="","",VLOOKUP(B23,Data!$B$5:$M$402,12,FALSE))</f>
        <v>Indonesia</v>
      </c>
      <c r="J23" s="535" t="s">
        <v>982</v>
      </c>
      <c r="K23" s="452">
        <f>IF(D23="","",VLOOKUP(B23,Data!$B$5:$E$402,4,FALSE)*D23)</f>
        <v>276</v>
      </c>
      <c r="L23" s="445">
        <f>IF(D23="","",VLOOKUP(B23,Data!$B$5:$F$402,5,FALSE)*D23)</f>
        <v>256</v>
      </c>
      <c r="M23" s="448" t="e">
        <f>IF(B23=Data!#REF!,Data!#REF!,(IF(B23=Data!B90,Data!G90,(IF(B23=Data!#REF!,Data!#REF!,(IF(B23=Data!#REF!,Data!#REF!,(IF(B23=Data!#REF!,Data!#REF!,(IF(B23=Data!#REF!,Data!#REF!,(IF(B23=Data!#REF!,Data!#REF!,(IF(B23=Data!#REF!,Data!#REF!,Data!#REF!)))))))))))))))&amp;IF(B23=Data!#REF!,Data!#REF!,(IF(B23=Data!#REF!,Data!#REF!,(IF(B23=Data!#REF!,Data!#REF!,(IF(B23=Data!#REF!,Data!#REF!,(IF(B23=Data!B69,Data!G69,(IF(B23=Data!B72,Data!G887,(IF(B23=Data!#REF!,Data!#REF!,(IF(B23=Data!#REF!,Data!#REF!,Data!#REF!)))))))))))))))&amp;IF(B23=Data!#REF!,Data!#REF!,(IF(B23=Data!#REF!,Data!#REF!,(IF(B23=Data!#REF!,Data!#REF!,(IF(B23=Data!#REF!,Data!#REF!,(IF(B23=Data!#REF!,Data!#REF!,Data!#REF!)))))))))</f>
        <v>#REF!</v>
      </c>
      <c r="N23" s="453"/>
      <c r="O23" s="454"/>
      <c r="P23" s="455" t="e">
        <f>IF(B23=Data!#REF!,Data!#REF!,(IF(B23=Data!B90,Data!H90,(IF(B23=Data!#REF!,Data!#REF!,(IF(B23=Data!#REF!,Data!#REF!,(IF(B23=Data!#REF!,Data!#REF!,(IF(B23=Data!#REF!,Data!#REF!,(IF(B23=Data!#REF!,Data!#REF!,(IF(B23=Data!#REF!,Data!#REF!,Data!#REF!)))))))))))))))&amp;IF(B23=Data!#REF!,Data!#REF!,(IF(B23=Data!#REF!,Data!#REF!,(IF(B23=Data!#REF!,Data!#REF!,(IF(B23=Data!#REF!,Data!#REF!,(IF(B23=Data!B69,Data!H69,(IF(B23=Data!B72,Data!H887,(IF(B23=Data!#REF!,Data!#REF!,(IF(B23=Data!#REF!,Data!#REF!,Data!#REF!)))))))))))))))&amp;IF(B23=Data!#REF!,Data!#REF!,(IF(B23=Data!#REF!,Data!#REF!,(IF(B23=Data!#REF!,Data!#REF!,(IF(B23=Data!#REF!,Data!#REF!,(IF(B23=Data!#REF!,Data!#REF!,Data!#REF!)))))))))</f>
        <v>#REF!</v>
      </c>
      <c r="Q23" s="454"/>
      <c r="R23" s="454"/>
      <c r="S23" s="455" t="e">
        <f>IF(B23=Data!#REF!,Data!#REF!,(IF(B23=Data!B90,Data!I90,(IF(B23=Data!#REF!,Data!#REF!,(IF(B23=Data!#REF!,Data!#REF!,(IF(B23=Data!#REF!,Data!#REF!,(IF(B23=Data!#REF!,Data!#REF!,(IF(B23=Data!#REF!,Data!#REF!,(IF(B23=Data!#REF!,Data!#REF!,Data!#REF!)))))))))))))))&amp;IF(B23=Data!#REF!,Data!#REF!,(IF(B23=Data!#REF!,Data!#REF!,(IF(B23=Data!#REF!,Data!#REF!,(IF(B23=Data!#REF!,Data!#REF!,(IF(B23=Data!B69,Data!I69,(IF(B23=Data!B72,Data!I887,(IF(B23=Data!#REF!,Data!#REF!,(IF(B23=Data!#REF!,Data!#REF!,Data!#REF!)))))))))))))))&amp;IF(B23=Data!#REF!,Data!#REF!,(IF(B23=Data!#REF!,Data!#REF!,(IF(B23=Data!#REF!,Data!#REF!,(IF(B23=Data!#REF!,Data!#REF!,(IF(B23=Data!#REF!,Data!#REF!,Data!#REF!)))))))))</f>
        <v>#REF!</v>
      </c>
      <c r="T23" s="456"/>
      <c r="U23" s="455" t="e">
        <f>IF(B23=Data!#REF!,Data!#REF!,(IF(B23=Data!B90,Data!J90,(IF(B23=Data!#REF!,Data!#REF!,(IF(B23=Data!#REF!,Data!#REF!,(IF(B23=Data!#REF!,Data!#REF!,(IF(B23=Data!#REF!,Data!#REF!,(IF(B23=Data!#REF!,Data!#REF!,(IF(B23=Data!#REF!,Data!#REF!,Data!#REF!)))))))))))))))&amp;IF(B23=Data!#REF!,Data!#REF!,(IF(B23=Data!#REF!,Data!#REF!,(IF(B23=Data!#REF!,Data!#REF!,(IF(B23=Data!#REF!,Data!#REF!,(IF(B23=Data!B69,Data!J69,(IF(B23=Data!B72,Data!J887,(IF(B23=Data!#REF!,Data!#REF!,(IF(B23=Data!#REF!,Data!#REF!,Data!#REF!)))))))))))))))&amp;IF(B23=Data!#REF!,Data!#REF!,(IF(B23=Data!#REF!,Data!#REF!,(IF(B23=Data!#REF!,Data!#REF!,(IF(B23=Data!#REF!,Data!#REF!,(IF(B23=Data!#REF!,Data!#REF!,Data!#REF!)))))))))</f>
        <v>#REF!</v>
      </c>
      <c r="V23" s="457">
        <f>IF(D23="","",VLOOKUP(B23,Data!$B$5:$J$402,9,FALSE)*D23)</f>
        <v>1.488</v>
      </c>
    </row>
    <row r="24" spans="1:22" s="458" customFormat="1" ht="20" customHeight="1">
      <c r="A24" s="443"/>
      <c r="B24" s="536" t="s">
        <v>992</v>
      </c>
      <c r="C24" s="512" t="str">
        <f>IF(D24="","",VLOOKUP(B24,Data!$B$5:$L$402,2,FALSE))</f>
        <v/>
      </c>
      <c r="D24" s="514"/>
      <c r="E24" s="447"/>
      <c r="F24" s="445" t="str">
        <f>IF(D24="","",VLOOKUP(B24,Data!$B$5:$L$402,11,FALSE))</f>
        <v/>
      </c>
      <c r="G24" s="448" t="str">
        <f t="shared" ref="G24:G28" si="2">IF(D24&gt;0,D24*F24,"-")</f>
        <v>-</v>
      </c>
      <c r="H24" s="449" t="str">
        <f>IF(D24="","",VLOOKUP(B24,Data!$B$5:$D$402,3,FALSE))</f>
        <v/>
      </c>
      <c r="I24" s="450" t="str">
        <f>IF(D24="","",VLOOKUP(B24,Data!$B$5:$M$402,12,FALSE))</f>
        <v/>
      </c>
      <c r="J24" s="451"/>
      <c r="K24" s="452" t="str">
        <f>IF(D24="","",VLOOKUP(B24,Data!$B$5:$E$402,4,FALSE)*D24)</f>
        <v/>
      </c>
      <c r="L24" s="445" t="str">
        <f>IF(D24="","",VLOOKUP(B24,Data!$B$5:$F$402,5,FALSE)*D24)</f>
        <v/>
      </c>
      <c r="M24" s="448" t="e">
        <f>IF(B24=Data!#REF!,Data!#REF!,(IF(B24=Data!B131,Data!G131,(IF(B24=Data!#REF!,Data!#REF!,(IF(B24=Data!#REF!,Data!#REF!,(IF(B24=Data!#REF!,Data!#REF!,(IF(B24=Data!#REF!,Data!#REF!,(IF(B24=Data!#REF!,Data!#REF!,(IF(B24=Data!#REF!,Data!#REF!,Data!#REF!)))))))))))))))&amp;IF(B24=Data!#REF!,Data!#REF!,(IF(B24=Data!#REF!,Data!#REF!,(IF(B24=Data!#REF!,Data!#REF!,(IF(B24=Data!#REF!,Data!#REF!,(IF(B24=Data!B110,Data!G110,(IF(B24=Data!B113,Data!G928,(IF(B24=Data!#REF!,Data!#REF!,(IF(B24=Data!#REF!,Data!#REF!,Data!#REF!)))))))))))))))&amp;IF(B24=Data!#REF!,Data!#REF!,(IF(B24=Data!#REF!,Data!#REF!,(IF(B24=Data!#REF!,Data!#REF!,(IF(B24=Data!#REF!,Data!#REF!,(IF(B24=Data!#REF!,Data!#REF!,Data!#REF!)))))))))</f>
        <v>#REF!</v>
      </c>
      <c r="N24" s="453"/>
      <c r="O24" s="454"/>
      <c r="P24" s="455" t="e">
        <f>IF(B24=Data!#REF!,Data!#REF!,(IF(B24=Data!B131,Data!H131,(IF(B24=Data!#REF!,Data!#REF!,(IF(B24=Data!#REF!,Data!#REF!,(IF(B24=Data!#REF!,Data!#REF!,(IF(B24=Data!#REF!,Data!#REF!,(IF(B24=Data!#REF!,Data!#REF!,(IF(B24=Data!#REF!,Data!#REF!,Data!#REF!)))))))))))))))&amp;IF(B24=Data!#REF!,Data!#REF!,(IF(B24=Data!#REF!,Data!#REF!,(IF(B24=Data!#REF!,Data!#REF!,(IF(B24=Data!#REF!,Data!#REF!,(IF(B24=Data!B110,Data!H110,(IF(B24=Data!B113,Data!H928,(IF(B24=Data!#REF!,Data!#REF!,(IF(B24=Data!#REF!,Data!#REF!,Data!#REF!)))))))))))))))&amp;IF(B24=Data!#REF!,Data!#REF!,(IF(B24=Data!#REF!,Data!#REF!,(IF(B24=Data!#REF!,Data!#REF!,(IF(B24=Data!#REF!,Data!#REF!,(IF(B24=Data!#REF!,Data!#REF!,Data!#REF!)))))))))</f>
        <v>#REF!</v>
      </c>
      <c r="Q24" s="454"/>
      <c r="R24" s="454"/>
      <c r="S24" s="455" t="e">
        <f>IF(B24=Data!#REF!,Data!#REF!,(IF(B24=Data!B131,Data!I131,(IF(B24=Data!#REF!,Data!#REF!,(IF(B24=Data!#REF!,Data!#REF!,(IF(B24=Data!#REF!,Data!#REF!,(IF(B24=Data!#REF!,Data!#REF!,(IF(B24=Data!#REF!,Data!#REF!,(IF(B24=Data!#REF!,Data!#REF!,Data!#REF!)))))))))))))))&amp;IF(B24=Data!#REF!,Data!#REF!,(IF(B24=Data!#REF!,Data!#REF!,(IF(B24=Data!#REF!,Data!#REF!,(IF(B24=Data!#REF!,Data!#REF!,(IF(B24=Data!B110,Data!I110,(IF(B24=Data!B113,Data!I928,(IF(B24=Data!#REF!,Data!#REF!,(IF(B24=Data!#REF!,Data!#REF!,Data!#REF!)))))))))))))))&amp;IF(B24=Data!#REF!,Data!#REF!,(IF(B24=Data!#REF!,Data!#REF!,(IF(B24=Data!#REF!,Data!#REF!,(IF(B24=Data!#REF!,Data!#REF!,(IF(B24=Data!#REF!,Data!#REF!,Data!#REF!)))))))))</f>
        <v>#REF!</v>
      </c>
      <c r="T24" s="456"/>
      <c r="U24" s="455" t="e">
        <f>IF(B24=Data!#REF!,Data!#REF!,(IF(B24=Data!B131,Data!J131,(IF(B24=Data!#REF!,Data!#REF!,(IF(B24=Data!#REF!,Data!#REF!,(IF(B24=Data!#REF!,Data!#REF!,(IF(B24=Data!#REF!,Data!#REF!,(IF(B24=Data!#REF!,Data!#REF!,(IF(B24=Data!#REF!,Data!#REF!,Data!#REF!)))))))))))))))&amp;IF(B24=Data!#REF!,Data!#REF!,(IF(B24=Data!#REF!,Data!#REF!,(IF(B24=Data!#REF!,Data!#REF!,(IF(B24=Data!#REF!,Data!#REF!,(IF(B24=Data!B110,Data!J110,(IF(B24=Data!B113,Data!J928,(IF(B24=Data!#REF!,Data!#REF!,(IF(B24=Data!#REF!,Data!#REF!,Data!#REF!)))))))))))))))&amp;IF(B24=Data!#REF!,Data!#REF!,(IF(B24=Data!#REF!,Data!#REF!,(IF(B24=Data!#REF!,Data!#REF!,(IF(B24=Data!#REF!,Data!#REF!,(IF(B24=Data!#REF!,Data!#REF!,Data!#REF!)))))))))</f>
        <v>#REF!</v>
      </c>
      <c r="V24" s="457" t="str">
        <f>IF(D24="","",VLOOKUP(B24,Data!$B$5:$J$402,9,FALSE)*D24)</f>
        <v/>
      </c>
    </row>
    <row r="25" spans="1:22" s="458" customFormat="1" ht="20" customHeight="1">
      <c r="A25" s="443">
        <v>6</v>
      </c>
      <c r="B25" s="460" t="s">
        <v>357</v>
      </c>
      <c r="C25" s="445" t="str">
        <f>IF(D25="","",VLOOKUP(B25,Data!$B$5:$L$402,2,FALSE))</f>
        <v>WQ78290</v>
      </c>
      <c r="D25" s="505">
        <v>7</v>
      </c>
      <c r="E25" s="447"/>
      <c r="F25" s="445">
        <f>IF(D25="","",VLOOKUP(B25,Data!$B$5:$L$402,11,FALSE))</f>
        <v>4283.7299999999996</v>
      </c>
      <c r="G25" s="448">
        <f t="shared" si="2"/>
        <v>29986.109999999997</v>
      </c>
      <c r="H25" s="449" t="str">
        <f>IF(D25="","",VLOOKUP(B25,Data!$B$5:$D$402,3,FALSE))</f>
        <v>C/T</v>
      </c>
      <c r="I25" s="450" t="str">
        <f>IF(D25="","",VLOOKUP(B25,Data!$B$5:$M$402,12,FALSE))</f>
        <v>Indonesia</v>
      </c>
      <c r="J25" s="535" t="s">
        <v>993</v>
      </c>
      <c r="K25" s="452">
        <f>IF(D25="","",VLOOKUP(B25,Data!$B$5:$E$402,4,FALSE)*D25)</f>
        <v>2135</v>
      </c>
      <c r="L25" s="445">
        <f>IF(D25="","",VLOOKUP(B25,Data!$B$5:$F$402,5,FALSE)*D25)</f>
        <v>1883</v>
      </c>
      <c r="M25" s="448" t="e">
        <f>IF(B25=Data!#REF!,Data!#REF!,(IF(B25=Data!B91,Data!G91,(IF(B25=Data!#REF!,Data!#REF!,(IF(B25=Data!#REF!,Data!#REF!,(IF(B25=Data!#REF!,Data!#REF!,(IF(B25=Data!#REF!,Data!#REF!,(IF(B25=Data!#REF!,Data!#REF!,(IF(B25=Data!#REF!,Data!#REF!,Data!#REF!)))))))))))))))&amp;IF(B25=Data!#REF!,Data!#REF!,(IF(B25=Data!#REF!,Data!#REF!,(IF(B25=Data!#REF!,Data!#REF!,(IF(B25=Data!#REF!,Data!#REF!,(IF(B25=Data!B70,Data!G70,(IF(B25=Data!B73,Data!G888,(IF(B25=Data!#REF!,Data!#REF!,(IF(B25=Data!#REF!,Data!#REF!,Data!#REF!)))))))))))))))&amp;IF(B25=Data!#REF!,Data!#REF!,(IF(B25=Data!#REF!,Data!#REF!,(IF(B25=Data!#REF!,Data!#REF!,(IF(B25=Data!#REF!,Data!#REF!,(IF(B25=Data!#REF!,Data!#REF!,Data!#REF!)))))))))</f>
        <v>#REF!</v>
      </c>
      <c r="N25" s="453"/>
      <c r="O25" s="454"/>
      <c r="P25" s="455" t="e">
        <f>IF(B25=Data!#REF!,Data!#REF!,(IF(B25=Data!B91,Data!H91,(IF(B25=Data!#REF!,Data!#REF!,(IF(B25=Data!#REF!,Data!#REF!,(IF(B25=Data!#REF!,Data!#REF!,(IF(B25=Data!#REF!,Data!#REF!,(IF(B25=Data!#REF!,Data!#REF!,(IF(B25=Data!#REF!,Data!#REF!,Data!#REF!)))))))))))))))&amp;IF(B25=Data!#REF!,Data!#REF!,(IF(B25=Data!#REF!,Data!#REF!,(IF(B25=Data!#REF!,Data!#REF!,(IF(B25=Data!#REF!,Data!#REF!,(IF(B25=Data!B70,Data!H70,(IF(B25=Data!B73,Data!H888,(IF(B25=Data!#REF!,Data!#REF!,(IF(B25=Data!#REF!,Data!#REF!,Data!#REF!)))))))))))))))&amp;IF(B25=Data!#REF!,Data!#REF!,(IF(B25=Data!#REF!,Data!#REF!,(IF(B25=Data!#REF!,Data!#REF!,(IF(B25=Data!#REF!,Data!#REF!,(IF(B25=Data!#REF!,Data!#REF!,Data!#REF!)))))))))</f>
        <v>#REF!</v>
      </c>
      <c r="Q25" s="454"/>
      <c r="R25" s="454"/>
      <c r="S25" s="455" t="e">
        <f>IF(B25=Data!#REF!,Data!#REF!,(IF(B25=Data!B91,Data!I91,(IF(B25=Data!#REF!,Data!#REF!,(IF(B25=Data!#REF!,Data!#REF!,(IF(B25=Data!#REF!,Data!#REF!,(IF(B25=Data!#REF!,Data!#REF!,(IF(B25=Data!#REF!,Data!#REF!,(IF(B25=Data!#REF!,Data!#REF!,Data!#REF!)))))))))))))))&amp;IF(B25=Data!#REF!,Data!#REF!,(IF(B25=Data!#REF!,Data!#REF!,(IF(B25=Data!#REF!,Data!#REF!,(IF(B25=Data!#REF!,Data!#REF!,(IF(B25=Data!B70,Data!I70,(IF(B25=Data!B73,Data!I888,(IF(B25=Data!#REF!,Data!#REF!,(IF(B25=Data!#REF!,Data!#REF!,Data!#REF!)))))))))))))))&amp;IF(B25=Data!#REF!,Data!#REF!,(IF(B25=Data!#REF!,Data!#REF!,(IF(B25=Data!#REF!,Data!#REF!,(IF(B25=Data!#REF!,Data!#REF!,(IF(B25=Data!#REF!,Data!#REF!,Data!#REF!)))))))))</f>
        <v>#REF!</v>
      </c>
      <c r="T25" s="456"/>
      <c r="U25" s="455" t="e">
        <f>IF(B25=Data!#REF!,Data!#REF!,(IF(B25=Data!B91,Data!J91,(IF(B25=Data!#REF!,Data!#REF!,(IF(B25=Data!#REF!,Data!#REF!,(IF(B25=Data!#REF!,Data!#REF!,(IF(B25=Data!#REF!,Data!#REF!,(IF(B25=Data!#REF!,Data!#REF!,(IF(B25=Data!#REF!,Data!#REF!,Data!#REF!)))))))))))))))&amp;IF(B25=Data!#REF!,Data!#REF!,(IF(B25=Data!#REF!,Data!#REF!,(IF(B25=Data!#REF!,Data!#REF!,(IF(B25=Data!#REF!,Data!#REF!,(IF(B25=Data!B70,Data!J70,(IF(B25=Data!B73,Data!J888,(IF(B25=Data!#REF!,Data!#REF!,(IF(B25=Data!#REF!,Data!#REF!,Data!#REF!)))))))))))))))&amp;IF(B25=Data!#REF!,Data!#REF!,(IF(B25=Data!#REF!,Data!#REF!,(IF(B25=Data!#REF!,Data!#REF!,(IF(B25=Data!#REF!,Data!#REF!,(IF(B25=Data!#REF!,Data!#REF!,Data!#REF!)))))))))</f>
        <v>#REF!</v>
      </c>
      <c r="V25" s="457">
        <f>IF(D25="","",VLOOKUP(B25,Data!$B$5:$J$402,9,FALSE)*D25)</f>
        <v>10.738</v>
      </c>
    </row>
    <row r="26" spans="1:22" s="458" customFormat="1" ht="20" customHeight="1">
      <c r="A26" s="443">
        <v>7</v>
      </c>
      <c r="B26" s="460" t="s">
        <v>199</v>
      </c>
      <c r="C26" s="445" t="str">
        <f>IF(D26="","",VLOOKUP(B26,Data!$B$5:$L$402,2,FALSE))</f>
        <v>WH50360</v>
      </c>
      <c r="D26" s="505">
        <v>1</v>
      </c>
      <c r="E26" s="447"/>
      <c r="F26" s="445">
        <f>IF(D26="","",VLOOKUP(B26,Data!$B$5:$L$402,11,FALSE))</f>
        <v>1751.45</v>
      </c>
      <c r="G26" s="448">
        <f t="shared" si="2"/>
        <v>1751.45</v>
      </c>
      <c r="H26" s="449" t="str">
        <f>IF(D26="","",VLOOKUP(B26,Data!$B$5:$D$402,3,FALSE))</f>
        <v>C/T</v>
      </c>
      <c r="I26" s="450" t="str">
        <f>IF(D26="","",VLOOKUP(B26,Data!$B$5:$M$402,12,FALSE))</f>
        <v>Indonesia</v>
      </c>
      <c r="J26" s="535" t="s">
        <v>993</v>
      </c>
      <c r="K26" s="452">
        <f>IF(D26="","",VLOOKUP(B26,Data!$B$5:$E$402,4,FALSE)*D26)</f>
        <v>201</v>
      </c>
      <c r="L26" s="445">
        <f>IF(D26="","",VLOOKUP(B26,Data!$B$5:$F$402,5,FALSE)*D26)</f>
        <v>181</v>
      </c>
      <c r="M26" s="448" t="e">
        <f>IF(B26=Data!#REF!,Data!#REF!,(IF(B26=Data!B94,Data!G94,(IF(B26=Data!#REF!,Data!#REF!,(IF(B26=Data!#REF!,Data!#REF!,(IF(B26=Data!#REF!,Data!#REF!,(IF(B26=Data!#REF!,Data!#REF!,(IF(B26=Data!#REF!,Data!#REF!,(IF(B26=Data!#REF!,Data!#REF!,Data!#REF!)))))))))))))))&amp;IF(B26=Data!#REF!,Data!#REF!,(IF(B26=Data!#REF!,Data!#REF!,(IF(B26=Data!#REF!,Data!#REF!,(IF(B26=Data!#REF!,Data!#REF!,(IF(B26=Data!B73,Data!G73,(IF(B26=Data!B76,Data!G891,(IF(B26=Data!#REF!,Data!#REF!,(IF(B26=Data!#REF!,Data!#REF!,Data!#REF!)))))))))))))))&amp;IF(B26=Data!#REF!,Data!#REF!,(IF(B26=Data!#REF!,Data!#REF!,(IF(B26=Data!#REF!,Data!#REF!,(IF(B26=Data!#REF!,Data!#REF!,(IF(B26=Data!#REF!,Data!#REF!,Data!#REF!)))))))))</f>
        <v>#REF!</v>
      </c>
      <c r="N26" s="453"/>
      <c r="O26" s="454"/>
      <c r="P26" s="455" t="e">
        <f>IF(B26=Data!#REF!,Data!#REF!,(IF(B26=Data!B94,Data!H94,(IF(B26=Data!#REF!,Data!#REF!,(IF(B26=Data!#REF!,Data!#REF!,(IF(B26=Data!#REF!,Data!#REF!,(IF(B26=Data!#REF!,Data!#REF!,(IF(B26=Data!#REF!,Data!#REF!,(IF(B26=Data!#REF!,Data!#REF!,Data!#REF!)))))))))))))))&amp;IF(B26=Data!#REF!,Data!#REF!,(IF(B26=Data!#REF!,Data!#REF!,(IF(B26=Data!#REF!,Data!#REF!,(IF(B26=Data!#REF!,Data!#REF!,(IF(B26=Data!B73,Data!H73,(IF(B26=Data!B76,Data!H891,(IF(B26=Data!#REF!,Data!#REF!,(IF(B26=Data!#REF!,Data!#REF!,Data!#REF!)))))))))))))))&amp;IF(B26=Data!#REF!,Data!#REF!,(IF(B26=Data!#REF!,Data!#REF!,(IF(B26=Data!#REF!,Data!#REF!,(IF(B26=Data!#REF!,Data!#REF!,(IF(B26=Data!#REF!,Data!#REF!,Data!#REF!)))))))))</f>
        <v>#REF!</v>
      </c>
      <c r="Q26" s="454"/>
      <c r="R26" s="454"/>
      <c r="S26" s="455" t="e">
        <f>IF(B26=Data!#REF!,Data!#REF!,(IF(B26=Data!B94,Data!I94,(IF(B26=Data!#REF!,Data!#REF!,(IF(B26=Data!#REF!,Data!#REF!,(IF(B26=Data!#REF!,Data!#REF!,(IF(B26=Data!#REF!,Data!#REF!,(IF(B26=Data!#REF!,Data!#REF!,(IF(B26=Data!#REF!,Data!#REF!,Data!#REF!)))))))))))))))&amp;IF(B26=Data!#REF!,Data!#REF!,(IF(B26=Data!#REF!,Data!#REF!,(IF(B26=Data!#REF!,Data!#REF!,(IF(B26=Data!#REF!,Data!#REF!,(IF(B26=Data!B73,Data!I73,(IF(B26=Data!B76,Data!I891,(IF(B26=Data!#REF!,Data!#REF!,(IF(B26=Data!#REF!,Data!#REF!,Data!#REF!)))))))))))))))&amp;IF(B26=Data!#REF!,Data!#REF!,(IF(B26=Data!#REF!,Data!#REF!,(IF(B26=Data!#REF!,Data!#REF!,(IF(B26=Data!#REF!,Data!#REF!,(IF(B26=Data!#REF!,Data!#REF!,Data!#REF!)))))))))</f>
        <v>#REF!</v>
      </c>
      <c r="T26" s="456"/>
      <c r="U26" s="455" t="e">
        <f>IF(B26=Data!#REF!,Data!#REF!,(IF(B26=Data!B94,Data!J94,(IF(B26=Data!#REF!,Data!#REF!,(IF(B26=Data!#REF!,Data!#REF!,(IF(B26=Data!#REF!,Data!#REF!,(IF(B26=Data!#REF!,Data!#REF!,(IF(B26=Data!#REF!,Data!#REF!,(IF(B26=Data!#REF!,Data!#REF!,Data!#REF!)))))))))))))))&amp;IF(B26=Data!#REF!,Data!#REF!,(IF(B26=Data!#REF!,Data!#REF!,(IF(B26=Data!#REF!,Data!#REF!,(IF(B26=Data!#REF!,Data!#REF!,(IF(B26=Data!B73,Data!J73,(IF(B26=Data!B76,Data!J891,(IF(B26=Data!#REF!,Data!#REF!,(IF(B26=Data!#REF!,Data!#REF!,Data!#REF!)))))))))))))))&amp;IF(B26=Data!#REF!,Data!#REF!,(IF(B26=Data!#REF!,Data!#REF!,(IF(B26=Data!#REF!,Data!#REF!,(IF(B26=Data!#REF!,Data!#REF!,(IF(B26=Data!#REF!,Data!#REF!,Data!#REF!)))))))))</f>
        <v>#REF!</v>
      </c>
      <c r="V26" s="457">
        <f>IF(D26="","",VLOOKUP(B26,Data!$B$5:$J$402,9,FALSE)*D26)</f>
        <v>1.1499999999999999</v>
      </c>
    </row>
    <row r="27" spans="1:22" s="458" customFormat="1" ht="20" customHeight="1">
      <c r="A27" s="443">
        <v>8</v>
      </c>
      <c r="B27" s="460" t="s">
        <v>209</v>
      </c>
      <c r="C27" s="445" t="str">
        <f>IF(D27="","",VLOOKUP(B27,Data!$B$5:$L$402,2,FALSE))</f>
        <v>WN49700</v>
      </c>
      <c r="D27" s="505">
        <v>1</v>
      </c>
      <c r="E27" s="447"/>
      <c r="F27" s="445">
        <f>IF(D27="","",VLOOKUP(B27,Data!$B$5:$L$402,11,FALSE))</f>
        <v>1870.77</v>
      </c>
      <c r="G27" s="448">
        <f t="shared" si="2"/>
        <v>1870.77</v>
      </c>
      <c r="H27" s="449" t="str">
        <f>IF(D27="","",VLOOKUP(B27,Data!$B$5:$D$402,3,FALSE))</f>
        <v>C/T</v>
      </c>
      <c r="I27" s="450" t="str">
        <f>IF(D27="","",VLOOKUP(B27,Data!$B$5:$M$402,12,FALSE))</f>
        <v>Indonesia</v>
      </c>
      <c r="J27" s="535" t="s">
        <v>993</v>
      </c>
      <c r="K27" s="452">
        <f>IF(D27="","",VLOOKUP(B27,Data!$B$5:$E$402,4,FALSE)*D27)</f>
        <v>201</v>
      </c>
      <c r="L27" s="445">
        <f>IF(D27="","",VLOOKUP(B27,Data!$B$5:$F$402,5,FALSE)*D27)</f>
        <v>181</v>
      </c>
      <c r="M27" s="448" t="e">
        <f>IF(B27=Data!#REF!,Data!#REF!,(IF(B27=Data!B94,Data!G94,(IF(B27=Data!#REF!,Data!#REF!,(IF(B27=Data!#REF!,Data!#REF!,(IF(B27=Data!#REF!,Data!#REF!,(IF(B27=Data!#REF!,Data!#REF!,(IF(B27=Data!#REF!,Data!#REF!,(IF(B27=Data!#REF!,Data!#REF!,Data!#REF!)))))))))))))))&amp;IF(B27=Data!#REF!,Data!#REF!,(IF(B27=Data!#REF!,Data!#REF!,(IF(B27=Data!#REF!,Data!#REF!,(IF(B27=Data!#REF!,Data!#REF!,(IF(B27=Data!B73,Data!G73,(IF(B27=Data!B76,Data!G891,(IF(B27=Data!#REF!,Data!#REF!,(IF(B27=Data!#REF!,Data!#REF!,Data!#REF!)))))))))))))))&amp;IF(B27=Data!#REF!,Data!#REF!,(IF(B27=Data!#REF!,Data!#REF!,(IF(B27=Data!#REF!,Data!#REF!,(IF(B27=Data!#REF!,Data!#REF!,(IF(B27=Data!#REF!,Data!#REF!,Data!#REF!)))))))))</f>
        <v>#REF!</v>
      </c>
      <c r="N27" s="453"/>
      <c r="O27" s="454"/>
      <c r="P27" s="455" t="e">
        <f>IF(B27=Data!#REF!,Data!#REF!,(IF(B27=Data!B94,Data!H94,(IF(B27=Data!#REF!,Data!#REF!,(IF(B27=Data!#REF!,Data!#REF!,(IF(B27=Data!#REF!,Data!#REF!,(IF(B27=Data!#REF!,Data!#REF!,(IF(B27=Data!#REF!,Data!#REF!,(IF(B27=Data!#REF!,Data!#REF!,Data!#REF!)))))))))))))))&amp;IF(B27=Data!#REF!,Data!#REF!,(IF(B27=Data!#REF!,Data!#REF!,(IF(B27=Data!#REF!,Data!#REF!,(IF(B27=Data!#REF!,Data!#REF!,(IF(B27=Data!B73,Data!H73,(IF(B27=Data!B76,Data!H891,(IF(B27=Data!#REF!,Data!#REF!,(IF(B27=Data!#REF!,Data!#REF!,Data!#REF!)))))))))))))))&amp;IF(B27=Data!#REF!,Data!#REF!,(IF(B27=Data!#REF!,Data!#REF!,(IF(B27=Data!#REF!,Data!#REF!,(IF(B27=Data!#REF!,Data!#REF!,(IF(B27=Data!#REF!,Data!#REF!,Data!#REF!)))))))))</f>
        <v>#REF!</v>
      </c>
      <c r="Q27" s="454"/>
      <c r="R27" s="454"/>
      <c r="S27" s="455" t="e">
        <f>IF(B27=Data!#REF!,Data!#REF!,(IF(B27=Data!B94,Data!I94,(IF(B27=Data!#REF!,Data!#REF!,(IF(B27=Data!#REF!,Data!#REF!,(IF(B27=Data!#REF!,Data!#REF!,(IF(B27=Data!#REF!,Data!#REF!,(IF(B27=Data!#REF!,Data!#REF!,(IF(B27=Data!#REF!,Data!#REF!,Data!#REF!)))))))))))))))&amp;IF(B27=Data!#REF!,Data!#REF!,(IF(B27=Data!#REF!,Data!#REF!,(IF(B27=Data!#REF!,Data!#REF!,(IF(B27=Data!#REF!,Data!#REF!,(IF(B27=Data!B73,Data!I73,(IF(B27=Data!B76,Data!I891,(IF(B27=Data!#REF!,Data!#REF!,(IF(B27=Data!#REF!,Data!#REF!,Data!#REF!)))))))))))))))&amp;IF(B27=Data!#REF!,Data!#REF!,(IF(B27=Data!#REF!,Data!#REF!,(IF(B27=Data!#REF!,Data!#REF!,(IF(B27=Data!#REF!,Data!#REF!,(IF(B27=Data!#REF!,Data!#REF!,Data!#REF!)))))))))</f>
        <v>#REF!</v>
      </c>
      <c r="T27" s="456"/>
      <c r="U27" s="455" t="e">
        <f>IF(B27=Data!#REF!,Data!#REF!,(IF(B27=Data!B94,Data!J94,(IF(B27=Data!#REF!,Data!#REF!,(IF(B27=Data!#REF!,Data!#REF!,(IF(B27=Data!#REF!,Data!#REF!,(IF(B27=Data!#REF!,Data!#REF!,(IF(B27=Data!#REF!,Data!#REF!,(IF(B27=Data!#REF!,Data!#REF!,Data!#REF!)))))))))))))))&amp;IF(B27=Data!#REF!,Data!#REF!,(IF(B27=Data!#REF!,Data!#REF!,(IF(B27=Data!#REF!,Data!#REF!,(IF(B27=Data!#REF!,Data!#REF!,(IF(B27=Data!B73,Data!J73,(IF(B27=Data!B76,Data!J891,(IF(B27=Data!#REF!,Data!#REF!,(IF(B27=Data!#REF!,Data!#REF!,Data!#REF!)))))))))))))))&amp;IF(B27=Data!#REF!,Data!#REF!,(IF(B27=Data!#REF!,Data!#REF!,(IF(B27=Data!#REF!,Data!#REF!,(IF(B27=Data!#REF!,Data!#REF!,(IF(B27=Data!#REF!,Data!#REF!,Data!#REF!)))))))))</f>
        <v>#REF!</v>
      </c>
      <c r="V27" s="457">
        <f>IF(D27="","",VLOOKUP(B27,Data!$B$5:$J$402,9,FALSE)*D27)</f>
        <v>1.1499999999999999</v>
      </c>
    </row>
    <row r="28" spans="1:22" s="458" customFormat="1" ht="20" customHeight="1">
      <c r="A28" s="443">
        <v>9</v>
      </c>
      <c r="B28" s="460" t="s">
        <v>215</v>
      </c>
      <c r="C28" s="445" t="str">
        <f>IF(D28="","",VLOOKUP(B28,Data!$B$5:$L$402,2,FALSE))</f>
        <v>WH50420</v>
      </c>
      <c r="D28" s="505">
        <v>1</v>
      </c>
      <c r="E28" s="447"/>
      <c r="F28" s="445">
        <f>IF(D28="","",VLOOKUP(B28,Data!$B$5:$L$402,11,FALSE))</f>
        <v>1897.4</v>
      </c>
      <c r="G28" s="448">
        <f t="shared" si="2"/>
        <v>1897.4</v>
      </c>
      <c r="H28" s="449" t="str">
        <f>IF(D28="","",VLOOKUP(B28,Data!$B$5:$D$402,3,FALSE))</f>
        <v>C/T</v>
      </c>
      <c r="I28" s="450" t="str">
        <f>IF(D28="","",VLOOKUP(B28,Data!$B$5:$M$402,12,FALSE))</f>
        <v>Indonesia</v>
      </c>
      <c r="J28" s="535" t="s">
        <v>993</v>
      </c>
      <c r="K28" s="452">
        <f>IF(D28="","",VLOOKUP(B28,Data!$B$5:$E$402,4,FALSE)*D28)</f>
        <v>222</v>
      </c>
      <c r="L28" s="445">
        <f>IF(D28="","",VLOOKUP(B28,Data!$B$5:$F$402,5,FALSE)*D28)</f>
        <v>201</v>
      </c>
      <c r="M28" s="448" t="e">
        <f>IF(B28=Data!#REF!,Data!#REF!,(IF(B28=Data!B95,Data!G95,(IF(B28=Data!#REF!,Data!#REF!,(IF(B28=Data!#REF!,Data!#REF!,(IF(B28=Data!#REF!,Data!#REF!,(IF(B28=Data!#REF!,Data!#REF!,(IF(B28=Data!#REF!,Data!#REF!,(IF(B28=Data!#REF!,Data!#REF!,Data!#REF!)))))))))))))))&amp;IF(B28=Data!#REF!,Data!#REF!,(IF(B28=Data!#REF!,Data!#REF!,(IF(B28=Data!#REF!,Data!#REF!,(IF(B28=Data!#REF!,Data!#REF!,(IF(B28=Data!B74,Data!G74,(IF(B28=Data!B77,Data!G892,(IF(B28=Data!#REF!,Data!#REF!,(IF(B28=Data!#REF!,Data!#REF!,Data!#REF!)))))))))))))))&amp;IF(B28=Data!#REF!,Data!#REF!,(IF(B28=Data!#REF!,Data!#REF!,(IF(B28=Data!#REF!,Data!#REF!,(IF(B28=Data!#REF!,Data!#REF!,(IF(B28=Data!#REF!,Data!#REF!,Data!#REF!)))))))))</f>
        <v>#REF!</v>
      </c>
      <c r="N28" s="453"/>
      <c r="O28" s="454"/>
      <c r="P28" s="455" t="e">
        <f>IF(B28=Data!#REF!,Data!#REF!,(IF(B28=Data!B95,Data!H95,(IF(B28=Data!#REF!,Data!#REF!,(IF(B28=Data!#REF!,Data!#REF!,(IF(B28=Data!#REF!,Data!#REF!,(IF(B28=Data!#REF!,Data!#REF!,(IF(B28=Data!#REF!,Data!#REF!,(IF(B28=Data!#REF!,Data!#REF!,Data!#REF!)))))))))))))))&amp;IF(B28=Data!#REF!,Data!#REF!,(IF(B28=Data!#REF!,Data!#REF!,(IF(B28=Data!#REF!,Data!#REF!,(IF(B28=Data!#REF!,Data!#REF!,(IF(B28=Data!B74,Data!H74,(IF(B28=Data!B77,Data!H892,(IF(B28=Data!#REF!,Data!#REF!,(IF(B28=Data!#REF!,Data!#REF!,Data!#REF!)))))))))))))))&amp;IF(B28=Data!#REF!,Data!#REF!,(IF(B28=Data!#REF!,Data!#REF!,(IF(B28=Data!#REF!,Data!#REF!,(IF(B28=Data!#REF!,Data!#REF!,(IF(B28=Data!#REF!,Data!#REF!,Data!#REF!)))))))))</f>
        <v>#REF!</v>
      </c>
      <c r="Q28" s="454"/>
      <c r="R28" s="454"/>
      <c r="S28" s="455" t="e">
        <f>IF(B28=Data!#REF!,Data!#REF!,(IF(B28=Data!B95,Data!I95,(IF(B28=Data!#REF!,Data!#REF!,(IF(B28=Data!#REF!,Data!#REF!,(IF(B28=Data!#REF!,Data!#REF!,(IF(B28=Data!#REF!,Data!#REF!,(IF(B28=Data!#REF!,Data!#REF!,(IF(B28=Data!#REF!,Data!#REF!,Data!#REF!)))))))))))))))&amp;IF(B28=Data!#REF!,Data!#REF!,(IF(B28=Data!#REF!,Data!#REF!,(IF(B28=Data!#REF!,Data!#REF!,(IF(B28=Data!#REF!,Data!#REF!,(IF(B28=Data!B74,Data!I74,(IF(B28=Data!B77,Data!I892,(IF(B28=Data!#REF!,Data!#REF!,(IF(B28=Data!#REF!,Data!#REF!,Data!#REF!)))))))))))))))&amp;IF(B28=Data!#REF!,Data!#REF!,(IF(B28=Data!#REF!,Data!#REF!,(IF(B28=Data!#REF!,Data!#REF!,(IF(B28=Data!#REF!,Data!#REF!,(IF(B28=Data!#REF!,Data!#REF!,Data!#REF!)))))))))</f>
        <v>#REF!</v>
      </c>
      <c r="T28" s="456"/>
      <c r="U28" s="455" t="e">
        <f>IF(B28=Data!#REF!,Data!#REF!,(IF(B28=Data!B95,Data!J95,(IF(B28=Data!#REF!,Data!#REF!,(IF(B28=Data!#REF!,Data!#REF!,(IF(B28=Data!#REF!,Data!#REF!,(IF(B28=Data!#REF!,Data!#REF!,(IF(B28=Data!#REF!,Data!#REF!,(IF(B28=Data!#REF!,Data!#REF!,Data!#REF!)))))))))))))))&amp;IF(B28=Data!#REF!,Data!#REF!,(IF(B28=Data!#REF!,Data!#REF!,(IF(B28=Data!#REF!,Data!#REF!,(IF(B28=Data!#REF!,Data!#REF!,(IF(B28=Data!B74,Data!J74,(IF(B28=Data!B77,Data!J892,(IF(B28=Data!#REF!,Data!#REF!,(IF(B28=Data!#REF!,Data!#REF!,Data!#REF!)))))))))))))))&amp;IF(B28=Data!#REF!,Data!#REF!,(IF(B28=Data!#REF!,Data!#REF!,(IF(B28=Data!#REF!,Data!#REF!,(IF(B28=Data!#REF!,Data!#REF!,(IF(B28=Data!#REF!,Data!#REF!,Data!#REF!)))))))))</f>
        <v>#REF!</v>
      </c>
      <c r="V28" s="457">
        <f>IF(D28="","",VLOOKUP(B28,Data!$B$5:$J$402,9,FALSE)*D28)</f>
        <v>1.1990000000000001</v>
      </c>
    </row>
    <row r="29" spans="1:22" s="458" customFormat="1" ht="20" customHeight="1">
      <c r="A29" s="443"/>
      <c r="B29" s="462"/>
      <c r="C29" s="445" t="str">
        <f>IF(D29="","",VLOOKUP(B29,Data!$B$5:$L$402,2,FALSE))</f>
        <v/>
      </c>
      <c r="D29" s="461"/>
      <c r="E29" s="463"/>
      <c r="F29" s="445" t="str">
        <f>IF(D29="","",VLOOKUP(B29,Data!$B$5:$L$402,11,FALSE))</f>
        <v/>
      </c>
      <c r="G29" s="448" t="str">
        <f t="shared" si="0"/>
        <v>-</v>
      </c>
      <c r="H29" s="449" t="str">
        <f>IF(D29="","",VLOOKUP(B29,Data!$B$5:$D$402,3,FALSE))</f>
        <v/>
      </c>
      <c r="I29" s="450" t="str">
        <f>IF(D29="","",VLOOKUP(B29,Data!$B$5:$M$402,12,FALSE))</f>
        <v/>
      </c>
      <c r="J29" s="451"/>
      <c r="K29" s="452" t="str">
        <f>IF(D29="","",VLOOKUP(B29,Data!$B$5:$E$402,4,FALSE)*D29)</f>
        <v/>
      </c>
      <c r="L29" s="445" t="str">
        <f>IF(D29="","",VLOOKUP(B29,Data!$B$5:$F$402,5,FALSE)*D29)</f>
        <v/>
      </c>
      <c r="M29" s="448" t="e">
        <f>IF(B29=Data!#REF!,Data!#REF!,(IF(B29=Data!B114,Data!G114,(IF(B29=Data!#REF!,Data!#REF!,(IF(B29=Data!#REF!,Data!#REF!,(IF(B29=Data!#REF!,Data!#REF!,(IF(B29=Data!#REF!,Data!#REF!,(IF(B29=Data!#REF!,Data!#REF!,(IF(B29=Data!#REF!,Data!#REF!,Data!#REF!)))))))))))))))&amp;IF(B29=Data!#REF!,Data!#REF!,(IF(B29=Data!#REF!,Data!#REF!,(IF(B29=Data!#REF!,Data!#REF!,(IF(B29=Data!#REF!,Data!#REF!,(IF(B29=Data!B93,Data!G93,(IF(B29=Data!B96,Data!G911,(IF(B29=Data!#REF!,Data!#REF!,(IF(B29=Data!#REF!,Data!#REF!,Data!#REF!)))))))))))))))&amp;IF(B29=Data!#REF!,Data!#REF!,(IF(B29=Data!#REF!,Data!#REF!,(IF(B29=Data!#REF!,Data!#REF!,(IF(B29=Data!#REF!,Data!#REF!,(IF(B29=Data!#REF!,Data!#REF!,Data!#REF!)))))))))</f>
        <v>#REF!</v>
      </c>
      <c r="N29" s="453"/>
      <c r="O29" s="454"/>
      <c r="P29" s="455" t="e">
        <f>IF(B29=Data!#REF!,Data!#REF!,(IF(B29=Data!B114,Data!H114,(IF(B29=Data!#REF!,Data!#REF!,(IF(B29=Data!#REF!,Data!#REF!,(IF(B29=Data!#REF!,Data!#REF!,(IF(B29=Data!#REF!,Data!#REF!,(IF(B29=Data!#REF!,Data!#REF!,(IF(B29=Data!#REF!,Data!#REF!,Data!#REF!)))))))))))))))&amp;IF(B29=Data!#REF!,Data!#REF!,(IF(B29=Data!#REF!,Data!#REF!,(IF(B29=Data!#REF!,Data!#REF!,(IF(B29=Data!#REF!,Data!#REF!,(IF(B29=Data!B93,Data!H93,(IF(B29=Data!B96,Data!H911,(IF(B29=Data!#REF!,Data!#REF!,(IF(B29=Data!#REF!,Data!#REF!,Data!#REF!)))))))))))))))&amp;IF(B29=Data!#REF!,Data!#REF!,(IF(B29=Data!#REF!,Data!#REF!,(IF(B29=Data!#REF!,Data!#REF!,(IF(B29=Data!#REF!,Data!#REF!,(IF(B29=Data!#REF!,Data!#REF!,Data!#REF!)))))))))</f>
        <v>#REF!</v>
      </c>
      <c r="Q29" s="454"/>
      <c r="R29" s="454"/>
      <c r="S29" s="455" t="e">
        <f>IF(B29=Data!#REF!,Data!#REF!,(IF(B29=Data!B114,Data!I114,(IF(B29=Data!#REF!,Data!#REF!,(IF(B29=Data!#REF!,Data!#REF!,(IF(B29=Data!#REF!,Data!#REF!,(IF(B29=Data!#REF!,Data!#REF!,(IF(B29=Data!#REF!,Data!#REF!,(IF(B29=Data!#REF!,Data!#REF!,Data!#REF!)))))))))))))))&amp;IF(B29=Data!#REF!,Data!#REF!,(IF(B29=Data!#REF!,Data!#REF!,(IF(B29=Data!#REF!,Data!#REF!,(IF(B29=Data!#REF!,Data!#REF!,(IF(B29=Data!B93,Data!I93,(IF(B29=Data!B96,Data!I911,(IF(B29=Data!#REF!,Data!#REF!,(IF(B29=Data!#REF!,Data!#REF!,Data!#REF!)))))))))))))))&amp;IF(B29=Data!#REF!,Data!#REF!,(IF(B29=Data!#REF!,Data!#REF!,(IF(B29=Data!#REF!,Data!#REF!,(IF(B29=Data!#REF!,Data!#REF!,(IF(B29=Data!#REF!,Data!#REF!,Data!#REF!)))))))))</f>
        <v>#REF!</v>
      </c>
      <c r="T29" s="456"/>
      <c r="U29" s="455" t="e">
        <f>IF(B29=Data!#REF!,Data!#REF!,(IF(B29=Data!B114,Data!J114,(IF(B29=Data!#REF!,Data!#REF!,(IF(B29=Data!#REF!,Data!#REF!,(IF(B29=Data!#REF!,Data!#REF!,(IF(B29=Data!#REF!,Data!#REF!,(IF(B29=Data!#REF!,Data!#REF!,(IF(B29=Data!#REF!,Data!#REF!,Data!#REF!)))))))))))))))&amp;IF(B29=Data!#REF!,Data!#REF!,(IF(B29=Data!#REF!,Data!#REF!,(IF(B29=Data!#REF!,Data!#REF!,(IF(B29=Data!#REF!,Data!#REF!,(IF(B29=Data!B93,Data!J93,(IF(B29=Data!B96,Data!J911,(IF(B29=Data!#REF!,Data!#REF!,(IF(B29=Data!#REF!,Data!#REF!,Data!#REF!)))))))))))))))&amp;IF(B29=Data!#REF!,Data!#REF!,(IF(B29=Data!#REF!,Data!#REF!,(IF(B29=Data!#REF!,Data!#REF!,(IF(B29=Data!#REF!,Data!#REF!,(IF(B29=Data!#REF!,Data!#REF!,Data!#REF!)))))))))</f>
        <v>#REF!</v>
      </c>
      <c r="V29" s="457" t="str">
        <f>IF(D29="","",VLOOKUP(B29,Data!$B$5:$J$402,9,FALSE)*D29)</f>
        <v/>
      </c>
    </row>
    <row r="30" spans="1:22" s="458" customFormat="1" ht="17.5">
      <c r="A30" s="464"/>
      <c r="B30" s="465"/>
      <c r="C30" s="466"/>
      <c r="D30" s="467"/>
      <c r="E30" s="467"/>
      <c r="F30" s="468"/>
      <c r="G30" s="468"/>
      <c r="H30" s="468"/>
      <c r="I30" s="467"/>
      <c r="J30" s="467"/>
      <c r="K30" s="468"/>
      <c r="L30" s="468"/>
      <c r="M30" s="468"/>
      <c r="N30" s="469"/>
      <c r="O30" s="470"/>
      <c r="P30" s="471"/>
      <c r="Q30" s="470"/>
      <c r="R30" s="470"/>
      <c r="S30" s="471"/>
      <c r="T30" s="472"/>
      <c r="U30" s="471"/>
      <c r="V30" s="473"/>
    </row>
    <row r="31" spans="1:22" s="458" customFormat="1" ht="17.5">
      <c r="A31" s="467"/>
      <c r="B31" s="465"/>
      <c r="C31" s="466"/>
      <c r="D31" s="474">
        <f>SUM(D18:D29)</f>
        <v>26</v>
      </c>
      <c r="E31" s="474"/>
      <c r="F31" s="475"/>
      <c r="G31" s="475">
        <f>SUM(G18:G30)</f>
        <v>85193.719999999987</v>
      </c>
      <c r="H31" s="467"/>
      <c r="I31" s="467"/>
      <c r="J31" s="467"/>
      <c r="K31" s="475">
        <f>SUM(K18:K29)</f>
        <v>7115</v>
      </c>
      <c r="L31" s="475">
        <f>SUM(L18:L29)</f>
        <v>6448</v>
      </c>
      <c r="M31" s="475" t="e">
        <f>SUM(M16:M30)</f>
        <v>#REF!</v>
      </c>
      <c r="N31" s="476"/>
      <c r="O31" s="475">
        <f>SUM(O16:O30)</f>
        <v>0</v>
      </c>
      <c r="P31" s="475" t="e">
        <f>SUM(P16:P30)</f>
        <v>#REF!</v>
      </c>
      <c r="Q31" s="476" t="e">
        <f>SUM(#REF!)</f>
        <v>#REF!</v>
      </c>
      <c r="R31" s="475">
        <f>SUM(R16:R30)</f>
        <v>0</v>
      </c>
      <c r="S31" s="475" t="e">
        <f>SUM(S16:S30)</f>
        <v>#REF!</v>
      </c>
      <c r="T31" s="476" t="e">
        <f>SUM(#REF!)</f>
        <v>#REF!</v>
      </c>
      <c r="U31" s="475" t="e">
        <f>SUM(U16:U30)</f>
        <v>#REF!</v>
      </c>
      <c r="V31" s="477">
        <f>SUM(V18:V29)</f>
        <v>38.408999999999992</v>
      </c>
    </row>
    <row r="32" spans="1:22" s="458" customFormat="1" ht="17.5">
      <c r="A32" s="467"/>
      <c r="B32" s="465"/>
      <c r="C32" s="466"/>
      <c r="D32" s="478"/>
      <c r="E32" s="479"/>
      <c r="F32" s="480" t="s">
        <v>528</v>
      </c>
      <c r="G32" s="481"/>
      <c r="H32" s="478"/>
      <c r="I32" s="478"/>
      <c r="J32" s="478"/>
      <c r="K32" s="482"/>
      <c r="L32" s="481"/>
      <c r="M32" s="483"/>
      <c r="N32" s="484"/>
      <c r="O32" s="484"/>
      <c r="P32" s="484"/>
      <c r="Q32" s="484"/>
      <c r="R32" s="484"/>
      <c r="S32" s="484"/>
      <c r="T32" s="483"/>
      <c r="U32" s="483"/>
      <c r="V32" s="485"/>
    </row>
    <row r="33" spans="1:22" ht="13">
      <c r="A33" s="372" t="s">
        <v>522</v>
      </c>
      <c r="B33" s="373"/>
      <c r="C33" s="486"/>
      <c r="D33" s="390" t="s">
        <v>81</v>
      </c>
      <c r="E33" s="390"/>
      <c r="F33" s="367" t="s">
        <v>82</v>
      </c>
      <c r="G33" s="487"/>
      <c r="H33" s="398" t="s">
        <v>83</v>
      </c>
      <c r="I33" s="488"/>
      <c r="J33" s="389" t="s">
        <v>84</v>
      </c>
      <c r="K33" s="389"/>
      <c r="L33" s="605" t="s">
        <v>85</v>
      </c>
      <c r="M33" s="606"/>
      <c r="N33" s="606"/>
      <c r="O33" s="606"/>
      <c r="P33" s="606"/>
      <c r="Q33" s="606"/>
      <c r="R33" s="606"/>
      <c r="S33" s="606"/>
      <c r="T33" s="606"/>
      <c r="U33" s="606"/>
      <c r="V33" s="607"/>
    </row>
    <row r="34" spans="1:22" ht="13">
      <c r="A34" s="384" t="s">
        <v>523</v>
      </c>
      <c r="B34" s="385"/>
      <c r="C34" s="489"/>
      <c r="D34" s="385" t="s">
        <v>87</v>
      </c>
      <c r="E34" s="385"/>
      <c r="F34" s="608"/>
      <c r="G34" s="609"/>
      <c r="H34" s="384" t="s">
        <v>88</v>
      </c>
      <c r="I34" s="490"/>
      <c r="J34" s="393" t="s">
        <v>89</v>
      </c>
      <c r="K34" s="393"/>
      <c r="L34" s="386"/>
      <c r="M34" s="385"/>
      <c r="N34" s="385"/>
      <c r="O34" s="385"/>
      <c r="P34" s="385"/>
      <c r="Q34" s="385"/>
      <c r="R34" s="385"/>
      <c r="S34" s="385"/>
      <c r="T34" s="385"/>
      <c r="U34" s="385"/>
      <c r="V34" s="394"/>
    </row>
    <row r="35" spans="1:22">
      <c r="A35" s="384" t="s">
        <v>524</v>
      </c>
      <c r="B35" s="385"/>
      <c r="C35" s="392"/>
      <c r="D35" s="385"/>
      <c r="E35" s="385"/>
      <c r="F35" s="608"/>
      <c r="G35" s="609"/>
      <c r="H35" s="384"/>
      <c r="I35" s="490"/>
      <c r="J35" s="393" t="s">
        <v>93</v>
      </c>
      <c r="K35" s="393"/>
      <c r="L35" s="386"/>
      <c r="M35" s="385"/>
      <c r="N35" s="385"/>
      <c r="O35" s="385"/>
      <c r="P35" s="385"/>
      <c r="Q35" s="385"/>
      <c r="R35" s="385"/>
      <c r="S35" s="385"/>
      <c r="T35" s="385"/>
      <c r="U35" s="385"/>
      <c r="V35" s="394"/>
    </row>
    <row r="36" spans="1:22">
      <c r="A36" s="400"/>
      <c r="B36" s="401"/>
      <c r="C36" s="491"/>
      <c r="D36" s="385" t="s">
        <v>94</v>
      </c>
      <c r="E36" s="385"/>
      <c r="F36" s="492"/>
      <c r="G36" s="493"/>
      <c r="H36" s="384" t="s">
        <v>95</v>
      </c>
      <c r="I36" s="490"/>
      <c r="J36" s="393"/>
      <c r="K36" s="393"/>
      <c r="L36" s="386"/>
      <c r="M36" s="385"/>
      <c r="N36" s="385"/>
      <c r="O36" s="385"/>
      <c r="P36" s="385"/>
      <c r="Q36" s="385"/>
      <c r="R36" s="385"/>
      <c r="S36" s="385"/>
      <c r="T36" s="385"/>
      <c r="U36" s="385"/>
      <c r="V36" s="394"/>
    </row>
    <row r="37" spans="1:22" ht="13">
      <c r="A37" s="372" t="s">
        <v>96</v>
      </c>
      <c r="B37" s="390"/>
      <c r="C37" s="388"/>
      <c r="D37" s="385" t="s">
        <v>97</v>
      </c>
      <c r="E37" s="385"/>
      <c r="F37" s="494" t="s">
        <v>98</v>
      </c>
      <c r="G37" s="495"/>
      <c r="H37" s="384" t="s">
        <v>88</v>
      </c>
      <c r="I37" s="490"/>
      <c r="J37" s="393" t="s">
        <v>99</v>
      </c>
      <c r="K37" s="393"/>
      <c r="L37" s="386"/>
      <c r="M37" s="385"/>
      <c r="N37" s="385"/>
      <c r="O37" s="385"/>
      <c r="P37" s="385"/>
      <c r="Q37" s="385"/>
      <c r="R37" s="385"/>
      <c r="S37" s="385"/>
      <c r="T37" s="385"/>
      <c r="U37" s="385"/>
      <c r="V37" s="394"/>
    </row>
    <row r="38" spans="1:22" ht="13">
      <c r="A38" s="496" t="s">
        <v>887</v>
      </c>
      <c r="B38" s="385"/>
      <c r="C38" s="392"/>
      <c r="D38" s="385" t="s">
        <v>100</v>
      </c>
      <c r="E38" s="385"/>
      <c r="F38" s="497"/>
      <c r="G38" s="498"/>
      <c r="H38" s="384" t="s">
        <v>101</v>
      </c>
      <c r="I38" s="490"/>
      <c r="J38" s="393" t="s">
        <v>525</v>
      </c>
      <c r="K38" s="393"/>
      <c r="L38" s="610" t="s">
        <v>103</v>
      </c>
      <c r="M38" s="611"/>
      <c r="N38" s="611"/>
      <c r="O38" s="611"/>
      <c r="P38" s="611"/>
      <c r="Q38" s="611"/>
      <c r="R38" s="611"/>
      <c r="S38" s="611"/>
      <c r="T38" s="611"/>
      <c r="U38" s="611"/>
      <c r="V38" s="612"/>
    </row>
    <row r="39" spans="1:22">
      <c r="A39" s="400"/>
      <c r="B39" s="401"/>
      <c r="C39" s="402"/>
      <c r="D39" s="401"/>
      <c r="E39" s="401"/>
      <c r="F39" s="620" t="s">
        <v>991</v>
      </c>
      <c r="G39" s="621"/>
      <c r="H39" s="620" t="s">
        <v>990</v>
      </c>
      <c r="I39" s="621"/>
      <c r="J39" s="405" t="s">
        <v>104</v>
      </c>
      <c r="K39" s="405"/>
      <c r="L39" s="601" t="s">
        <v>105</v>
      </c>
      <c r="M39" s="602"/>
      <c r="N39" s="602"/>
      <c r="O39" s="602"/>
      <c r="P39" s="602"/>
      <c r="Q39" s="602"/>
      <c r="R39" s="602"/>
      <c r="S39" s="602"/>
      <c r="T39" s="602"/>
      <c r="U39" s="602"/>
      <c r="V39" s="603"/>
    </row>
    <row r="44" spans="1:22" ht="17.75" customHeight="1">
      <c r="A44" s="499" t="s">
        <v>869</v>
      </c>
      <c r="B44" s="499"/>
      <c r="C44" s="500"/>
      <c r="F44" s="501" t="s">
        <v>906</v>
      </c>
      <c r="H44" s="501" t="s">
        <v>912</v>
      </c>
      <c r="I44" s="502"/>
    </row>
    <row r="45" spans="1:22" ht="17.75" customHeight="1">
      <c r="A45" s="499" t="s">
        <v>888</v>
      </c>
      <c r="B45" s="499"/>
      <c r="C45" s="500"/>
      <c r="F45" s="501" t="s">
        <v>907</v>
      </c>
      <c r="H45" s="501" t="s">
        <v>912</v>
      </c>
      <c r="I45" s="502"/>
    </row>
    <row r="46" spans="1:22" ht="17.75" customHeight="1">
      <c r="A46" s="499" t="s">
        <v>905</v>
      </c>
      <c r="B46" s="499"/>
      <c r="C46" s="500"/>
      <c r="F46" s="501" t="s">
        <v>908</v>
      </c>
      <c r="H46" s="501" t="s">
        <v>573</v>
      </c>
      <c r="I46" s="502"/>
    </row>
    <row r="47" spans="1:22" ht="17.75" customHeight="1">
      <c r="A47" s="499" t="s">
        <v>541</v>
      </c>
      <c r="B47" s="499"/>
      <c r="C47" s="500"/>
      <c r="F47" s="501" t="s">
        <v>909</v>
      </c>
      <c r="H47" s="501" t="s">
        <v>573</v>
      </c>
      <c r="I47" s="502"/>
    </row>
    <row r="48" spans="1:22" ht="17.75" customHeight="1">
      <c r="A48" s="499" t="s">
        <v>542</v>
      </c>
      <c r="B48" s="499"/>
      <c r="C48" s="500"/>
      <c r="F48" s="501" t="s">
        <v>910</v>
      </c>
      <c r="H48" s="501" t="s">
        <v>573</v>
      </c>
    </row>
    <row r="49" spans="6:8" ht="20">
      <c r="F49" s="501" t="s">
        <v>911</v>
      </c>
      <c r="H49" s="501" t="s">
        <v>573</v>
      </c>
    </row>
    <row r="50" spans="6:8" ht="20">
      <c r="F50" s="501"/>
      <c r="H50" s="501"/>
    </row>
    <row r="51" spans="6:8" ht="20">
      <c r="F51" s="501"/>
      <c r="H51" s="501"/>
    </row>
    <row r="52" spans="6:8" ht="20">
      <c r="F52" s="501"/>
      <c r="H52" s="501"/>
    </row>
    <row r="53" spans="6:8" ht="20">
      <c r="F53" s="501"/>
      <c r="H53" s="501"/>
    </row>
  </sheetData>
  <mergeCells count="8">
    <mergeCell ref="F39:G39"/>
    <mergeCell ref="H39:I39"/>
    <mergeCell ref="L39:V39"/>
    <mergeCell ref="Q1:T1"/>
    <mergeCell ref="L33:V33"/>
    <mergeCell ref="F34:G34"/>
    <mergeCell ref="F35:G35"/>
    <mergeCell ref="L38:V38"/>
  </mergeCells>
  <printOptions horizontalCentered="1"/>
  <pageMargins left="0.15748031496062992" right="0" top="0.11811023622047245" bottom="0.15748031496062992" header="0.51181102362204722" footer="0.19685039370078741"/>
  <pageSetup paperSize="9" scale="70" firstPageNumber="4294963191" fitToHeight="2" orientation="landscape" r:id="rId1"/>
  <headerFooter alignWithMargins="0">
    <oddHeader>&amp;R&amp;"Calibri"&amp;10&amp;K000000 Confidential&amp;1#_x000D_</oddHead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5BA99-AAEA-431D-9A86-41B854F9461A}">
  <sheetPr>
    <pageSetUpPr fitToPage="1"/>
  </sheetPr>
  <dimension ref="A1:V53"/>
  <sheetViews>
    <sheetView topLeftCell="A16" zoomScale="85" zoomScaleNormal="85" zoomScaleSheetLayoutView="100" workbookViewId="0">
      <selection activeCell="C21" sqref="C21"/>
    </sheetView>
  </sheetViews>
  <sheetFormatPr defaultColWidth="9.1796875" defaultRowHeight="12.5"/>
  <cols>
    <col min="1" max="1" width="8.4531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TODAY()</f>
        <v>44769</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375"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562"/>
      <c r="I10" s="563"/>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536" t="s">
        <v>981</v>
      </c>
      <c r="C18" s="512" t="str">
        <f>IF(D18="","",VLOOKUP(B18,Data!$B$5:$L$402,2,FALSE))</f>
        <v/>
      </c>
      <c r="D18" s="514"/>
      <c r="E18" s="447"/>
      <c r="F18" s="445" t="str">
        <f>IF(D18="","",VLOOKUP(B18,Data!$B$5:$L$402,11,FALSE))</f>
        <v/>
      </c>
      <c r="G18" s="448" t="str">
        <f t="shared" ref="G18:G29" si="0">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126,Data!G126,(IF(B18=Data!#REF!,Data!#REF!,(IF(B18=Data!#REF!,Data!#REF!,(IF(B18=Data!#REF!,Data!#REF!,(IF(B18=Data!#REF!,Data!#REF!,(IF(B18=Data!#REF!,Data!#REF!,(IF(B18=Data!#REF!,Data!#REF!,Data!#REF!)))))))))))))))&amp;IF(B18=Data!#REF!,Data!#REF!,(IF(B18=Data!#REF!,Data!#REF!,(IF(B18=Data!#REF!,Data!#REF!,(IF(B18=Data!#REF!,Data!#REF!,(IF(B18=Data!B105,Data!G105,(IF(B18=Data!B108,Data!G923,(IF(B18=Data!#REF!,Data!#REF!,(IF(B18=Data!#REF!,Data!#REF!,Data!#REF!)))))))))))))))&amp;IF(B18=Data!#REF!,Data!#REF!,(IF(B18=Data!#REF!,Data!#REF!,(IF(B18=Data!#REF!,Data!#REF!,(IF(B18=Data!#REF!,Data!#REF!,(IF(B18=Data!#REF!,Data!#REF!,Data!#REF!)))))))))</f>
        <v>#REF!</v>
      </c>
      <c r="N18" s="453"/>
      <c r="O18" s="454"/>
      <c r="P18" s="455" t="e">
        <f>IF(B18=Data!#REF!,Data!#REF!,(IF(B18=Data!B126,Data!H126,(IF(B18=Data!#REF!,Data!#REF!,(IF(B18=Data!#REF!,Data!#REF!,(IF(B18=Data!#REF!,Data!#REF!,(IF(B18=Data!#REF!,Data!#REF!,(IF(B18=Data!#REF!,Data!#REF!,(IF(B18=Data!#REF!,Data!#REF!,Data!#REF!)))))))))))))))&amp;IF(B18=Data!#REF!,Data!#REF!,(IF(B18=Data!#REF!,Data!#REF!,(IF(B18=Data!#REF!,Data!#REF!,(IF(B18=Data!#REF!,Data!#REF!,(IF(B18=Data!B105,Data!H105,(IF(B18=Data!B108,Data!H923,(IF(B18=Data!#REF!,Data!#REF!,(IF(B18=Data!#REF!,Data!#REF!,Data!#REF!)))))))))))))))&amp;IF(B18=Data!#REF!,Data!#REF!,(IF(B18=Data!#REF!,Data!#REF!,(IF(B18=Data!#REF!,Data!#REF!,(IF(B18=Data!#REF!,Data!#REF!,(IF(B18=Data!#REF!,Data!#REF!,Data!#REF!)))))))))</f>
        <v>#REF!</v>
      </c>
      <c r="Q18" s="454"/>
      <c r="R18" s="454"/>
      <c r="S18" s="455" t="e">
        <f>IF(B18=Data!#REF!,Data!#REF!,(IF(B18=Data!B126,Data!I126,(IF(B18=Data!#REF!,Data!#REF!,(IF(B18=Data!#REF!,Data!#REF!,(IF(B18=Data!#REF!,Data!#REF!,(IF(B18=Data!#REF!,Data!#REF!,(IF(B18=Data!#REF!,Data!#REF!,(IF(B18=Data!#REF!,Data!#REF!,Data!#REF!)))))))))))))))&amp;IF(B18=Data!#REF!,Data!#REF!,(IF(B18=Data!#REF!,Data!#REF!,(IF(B18=Data!#REF!,Data!#REF!,(IF(B18=Data!#REF!,Data!#REF!,(IF(B18=Data!B105,Data!I105,(IF(B18=Data!B108,Data!I923,(IF(B18=Data!#REF!,Data!#REF!,(IF(B18=Data!#REF!,Data!#REF!,Data!#REF!)))))))))))))))&amp;IF(B18=Data!#REF!,Data!#REF!,(IF(B18=Data!#REF!,Data!#REF!,(IF(B18=Data!#REF!,Data!#REF!,(IF(B18=Data!#REF!,Data!#REF!,(IF(B18=Data!#REF!,Data!#REF!,Data!#REF!)))))))))</f>
        <v>#REF!</v>
      </c>
      <c r="T18" s="456"/>
      <c r="U18" s="455" t="e">
        <f>IF(B18=Data!#REF!,Data!#REF!,(IF(B18=Data!B126,Data!J126,(IF(B18=Data!#REF!,Data!#REF!,(IF(B18=Data!#REF!,Data!#REF!,(IF(B18=Data!#REF!,Data!#REF!,(IF(B18=Data!#REF!,Data!#REF!,(IF(B18=Data!#REF!,Data!#REF!,(IF(B18=Data!#REF!,Data!#REF!,Data!#REF!)))))))))))))))&amp;IF(B18=Data!#REF!,Data!#REF!,(IF(B18=Data!#REF!,Data!#REF!,(IF(B18=Data!#REF!,Data!#REF!,(IF(B18=Data!#REF!,Data!#REF!,(IF(B18=Data!B105,Data!J105,(IF(B18=Data!B108,Data!J923,(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443">
        <v>1</v>
      </c>
      <c r="B19" s="460" t="s">
        <v>375</v>
      </c>
      <c r="C19" s="445" t="str">
        <f>IF(D19="","",VLOOKUP(B19,Data!$B$5:$L$402,2,FALSE))</f>
        <v>WQ78310</v>
      </c>
      <c r="D19" s="505">
        <v>1</v>
      </c>
      <c r="E19" s="447" t="s">
        <v>520</v>
      </c>
      <c r="F19" s="445">
        <f>IF(D19="","",VLOOKUP(B19,Data!$B$5:$L$402,11,FALSE))</f>
        <v>6409.6</v>
      </c>
      <c r="G19" s="448">
        <f t="shared" si="0"/>
        <v>6409.6</v>
      </c>
      <c r="H19" s="449" t="str">
        <f>IF(D19="","",VLOOKUP(B19,Data!$B$5:$D$402,3,FALSE))</f>
        <v>C/T</v>
      </c>
      <c r="I19" s="450" t="str">
        <f>IF(D19="","",VLOOKUP(B19,Data!$B$5:$M$402,12,FALSE))</f>
        <v>Indonesia</v>
      </c>
      <c r="J19" s="535" t="s">
        <v>982</v>
      </c>
      <c r="K19" s="452">
        <f>IF(D19="","",VLOOKUP(B19,Data!$B$5:$E$402,4,FALSE)*D19)</f>
        <v>317</v>
      </c>
      <c r="L19" s="445">
        <f>IF(D19="","",VLOOKUP(B19,Data!$B$5:$F$402,5,FALSE)*D19)</f>
        <v>279</v>
      </c>
      <c r="M19" s="448" t="e">
        <f>IF(B19=Data!#REF!,Data!#REF!,(IF(B19=Data!B86,Data!G86,(IF(B19=Data!#REF!,Data!#REF!,(IF(B19=Data!#REF!,Data!#REF!,(IF(B19=Data!#REF!,Data!#REF!,(IF(B19=Data!#REF!,Data!#REF!,(IF(B19=Data!#REF!,Data!#REF!,(IF(B19=Data!#REF!,Data!#REF!,Data!#REF!)))))))))))))))&amp;IF(B19=Data!#REF!,Data!#REF!,(IF(B19=Data!#REF!,Data!#REF!,(IF(B19=Data!#REF!,Data!#REF!,(IF(B19=Data!#REF!,Data!#REF!,(IF(B19=Data!B65,Data!G65,(IF(B19=Data!B68,Data!G883,(IF(B19=Data!#REF!,Data!#REF!,(IF(B19=Data!#REF!,Data!#REF!,Data!#REF!)))))))))))))))&amp;IF(B19=Data!#REF!,Data!#REF!,(IF(B19=Data!#REF!,Data!#REF!,(IF(B19=Data!#REF!,Data!#REF!,(IF(B19=Data!#REF!,Data!#REF!,(IF(B19=Data!#REF!,Data!#REF!,Data!#REF!)))))))))</f>
        <v>#REF!</v>
      </c>
      <c r="N19" s="453"/>
      <c r="O19" s="454"/>
      <c r="P19" s="455" t="e">
        <f>IF(B19=Data!#REF!,Data!#REF!,(IF(B19=Data!B86,Data!H86,(IF(B19=Data!#REF!,Data!#REF!,(IF(B19=Data!#REF!,Data!#REF!,(IF(B19=Data!#REF!,Data!#REF!,(IF(B19=Data!#REF!,Data!#REF!,(IF(B19=Data!#REF!,Data!#REF!,(IF(B19=Data!#REF!,Data!#REF!,Data!#REF!)))))))))))))))&amp;IF(B19=Data!#REF!,Data!#REF!,(IF(B19=Data!#REF!,Data!#REF!,(IF(B19=Data!#REF!,Data!#REF!,(IF(B19=Data!#REF!,Data!#REF!,(IF(B19=Data!B65,Data!H65,(IF(B19=Data!B68,Data!H883,(IF(B19=Data!#REF!,Data!#REF!,(IF(B19=Data!#REF!,Data!#REF!,Data!#REF!)))))))))))))))&amp;IF(B19=Data!#REF!,Data!#REF!,(IF(B19=Data!#REF!,Data!#REF!,(IF(B19=Data!#REF!,Data!#REF!,(IF(B19=Data!#REF!,Data!#REF!,(IF(B19=Data!#REF!,Data!#REF!,Data!#REF!)))))))))</f>
        <v>#REF!</v>
      </c>
      <c r="Q19" s="454"/>
      <c r="R19" s="454"/>
      <c r="S19" s="455" t="e">
        <f>IF(B19=Data!#REF!,Data!#REF!,(IF(B19=Data!B86,Data!I86,(IF(B19=Data!#REF!,Data!#REF!,(IF(B19=Data!#REF!,Data!#REF!,(IF(B19=Data!#REF!,Data!#REF!,(IF(B19=Data!#REF!,Data!#REF!,(IF(B19=Data!#REF!,Data!#REF!,(IF(B19=Data!#REF!,Data!#REF!,Data!#REF!)))))))))))))))&amp;IF(B19=Data!#REF!,Data!#REF!,(IF(B19=Data!#REF!,Data!#REF!,(IF(B19=Data!#REF!,Data!#REF!,(IF(B19=Data!#REF!,Data!#REF!,(IF(B19=Data!B65,Data!I65,(IF(B19=Data!B68,Data!I883,(IF(B19=Data!#REF!,Data!#REF!,(IF(B19=Data!#REF!,Data!#REF!,Data!#REF!)))))))))))))))&amp;IF(B19=Data!#REF!,Data!#REF!,(IF(B19=Data!#REF!,Data!#REF!,(IF(B19=Data!#REF!,Data!#REF!,(IF(B19=Data!#REF!,Data!#REF!,(IF(B19=Data!#REF!,Data!#REF!,Data!#REF!)))))))))</f>
        <v>#REF!</v>
      </c>
      <c r="T19" s="456"/>
      <c r="U19" s="455" t="e">
        <f>IF(B19=Data!#REF!,Data!#REF!,(IF(B19=Data!B86,Data!J86,(IF(B19=Data!#REF!,Data!#REF!,(IF(B19=Data!#REF!,Data!#REF!,(IF(B19=Data!#REF!,Data!#REF!,(IF(B19=Data!#REF!,Data!#REF!,(IF(B19=Data!#REF!,Data!#REF!,(IF(B19=Data!#REF!,Data!#REF!,Data!#REF!)))))))))))))))&amp;IF(B19=Data!#REF!,Data!#REF!,(IF(B19=Data!#REF!,Data!#REF!,(IF(B19=Data!#REF!,Data!#REF!,(IF(B19=Data!#REF!,Data!#REF!,(IF(B19=Data!B65,Data!J65,(IF(B19=Data!B68,Data!J883,(IF(B19=Data!#REF!,Data!#REF!,(IF(B19=Data!#REF!,Data!#REF!,Data!#REF!)))))))))))))))&amp;IF(B19=Data!#REF!,Data!#REF!,(IF(B19=Data!#REF!,Data!#REF!,(IF(B19=Data!#REF!,Data!#REF!,(IF(B19=Data!#REF!,Data!#REF!,(IF(B19=Data!#REF!,Data!#REF!,Data!#REF!)))))))))</f>
        <v>#REF!</v>
      </c>
      <c r="V19" s="457">
        <f>IF(D19="","",VLOOKUP(B19,Data!$B$5:$J$402,9,FALSE)*D19)</f>
        <v>1.806</v>
      </c>
    </row>
    <row r="20" spans="1:22" s="458" customFormat="1" ht="20" customHeight="1">
      <c r="A20" s="443">
        <v>2</v>
      </c>
      <c r="B20" s="460" t="s">
        <v>241</v>
      </c>
      <c r="C20" s="445" t="str">
        <f>IF(D20="","",VLOOKUP(B20,Data!$B$5:$L$402,2,FALSE))</f>
        <v>AAC7368</v>
      </c>
      <c r="D20" s="505">
        <v>15</v>
      </c>
      <c r="E20" s="447"/>
      <c r="F20" s="445">
        <f>IF(D20="","",VLOOKUP(B20,Data!$B$5:$L$402,11,FALSE))</f>
        <v>2618.06</v>
      </c>
      <c r="G20" s="448">
        <f t="shared" si="0"/>
        <v>39270.9</v>
      </c>
      <c r="H20" s="449" t="str">
        <f>IF(D20="","",VLOOKUP(B20,Data!$B$5:$D$402,3,FALSE))</f>
        <v>C/T</v>
      </c>
      <c r="I20" s="450" t="str">
        <f>IF(D20="","",VLOOKUP(B20,Data!$B$5:$M$402,12,FALSE))</f>
        <v>Indonesia</v>
      </c>
      <c r="J20" s="535" t="s">
        <v>982</v>
      </c>
      <c r="K20" s="452">
        <f>IF(D20="","",VLOOKUP(B20,Data!$B$5:$E$402,4,FALSE)*D20)</f>
        <v>3990</v>
      </c>
      <c r="L20" s="445">
        <f>IF(D20="","",VLOOKUP(B20,Data!$B$5:$F$402,5,FALSE)*D20)</f>
        <v>3690</v>
      </c>
      <c r="M20" s="448" t="e">
        <f>IF(B20=Data!#REF!,Data!#REF!,(IF(B20=Data!B89,Data!G89,(IF(B20=Data!#REF!,Data!#REF!,(IF(B20=Data!#REF!,Data!#REF!,(IF(B20=Data!#REF!,Data!#REF!,(IF(B20=Data!#REF!,Data!#REF!,(IF(B20=Data!#REF!,Data!#REF!,(IF(B20=Data!#REF!,Data!#REF!,Data!#REF!)))))))))))))))&amp;IF(B20=Data!#REF!,Data!#REF!,(IF(B20=Data!#REF!,Data!#REF!,(IF(B20=Data!#REF!,Data!#REF!,(IF(B20=Data!#REF!,Data!#REF!,(IF(B20=Data!B68,Data!G68,(IF(B20=Data!B71,Data!G886,(IF(B20=Data!#REF!,Data!#REF!,(IF(B20=Data!#REF!,Data!#REF!,Data!#REF!)))))))))))))))&amp;IF(B20=Data!#REF!,Data!#REF!,(IF(B20=Data!#REF!,Data!#REF!,(IF(B20=Data!#REF!,Data!#REF!,(IF(B20=Data!#REF!,Data!#REF!,(IF(B20=Data!#REF!,Data!#REF!,Data!#REF!)))))))))</f>
        <v>#REF!</v>
      </c>
      <c r="N20" s="453"/>
      <c r="O20" s="454"/>
      <c r="P20" s="455" t="e">
        <f>IF(B20=Data!#REF!,Data!#REF!,(IF(B20=Data!B89,Data!H89,(IF(B20=Data!#REF!,Data!#REF!,(IF(B20=Data!#REF!,Data!#REF!,(IF(B20=Data!#REF!,Data!#REF!,(IF(B20=Data!#REF!,Data!#REF!,(IF(B20=Data!#REF!,Data!#REF!,(IF(B20=Data!#REF!,Data!#REF!,Data!#REF!)))))))))))))))&amp;IF(B20=Data!#REF!,Data!#REF!,(IF(B20=Data!#REF!,Data!#REF!,(IF(B20=Data!#REF!,Data!#REF!,(IF(B20=Data!#REF!,Data!#REF!,(IF(B20=Data!B68,Data!H68,(IF(B20=Data!B71,Data!H886,(IF(B20=Data!#REF!,Data!#REF!,(IF(B20=Data!#REF!,Data!#REF!,Data!#REF!)))))))))))))))&amp;IF(B20=Data!#REF!,Data!#REF!,(IF(B20=Data!#REF!,Data!#REF!,(IF(B20=Data!#REF!,Data!#REF!,(IF(B20=Data!#REF!,Data!#REF!,(IF(B20=Data!#REF!,Data!#REF!,Data!#REF!)))))))))</f>
        <v>#REF!</v>
      </c>
      <c r="Q20" s="454"/>
      <c r="R20" s="454"/>
      <c r="S20" s="455" t="e">
        <f>IF(B20=Data!#REF!,Data!#REF!,(IF(B20=Data!B89,Data!I89,(IF(B20=Data!#REF!,Data!#REF!,(IF(B20=Data!#REF!,Data!#REF!,(IF(B20=Data!#REF!,Data!#REF!,(IF(B20=Data!#REF!,Data!#REF!,(IF(B20=Data!#REF!,Data!#REF!,(IF(B20=Data!#REF!,Data!#REF!,Data!#REF!)))))))))))))))&amp;IF(B20=Data!#REF!,Data!#REF!,(IF(B20=Data!#REF!,Data!#REF!,(IF(B20=Data!#REF!,Data!#REF!,(IF(B20=Data!#REF!,Data!#REF!,(IF(B20=Data!B68,Data!I68,(IF(B20=Data!B71,Data!I886,(IF(B20=Data!#REF!,Data!#REF!,(IF(B20=Data!#REF!,Data!#REF!,Data!#REF!)))))))))))))))&amp;IF(B20=Data!#REF!,Data!#REF!,(IF(B20=Data!#REF!,Data!#REF!,(IF(B20=Data!#REF!,Data!#REF!,(IF(B20=Data!#REF!,Data!#REF!,(IF(B20=Data!#REF!,Data!#REF!,Data!#REF!)))))))))</f>
        <v>#REF!</v>
      </c>
      <c r="T20" s="456"/>
      <c r="U20" s="455" t="e">
        <f>IF(B20=Data!#REF!,Data!#REF!,(IF(B20=Data!B89,Data!J89,(IF(B20=Data!#REF!,Data!#REF!,(IF(B20=Data!#REF!,Data!#REF!,(IF(B20=Data!#REF!,Data!#REF!,(IF(B20=Data!#REF!,Data!#REF!,(IF(B20=Data!#REF!,Data!#REF!,(IF(B20=Data!#REF!,Data!#REF!,Data!#REF!)))))))))))))))&amp;IF(B20=Data!#REF!,Data!#REF!,(IF(B20=Data!#REF!,Data!#REF!,(IF(B20=Data!#REF!,Data!#REF!,(IF(B20=Data!#REF!,Data!#REF!,(IF(B20=Data!B68,Data!J68,(IF(B20=Data!B71,Data!J886,(IF(B20=Data!#REF!,Data!#REF!,(IF(B20=Data!#REF!,Data!#REF!,Data!#REF!)))))))))))))))&amp;IF(B20=Data!#REF!,Data!#REF!,(IF(B20=Data!#REF!,Data!#REF!,(IF(B20=Data!#REF!,Data!#REF!,(IF(B20=Data!#REF!,Data!#REF!,(IF(B20=Data!#REF!,Data!#REF!,Data!#REF!)))))))))</f>
        <v>#REF!</v>
      </c>
      <c r="V20" s="457">
        <f>IF(D20="","",VLOOKUP(B20,Data!$B$5:$J$402,9,FALSE)*D20)</f>
        <v>22.32</v>
      </c>
    </row>
    <row r="21" spans="1:22" s="458" customFormat="1" ht="20" customHeight="1">
      <c r="A21" s="443">
        <v>3</v>
      </c>
      <c r="B21" s="460" t="s">
        <v>245</v>
      </c>
      <c r="C21" s="445" t="str">
        <f>IF(D21="","",VLOOKUP(B21,Data!$B$5:$L$402,2,FALSE))</f>
        <v>AAC7370</v>
      </c>
      <c r="D21" s="505">
        <v>2</v>
      </c>
      <c r="E21" s="447" t="s">
        <v>521</v>
      </c>
      <c r="F21" s="445">
        <f>IF(D21="","",VLOOKUP(B21,Data!$B$5:$L$402,11,FALSE))</f>
        <v>3015.47</v>
      </c>
      <c r="G21" s="448">
        <f t="shared" si="0"/>
        <v>6030.94</v>
      </c>
      <c r="H21" s="449" t="str">
        <f>IF(D21="","",VLOOKUP(B21,Data!$B$5:$D$402,3,FALSE))</f>
        <v>C/T</v>
      </c>
      <c r="I21" s="450" t="str">
        <f>IF(D21="","",VLOOKUP(B21,Data!$B$5:$M$402,12,FALSE))</f>
        <v>Indonesia</v>
      </c>
      <c r="J21" s="535" t="s">
        <v>982</v>
      </c>
      <c r="K21" s="452">
        <f>IF(D21="","",VLOOKUP(B21,Data!$B$5:$E$402,4,FALSE)*D21)</f>
        <v>532</v>
      </c>
      <c r="L21" s="445">
        <f>IF(D21="","",VLOOKUP(B21,Data!$B$5:$F$402,5,FALSE)*D21)</f>
        <v>492</v>
      </c>
      <c r="M21" s="448" t="e">
        <f>IF(B21=Data!#REF!,Data!#REF!,(IF(B21=Data!B89,Data!G89,(IF(B21=Data!#REF!,Data!#REF!,(IF(B21=Data!#REF!,Data!#REF!,(IF(B21=Data!#REF!,Data!#REF!,(IF(B21=Data!#REF!,Data!#REF!,(IF(B21=Data!#REF!,Data!#REF!,(IF(B21=Data!#REF!,Data!#REF!,Data!#REF!)))))))))))))))&amp;IF(B21=Data!#REF!,Data!#REF!,(IF(B21=Data!#REF!,Data!#REF!,(IF(B21=Data!#REF!,Data!#REF!,(IF(B21=Data!#REF!,Data!#REF!,(IF(B21=Data!B68,Data!G68,(IF(B21=Data!B71,Data!G886,(IF(B21=Data!#REF!,Data!#REF!,(IF(B21=Data!#REF!,Data!#REF!,Data!#REF!)))))))))))))))&amp;IF(B21=Data!#REF!,Data!#REF!,(IF(B21=Data!#REF!,Data!#REF!,(IF(B21=Data!#REF!,Data!#REF!,(IF(B21=Data!#REF!,Data!#REF!,(IF(B21=Data!#REF!,Data!#REF!,Data!#REF!)))))))))</f>
        <v>#REF!</v>
      </c>
      <c r="N21" s="453"/>
      <c r="O21" s="454"/>
      <c r="P21" s="455" t="e">
        <f>IF(B21=Data!#REF!,Data!#REF!,(IF(B21=Data!B89,Data!H89,(IF(B21=Data!#REF!,Data!#REF!,(IF(B21=Data!#REF!,Data!#REF!,(IF(B21=Data!#REF!,Data!#REF!,(IF(B21=Data!#REF!,Data!#REF!,(IF(B21=Data!#REF!,Data!#REF!,(IF(B21=Data!#REF!,Data!#REF!,Data!#REF!)))))))))))))))&amp;IF(B21=Data!#REF!,Data!#REF!,(IF(B21=Data!#REF!,Data!#REF!,(IF(B21=Data!#REF!,Data!#REF!,(IF(B21=Data!#REF!,Data!#REF!,(IF(B21=Data!B68,Data!H68,(IF(B21=Data!B71,Data!H886,(IF(B21=Data!#REF!,Data!#REF!,(IF(B21=Data!#REF!,Data!#REF!,Data!#REF!)))))))))))))))&amp;IF(B21=Data!#REF!,Data!#REF!,(IF(B21=Data!#REF!,Data!#REF!,(IF(B21=Data!#REF!,Data!#REF!,(IF(B21=Data!#REF!,Data!#REF!,(IF(B21=Data!#REF!,Data!#REF!,Data!#REF!)))))))))</f>
        <v>#REF!</v>
      </c>
      <c r="Q21" s="454"/>
      <c r="R21" s="454"/>
      <c r="S21" s="455" t="e">
        <f>IF(B21=Data!#REF!,Data!#REF!,(IF(B21=Data!B89,Data!I89,(IF(B21=Data!#REF!,Data!#REF!,(IF(B21=Data!#REF!,Data!#REF!,(IF(B21=Data!#REF!,Data!#REF!,(IF(B21=Data!#REF!,Data!#REF!,(IF(B21=Data!#REF!,Data!#REF!,(IF(B21=Data!#REF!,Data!#REF!,Data!#REF!)))))))))))))))&amp;IF(B21=Data!#REF!,Data!#REF!,(IF(B21=Data!#REF!,Data!#REF!,(IF(B21=Data!#REF!,Data!#REF!,(IF(B21=Data!#REF!,Data!#REF!,(IF(B21=Data!B68,Data!I68,(IF(B21=Data!B71,Data!I886,(IF(B21=Data!#REF!,Data!#REF!,(IF(B21=Data!#REF!,Data!#REF!,Data!#REF!)))))))))))))))&amp;IF(B21=Data!#REF!,Data!#REF!,(IF(B21=Data!#REF!,Data!#REF!,(IF(B21=Data!#REF!,Data!#REF!,(IF(B21=Data!#REF!,Data!#REF!,(IF(B21=Data!#REF!,Data!#REF!,Data!#REF!)))))))))</f>
        <v>#REF!</v>
      </c>
      <c r="T21" s="456"/>
      <c r="U21" s="455" t="e">
        <f>IF(B21=Data!#REF!,Data!#REF!,(IF(B21=Data!B89,Data!J89,(IF(B21=Data!#REF!,Data!#REF!,(IF(B21=Data!#REF!,Data!#REF!,(IF(B21=Data!#REF!,Data!#REF!,(IF(B21=Data!#REF!,Data!#REF!,(IF(B21=Data!#REF!,Data!#REF!,(IF(B21=Data!#REF!,Data!#REF!,Data!#REF!)))))))))))))))&amp;IF(B21=Data!#REF!,Data!#REF!,(IF(B21=Data!#REF!,Data!#REF!,(IF(B21=Data!#REF!,Data!#REF!,(IF(B21=Data!#REF!,Data!#REF!,(IF(B21=Data!B68,Data!J68,(IF(B21=Data!B71,Data!J886,(IF(B21=Data!#REF!,Data!#REF!,(IF(B21=Data!#REF!,Data!#REF!,Data!#REF!)))))))))))))))&amp;IF(B21=Data!#REF!,Data!#REF!,(IF(B21=Data!#REF!,Data!#REF!,(IF(B21=Data!#REF!,Data!#REF!,(IF(B21=Data!#REF!,Data!#REF!,(IF(B21=Data!#REF!,Data!#REF!,Data!#REF!)))))))))</f>
        <v>#REF!</v>
      </c>
      <c r="V21" s="457">
        <f>IF(D21="","",VLOOKUP(B21,Data!$B$5:$J$402,9,FALSE)*D21)</f>
        <v>2.976</v>
      </c>
    </row>
    <row r="22" spans="1:22" s="458" customFormat="1" ht="20" customHeight="1">
      <c r="A22" s="443">
        <v>4</v>
      </c>
      <c r="B22" s="460" t="s">
        <v>296</v>
      </c>
      <c r="C22" s="445" t="str">
        <f>IF(D22="","",VLOOKUP(B22,Data!$B$5:$L$402,2,FALSE))</f>
        <v>WY44100</v>
      </c>
      <c r="D22" s="505">
        <v>5</v>
      </c>
      <c r="E22" s="463"/>
      <c r="F22" s="445">
        <f>IF(D22="","",VLOOKUP(B22,Data!$B$5:$L$402,11,FALSE))</f>
        <v>2895.95</v>
      </c>
      <c r="G22" s="448">
        <f t="shared" si="0"/>
        <v>14479.75</v>
      </c>
      <c r="H22" s="449" t="str">
        <f>IF(D22="","",VLOOKUP(B22,Data!$B$5:$D$402,3,FALSE))</f>
        <v>C/T</v>
      </c>
      <c r="I22" s="450" t="str">
        <f>IF(D22="","",VLOOKUP(B22,Data!$B$5:$M$402,12,FALSE))</f>
        <v>Indonesia</v>
      </c>
      <c r="J22" s="535" t="s">
        <v>982</v>
      </c>
      <c r="K22" s="452">
        <f>IF(D22="","",VLOOKUP(B22,Data!$B$5:$E$402,4,FALSE)*D22)</f>
        <v>1330</v>
      </c>
      <c r="L22" s="445">
        <f>IF(D22="","",VLOOKUP(B22,Data!$B$5:$F$402,5,FALSE)*D22)</f>
        <v>1230</v>
      </c>
      <c r="M22" s="448" t="e">
        <f>IF(B22=Data!#REF!,Data!#REF!,(IF(B22=Data!B89,Data!G89,(IF(B22=Data!#REF!,Data!#REF!,(IF(B22=Data!#REF!,Data!#REF!,(IF(B22=Data!#REF!,Data!#REF!,(IF(B22=Data!#REF!,Data!#REF!,(IF(B22=Data!#REF!,Data!#REF!,(IF(B22=Data!#REF!,Data!#REF!,Data!#REF!)))))))))))))))&amp;IF(B22=Data!#REF!,Data!#REF!,(IF(B22=Data!#REF!,Data!#REF!,(IF(B22=Data!#REF!,Data!#REF!,(IF(B22=Data!#REF!,Data!#REF!,(IF(B22=Data!B68,Data!G68,(IF(B22=Data!B71,Data!G886,(IF(B22=Data!#REF!,Data!#REF!,(IF(B22=Data!#REF!,Data!#REF!,Data!#REF!)))))))))))))))&amp;IF(B22=Data!#REF!,Data!#REF!,(IF(B22=Data!#REF!,Data!#REF!,(IF(B22=Data!#REF!,Data!#REF!,(IF(B22=Data!#REF!,Data!#REF!,(IF(B22=Data!#REF!,Data!#REF!,Data!#REF!)))))))))</f>
        <v>#REF!</v>
      </c>
      <c r="N22" s="453"/>
      <c r="O22" s="454"/>
      <c r="P22" s="455" t="e">
        <f>IF(B22=Data!#REF!,Data!#REF!,(IF(B22=Data!B89,Data!H89,(IF(B22=Data!#REF!,Data!#REF!,(IF(B22=Data!#REF!,Data!#REF!,(IF(B22=Data!#REF!,Data!#REF!,(IF(B22=Data!#REF!,Data!#REF!,(IF(B22=Data!#REF!,Data!#REF!,(IF(B22=Data!#REF!,Data!#REF!,Data!#REF!)))))))))))))))&amp;IF(B22=Data!#REF!,Data!#REF!,(IF(B22=Data!#REF!,Data!#REF!,(IF(B22=Data!#REF!,Data!#REF!,(IF(B22=Data!#REF!,Data!#REF!,(IF(B22=Data!B68,Data!H68,(IF(B22=Data!B71,Data!H886,(IF(B22=Data!#REF!,Data!#REF!,(IF(B22=Data!#REF!,Data!#REF!,Data!#REF!)))))))))))))))&amp;IF(B22=Data!#REF!,Data!#REF!,(IF(B22=Data!#REF!,Data!#REF!,(IF(B22=Data!#REF!,Data!#REF!,(IF(B22=Data!#REF!,Data!#REF!,(IF(B22=Data!#REF!,Data!#REF!,Data!#REF!)))))))))</f>
        <v>#REF!</v>
      </c>
      <c r="Q22" s="454"/>
      <c r="R22" s="454"/>
      <c r="S22" s="455" t="e">
        <f>IF(B22=Data!#REF!,Data!#REF!,(IF(B22=Data!B89,Data!I89,(IF(B22=Data!#REF!,Data!#REF!,(IF(B22=Data!#REF!,Data!#REF!,(IF(B22=Data!#REF!,Data!#REF!,(IF(B22=Data!#REF!,Data!#REF!,(IF(B22=Data!#REF!,Data!#REF!,(IF(B22=Data!#REF!,Data!#REF!,Data!#REF!)))))))))))))))&amp;IF(B22=Data!#REF!,Data!#REF!,(IF(B22=Data!#REF!,Data!#REF!,(IF(B22=Data!#REF!,Data!#REF!,(IF(B22=Data!#REF!,Data!#REF!,(IF(B22=Data!B68,Data!I68,(IF(B22=Data!B71,Data!I886,(IF(B22=Data!#REF!,Data!#REF!,(IF(B22=Data!#REF!,Data!#REF!,Data!#REF!)))))))))))))))&amp;IF(B22=Data!#REF!,Data!#REF!,(IF(B22=Data!#REF!,Data!#REF!,(IF(B22=Data!#REF!,Data!#REF!,(IF(B22=Data!#REF!,Data!#REF!,(IF(B22=Data!#REF!,Data!#REF!,Data!#REF!)))))))))</f>
        <v>#REF!</v>
      </c>
      <c r="T22" s="456"/>
      <c r="U22" s="455" t="e">
        <f>IF(B22=Data!#REF!,Data!#REF!,(IF(B22=Data!B89,Data!J89,(IF(B22=Data!#REF!,Data!#REF!,(IF(B22=Data!#REF!,Data!#REF!,(IF(B22=Data!#REF!,Data!#REF!,(IF(B22=Data!#REF!,Data!#REF!,(IF(B22=Data!#REF!,Data!#REF!,(IF(B22=Data!#REF!,Data!#REF!,Data!#REF!)))))))))))))))&amp;IF(B22=Data!#REF!,Data!#REF!,(IF(B22=Data!#REF!,Data!#REF!,(IF(B22=Data!#REF!,Data!#REF!,(IF(B22=Data!#REF!,Data!#REF!,(IF(B22=Data!B68,Data!J68,(IF(B22=Data!B71,Data!J886,(IF(B22=Data!#REF!,Data!#REF!,(IF(B22=Data!#REF!,Data!#REF!,Data!#REF!)))))))))))))))&amp;IF(B22=Data!#REF!,Data!#REF!,(IF(B22=Data!#REF!,Data!#REF!,(IF(B22=Data!#REF!,Data!#REF!,(IF(B22=Data!#REF!,Data!#REF!,(IF(B22=Data!#REF!,Data!#REF!,Data!#REF!)))))))))</f>
        <v>#REF!</v>
      </c>
      <c r="V22" s="457">
        <f>IF(D22="","",VLOOKUP(B22,Data!$B$5:$J$402,9,FALSE)*D22)</f>
        <v>7.4399999999999995</v>
      </c>
    </row>
    <row r="23" spans="1:22" s="458" customFormat="1" ht="20" customHeight="1">
      <c r="A23" s="443"/>
      <c r="B23" s="536" t="s">
        <v>992</v>
      </c>
      <c r="C23" s="512" t="str">
        <f>IF(D23="","",VLOOKUP(B23,Data!$B$5:$L$402,2,FALSE))</f>
        <v/>
      </c>
      <c r="D23" s="514"/>
      <c r="E23" s="463" t="s">
        <v>939</v>
      </c>
      <c r="F23" s="445" t="str">
        <f>IF(D23="","",VLOOKUP(B23,Data!$B$5:$L$402,11,FALSE))</f>
        <v/>
      </c>
      <c r="G23" s="448" t="str">
        <f t="shared" si="0"/>
        <v>-</v>
      </c>
      <c r="H23" s="449" t="str">
        <f>IF(D23="","",VLOOKUP(B23,Data!$B$5:$D$402,3,FALSE))</f>
        <v/>
      </c>
      <c r="I23" s="450" t="str">
        <f>IF(D23="","",VLOOKUP(B23,Data!$B$5:$M$402,12,FALSE))</f>
        <v/>
      </c>
      <c r="J23" s="451"/>
      <c r="K23" s="452" t="str">
        <f>IF(D23="","",VLOOKUP(B23,Data!$B$5:$E$402,4,FALSE)*D23)</f>
        <v/>
      </c>
      <c r="L23" s="445" t="str">
        <f>IF(D23="","",VLOOKUP(B23,Data!$B$5:$F$402,5,FALSE)*D23)</f>
        <v/>
      </c>
      <c r="M23" s="448" t="e">
        <f>IF(B23=Data!#REF!,Data!#REF!,(IF(B23=Data!B131,Data!G131,(IF(B23=Data!#REF!,Data!#REF!,(IF(B23=Data!#REF!,Data!#REF!,(IF(B23=Data!#REF!,Data!#REF!,(IF(B23=Data!#REF!,Data!#REF!,(IF(B23=Data!#REF!,Data!#REF!,(IF(B23=Data!#REF!,Data!#REF!,Data!#REF!)))))))))))))))&amp;IF(B23=Data!#REF!,Data!#REF!,(IF(B23=Data!#REF!,Data!#REF!,(IF(B23=Data!#REF!,Data!#REF!,(IF(B23=Data!#REF!,Data!#REF!,(IF(B23=Data!B110,Data!G110,(IF(B23=Data!B113,Data!G928,(IF(B23=Data!#REF!,Data!#REF!,(IF(B23=Data!#REF!,Data!#REF!,Data!#REF!)))))))))))))))&amp;IF(B23=Data!#REF!,Data!#REF!,(IF(B23=Data!#REF!,Data!#REF!,(IF(B23=Data!#REF!,Data!#REF!,(IF(B23=Data!#REF!,Data!#REF!,(IF(B23=Data!#REF!,Data!#REF!,Data!#REF!)))))))))</f>
        <v>#REF!</v>
      </c>
      <c r="N23" s="453"/>
      <c r="O23" s="454"/>
      <c r="P23" s="455" t="e">
        <f>IF(B23=Data!#REF!,Data!#REF!,(IF(B23=Data!B131,Data!H131,(IF(B23=Data!#REF!,Data!#REF!,(IF(B23=Data!#REF!,Data!#REF!,(IF(B23=Data!#REF!,Data!#REF!,(IF(B23=Data!#REF!,Data!#REF!,(IF(B23=Data!#REF!,Data!#REF!,(IF(B23=Data!#REF!,Data!#REF!,Data!#REF!)))))))))))))))&amp;IF(B23=Data!#REF!,Data!#REF!,(IF(B23=Data!#REF!,Data!#REF!,(IF(B23=Data!#REF!,Data!#REF!,(IF(B23=Data!#REF!,Data!#REF!,(IF(B23=Data!B110,Data!H110,(IF(B23=Data!B113,Data!H928,(IF(B23=Data!#REF!,Data!#REF!,(IF(B23=Data!#REF!,Data!#REF!,Data!#REF!)))))))))))))))&amp;IF(B23=Data!#REF!,Data!#REF!,(IF(B23=Data!#REF!,Data!#REF!,(IF(B23=Data!#REF!,Data!#REF!,(IF(B23=Data!#REF!,Data!#REF!,(IF(B23=Data!#REF!,Data!#REF!,Data!#REF!)))))))))</f>
        <v>#REF!</v>
      </c>
      <c r="Q23" s="454"/>
      <c r="R23" s="454"/>
      <c r="S23" s="455" t="e">
        <f>IF(B23=Data!#REF!,Data!#REF!,(IF(B23=Data!B131,Data!I131,(IF(B23=Data!#REF!,Data!#REF!,(IF(B23=Data!#REF!,Data!#REF!,(IF(B23=Data!#REF!,Data!#REF!,(IF(B23=Data!#REF!,Data!#REF!,(IF(B23=Data!#REF!,Data!#REF!,(IF(B23=Data!#REF!,Data!#REF!,Data!#REF!)))))))))))))))&amp;IF(B23=Data!#REF!,Data!#REF!,(IF(B23=Data!#REF!,Data!#REF!,(IF(B23=Data!#REF!,Data!#REF!,(IF(B23=Data!#REF!,Data!#REF!,(IF(B23=Data!B110,Data!I110,(IF(B23=Data!B113,Data!I928,(IF(B23=Data!#REF!,Data!#REF!,(IF(B23=Data!#REF!,Data!#REF!,Data!#REF!)))))))))))))))&amp;IF(B23=Data!#REF!,Data!#REF!,(IF(B23=Data!#REF!,Data!#REF!,(IF(B23=Data!#REF!,Data!#REF!,(IF(B23=Data!#REF!,Data!#REF!,(IF(B23=Data!#REF!,Data!#REF!,Data!#REF!)))))))))</f>
        <v>#REF!</v>
      </c>
      <c r="T23" s="456"/>
      <c r="U23" s="455" t="e">
        <f>IF(B23=Data!#REF!,Data!#REF!,(IF(B23=Data!B131,Data!J131,(IF(B23=Data!#REF!,Data!#REF!,(IF(B23=Data!#REF!,Data!#REF!,(IF(B23=Data!#REF!,Data!#REF!,(IF(B23=Data!#REF!,Data!#REF!,(IF(B23=Data!#REF!,Data!#REF!,(IF(B23=Data!#REF!,Data!#REF!,Data!#REF!)))))))))))))))&amp;IF(B23=Data!#REF!,Data!#REF!,(IF(B23=Data!#REF!,Data!#REF!,(IF(B23=Data!#REF!,Data!#REF!,(IF(B23=Data!#REF!,Data!#REF!,(IF(B23=Data!B110,Data!J110,(IF(B23=Data!B113,Data!J928,(IF(B23=Data!#REF!,Data!#REF!,(IF(B23=Data!#REF!,Data!#REF!,Data!#REF!)))))))))))))))&amp;IF(B23=Data!#REF!,Data!#REF!,(IF(B23=Data!#REF!,Data!#REF!,(IF(B23=Data!#REF!,Data!#REF!,(IF(B23=Data!#REF!,Data!#REF!,(IF(B23=Data!#REF!,Data!#REF!,Data!#REF!)))))))))</f>
        <v>#REF!</v>
      </c>
      <c r="V23" s="457" t="str">
        <f>IF(D23="","",VLOOKUP(B23,Data!$B$5:$J$402,9,FALSE)*D23)</f>
        <v/>
      </c>
    </row>
    <row r="24" spans="1:22" s="458" customFormat="1" ht="20" customHeight="1">
      <c r="A24" s="443">
        <v>5</v>
      </c>
      <c r="B24" s="460" t="s">
        <v>209</v>
      </c>
      <c r="C24" s="445" t="str">
        <f>IF(D24="","",VLOOKUP(B24,Data!$B$5:$L$402,2,FALSE))</f>
        <v>WN49700</v>
      </c>
      <c r="D24" s="505">
        <v>1</v>
      </c>
      <c r="E24" s="447"/>
      <c r="F24" s="445">
        <f>IF(D24="","",VLOOKUP(B24,Data!$B$5:$L$402,11,FALSE))</f>
        <v>1870.77</v>
      </c>
      <c r="G24" s="448">
        <f t="shared" si="0"/>
        <v>1870.77</v>
      </c>
      <c r="H24" s="449" t="str">
        <f>IF(D24="","",VLOOKUP(B24,Data!$B$5:$D$402,3,FALSE))</f>
        <v>C/T</v>
      </c>
      <c r="I24" s="450" t="str">
        <f>IF(D24="","",VLOOKUP(B24,Data!$B$5:$M$402,12,FALSE))</f>
        <v>Indonesia</v>
      </c>
      <c r="J24" s="535" t="s">
        <v>993</v>
      </c>
      <c r="K24" s="452">
        <f>IF(D24="","",VLOOKUP(B24,Data!$B$5:$E$402,4,FALSE)*D24)</f>
        <v>201</v>
      </c>
      <c r="L24" s="445">
        <f>IF(D24="","",VLOOKUP(B24,Data!$B$5:$F$402,5,FALSE)*D24)</f>
        <v>181</v>
      </c>
      <c r="M24" s="448" t="e">
        <f>IF(B24=Data!#REF!,Data!#REF!,(IF(B24=Data!B91,Data!G91,(IF(B24=Data!#REF!,Data!#REF!,(IF(B24=Data!#REF!,Data!#REF!,(IF(B24=Data!#REF!,Data!#REF!,(IF(B24=Data!#REF!,Data!#REF!,(IF(B24=Data!#REF!,Data!#REF!,(IF(B24=Data!#REF!,Data!#REF!,Data!#REF!)))))))))))))))&amp;IF(B24=Data!#REF!,Data!#REF!,(IF(B24=Data!#REF!,Data!#REF!,(IF(B24=Data!#REF!,Data!#REF!,(IF(B24=Data!#REF!,Data!#REF!,(IF(B24=Data!B70,Data!G70,(IF(B24=Data!B73,Data!G888,(IF(B24=Data!#REF!,Data!#REF!,(IF(B24=Data!#REF!,Data!#REF!,Data!#REF!)))))))))))))))&amp;IF(B24=Data!#REF!,Data!#REF!,(IF(B24=Data!#REF!,Data!#REF!,(IF(B24=Data!#REF!,Data!#REF!,(IF(B24=Data!#REF!,Data!#REF!,(IF(B24=Data!#REF!,Data!#REF!,Data!#REF!)))))))))</f>
        <v>#REF!</v>
      </c>
      <c r="N24" s="453"/>
      <c r="O24" s="454"/>
      <c r="P24" s="455" t="e">
        <f>IF(B24=Data!#REF!,Data!#REF!,(IF(B24=Data!B91,Data!H91,(IF(B24=Data!#REF!,Data!#REF!,(IF(B24=Data!#REF!,Data!#REF!,(IF(B24=Data!#REF!,Data!#REF!,(IF(B24=Data!#REF!,Data!#REF!,(IF(B24=Data!#REF!,Data!#REF!,(IF(B24=Data!#REF!,Data!#REF!,Data!#REF!)))))))))))))))&amp;IF(B24=Data!#REF!,Data!#REF!,(IF(B24=Data!#REF!,Data!#REF!,(IF(B24=Data!#REF!,Data!#REF!,(IF(B24=Data!#REF!,Data!#REF!,(IF(B24=Data!B70,Data!H70,(IF(B24=Data!B73,Data!H888,(IF(B24=Data!#REF!,Data!#REF!,(IF(B24=Data!#REF!,Data!#REF!,Data!#REF!)))))))))))))))&amp;IF(B24=Data!#REF!,Data!#REF!,(IF(B24=Data!#REF!,Data!#REF!,(IF(B24=Data!#REF!,Data!#REF!,(IF(B24=Data!#REF!,Data!#REF!,(IF(B24=Data!#REF!,Data!#REF!,Data!#REF!)))))))))</f>
        <v>#REF!</v>
      </c>
      <c r="Q24" s="454"/>
      <c r="R24" s="454"/>
      <c r="S24" s="455" t="e">
        <f>IF(B24=Data!#REF!,Data!#REF!,(IF(B24=Data!B91,Data!I91,(IF(B24=Data!#REF!,Data!#REF!,(IF(B24=Data!#REF!,Data!#REF!,(IF(B24=Data!#REF!,Data!#REF!,(IF(B24=Data!#REF!,Data!#REF!,(IF(B24=Data!#REF!,Data!#REF!,(IF(B24=Data!#REF!,Data!#REF!,Data!#REF!)))))))))))))))&amp;IF(B24=Data!#REF!,Data!#REF!,(IF(B24=Data!#REF!,Data!#REF!,(IF(B24=Data!#REF!,Data!#REF!,(IF(B24=Data!#REF!,Data!#REF!,(IF(B24=Data!B70,Data!I70,(IF(B24=Data!B73,Data!I888,(IF(B24=Data!#REF!,Data!#REF!,(IF(B24=Data!#REF!,Data!#REF!,Data!#REF!)))))))))))))))&amp;IF(B24=Data!#REF!,Data!#REF!,(IF(B24=Data!#REF!,Data!#REF!,(IF(B24=Data!#REF!,Data!#REF!,(IF(B24=Data!#REF!,Data!#REF!,(IF(B24=Data!#REF!,Data!#REF!,Data!#REF!)))))))))</f>
        <v>#REF!</v>
      </c>
      <c r="T24" s="456"/>
      <c r="U24" s="455" t="e">
        <f>IF(B24=Data!#REF!,Data!#REF!,(IF(B24=Data!B91,Data!J91,(IF(B24=Data!#REF!,Data!#REF!,(IF(B24=Data!#REF!,Data!#REF!,(IF(B24=Data!#REF!,Data!#REF!,(IF(B24=Data!#REF!,Data!#REF!,(IF(B24=Data!#REF!,Data!#REF!,(IF(B24=Data!#REF!,Data!#REF!,Data!#REF!)))))))))))))))&amp;IF(B24=Data!#REF!,Data!#REF!,(IF(B24=Data!#REF!,Data!#REF!,(IF(B24=Data!#REF!,Data!#REF!,(IF(B24=Data!#REF!,Data!#REF!,(IF(B24=Data!B70,Data!J70,(IF(B24=Data!B73,Data!J888,(IF(B24=Data!#REF!,Data!#REF!,(IF(B24=Data!#REF!,Data!#REF!,Data!#REF!)))))))))))))))&amp;IF(B24=Data!#REF!,Data!#REF!,(IF(B24=Data!#REF!,Data!#REF!,(IF(B24=Data!#REF!,Data!#REF!,(IF(B24=Data!#REF!,Data!#REF!,(IF(B24=Data!#REF!,Data!#REF!,Data!#REF!)))))))))</f>
        <v>#REF!</v>
      </c>
      <c r="V24" s="457">
        <f>IF(D24="","",VLOOKUP(B24,Data!$B$5:$J$402,9,FALSE)*D24)</f>
        <v>1.1499999999999999</v>
      </c>
    </row>
    <row r="25" spans="1:22" s="458" customFormat="1" ht="20" customHeight="1">
      <c r="A25" s="443">
        <v>6</v>
      </c>
      <c r="B25" s="460" t="s">
        <v>241</v>
      </c>
      <c r="C25" s="445" t="str">
        <f>IF(D25="","",VLOOKUP(B25,Data!$B$5:$L$402,2,FALSE))</f>
        <v>AAC7368</v>
      </c>
      <c r="D25" s="505">
        <v>7</v>
      </c>
      <c r="E25" s="447"/>
      <c r="F25" s="445">
        <f>IF(D25="","",VLOOKUP(B25,Data!$B$5:$L$402,11,FALSE))</f>
        <v>2618.06</v>
      </c>
      <c r="G25" s="448">
        <f t="shared" si="0"/>
        <v>18326.419999999998</v>
      </c>
      <c r="H25" s="449" t="str">
        <f>IF(D25="","",VLOOKUP(B25,Data!$B$5:$D$402,3,FALSE))</f>
        <v>C/T</v>
      </c>
      <c r="I25" s="450" t="str">
        <f>IF(D25="","",VLOOKUP(B25,Data!$B$5:$M$402,12,FALSE))</f>
        <v>Indonesia</v>
      </c>
      <c r="J25" s="535" t="s">
        <v>993</v>
      </c>
      <c r="K25" s="452">
        <f>IF(D25="","",VLOOKUP(B25,Data!$B$5:$E$402,4,FALSE)*D25)</f>
        <v>1862</v>
      </c>
      <c r="L25" s="445">
        <f>IF(D25="","",VLOOKUP(B25,Data!$B$5:$F$402,5,FALSE)*D25)</f>
        <v>1722</v>
      </c>
      <c r="M25" s="448" t="e">
        <f>IF(B25=Data!#REF!,Data!#REF!,(IF(B25=Data!B94,Data!G94,(IF(B25=Data!#REF!,Data!#REF!,(IF(B25=Data!#REF!,Data!#REF!,(IF(B25=Data!#REF!,Data!#REF!,(IF(B25=Data!#REF!,Data!#REF!,(IF(B25=Data!#REF!,Data!#REF!,(IF(B25=Data!#REF!,Data!#REF!,Data!#REF!)))))))))))))))&amp;IF(B25=Data!#REF!,Data!#REF!,(IF(B25=Data!#REF!,Data!#REF!,(IF(B25=Data!#REF!,Data!#REF!,(IF(B25=Data!#REF!,Data!#REF!,(IF(B25=Data!B73,Data!G73,(IF(B25=Data!B76,Data!G891,(IF(B25=Data!#REF!,Data!#REF!,(IF(B25=Data!#REF!,Data!#REF!,Data!#REF!)))))))))))))))&amp;IF(B25=Data!#REF!,Data!#REF!,(IF(B25=Data!#REF!,Data!#REF!,(IF(B25=Data!#REF!,Data!#REF!,(IF(B25=Data!#REF!,Data!#REF!,(IF(B25=Data!#REF!,Data!#REF!,Data!#REF!)))))))))</f>
        <v>#REF!</v>
      </c>
      <c r="N25" s="453"/>
      <c r="O25" s="454"/>
      <c r="P25" s="455" t="e">
        <f>IF(B25=Data!#REF!,Data!#REF!,(IF(B25=Data!B94,Data!H94,(IF(B25=Data!#REF!,Data!#REF!,(IF(B25=Data!#REF!,Data!#REF!,(IF(B25=Data!#REF!,Data!#REF!,(IF(B25=Data!#REF!,Data!#REF!,(IF(B25=Data!#REF!,Data!#REF!,(IF(B25=Data!#REF!,Data!#REF!,Data!#REF!)))))))))))))))&amp;IF(B25=Data!#REF!,Data!#REF!,(IF(B25=Data!#REF!,Data!#REF!,(IF(B25=Data!#REF!,Data!#REF!,(IF(B25=Data!#REF!,Data!#REF!,(IF(B25=Data!B73,Data!H73,(IF(B25=Data!B76,Data!H891,(IF(B25=Data!#REF!,Data!#REF!,(IF(B25=Data!#REF!,Data!#REF!,Data!#REF!)))))))))))))))&amp;IF(B25=Data!#REF!,Data!#REF!,(IF(B25=Data!#REF!,Data!#REF!,(IF(B25=Data!#REF!,Data!#REF!,(IF(B25=Data!#REF!,Data!#REF!,(IF(B25=Data!#REF!,Data!#REF!,Data!#REF!)))))))))</f>
        <v>#REF!</v>
      </c>
      <c r="Q25" s="454"/>
      <c r="R25" s="454"/>
      <c r="S25" s="455" t="e">
        <f>IF(B25=Data!#REF!,Data!#REF!,(IF(B25=Data!B94,Data!I94,(IF(B25=Data!#REF!,Data!#REF!,(IF(B25=Data!#REF!,Data!#REF!,(IF(B25=Data!#REF!,Data!#REF!,(IF(B25=Data!#REF!,Data!#REF!,(IF(B25=Data!#REF!,Data!#REF!,(IF(B25=Data!#REF!,Data!#REF!,Data!#REF!)))))))))))))))&amp;IF(B25=Data!#REF!,Data!#REF!,(IF(B25=Data!#REF!,Data!#REF!,(IF(B25=Data!#REF!,Data!#REF!,(IF(B25=Data!#REF!,Data!#REF!,(IF(B25=Data!B73,Data!I73,(IF(B25=Data!B76,Data!I891,(IF(B25=Data!#REF!,Data!#REF!,(IF(B25=Data!#REF!,Data!#REF!,Data!#REF!)))))))))))))))&amp;IF(B25=Data!#REF!,Data!#REF!,(IF(B25=Data!#REF!,Data!#REF!,(IF(B25=Data!#REF!,Data!#REF!,(IF(B25=Data!#REF!,Data!#REF!,(IF(B25=Data!#REF!,Data!#REF!,Data!#REF!)))))))))</f>
        <v>#REF!</v>
      </c>
      <c r="T25" s="456"/>
      <c r="U25" s="455" t="e">
        <f>IF(B25=Data!#REF!,Data!#REF!,(IF(B25=Data!B94,Data!J94,(IF(B25=Data!#REF!,Data!#REF!,(IF(B25=Data!#REF!,Data!#REF!,(IF(B25=Data!#REF!,Data!#REF!,(IF(B25=Data!#REF!,Data!#REF!,(IF(B25=Data!#REF!,Data!#REF!,(IF(B25=Data!#REF!,Data!#REF!,Data!#REF!)))))))))))))))&amp;IF(B25=Data!#REF!,Data!#REF!,(IF(B25=Data!#REF!,Data!#REF!,(IF(B25=Data!#REF!,Data!#REF!,(IF(B25=Data!#REF!,Data!#REF!,(IF(B25=Data!B73,Data!J73,(IF(B25=Data!B76,Data!J891,(IF(B25=Data!#REF!,Data!#REF!,(IF(B25=Data!#REF!,Data!#REF!,Data!#REF!)))))))))))))))&amp;IF(B25=Data!#REF!,Data!#REF!,(IF(B25=Data!#REF!,Data!#REF!,(IF(B25=Data!#REF!,Data!#REF!,(IF(B25=Data!#REF!,Data!#REF!,(IF(B25=Data!#REF!,Data!#REF!,Data!#REF!)))))))))</f>
        <v>#REF!</v>
      </c>
      <c r="V25" s="457">
        <f>IF(D25="","",VLOOKUP(B25,Data!$B$5:$J$402,9,FALSE)*D25)</f>
        <v>10.416</v>
      </c>
    </row>
    <row r="26" spans="1:22" s="458" customFormat="1" ht="20" customHeight="1">
      <c r="A26" s="443"/>
      <c r="B26" s="536" t="s">
        <v>996</v>
      </c>
      <c r="C26" s="512" t="str">
        <f>IF(D26="","",VLOOKUP(B26,Data!$B$5:$L$402,2,FALSE))</f>
        <v/>
      </c>
      <c r="D26" s="514"/>
      <c r="E26" s="447"/>
      <c r="F26" s="445" t="str">
        <f>IF(D26="","",VLOOKUP(B26,Data!$B$5:$L$402,11,FALSE))</f>
        <v/>
      </c>
      <c r="G26" s="448" t="str">
        <f t="shared" ref="G26:G28" si="1">IF(D26&gt;0,D26*F26,"-")</f>
        <v>-</v>
      </c>
      <c r="H26" s="449" t="str">
        <f>IF(D26="","",VLOOKUP(B26,Data!$B$5:$D$402,3,FALSE))</f>
        <v/>
      </c>
      <c r="I26" s="450" t="str">
        <f>IF(D26="","",VLOOKUP(B26,Data!$B$5:$M$402,12,FALSE))</f>
        <v/>
      </c>
      <c r="J26" s="451"/>
      <c r="K26" s="452" t="str">
        <f>IF(D26="","",VLOOKUP(B26,Data!$B$5:$E$402,4,FALSE)*D26)</f>
        <v/>
      </c>
      <c r="L26" s="445" t="str">
        <f>IF(D26="","",VLOOKUP(B26,Data!$B$5:$F$402,5,FALSE)*D26)</f>
        <v/>
      </c>
      <c r="M26" s="448" t="e">
        <f>IF(B26=Data!#REF!,Data!#REF!,(IF(B26=Data!B136,Data!G136,(IF(B26=Data!#REF!,Data!#REF!,(IF(B26=Data!#REF!,Data!#REF!,(IF(B26=Data!#REF!,Data!#REF!,(IF(B26=Data!#REF!,Data!#REF!,(IF(B26=Data!#REF!,Data!#REF!,(IF(B26=Data!#REF!,Data!#REF!,Data!#REF!)))))))))))))))&amp;IF(B26=Data!#REF!,Data!#REF!,(IF(B26=Data!#REF!,Data!#REF!,(IF(B26=Data!#REF!,Data!#REF!,(IF(B26=Data!#REF!,Data!#REF!,(IF(B26=Data!B115,Data!G115,(IF(B26=Data!B118,Data!G933,(IF(B26=Data!#REF!,Data!#REF!,(IF(B26=Data!#REF!,Data!#REF!,Data!#REF!)))))))))))))))&amp;IF(B26=Data!#REF!,Data!#REF!,(IF(B26=Data!#REF!,Data!#REF!,(IF(B26=Data!#REF!,Data!#REF!,(IF(B26=Data!#REF!,Data!#REF!,(IF(B26=Data!#REF!,Data!#REF!,Data!#REF!)))))))))</f>
        <v>#REF!</v>
      </c>
      <c r="N26" s="453"/>
      <c r="O26" s="454"/>
      <c r="P26" s="455" t="e">
        <f>IF(B26=Data!#REF!,Data!#REF!,(IF(B26=Data!B136,Data!H136,(IF(B26=Data!#REF!,Data!#REF!,(IF(B26=Data!#REF!,Data!#REF!,(IF(B26=Data!#REF!,Data!#REF!,(IF(B26=Data!#REF!,Data!#REF!,(IF(B26=Data!#REF!,Data!#REF!,(IF(B26=Data!#REF!,Data!#REF!,Data!#REF!)))))))))))))))&amp;IF(B26=Data!#REF!,Data!#REF!,(IF(B26=Data!#REF!,Data!#REF!,(IF(B26=Data!#REF!,Data!#REF!,(IF(B26=Data!#REF!,Data!#REF!,(IF(B26=Data!B115,Data!H115,(IF(B26=Data!B118,Data!H933,(IF(B26=Data!#REF!,Data!#REF!,(IF(B26=Data!#REF!,Data!#REF!,Data!#REF!)))))))))))))))&amp;IF(B26=Data!#REF!,Data!#REF!,(IF(B26=Data!#REF!,Data!#REF!,(IF(B26=Data!#REF!,Data!#REF!,(IF(B26=Data!#REF!,Data!#REF!,(IF(B26=Data!#REF!,Data!#REF!,Data!#REF!)))))))))</f>
        <v>#REF!</v>
      </c>
      <c r="Q26" s="454"/>
      <c r="R26" s="454"/>
      <c r="S26" s="455" t="e">
        <f>IF(B26=Data!#REF!,Data!#REF!,(IF(B26=Data!B136,Data!I136,(IF(B26=Data!#REF!,Data!#REF!,(IF(B26=Data!#REF!,Data!#REF!,(IF(B26=Data!#REF!,Data!#REF!,(IF(B26=Data!#REF!,Data!#REF!,(IF(B26=Data!#REF!,Data!#REF!,(IF(B26=Data!#REF!,Data!#REF!,Data!#REF!)))))))))))))))&amp;IF(B26=Data!#REF!,Data!#REF!,(IF(B26=Data!#REF!,Data!#REF!,(IF(B26=Data!#REF!,Data!#REF!,(IF(B26=Data!#REF!,Data!#REF!,(IF(B26=Data!B115,Data!I115,(IF(B26=Data!B118,Data!I933,(IF(B26=Data!#REF!,Data!#REF!,(IF(B26=Data!#REF!,Data!#REF!,Data!#REF!)))))))))))))))&amp;IF(B26=Data!#REF!,Data!#REF!,(IF(B26=Data!#REF!,Data!#REF!,(IF(B26=Data!#REF!,Data!#REF!,(IF(B26=Data!#REF!,Data!#REF!,(IF(B26=Data!#REF!,Data!#REF!,Data!#REF!)))))))))</f>
        <v>#REF!</v>
      </c>
      <c r="T26" s="456"/>
      <c r="U26" s="455" t="e">
        <f>IF(B26=Data!#REF!,Data!#REF!,(IF(B26=Data!B136,Data!J136,(IF(B26=Data!#REF!,Data!#REF!,(IF(B26=Data!#REF!,Data!#REF!,(IF(B26=Data!#REF!,Data!#REF!,(IF(B26=Data!#REF!,Data!#REF!,(IF(B26=Data!#REF!,Data!#REF!,(IF(B26=Data!#REF!,Data!#REF!,Data!#REF!)))))))))))))))&amp;IF(B26=Data!#REF!,Data!#REF!,(IF(B26=Data!#REF!,Data!#REF!,(IF(B26=Data!#REF!,Data!#REF!,(IF(B26=Data!#REF!,Data!#REF!,(IF(B26=Data!B115,Data!J115,(IF(B26=Data!B118,Data!J933,(IF(B26=Data!#REF!,Data!#REF!,(IF(B26=Data!#REF!,Data!#REF!,Data!#REF!)))))))))))))))&amp;IF(B26=Data!#REF!,Data!#REF!,(IF(B26=Data!#REF!,Data!#REF!,(IF(B26=Data!#REF!,Data!#REF!,(IF(B26=Data!#REF!,Data!#REF!,(IF(B26=Data!#REF!,Data!#REF!,Data!#REF!)))))))))</f>
        <v>#REF!</v>
      </c>
      <c r="V26" s="457" t="str">
        <f>IF(D26="","",VLOOKUP(B26,Data!$B$5:$J$402,9,FALSE)*D26)</f>
        <v/>
      </c>
    </row>
    <row r="27" spans="1:22" s="458" customFormat="1" ht="20" customHeight="1">
      <c r="A27" s="443">
        <v>7</v>
      </c>
      <c r="B27" s="460" t="s">
        <v>199</v>
      </c>
      <c r="C27" s="445" t="str">
        <f>IF(D27="","",VLOOKUP(B27,Data!$B$5:$L$402,2,FALSE))</f>
        <v>WH50360</v>
      </c>
      <c r="D27" s="505">
        <v>3</v>
      </c>
      <c r="E27" s="447"/>
      <c r="F27" s="445">
        <f>IF(D27="","",VLOOKUP(B27,Data!$B$5:$L$402,11,FALSE))</f>
        <v>1751.45</v>
      </c>
      <c r="G27" s="448">
        <f t="shared" si="1"/>
        <v>5254.35</v>
      </c>
      <c r="H27" s="449" t="str">
        <f>IF(D27="","",VLOOKUP(B27,Data!$B$5:$D$402,3,FALSE))</f>
        <v>C/T</v>
      </c>
      <c r="I27" s="450" t="str">
        <f>IF(D27="","",VLOOKUP(B27,Data!$B$5:$M$402,12,FALSE))</f>
        <v>Indonesia</v>
      </c>
      <c r="J27" s="535" t="s">
        <v>997</v>
      </c>
      <c r="K27" s="452">
        <f>IF(D27="","",VLOOKUP(B27,Data!$B$5:$E$402,4,FALSE)*D27)</f>
        <v>603</v>
      </c>
      <c r="L27" s="445">
        <f>IF(D27="","",VLOOKUP(B27,Data!$B$5:$F$402,5,FALSE)*D27)</f>
        <v>543</v>
      </c>
      <c r="M27" s="448" t="e">
        <f>IF(B27=Data!#REF!,Data!#REF!,(IF(B27=Data!B96,Data!G96,(IF(B27=Data!#REF!,Data!#REF!,(IF(B27=Data!#REF!,Data!#REF!,(IF(B27=Data!#REF!,Data!#REF!,(IF(B27=Data!#REF!,Data!#REF!,(IF(B27=Data!#REF!,Data!#REF!,(IF(B27=Data!#REF!,Data!#REF!,Data!#REF!)))))))))))))))&amp;IF(B27=Data!#REF!,Data!#REF!,(IF(B27=Data!#REF!,Data!#REF!,(IF(B27=Data!#REF!,Data!#REF!,(IF(B27=Data!#REF!,Data!#REF!,(IF(B27=Data!B75,Data!G75,(IF(B27=Data!B78,Data!G893,(IF(B27=Data!#REF!,Data!#REF!,(IF(B27=Data!#REF!,Data!#REF!,Data!#REF!)))))))))))))))&amp;IF(B27=Data!#REF!,Data!#REF!,(IF(B27=Data!#REF!,Data!#REF!,(IF(B27=Data!#REF!,Data!#REF!,(IF(B27=Data!#REF!,Data!#REF!,(IF(B27=Data!#REF!,Data!#REF!,Data!#REF!)))))))))</f>
        <v>#REF!</v>
      </c>
      <c r="N27" s="453"/>
      <c r="O27" s="454"/>
      <c r="P27" s="455" t="e">
        <f>IF(B27=Data!#REF!,Data!#REF!,(IF(B27=Data!B96,Data!H96,(IF(B27=Data!#REF!,Data!#REF!,(IF(B27=Data!#REF!,Data!#REF!,(IF(B27=Data!#REF!,Data!#REF!,(IF(B27=Data!#REF!,Data!#REF!,(IF(B27=Data!#REF!,Data!#REF!,(IF(B27=Data!#REF!,Data!#REF!,Data!#REF!)))))))))))))))&amp;IF(B27=Data!#REF!,Data!#REF!,(IF(B27=Data!#REF!,Data!#REF!,(IF(B27=Data!#REF!,Data!#REF!,(IF(B27=Data!#REF!,Data!#REF!,(IF(B27=Data!B75,Data!H75,(IF(B27=Data!B78,Data!H893,(IF(B27=Data!#REF!,Data!#REF!,(IF(B27=Data!#REF!,Data!#REF!,Data!#REF!)))))))))))))))&amp;IF(B27=Data!#REF!,Data!#REF!,(IF(B27=Data!#REF!,Data!#REF!,(IF(B27=Data!#REF!,Data!#REF!,(IF(B27=Data!#REF!,Data!#REF!,(IF(B27=Data!#REF!,Data!#REF!,Data!#REF!)))))))))</f>
        <v>#REF!</v>
      </c>
      <c r="Q27" s="454"/>
      <c r="R27" s="454"/>
      <c r="S27" s="455" t="e">
        <f>IF(B27=Data!#REF!,Data!#REF!,(IF(B27=Data!B96,Data!I96,(IF(B27=Data!#REF!,Data!#REF!,(IF(B27=Data!#REF!,Data!#REF!,(IF(B27=Data!#REF!,Data!#REF!,(IF(B27=Data!#REF!,Data!#REF!,(IF(B27=Data!#REF!,Data!#REF!,(IF(B27=Data!#REF!,Data!#REF!,Data!#REF!)))))))))))))))&amp;IF(B27=Data!#REF!,Data!#REF!,(IF(B27=Data!#REF!,Data!#REF!,(IF(B27=Data!#REF!,Data!#REF!,(IF(B27=Data!#REF!,Data!#REF!,(IF(B27=Data!B75,Data!I75,(IF(B27=Data!B78,Data!I893,(IF(B27=Data!#REF!,Data!#REF!,(IF(B27=Data!#REF!,Data!#REF!,Data!#REF!)))))))))))))))&amp;IF(B27=Data!#REF!,Data!#REF!,(IF(B27=Data!#REF!,Data!#REF!,(IF(B27=Data!#REF!,Data!#REF!,(IF(B27=Data!#REF!,Data!#REF!,(IF(B27=Data!#REF!,Data!#REF!,Data!#REF!)))))))))</f>
        <v>#REF!</v>
      </c>
      <c r="T27" s="456"/>
      <c r="U27" s="455" t="e">
        <f>IF(B27=Data!#REF!,Data!#REF!,(IF(B27=Data!B96,Data!J96,(IF(B27=Data!#REF!,Data!#REF!,(IF(B27=Data!#REF!,Data!#REF!,(IF(B27=Data!#REF!,Data!#REF!,(IF(B27=Data!#REF!,Data!#REF!,(IF(B27=Data!#REF!,Data!#REF!,(IF(B27=Data!#REF!,Data!#REF!,Data!#REF!)))))))))))))))&amp;IF(B27=Data!#REF!,Data!#REF!,(IF(B27=Data!#REF!,Data!#REF!,(IF(B27=Data!#REF!,Data!#REF!,(IF(B27=Data!#REF!,Data!#REF!,(IF(B27=Data!B75,Data!J75,(IF(B27=Data!B78,Data!J893,(IF(B27=Data!#REF!,Data!#REF!,(IF(B27=Data!#REF!,Data!#REF!,Data!#REF!)))))))))))))))&amp;IF(B27=Data!#REF!,Data!#REF!,(IF(B27=Data!#REF!,Data!#REF!,(IF(B27=Data!#REF!,Data!#REF!,(IF(B27=Data!#REF!,Data!#REF!,(IF(B27=Data!#REF!,Data!#REF!,Data!#REF!)))))))))</f>
        <v>#REF!</v>
      </c>
      <c r="V27" s="457">
        <f>IF(D27="","",VLOOKUP(B27,Data!$B$5:$J$402,9,FALSE)*D27)</f>
        <v>3.4499999999999997</v>
      </c>
    </row>
    <row r="28" spans="1:22" s="458" customFormat="1" ht="20" customHeight="1">
      <c r="A28" s="443">
        <v>8</v>
      </c>
      <c r="B28" s="460" t="s">
        <v>215</v>
      </c>
      <c r="C28" s="445" t="str">
        <f>IF(D28="","",VLOOKUP(B28,Data!$B$5:$L$402,2,FALSE))</f>
        <v>WH50420</v>
      </c>
      <c r="D28" s="505">
        <v>6</v>
      </c>
      <c r="E28" s="447"/>
      <c r="F28" s="445">
        <f>IF(D28="","",VLOOKUP(B28,Data!$B$5:$L$402,11,FALSE))</f>
        <v>1897.4</v>
      </c>
      <c r="G28" s="448">
        <f t="shared" si="1"/>
        <v>11384.400000000001</v>
      </c>
      <c r="H28" s="449" t="str">
        <f>IF(D28="","",VLOOKUP(B28,Data!$B$5:$D$402,3,FALSE))</f>
        <v>C/T</v>
      </c>
      <c r="I28" s="450" t="str">
        <f>IF(D28="","",VLOOKUP(B28,Data!$B$5:$M$402,12,FALSE))</f>
        <v>Indonesia</v>
      </c>
      <c r="J28" s="535" t="s">
        <v>997</v>
      </c>
      <c r="K28" s="452">
        <f>IF(D28="","",VLOOKUP(B28,Data!$B$5:$E$402,4,FALSE)*D28)</f>
        <v>1332</v>
      </c>
      <c r="L28" s="445">
        <f>IF(D28="","",VLOOKUP(B28,Data!$B$5:$F$402,5,FALSE)*D28)</f>
        <v>1206</v>
      </c>
      <c r="M28" s="448" t="e">
        <f>IF(B28=Data!#REF!,Data!#REF!,(IF(B28=Data!B99,Data!G99,(IF(B28=Data!#REF!,Data!#REF!,(IF(B28=Data!#REF!,Data!#REF!,(IF(B28=Data!#REF!,Data!#REF!,(IF(B28=Data!#REF!,Data!#REF!,(IF(B28=Data!#REF!,Data!#REF!,(IF(B28=Data!#REF!,Data!#REF!,Data!#REF!)))))))))))))))&amp;IF(B28=Data!#REF!,Data!#REF!,(IF(B28=Data!#REF!,Data!#REF!,(IF(B28=Data!#REF!,Data!#REF!,(IF(B28=Data!#REF!,Data!#REF!,(IF(B28=Data!B78,Data!G78,(IF(B28=Data!B81,Data!G896,(IF(B28=Data!#REF!,Data!#REF!,(IF(B28=Data!#REF!,Data!#REF!,Data!#REF!)))))))))))))))&amp;IF(B28=Data!#REF!,Data!#REF!,(IF(B28=Data!#REF!,Data!#REF!,(IF(B28=Data!#REF!,Data!#REF!,(IF(B28=Data!#REF!,Data!#REF!,(IF(B28=Data!#REF!,Data!#REF!,Data!#REF!)))))))))</f>
        <v>#REF!</v>
      </c>
      <c r="N28" s="453"/>
      <c r="O28" s="454"/>
      <c r="P28" s="455" t="e">
        <f>IF(B28=Data!#REF!,Data!#REF!,(IF(B28=Data!B99,Data!H99,(IF(B28=Data!#REF!,Data!#REF!,(IF(B28=Data!#REF!,Data!#REF!,(IF(B28=Data!#REF!,Data!#REF!,(IF(B28=Data!#REF!,Data!#REF!,(IF(B28=Data!#REF!,Data!#REF!,(IF(B28=Data!#REF!,Data!#REF!,Data!#REF!)))))))))))))))&amp;IF(B28=Data!#REF!,Data!#REF!,(IF(B28=Data!#REF!,Data!#REF!,(IF(B28=Data!#REF!,Data!#REF!,(IF(B28=Data!#REF!,Data!#REF!,(IF(B28=Data!B78,Data!H78,(IF(B28=Data!B81,Data!H896,(IF(B28=Data!#REF!,Data!#REF!,(IF(B28=Data!#REF!,Data!#REF!,Data!#REF!)))))))))))))))&amp;IF(B28=Data!#REF!,Data!#REF!,(IF(B28=Data!#REF!,Data!#REF!,(IF(B28=Data!#REF!,Data!#REF!,(IF(B28=Data!#REF!,Data!#REF!,(IF(B28=Data!#REF!,Data!#REF!,Data!#REF!)))))))))</f>
        <v>#REF!</v>
      </c>
      <c r="Q28" s="454"/>
      <c r="R28" s="454"/>
      <c r="S28" s="455" t="e">
        <f>IF(B28=Data!#REF!,Data!#REF!,(IF(B28=Data!B99,Data!I99,(IF(B28=Data!#REF!,Data!#REF!,(IF(B28=Data!#REF!,Data!#REF!,(IF(B28=Data!#REF!,Data!#REF!,(IF(B28=Data!#REF!,Data!#REF!,(IF(B28=Data!#REF!,Data!#REF!,(IF(B28=Data!#REF!,Data!#REF!,Data!#REF!)))))))))))))))&amp;IF(B28=Data!#REF!,Data!#REF!,(IF(B28=Data!#REF!,Data!#REF!,(IF(B28=Data!#REF!,Data!#REF!,(IF(B28=Data!#REF!,Data!#REF!,(IF(B28=Data!B78,Data!I78,(IF(B28=Data!B81,Data!I896,(IF(B28=Data!#REF!,Data!#REF!,(IF(B28=Data!#REF!,Data!#REF!,Data!#REF!)))))))))))))))&amp;IF(B28=Data!#REF!,Data!#REF!,(IF(B28=Data!#REF!,Data!#REF!,(IF(B28=Data!#REF!,Data!#REF!,(IF(B28=Data!#REF!,Data!#REF!,(IF(B28=Data!#REF!,Data!#REF!,Data!#REF!)))))))))</f>
        <v>#REF!</v>
      </c>
      <c r="T28" s="456"/>
      <c r="U28" s="455" t="e">
        <f>IF(B28=Data!#REF!,Data!#REF!,(IF(B28=Data!B99,Data!J99,(IF(B28=Data!#REF!,Data!#REF!,(IF(B28=Data!#REF!,Data!#REF!,(IF(B28=Data!#REF!,Data!#REF!,(IF(B28=Data!#REF!,Data!#REF!,(IF(B28=Data!#REF!,Data!#REF!,(IF(B28=Data!#REF!,Data!#REF!,Data!#REF!)))))))))))))))&amp;IF(B28=Data!#REF!,Data!#REF!,(IF(B28=Data!#REF!,Data!#REF!,(IF(B28=Data!#REF!,Data!#REF!,(IF(B28=Data!#REF!,Data!#REF!,(IF(B28=Data!B78,Data!J78,(IF(B28=Data!B81,Data!J896,(IF(B28=Data!#REF!,Data!#REF!,(IF(B28=Data!#REF!,Data!#REF!,Data!#REF!)))))))))))))))&amp;IF(B28=Data!#REF!,Data!#REF!,(IF(B28=Data!#REF!,Data!#REF!,(IF(B28=Data!#REF!,Data!#REF!,(IF(B28=Data!#REF!,Data!#REF!,(IF(B28=Data!#REF!,Data!#REF!,Data!#REF!)))))))))</f>
        <v>#REF!</v>
      </c>
      <c r="V28" s="457">
        <f>IF(D28="","",VLOOKUP(B28,Data!$B$5:$J$402,9,FALSE)*D28)</f>
        <v>7.1940000000000008</v>
      </c>
    </row>
    <row r="29" spans="1:22" s="458" customFormat="1" ht="20" customHeight="1">
      <c r="A29" s="443"/>
      <c r="B29" s="462"/>
      <c r="C29" s="445" t="str">
        <f>IF(D29="","",VLOOKUP(B29,Data!$B$5:$L$402,2,FALSE))</f>
        <v/>
      </c>
      <c r="D29" s="461"/>
      <c r="E29" s="463"/>
      <c r="F29" s="445" t="str">
        <f>IF(D29="","",VLOOKUP(B29,Data!$B$5:$L$402,11,FALSE))</f>
        <v/>
      </c>
      <c r="G29" s="448" t="str">
        <f t="shared" si="0"/>
        <v>-</v>
      </c>
      <c r="H29" s="449" t="str">
        <f>IF(D29="","",VLOOKUP(B29,Data!$B$5:$D$402,3,FALSE))</f>
        <v/>
      </c>
      <c r="I29" s="450" t="str">
        <f>IF(D29="","",VLOOKUP(B29,Data!$B$5:$M$402,12,FALSE))</f>
        <v/>
      </c>
      <c r="J29" s="451"/>
      <c r="K29" s="452" t="str">
        <f>IF(D29="","",VLOOKUP(B29,Data!$B$5:$E$402,4,FALSE)*D29)</f>
        <v/>
      </c>
      <c r="L29" s="445" t="str">
        <f>IF(D29="","",VLOOKUP(B29,Data!$B$5:$F$402,5,FALSE)*D29)</f>
        <v/>
      </c>
      <c r="M29" s="448" t="e">
        <f>IF(B29=Data!#REF!,Data!#REF!,(IF(B29=Data!B114,Data!G114,(IF(B29=Data!#REF!,Data!#REF!,(IF(B29=Data!#REF!,Data!#REF!,(IF(B29=Data!#REF!,Data!#REF!,(IF(B29=Data!#REF!,Data!#REF!,(IF(B29=Data!#REF!,Data!#REF!,(IF(B29=Data!#REF!,Data!#REF!,Data!#REF!)))))))))))))))&amp;IF(B29=Data!#REF!,Data!#REF!,(IF(B29=Data!#REF!,Data!#REF!,(IF(B29=Data!#REF!,Data!#REF!,(IF(B29=Data!#REF!,Data!#REF!,(IF(B29=Data!B93,Data!G93,(IF(B29=Data!B96,Data!G911,(IF(B29=Data!#REF!,Data!#REF!,(IF(B29=Data!#REF!,Data!#REF!,Data!#REF!)))))))))))))))&amp;IF(B29=Data!#REF!,Data!#REF!,(IF(B29=Data!#REF!,Data!#REF!,(IF(B29=Data!#REF!,Data!#REF!,(IF(B29=Data!#REF!,Data!#REF!,(IF(B29=Data!#REF!,Data!#REF!,Data!#REF!)))))))))</f>
        <v>#REF!</v>
      </c>
      <c r="N29" s="453"/>
      <c r="O29" s="454"/>
      <c r="P29" s="455" t="e">
        <f>IF(B29=Data!#REF!,Data!#REF!,(IF(B29=Data!B114,Data!H114,(IF(B29=Data!#REF!,Data!#REF!,(IF(B29=Data!#REF!,Data!#REF!,(IF(B29=Data!#REF!,Data!#REF!,(IF(B29=Data!#REF!,Data!#REF!,(IF(B29=Data!#REF!,Data!#REF!,(IF(B29=Data!#REF!,Data!#REF!,Data!#REF!)))))))))))))))&amp;IF(B29=Data!#REF!,Data!#REF!,(IF(B29=Data!#REF!,Data!#REF!,(IF(B29=Data!#REF!,Data!#REF!,(IF(B29=Data!#REF!,Data!#REF!,(IF(B29=Data!B93,Data!H93,(IF(B29=Data!B96,Data!H911,(IF(B29=Data!#REF!,Data!#REF!,(IF(B29=Data!#REF!,Data!#REF!,Data!#REF!)))))))))))))))&amp;IF(B29=Data!#REF!,Data!#REF!,(IF(B29=Data!#REF!,Data!#REF!,(IF(B29=Data!#REF!,Data!#REF!,(IF(B29=Data!#REF!,Data!#REF!,(IF(B29=Data!#REF!,Data!#REF!,Data!#REF!)))))))))</f>
        <v>#REF!</v>
      </c>
      <c r="Q29" s="454"/>
      <c r="R29" s="454"/>
      <c r="S29" s="455" t="e">
        <f>IF(B29=Data!#REF!,Data!#REF!,(IF(B29=Data!B114,Data!I114,(IF(B29=Data!#REF!,Data!#REF!,(IF(B29=Data!#REF!,Data!#REF!,(IF(B29=Data!#REF!,Data!#REF!,(IF(B29=Data!#REF!,Data!#REF!,(IF(B29=Data!#REF!,Data!#REF!,(IF(B29=Data!#REF!,Data!#REF!,Data!#REF!)))))))))))))))&amp;IF(B29=Data!#REF!,Data!#REF!,(IF(B29=Data!#REF!,Data!#REF!,(IF(B29=Data!#REF!,Data!#REF!,(IF(B29=Data!#REF!,Data!#REF!,(IF(B29=Data!B93,Data!I93,(IF(B29=Data!B96,Data!I911,(IF(B29=Data!#REF!,Data!#REF!,(IF(B29=Data!#REF!,Data!#REF!,Data!#REF!)))))))))))))))&amp;IF(B29=Data!#REF!,Data!#REF!,(IF(B29=Data!#REF!,Data!#REF!,(IF(B29=Data!#REF!,Data!#REF!,(IF(B29=Data!#REF!,Data!#REF!,(IF(B29=Data!#REF!,Data!#REF!,Data!#REF!)))))))))</f>
        <v>#REF!</v>
      </c>
      <c r="T29" s="456"/>
      <c r="U29" s="455" t="e">
        <f>IF(B29=Data!#REF!,Data!#REF!,(IF(B29=Data!B114,Data!J114,(IF(B29=Data!#REF!,Data!#REF!,(IF(B29=Data!#REF!,Data!#REF!,(IF(B29=Data!#REF!,Data!#REF!,(IF(B29=Data!#REF!,Data!#REF!,(IF(B29=Data!#REF!,Data!#REF!,(IF(B29=Data!#REF!,Data!#REF!,Data!#REF!)))))))))))))))&amp;IF(B29=Data!#REF!,Data!#REF!,(IF(B29=Data!#REF!,Data!#REF!,(IF(B29=Data!#REF!,Data!#REF!,(IF(B29=Data!#REF!,Data!#REF!,(IF(B29=Data!B93,Data!J93,(IF(B29=Data!B96,Data!J911,(IF(B29=Data!#REF!,Data!#REF!,(IF(B29=Data!#REF!,Data!#REF!,Data!#REF!)))))))))))))))&amp;IF(B29=Data!#REF!,Data!#REF!,(IF(B29=Data!#REF!,Data!#REF!,(IF(B29=Data!#REF!,Data!#REF!,(IF(B29=Data!#REF!,Data!#REF!,(IF(B29=Data!#REF!,Data!#REF!,Data!#REF!)))))))))</f>
        <v>#REF!</v>
      </c>
      <c r="V29" s="457" t="str">
        <f>IF(D29="","",VLOOKUP(B29,Data!$B$5:$J$402,9,FALSE)*D29)</f>
        <v/>
      </c>
    </row>
    <row r="30" spans="1:22" s="458" customFormat="1" ht="17.5">
      <c r="A30" s="464"/>
      <c r="B30" s="465"/>
      <c r="C30" s="466"/>
      <c r="D30" s="467"/>
      <c r="E30" s="467"/>
      <c r="F30" s="468"/>
      <c r="G30" s="468"/>
      <c r="H30" s="468"/>
      <c r="I30" s="467"/>
      <c r="J30" s="467"/>
      <c r="K30" s="468"/>
      <c r="L30" s="468"/>
      <c r="M30" s="468"/>
      <c r="N30" s="469"/>
      <c r="O30" s="470"/>
      <c r="P30" s="471"/>
      <c r="Q30" s="470"/>
      <c r="R30" s="470"/>
      <c r="S30" s="471"/>
      <c r="T30" s="472"/>
      <c r="U30" s="471"/>
      <c r="V30" s="473"/>
    </row>
    <row r="31" spans="1:22" s="458" customFormat="1" ht="17.5">
      <c r="A31" s="467"/>
      <c r="B31" s="465"/>
      <c r="C31" s="466"/>
      <c r="D31" s="474">
        <f>SUM(D18:D29)</f>
        <v>40</v>
      </c>
      <c r="E31" s="474"/>
      <c r="F31" s="475"/>
      <c r="G31" s="475">
        <f>SUM(G18:G30)</f>
        <v>103027.13</v>
      </c>
      <c r="H31" s="467"/>
      <c r="I31" s="467"/>
      <c r="J31" s="467"/>
      <c r="K31" s="475">
        <f>SUM(K18:K29)</f>
        <v>10167</v>
      </c>
      <c r="L31" s="475">
        <f>SUM(L18:L29)</f>
        <v>9343</v>
      </c>
      <c r="M31" s="475" t="e">
        <f>SUM(M16:M30)</f>
        <v>#REF!</v>
      </c>
      <c r="N31" s="476"/>
      <c r="O31" s="475">
        <f>SUM(O16:O30)</f>
        <v>0</v>
      </c>
      <c r="P31" s="475" t="e">
        <f>SUM(P16:P30)</f>
        <v>#REF!</v>
      </c>
      <c r="Q31" s="476" t="e">
        <f>SUM(#REF!)</f>
        <v>#REF!</v>
      </c>
      <c r="R31" s="475">
        <f>SUM(R16:R30)</f>
        <v>0</v>
      </c>
      <c r="S31" s="475" t="e">
        <f>SUM(S16:S30)</f>
        <v>#REF!</v>
      </c>
      <c r="T31" s="476" t="e">
        <f>SUM(#REF!)</f>
        <v>#REF!</v>
      </c>
      <c r="U31" s="475" t="e">
        <f>SUM(U16:U30)</f>
        <v>#REF!</v>
      </c>
      <c r="V31" s="477">
        <f>SUM(V18:V29)</f>
        <v>56.75200000000001</v>
      </c>
    </row>
    <row r="32" spans="1:22" s="458" customFormat="1" ht="17.5">
      <c r="A32" s="467"/>
      <c r="B32" s="465"/>
      <c r="C32" s="466"/>
      <c r="D32" s="478"/>
      <c r="E32" s="479"/>
      <c r="F32" s="480" t="s">
        <v>528</v>
      </c>
      <c r="G32" s="481"/>
      <c r="H32" s="478"/>
      <c r="I32" s="478"/>
      <c r="J32" s="478"/>
      <c r="K32" s="482"/>
      <c r="L32" s="481"/>
      <c r="M32" s="483"/>
      <c r="N32" s="484"/>
      <c r="O32" s="484"/>
      <c r="P32" s="484"/>
      <c r="Q32" s="484"/>
      <c r="R32" s="484"/>
      <c r="S32" s="484"/>
      <c r="T32" s="483"/>
      <c r="U32" s="483"/>
      <c r="V32" s="485"/>
    </row>
    <row r="33" spans="1:22" ht="13">
      <c r="A33" s="372" t="s">
        <v>522</v>
      </c>
      <c r="B33" s="373"/>
      <c r="C33" s="486"/>
      <c r="D33" s="390" t="s">
        <v>81</v>
      </c>
      <c r="E33" s="390"/>
      <c r="F33" s="367" t="s">
        <v>82</v>
      </c>
      <c r="G33" s="487"/>
      <c r="H33" s="398" t="s">
        <v>83</v>
      </c>
      <c r="I33" s="488"/>
      <c r="J33" s="389" t="s">
        <v>84</v>
      </c>
      <c r="K33" s="389"/>
      <c r="L33" s="605" t="s">
        <v>85</v>
      </c>
      <c r="M33" s="606"/>
      <c r="N33" s="606"/>
      <c r="O33" s="606"/>
      <c r="P33" s="606"/>
      <c r="Q33" s="606"/>
      <c r="R33" s="606"/>
      <c r="S33" s="606"/>
      <c r="T33" s="606"/>
      <c r="U33" s="606"/>
      <c r="V33" s="607"/>
    </row>
    <row r="34" spans="1:22" ht="13">
      <c r="A34" s="384" t="s">
        <v>523</v>
      </c>
      <c r="B34" s="385"/>
      <c r="C34" s="489"/>
      <c r="D34" s="385" t="s">
        <v>87</v>
      </c>
      <c r="E34" s="385"/>
      <c r="F34" s="608"/>
      <c r="G34" s="609"/>
      <c r="H34" s="384" t="s">
        <v>88</v>
      </c>
      <c r="I34" s="490"/>
      <c r="J34" s="393" t="s">
        <v>89</v>
      </c>
      <c r="K34" s="393"/>
      <c r="L34" s="386"/>
      <c r="M34" s="385"/>
      <c r="N34" s="385"/>
      <c r="O34" s="385"/>
      <c r="P34" s="385"/>
      <c r="Q34" s="385"/>
      <c r="R34" s="385"/>
      <c r="S34" s="385"/>
      <c r="T34" s="385"/>
      <c r="U34" s="385"/>
      <c r="V34" s="394"/>
    </row>
    <row r="35" spans="1:22">
      <c r="A35" s="384" t="s">
        <v>524</v>
      </c>
      <c r="B35" s="385"/>
      <c r="C35" s="392"/>
      <c r="D35" s="385"/>
      <c r="E35" s="385"/>
      <c r="F35" s="608"/>
      <c r="G35" s="609"/>
      <c r="H35" s="384"/>
      <c r="I35" s="490"/>
      <c r="J35" s="393" t="s">
        <v>93</v>
      </c>
      <c r="K35" s="393"/>
      <c r="L35" s="386"/>
      <c r="M35" s="385"/>
      <c r="N35" s="385"/>
      <c r="O35" s="385"/>
      <c r="P35" s="385"/>
      <c r="Q35" s="385"/>
      <c r="R35" s="385"/>
      <c r="S35" s="385"/>
      <c r="T35" s="385"/>
      <c r="U35" s="385"/>
      <c r="V35" s="394"/>
    </row>
    <row r="36" spans="1:22">
      <c r="A36" s="400"/>
      <c r="B36" s="401"/>
      <c r="C36" s="491"/>
      <c r="D36" s="385" t="s">
        <v>94</v>
      </c>
      <c r="E36" s="385"/>
      <c r="F36" s="492"/>
      <c r="G36" s="493"/>
      <c r="H36" s="384" t="s">
        <v>95</v>
      </c>
      <c r="I36" s="490"/>
      <c r="J36" s="393"/>
      <c r="K36" s="393"/>
      <c r="L36" s="386"/>
      <c r="M36" s="385"/>
      <c r="N36" s="385"/>
      <c r="O36" s="385"/>
      <c r="P36" s="385"/>
      <c r="Q36" s="385"/>
      <c r="R36" s="385"/>
      <c r="S36" s="385"/>
      <c r="T36" s="385"/>
      <c r="U36" s="385"/>
      <c r="V36" s="394"/>
    </row>
    <row r="37" spans="1:22" ht="13">
      <c r="A37" s="372" t="s">
        <v>96</v>
      </c>
      <c r="B37" s="390"/>
      <c r="C37" s="388"/>
      <c r="D37" s="385" t="s">
        <v>97</v>
      </c>
      <c r="E37" s="385"/>
      <c r="F37" s="494" t="s">
        <v>98</v>
      </c>
      <c r="G37" s="495"/>
      <c r="H37" s="384" t="s">
        <v>88</v>
      </c>
      <c r="I37" s="490"/>
      <c r="J37" s="393" t="s">
        <v>99</v>
      </c>
      <c r="K37" s="393"/>
      <c r="L37" s="386"/>
      <c r="M37" s="385"/>
      <c r="N37" s="385"/>
      <c r="O37" s="385"/>
      <c r="P37" s="385"/>
      <c r="Q37" s="385"/>
      <c r="R37" s="385"/>
      <c r="S37" s="385"/>
      <c r="T37" s="385"/>
      <c r="U37" s="385"/>
      <c r="V37" s="394"/>
    </row>
    <row r="38" spans="1:22" ht="13">
      <c r="A38" s="496" t="s">
        <v>887</v>
      </c>
      <c r="B38" s="385"/>
      <c r="C38" s="392"/>
      <c r="D38" s="385" t="s">
        <v>100</v>
      </c>
      <c r="E38" s="385"/>
      <c r="F38" s="497"/>
      <c r="G38" s="498"/>
      <c r="H38" s="384" t="s">
        <v>101</v>
      </c>
      <c r="I38" s="490"/>
      <c r="J38" s="393" t="s">
        <v>525</v>
      </c>
      <c r="K38" s="393"/>
      <c r="L38" s="610" t="s">
        <v>103</v>
      </c>
      <c r="M38" s="611"/>
      <c r="N38" s="611"/>
      <c r="O38" s="611"/>
      <c r="P38" s="611"/>
      <c r="Q38" s="611"/>
      <c r="R38" s="611"/>
      <c r="S38" s="611"/>
      <c r="T38" s="611"/>
      <c r="U38" s="611"/>
      <c r="V38" s="612"/>
    </row>
    <row r="39" spans="1:22">
      <c r="A39" s="400"/>
      <c r="B39" s="401"/>
      <c r="C39" s="402"/>
      <c r="D39" s="401"/>
      <c r="E39" s="401"/>
      <c r="F39" s="620" t="s">
        <v>995</v>
      </c>
      <c r="G39" s="621"/>
      <c r="H39" s="620" t="s">
        <v>994</v>
      </c>
      <c r="I39" s="621"/>
      <c r="J39" s="405" t="s">
        <v>104</v>
      </c>
      <c r="K39" s="405"/>
      <c r="L39" s="601" t="s">
        <v>105</v>
      </c>
      <c r="M39" s="602"/>
      <c r="N39" s="602"/>
      <c r="O39" s="602"/>
      <c r="P39" s="602"/>
      <c r="Q39" s="602"/>
      <c r="R39" s="602"/>
      <c r="S39" s="602"/>
      <c r="T39" s="602"/>
      <c r="U39" s="602"/>
      <c r="V39" s="603"/>
    </row>
    <row r="44" spans="1:22" ht="17.75" customHeight="1">
      <c r="A44" s="499" t="s">
        <v>869</v>
      </c>
      <c r="B44" s="499"/>
      <c r="C44" s="500"/>
      <c r="F44" s="501" t="s">
        <v>906</v>
      </c>
      <c r="H44" s="501" t="s">
        <v>912</v>
      </c>
      <c r="I44" s="502"/>
    </row>
    <row r="45" spans="1:22" ht="17.75" customHeight="1">
      <c r="A45" s="499" t="s">
        <v>888</v>
      </c>
      <c r="B45" s="499"/>
      <c r="C45" s="500"/>
      <c r="F45" s="501" t="s">
        <v>907</v>
      </c>
      <c r="H45" s="501" t="s">
        <v>912</v>
      </c>
      <c r="I45" s="502"/>
    </row>
    <row r="46" spans="1:22" ht="17.75" customHeight="1">
      <c r="A46" s="499" t="s">
        <v>905</v>
      </c>
      <c r="B46" s="499"/>
      <c r="C46" s="500"/>
      <c r="F46" s="501" t="s">
        <v>908</v>
      </c>
      <c r="H46" s="501" t="s">
        <v>573</v>
      </c>
      <c r="I46" s="502"/>
    </row>
    <row r="47" spans="1:22" ht="17.75" customHeight="1">
      <c r="A47" s="499" t="s">
        <v>541</v>
      </c>
      <c r="B47" s="499"/>
      <c r="C47" s="500"/>
      <c r="F47" s="501" t="s">
        <v>909</v>
      </c>
      <c r="H47" s="501" t="s">
        <v>573</v>
      </c>
      <c r="I47" s="502"/>
    </row>
    <row r="48" spans="1:22" ht="17.75" customHeight="1">
      <c r="A48" s="499" t="s">
        <v>542</v>
      </c>
      <c r="B48" s="499"/>
      <c r="C48" s="500"/>
      <c r="F48" s="501" t="s">
        <v>910</v>
      </c>
      <c r="H48" s="501" t="s">
        <v>573</v>
      </c>
    </row>
    <row r="49" spans="6:8" ht="20">
      <c r="F49" s="501" t="s">
        <v>911</v>
      </c>
      <c r="H49" s="501" t="s">
        <v>573</v>
      </c>
    </row>
    <row r="50" spans="6:8" ht="20">
      <c r="F50" s="501"/>
      <c r="H50" s="501"/>
    </row>
    <row r="51" spans="6:8" ht="20">
      <c r="F51" s="501"/>
      <c r="H51" s="501"/>
    </row>
    <row r="52" spans="6:8" ht="20">
      <c r="F52" s="501"/>
      <c r="H52" s="501"/>
    </row>
    <row r="53" spans="6:8" ht="20">
      <c r="F53" s="501"/>
      <c r="H53" s="501"/>
    </row>
  </sheetData>
  <mergeCells count="8">
    <mergeCell ref="F39:G39"/>
    <mergeCell ref="H39:I39"/>
    <mergeCell ref="L39:V39"/>
    <mergeCell ref="Q1:T1"/>
    <mergeCell ref="L33:V33"/>
    <mergeCell ref="F34:G34"/>
    <mergeCell ref="F35:G35"/>
    <mergeCell ref="L38:V38"/>
  </mergeCells>
  <printOptions horizontalCentered="1"/>
  <pageMargins left="0.15748031496062992" right="0" top="0.11811023622047245" bottom="0.15748031496062992" header="0.51181102362204722" footer="0.19685039370078741"/>
  <pageSetup paperSize="9" scale="70" firstPageNumber="4294963191" fitToHeight="2" orientation="landscape" r:id="rId1"/>
  <headerFooter alignWithMargins="0">
    <oddHeader>&amp;R&amp;"Calibri"&amp;10&amp;K000000 Confidential&amp;1#_x000D_</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4"/>
  </sheetPr>
  <dimension ref="A2:U52"/>
  <sheetViews>
    <sheetView view="pageBreakPreview" zoomScale="75" zoomScaleNormal="75" workbookViewId="0">
      <selection activeCell="B31" sqref="B31"/>
    </sheetView>
  </sheetViews>
  <sheetFormatPr defaultColWidth="9.1796875" defaultRowHeight="12.5"/>
  <cols>
    <col min="1" max="1" width="21.81640625" style="4" bestFit="1" customWidth="1"/>
    <col min="2" max="2" width="12.54296875" style="4" bestFit="1" customWidth="1"/>
    <col min="3" max="4" width="11.1796875" style="4" bestFit="1" customWidth="1"/>
    <col min="5" max="5" width="12.54296875" style="4" bestFit="1" customWidth="1"/>
    <col min="6" max="6" width="24" style="184" bestFit="1" customWidth="1"/>
    <col min="7" max="7" width="27.1796875" style="184" bestFit="1" customWidth="1"/>
    <col min="8" max="9" width="10.1796875" style="4" customWidth="1"/>
    <col min="10" max="11" width="10.1796875" style="184" customWidth="1"/>
    <col min="12" max="20" width="10.1796875" style="4" customWidth="1"/>
    <col min="21" max="21" width="10.1796875" style="185" customWidth="1"/>
    <col min="22" max="22" width="9.1796875" style="4" bestFit="1"/>
    <col min="23" max="16384" width="9.1796875" style="4"/>
  </cols>
  <sheetData>
    <row r="2" spans="1:7" ht="26" customHeight="1">
      <c r="A2" s="589" t="s">
        <v>417</v>
      </c>
      <c r="B2" s="196" t="s">
        <v>414</v>
      </c>
      <c r="C2" s="196" t="s">
        <v>415</v>
      </c>
      <c r="D2" s="196" t="s">
        <v>416</v>
      </c>
      <c r="E2" s="196" t="s">
        <v>422</v>
      </c>
      <c r="F2" s="591" t="s">
        <v>423</v>
      </c>
      <c r="G2" s="591" t="s">
        <v>459</v>
      </c>
    </row>
    <row r="3" spans="1:7" ht="23.75" customHeight="1">
      <c r="A3" s="590"/>
      <c r="B3" s="197" t="s">
        <v>418</v>
      </c>
      <c r="C3" s="197" t="s">
        <v>418</v>
      </c>
      <c r="D3" s="197" t="s">
        <v>418</v>
      </c>
      <c r="E3" s="197" t="s">
        <v>75</v>
      </c>
      <c r="F3" s="592"/>
      <c r="G3" s="592"/>
    </row>
    <row r="4" spans="1:7" ht="23" customHeight="1">
      <c r="A4" s="186" t="s">
        <v>419</v>
      </c>
      <c r="B4" s="187">
        <v>5919</v>
      </c>
      <c r="C4" s="187">
        <v>2340</v>
      </c>
      <c r="D4" s="187">
        <v>2380</v>
      </c>
      <c r="E4" s="188">
        <f>B4*C4*D4/1000000</f>
        <v>32964.094799999999</v>
      </c>
      <c r="F4" s="194" t="s">
        <v>457</v>
      </c>
      <c r="G4" s="194" t="s">
        <v>460</v>
      </c>
    </row>
    <row r="5" spans="1:7" ht="25.25" customHeight="1">
      <c r="A5" s="186"/>
      <c r="B5" s="187"/>
      <c r="C5" s="187"/>
      <c r="D5" s="187"/>
      <c r="E5" s="188"/>
      <c r="F5" s="194"/>
      <c r="G5" s="195"/>
    </row>
    <row r="6" spans="1:7" ht="20">
      <c r="A6" s="186" t="s">
        <v>420</v>
      </c>
      <c r="B6" s="187">
        <v>12045</v>
      </c>
      <c r="C6" s="187">
        <v>2309</v>
      </c>
      <c r="D6" s="187">
        <v>2379</v>
      </c>
      <c r="E6" s="188">
        <f>B6*C6*D6/1000000</f>
        <v>66164.521995000003</v>
      </c>
      <c r="F6" s="194" t="s">
        <v>458</v>
      </c>
      <c r="G6" s="194" t="s">
        <v>461</v>
      </c>
    </row>
    <row r="7" spans="1:7" ht="23.75" customHeight="1">
      <c r="A7" s="186"/>
      <c r="B7" s="187"/>
      <c r="C7" s="187"/>
      <c r="D7" s="187"/>
      <c r="E7" s="188"/>
      <c r="F7" s="189"/>
      <c r="G7" s="189"/>
    </row>
    <row r="8" spans="1:7" ht="23.75" customHeight="1">
      <c r="A8" s="186" t="s">
        <v>421</v>
      </c>
      <c r="B8" s="187">
        <v>12056</v>
      </c>
      <c r="C8" s="187">
        <v>2347</v>
      </c>
      <c r="D8" s="187">
        <v>2684</v>
      </c>
      <c r="E8" s="187">
        <f>B8*C8*D8/1000000</f>
        <v>75944.939488000004</v>
      </c>
      <c r="F8" s="189"/>
      <c r="G8" s="189"/>
    </row>
    <row r="12" spans="1:7" ht="15.5">
      <c r="A12" s="190" t="s">
        <v>424</v>
      </c>
    </row>
    <row r="13" spans="1:7" ht="15.5">
      <c r="A13" s="190"/>
    </row>
    <row r="14" spans="1:7" ht="15.5">
      <c r="A14" s="190" t="s">
        <v>425</v>
      </c>
    </row>
    <row r="15" spans="1:7" ht="15.5">
      <c r="A15" s="190"/>
    </row>
    <row r="16" spans="1:7" ht="15.5">
      <c r="A16" s="190" t="s">
        <v>426</v>
      </c>
    </row>
    <row r="17" spans="1:6" ht="15.5">
      <c r="A17" s="190" t="s">
        <v>427</v>
      </c>
    </row>
    <row r="18" spans="1:6" ht="15.5">
      <c r="A18" s="190"/>
    </row>
    <row r="19" spans="1:6" ht="15.5">
      <c r="A19" s="190" t="s">
        <v>428</v>
      </c>
    </row>
    <row r="20" spans="1:6" ht="15.5">
      <c r="A20" s="190" t="s">
        <v>429</v>
      </c>
    </row>
    <row r="21" spans="1:6" ht="15.5">
      <c r="A21" s="190" t="s">
        <v>430</v>
      </c>
    </row>
    <row r="22" spans="1:6" ht="15.5">
      <c r="A22" s="190" t="s">
        <v>431</v>
      </c>
    </row>
    <row r="23" spans="1:6" ht="15.5">
      <c r="A23" s="190" t="s">
        <v>432</v>
      </c>
    </row>
    <row r="24" spans="1:6" ht="15.5">
      <c r="A24" s="198" t="s">
        <v>433</v>
      </c>
      <c r="B24" s="199"/>
      <c r="C24" s="199"/>
      <c r="D24" s="199"/>
      <c r="E24" s="199"/>
      <c r="F24" s="200"/>
    </row>
    <row r="25" spans="1:6" ht="15.5">
      <c r="A25" s="198" t="s">
        <v>434</v>
      </c>
      <c r="B25" s="199"/>
      <c r="C25" s="199"/>
      <c r="D25" s="199"/>
      <c r="E25" s="199"/>
      <c r="F25" s="200"/>
    </row>
    <row r="26" spans="1:6" ht="15.5">
      <c r="A26" s="198" t="s">
        <v>435</v>
      </c>
      <c r="B26" s="199"/>
      <c r="C26" s="199"/>
      <c r="D26" s="199"/>
      <c r="E26" s="199"/>
      <c r="F26" s="200"/>
    </row>
    <row r="27" spans="1:6" ht="15.5">
      <c r="A27" s="198" t="s">
        <v>436</v>
      </c>
      <c r="B27" s="199"/>
      <c r="C27" s="199"/>
      <c r="D27" s="199"/>
      <c r="E27" s="199"/>
      <c r="F27" s="200"/>
    </row>
    <row r="28" spans="1:6" ht="15.5">
      <c r="A28" s="198" t="s">
        <v>437</v>
      </c>
      <c r="B28" s="199"/>
      <c r="C28" s="199"/>
      <c r="D28" s="199"/>
      <c r="E28" s="199"/>
      <c r="F28" s="200"/>
    </row>
    <row r="29" spans="1:6" ht="15.5">
      <c r="A29" s="190" t="s">
        <v>438</v>
      </c>
    </row>
    <row r="30" spans="1:6" ht="15.5">
      <c r="A30" s="190"/>
    </row>
    <row r="31" spans="1:6" ht="15.5">
      <c r="A31" s="190" t="s">
        <v>439</v>
      </c>
    </row>
    <row r="32" spans="1:6" ht="15.5">
      <c r="A32" s="190" t="s">
        <v>440</v>
      </c>
    </row>
    <row r="33" spans="1:6" ht="15.5">
      <c r="A33" s="190" t="s">
        <v>441</v>
      </c>
    </row>
    <row r="34" spans="1:6" ht="15.5">
      <c r="A34" s="190" t="s">
        <v>442</v>
      </c>
    </row>
    <row r="35" spans="1:6" ht="15.5">
      <c r="A35" s="190" t="s">
        <v>443</v>
      </c>
    </row>
    <row r="36" spans="1:6" ht="15.5">
      <c r="A36" s="190" t="s">
        <v>444</v>
      </c>
    </row>
    <row r="37" spans="1:6" ht="15.5">
      <c r="A37" s="190"/>
    </row>
    <row r="38" spans="1:6" ht="15.5">
      <c r="A38" s="190" t="s">
        <v>445</v>
      </c>
    </row>
    <row r="39" spans="1:6" ht="15.5">
      <c r="A39" s="190" t="s">
        <v>446</v>
      </c>
    </row>
    <row r="40" spans="1:6" ht="15.5">
      <c r="A40" s="190" t="s">
        <v>447</v>
      </c>
    </row>
    <row r="41" spans="1:6" ht="15.5">
      <c r="A41" s="190" t="s">
        <v>448</v>
      </c>
    </row>
    <row r="42" spans="1:6" ht="15.5">
      <c r="A42" s="190"/>
    </row>
    <row r="43" spans="1:6" ht="15.5">
      <c r="A43" s="190" t="s">
        <v>449</v>
      </c>
    </row>
    <row r="44" spans="1:6" ht="15.5">
      <c r="A44" s="191" t="s">
        <v>450</v>
      </c>
      <c r="B44" s="192"/>
      <c r="C44" s="192"/>
      <c r="D44" s="192"/>
      <c r="E44" s="192"/>
      <c r="F44" s="193"/>
    </row>
    <row r="45" spans="1:6" ht="15.5">
      <c r="A45" s="190"/>
    </row>
    <row r="46" spans="1:6" ht="15.5">
      <c r="A46" s="190" t="s">
        <v>451</v>
      </c>
    </row>
    <row r="47" spans="1:6" ht="15.5">
      <c r="A47" s="190" t="s">
        <v>452</v>
      </c>
    </row>
    <row r="48" spans="1:6" ht="15.5">
      <c r="A48" s="190" t="s">
        <v>453</v>
      </c>
    </row>
    <row r="49" spans="1:1" ht="15.5">
      <c r="A49" s="190" t="s">
        <v>454</v>
      </c>
    </row>
    <row r="50" spans="1:1" ht="15.5">
      <c r="A50" s="190" t="s">
        <v>455</v>
      </c>
    </row>
    <row r="51" spans="1:1" ht="15.5">
      <c r="A51" s="190"/>
    </row>
    <row r="52" spans="1:1" ht="15.5">
      <c r="A52" s="190" t="s">
        <v>456</v>
      </c>
    </row>
  </sheetData>
  <mergeCells count="3">
    <mergeCell ref="A2:A3"/>
    <mergeCell ref="F2:F3"/>
    <mergeCell ref="G2:G3"/>
  </mergeCells>
  <phoneticPr fontId="7" type="noConversion"/>
  <printOptions horizontalCentered="1"/>
  <pageMargins left="0" right="0" top="0.25" bottom="0" header="0.51111111111111107" footer="0.51111111111111107"/>
  <pageSetup paperSize="9" scale="65" firstPageNumber="4294963191" orientation="landscape" r:id="rId1"/>
  <headerFooter alignWithMargins="0">
    <oddHeader>&amp;R&amp;"Calibri"&amp;10&amp;K000000 Confidential&amp;1#_x000D_</oddHeader>
  </headerFooter>
  <rowBreaks count="1" manualBreakCount="1">
    <brk id="52" max="17" man="1"/>
  </rowBreaks>
  <colBreaks count="1" manualBreakCount="1">
    <brk id="18" max="55"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97A0B-4525-4B46-8C8E-4872D45834F6}">
  <sheetPr>
    <pageSetUpPr fitToPage="1"/>
  </sheetPr>
  <dimension ref="A1:V52"/>
  <sheetViews>
    <sheetView zoomScale="85" zoomScaleNormal="85" zoomScaleSheetLayoutView="100" workbookViewId="0">
      <selection activeCell="H31" sqref="H31"/>
    </sheetView>
  </sheetViews>
  <sheetFormatPr defaultColWidth="9.1796875" defaultRowHeight="12.5"/>
  <cols>
    <col min="1" max="1" width="8.4531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TODAY()</f>
        <v>44769</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375"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564"/>
      <c r="I10" s="565"/>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536" t="s">
        <v>981</v>
      </c>
      <c r="C18" s="512" t="str">
        <f>IF(D18="","",VLOOKUP(B18,Data!$B$5:$L$402,2,FALSE))</f>
        <v/>
      </c>
      <c r="D18" s="514"/>
      <c r="E18" s="447"/>
      <c r="F18" s="445" t="str">
        <f>IF(D18="","",VLOOKUP(B18,Data!$B$5:$L$402,11,FALSE))</f>
        <v/>
      </c>
      <c r="G18" s="448" t="str">
        <f t="shared" ref="G18:G28" si="0">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126,Data!G126,(IF(B18=Data!#REF!,Data!#REF!,(IF(B18=Data!#REF!,Data!#REF!,(IF(B18=Data!#REF!,Data!#REF!,(IF(B18=Data!#REF!,Data!#REF!,(IF(B18=Data!#REF!,Data!#REF!,(IF(B18=Data!#REF!,Data!#REF!,Data!#REF!)))))))))))))))&amp;IF(B18=Data!#REF!,Data!#REF!,(IF(B18=Data!#REF!,Data!#REF!,(IF(B18=Data!#REF!,Data!#REF!,(IF(B18=Data!#REF!,Data!#REF!,(IF(B18=Data!B105,Data!G105,(IF(B18=Data!B108,Data!G923,(IF(B18=Data!#REF!,Data!#REF!,(IF(B18=Data!#REF!,Data!#REF!,Data!#REF!)))))))))))))))&amp;IF(B18=Data!#REF!,Data!#REF!,(IF(B18=Data!#REF!,Data!#REF!,(IF(B18=Data!#REF!,Data!#REF!,(IF(B18=Data!#REF!,Data!#REF!,(IF(B18=Data!#REF!,Data!#REF!,Data!#REF!)))))))))</f>
        <v>#REF!</v>
      </c>
      <c r="N18" s="453"/>
      <c r="O18" s="454"/>
      <c r="P18" s="455" t="e">
        <f>IF(B18=Data!#REF!,Data!#REF!,(IF(B18=Data!B126,Data!H126,(IF(B18=Data!#REF!,Data!#REF!,(IF(B18=Data!#REF!,Data!#REF!,(IF(B18=Data!#REF!,Data!#REF!,(IF(B18=Data!#REF!,Data!#REF!,(IF(B18=Data!#REF!,Data!#REF!,(IF(B18=Data!#REF!,Data!#REF!,Data!#REF!)))))))))))))))&amp;IF(B18=Data!#REF!,Data!#REF!,(IF(B18=Data!#REF!,Data!#REF!,(IF(B18=Data!#REF!,Data!#REF!,(IF(B18=Data!#REF!,Data!#REF!,(IF(B18=Data!B105,Data!H105,(IF(B18=Data!B108,Data!H923,(IF(B18=Data!#REF!,Data!#REF!,(IF(B18=Data!#REF!,Data!#REF!,Data!#REF!)))))))))))))))&amp;IF(B18=Data!#REF!,Data!#REF!,(IF(B18=Data!#REF!,Data!#REF!,(IF(B18=Data!#REF!,Data!#REF!,(IF(B18=Data!#REF!,Data!#REF!,(IF(B18=Data!#REF!,Data!#REF!,Data!#REF!)))))))))</f>
        <v>#REF!</v>
      </c>
      <c r="Q18" s="454"/>
      <c r="R18" s="454"/>
      <c r="S18" s="455" t="e">
        <f>IF(B18=Data!#REF!,Data!#REF!,(IF(B18=Data!B126,Data!I126,(IF(B18=Data!#REF!,Data!#REF!,(IF(B18=Data!#REF!,Data!#REF!,(IF(B18=Data!#REF!,Data!#REF!,(IF(B18=Data!#REF!,Data!#REF!,(IF(B18=Data!#REF!,Data!#REF!,(IF(B18=Data!#REF!,Data!#REF!,Data!#REF!)))))))))))))))&amp;IF(B18=Data!#REF!,Data!#REF!,(IF(B18=Data!#REF!,Data!#REF!,(IF(B18=Data!#REF!,Data!#REF!,(IF(B18=Data!#REF!,Data!#REF!,(IF(B18=Data!B105,Data!I105,(IF(B18=Data!B108,Data!I923,(IF(B18=Data!#REF!,Data!#REF!,(IF(B18=Data!#REF!,Data!#REF!,Data!#REF!)))))))))))))))&amp;IF(B18=Data!#REF!,Data!#REF!,(IF(B18=Data!#REF!,Data!#REF!,(IF(B18=Data!#REF!,Data!#REF!,(IF(B18=Data!#REF!,Data!#REF!,(IF(B18=Data!#REF!,Data!#REF!,Data!#REF!)))))))))</f>
        <v>#REF!</v>
      </c>
      <c r="T18" s="456"/>
      <c r="U18" s="455" t="e">
        <f>IF(B18=Data!#REF!,Data!#REF!,(IF(B18=Data!B126,Data!J126,(IF(B18=Data!#REF!,Data!#REF!,(IF(B18=Data!#REF!,Data!#REF!,(IF(B18=Data!#REF!,Data!#REF!,(IF(B18=Data!#REF!,Data!#REF!,(IF(B18=Data!#REF!,Data!#REF!,(IF(B18=Data!#REF!,Data!#REF!,Data!#REF!)))))))))))))))&amp;IF(B18=Data!#REF!,Data!#REF!,(IF(B18=Data!#REF!,Data!#REF!,(IF(B18=Data!#REF!,Data!#REF!,(IF(B18=Data!#REF!,Data!#REF!,(IF(B18=Data!B105,Data!J105,(IF(B18=Data!B108,Data!J923,(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443">
        <v>1</v>
      </c>
      <c r="B19" s="460" t="s">
        <v>375</v>
      </c>
      <c r="C19" s="445" t="str">
        <f>IF(D19="","",VLOOKUP(B19,Data!$B$5:$L$402,2,FALSE))</f>
        <v>WQ78310</v>
      </c>
      <c r="D19" s="514">
        <v>1</v>
      </c>
      <c r="E19" s="447" t="s">
        <v>520</v>
      </c>
      <c r="F19" s="445">
        <f>IF(D19="","",VLOOKUP(B19,Data!$B$5:$L$402,11,FALSE))</f>
        <v>6409.6</v>
      </c>
      <c r="G19" s="448">
        <f t="shared" si="0"/>
        <v>6409.6</v>
      </c>
      <c r="H19" s="449" t="str">
        <f>IF(D19="","",VLOOKUP(B19,Data!$B$5:$D$402,3,FALSE))</f>
        <v>C/T</v>
      </c>
      <c r="I19" s="450" t="str">
        <f>IF(D19="","",VLOOKUP(B19,Data!$B$5:$M$402,12,FALSE))</f>
        <v>Indonesia</v>
      </c>
      <c r="J19" s="535" t="s">
        <v>982</v>
      </c>
      <c r="K19" s="452">
        <f>IF(D19="","",VLOOKUP(B19,Data!$B$5:$E$402,4,FALSE)*D19)</f>
        <v>317</v>
      </c>
      <c r="L19" s="445">
        <f>IF(D19="","",VLOOKUP(B19,Data!$B$5:$F$402,5,FALSE)*D19)</f>
        <v>279</v>
      </c>
      <c r="M19" s="448" t="e">
        <f>IF(B19=Data!#REF!,Data!#REF!,(IF(B19=Data!B86,Data!G86,(IF(B19=Data!#REF!,Data!#REF!,(IF(B19=Data!#REF!,Data!#REF!,(IF(B19=Data!#REF!,Data!#REF!,(IF(B19=Data!#REF!,Data!#REF!,(IF(B19=Data!#REF!,Data!#REF!,(IF(B19=Data!#REF!,Data!#REF!,Data!#REF!)))))))))))))))&amp;IF(B19=Data!#REF!,Data!#REF!,(IF(B19=Data!#REF!,Data!#REF!,(IF(B19=Data!#REF!,Data!#REF!,(IF(B19=Data!#REF!,Data!#REF!,(IF(B19=Data!B65,Data!G65,(IF(B19=Data!B68,Data!G883,(IF(B19=Data!#REF!,Data!#REF!,(IF(B19=Data!#REF!,Data!#REF!,Data!#REF!)))))))))))))))&amp;IF(B19=Data!#REF!,Data!#REF!,(IF(B19=Data!#REF!,Data!#REF!,(IF(B19=Data!#REF!,Data!#REF!,(IF(B19=Data!#REF!,Data!#REF!,(IF(B19=Data!#REF!,Data!#REF!,Data!#REF!)))))))))</f>
        <v>#REF!</v>
      </c>
      <c r="N19" s="453"/>
      <c r="O19" s="454"/>
      <c r="P19" s="455" t="e">
        <f>IF(B19=Data!#REF!,Data!#REF!,(IF(B19=Data!B86,Data!H86,(IF(B19=Data!#REF!,Data!#REF!,(IF(B19=Data!#REF!,Data!#REF!,(IF(B19=Data!#REF!,Data!#REF!,(IF(B19=Data!#REF!,Data!#REF!,(IF(B19=Data!#REF!,Data!#REF!,(IF(B19=Data!#REF!,Data!#REF!,Data!#REF!)))))))))))))))&amp;IF(B19=Data!#REF!,Data!#REF!,(IF(B19=Data!#REF!,Data!#REF!,(IF(B19=Data!#REF!,Data!#REF!,(IF(B19=Data!#REF!,Data!#REF!,(IF(B19=Data!B65,Data!H65,(IF(B19=Data!B68,Data!H883,(IF(B19=Data!#REF!,Data!#REF!,(IF(B19=Data!#REF!,Data!#REF!,Data!#REF!)))))))))))))))&amp;IF(B19=Data!#REF!,Data!#REF!,(IF(B19=Data!#REF!,Data!#REF!,(IF(B19=Data!#REF!,Data!#REF!,(IF(B19=Data!#REF!,Data!#REF!,(IF(B19=Data!#REF!,Data!#REF!,Data!#REF!)))))))))</f>
        <v>#REF!</v>
      </c>
      <c r="Q19" s="454"/>
      <c r="R19" s="454"/>
      <c r="S19" s="455" t="e">
        <f>IF(B19=Data!#REF!,Data!#REF!,(IF(B19=Data!B86,Data!I86,(IF(B19=Data!#REF!,Data!#REF!,(IF(B19=Data!#REF!,Data!#REF!,(IF(B19=Data!#REF!,Data!#REF!,(IF(B19=Data!#REF!,Data!#REF!,(IF(B19=Data!#REF!,Data!#REF!,(IF(B19=Data!#REF!,Data!#REF!,Data!#REF!)))))))))))))))&amp;IF(B19=Data!#REF!,Data!#REF!,(IF(B19=Data!#REF!,Data!#REF!,(IF(B19=Data!#REF!,Data!#REF!,(IF(B19=Data!#REF!,Data!#REF!,(IF(B19=Data!B65,Data!I65,(IF(B19=Data!B68,Data!I883,(IF(B19=Data!#REF!,Data!#REF!,(IF(B19=Data!#REF!,Data!#REF!,Data!#REF!)))))))))))))))&amp;IF(B19=Data!#REF!,Data!#REF!,(IF(B19=Data!#REF!,Data!#REF!,(IF(B19=Data!#REF!,Data!#REF!,(IF(B19=Data!#REF!,Data!#REF!,(IF(B19=Data!#REF!,Data!#REF!,Data!#REF!)))))))))</f>
        <v>#REF!</v>
      </c>
      <c r="T19" s="456"/>
      <c r="U19" s="455" t="e">
        <f>IF(B19=Data!#REF!,Data!#REF!,(IF(B19=Data!B86,Data!J86,(IF(B19=Data!#REF!,Data!#REF!,(IF(B19=Data!#REF!,Data!#REF!,(IF(B19=Data!#REF!,Data!#REF!,(IF(B19=Data!#REF!,Data!#REF!,(IF(B19=Data!#REF!,Data!#REF!,(IF(B19=Data!#REF!,Data!#REF!,Data!#REF!)))))))))))))))&amp;IF(B19=Data!#REF!,Data!#REF!,(IF(B19=Data!#REF!,Data!#REF!,(IF(B19=Data!#REF!,Data!#REF!,(IF(B19=Data!#REF!,Data!#REF!,(IF(B19=Data!B65,Data!J65,(IF(B19=Data!B68,Data!J883,(IF(B19=Data!#REF!,Data!#REF!,(IF(B19=Data!#REF!,Data!#REF!,Data!#REF!)))))))))))))))&amp;IF(B19=Data!#REF!,Data!#REF!,(IF(B19=Data!#REF!,Data!#REF!,(IF(B19=Data!#REF!,Data!#REF!,(IF(B19=Data!#REF!,Data!#REF!,(IF(B19=Data!#REF!,Data!#REF!,Data!#REF!)))))))))</f>
        <v>#REF!</v>
      </c>
      <c r="V19" s="457">
        <f>IF(D19="","",VLOOKUP(B19,Data!$B$5:$J$402,9,FALSE)*D19)</f>
        <v>1.806</v>
      </c>
    </row>
    <row r="20" spans="1:22" s="458" customFormat="1" ht="20" customHeight="1">
      <c r="A20" s="443">
        <v>2</v>
      </c>
      <c r="B20" s="460" t="s">
        <v>296</v>
      </c>
      <c r="C20" s="445" t="str">
        <f>IF(D20="","",VLOOKUP(B20,Data!$B$5:$L$402,2,FALSE))</f>
        <v>WY44100</v>
      </c>
      <c r="D20" s="514">
        <v>2</v>
      </c>
      <c r="E20" s="463"/>
      <c r="F20" s="445">
        <f>IF(D20="","",VLOOKUP(B20,Data!$B$5:$L$402,11,FALSE))</f>
        <v>2895.95</v>
      </c>
      <c r="G20" s="448">
        <f t="shared" si="0"/>
        <v>5791.9</v>
      </c>
      <c r="H20" s="449" t="str">
        <f>IF(D20="","",VLOOKUP(B20,Data!$B$5:$D$402,3,FALSE))</f>
        <v>C/T</v>
      </c>
      <c r="I20" s="450" t="str">
        <f>IF(D20="","",VLOOKUP(B20,Data!$B$5:$M$402,12,FALSE))</f>
        <v>Indonesia</v>
      </c>
      <c r="J20" s="535" t="s">
        <v>982</v>
      </c>
      <c r="K20" s="452">
        <f>IF(D20="","",VLOOKUP(B20,Data!$B$5:$E$402,4,FALSE)*D20)</f>
        <v>532</v>
      </c>
      <c r="L20" s="445">
        <f>IF(D20="","",VLOOKUP(B20,Data!$B$5:$F$402,5,FALSE)*D20)</f>
        <v>492</v>
      </c>
      <c r="M20" s="448" t="e">
        <f>IF(B20=Data!#REF!,Data!#REF!,(IF(B20=Data!B89,Data!G89,(IF(B20=Data!#REF!,Data!#REF!,(IF(B20=Data!#REF!,Data!#REF!,(IF(B20=Data!#REF!,Data!#REF!,(IF(B20=Data!#REF!,Data!#REF!,(IF(B20=Data!#REF!,Data!#REF!,(IF(B20=Data!#REF!,Data!#REF!,Data!#REF!)))))))))))))))&amp;IF(B20=Data!#REF!,Data!#REF!,(IF(B20=Data!#REF!,Data!#REF!,(IF(B20=Data!#REF!,Data!#REF!,(IF(B20=Data!#REF!,Data!#REF!,(IF(B20=Data!B68,Data!G68,(IF(B20=Data!B71,Data!G886,(IF(B20=Data!#REF!,Data!#REF!,(IF(B20=Data!#REF!,Data!#REF!,Data!#REF!)))))))))))))))&amp;IF(B20=Data!#REF!,Data!#REF!,(IF(B20=Data!#REF!,Data!#REF!,(IF(B20=Data!#REF!,Data!#REF!,(IF(B20=Data!#REF!,Data!#REF!,(IF(B20=Data!#REF!,Data!#REF!,Data!#REF!)))))))))</f>
        <v>#REF!</v>
      </c>
      <c r="N20" s="453"/>
      <c r="O20" s="454"/>
      <c r="P20" s="455" t="e">
        <f>IF(B20=Data!#REF!,Data!#REF!,(IF(B20=Data!B89,Data!H89,(IF(B20=Data!#REF!,Data!#REF!,(IF(B20=Data!#REF!,Data!#REF!,(IF(B20=Data!#REF!,Data!#REF!,(IF(B20=Data!#REF!,Data!#REF!,(IF(B20=Data!#REF!,Data!#REF!,(IF(B20=Data!#REF!,Data!#REF!,Data!#REF!)))))))))))))))&amp;IF(B20=Data!#REF!,Data!#REF!,(IF(B20=Data!#REF!,Data!#REF!,(IF(B20=Data!#REF!,Data!#REF!,(IF(B20=Data!#REF!,Data!#REF!,(IF(B20=Data!B68,Data!H68,(IF(B20=Data!B71,Data!H886,(IF(B20=Data!#REF!,Data!#REF!,(IF(B20=Data!#REF!,Data!#REF!,Data!#REF!)))))))))))))))&amp;IF(B20=Data!#REF!,Data!#REF!,(IF(B20=Data!#REF!,Data!#REF!,(IF(B20=Data!#REF!,Data!#REF!,(IF(B20=Data!#REF!,Data!#REF!,(IF(B20=Data!#REF!,Data!#REF!,Data!#REF!)))))))))</f>
        <v>#REF!</v>
      </c>
      <c r="Q20" s="454"/>
      <c r="R20" s="454"/>
      <c r="S20" s="455" t="e">
        <f>IF(B20=Data!#REF!,Data!#REF!,(IF(B20=Data!B89,Data!I89,(IF(B20=Data!#REF!,Data!#REF!,(IF(B20=Data!#REF!,Data!#REF!,(IF(B20=Data!#REF!,Data!#REF!,(IF(B20=Data!#REF!,Data!#REF!,(IF(B20=Data!#REF!,Data!#REF!,(IF(B20=Data!#REF!,Data!#REF!,Data!#REF!)))))))))))))))&amp;IF(B20=Data!#REF!,Data!#REF!,(IF(B20=Data!#REF!,Data!#REF!,(IF(B20=Data!#REF!,Data!#REF!,(IF(B20=Data!#REF!,Data!#REF!,(IF(B20=Data!B68,Data!I68,(IF(B20=Data!B71,Data!I886,(IF(B20=Data!#REF!,Data!#REF!,(IF(B20=Data!#REF!,Data!#REF!,Data!#REF!)))))))))))))))&amp;IF(B20=Data!#REF!,Data!#REF!,(IF(B20=Data!#REF!,Data!#REF!,(IF(B20=Data!#REF!,Data!#REF!,(IF(B20=Data!#REF!,Data!#REF!,(IF(B20=Data!#REF!,Data!#REF!,Data!#REF!)))))))))</f>
        <v>#REF!</v>
      </c>
      <c r="T20" s="456"/>
      <c r="U20" s="455" t="e">
        <f>IF(B20=Data!#REF!,Data!#REF!,(IF(B20=Data!B89,Data!J89,(IF(B20=Data!#REF!,Data!#REF!,(IF(B20=Data!#REF!,Data!#REF!,(IF(B20=Data!#REF!,Data!#REF!,(IF(B20=Data!#REF!,Data!#REF!,(IF(B20=Data!#REF!,Data!#REF!,(IF(B20=Data!#REF!,Data!#REF!,Data!#REF!)))))))))))))))&amp;IF(B20=Data!#REF!,Data!#REF!,(IF(B20=Data!#REF!,Data!#REF!,(IF(B20=Data!#REF!,Data!#REF!,(IF(B20=Data!#REF!,Data!#REF!,(IF(B20=Data!B68,Data!J68,(IF(B20=Data!B71,Data!J886,(IF(B20=Data!#REF!,Data!#REF!,(IF(B20=Data!#REF!,Data!#REF!,Data!#REF!)))))))))))))))&amp;IF(B20=Data!#REF!,Data!#REF!,(IF(B20=Data!#REF!,Data!#REF!,(IF(B20=Data!#REF!,Data!#REF!,(IF(B20=Data!#REF!,Data!#REF!,(IF(B20=Data!#REF!,Data!#REF!,Data!#REF!)))))))))</f>
        <v>#REF!</v>
      </c>
      <c r="V20" s="457">
        <f>IF(D20="","",VLOOKUP(B20,Data!$B$5:$J$402,9,FALSE)*D20)</f>
        <v>2.976</v>
      </c>
    </row>
    <row r="21" spans="1:22" s="458" customFormat="1" ht="20" customHeight="1">
      <c r="A21" s="443"/>
      <c r="B21" s="536" t="s">
        <v>992</v>
      </c>
      <c r="C21" s="512" t="str">
        <f>IF(D21="","",VLOOKUP(B21,Data!$B$5:$L$402,2,FALSE))</f>
        <v/>
      </c>
      <c r="D21" s="514"/>
      <c r="E21" s="447" t="s">
        <v>1000</v>
      </c>
      <c r="F21" s="445" t="str">
        <f>IF(D21="","",VLOOKUP(B21,Data!$B$5:$L$402,11,FALSE))</f>
        <v/>
      </c>
      <c r="G21" s="448" t="str">
        <f t="shared" si="0"/>
        <v>-</v>
      </c>
      <c r="H21" s="449" t="str">
        <f>IF(D21="","",VLOOKUP(B21,Data!$B$5:$D$402,3,FALSE))</f>
        <v/>
      </c>
      <c r="I21" s="450" t="str">
        <f>IF(D21="","",VLOOKUP(B21,Data!$B$5:$M$402,12,FALSE))</f>
        <v/>
      </c>
      <c r="J21" s="451"/>
      <c r="K21" s="452" t="str">
        <f>IF(D21="","",VLOOKUP(B21,Data!$B$5:$E$402,4,FALSE)*D21)</f>
        <v/>
      </c>
      <c r="L21" s="445" t="str">
        <f>IF(D21="","",VLOOKUP(B21,Data!$B$5:$F$402,5,FALSE)*D21)</f>
        <v/>
      </c>
      <c r="M21" s="448" t="e">
        <f>IF(B21=Data!#REF!,Data!#REF!,(IF(B21=Data!B131,Data!G131,(IF(B21=Data!#REF!,Data!#REF!,(IF(B21=Data!#REF!,Data!#REF!,(IF(B21=Data!#REF!,Data!#REF!,(IF(B21=Data!#REF!,Data!#REF!,(IF(B21=Data!#REF!,Data!#REF!,(IF(B21=Data!#REF!,Data!#REF!,Data!#REF!)))))))))))))))&amp;IF(B21=Data!#REF!,Data!#REF!,(IF(B21=Data!#REF!,Data!#REF!,(IF(B21=Data!#REF!,Data!#REF!,(IF(B21=Data!#REF!,Data!#REF!,(IF(B21=Data!B110,Data!G110,(IF(B21=Data!B113,Data!G928,(IF(B21=Data!#REF!,Data!#REF!,(IF(B21=Data!#REF!,Data!#REF!,Data!#REF!)))))))))))))))&amp;IF(B21=Data!#REF!,Data!#REF!,(IF(B21=Data!#REF!,Data!#REF!,(IF(B21=Data!#REF!,Data!#REF!,(IF(B21=Data!#REF!,Data!#REF!,(IF(B21=Data!#REF!,Data!#REF!,Data!#REF!)))))))))</f>
        <v>#REF!</v>
      </c>
      <c r="N21" s="453"/>
      <c r="O21" s="454"/>
      <c r="P21" s="455" t="e">
        <f>IF(B21=Data!#REF!,Data!#REF!,(IF(B21=Data!B131,Data!H131,(IF(B21=Data!#REF!,Data!#REF!,(IF(B21=Data!#REF!,Data!#REF!,(IF(B21=Data!#REF!,Data!#REF!,(IF(B21=Data!#REF!,Data!#REF!,(IF(B21=Data!#REF!,Data!#REF!,(IF(B21=Data!#REF!,Data!#REF!,Data!#REF!)))))))))))))))&amp;IF(B21=Data!#REF!,Data!#REF!,(IF(B21=Data!#REF!,Data!#REF!,(IF(B21=Data!#REF!,Data!#REF!,(IF(B21=Data!#REF!,Data!#REF!,(IF(B21=Data!B110,Data!H110,(IF(B21=Data!B113,Data!H928,(IF(B21=Data!#REF!,Data!#REF!,(IF(B21=Data!#REF!,Data!#REF!,Data!#REF!)))))))))))))))&amp;IF(B21=Data!#REF!,Data!#REF!,(IF(B21=Data!#REF!,Data!#REF!,(IF(B21=Data!#REF!,Data!#REF!,(IF(B21=Data!#REF!,Data!#REF!,(IF(B21=Data!#REF!,Data!#REF!,Data!#REF!)))))))))</f>
        <v>#REF!</v>
      </c>
      <c r="Q21" s="454"/>
      <c r="R21" s="454"/>
      <c r="S21" s="455" t="e">
        <f>IF(B21=Data!#REF!,Data!#REF!,(IF(B21=Data!B131,Data!I131,(IF(B21=Data!#REF!,Data!#REF!,(IF(B21=Data!#REF!,Data!#REF!,(IF(B21=Data!#REF!,Data!#REF!,(IF(B21=Data!#REF!,Data!#REF!,(IF(B21=Data!#REF!,Data!#REF!,(IF(B21=Data!#REF!,Data!#REF!,Data!#REF!)))))))))))))))&amp;IF(B21=Data!#REF!,Data!#REF!,(IF(B21=Data!#REF!,Data!#REF!,(IF(B21=Data!#REF!,Data!#REF!,(IF(B21=Data!#REF!,Data!#REF!,(IF(B21=Data!B110,Data!I110,(IF(B21=Data!B113,Data!I928,(IF(B21=Data!#REF!,Data!#REF!,(IF(B21=Data!#REF!,Data!#REF!,Data!#REF!)))))))))))))))&amp;IF(B21=Data!#REF!,Data!#REF!,(IF(B21=Data!#REF!,Data!#REF!,(IF(B21=Data!#REF!,Data!#REF!,(IF(B21=Data!#REF!,Data!#REF!,(IF(B21=Data!#REF!,Data!#REF!,Data!#REF!)))))))))</f>
        <v>#REF!</v>
      </c>
      <c r="T21" s="456"/>
      <c r="U21" s="455" t="e">
        <f>IF(B21=Data!#REF!,Data!#REF!,(IF(B21=Data!B131,Data!J131,(IF(B21=Data!#REF!,Data!#REF!,(IF(B21=Data!#REF!,Data!#REF!,(IF(B21=Data!#REF!,Data!#REF!,(IF(B21=Data!#REF!,Data!#REF!,(IF(B21=Data!#REF!,Data!#REF!,(IF(B21=Data!#REF!,Data!#REF!,Data!#REF!)))))))))))))))&amp;IF(B21=Data!#REF!,Data!#REF!,(IF(B21=Data!#REF!,Data!#REF!,(IF(B21=Data!#REF!,Data!#REF!,(IF(B21=Data!#REF!,Data!#REF!,(IF(B21=Data!B110,Data!J110,(IF(B21=Data!B113,Data!J928,(IF(B21=Data!#REF!,Data!#REF!,(IF(B21=Data!#REF!,Data!#REF!,Data!#REF!)))))))))))))))&amp;IF(B21=Data!#REF!,Data!#REF!,(IF(B21=Data!#REF!,Data!#REF!,(IF(B21=Data!#REF!,Data!#REF!,(IF(B21=Data!#REF!,Data!#REF!,(IF(B21=Data!#REF!,Data!#REF!,Data!#REF!)))))))))</f>
        <v>#REF!</v>
      </c>
      <c r="V21" s="457" t="str">
        <f>IF(D21="","",VLOOKUP(B21,Data!$B$5:$J$402,9,FALSE)*D21)</f>
        <v/>
      </c>
    </row>
    <row r="22" spans="1:22" s="458" customFormat="1" ht="20" customHeight="1">
      <c r="A22" s="443">
        <v>3</v>
      </c>
      <c r="B22" s="460" t="s">
        <v>241</v>
      </c>
      <c r="C22" s="445" t="str">
        <f>IF(D22="","",VLOOKUP(B22,Data!$B$5:$L$402,2,FALSE))</f>
        <v>AAC7368</v>
      </c>
      <c r="D22" s="514">
        <v>4</v>
      </c>
      <c r="E22" s="447"/>
      <c r="F22" s="445">
        <f>IF(D22="","",VLOOKUP(B22,Data!$B$5:$L$402,11,FALSE))</f>
        <v>2618.06</v>
      </c>
      <c r="G22" s="448">
        <f t="shared" si="0"/>
        <v>10472.24</v>
      </c>
      <c r="H22" s="449" t="str">
        <f>IF(D22="","",VLOOKUP(B22,Data!$B$5:$D$402,3,FALSE))</f>
        <v>C/T</v>
      </c>
      <c r="I22" s="450" t="str">
        <f>IF(D22="","",VLOOKUP(B22,Data!$B$5:$M$402,12,FALSE))</f>
        <v>Indonesia</v>
      </c>
      <c r="J22" s="535" t="s">
        <v>993</v>
      </c>
      <c r="K22" s="452">
        <f>IF(D22="","",VLOOKUP(B22,Data!$B$5:$E$402,4,FALSE)*D22)</f>
        <v>1064</v>
      </c>
      <c r="L22" s="445">
        <f>IF(D22="","",VLOOKUP(B22,Data!$B$5:$F$402,5,FALSE)*D22)</f>
        <v>984</v>
      </c>
      <c r="M22" s="448" t="e">
        <f>IF(B22=Data!#REF!,Data!#REF!,(IF(B22=Data!B94,Data!G94,(IF(B22=Data!#REF!,Data!#REF!,(IF(B22=Data!#REF!,Data!#REF!,(IF(B22=Data!#REF!,Data!#REF!,(IF(B22=Data!#REF!,Data!#REF!,(IF(B22=Data!#REF!,Data!#REF!,(IF(B22=Data!#REF!,Data!#REF!,Data!#REF!)))))))))))))))&amp;IF(B22=Data!#REF!,Data!#REF!,(IF(B22=Data!#REF!,Data!#REF!,(IF(B22=Data!#REF!,Data!#REF!,(IF(B22=Data!#REF!,Data!#REF!,(IF(B22=Data!B73,Data!G73,(IF(B22=Data!B76,Data!G891,(IF(B22=Data!#REF!,Data!#REF!,(IF(B22=Data!#REF!,Data!#REF!,Data!#REF!)))))))))))))))&amp;IF(B22=Data!#REF!,Data!#REF!,(IF(B22=Data!#REF!,Data!#REF!,(IF(B22=Data!#REF!,Data!#REF!,(IF(B22=Data!#REF!,Data!#REF!,(IF(B22=Data!#REF!,Data!#REF!,Data!#REF!)))))))))</f>
        <v>#REF!</v>
      </c>
      <c r="N22" s="453"/>
      <c r="O22" s="454"/>
      <c r="P22" s="455" t="e">
        <f>IF(B22=Data!#REF!,Data!#REF!,(IF(B22=Data!B94,Data!H94,(IF(B22=Data!#REF!,Data!#REF!,(IF(B22=Data!#REF!,Data!#REF!,(IF(B22=Data!#REF!,Data!#REF!,(IF(B22=Data!#REF!,Data!#REF!,(IF(B22=Data!#REF!,Data!#REF!,(IF(B22=Data!#REF!,Data!#REF!,Data!#REF!)))))))))))))))&amp;IF(B22=Data!#REF!,Data!#REF!,(IF(B22=Data!#REF!,Data!#REF!,(IF(B22=Data!#REF!,Data!#REF!,(IF(B22=Data!#REF!,Data!#REF!,(IF(B22=Data!B73,Data!H73,(IF(B22=Data!B76,Data!H891,(IF(B22=Data!#REF!,Data!#REF!,(IF(B22=Data!#REF!,Data!#REF!,Data!#REF!)))))))))))))))&amp;IF(B22=Data!#REF!,Data!#REF!,(IF(B22=Data!#REF!,Data!#REF!,(IF(B22=Data!#REF!,Data!#REF!,(IF(B22=Data!#REF!,Data!#REF!,(IF(B22=Data!#REF!,Data!#REF!,Data!#REF!)))))))))</f>
        <v>#REF!</v>
      </c>
      <c r="Q22" s="454"/>
      <c r="R22" s="454"/>
      <c r="S22" s="455" t="e">
        <f>IF(B22=Data!#REF!,Data!#REF!,(IF(B22=Data!B94,Data!I94,(IF(B22=Data!#REF!,Data!#REF!,(IF(B22=Data!#REF!,Data!#REF!,(IF(B22=Data!#REF!,Data!#REF!,(IF(B22=Data!#REF!,Data!#REF!,(IF(B22=Data!#REF!,Data!#REF!,(IF(B22=Data!#REF!,Data!#REF!,Data!#REF!)))))))))))))))&amp;IF(B22=Data!#REF!,Data!#REF!,(IF(B22=Data!#REF!,Data!#REF!,(IF(B22=Data!#REF!,Data!#REF!,(IF(B22=Data!#REF!,Data!#REF!,(IF(B22=Data!B73,Data!I73,(IF(B22=Data!B76,Data!I891,(IF(B22=Data!#REF!,Data!#REF!,(IF(B22=Data!#REF!,Data!#REF!,Data!#REF!)))))))))))))))&amp;IF(B22=Data!#REF!,Data!#REF!,(IF(B22=Data!#REF!,Data!#REF!,(IF(B22=Data!#REF!,Data!#REF!,(IF(B22=Data!#REF!,Data!#REF!,(IF(B22=Data!#REF!,Data!#REF!,Data!#REF!)))))))))</f>
        <v>#REF!</v>
      </c>
      <c r="T22" s="456"/>
      <c r="U22" s="455" t="e">
        <f>IF(B22=Data!#REF!,Data!#REF!,(IF(B22=Data!B94,Data!J94,(IF(B22=Data!#REF!,Data!#REF!,(IF(B22=Data!#REF!,Data!#REF!,(IF(B22=Data!#REF!,Data!#REF!,(IF(B22=Data!#REF!,Data!#REF!,(IF(B22=Data!#REF!,Data!#REF!,(IF(B22=Data!#REF!,Data!#REF!,Data!#REF!)))))))))))))))&amp;IF(B22=Data!#REF!,Data!#REF!,(IF(B22=Data!#REF!,Data!#REF!,(IF(B22=Data!#REF!,Data!#REF!,(IF(B22=Data!#REF!,Data!#REF!,(IF(B22=Data!B73,Data!J73,(IF(B22=Data!B76,Data!J891,(IF(B22=Data!#REF!,Data!#REF!,(IF(B22=Data!#REF!,Data!#REF!,Data!#REF!)))))))))))))))&amp;IF(B22=Data!#REF!,Data!#REF!,(IF(B22=Data!#REF!,Data!#REF!,(IF(B22=Data!#REF!,Data!#REF!,(IF(B22=Data!#REF!,Data!#REF!,(IF(B22=Data!#REF!,Data!#REF!,Data!#REF!)))))))))</f>
        <v>#REF!</v>
      </c>
      <c r="V22" s="457">
        <f>IF(D22="","",VLOOKUP(B22,Data!$B$5:$J$402,9,FALSE)*D22)</f>
        <v>5.952</v>
      </c>
    </row>
    <row r="23" spans="1:22" s="458" customFormat="1" ht="20" customHeight="1">
      <c r="A23" s="443"/>
      <c r="B23" s="536" t="s">
        <v>996</v>
      </c>
      <c r="C23" s="512" t="str">
        <f>IF(D23="","",VLOOKUP(B23,Data!$B$5:$L$402,2,FALSE))</f>
        <v/>
      </c>
      <c r="D23" s="514"/>
      <c r="E23" s="463" t="s">
        <v>939</v>
      </c>
      <c r="F23" s="445" t="str">
        <f>IF(D23="","",VLOOKUP(B23,Data!$B$5:$L$402,11,FALSE))</f>
        <v/>
      </c>
      <c r="G23" s="448" t="str">
        <f t="shared" si="0"/>
        <v>-</v>
      </c>
      <c r="H23" s="449" t="str">
        <f>IF(D23="","",VLOOKUP(B23,Data!$B$5:$D$402,3,FALSE))</f>
        <v/>
      </c>
      <c r="I23" s="450" t="str">
        <f>IF(D23="","",VLOOKUP(B23,Data!$B$5:$M$402,12,FALSE))</f>
        <v/>
      </c>
      <c r="J23" s="451"/>
      <c r="K23" s="452" t="str">
        <f>IF(D23="","",VLOOKUP(B23,Data!$B$5:$E$402,4,FALSE)*D23)</f>
        <v/>
      </c>
      <c r="L23" s="445" t="str">
        <f>IF(D23="","",VLOOKUP(B23,Data!$B$5:$F$402,5,FALSE)*D23)</f>
        <v/>
      </c>
      <c r="M23" s="448" t="e">
        <f>IF(B23=Data!#REF!,Data!#REF!,(IF(B23=Data!B136,Data!G136,(IF(B23=Data!#REF!,Data!#REF!,(IF(B23=Data!#REF!,Data!#REF!,(IF(B23=Data!#REF!,Data!#REF!,(IF(B23=Data!#REF!,Data!#REF!,(IF(B23=Data!#REF!,Data!#REF!,(IF(B23=Data!#REF!,Data!#REF!,Data!#REF!)))))))))))))))&amp;IF(B23=Data!#REF!,Data!#REF!,(IF(B23=Data!#REF!,Data!#REF!,(IF(B23=Data!#REF!,Data!#REF!,(IF(B23=Data!#REF!,Data!#REF!,(IF(B23=Data!B115,Data!G115,(IF(B23=Data!B118,Data!G933,(IF(B23=Data!#REF!,Data!#REF!,(IF(B23=Data!#REF!,Data!#REF!,Data!#REF!)))))))))))))))&amp;IF(B23=Data!#REF!,Data!#REF!,(IF(B23=Data!#REF!,Data!#REF!,(IF(B23=Data!#REF!,Data!#REF!,(IF(B23=Data!#REF!,Data!#REF!,(IF(B23=Data!#REF!,Data!#REF!,Data!#REF!)))))))))</f>
        <v>#REF!</v>
      </c>
      <c r="N23" s="453"/>
      <c r="O23" s="454"/>
      <c r="P23" s="455" t="e">
        <f>IF(B23=Data!#REF!,Data!#REF!,(IF(B23=Data!B136,Data!H136,(IF(B23=Data!#REF!,Data!#REF!,(IF(B23=Data!#REF!,Data!#REF!,(IF(B23=Data!#REF!,Data!#REF!,(IF(B23=Data!#REF!,Data!#REF!,(IF(B23=Data!#REF!,Data!#REF!,(IF(B23=Data!#REF!,Data!#REF!,Data!#REF!)))))))))))))))&amp;IF(B23=Data!#REF!,Data!#REF!,(IF(B23=Data!#REF!,Data!#REF!,(IF(B23=Data!#REF!,Data!#REF!,(IF(B23=Data!#REF!,Data!#REF!,(IF(B23=Data!B115,Data!H115,(IF(B23=Data!B118,Data!H933,(IF(B23=Data!#REF!,Data!#REF!,(IF(B23=Data!#REF!,Data!#REF!,Data!#REF!)))))))))))))))&amp;IF(B23=Data!#REF!,Data!#REF!,(IF(B23=Data!#REF!,Data!#REF!,(IF(B23=Data!#REF!,Data!#REF!,(IF(B23=Data!#REF!,Data!#REF!,(IF(B23=Data!#REF!,Data!#REF!,Data!#REF!)))))))))</f>
        <v>#REF!</v>
      </c>
      <c r="Q23" s="454"/>
      <c r="R23" s="454"/>
      <c r="S23" s="455" t="e">
        <f>IF(B23=Data!#REF!,Data!#REF!,(IF(B23=Data!B136,Data!I136,(IF(B23=Data!#REF!,Data!#REF!,(IF(B23=Data!#REF!,Data!#REF!,(IF(B23=Data!#REF!,Data!#REF!,(IF(B23=Data!#REF!,Data!#REF!,(IF(B23=Data!#REF!,Data!#REF!,(IF(B23=Data!#REF!,Data!#REF!,Data!#REF!)))))))))))))))&amp;IF(B23=Data!#REF!,Data!#REF!,(IF(B23=Data!#REF!,Data!#REF!,(IF(B23=Data!#REF!,Data!#REF!,(IF(B23=Data!#REF!,Data!#REF!,(IF(B23=Data!B115,Data!I115,(IF(B23=Data!B118,Data!I933,(IF(B23=Data!#REF!,Data!#REF!,(IF(B23=Data!#REF!,Data!#REF!,Data!#REF!)))))))))))))))&amp;IF(B23=Data!#REF!,Data!#REF!,(IF(B23=Data!#REF!,Data!#REF!,(IF(B23=Data!#REF!,Data!#REF!,(IF(B23=Data!#REF!,Data!#REF!,(IF(B23=Data!#REF!,Data!#REF!,Data!#REF!)))))))))</f>
        <v>#REF!</v>
      </c>
      <c r="T23" s="456"/>
      <c r="U23" s="455" t="e">
        <f>IF(B23=Data!#REF!,Data!#REF!,(IF(B23=Data!B136,Data!J136,(IF(B23=Data!#REF!,Data!#REF!,(IF(B23=Data!#REF!,Data!#REF!,(IF(B23=Data!#REF!,Data!#REF!,(IF(B23=Data!#REF!,Data!#REF!,(IF(B23=Data!#REF!,Data!#REF!,(IF(B23=Data!#REF!,Data!#REF!,Data!#REF!)))))))))))))))&amp;IF(B23=Data!#REF!,Data!#REF!,(IF(B23=Data!#REF!,Data!#REF!,(IF(B23=Data!#REF!,Data!#REF!,(IF(B23=Data!#REF!,Data!#REF!,(IF(B23=Data!B115,Data!J115,(IF(B23=Data!B118,Data!J933,(IF(B23=Data!#REF!,Data!#REF!,(IF(B23=Data!#REF!,Data!#REF!,Data!#REF!)))))))))))))))&amp;IF(B23=Data!#REF!,Data!#REF!,(IF(B23=Data!#REF!,Data!#REF!,(IF(B23=Data!#REF!,Data!#REF!,(IF(B23=Data!#REF!,Data!#REF!,(IF(B23=Data!#REF!,Data!#REF!,Data!#REF!)))))))))</f>
        <v>#REF!</v>
      </c>
      <c r="V23" s="457" t="str">
        <f>IF(D23="","",VLOOKUP(B23,Data!$B$5:$J$402,9,FALSE)*D23)</f>
        <v/>
      </c>
    </row>
    <row r="24" spans="1:22" s="458" customFormat="1" ht="20" customHeight="1">
      <c r="A24" s="443">
        <v>4</v>
      </c>
      <c r="B24" s="460" t="s">
        <v>357</v>
      </c>
      <c r="C24" s="445" t="str">
        <f>IF(D24="","",VLOOKUP(B24,Data!$B$5:$L$402,2,FALSE))</f>
        <v>WQ78290</v>
      </c>
      <c r="D24" s="514">
        <v>10</v>
      </c>
      <c r="E24" s="447"/>
      <c r="F24" s="445">
        <f>IF(D24="","",VLOOKUP(B24,Data!$B$5:$L$402,11,FALSE))</f>
        <v>4283.7299999999996</v>
      </c>
      <c r="G24" s="448">
        <f t="shared" si="0"/>
        <v>42837.299999999996</v>
      </c>
      <c r="H24" s="449" t="str">
        <f>IF(D24="","",VLOOKUP(B24,Data!$B$5:$D$402,3,FALSE))</f>
        <v>C/T</v>
      </c>
      <c r="I24" s="450" t="str">
        <f>IF(D24="","",VLOOKUP(B24,Data!$B$5:$M$402,12,FALSE))</f>
        <v>Indonesia</v>
      </c>
      <c r="J24" s="535" t="s">
        <v>997</v>
      </c>
      <c r="K24" s="452">
        <f>IF(D24="","",VLOOKUP(B24,Data!$B$5:$E$402,4,FALSE)*D24)</f>
        <v>3050</v>
      </c>
      <c r="L24" s="445">
        <f>IF(D24="","",VLOOKUP(B24,Data!$B$5:$F$402,5,FALSE)*D24)</f>
        <v>2690</v>
      </c>
      <c r="M24" s="448" t="e">
        <f>IF(B24=Data!#REF!,Data!#REF!,(IF(B24=Data!B96,Data!G96,(IF(B24=Data!#REF!,Data!#REF!,(IF(B24=Data!#REF!,Data!#REF!,(IF(B24=Data!#REF!,Data!#REF!,(IF(B24=Data!#REF!,Data!#REF!,(IF(B24=Data!#REF!,Data!#REF!,(IF(B24=Data!#REF!,Data!#REF!,Data!#REF!)))))))))))))))&amp;IF(B24=Data!#REF!,Data!#REF!,(IF(B24=Data!#REF!,Data!#REF!,(IF(B24=Data!#REF!,Data!#REF!,(IF(B24=Data!#REF!,Data!#REF!,(IF(B24=Data!B75,Data!G75,(IF(B24=Data!B78,Data!G893,(IF(B24=Data!#REF!,Data!#REF!,(IF(B24=Data!#REF!,Data!#REF!,Data!#REF!)))))))))))))))&amp;IF(B24=Data!#REF!,Data!#REF!,(IF(B24=Data!#REF!,Data!#REF!,(IF(B24=Data!#REF!,Data!#REF!,(IF(B24=Data!#REF!,Data!#REF!,(IF(B24=Data!#REF!,Data!#REF!,Data!#REF!)))))))))</f>
        <v>#REF!</v>
      </c>
      <c r="N24" s="453"/>
      <c r="O24" s="454"/>
      <c r="P24" s="455" t="e">
        <f>IF(B24=Data!#REF!,Data!#REF!,(IF(B24=Data!B96,Data!H96,(IF(B24=Data!#REF!,Data!#REF!,(IF(B24=Data!#REF!,Data!#REF!,(IF(B24=Data!#REF!,Data!#REF!,(IF(B24=Data!#REF!,Data!#REF!,(IF(B24=Data!#REF!,Data!#REF!,(IF(B24=Data!#REF!,Data!#REF!,Data!#REF!)))))))))))))))&amp;IF(B24=Data!#REF!,Data!#REF!,(IF(B24=Data!#REF!,Data!#REF!,(IF(B24=Data!#REF!,Data!#REF!,(IF(B24=Data!#REF!,Data!#REF!,(IF(B24=Data!B75,Data!H75,(IF(B24=Data!B78,Data!H893,(IF(B24=Data!#REF!,Data!#REF!,(IF(B24=Data!#REF!,Data!#REF!,Data!#REF!)))))))))))))))&amp;IF(B24=Data!#REF!,Data!#REF!,(IF(B24=Data!#REF!,Data!#REF!,(IF(B24=Data!#REF!,Data!#REF!,(IF(B24=Data!#REF!,Data!#REF!,(IF(B24=Data!#REF!,Data!#REF!,Data!#REF!)))))))))</f>
        <v>#REF!</v>
      </c>
      <c r="Q24" s="454"/>
      <c r="R24" s="454"/>
      <c r="S24" s="455" t="e">
        <f>IF(B24=Data!#REF!,Data!#REF!,(IF(B24=Data!B96,Data!I96,(IF(B24=Data!#REF!,Data!#REF!,(IF(B24=Data!#REF!,Data!#REF!,(IF(B24=Data!#REF!,Data!#REF!,(IF(B24=Data!#REF!,Data!#REF!,(IF(B24=Data!#REF!,Data!#REF!,(IF(B24=Data!#REF!,Data!#REF!,Data!#REF!)))))))))))))))&amp;IF(B24=Data!#REF!,Data!#REF!,(IF(B24=Data!#REF!,Data!#REF!,(IF(B24=Data!#REF!,Data!#REF!,(IF(B24=Data!#REF!,Data!#REF!,(IF(B24=Data!B75,Data!I75,(IF(B24=Data!B78,Data!I893,(IF(B24=Data!#REF!,Data!#REF!,(IF(B24=Data!#REF!,Data!#REF!,Data!#REF!)))))))))))))))&amp;IF(B24=Data!#REF!,Data!#REF!,(IF(B24=Data!#REF!,Data!#REF!,(IF(B24=Data!#REF!,Data!#REF!,(IF(B24=Data!#REF!,Data!#REF!,(IF(B24=Data!#REF!,Data!#REF!,Data!#REF!)))))))))</f>
        <v>#REF!</v>
      </c>
      <c r="T24" s="456"/>
      <c r="U24" s="455" t="e">
        <f>IF(B24=Data!#REF!,Data!#REF!,(IF(B24=Data!B96,Data!J96,(IF(B24=Data!#REF!,Data!#REF!,(IF(B24=Data!#REF!,Data!#REF!,(IF(B24=Data!#REF!,Data!#REF!,(IF(B24=Data!#REF!,Data!#REF!,(IF(B24=Data!#REF!,Data!#REF!,(IF(B24=Data!#REF!,Data!#REF!,Data!#REF!)))))))))))))))&amp;IF(B24=Data!#REF!,Data!#REF!,(IF(B24=Data!#REF!,Data!#REF!,(IF(B24=Data!#REF!,Data!#REF!,(IF(B24=Data!#REF!,Data!#REF!,(IF(B24=Data!B75,Data!J75,(IF(B24=Data!B78,Data!J893,(IF(B24=Data!#REF!,Data!#REF!,(IF(B24=Data!#REF!,Data!#REF!,Data!#REF!)))))))))))))))&amp;IF(B24=Data!#REF!,Data!#REF!,(IF(B24=Data!#REF!,Data!#REF!,(IF(B24=Data!#REF!,Data!#REF!,(IF(B24=Data!#REF!,Data!#REF!,(IF(B24=Data!#REF!,Data!#REF!,Data!#REF!)))))))))</f>
        <v>#REF!</v>
      </c>
      <c r="V24" s="457">
        <f>IF(D24="","",VLOOKUP(B24,Data!$B$5:$J$402,9,FALSE)*D24)</f>
        <v>15.34</v>
      </c>
    </row>
    <row r="25" spans="1:22" s="458" customFormat="1" ht="20" customHeight="1">
      <c r="A25" s="443"/>
      <c r="B25" s="536" t="s">
        <v>998</v>
      </c>
      <c r="C25" s="512" t="str">
        <f>IF(D25="","",VLOOKUP(B25,Data!$B$5:$L$402,2,FALSE))</f>
        <v/>
      </c>
      <c r="D25" s="514"/>
      <c r="E25" s="447"/>
      <c r="F25" s="445" t="str">
        <f>IF(D25="","",VLOOKUP(B25,Data!$B$5:$L$402,11,FALSE))</f>
        <v/>
      </c>
      <c r="G25" s="448" t="str">
        <f t="shared" ref="G25:G27" si="1">IF(D25&gt;0,D25*F25,"-")</f>
        <v>-</v>
      </c>
      <c r="H25" s="449" t="str">
        <f>IF(D25="","",VLOOKUP(B25,Data!$B$5:$D$402,3,FALSE))</f>
        <v/>
      </c>
      <c r="I25" s="450" t="str">
        <f>IF(D25="","",VLOOKUP(B25,Data!$B$5:$M$402,12,FALSE))</f>
        <v/>
      </c>
      <c r="J25" s="451"/>
      <c r="K25" s="452" t="str">
        <f>IF(D25="","",VLOOKUP(B25,Data!$B$5:$E$402,4,FALSE)*D25)</f>
        <v/>
      </c>
      <c r="L25" s="445" t="str">
        <f>IF(D25="","",VLOOKUP(B25,Data!$B$5:$F$402,5,FALSE)*D25)</f>
        <v/>
      </c>
      <c r="M25" s="448" t="e">
        <f>IF(B25=Data!#REF!,Data!#REF!,(IF(B25=Data!B139,Data!G139,(IF(B25=Data!#REF!,Data!#REF!,(IF(B25=Data!#REF!,Data!#REF!,(IF(B25=Data!#REF!,Data!#REF!,(IF(B25=Data!#REF!,Data!#REF!,(IF(B25=Data!#REF!,Data!#REF!,(IF(B25=Data!#REF!,Data!#REF!,Data!#REF!)))))))))))))))&amp;IF(B25=Data!#REF!,Data!#REF!,(IF(B25=Data!#REF!,Data!#REF!,(IF(B25=Data!#REF!,Data!#REF!,(IF(B25=Data!#REF!,Data!#REF!,(IF(B25=Data!B118,Data!G118,(IF(B25=Data!B121,Data!G936,(IF(B25=Data!#REF!,Data!#REF!,(IF(B25=Data!#REF!,Data!#REF!,Data!#REF!)))))))))))))))&amp;IF(B25=Data!#REF!,Data!#REF!,(IF(B25=Data!#REF!,Data!#REF!,(IF(B25=Data!#REF!,Data!#REF!,(IF(B25=Data!#REF!,Data!#REF!,(IF(B25=Data!#REF!,Data!#REF!,Data!#REF!)))))))))</f>
        <v>#REF!</v>
      </c>
      <c r="N25" s="453"/>
      <c r="O25" s="454"/>
      <c r="P25" s="455" t="e">
        <f>IF(B25=Data!#REF!,Data!#REF!,(IF(B25=Data!B139,Data!H139,(IF(B25=Data!#REF!,Data!#REF!,(IF(B25=Data!#REF!,Data!#REF!,(IF(B25=Data!#REF!,Data!#REF!,(IF(B25=Data!#REF!,Data!#REF!,(IF(B25=Data!#REF!,Data!#REF!,(IF(B25=Data!#REF!,Data!#REF!,Data!#REF!)))))))))))))))&amp;IF(B25=Data!#REF!,Data!#REF!,(IF(B25=Data!#REF!,Data!#REF!,(IF(B25=Data!#REF!,Data!#REF!,(IF(B25=Data!#REF!,Data!#REF!,(IF(B25=Data!B118,Data!H118,(IF(B25=Data!B121,Data!H936,(IF(B25=Data!#REF!,Data!#REF!,(IF(B25=Data!#REF!,Data!#REF!,Data!#REF!)))))))))))))))&amp;IF(B25=Data!#REF!,Data!#REF!,(IF(B25=Data!#REF!,Data!#REF!,(IF(B25=Data!#REF!,Data!#REF!,(IF(B25=Data!#REF!,Data!#REF!,(IF(B25=Data!#REF!,Data!#REF!,Data!#REF!)))))))))</f>
        <v>#REF!</v>
      </c>
      <c r="Q25" s="454"/>
      <c r="R25" s="454"/>
      <c r="S25" s="455" t="e">
        <f>IF(B25=Data!#REF!,Data!#REF!,(IF(B25=Data!B139,Data!I139,(IF(B25=Data!#REF!,Data!#REF!,(IF(B25=Data!#REF!,Data!#REF!,(IF(B25=Data!#REF!,Data!#REF!,(IF(B25=Data!#REF!,Data!#REF!,(IF(B25=Data!#REF!,Data!#REF!,(IF(B25=Data!#REF!,Data!#REF!,Data!#REF!)))))))))))))))&amp;IF(B25=Data!#REF!,Data!#REF!,(IF(B25=Data!#REF!,Data!#REF!,(IF(B25=Data!#REF!,Data!#REF!,(IF(B25=Data!#REF!,Data!#REF!,(IF(B25=Data!B118,Data!I118,(IF(B25=Data!B121,Data!I936,(IF(B25=Data!#REF!,Data!#REF!,(IF(B25=Data!#REF!,Data!#REF!,Data!#REF!)))))))))))))))&amp;IF(B25=Data!#REF!,Data!#REF!,(IF(B25=Data!#REF!,Data!#REF!,(IF(B25=Data!#REF!,Data!#REF!,(IF(B25=Data!#REF!,Data!#REF!,(IF(B25=Data!#REF!,Data!#REF!,Data!#REF!)))))))))</f>
        <v>#REF!</v>
      </c>
      <c r="T25" s="456"/>
      <c r="U25" s="455" t="e">
        <f>IF(B25=Data!#REF!,Data!#REF!,(IF(B25=Data!B139,Data!J139,(IF(B25=Data!#REF!,Data!#REF!,(IF(B25=Data!#REF!,Data!#REF!,(IF(B25=Data!#REF!,Data!#REF!,(IF(B25=Data!#REF!,Data!#REF!,(IF(B25=Data!#REF!,Data!#REF!,(IF(B25=Data!#REF!,Data!#REF!,Data!#REF!)))))))))))))))&amp;IF(B25=Data!#REF!,Data!#REF!,(IF(B25=Data!#REF!,Data!#REF!,(IF(B25=Data!#REF!,Data!#REF!,(IF(B25=Data!#REF!,Data!#REF!,(IF(B25=Data!B118,Data!J118,(IF(B25=Data!B121,Data!J936,(IF(B25=Data!#REF!,Data!#REF!,(IF(B25=Data!#REF!,Data!#REF!,Data!#REF!)))))))))))))))&amp;IF(B25=Data!#REF!,Data!#REF!,(IF(B25=Data!#REF!,Data!#REF!,(IF(B25=Data!#REF!,Data!#REF!,(IF(B25=Data!#REF!,Data!#REF!,(IF(B25=Data!#REF!,Data!#REF!,Data!#REF!)))))))))</f>
        <v>#REF!</v>
      </c>
      <c r="V25" s="457" t="str">
        <f>IF(D25="","",VLOOKUP(B25,Data!$B$5:$J$402,9,FALSE)*D25)</f>
        <v/>
      </c>
    </row>
    <row r="26" spans="1:22" s="458" customFormat="1" ht="20" customHeight="1">
      <c r="A26" s="443">
        <v>5</v>
      </c>
      <c r="B26" s="460" t="s">
        <v>199</v>
      </c>
      <c r="C26" s="445" t="str">
        <f>IF(D26="","",VLOOKUP(B26,Data!$B$5:$L$402,2,FALSE))</f>
        <v>WH50360</v>
      </c>
      <c r="D26" s="514">
        <v>2</v>
      </c>
      <c r="E26" s="447"/>
      <c r="F26" s="445">
        <f>IF(D26="","",VLOOKUP(B26,Data!$B$5:$L$402,11,FALSE))</f>
        <v>1751.45</v>
      </c>
      <c r="G26" s="448">
        <f t="shared" si="1"/>
        <v>3502.9</v>
      </c>
      <c r="H26" s="449" t="str">
        <f>IF(D26="","",VLOOKUP(B26,Data!$B$5:$D$402,3,FALSE))</f>
        <v>C/T</v>
      </c>
      <c r="I26" s="450" t="str">
        <f>IF(D26="","",VLOOKUP(B26,Data!$B$5:$M$402,12,FALSE))</f>
        <v>Indonesia</v>
      </c>
      <c r="J26" s="535" t="s">
        <v>999</v>
      </c>
      <c r="K26" s="452">
        <f>IF(D26="","",VLOOKUP(B26,Data!$B$5:$E$402,4,FALSE)*D26)</f>
        <v>402</v>
      </c>
      <c r="L26" s="445">
        <f>IF(D26="","",VLOOKUP(B26,Data!$B$5:$F$402,5,FALSE)*D26)</f>
        <v>362</v>
      </c>
      <c r="M26" s="448" t="e">
        <f>IF(B26=Data!#REF!,Data!#REF!,(IF(B26=Data!B99,Data!G99,(IF(B26=Data!#REF!,Data!#REF!,(IF(B26=Data!#REF!,Data!#REF!,(IF(B26=Data!#REF!,Data!#REF!,(IF(B26=Data!#REF!,Data!#REF!,(IF(B26=Data!#REF!,Data!#REF!,(IF(B26=Data!#REF!,Data!#REF!,Data!#REF!)))))))))))))))&amp;IF(B26=Data!#REF!,Data!#REF!,(IF(B26=Data!#REF!,Data!#REF!,(IF(B26=Data!#REF!,Data!#REF!,(IF(B26=Data!#REF!,Data!#REF!,(IF(B26=Data!B78,Data!G78,(IF(B26=Data!B81,Data!G896,(IF(B26=Data!#REF!,Data!#REF!,(IF(B26=Data!#REF!,Data!#REF!,Data!#REF!)))))))))))))))&amp;IF(B26=Data!#REF!,Data!#REF!,(IF(B26=Data!#REF!,Data!#REF!,(IF(B26=Data!#REF!,Data!#REF!,(IF(B26=Data!#REF!,Data!#REF!,(IF(B26=Data!#REF!,Data!#REF!,Data!#REF!)))))))))</f>
        <v>#REF!</v>
      </c>
      <c r="N26" s="453"/>
      <c r="O26" s="454"/>
      <c r="P26" s="455" t="e">
        <f>IF(B26=Data!#REF!,Data!#REF!,(IF(B26=Data!B99,Data!H99,(IF(B26=Data!#REF!,Data!#REF!,(IF(B26=Data!#REF!,Data!#REF!,(IF(B26=Data!#REF!,Data!#REF!,(IF(B26=Data!#REF!,Data!#REF!,(IF(B26=Data!#REF!,Data!#REF!,(IF(B26=Data!#REF!,Data!#REF!,Data!#REF!)))))))))))))))&amp;IF(B26=Data!#REF!,Data!#REF!,(IF(B26=Data!#REF!,Data!#REF!,(IF(B26=Data!#REF!,Data!#REF!,(IF(B26=Data!#REF!,Data!#REF!,(IF(B26=Data!B78,Data!H78,(IF(B26=Data!B81,Data!H896,(IF(B26=Data!#REF!,Data!#REF!,(IF(B26=Data!#REF!,Data!#REF!,Data!#REF!)))))))))))))))&amp;IF(B26=Data!#REF!,Data!#REF!,(IF(B26=Data!#REF!,Data!#REF!,(IF(B26=Data!#REF!,Data!#REF!,(IF(B26=Data!#REF!,Data!#REF!,(IF(B26=Data!#REF!,Data!#REF!,Data!#REF!)))))))))</f>
        <v>#REF!</v>
      </c>
      <c r="Q26" s="454"/>
      <c r="R26" s="454"/>
      <c r="S26" s="455" t="e">
        <f>IF(B26=Data!#REF!,Data!#REF!,(IF(B26=Data!B99,Data!I99,(IF(B26=Data!#REF!,Data!#REF!,(IF(B26=Data!#REF!,Data!#REF!,(IF(B26=Data!#REF!,Data!#REF!,(IF(B26=Data!#REF!,Data!#REF!,(IF(B26=Data!#REF!,Data!#REF!,(IF(B26=Data!#REF!,Data!#REF!,Data!#REF!)))))))))))))))&amp;IF(B26=Data!#REF!,Data!#REF!,(IF(B26=Data!#REF!,Data!#REF!,(IF(B26=Data!#REF!,Data!#REF!,(IF(B26=Data!#REF!,Data!#REF!,(IF(B26=Data!B78,Data!I78,(IF(B26=Data!B81,Data!I896,(IF(B26=Data!#REF!,Data!#REF!,(IF(B26=Data!#REF!,Data!#REF!,Data!#REF!)))))))))))))))&amp;IF(B26=Data!#REF!,Data!#REF!,(IF(B26=Data!#REF!,Data!#REF!,(IF(B26=Data!#REF!,Data!#REF!,(IF(B26=Data!#REF!,Data!#REF!,(IF(B26=Data!#REF!,Data!#REF!,Data!#REF!)))))))))</f>
        <v>#REF!</v>
      </c>
      <c r="T26" s="456"/>
      <c r="U26" s="455" t="e">
        <f>IF(B26=Data!#REF!,Data!#REF!,(IF(B26=Data!B99,Data!J99,(IF(B26=Data!#REF!,Data!#REF!,(IF(B26=Data!#REF!,Data!#REF!,(IF(B26=Data!#REF!,Data!#REF!,(IF(B26=Data!#REF!,Data!#REF!,(IF(B26=Data!#REF!,Data!#REF!,(IF(B26=Data!#REF!,Data!#REF!,Data!#REF!)))))))))))))))&amp;IF(B26=Data!#REF!,Data!#REF!,(IF(B26=Data!#REF!,Data!#REF!,(IF(B26=Data!#REF!,Data!#REF!,(IF(B26=Data!#REF!,Data!#REF!,(IF(B26=Data!B78,Data!J78,(IF(B26=Data!B81,Data!J896,(IF(B26=Data!#REF!,Data!#REF!,(IF(B26=Data!#REF!,Data!#REF!,Data!#REF!)))))))))))))))&amp;IF(B26=Data!#REF!,Data!#REF!,(IF(B26=Data!#REF!,Data!#REF!,(IF(B26=Data!#REF!,Data!#REF!,(IF(B26=Data!#REF!,Data!#REF!,(IF(B26=Data!#REF!,Data!#REF!,Data!#REF!)))))))))</f>
        <v>#REF!</v>
      </c>
      <c r="V26" s="457">
        <f>IF(D26="","",VLOOKUP(B26,Data!$B$5:$J$402,9,FALSE)*D26)</f>
        <v>2.2999999999999998</v>
      </c>
    </row>
    <row r="27" spans="1:22" s="458" customFormat="1" ht="20" customHeight="1">
      <c r="A27" s="443">
        <v>6</v>
      </c>
      <c r="B27" s="460" t="s">
        <v>215</v>
      </c>
      <c r="C27" s="445" t="str">
        <f>IF(D27="","",VLOOKUP(B27,Data!$B$5:$L$402,2,FALSE))</f>
        <v>WH50420</v>
      </c>
      <c r="D27" s="514">
        <v>2</v>
      </c>
      <c r="E27" s="447"/>
      <c r="F27" s="445">
        <f>IF(D27="","",VLOOKUP(B27,Data!$B$5:$L$402,11,FALSE))</f>
        <v>1897.4</v>
      </c>
      <c r="G27" s="448">
        <f t="shared" si="1"/>
        <v>3794.8</v>
      </c>
      <c r="H27" s="449" t="str">
        <f>IF(D27="","",VLOOKUP(B27,Data!$B$5:$D$402,3,FALSE))</f>
        <v>C/T</v>
      </c>
      <c r="I27" s="450" t="str">
        <f>IF(D27="","",VLOOKUP(B27,Data!$B$5:$M$402,12,FALSE))</f>
        <v>Indonesia</v>
      </c>
      <c r="J27" s="535" t="s">
        <v>999</v>
      </c>
      <c r="K27" s="452">
        <f>IF(D27="","",VLOOKUP(B27,Data!$B$5:$E$402,4,FALSE)*D27)</f>
        <v>444</v>
      </c>
      <c r="L27" s="445">
        <f>IF(D27="","",VLOOKUP(B27,Data!$B$5:$F$402,5,FALSE)*D27)</f>
        <v>402</v>
      </c>
      <c r="M27" s="448" t="e">
        <f>IF(B27=Data!#REF!,Data!#REF!,(IF(B27=Data!B102,Data!G102,(IF(B27=Data!#REF!,Data!#REF!,(IF(B27=Data!#REF!,Data!#REF!,(IF(B27=Data!#REF!,Data!#REF!,(IF(B27=Data!#REF!,Data!#REF!,(IF(B27=Data!#REF!,Data!#REF!,(IF(B27=Data!#REF!,Data!#REF!,Data!#REF!)))))))))))))))&amp;IF(B27=Data!#REF!,Data!#REF!,(IF(B27=Data!#REF!,Data!#REF!,(IF(B27=Data!#REF!,Data!#REF!,(IF(B27=Data!#REF!,Data!#REF!,(IF(B27=Data!B81,Data!G81,(IF(B27=Data!B84,Data!G899,(IF(B27=Data!#REF!,Data!#REF!,(IF(B27=Data!#REF!,Data!#REF!,Data!#REF!)))))))))))))))&amp;IF(B27=Data!#REF!,Data!#REF!,(IF(B27=Data!#REF!,Data!#REF!,(IF(B27=Data!#REF!,Data!#REF!,(IF(B27=Data!#REF!,Data!#REF!,(IF(B27=Data!#REF!,Data!#REF!,Data!#REF!)))))))))</f>
        <v>#REF!</v>
      </c>
      <c r="N27" s="453"/>
      <c r="O27" s="454"/>
      <c r="P27" s="455" t="e">
        <f>IF(B27=Data!#REF!,Data!#REF!,(IF(B27=Data!B102,Data!H102,(IF(B27=Data!#REF!,Data!#REF!,(IF(B27=Data!#REF!,Data!#REF!,(IF(B27=Data!#REF!,Data!#REF!,(IF(B27=Data!#REF!,Data!#REF!,(IF(B27=Data!#REF!,Data!#REF!,(IF(B27=Data!#REF!,Data!#REF!,Data!#REF!)))))))))))))))&amp;IF(B27=Data!#REF!,Data!#REF!,(IF(B27=Data!#REF!,Data!#REF!,(IF(B27=Data!#REF!,Data!#REF!,(IF(B27=Data!#REF!,Data!#REF!,(IF(B27=Data!B81,Data!H81,(IF(B27=Data!B84,Data!H899,(IF(B27=Data!#REF!,Data!#REF!,(IF(B27=Data!#REF!,Data!#REF!,Data!#REF!)))))))))))))))&amp;IF(B27=Data!#REF!,Data!#REF!,(IF(B27=Data!#REF!,Data!#REF!,(IF(B27=Data!#REF!,Data!#REF!,(IF(B27=Data!#REF!,Data!#REF!,(IF(B27=Data!#REF!,Data!#REF!,Data!#REF!)))))))))</f>
        <v>#REF!</v>
      </c>
      <c r="Q27" s="454"/>
      <c r="R27" s="454"/>
      <c r="S27" s="455" t="e">
        <f>IF(B27=Data!#REF!,Data!#REF!,(IF(B27=Data!B102,Data!I102,(IF(B27=Data!#REF!,Data!#REF!,(IF(B27=Data!#REF!,Data!#REF!,(IF(B27=Data!#REF!,Data!#REF!,(IF(B27=Data!#REF!,Data!#REF!,(IF(B27=Data!#REF!,Data!#REF!,(IF(B27=Data!#REF!,Data!#REF!,Data!#REF!)))))))))))))))&amp;IF(B27=Data!#REF!,Data!#REF!,(IF(B27=Data!#REF!,Data!#REF!,(IF(B27=Data!#REF!,Data!#REF!,(IF(B27=Data!#REF!,Data!#REF!,(IF(B27=Data!B81,Data!I81,(IF(B27=Data!B84,Data!I899,(IF(B27=Data!#REF!,Data!#REF!,(IF(B27=Data!#REF!,Data!#REF!,Data!#REF!)))))))))))))))&amp;IF(B27=Data!#REF!,Data!#REF!,(IF(B27=Data!#REF!,Data!#REF!,(IF(B27=Data!#REF!,Data!#REF!,(IF(B27=Data!#REF!,Data!#REF!,(IF(B27=Data!#REF!,Data!#REF!,Data!#REF!)))))))))</f>
        <v>#REF!</v>
      </c>
      <c r="T27" s="456"/>
      <c r="U27" s="455" t="e">
        <f>IF(B27=Data!#REF!,Data!#REF!,(IF(B27=Data!B102,Data!J102,(IF(B27=Data!#REF!,Data!#REF!,(IF(B27=Data!#REF!,Data!#REF!,(IF(B27=Data!#REF!,Data!#REF!,(IF(B27=Data!#REF!,Data!#REF!,(IF(B27=Data!#REF!,Data!#REF!,(IF(B27=Data!#REF!,Data!#REF!,Data!#REF!)))))))))))))))&amp;IF(B27=Data!#REF!,Data!#REF!,(IF(B27=Data!#REF!,Data!#REF!,(IF(B27=Data!#REF!,Data!#REF!,(IF(B27=Data!#REF!,Data!#REF!,(IF(B27=Data!B81,Data!J81,(IF(B27=Data!B84,Data!J899,(IF(B27=Data!#REF!,Data!#REF!,(IF(B27=Data!#REF!,Data!#REF!,Data!#REF!)))))))))))))))&amp;IF(B27=Data!#REF!,Data!#REF!,(IF(B27=Data!#REF!,Data!#REF!,(IF(B27=Data!#REF!,Data!#REF!,(IF(B27=Data!#REF!,Data!#REF!,(IF(B27=Data!#REF!,Data!#REF!,Data!#REF!)))))))))</f>
        <v>#REF!</v>
      </c>
      <c r="V27" s="457">
        <f>IF(D27="","",VLOOKUP(B27,Data!$B$5:$J$402,9,FALSE)*D27)</f>
        <v>2.3980000000000001</v>
      </c>
    </row>
    <row r="28" spans="1:22" s="458" customFormat="1" ht="20" customHeight="1">
      <c r="A28" s="443"/>
      <c r="B28" s="462"/>
      <c r="C28" s="445" t="str">
        <f>IF(D28="","",VLOOKUP(B28,Data!$B$5:$L$402,2,FALSE))</f>
        <v/>
      </c>
      <c r="D28" s="461"/>
      <c r="E28" s="463"/>
      <c r="F28" s="445" t="str">
        <f>IF(D28="","",VLOOKUP(B28,Data!$B$5:$L$402,11,FALSE))</f>
        <v/>
      </c>
      <c r="G28" s="448" t="str">
        <f t="shared" si="0"/>
        <v>-</v>
      </c>
      <c r="H28" s="449" t="str">
        <f>IF(D28="","",VLOOKUP(B28,Data!$B$5:$D$402,3,FALSE))</f>
        <v/>
      </c>
      <c r="I28" s="450" t="str">
        <f>IF(D28="","",VLOOKUP(B28,Data!$B$5:$M$402,12,FALSE))</f>
        <v/>
      </c>
      <c r="J28" s="451"/>
      <c r="K28" s="452" t="str">
        <f>IF(D28="","",VLOOKUP(B28,Data!$B$5:$E$402,4,FALSE)*D28)</f>
        <v/>
      </c>
      <c r="L28" s="445" t="str">
        <f>IF(D28="","",VLOOKUP(B28,Data!$B$5:$F$402,5,FALSE)*D28)</f>
        <v/>
      </c>
      <c r="M28" s="448" t="e">
        <f>IF(B28=Data!#REF!,Data!#REF!,(IF(B28=Data!B114,Data!G114,(IF(B28=Data!#REF!,Data!#REF!,(IF(B28=Data!#REF!,Data!#REF!,(IF(B28=Data!#REF!,Data!#REF!,(IF(B28=Data!#REF!,Data!#REF!,(IF(B28=Data!#REF!,Data!#REF!,(IF(B28=Data!#REF!,Data!#REF!,Data!#REF!)))))))))))))))&amp;IF(B28=Data!#REF!,Data!#REF!,(IF(B28=Data!#REF!,Data!#REF!,(IF(B28=Data!#REF!,Data!#REF!,(IF(B28=Data!#REF!,Data!#REF!,(IF(B28=Data!B93,Data!G93,(IF(B28=Data!B96,Data!G911,(IF(B28=Data!#REF!,Data!#REF!,(IF(B28=Data!#REF!,Data!#REF!,Data!#REF!)))))))))))))))&amp;IF(B28=Data!#REF!,Data!#REF!,(IF(B28=Data!#REF!,Data!#REF!,(IF(B28=Data!#REF!,Data!#REF!,(IF(B28=Data!#REF!,Data!#REF!,(IF(B28=Data!#REF!,Data!#REF!,Data!#REF!)))))))))</f>
        <v>#REF!</v>
      </c>
      <c r="N28" s="453"/>
      <c r="O28" s="454"/>
      <c r="P28" s="455" t="e">
        <f>IF(B28=Data!#REF!,Data!#REF!,(IF(B28=Data!B114,Data!H114,(IF(B28=Data!#REF!,Data!#REF!,(IF(B28=Data!#REF!,Data!#REF!,(IF(B28=Data!#REF!,Data!#REF!,(IF(B28=Data!#REF!,Data!#REF!,(IF(B28=Data!#REF!,Data!#REF!,(IF(B28=Data!#REF!,Data!#REF!,Data!#REF!)))))))))))))))&amp;IF(B28=Data!#REF!,Data!#REF!,(IF(B28=Data!#REF!,Data!#REF!,(IF(B28=Data!#REF!,Data!#REF!,(IF(B28=Data!#REF!,Data!#REF!,(IF(B28=Data!B93,Data!H93,(IF(B28=Data!B96,Data!H911,(IF(B28=Data!#REF!,Data!#REF!,(IF(B28=Data!#REF!,Data!#REF!,Data!#REF!)))))))))))))))&amp;IF(B28=Data!#REF!,Data!#REF!,(IF(B28=Data!#REF!,Data!#REF!,(IF(B28=Data!#REF!,Data!#REF!,(IF(B28=Data!#REF!,Data!#REF!,(IF(B28=Data!#REF!,Data!#REF!,Data!#REF!)))))))))</f>
        <v>#REF!</v>
      </c>
      <c r="Q28" s="454"/>
      <c r="R28" s="454"/>
      <c r="S28" s="455" t="e">
        <f>IF(B28=Data!#REF!,Data!#REF!,(IF(B28=Data!B114,Data!I114,(IF(B28=Data!#REF!,Data!#REF!,(IF(B28=Data!#REF!,Data!#REF!,(IF(B28=Data!#REF!,Data!#REF!,(IF(B28=Data!#REF!,Data!#REF!,(IF(B28=Data!#REF!,Data!#REF!,(IF(B28=Data!#REF!,Data!#REF!,Data!#REF!)))))))))))))))&amp;IF(B28=Data!#REF!,Data!#REF!,(IF(B28=Data!#REF!,Data!#REF!,(IF(B28=Data!#REF!,Data!#REF!,(IF(B28=Data!#REF!,Data!#REF!,(IF(B28=Data!B93,Data!I93,(IF(B28=Data!B96,Data!I911,(IF(B28=Data!#REF!,Data!#REF!,(IF(B28=Data!#REF!,Data!#REF!,Data!#REF!)))))))))))))))&amp;IF(B28=Data!#REF!,Data!#REF!,(IF(B28=Data!#REF!,Data!#REF!,(IF(B28=Data!#REF!,Data!#REF!,(IF(B28=Data!#REF!,Data!#REF!,(IF(B28=Data!#REF!,Data!#REF!,Data!#REF!)))))))))</f>
        <v>#REF!</v>
      </c>
      <c r="T28" s="456"/>
      <c r="U28" s="455" t="e">
        <f>IF(B28=Data!#REF!,Data!#REF!,(IF(B28=Data!B114,Data!J114,(IF(B28=Data!#REF!,Data!#REF!,(IF(B28=Data!#REF!,Data!#REF!,(IF(B28=Data!#REF!,Data!#REF!,(IF(B28=Data!#REF!,Data!#REF!,(IF(B28=Data!#REF!,Data!#REF!,(IF(B28=Data!#REF!,Data!#REF!,Data!#REF!)))))))))))))))&amp;IF(B28=Data!#REF!,Data!#REF!,(IF(B28=Data!#REF!,Data!#REF!,(IF(B28=Data!#REF!,Data!#REF!,(IF(B28=Data!#REF!,Data!#REF!,(IF(B28=Data!B93,Data!J93,(IF(B28=Data!B96,Data!J911,(IF(B28=Data!#REF!,Data!#REF!,(IF(B28=Data!#REF!,Data!#REF!,Data!#REF!)))))))))))))))&amp;IF(B28=Data!#REF!,Data!#REF!,(IF(B28=Data!#REF!,Data!#REF!,(IF(B28=Data!#REF!,Data!#REF!,(IF(B28=Data!#REF!,Data!#REF!,(IF(B28=Data!#REF!,Data!#REF!,Data!#REF!)))))))))</f>
        <v>#REF!</v>
      </c>
      <c r="V28" s="457" t="str">
        <f>IF(D28="","",VLOOKUP(B28,Data!$B$5:$J$402,9,FALSE)*D28)</f>
        <v/>
      </c>
    </row>
    <row r="29" spans="1:22" s="458" customFormat="1" ht="17.5">
      <c r="A29" s="464"/>
      <c r="B29" s="465"/>
      <c r="C29" s="466"/>
      <c r="D29" s="467"/>
      <c r="E29" s="467"/>
      <c r="F29" s="468"/>
      <c r="G29" s="468"/>
      <c r="H29" s="468"/>
      <c r="I29" s="467"/>
      <c r="J29" s="467"/>
      <c r="K29" s="468"/>
      <c r="L29" s="468"/>
      <c r="M29" s="468"/>
      <c r="N29" s="469"/>
      <c r="O29" s="470"/>
      <c r="P29" s="471"/>
      <c r="Q29" s="470"/>
      <c r="R29" s="470"/>
      <c r="S29" s="471"/>
      <c r="T29" s="472"/>
      <c r="U29" s="471"/>
      <c r="V29" s="473"/>
    </row>
    <row r="30" spans="1:22" s="458" customFormat="1" ht="17.5">
      <c r="A30" s="467"/>
      <c r="B30" s="465"/>
      <c r="C30" s="466"/>
      <c r="D30" s="474">
        <f>SUM(D18:D28)</f>
        <v>21</v>
      </c>
      <c r="E30" s="474"/>
      <c r="F30" s="475"/>
      <c r="G30" s="475">
        <f>SUM(G18:G29)</f>
        <v>72808.739999999991</v>
      </c>
      <c r="H30" s="467"/>
      <c r="I30" s="467"/>
      <c r="J30" s="467"/>
      <c r="K30" s="475">
        <f>SUM(K18:K28)</f>
        <v>5809</v>
      </c>
      <c r="L30" s="475">
        <f>SUM(L18:L28)</f>
        <v>5209</v>
      </c>
      <c r="M30" s="475" t="e">
        <f>SUM(M16:M29)</f>
        <v>#REF!</v>
      </c>
      <c r="N30" s="476"/>
      <c r="O30" s="475">
        <f>SUM(O16:O29)</f>
        <v>0</v>
      </c>
      <c r="P30" s="475" t="e">
        <f>SUM(P16:P29)</f>
        <v>#REF!</v>
      </c>
      <c r="Q30" s="476"/>
      <c r="R30" s="475"/>
      <c r="S30" s="475"/>
      <c r="T30" s="476"/>
      <c r="U30" s="475" t="e">
        <f>SUM(U16:U29)</f>
        <v>#REF!</v>
      </c>
      <c r="V30" s="477">
        <f>SUM(V18:V28)</f>
        <v>30.771999999999998</v>
      </c>
    </row>
    <row r="31" spans="1:22" s="458" customFormat="1" ht="17.5">
      <c r="A31" s="467"/>
      <c r="B31" s="465"/>
      <c r="C31" s="466"/>
      <c r="D31" s="478"/>
      <c r="E31" s="479"/>
      <c r="F31" s="480" t="s">
        <v>528</v>
      </c>
      <c r="G31" s="481"/>
      <c r="H31" s="478"/>
      <c r="I31" s="478"/>
      <c r="J31" s="478"/>
      <c r="K31" s="482"/>
      <c r="L31" s="481"/>
      <c r="M31" s="483"/>
      <c r="N31" s="484"/>
      <c r="O31" s="484"/>
      <c r="P31" s="484"/>
      <c r="Q31" s="484"/>
      <c r="R31" s="484"/>
      <c r="S31" s="484"/>
      <c r="T31" s="483"/>
      <c r="U31" s="483"/>
      <c r="V31" s="485"/>
    </row>
    <row r="32" spans="1:22" ht="13">
      <c r="A32" s="372" t="s">
        <v>522</v>
      </c>
      <c r="B32" s="373"/>
      <c r="C32" s="486"/>
      <c r="D32" s="390" t="s">
        <v>81</v>
      </c>
      <c r="E32" s="390"/>
      <c r="F32" s="367" t="s">
        <v>82</v>
      </c>
      <c r="G32" s="487"/>
      <c r="H32" s="398" t="s">
        <v>83</v>
      </c>
      <c r="I32" s="488"/>
      <c r="J32" s="389" t="s">
        <v>84</v>
      </c>
      <c r="K32" s="389"/>
      <c r="L32" s="605" t="s">
        <v>85</v>
      </c>
      <c r="M32" s="606"/>
      <c r="N32" s="606"/>
      <c r="O32" s="606"/>
      <c r="P32" s="606"/>
      <c r="Q32" s="606"/>
      <c r="R32" s="606"/>
      <c r="S32" s="606"/>
      <c r="T32" s="606"/>
      <c r="U32" s="606"/>
      <c r="V32" s="607"/>
    </row>
    <row r="33" spans="1:22" ht="13">
      <c r="A33" s="384" t="s">
        <v>523</v>
      </c>
      <c r="B33" s="385"/>
      <c r="C33" s="489"/>
      <c r="D33" s="385" t="s">
        <v>87</v>
      </c>
      <c r="E33" s="385"/>
      <c r="F33" s="608"/>
      <c r="G33" s="609"/>
      <c r="H33" s="384" t="s">
        <v>88</v>
      </c>
      <c r="I33" s="490"/>
      <c r="J33" s="393" t="s">
        <v>89</v>
      </c>
      <c r="K33" s="393"/>
      <c r="L33" s="386"/>
      <c r="M33" s="385"/>
      <c r="N33" s="385"/>
      <c r="O33" s="385"/>
      <c r="P33" s="385"/>
      <c r="Q33" s="385"/>
      <c r="R33" s="385"/>
      <c r="S33" s="385"/>
      <c r="T33" s="385"/>
      <c r="U33" s="385"/>
      <c r="V33" s="394"/>
    </row>
    <row r="34" spans="1:22">
      <c r="A34" s="384" t="s">
        <v>524</v>
      </c>
      <c r="B34" s="385"/>
      <c r="C34" s="392"/>
      <c r="D34" s="385"/>
      <c r="E34" s="385"/>
      <c r="F34" s="608"/>
      <c r="G34" s="609"/>
      <c r="H34" s="384"/>
      <c r="I34" s="490"/>
      <c r="J34" s="393" t="s">
        <v>93</v>
      </c>
      <c r="K34" s="393"/>
      <c r="L34" s="386"/>
      <c r="M34" s="385"/>
      <c r="N34" s="385"/>
      <c r="O34" s="385"/>
      <c r="P34" s="385"/>
      <c r="Q34" s="385"/>
      <c r="R34" s="385"/>
      <c r="S34" s="385"/>
      <c r="T34" s="385"/>
      <c r="U34" s="385"/>
      <c r="V34" s="394"/>
    </row>
    <row r="35" spans="1:22">
      <c r="A35" s="400"/>
      <c r="B35" s="401"/>
      <c r="C35" s="491"/>
      <c r="D35" s="385" t="s">
        <v>94</v>
      </c>
      <c r="E35" s="385"/>
      <c r="F35" s="492"/>
      <c r="G35" s="493"/>
      <c r="H35" s="384" t="s">
        <v>95</v>
      </c>
      <c r="I35" s="490"/>
      <c r="J35" s="393"/>
      <c r="K35" s="393"/>
      <c r="L35" s="386"/>
      <c r="M35" s="385"/>
      <c r="N35" s="385"/>
      <c r="O35" s="385"/>
      <c r="P35" s="385"/>
      <c r="Q35" s="385"/>
      <c r="R35" s="385"/>
      <c r="S35" s="385"/>
      <c r="T35" s="385"/>
      <c r="U35" s="385"/>
      <c r="V35" s="394"/>
    </row>
    <row r="36" spans="1:22" ht="13">
      <c r="A36" s="372" t="s">
        <v>96</v>
      </c>
      <c r="B36" s="390"/>
      <c r="C36" s="388"/>
      <c r="D36" s="385" t="s">
        <v>97</v>
      </c>
      <c r="E36" s="385"/>
      <c r="F36" s="494" t="s">
        <v>98</v>
      </c>
      <c r="G36" s="495"/>
      <c r="H36" s="384" t="s">
        <v>88</v>
      </c>
      <c r="I36" s="490"/>
      <c r="J36" s="393" t="s">
        <v>99</v>
      </c>
      <c r="K36" s="393"/>
      <c r="L36" s="386"/>
      <c r="M36" s="385"/>
      <c r="N36" s="385"/>
      <c r="O36" s="385"/>
      <c r="P36" s="385"/>
      <c r="Q36" s="385"/>
      <c r="R36" s="385"/>
      <c r="S36" s="385"/>
      <c r="T36" s="385"/>
      <c r="U36" s="385"/>
      <c r="V36" s="394"/>
    </row>
    <row r="37" spans="1:22" ht="13">
      <c r="A37" s="496" t="s">
        <v>887</v>
      </c>
      <c r="B37" s="385"/>
      <c r="C37" s="392"/>
      <c r="D37" s="385" t="s">
        <v>100</v>
      </c>
      <c r="E37" s="385"/>
      <c r="F37" s="497"/>
      <c r="G37" s="498"/>
      <c r="H37" s="384" t="s">
        <v>101</v>
      </c>
      <c r="I37" s="490"/>
      <c r="J37" s="393" t="s">
        <v>525</v>
      </c>
      <c r="K37" s="393"/>
      <c r="L37" s="610" t="s">
        <v>103</v>
      </c>
      <c r="M37" s="611"/>
      <c r="N37" s="611"/>
      <c r="O37" s="611"/>
      <c r="P37" s="611"/>
      <c r="Q37" s="611"/>
      <c r="R37" s="611"/>
      <c r="S37" s="611"/>
      <c r="T37" s="611"/>
      <c r="U37" s="611"/>
      <c r="V37" s="612"/>
    </row>
    <row r="38" spans="1:22">
      <c r="A38" s="400"/>
      <c r="B38" s="401"/>
      <c r="C38" s="402"/>
      <c r="D38" s="401"/>
      <c r="E38" s="401"/>
      <c r="F38" s="620" t="s">
        <v>1007</v>
      </c>
      <c r="G38" s="621"/>
      <c r="H38" s="620" t="s">
        <v>1006</v>
      </c>
      <c r="I38" s="621"/>
      <c r="J38" s="405" t="s">
        <v>104</v>
      </c>
      <c r="K38" s="405"/>
      <c r="L38" s="601" t="s">
        <v>105</v>
      </c>
      <c r="M38" s="602"/>
      <c r="N38" s="602"/>
      <c r="O38" s="602"/>
      <c r="P38" s="602"/>
      <c r="Q38" s="602"/>
      <c r="R38" s="602"/>
      <c r="S38" s="602"/>
      <c r="T38" s="602"/>
      <c r="U38" s="602"/>
      <c r="V38" s="603"/>
    </row>
    <row r="39" spans="1:22" ht="21.5" customHeight="1"/>
    <row r="40" spans="1:22" ht="19.5" customHeight="1"/>
    <row r="41" spans="1:22" ht="19.5" customHeight="1"/>
    <row r="42" spans="1:22" ht="19.5" customHeight="1"/>
    <row r="43" spans="1:22" ht="17.75" customHeight="1">
      <c r="A43" s="499" t="s">
        <v>1001</v>
      </c>
      <c r="B43" s="499"/>
      <c r="C43" s="568" t="s">
        <v>573</v>
      </c>
      <c r="F43" s="501" t="s">
        <v>906</v>
      </c>
      <c r="H43" s="501" t="s">
        <v>912</v>
      </c>
      <c r="I43" s="502"/>
    </row>
    <row r="44" spans="1:22" ht="17.75" customHeight="1">
      <c r="A44" s="499" t="s">
        <v>1002</v>
      </c>
      <c r="B44" s="499"/>
      <c r="C44" s="568" t="s">
        <v>573</v>
      </c>
      <c r="F44" s="501" t="s">
        <v>907</v>
      </c>
      <c r="H44" s="501" t="s">
        <v>912</v>
      </c>
      <c r="I44" s="502"/>
    </row>
    <row r="45" spans="1:22" ht="17.75" customHeight="1">
      <c r="A45" s="499" t="s">
        <v>1003</v>
      </c>
      <c r="B45" s="499"/>
      <c r="C45" s="568" t="s">
        <v>573</v>
      </c>
      <c r="F45" s="501" t="s">
        <v>908</v>
      </c>
      <c r="H45" s="501" t="s">
        <v>573</v>
      </c>
      <c r="I45" s="502"/>
    </row>
    <row r="46" spans="1:22" ht="17.75" customHeight="1">
      <c r="A46" s="499" t="s">
        <v>1004</v>
      </c>
      <c r="B46" s="499"/>
      <c r="C46" s="568" t="s">
        <v>573</v>
      </c>
      <c r="F46" s="501" t="s">
        <v>909</v>
      </c>
      <c r="H46" s="501" t="s">
        <v>573</v>
      </c>
      <c r="I46" s="502"/>
    </row>
    <row r="47" spans="1:22" ht="17.75" customHeight="1">
      <c r="A47" s="499" t="s">
        <v>1005</v>
      </c>
      <c r="B47" s="499"/>
      <c r="C47" s="568" t="s">
        <v>573</v>
      </c>
      <c r="F47" s="501" t="s">
        <v>910</v>
      </c>
      <c r="H47" s="501" t="s">
        <v>573</v>
      </c>
    </row>
    <row r="48" spans="1:22" ht="20">
      <c r="F48" s="501" t="s">
        <v>911</v>
      </c>
      <c r="H48" s="501" t="s">
        <v>573</v>
      </c>
    </row>
    <row r="49" spans="6:8" ht="20">
      <c r="F49" s="501"/>
      <c r="H49" s="501"/>
    </row>
    <row r="50" spans="6:8" ht="20">
      <c r="F50" s="501"/>
      <c r="H50" s="501"/>
    </row>
    <row r="51" spans="6:8" ht="20">
      <c r="F51" s="501"/>
      <c r="H51" s="501"/>
    </row>
    <row r="52" spans="6:8" ht="20">
      <c r="F52" s="501"/>
      <c r="H52" s="501"/>
    </row>
  </sheetData>
  <mergeCells count="8">
    <mergeCell ref="F38:G38"/>
    <mergeCell ref="H38:I38"/>
    <mergeCell ref="L38:V38"/>
    <mergeCell ref="Q1:T1"/>
    <mergeCell ref="L32:V32"/>
    <mergeCell ref="F33:G33"/>
    <mergeCell ref="F34:G34"/>
    <mergeCell ref="L37:V37"/>
  </mergeCells>
  <printOptions horizontalCentered="1"/>
  <pageMargins left="0.15748031496062992" right="0" top="0.11811023622047245" bottom="0.15748031496062992" header="0.51181102362204722" footer="0.19685039370078741"/>
  <pageSetup paperSize="9" scale="70" firstPageNumber="4294963191" fitToHeight="2" orientation="landscape" r:id="rId1"/>
  <headerFooter alignWithMargins="0">
    <oddHeader>&amp;R&amp;"Calibri"&amp;10&amp;K000000 Confidential&amp;1#_x000D_</oddHead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FDF7B-D9A7-4367-B09B-879D339A3153}">
  <sheetPr>
    <pageSetUpPr fitToPage="1"/>
  </sheetPr>
  <dimension ref="A1:V55"/>
  <sheetViews>
    <sheetView topLeftCell="A19" zoomScale="85" zoomScaleNormal="85" zoomScaleSheetLayoutView="100" workbookViewId="0">
      <selection activeCell="I24" sqref="I24"/>
    </sheetView>
  </sheetViews>
  <sheetFormatPr defaultColWidth="9.1796875" defaultRowHeight="12.5"/>
  <cols>
    <col min="1" max="1" width="8.4531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TODAY()</f>
        <v>44769</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375"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566"/>
      <c r="I10" s="567"/>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536" t="s">
        <v>981</v>
      </c>
      <c r="C18" s="512" t="str">
        <f>IF(D18="","",VLOOKUP(B18,Data!$B$5:$L$402,2,FALSE))</f>
        <v/>
      </c>
      <c r="D18" s="514"/>
      <c r="E18" s="447"/>
      <c r="F18" s="445" t="str">
        <f>IF(D18="","",VLOOKUP(B18,Data!$B$5:$L$402,11,FALSE))</f>
        <v/>
      </c>
      <c r="G18" s="448" t="str">
        <f t="shared" ref="G18:G31" si="0">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126,Data!G126,(IF(B18=Data!#REF!,Data!#REF!,(IF(B18=Data!#REF!,Data!#REF!,(IF(B18=Data!#REF!,Data!#REF!,(IF(B18=Data!#REF!,Data!#REF!,(IF(B18=Data!#REF!,Data!#REF!,(IF(B18=Data!#REF!,Data!#REF!,Data!#REF!)))))))))))))))&amp;IF(B18=Data!#REF!,Data!#REF!,(IF(B18=Data!#REF!,Data!#REF!,(IF(B18=Data!#REF!,Data!#REF!,(IF(B18=Data!#REF!,Data!#REF!,(IF(B18=Data!B105,Data!G105,(IF(B18=Data!B108,Data!G923,(IF(B18=Data!#REF!,Data!#REF!,(IF(B18=Data!#REF!,Data!#REF!,Data!#REF!)))))))))))))))&amp;IF(B18=Data!#REF!,Data!#REF!,(IF(B18=Data!#REF!,Data!#REF!,(IF(B18=Data!#REF!,Data!#REF!,(IF(B18=Data!#REF!,Data!#REF!,(IF(B18=Data!#REF!,Data!#REF!,Data!#REF!)))))))))</f>
        <v>#REF!</v>
      </c>
      <c r="N18" s="453"/>
      <c r="O18" s="454"/>
      <c r="P18" s="455" t="e">
        <f>IF(B18=Data!#REF!,Data!#REF!,(IF(B18=Data!B126,Data!H126,(IF(B18=Data!#REF!,Data!#REF!,(IF(B18=Data!#REF!,Data!#REF!,(IF(B18=Data!#REF!,Data!#REF!,(IF(B18=Data!#REF!,Data!#REF!,(IF(B18=Data!#REF!,Data!#REF!,(IF(B18=Data!#REF!,Data!#REF!,Data!#REF!)))))))))))))))&amp;IF(B18=Data!#REF!,Data!#REF!,(IF(B18=Data!#REF!,Data!#REF!,(IF(B18=Data!#REF!,Data!#REF!,(IF(B18=Data!#REF!,Data!#REF!,(IF(B18=Data!B105,Data!H105,(IF(B18=Data!B108,Data!H923,(IF(B18=Data!#REF!,Data!#REF!,(IF(B18=Data!#REF!,Data!#REF!,Data!#REF!)))))))))))))))&amp;IF(B18=Data!#REF!,Data!#REF!,(IF(B18=Data!#REF!,Data!#REF!,(IF(B18=Data!#REF!,Data!#REF!,(IF(B18=Data!#REF!,Data!#REF!,(IF(B18=Data!#REF!,Data!#REF!,Data!#REF!)))))))))</f>
        <v>#REF!</v>
      </c>
      <c r="Q18" s="454"/>
      <c r="R18" s="454"/>
      <c r="S18" s="455" t="e">
        <f>IF(B18=Data!#REF!,Data!#REF!,(IF(B18=Data!B126,Data!I126,(IF(B18=Data!#REF!,Data!#REF!,(IF(B18=Data!#REF!,Data!#REF!,(IF(B18=Data!#REF!,Data!#REF!,(IF(B18=Data!#REF!,Data!#REF!,(IF(B18=Data!#REF!,Data!#REF!,(IF(B18=Data!#REF!,Data!#REF!,Data!#REF!)))))))))))))))&amp;IF(B18=Data!#REF!,Data!#REF!,(IF(B18=Data!#REF!,Data!#REF!,(IF(B18=Data!#REF!,Data!#REF!,(IF(B18=Data!#REF!,Data!#REF!,(IF(B18=Data!B105,Data!I105,(IF(B18=Data!B108,Data!I923,(IF(B18=Data!#REF!,Data!#REF!,(IF(B18=Data!#REF!,Data!#REF!,Data!#REF!)))))))))))))))&amp;IF(B18=Data!#REF!,Data!#REF!,(IF(B18=Data!#REF!,Data!#REF!,(IF(B18=Data!#REF!,Data!#REF!,(IF(B18=Data!#REF!,Data!#REF!,(IF(B18=Data!#REF!,Data!#REF!,Data!#REF!)))))))))</f>
        <v>#REF!</v>
      </c>
      <c r="T18" s="456"/>
      <c r="U18" s="455" t="e">
        <f>IF(B18=Data!#REF!,Data!#REF!,(IF(B18=Data!B126,Data!J126,(IF(B18=Data!#REF!,Data!#REF!,(IF(B18=Data!#REF!,Data!#REF!,(IF(B18=Data!#REF!,Data!#REF!,(IF(B18=Data!#REF!,Data!#REF!,(IF(B18=Data!#REF!,Data!#REF!,(IF(B18=Data!#REF!,Data!#REF!,Data!#REF!)))))))))))))))&amp;IF(B18=Data!#REF!,Data!#REF!,(IF(B18=Data!#REF!,Data!#REF!,(IF(B18=Data!#REF!,Data!#REF!,(IF(B18=Data!#REF!,Data!#REF!,(IF(B18=Data!B105,Data!J105,(IF(B18=Data!B108,Data!J923,(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443">
        <v>1</v>
      </c>
      <c r="B19" s="460" t="s">
        <v>296</v>
      </c>
      <c r="C19" s="445" t="str">
        <f>IF(D19="","",VLOOKUP(B19,Data!$B$5:$L$402,2,FALSE))</f>
        <v>WY44100</v>
      </c>
      <c r="D19" s="514">
        <v>1</v>
      </c>
      <c r="E19" s="447" t="s">
        <v>520</v>
      </c>
      <c r="F19" s="445">
        <f>IF(D19="","",VLOOKUP(B19,Data!$B$5:$L$402,11,FALSE))</f>
        <v>2895.95</v>
      </c>
      <c r="G19" s="448">
        <f t="shared" si="0"/>
        <v>2895.95</v>
      </c>
      <c r="H19" s="449" t="str">
        <f>IF(D19="","",VLOOKUP(B19,Data!$B$5:$D$402,3,FALSE))</f>
        <v>C/T</v>
      </c>
      <c r="I19" s="450" t="str">
        <f>IF(D19="","",VLOOKUP(B19,Data!$B$5:$M$402,12,FALSE))</f>
        <v>Indonesia</v>
      </c>
      <c r="J19" s="535" t="s">
        <v>982</v>
      </c>
      <c r="K19" s="452">
        <f>IF(D19="","",VLOOKUP(B19,Data!$B$5:$E$402,4,FALSE)*D19)</f>
        <v>266</v>
      </c>
      <c r="L19" s="445">
        <f>IF(D19="","",VLOOKUP(B19,Data!$B$5:$F$402,5,FALSE)*D19)</f>
        <v>246</v>
      </c>
      <c r="M19" s="448" t="e">
        <f>IF(B19=Data!#REF!,Data!#REF!,(IF(B19=Data!B89,Data!G89,(IF(B19=Data!#REF!,Data!#REF!,(IF(B19=Data!#REF!,Data!#REF!,(IF(B19=Data!#REF!,Data!#REF!,(IF(B19=Data!#REF!,Data!#REF!,(IF(B19=Data!#REF!,Data!#REF!,(IF(B19=Data!#REF!,Data!#REF!,Data!#REF!)))))))))))))))&amp;IF(B19=Data!#REF!,Data!#REF!,(IF(B19=Data!#REF!,Data!#REF!,(IF(B19=Data!#REF!,Data!#REF!,(IF(B19=Data!#REF!,Data!#REF!,(IF(B19=Data!B68,Data!G68,(IF(B19=Data!B71,Data!G886,(IF(B19=Data!#REF!,Data!#REF!,(IF(B19=Data!#REF!,Data!#REF!,Data!#REF!)))))))))))))))&amp;IF(B19=Data!#REF!,Data!#REF!,(IF(B19=Data!#REF!,Data!#REF!,(IF(B19=Data!#REF!,Data!#REF!,(IF(B19=Data!#REF!,Data!#REF!,(IF(B19=Data!#REF!,Data!#REF!,Data!#REF!)))))))))</f>
        <v>#REF!</v>
      </c>
      <c r="N19" s="453"/>
      <c r="O19" s="454"/>
      <c r="P19" s="455" t="e">
        <f>IF(B19=Data!#REF!,Data!#REF!,(IF(B19=Data!B89,Data!H89,(IF(B19=Data!#REF!,Data!#REF!,(IF(B19=Data!#REF!,Data!#REF!,(IF(B19=Data!#REF!,Data!#REF!,(IF(B19=Data!#REF!,Data!#REF!,(IF(B19=Data!#REF!,Data!#REF!,(IF(B19=Data!#REF!,Data!#REF!,Data!#REF!)))))))))))))))&amp;IF(B19=Data!#REF!,Data!#REF!,(IF(B19=Data!#REF!,Data!#REF!,(IF(B19=Data!#REF!,Data!#REF!,(IF(B19=Data!#REF!,Data!#REF!,(IF(B19=Data!B68,Data!H68,(IF(B19=Data!B71,Data!H886,(IF(B19=Data!#REF!,Data!#REF!,(IF(B19=Data!#REF!,Data!#REF!,Data!#REF!)))))))))))))))&amp;IF(B19=Data!#REF!,Data!#REF!,(IF(B19=Data!#REF!,Data!#REF!,(IF(B19=Data!#REF!,Data!#REF!,(IF(B19=Data!#REF!,Data!#REF!,(IF(B19=Data!#REF!,Data!#REF!,Data!#REF!)))))))))</f>
        <v>#REF!</v>
      </c>
      <c r="Q19" s="454"/>
      <c r="R19" s="454"/>
      <c r="S19" s="455" t="e">
        <f>IF(B19=Data!#REF!,Data!#REF!,(IF(B19=Data!B89,Data!I89,(IF(B19=Data!#REF!,Data!#REF!,(IF(B19=Data!#REF!,Data!#REF!,(IF(B19=Data!#REF!,Data!#REF!,(IF(B19=Data!#REF!,Data!#REF!,(IF(B19=Data!#REF!,Data!#REF!,(IF(B19=Data!#REF!,Data!#REF!,Data!#REF!)))))))))))))))&amp;IF(B19=Data!#REF!,Data!#REF!,(IF(B19=Data!#REF!,Data!#REF!,(IF(B19=Data!#REF!,Data!#REF!,(IF(B19=Data!#REF!,Data!#REF!,(IF(B19=Data!B68,Data!I68,(IF(B19=Data!B71,Data!I886,(IF(B19=Data!#REF!,Data!#REF!,(IF(B19=Data!#REF!,Data!#REF!,Data!#REF!)))))))))))))))&amp;IF(B19=Data!#REF!,Data!#REF!,(IF(B19=Data!#REF!,Data!#REF!,(IF(B19=Data!#REF!,Data!#REF!,(IF(B19=Data!#REF!,Data!#REF!,(IF(B19=Data!#REF!,Data!#REF!,Data!#REF!)))))))))</f>
        <v>#REF!</v>
      </c>
      <c r="T19" s="456"/>
      <c r="U19" s="455" t="e">
        <f>IF(B19=Data!#REF!,Data!#REF!,(IF(B19=Data!B89,Data!J89,(IF(B19=Data!#REF!,Data!#REF!,(IF(B19=Data!#REF!,Data!#REF!,(IF(B19=Data!#REF!,Data!#REF!,(IF(B19=Data!#REF!,Data!#REF!,(IF(B19=Data!#REF!,Data!#REF!,(IF(B19=Data!#REF!,Data!#REF!,Data!#REF!)))))))))))))))&amp;IF(B19=Data!#REF!,Data!#REF!,(IF(B19=Data!#REF!,Data!#REF!,(IF(B19=Data!#REF!,Data!#REF!,(IF(B19=Data!#REF!,Data!#REF!,(IF(B19=Data!B68,Data!J68,(IF(B19=Data!B71,Data!J886,(IF(B19=Data!#REF!,Data!#REF!,(IF(B19=Data!#REF!,Data!#REF!,Data!#REF!)))))))))))))))&amp;IF(B19=Data!#REF!,Data!#REF!,(IF(B19=Data!#REF!,Data!#REF!,(IF(B19=Data!#REF!,Data!#REF!,(IF(B19=Data!#REF!,Data!#REF!,(IF(B19=Data!#REF!,Data!#REF!,Data!#REF!)))))))))</f>
        <v>#REF!</v>
      </c>
      <c r="V19" s="457">
        <f>IF(D19="","",VLOOKUP(B19,Data!$B$5:$J$402,9,FALSE)*D19)</f>
        <v>1.488</v>
      </c>
    </row>
    <row r="20" spans="1:22" s="458" customFormat="1" ht="20" customHeight="1">
      <c r="A20" s="443"/>
      <c r="B20" s="536" t="s">
        <v>992</v>
      </c>
      <c r="C20" s="512" t="str">
        <f>IF(D20="","",VLOOKUP(B20,Data!$B$5:$L$402,2,FALSE))</f>
        <v/>
      </c>
      <c r="D20" s="514"/>
      <c r="E20" s="463"/>
      <c r="F20" s="445" t="str">
        <f>IF(D20="","",VLOOKUP(B20,Data!$B$5:$L$402,11,FALSE))</f>
        <v/>
      </c>
      <c r="G20" s="448" t="str">
        <f t="shared" si="0"/>
        <v>-</v>
      </c>
      <c r="H20" s="449" t="str">
        <f>IF(D20="","",VLOOKUP(B20,Data!$B$5:$D$402,3,FALSE))</f>
        <v/>
      </c>
      <c r="I20" s="450" t="str">
        <f>IF(D20="","",VLOOKUP(B20,Data!$B$5:$M$402,12,FALSE))</f>
        <v/>
      </c>
      <c r="J20" s="451"/>
      <c r="K20" s="452" t="str">
        <f>IF(D20="","",VLOOKUP(B20,Data!$B$5:$E$402,4,FALSE)*D20)</f>
        <v/>
      </c>
      <c r="L20" s="445" t="str">
        <f>IF(D20="","",VLOOKUP(B20,Data!$B$5:$F$402,5,FALSE)*D20)</f>
        <v/>
      </c>
      <c r="M20" s="448" t="e">
        <f>IF(B20=Data!#REF!,Data!#REF!,(IF(B20=Data!B131,Data!G131,(IF(B20=Data!#REF!,Data!#REF!,(IF(B20=Data!#REF!,Data!#REF!,(IF(B20=Data!#REF!,Data!#REF!,(IF(B20=Data!#REF!,Data!#REF!,(IF(B20=Data!#REF!,Data!#REF!,(IF(B20=Data!#REF!,Data!#REF!,Data!#REF!)))))))))))))))&amp;IF(B20=Data!#REF!,Data!#REF!,(IF(B20=Data!#REF!,Data!#REF!,(IF(B20=Data!#REF!,Data!#REF!,(IF(B20=Data!#REF!,Data!#REF!,(IF(B20=Data!B110,Data!G110,(IF(B20=Data!B113,Data!G928,(IF(B20=Data!#REF!,Data!#REF!,(IF(B20=Data!#REF!,Data!#REF!,Data!#REF!)))))))))))))))&amp;IF(B20=Data!#REF!,Data!#REF!,(IF(B20=Data!#REF!,Data!#REF!,(IF(B20=Data!#REF!,Data!#REF!,(IF(B20=Data!#REF!,Data!#REF!,(IF(B20=Data!#REF!,Data!#REF!,Data!#REF!)))))))))</f>
        <v>#REF!</v>
      </c>
      <c r="N20" s="453"/>
      <c r="O20" s="454"/>
      <c r="P20" s="455" t="e">
        <f>IF(B20=Data!#REF!,Data!#REF!,(IF(B20=Data!B131,Data!H131,(IF(B20=Data!#REF!,Data!#REF!,(IF(B20=Data!#REF!,Data!#REF!,(IF(B20=Data!#REF!,Data!#REF!,(IF(B20=Data!#REF!,Data!#REF!,(IF(B20=Data!#REF!,Data!#REF!,(IF(B20=Data!#REF!,Data!#REF!,Data!#REF!)))))))))))))))&amp;IF(B20=Data!#REF!,Data!#REF!,(IF(B20=Data!#REF!,Data!#REF!,(IF(B20=Data!#REF!,Data!#REF!,(IF(B20=Data!#REF!,Data!#REF!,(IF(B20=Data!B110,Data!H110,(IF(B20=Data!B113,Data!H928,(IF(B20=Data!#REF!,Data!#REF!,(IF(B20=Data!#REF!,Data!#REF!,Data!#REF!)))))))))))))))&amp;IF(B20=Data!#REF!,Data!#REF!,(IF(B20=Data!#REF!,Data!#REF!,(IF(B20=Data!#REF!,Data!#REF!,(IF(B20=Data!#REF!,Data!#REF!,(IF(B20=Data!#REF!,Data!#REF!,Data!#REF!)))))))))</f>
        <v>#REF!</v>
      </c>
      <c r="Q20" s="454"/>
      <c r="R20" s="454"/>
      <c r="S20" s="455" t="e">
        <f>IF(B20=Data!#REF!,Data!#REF!,(IF(B20=Data!B131,Data!I131,(IF(B20=Data!#REF!,Data!#REF!,(IF(B20=Data!#REF!,Data!#REF!,(IF(B20=Data!#REF!,Data!#REF!,(IF(B20=Data!#REF!,Data!#REF!,(IF(B20=Data!#REF!,Data!#REF!,(IF(B20=Data!#REF!,Data!#REF!,Data!#REF!)))))))))))))))&amp;IF(B20=Data!#REF!,Data!#REF!,(IF(B20=Data!#REF!,Data!#REF!,(IF(B20=Data!#REF!,Data!#REF!,(IF(B20=Data!#REF!,Data!#REF!,(IF(B20=Data!B110,Data!I110,(IF(B20=Data!B113,Data!I928,(IF(B20=Data!#REF!,Data!#REF!,(IF(B20=Data!#REF!,Data!#REF!,Data!#REF!)))))))))))))))&amp;IF(B20=Data!#REF!,Data!#REF!,(IF(B20=Data!#REF!,Data!#REF!,(IF(B20=Data!#REF!,Data!#REF!,(IF(B20=Data!#REF!,Data!#REF!,(IF(B20=Data!#REF!,Data!#REF!,Data!#REF!)))))))))</f>
        <v>#REF!</v>
      </c>
      <c r="T20" s="456"/>
      <c r="U20" s="455" t="e">
        <f>IF(B20=Data!#REF!,Data!#REF!,(IF(B20=Data!B131,Data!J131,(IF(B20=Data!#REF!,Data!#REF!,(IF(B20=Data!#REF!,Data!#REF!,(IF(B20=Data!#REF!,Data!#REF!,(IF(B20=Data!#REF!,Data!#REF!,(IF(B20=Data!#REF!,Data!#REF!,(IF(B20=Data!#REF!,Data!#REF!,Data!#REF!)))))))))))))))&amp;IF(B20=Data!#REF!,Data!#REF!,(IF(B20=Data!#REF!,Data!#REF!,(IF(B20=Data!#REF!,Data!#REF!,(IF(B20=Data!#REF!,Data!#REF!,(IF(B20=Data!B110,Data!J110,(IF(B20=Data!B113,Data!J928,(IF(B20=Data!#REF!,Data!#REF!,(IF(B20=Data!#REF!,Data!#REF!,Data!#REF!)))))))))))))))&amp;IF(B20=Data!#REF!,Data!#REF!,(IF(B20=Data!#REF!,Data!#REF!,(IF(B20=Data!#REF!,Data!#REF!,(IF(B20=Data!#REF!,Data!#REF!,(IF(B20=Data!#REF!,Data!#REF!,Data!#REF!)))))))))</f>
        <v>#REF!</v>
      </c>
      <c r="V20" s="457" t="str">
        <f>IF(D20="","",VLOOKUP(B20,Data!$B$5:$J$402,9,FALSE)*D20)</f>
        <v/>
      </c>
    </row>
    <row r="21" spans="1:22" s="458" customFormat="1" ht="20" customHeight="1">
      <c r="A21" s="443">
        <v>2</v>
      </c>
      <c r="B21" s="460" t="s">
        <v>241</v>
      </c>
      <c r="C21" s="445" t="str">
        <f>IF(D21="","",VLOOKUP(B21,Data!$B$5:$L$402,2,FALSE))</f>
        <v>AAC7368</v>
      </c>
      <c r="D21" s="514">
        <v>2</v>
      </c>
      <c r="E21" s="447" t="s">
        <v>1000</v>
      </c>
      <c r="F21" s="445">
        <f>IF(D21="","",VLOOKUP(B21,Data!$B$5:$L$402,11,FALSE))</f>
        <v>2618.06</v>
      </c>
      <c r="G21" s="448">
        <f t="shared" si="0"/>
        <v>5236.12</v>
      </c>
      <c r="H21" s="449" t="str">
        <f>IF(D21="","",VLOOKUP(B21,Data!$B$5:$D$402,3,FALSE))</f>
        <v>C/T</v>
      </c>
      <c r="I21" s="450" t="str">
        <f>IF(D21="","",VLOOKUP(B21,Data!$B$5:$M$402,12,FALSE))</f>
        <v>Indonesia</v>
      </c>
      <c r="J21" s="535" t="s">
        <v>993</v>
      </c>
      <c r="K21" s="452">
        <f>IF(D21="","",VLOOKUP(B21,Data!$B$5:$E$402,4,FALSE)*D21)</f>
        <v>532</v>
      </c>
      <c r="L21" s="445">
        <f>IF(D21="","",VLOOKUP(B21,Data!$B$5:$F$402,5,FALSE)*D21)</f>
        <v>492</v>
      </c>
      <c r="M21" s="448" t="e">
        <f>IF(B21=Data!#REF!,Data!#REF!,(IF(B21=Data!B92,Data!G92,(IF(B21=Data!#REF!,Data!#REF!,(IF(B21=Data!#REF!,Data!#REF!,(IF(B21=Data!#REF!,Data!#REF!,(IF(B21=Data!#REF!,Data!#REF!,(IF(B21=Data!#REF!,Data!#REF!,(IF(B21=Data!#REF!,Data!#REF!,Data!#REF!)))))))))))))))&amp;IF(B21=Data!#REF!,Data!#REF!,(IF(B21=Data!#REF!,Data!#REF!,(IF(B21=Data!#REF!,Data!#REF!,(IF(B21=Data!#REF!,Data!#REF!,(IF(B21=Data!B71,Data!G71,(IF(B21=Data!B74,Data!G889,(IF(B21=Data!#REF!,Data!#REF!,(IF(B21=Data!#REF!,Data!#REF!,Data!#REF!)))))))))))))))&amp;IF(B21=Data!#REF!,Data!#REF!,(IF(B21=Data!#REF!,Data!#REF!,(IF(B21=Data!#REF!,Data!#REF!,(IF(B21=Data!#REF!,Data!#REF!,(IF(B21=Data!#REF!,Data!#REF!,Data!#REF!)))))))))</f>
        <v>#REF!</v>
      </c>
      <c r="N21" s="453"/>
      <c r="O21" s="454"/>
      <c r="P21" s="455" t="e">
        <f>IF(B21=Data!#REF!,Data!#REF!,(IF(B21=Data!B92,Data!H92,(IF(B21=Data!#REF!,Data!#REF!,(IF(B21=Data!#REF!,Data!#REF!,(IF(B21=Data!#REF!,Data!#REF!,(IF(B21=Data!#REF!,Data!#REF!,(IF(B21=Data!#REF!,Data!#REF!,(IF(B21=Data!#REF!,Data!#REF!,Data!#REF!)))))))))))))))&amp;IF(B21=Data!#REF!,Data!#REF!,(IF(B21=Data!#REF!,Data!#REF!,(IF(B21=Data!#REF!,Data!#REF!,(IF(B21=Data!#REF!,Data!#REF!,(IF(B21=Data!B71,Data!H71,(IF(B21=Data!B74,Data!H889,(IF(B21=Data!#REF!,Data!#REF!,(IF(B21=Data!#REF!,Data!#REF!,Data!#REF!)))))))))))))))&amp;IF(B21=Data!#REF!,Data!#REF!,(IF(B21=Data!#REF!,Data!#REF!,(IF(B21=Data!#REF!,Data!#REF!,(IF(B21=Data!#REF!,Data!#REF!,(IF(B21=Data!#REF!,Data!#REF!,Data!#REF!)))))))))</f>
        <v>#REF!</v>
      </c>
      <c r="Q21" s="454"/>
      <c r="R21" s="454"/>
      <c r="S21" s="455" t="e">
        <f>IF(B21=Data!#REF!,Data!#REF!,(IF(B21=Data!B92,Data!I92,(IF(B21=Data!#REF!,Data!#REF!,(IF(B21=Data!#REF!,Data!#REF!,(IF(B21=Data!#REF!,Data!#REF!,(IF(B21=Data!#REF!,Data!#REF!,(IF(B21=Data!#REF!,Data!#REF!,(IF(B21=Data!#REF!,Data!#REF!,Data!#REF!)))))))))))))))&amp;IF(B21=Data!#REF!,Data!#REF!,(IF(B21=Data!#REF!,Data!#REF!,(IF(B21=Data!#REF!,Data!#REF!,(IF(B21=Data!#REF!,Data!#REF!,(IF(B21=Data!B71,Data!I71,(IF(B21=Data!B74,Data!I889,(IF(B21=Data!#REF!,Data!#REF!,(IF(B21=Data!#REF!,Data!#REF!,Data!#REF!)))))))))))))))&amp;IF(B21=Data!#REF!,Data!#REF!,(IF(B21=Data!#REF!,Data!#REF!,(IF(B21=Data!#REF!,Data!#REF!,(IF(B21=Data!#REF!,Data!#REF!,(IF(B21=Data!#REF!,Data!#REF!,Data!#REF!)))))))))</f>
        <v>#REF!</v>
      </c>
      <c r="T21" s="456"/>
      <c r="U21" s="455" t="e">
        <f>IF(B21=Data!#REF!,Data!#REF!,(IF(B21=Data!B92,Data!J92,(IF(B21=Data!#REF!,Data!#REF!,(IF(B21=Data!#REF!,Data!#REF!,(IF(B21=Data!#REF!,Data!#REF!,(IF(B21=Data!#REF!,Data!#REF!,(IF(B21=Data!#REF!,Data!#REF!,(IF(B21=Data!#REF!,Data!#REF!,Data!#REF!)))))))))))))))&amp;IF(B21=Data!#REF!,Data!#REF!,(IF(B21=Data!#REF!,Data!#REF!,(IF(B21=Data!#REF!,Data!#REF!,(IF(B21=Data!#REF!,Data!#REF!,(IF(B21=Data!B71,Data!J71,(IF(B21=Data!B74,Data!J889,(IF(B21=Data!#REF!,Data!#REF!,(IF(B21=Data!#REF!,Data!#REF!,Data!#REF!)))))))))))))))&amp;IF(B21=Data!#REF!,Data!#REF!,(IF(B21=Data!#REF!,Data!#REF!,(IF(B21=Data!#REF!,Data!#REF!,(IF(B21=Data!#REF!,Data!#REF!,(IF(B21=Data!#REF!,Data!#REF!,Data!#REF!)))))))))</f>
        <v>#REF!</v>
      </c>
      <c r="V21" s="457">
        <f>IF(D21="","",VLOOKUP(B21,Data!$B$5:$J$402,9,FALSE)*D21)</f>
        <v>2.976</v>
      </c>
    </row>
    <row r="22" spans="1:22" s="458" customFormat="1" ht="20" customHeight="1">
      <c r="A22" s="443">
        <v>3</v>
      </c>
      <c r="B22" s="460" t="s">
        <v>296</v>
      </c>
      <c r="C22" s="445" t="str">
        <f>IF(D22="","",VLOOKUP(B22,Data!$B$5:$L$402,2,FALSE))</f>
        <v>WY44100</v>
      </c>
      <c r="D22" s="514">
        <v>2</v>
      </c>
      <c r="E22" s="447"/>
      <c r="F22" s="445">
        <f>IF(D22="","",VLOOKUP(B22,Data!$B$5:$L$402,11,FALSE))</f>
        <v>2895.95</v>
      </c>
      <c r="G22" s="448">
        <f t="shared" si="0"/>
        <v>5791.9</v>
      </c>
      <c r="H22" s="449" t="str">
        <f>IF(D22="","",VLOOKUP(B22,Data!$B$5:$D$402,3,FALSE))</f>
        <v>C/T</v>
      </c>
      <c r="I22" s="450" t="str">
        <f>IF(D22="","",VLOOKUP(B22,Data!$B$5:$M$402,12,FALSE))</f>
        <v>Indonesia</v>
      </c>
      <c r="J22" s="535" t="s">
        <v>993</v>
      </c>
      <c r="K22" s="452">
        <f>IF(D22="","",VLOOKUP(B22,Data!$B$5:$E$402,4,FALSE)*D22)</f>
        <v>532</v>
      </c>
      <c r="L22" s="445">
        <f>IF(D22="","",VLOOKUP(B22,Data!$B$5:$F$402,5,FALSE)*D22)</f>
        <v>492</v>
      </c>
      <c r="M22" s="448" t="e">
        <f>IF(B22=Data!#REF!,Data!#REF!,(IF(B22=Data!B93,Data!G93,(IF(B22=Data!#REF!,Data!#REF!,(IF(B22=Data!#REF!,Data!#REF!,(IF(B22=Data!#REF!,Data!#REF!,(IF(B22=Data!#REF!,Data!#REF!,(IF(B22=Data!#REF!,Data!#REF!,(IF(B22=Data!#REF!,Data!#REF!,Data!#REF!)))))))))))))))&amp;IF(B22=Data!#REF!,Data!#REF!,(IF(B22=Data!#REF!,Data!#REF!,(IF(B22=Data!#REF!,Data!#REF!,(IF(B22=Data!#REF!,Data!#REF!,(IF(B22=Data!B72,Data!G72,(IF(B22=Data!B75,Data!G890,(IF(B22=Data!#REF!,Data!#REF!,(IF(B22=Data!#REF!,Data!#REF!,Data!#REF!)))))))))))))))&amp;IF(B22=Data!#REF!,Data!#REF!,(IF(B22=Data!#REF!,Data!#REF!,(IF(B22=Data!#REF!,Data!#REF!,(IF(B22=Data!#REF!,Data!#REF!,(IF(B22=Data!#REF!,Data!#REF!,Data!#REF!)))))))))</f>
        <v>#REF!</v>
      </c>
      <c r="N22" s="453"/>
      <c r="O22" s="454"/>
      <c r="P22" s="455" t="e">
        <f>IF(B22=Data!#REF!,Data!#REF!,(IF(B22=Data!B93,Data!H93,(IF(B22=Data!#REF!,Data!#REF!,(IF(B22=Data!#REF!,Data!#REF!,(IF(B22=Data!#REF!,Data!#REF!,(IF(B22=Data!#REF!,Data!#REF!,(IF(B22=Data!#REF!,Data!#REF!,(IF(B22=Data!#REF!,Data!#REF!,Data!#REF!)))))))))))))))&amp;IF(B22=Data!#REF!,Data!#REF!,(IF(B22=Data!#REF!,Data!#REF!,(IF(B22=Data!#REF!,Data!#REF!,(IF(B22=Data!#REF!,Data!#REF!,(IF(B22=Data!B72,Data!H72,(IF(B22=Data!B75,Data!H890,(IF(B22=Data!#REF!,Data!#REF!,(IF(B22=Data!#REF!,Data!#REF!,Data!#REF!)))))))))))))))&amp;IF(B22=Data!#REF!,Data!#REF!,(IF(B22=Data!#REF!,Data!#REF!,(IF(B22=Data!#REF!,Data!#REF!,(IF(B22=Data!#REF!,Data!#REF!,(IF(B22=Data!#REF!,Data!#REF!,Data!#REF!)))))))))</f>
        <v>#REF!</v>
      </c>
      <c r="Q22" s="454"/>
      <c r="R22" s="454"/>
      <c r="S22" s="455" t="e">
        <f>IF(B22=Data!#REF!,Data!#REF!,(IF(B22=Data!B93,Data!I93,(IF(B22=Data!#REF!,Data!#REF!,(IF(B22=Data!#REF!,Data!#REF!,(IF(B22=Data!#REF!,Data!#REF!,(IF(B22=Data!#REF!,Data!#REF!,(IF(B22=Data!#REF!,Data!#REF!,(IF(B22=Data!#REF!,Data!#REF!,Data!#REF!)))))))))))))))&amp;IF(B22=Data!#REF!,Data!#REF!,(IF(B22=Data!#REF!,Data!#REF!,(IF(B22=Data!#REF!,Data!#REF!,(IF(B22=Data!#REF!,Data!#REF!,(IF(B22=Data!B72,Data!I72,(IF(B22=Data!B75,Data!I890,(IF(B22=Data!#REF!,Data!#REF!,(IF(B22=Data!#REF!,Data!#REF!,Data!#REF!)))))))))))))))&amp;IF(B22=Data!#REF!,Data!#REF!,(IF(B22=Data!#REF!,Data!#REF!,(IF(B22=Data!#REF!,Data!#REF!,(IF(B22=Data!#REF!,Data!#REF!,(IF(B22=Data!#REF!,Data!#REF!,Data!#REF!)))))))))</f>
        <v>#REF!</v>
      </c>
      <c r="T22" s="456"/>
      <c r="U22" s="455" t="e">
        <f>IF(B22=Data!#REF!,Data!#REF!,(IF(B22=Data!B93,Data!J93,(IF(B22=Data!#REF!,Data!#REF!,(IF(B22=Data!#REF!,Data!#REF!,(IF(B22=Data!#REF!,Data!#REF!,(IF(B22=Data!#REF!,Data!#REF!,(IF(B22=Data!#REF!,Data!#REF!,(IF(B22=Data!#REF!,Data!#REF!,Data!#REF!)))))))))))))))&amp;IF(B22=Data!#REF!,Data!#REF!,(IF(B22=Data!#REF!,Data!#REF!,(IF(B22=Data!#REF!,Data!#REF!,(IF(B22=Data!#REF!,Data!#REF!,(IF(B22=Data!B72,Data!J72,(IF(B22=Data!B75,Data!J890,(IF(B22=Data!#REF!,Data!#REF!,(IF(B22=Data!#REF!,Data!#REF!,Data!#REF!)))))))))))))))&amp;IF(B22=Data!#REF!,Data!#REF!,(IF(B22=Data!#REF!,Data!#REF!,(IF(B22=Data!#REF!,Data!#REF!,(IF(B22=Data!#REF!,Data!#REF!,(IF(B22=Data!#REF!,Data!#REF!,Data!#REF!)))))))))</f>
        <v>#REF!</v>
      </c>
      <c r="V22" s="457">
        <f>IF(D22="","",VLOOKUP(B22,Data!$B$5:$J$402,9,FALSE)*D22)</f>
        <v>2.976</v>
      </c>
    </row>
    <row r="23" spans="1:22" s="458" customFormat="1" ht="20" customHeight="1">
      <c r="A23" s="443">
        <v>4</v>
      </c>
      <c r="B23" s="460" t="s">
        <v>300</v>
      </c>
      <c r="C23" s="445" t="str">
        <f>IF(D23="","",VLOOKUP(B23,Data!$B$5:$L$402,2,FALSE))</f>
        <v>WY50520</v>
      </c>
      <c r="D23" s="514">
        <v>3</v>
      </c>
      <c r="E23" s="463" t="s">
        <v>939</v>
      </c>
      <c r="F23" s="445">
        <f>IF(D23="","",VLOOKUP(B23,Data!$B$5:$L$402,11,FALSE))</f>
        <v>2846.56</v>
      </c>
      <c r="G23" s="448">
        <f t="shared" si="0"/>
        <v>8539.68</v>
      </c>
      <c r="H23" s="449" t="str">
        <f>IF(D23="","",VLOOKUP(B23,Data!$B$5:$D$402,3,FALSE))</f>
        <v>C/T</v>
      </c>
      <c r="I23" s="450" t="str">
        <f>IF(D23="","",VLOOKUP(B23,Data!$B$5:$M$402,12,FALSE))</f>
        <v>Indonesia</v>
      </c>
      <c r="J23" s="535" t="s">
        <v>993</v>
      </c>
      <c r="K23" s="452">
        <f>IF(D23="","",VLOOKUP(B23,Data!$B$5:$E$402,4,FALSE)*D23)</f>
        <v>798</v>
      </c>
      <c r="L23" s="445">
        <f>IF(D23="","",VLOOKUP(B23,Data!$B$5:$F$402,5,FALSE)*D23)</f>
        <v>738</v>
      </c>
      <c r="M23" s="448" t="e">
        <f>IF(B23=Data!#REF!,Data!#REF!,(IF(B23=Data!B94,Data!G94,(IF(B23=Data!#REF!,Data!#REF!,(IF(B23=Data!#REF!,Data!#REF!,(IF(B23=Data!#REF!,Data!#REF!,(IF(B23=Data!#REF!,Data!#REF!,(IF(B23=Data!#REF!,Data!#REF!,(IF(B23=Data!#REF!,Data!#REF!,Data!#REF!)))))))))))))))&amp;IF(B23=Data!#REF!,Data!#REF!,(IF(B23=Data!#REF!,Data!#REF!,(IF(B23=Data!#REF!,Data!#REF!,(IF(B23=Data!#REF!,Data!#REF!,(IF(B23=Data!B73,Data!G73,(IF(B23=Data!B76,Data!G891,(IF(B23=Data!#REF!,Data!#REF!,(IF(B23=Data!#REF!,Data!#REF!,Data!#REF!)))))))))))))))&amp;IF(B23=Data!#REF!,Data!#REF!,(IF(B23=Data!#REF!,Data!#REF!,(IF(B23=Data!#REF!,Data!#REF!,(IF(B23=Data!#REF!,Data!#REF!,(IF(B23=Data!#REF!,Data!#REF!,Data!#REF!)))))))))</f>
        <v>#REF!</v>
      </c>
      <c r="N23" s="453"/>
      <c r="O23" s="454"/>
      <c r="P23" s="455" t="e">
        <f>IF(B23=Data!#REF!,Data!#REF!,(IF(B23=Data!B94,Data!H94,(IF(B23=Data!#REF!,Data!#REF!,(IF(B23=Data!#REF!,Data!#REF!,(IF(B23=Data!#REF!,Data!#REF!,(IF(B23=Data!#REF!,Data!#REF!,(IF(B23=Data!#REF!,Data!#REF!,(IF(B23=Data!#REF!,Data!#REF!,Data!#REF!)))))))))))))))&amp;IF(B23=Data!#REF!,Data!#REF!,(IF(B23=Data!#REF!,Data!#REF!,(IF(B23=Data!#REF!,Data!#REF!,(IF(B23=Data!#REF!,Data!#REF!,(IF(B23=Data!B73,Data!H73,(IF(B23=Data!B76,Data!H891,(IF(B23=Data!#REF!,Data!#REF!,(IF(B23=Data!#REF!,Data!#REF!,Data!#REF!)))))))))))))))&amp;IF(B23=Data!#REF!,Data!#REF!,(IF(B23=Data!#REF!,Data!#REF!,(IF(B23=Data!#REF!,Data!#REF!,(IF(B23=Data!#REF!,Data!#REF!,(IF(B23=Data!#REF!,Data!#REF!,Data!#REF!)))))))))</f>
        <v>#REF!</v>
      </c>
      <c r="Q23" s="454"/>
      <c r="R23" s="454"/>
      <c r="S23" s="455" t="e">
        <f>IF(B23=Data!#REF!,Data!#REF!,(IF(B23=Data!B94,Data!I94,(IF(B23=Data!#REF!,Data!#REF!,(IF(B23=Data!#REF!,Data!#REF!,(IF(B23=Data!#REF!,Data!#REF!,(IF(B23=Data!#REF!,Data!#REF!,(IF(B23=Data!#REF!,Data!#REF!,(IF(B23=Data!#REF!,Data!#REF!,Data!#REF!)))))))))))))))&amp;IF(B23=Data!#REF!,Data!#REF!,(IF(B23=Data!#REF!,Data!#REF!,(IF(B23=Data!#REF!,Data!#REF!,(IF(B23=Data!#REF!,Data!#REF!,(IF(B23=Data!B73,Data!I73,(IF(B23=Data!B76,Data!I891,(IF(B23=Data!#REF!,Data!#REF!,(IF(B23=Data!#REF!,Data!#REF!,Data!#REF!)))))))))))))))&amp;IF(B23=Data!#REF!,Data!#REF!,(IF(B23=Data!#REF!,Data!#REF!,(IF(B23=Data!#REF!,Data!#REF!,(IF(B23=Data!#REF!,Data!#REF!,(IF(B23=Data!#REF!,Data!#REF!,Data!#REF!)))))))))</f>
        <v>#REF!</v>
      </c>
      <c r="T23" s="456"/>
      <c r="U23" s="455" t="e">
        <f>IF(B23=Data!#REF!,Data!#REF!,(IF(B23=Data!B94,Data!J94,(IF(B23=Data!#REF!,Data!#REF!,(IF(B23=Data!#REF!,Data!#REF!,(IF(B23=Data!#REF!,Data!#REF!,(IF(B23=Data!#REF!,Data!#REF!,(IF(B23=Data!#REF!,Data!#REF!,(IF(B23=Data!#REF!,Data!#REF!,Data!#REF!)))))))))))))))&amp;IF(B23=Data!#REF!,Data!#REF!,(IF(B23=Data!#REF!,Data!#REF!,(IF(B23=Data!#REF!,Data!#REF!,(IF(B23=Data!#REF!,Data!#REF!,(IF(B23=Data!B73,Data!J73,(IF(B23=Data!B76,Data!J891,(IF(B23=Data!#REF!,Data!#REF!,(IF(B23=Data!#REF!,Data!#REF!,Data!#REF!)))))))))))))))&amp;IF(B23=Data!#REF!,Data!#REF!,(IF(B23=Data!#REF!,Data!#REF!,(IF(B23=Data!#REF!,Data!#REF!,(IF(B23=Data!#REF!,Data!#REF!,(IF(B23=Data!#REF!,Data!#REF!,Data!#REF!)))))))))</f>
        <v>#REF!</v>
      </c>
      <c r="V23" s="457">
        <f>IF(D23="","",VLOOKUP(B23,Data!$B$5:$J$402,9,FALSE)*D23)</f>
        <v>4.4640000000000004</v>
      </c>
    </row>
    <row r="24" spans="1:22" s="458" customFormat="1" ht="20" customHeight="1">
      <c r="A24" s="443"/>
      <c r="B24" s="536" t="s">
        <v>996</v>
      </c>
      <c r="C24" s="512" t="str">
        <f>IF(D24="","",VLOOKUP(B24,Data!$B$5:$L$402,2,FALSE))</f>
        <v/>
      </c>
      <c r="D24" s="514"/>
      <c r="E24" s="447"/>
      <c r="F24" s="445" t="str">
        <f>IF(D24="","",VLOOKUP(B24,Data!$B$5:$L$402,11,FALSE))</f>
        <v/>
      </c>
      <c r="G24" s="448" t="str">
        <f t="shared" si="0"/>
        <v>-</v>
      </c>
      <c r="H24" s="449" t="str">
        <f>IF(D24="","",VLOOKUP(B24,Data!$B$5:$D$402,3,FALSE))</f>
        <v/>
      </c>
      <c r="I24" s="450" t="str">
        <f>IF(D24="","",VLOOKUP(B24,Data!$B$5:$M$402,12,FALSE))</f>
        <v/>
      </c>
      <c r="J24" s="451"/>
      <c r="K24" s="452" t="str">
        <f>IF(D24="","",VLOOKUP(B24,Data!$B$5:$E$402,4,FALSE)*D24)</f>
        <v/>
      </c>
      <c r="L24" s="445" t="str">
        <f>IF(D24="","",VLOOKUP(B24,Data!$B$5:$F$402,5,FALSE)*D24)</f>
        <v/>
      </c>
      <c r="M24" s="448" t="e">
        <f>IF(B24=Data!#REF!,Data!#REF!,(IF(B24=Data!B136,Data!G136,(IF(B24=Data!#REF!,Data!#REF!,(IF(B24=Data!#REF!,Data!#REF!,(IF(B24=Data!#REF!,Data!#REF!,(IF(B24=Data!#REF!,Data!#REF!,(IF(B24=Data!#REF!,Data!#REF!,(IF(B24=Data!#REF!,Data!#REF!,Data!#REF!)))))))))))))))&amp;IF(B24=Data!#REF!,Data!#REF!,(IF(B24=Data!#REF!,Data!#REF!,(IF(B24=Data!#REF!,Data!#REF!,(IF(B24=Data!#REF!,Data!#REF!,(IF(B24=Data!B115,Data!G115,(IF(B24=Data!B118,Data!G933,(IF(B24=Data!#REF!,Data!#REF!,(IF(B24=Data!#REF!,Data!#REF!,Data!#REF!)))))))))))))))&amp;IF(B24=Data!#REF!,Data!#REF!,(IF(B24=Data!#REF!,Data!#REF!,(IF(B24=Data!#REF!,Data!#REF!,(IF(B24=Data!#REF!,Data!#REF!,(IF(B24=Data!#REF!,Data!#REF!,Data!#REF!)))))))))</f>
        <v>#REF!</v>
      </c>
      <c r="N24" s="453"/>
      <c r="O24" s="454"/>
      <c r="P24" s="455" t="e">
        <f>IF(B24=Data!#REF!,Data!#REF!,(IF(B24=Data!B136,Data!H136,(IF(B24=Data!#REF!,Data!#REF!,(IF(B24=Data!#REF!,Data!#REF!,(IF(B24=Data!#REF!,Data!#REF!,(IF(B24=Data!#REF!,Data!#REF!,(IF(B24=Data!#REF!,Data!#REF!,(IF(B24=Data!#REF!,Data!#REF!,Data!#REF!)))))))))))))))&amp;IF(B24=Data!#REF!,Data!#REF!,(IF(B24=Data!#REF!,Data!#REF!,(IF(B24=Data!#REF!,Data!#REF!,(IF(B24=Data!#REF!,Data!#REF!,(IF(B24=Data!B115,Data!H115,(IF(B24=Data!B118,Data!H933,(IF(B24=Data!#REF!,Data!#REF!,(IF(B24=Data!#REF!,Data!#REF!,Data!#REF!)))))))))))))))&amp;IF(B24=Data!#REF!,Data!#REF!,(IF(B24=Data!#REF!,Data!#REF!,(IF(B24=Data!#REF!,Data!#REF!,(IF(B24=Data!#REF!,Data!#REF!,(IF(B24=Data!#REF!,Data!#REF!,Data!#REF!)))))))))</f>
        <v>#REF!</v>
      </c>
      <c r="Q24" s="454"/>
      <c r="R24" s="454"/>
      <c r="S24" s="455" t="e">
        <f>IF(B24=Data!#REF!,Data!#REF!,(IF(B24=Data!B136,Data!I136,(IF(B24=Data!#REF!,Data!#REF!,(IF(B24=Data!#REF!,Data!#REF!,(IF(B24=Data!#REF!,Data!#REF!,(IF(B24=Data!#REF!,Data!#REF!,(IF(B24=Data!#REF!,Data!#REF!,(IF(B24=Data!#REF!,Data!#REF!,Data!#REF!)))))))))))))))&amp;IF(B24=Data!#REF!,Data!#REF!,(IF(B24=Data!#REF!,Data!#REF!,(IF(B24=Data!#REF!,Data!#REF!,(IF(B24=Data!#REF!,Data!#REF!,(IF(B24=Data!B115,Data!I115,(IF(B24=Data!B118,Data!I933,(IF(B24=Data!#REF!,Data!#REF!,(IF(B24=Data!#REF!,Data!#REF!,Data!#REF!)))))))))))))))&amp;IF(B24=Data!#REF!,Data!#REF!,(IF(B24=Data!#REF!,Data!#REF!,(IF(B24=Data!#REF!,Data!#REF!,(IF(B24=Data!#REF!,Data!#REF!,(IF(B24=Data!#REF!,Data!#REF!,Data!#REF!)))))))))</f>
        <v>#REF!</v>
      </c>
      <c r="T24" s="456"/>
      <c r="U24" s="455" t="e">
        <f>IF(B24=Data!#REF!,Data!#REF!,(IF(B24=Data!B136,Data!J136,(IF(B24=Data!#REF!,Data!#REF!,(IF(B24=Data!#REF!,Data!#REF!,(IF(B24=Data!#REF!,Data!#REF!,(IF(B24=Data!#REF!,Data!#REF!,(IF(B24=Data!#REF!,Data!#REF!,(IF(B24=Data!#REF!,Data!#REF!,Data!#REF!)))))))))))))))&amp;IF(B24=Data!#REF!,Data!#REF!,(IF(B24=Data!#REF!,Data!#REF!,(IF(B24=Data!#REF!,Data!#REF!,(IF(B24=Data!#REF!,Data!#REF!,(IF(B24=Data!B115,Data!J115,(IF(B24=Data!B118,Data!J933,(IF(B24=Data!#REF!,Data!#REF!,(IF(B24=Data!#REF!,Data!#REF!,Data!#REF!)))))))))))))))&amp;IF(B24=Data!#REF!,Data!#REF!,(IF(B24=Data!#REF!,Data!#REF!,(IF(B24=Data!#REF!,Data!#REF!,(IF(B24=Data!#REF!,Data!#REF!,(IF(B24=Data!#REF!,Data!#REF!,Data!#REF!)))))))))</f>
        <v>#REF!</v>
      </c>
      <c r="V24" s="457" t="str">
        <f>IF(D24="","",VLOOKUP(B24,Data!$B$5:$J$402,9,FALSE)*D24)</f>
        <v/>
      </c>
    </row>
    <row r="25" spans="1:22" s="458" customFormat="1" ht="20" customHeight="1">
      <c r="A25" s="443">
        <v>5</v>
      </c>
      <c r="B25" s="460" t="s">
        <v>241</v>
      </c>
      <c r="C25" s="445" t="str">
        <f>IF(D25="","",VLOOKUP(B25,Data!$B$5:$L$402,2,FALSE))</f>
        <v>AAC7368</v>
      </c>
      <c r="D25" s="514">
        <v>1</v>
      </c>
      <c r="E25" s="447"/>
      <c r="F25" s="445">
        <f>IF(D25="","",VLOOKUP(B25,Data!$B$5:$L$402,11,FALSE))</f>
        <v>2618.06</v>
      </c>
      <c r="G25" s="448">
        <f t="shared" si="0"/>
        <v>2618.06</v>
      </c>
      <c r="H25" s="449" t="str">
        <f>IF(D25="","",VLOOKUP(B25,Data!$B$5:$D$402,3,FALSE))</f>
        <v>C/T</v>
      </c>
      <c r="I25" s="450" t="str">
        <f>IF(D25="","",VLOOKUP(B25,Data!$B$5:$M$402,12,FALSE))</f>
        <v>Indonesia</v>
      </c>
      <c r="J25" s="535" t="s">
        <v>997</v>
      </c>
      <c r="K25" s="452">
        <f>IF(D25="","",VLOOKUP(B25,Data!$B$5:$E$402,4,FALSE)*D25)</f>
        <v>266</v>
      </c>
      <c r="L25" s="445">
        <f>IF(D25="","",VLOOKUP(B25,Data!$B$5:$F$402,5,FALSE)*D25)</f>
        <v>246</v>
      </c>
      <c r="M25" s="448" t="e">
        <f>IF(B25=Data!#REF!,Data!#REF!,(IF(B25=Data!B92,Data!G92,(IF(B25=Data!#REF!,Data!#REF!,(IF(B25=Data!#REF!,Data!#REF!,(IF(B25=Data!#REF!,Data!#REF!,(IF(B25=Data!#REF!,Data!#REF!,(IF(B25=Data!#REF!,Data!#REF!,(IF(B25=Data!#REF!,Data!#REF!,Data!#REF!)))))))))))))))&amp;IF(B25=Data!#REF!,Data!#REF!,(IF(B25=Data!#REF!,Data!#REF!,(IF(B25=Data!#REF!,Data!#REF!,(IF(B25=Data!#REF!,Data!#REF!,(IF(B25=Data!B71,Data!G71,(IF(B25=Data!B74,Data!G889,(IF(B25=Data!#REF!,Data!#REF!,(IF(B25=Data!#REF!,Data!#REF!,Data!#REF!)))))))))))))))&amp;IF(B25=Data!#REF!,Data!#REF!,(IF(B25=Data!#REF!,Data!#REF!,(IF(B25=Data!#REF!,Data!#REF!,(IF(B25=Data!#REF!,Data!#REF!,(IF(B25=Data!#REF!,Data!#REF!,Data!#REF!)))))))))</f>
        <v>#REF!</v>
      </c>
      <c r="N25" s="453"/>
      <c r="O25" s="454"/>
      <c r="P25" s="455" t="e">
        <f>IF(B25=Data!#REF!,Data!#REF!,(IF(B25=Data!B92,Data!H92,(IF(B25=Data!#REF!,Data!#REF!,(IF(B25=Data!#REF!,Data!#REF!,(IF(B25=Data!#REF!,Data!#REF!,(IF(B25=Data!#REF!,Data!#REF!,(IF(B25=Data!#REF!,Data!#REF!,(IF(B25=Data!#REF!,Data!#REF!,Data!#REF!)))))))))))))))&amp;IF(B25=Data!#REF!,Data!#REF!,(IF(B25=Data!#REF!,Data!#REF!,(IF(B25=Data!#REF!,Data!#REF!,(IF(B25=Data!#REF!,Data!#REF!,(IF(B25=Data!B71,Data!H71,(IF(B25=Data!B74,Data!H889,(IF(B25=Data!#REF!,Data!#REF!,(IF(B25=Data!#REF!,Data!#REF!,Data!#REF!)))))))))))))))&amp;IF(B25=Data!#REF!,Data!#REF!,(IF(B25=Data!#REF!,Data!#REF!,(IF(B25=Data!#REF!,Data!#REF!,(IF(B25=Data!#REF!,Data!#REF!,(IF(B25=Data!#REF!,Data!#REF!,Data!#REF!)))))))))</f>
        <v>#REF!</v>
      </c>
      <c r="Q25" s="454"/>
      <c r="R25" s="454"/>
      <c r="S25" s="455" t="e">
        <f>IF(B25=Data!#REF!,Data!#REF!,(IF(B25=Data!B92,Data!I92,(IF(B25=Data!#REF!,Data!#REF!,(IF(B25=Data!#REF!,Data!#REF!,(IF(B25=Data!#REF!,Data!#REF!,(IF(B25=Data!#REF!,Data!#REF!,(IF(B25=Data!#REF!,Data!#REF!,(IF(B25=Data!#REF!,Data!#REF!,Data!#REF!)))))))))))))))&amp;IF(B25=Data!#REF!,Data!#REF!,(IF(B25=Data!#REF!,Data!#REF!,(IF(B25=Data!#REF!,Data!#REF!,(IF(B25=Data!#REF!,Data!#REF!,(IF(B25=Data!B71,Data!I71,(IF(B25=Data!B74,Data!I889,(IF(B25=Data!#REF!,Data!#REF!,(IF(B25=Data!#REF!,Data!#REF!,Data!#REF!)))))))))))))))&amp;IF(B25=Data!#REF!,Data!#REF!,(IF(B25=Data!#REF!,Data!#REF!,(IF(B25=Data!#REF!,Data!#REF!,(IF(B25=Data!#REF!,Data!#REF!,(IF(B25=Data!#REF!,Data!#REF!,Data!#REF!)))))))))</f>
        <v>#REF!</v>
      </c>
      <c r="T25" s="456"/>
      <c r="U25" s="455" t="e">
        <f>IF(B25=Data!#REF!,Data!#REF!,(IF(B25=Data!B92,Data!J92,(IF(B25=Data!#REF!,Data!#REF!,(IF(B25=Data!#REF!,Data!#REF!,(IF(B25=Data!#REF!,Data!#REF!,(IF(B25=Data!#REF!,Data!#REF!,(IF(B25=Data!#REF!,Data!#REF!,(IF(B25=Data!#REF!,Data!#REF!,Data!#REF!)))))))))))))))&amp;IF(B25=Data!#REF!,Data!#REF!,(IF(B25=Data!#REF!,Data!#REF!,(IF(B25=Data!#REF!,Data!#REF!,(IF(B25=Data!#REF!,Data!#REF!,(IF(B25=Data!B71,Data!J71,(IF(B25=Data!B74,Data!J889,(IF(B25=Data!#REF!,Data!#REF!,(IF(B25=Data!#REF!,Data!#REF!,Data!#REF!)))))))))))))))&amp;IF(B25=Data!#REF!,Data!#REF!,(IF(B25=Data!#REF!,Data!#REF!,(IF(B25=Data!#REF!,Data!#REF!,(IF(B25=Data!#REF!,Data!#REF!,(IF(B25=Data!#REF!,Data!#REF!,Data!#REF!)))))))))</f>
        <v>#REF!</v>
      </c>
      <c r="V25" s="457">
        <f>IF(D25="","",VLOOKUP(B25,Data!$B$5:$J$402,9,FALSE)*D25)</f>
        <v>1.488</v>
      </c>
    </row>
    <row r="26" spans="1:22" s="458" customFormat="1" ht="20" customHeight="1">
      <c r="A26" s="443">
        <v>6</v>
      </c>
      <c r="B26" s="460" t="s">
        <v>413</v>
      </c>
      <c r="C26" s="445" t="str">
        <f>IF(D26="","",VLOOKUP(B26,Data!$B$5:$L$402,2,FALSE))</f>
        <v>ZH56730</v>
      </c>
      <c r="D26" s="514">
        <v>3</v>
      </c>
      <c r="E26" s="463"/>
      <c r="F26" s="445">
        <f>IF(D26="","",VLOOKUP(B26,Data!$B$5:$L$402,11,FALSE))</f>
        <v>2658.11</v>
      </c>
      <c r="G26" s="448">
        <f t="shared" si="0"/>
        <v>7974.33</v>
      </c>
      <c r="H26" s="449" t="str">
        <f>IF(D26="","",VLOOKUP(B26,Data!$B$5:$D$402,3,FALSE))</f>
        <v>C/T</v>
      </c>
      <c r="I26" s="450" t="str">
        <f>IF(D26="","",VLOOKUP(B26,Data!$B$5:$M$402,12,FALSE))</f>
        <v>Indonesia</v>
      </c>
      <c r="J26" s="535" t="s">
        <v>997</v>
      </c>
      <c r="K26" s="452">
        <f>IF(D26="","",VLOOKUP(B26,Data!$B$5:$E$402,4,FALSE)*D26)</f>
        <v>798</v>
      </c>
      <c r="L26" s="445">
        <f>IF(D26="","",VLOOKUP(B26,Data!$B$5:$F$402,5,FALSE)*D26)</f>
        <v>738</v>
      </c>
      <c r="M26" s="448" t="e">
        <f>IF(B26=Data!#REF!,Data!#REF!,(IF(B26=Data!B93,Data!G93,(IF(B26=Data!#REF!,Data!#REF!,(IF(B26=Data!#REF!,Data!#REF!,(IF(B26=Data!#REF!,Data!#REF!,(IF(B26=Data!#REF!,Data!#REF!,(IF(B26=Data!#REF!,Data!#REF!,(IF(B26=Data!#REF!,Data!#REF!,Data!#REF!)))))))))))))))&amp;IF(B26=Data!#REF!,Data!#REF!,(IF(B26=Data!#REF!,Data!#REF!,(IF(B26=Data!#REF!,Data!#REF!,(IF(B26=Data!#REF!,Data!#REF!,(IF(B26=Data!B72,Data!G72,(IF(B26=Data!B75,Data!G890,(IF(B26=Data!#REF!,Data!#REF!,(IF(B26=Data!#REF!,Data!#REF!,Data!#REF!)))))))))))))))&amp;IF(B26=Data!#REF!,Data!#REF!,(IF(B26=Data!#REF!,Data!#REF!,(IF(B26=Data!#REF!,Data!#REF!,(IF(B26=Data!#REF!,Data!#REF!,(IF(B26=Data!#REF!,Data!#REF!,Data!#REF!)))))))))</f>
        <v>#REF!</v>
      </c>
      <c r="N26" s="453"/>
      <c r="O26" s="454"/>
      <c r="P26" s="455" t="e">
        <f>IF(B26=Data!#REF!,Data!#REF!,(IF(B26=Data!B93,Data!H93,(IF(B26=Data!#REF!,Data!#REF!,(IF(B26=Data!#REF!,Data!#REF!,(IF(B26=Data!#REF!,Data!#REF!,(IF(B26=Data!#REF!,Data!#REF!,(IF(B26=Data!#REF!,Data!#REF!,(IF(B26=Data!#REF!,Data!#REF!,Data!#REF!)))))))))))))))&amp;IF(B26=Data!#REF!,Data!#REF!,(IF(B26=Data!#REF!,Data!#REF!,(IF(B26=Data!#REF!,Data!#REF!,(IF(B26=Data!#REF!,Data!#REF!,(IF(B26=Data!B72,Data!H72,(IF(B26=Data!B75,Data!H890,(IF(B26=Data!#REF!,Data!#REF!,(IF(B26=Data!#REF!,Data!#REF!,Data!#REF!)))))))))))))))&amp;IF(B26=Data!#REF!,Data!#REF!,(IF(B26=Data!#REF!,Data!#REF!,(IF(B26=Data!#REF!,Data!#REF!,(IF(B26=Data!#REF!,Data!#REF!,(IF(B26=Data!#REF!,Data!#REF!,Data!#REF!)))))))))</f>
        <v>#REF!</v>
      </c>
      <c r="Q26" s="454"/>
      <c r="R26" s="454"/>
      <c r="S26" s="455" t="e">
        <f>IF(B26=Data!#REF!,Data!#REF!,(IF(B26=Data!B93,Data!I93,(IF(B26=Data!#REF!,Data!#REF!,(IF(B26=Data!#REF!,Data!#REF!,(IF(B26=Data!#REF!,Data!#REF!,(IF(B26=Data!#REF!,Data!#REF!,(IF(B26=Data!#REF!,Data!#REF!,(IF(B26=Data!#REF!,Data!#REF!,Data!#REF!)))))))))))))))&amp;IF(B26=Data!#REF!,Data!#REF!,(IF(B26=Data!#REF!,Data!#REF!,(IF(B26=Data!#REF!,Data!#REF!,(IF(B26=Data!#REF!,Data!#REF!,(IF(B26=Data!B72,Data!I72,(IF(B26=Data!B75,Data!I890,(IF(B26=Data!#REF!,Data!#REF!,(IF(B26=Data!#REF!,Data!#REF!,Data!#REF!)))))))))))))))&amp;IF(B26=Data!#REF!,Data!#REF!,(IF(B26=Data!#REF!,Data!#REF!,(IF(B26=Data!#REF!,Data!#REF!,(IF(B26=Data!#REF!,Data!#REF!,(IF(B26=Data!#REF!,Data!#REF!,Data!#REF!)))))))))</f>
        <v>#REF!</v>
      </c>
      <c r="T26" s="456"/>
      <c r="U26" s="455" t="e">
        <f>IF(B26=Data!#REF!,Data!#REF!,(IF(B26=Data!B93,Data!J93,(IF(B26=Data!#REF!,Data!#REF!,(IF(B26=Data!#REF!,Data!#REF!,(IF(B26=Data!#REF!,Data!#REF!,(IF(B26=Data!#REF!,Data!#REF!,(IF(B26=Data!#REF!,Data!#REF!,(IF(B26=Data!#REF!,Data!#REF!,Data!#REF!)))))))))))))))&amp;IF(B26=Data!#REF!,Data!#REF!,(IF(B26=Data!#REF!,Data!#REF!,(IF(B26=Data!#REF!,Data!#REF!,(IF(B26=Data!#REF!,Data!#REF!,(IF(B26=Data!B72,Data!J72,(IF(B26=Data!B75,Data!J890,(IF(B26=Data!#REF!,Data!#REF!,(IF(B26=Data!#REF!,Data!#REF!,Data!#REF!)))))))))))))))&amp;IF(B26=Data!#REF!,Data!#REF!,(IF(B26=Data!#REF!,Data!#REF!,(IF(B26=Data!#REF!,Data!#REF!,(IF(B26=Data!#REF!,Data!#REF!,(IF(B26=Data!#REF!,Data!#REF!,Data!#REF!)))))))))</f>
        <v>#REF!</v>
      </c>
      <c r="V26" s="457">
        <f>IF(D26="","",VLOOKUP(B26,Data!$B$5:$J$402,9,FALSE)*D26)</f>
        <v>4.4640000000000004</v>
      </c>
    </row>
    <row r="27" spans="1:22" s="458" customFormat="1" ht="20" customHeight="1">
      <c r="A27" s="443"/>
      <c r="B27" s="536" t="s">
        <v>998</v>
      </c>
      <c r="C27" s="512" t="str">
        <f>IF(D27="","",VLOOKUP(B27,Data!$B$5:$L$402,2,FALSE))</f>
        <v/>
      </c>
      <c r="D27" s="514"/>
      <c r="E27" s="463"/>
      <c r="F27" s="445" t="str">
        <f>IF(D27="","",VLOOKUP(B27,Data!$B$5:$L$402,11,FALSE))</f>
        <v/>
      </c>
      <c r="G27" s="448" t="str">
        <f t="shared" si="0"/>
        <v>-</v>
      </c>
      <c r="H27" s="449" t="str">
        <f>IF(D27="","",VLOOKUP(B27,Data!$B$5:$D$402,3,FALSE))</f>
        <v/>
      </c>
      <c r="I27" s="450" t="str">
        <f>IF(D27="","",VLOOKUP(B27,Data!$B$5:$M$402,12,FALSE))</f>
        <v/>
      </c>
      <c r="J27" s="451"/>
      <c r="K27" s="452" t="str">
        <f>IF(D27="","",VLOOKUP(B27,Data!$B$5:$E$402,4,FALSE)*D27)</f>
        <v/>
      </c>
      <c r="L27" s="445" t="str">
        <f>IF(D27="","",VLOOKUP(B27,Data!$B$5:$F$402,5,FALSE)*D27)</f>
        <v/>
      </c>
      <c r="M27" s="448" t="e">
        <f>IF(B27=Data!#REF!,Data!#REF!,(IF(B27=Data!B139,Data!G139,(IF(B27=Data!#REF!,Data!#REF!,(IF(B27=Data!#REF!,Data!#REF!,(IF(B27=Data!#REF!,Data!#REF!,(IF(B27=Data!#REF!,Data!#REF!,(IF(B27=Data!#REF!,Data!#REF!,(IF(B27=Data!#REF!,Data!#REF!,Data!#REF!)))))))))))))))&amp;IF(B27=Data!#REF!,Data!#REF!,(IF(B27=Data!#REF!,Data!#REF!,(IF(B27=Data!#REF!,Data!#REF!,(IF(B27=Data!#REF!,Data!#REF!,(IF(B27=Data!B118,Data!G118,(IF(B27=Data!B121,Data!G936,(IF(B27=Data!#REF!,Data!#REF!,(IF(B27=Data!#REF!,Data!#REF!,Data!#REF!)))))))))))))))&amp;IF(B27=Data!#REF!,Data!#REF!,(IF(B27=Data!#REF!,Data!#REF!,(IF(B27=Data!#REF!,Data!#REF!,(IF(B27=Data!#REF!,Data!#REF!,(IF(B27=Data!#REF!,Data!#REF!,Data!#REF!)))))))))</f>
        <v>#REF!</v>
      </c>
      <c r="N27" s="453"/>
      <c r="O27" s="454"/>
      <c r="P27" s="455" t="e">
        <f>IF(B27=Data!#REF!,Data!#REF!,(IF(B27=Data!B139,Data!H139,(IF(B27=Data!#REF!,Data!#REF!,(IF(B27=Data!#REF!,Data!#REF!,(IF(B27=Data!#REF!,Data!#REF!,(IF(B27=Data!#REF!,Data!#REF!,(IF(B27=Data!#REF!,Data!#REF!,(IF(B27=Data!#REF!,Data!#REF!,Data!#REF!)))))))))))))))&amp;IF(B27=Data!#REF!,Data!#REF!,(IF(B27=Data!#REF!,Data!#REF!,(IF(B27=Data!#REF!,Data!#REF!,(IF(B27=Data!#REF!,Data!#REF!,(IF(B27=Data!B118,Data!H118,(IF(B27=Data!B121,Data!H936,(IF(B27=Data!#REF!,Data!#REF!,(IF(B27=Data!#REF!,Data!#REF!,Data!#REF!)))))))))))))))&amp;IF(B27=Data!#REF!,Data!#REF!,(IF(B27=Data!#REF!,Data!#REF!,(IF(B27=Data!#REF!,Data!#REF!,(IF(B27=Data!#REF!,Data!#REF!,(IF(B27=Data!#REF!,Data!#REF!,Data!#REF!)))))))))</f>
        <v>#REF!</v>
      </c>
      <c r="Q27" s="454"/>
      <c r="R27" s="454"/>
      <c r="S27" s="455" t="e">
        <f>IF(B27=Data!#REF!,Data!#REF!,(IF(B27=Data!B139,Data!I139,(IF(B27=Data!#REF!,Data!#REF!,(IF(B27=Data!#REF!,Data!#REF!,(IF(B27=Data!#REF!,Data!#REF!,(IF(B27=Data!#REF!,Data!#REF!,(IF(B27=Data!#REF!,Data!#REF!,(IF(B27=Data!#REF!,Data!#REF!,Data!#REF!)))))))))))))))&amp;IF(B27=Data!#REF!,Data!#REF!,(IF(B27=Data!#REF!,Data!#REF!,(IF(B27=Data!#REF!,Data!#REF!,(IF(B27=Data!#REF!,Data!#REF!,(IF(B27=Data!B118,Data!I118,(IF(B27=Data!B121,Data!I936,(IF(B27=Data!#REF!,Data!#REF!,(IF(B27=Data!#REF!,Data!#REF!,Data!#REF!)))))))))))))))&amp;IF(B27=Data!#REF!,Data!#REF!,(IF(B27=Data!#REF!,Data!#REF!,(IF(B27=Data!#REF!,Data!#REF!,(IF(B27=Data!#REF!,Data!#REF!,(IF(B27=Data!#REF!,Data!#REF!,Data!#REF!)))))))))</f>
        <v>#REF!</v>
      </c>
      <c r="T27" s="456"/>
      <c r="U27" s="455" t="e">
        <f>IF(B27=Data!#REF!,Data!#REF!,(IF(B27=Data!B139,Data!J139,(IF(B27=Data!#REF!,Data!#REF!,(IF(B27=Data!#REF!,Data!#REF!,(IF(B27=Data!#REF!,Data!#REF!,(IF(B27=Data!#REF!,Data!#REF!,(IF(B27=Data!#REF!,Data!#REF!,(IF(B27=Data!#REF!,Data!#REF!,Data!#REF!)))))))))))))))&amp;IF(B27=Data!#REF!,Data!#REF!,(IF(B27=Data!#REF!,Data!#REF!,(IF(B27=Data!#REF!,Data!#REF!,(IF(B27=Data!#REF!,Data!#REF!,(IF(B27=Data!B118,Data!J118,(IF(B27=Data!B121,Data!J936,(IF(B27=Data!#REF!,Data!#REF!,(IF(B27=Data!#REF!,Data!#REF!,Data!#REF!)))))))))))))))&amp;IF(B27=Data!#REF!,Data!#REF!,(IF(B27=Data!#REF!,Data!#REF!,(IF(B27=Data!#REF!,Data!#REF!,(IF(B27=Data!#REF!,Data!#REF!,(IF(B27=Data!#REF!,Data!#REF!,Data!#REF!)))))))))</f>
        <v>#REF!</v>
      </c>
      <c r="V27" s="457" t="str">
        <f>IF(D27="","",VLOOKUP(B27,Data!$B$5:$J$402,9,FALSE)*D27)</f>
        <v/>
      </c>
    </row>
    <row r="28" spans="1:22" s="458" customFormat="1" ht="20" customHeight="1">
      <c r="A28" s="443">
        <v>7</v>
      </c>
      <c r="B28" s="460" t="s">
        <v>357</v>
      </c>
      <c r="C28" s="445" t="str">
        <f>IF(D28="","",VLOOKUP(B28,Data!$B$5:$L$402,2,FALSE))</f>
        <v>WQ78290</v>
      </c>
      <c r="D28" s="514">
        <v>3</v>
      </c>
      <c r="E28" s="447"/>
      <c r="F28" s="445">
        <f>IF(D28="","",VLOOKUP(B28,Data!$B$5:$L$402,11,FALSE))</f>
        <v>4283.7299999999996</v>
      </c>
      <c r="G28" s="448">
        <f t="shared" si="0"/>
        <v>12851.189999999999</v>
      </c>
      <c r="H28" s="449" t="str">
        <f>IF(D28="","",VLOOKUP(B28,Data!$B$5:$D$402,3,FALSE))</f>
        <v>C/T</v>
      </c>
      <c r="I28" s="450" t="str">
        <f>IF(D28="","",VLOOKUP(B28,Data!$B$5:$M$402,12,FALSE))</f>
        <v>Indonesia</v>
      </c>
      <c r="J28" s="535" t="s">
        <v>999</v>
      </c>
      <c r="K28" s="452">
        <f>IF(D28="","",VLOOKUP(B28,Data!$B$5:$E$402,4,FALSE)*D28)</f>
        <v>915</v>
      </c>
      <c r="L28" s="445">
        <f>IF(D28="","",VLOOKUP(B28,Data!$B$5:$F$402,5,FALSE)*D28)</f>
        <v>807</v>
      </c>
      <c r="M28" s="448" t="e">
        <f>IF(B28=Data!#REF!,Data!#REF!,(IF(B28=Data!B96,Data!G96,(IF(B28=Data!#REF!,Data!#REF!,(IF(B28=Data!#REF!,Data!#REF!,(IF(B28=Data!#REF!,Data!#REF!,(IF(B28=Data!#REF!,Data!#REF!,(IF(B28=Data!#REF!,Data!#REF!,(IF(B28=Data!#REF!,Data!#REF!,Data!#REF!)))))))))))))))&amp;IF(B28=Data!#REF!,Data!#REF!,(IF(B28=Data!#REF!,Data!#REF!,(IF(B28=Data!#REF!,Data!#REF!,(IF(B28=Data!#REF!,Data!#REF!,(IF(B28=Data!B75,Data!G75,(IF(B28=Data!B78,Data!G893,(IF(B28=Data!#REF!,Data!#REF!,(IF(B28=Data!#REF!,Data!#REF!,Data!#REF!)))))))))))))))&amp;IF(B28=Data!#REF!,Data!#REF!,(IF(B28=Data!#REF!,Data!#REF!,(IF(B28=Data!#REF!,Data!#REF!,(IF(B28=Data!#REF!,Data!#REF!,(IF(B28=Data!#REF!,Data!#REF!,Data!#REF!)))))))))</f>
        <v>#REF!</v>
      </c>
      <c r="N28" s="453"/>
      <c r="O28" s="454"/>
      <c r="P28" s="455" t="e">
        <f>IF(B28=Data!#REF!,Data!#REF!,(IF(B28=Data!B96,Data!H96,(IF(B28=Data!#REF!,Data!#REF!,(IF(B28=Data!#REF!,Data!#REF!,(IF(B28=Data!#REF!,Data!#REF!,(IF(B28=Data!#REF!,Data!#REF!,(IF(B28=Data!#REF!,Data!#REF!,(IF(B28=Data!#REF!,Data!#REF!,Data!#REF!)))))))))))))))&amp;IF(B28=Data!#REF!,Data!#REF!,(IF(B28=Data!#REF!,Data!#REF!,(IF(B28=Data!#REF!,Data!#REF!,(IF(B28=Data!#REF!,Data!#REF!,(IF(B28=Data!B75,Data!H75,(IF(B28=Data!B78,Data!H893,(IF(B28=Data!#REF!,Data!#REF!,(IF(B28=Data!#REF!,Data!#REF!,Data!#REF!)))))))))))))))&amp;IF(B28=Data!#REF!,Data!#REF!,(IF(B28=Data!#REF!,Data!#REF!,(IF(B28=Data!#REF!,Data!#REF!,(IF(B28=Data!#REF!,Data!#REF!,(IF(B28=Data!#REF!,Data!#REF!,Data!#REF!)))))))))</f>
        <v>#REF!</v>
      </c>
      <c r="Q28" s="454"/>
      <c r="R28" s="454"/>
      <c r="S28" s="455" t="e">
        <f>IF(B28=Data!#REF!,Data!#REF!,(IF(B28=Data!B96,Data!I96,(IF(B28=Data!#REF!,Data!#REF!,(IF(B28=Data!#REF!,Data!#REF!,(IF(B28=Data!#REF!,Data!#REF!,(IF(B28=Data!#REF!,Data!#REF!,(IF(B28=Data!#REF!,Data!#REF!,(IF(B28=Data!#REF!,Data!#REF!,Data!#REF!)))))))))))))))&amp;IF(B28=Data!#REF!,Data!#REF!,(IF(B28=Data!#REF!,Data!#REF!,(IF(B28=Data!#REF!,Data!#REF!,(IF(B28=Data!#REF!,Data!#REF!,(IF(B28=Data!B75,Data!I75,(IF(B28=Data!B78,Data!I893,(IF(B28=Data!#REF!,Data!#REF!,(IF(B28=Data!#REF!,Data!#REF!,Data!#REF!)))))))))))))))&amp;IF(B28=Data!#REF!,Data!#REF!,(IF(B28=Data!#REF!,Data!#REF!,(IF(B28=Data!#REF!,Data!#REF!,(IF(B28=Data!#REF!,Data!#REF!,(IF(B28=Data!#REF!,Data!#REF!,Data!#REF!)))))))))</f>
        <v>#REF!</v>
      </c>
      <c r="T28" s="456"/>
      <c r="U28" s="455" t="e">
        <f>IF(B28=Data!#REF!,Data!#REF!,(IF(B28=Data!B96,Data!J96,(IF(B28=Data!#REF!,Data!#REF!,(IF(B28=Data!#REF!,Data!#REF!,(IF(B28=Data!#REF!,Data!#REF!,(IF(B28=Data!#REF!,Data!#REF!,(IF(B28=Data!#REF!,Data!#REF!,(IF(B28=Data!#REF!,Data!#REF!,Data!#REF!)))))))))))))))&amp;IF(B28=Data!#REF!,Data!#REF!,(IF(B28=Data!#REF!,Data!#REF!,(IF(B28=Data!#REF!,Data!#REF!,(IF(B28=Data!#REF!,Data!#REF!,(IF(B28=Data!B75,Data!J75,(IF(B28=Data!B78,Data!J893,(IF(B28=Data!#REF!,Data!#REF!,(IF(B28=Data!#REF!,Data!#REF!,Data!#REF!)))))))))))))))&amp;IF(B28=Data!#REF!,Data!#REF!,(IF(B28=Data!#REF!,Data!#REF!,(IF(B28=Data!#REF!,Data!#REF!,(IF(B28=Data!#REF!,Data!#REF!,(IF(B28=Data!#REF!,Data!#REF!,Data!#REF!)))))))))</f>
        <v>#REF!</v>
      </c>
      <c r="V28" s="457">
        <f>IF(D28="","",VLOOKUP(B28,Data!$B$5:$J$402,9,FALSE)*D28)</f>
        <v>4.6020000000000003</v>
      </c>
    </row>
    <row r="29" spans="1:22" s="458" customFormat="1" ht="20" customHeight="1">
      <c r="A29" s="443">
        <v>8</v>
      </c>
      <c r="B29" s="460" t="s">
        <v>209</v>
      </c>
      <c r="C29" s="445" t="str">
        <f>IF(D29="","",VLOOKUP(B29,Data!$B$5:$L$402,2,FALSE))</f>
        <v>WN49700</v>
      </c>
      <c r="D29" s="514">
        <v>2</v>
      </c>
      <c r="E29" s="447"/>
      <c r="F29" s="445">
        <f>IF(D29="","",VLOOKUP(B29,Data!$B$5:$L$402,11,FALSE))</f>
        <v>1870.77</v>
      </c>
      <c r="G29" s="448">
        <f t="shared" si="0"/>
        <v>3741.54</v>
      </c>
      <c r="H29" s="449" t="str">
        <f>IF(D29="","",VLOOKUP(B29,Data!$B$5:$D$402,3,FALSE))</f>
        <v>C/T</v>
      </c>
      <c r="I29" s="450" t="str">
        <f>IF(D29="","",VLOOKUP(B29,Data!$B$5:$M$402,12,FALSE))</f>
        <v>Indonesia</v>
      </c>
      <c r="J29" s="535" t="s">
        <v>999</v>
      </c>
      <c r="K29" s="452">
        <f>IF(D29="","",VLOOKUP(B29,Data!$B$5:$E$402,4,FALSE)*D29)</f>
        <v>402</v>
      </c>
      <c r="L29" s="445">
        <f>IF(D29="","",VLOOKUP(B29,Data!$B$5:$F$402,5,FALSE)*D29)</f>
        <v>362</v>
      </c>
      <c r="M29" s="448" t="e">
        <f>IF(B29=Data!#REF!,Data!#REF!,(IF(B29=Data!B97,Data!G97,(IF(B29=Data!#REF!,Data!#REF!,(IF(B29=Data!#REF!,Data!#REF!,(IF(B29=Data!#REF!,Data!#REF!,(IF(B29=Data!#REF!,Data!#REF!,(IF(B29=Data!#REF!,Data!#REF!,(IF(B29=Data!#REF!,Data!#REF!,Data!#REF!)))))))))))))))&amp;IF(B29=Data!#REF!,Data!#REF!,(IF(B29=Data!#REF!,Data!#REF!,(IF(B29=Data!#REF!,Data!#REF!,(IF(B29=Data!#REF!,Data!#REF!,(IF(B29=Data!B76,Data!G76,(IF(B29=Data!B79,Data!G894,(IF(B29=Data!#REF!,Data!#REF!,(IF(B29=Data!#REF!,Data!#REF!,Data!#REF!)))))))))))))))&amp;IF(B29=Data!#REF!,Data!#REF!,(IF(B29=Data!#REF!,Data!#REF!,(IF(B29=Data!#REF!,Data!#REF!,(IF(B29=Data!#REF!,Data!#REF!,(IF(B29=Data!#REF!,Data!#REF!,Data!#REF!)))))))))</f>
        <v>#REF!</v>
      </c>
      <c r="N29" s="453"/>
      <c r="O29" s="454"/>
      <c r="P29" s="455" t="e">
        <f>IF(B29=Data!#REF!,Data!#REF!,(IF(B29=Data!B97,Data!H97,(IF(B29=Data!#REF!,Data!#REF!,(IF(B29=Data!#REF!,Data!#REF!,(IF(B29=Data!#REF!,Data!#REF!,(IF(B29=Data!#REF!,Data!#REF!,(IF(B29=Data!#REF!,Data!#REF!,(IF(B29=Data!#REF!,Data!#REF!,Data!#REF!)))))))))))))))&amp;IF(B29=Data!#REF!,Data!#REF!,(IF(B29=Data!#REF!,Data!#REF!,(IF(B29=Data!#REF!,Data!#REF!,(IF(B29=Data!#REF!,Data!#REF!,(IF(B29=Data!B76,Data!H76,(IF(B29=Data!B79,Data!H894,(IF(B29=Data!#REF!,Data!#REF!,(IF(B29=Data!#REF!,Data!#REF!,Data!#REF!)))))))))))))))&amp;IF(B29=Data!#REF!,Data!#REF!,(IF(B29=Data!#REF!,Data!#REF!,(IF(B29=Data!#REF!,Data!#REF!,(IF(B29=Data!#REF!,Data!#REF!,(IF(B29=Data!#REF!,Data!#REF!,Data!#REF!)))))))))</f>
        <v>#REF!</v>
      </c>
      <c r="Q29" s="454"/>
      <c r="R29" s="454"/>
      <c r="S29" s="455" t="e">
        <f>IF(B29=Data!#REF!,Data!#REF!,(IF(B29=Data!B97,Data!I97,(IF(B29=Data!#REF!,Data!#REF!,(IF(B29=Data!#REF!,Data!#REF!,(IF(B29=Data!#REF!,Data!#REF!,(IF(B29=Data!#REF!,Data!#REF!,(IF(B29=Data!#REF!,Data!#REF!,(IF(B29=Data!#REF!,Data!#REF!,Data!#REF!)))))))))))))))&amp;IF(B29=Data!#REF!,Data!#REF!,(IF(B29=Data!#REF!,Data!#REF!,(IF(B29=Data!#REF!,Data!#REF!,(IF(B29=Data!#REF!,Data!#REF!,(IF(B29=Data!B76,Data!I76,(IF(B29=Data!B79,Data!I894,(IF(B29=Data!#REF!,Data!#REF!,(IF(B29=Data!#REF!,Data!#REF!,Data!#REF!)))))))))))))))&amp;IF(B29=Data!#REF!,Data!#REF!,(IF(B29=Data!#REF!,Data!#REF!,(IF(B29=Data!#REF!,Data!#REF!,(IF(B29=Data!#REF!,Data!#REF!,(IF(B29=Data!#REF!,Data!#REF!,Data!#REF!)))))))))</f>
        <v>#REF!</v>
      </c>
      <c r="T29" s="456"/>
      <c r="U29" s="455" t="e">
        <f>IF(B29=Data!#REF!,Data!#REF!,(IF(B29=Data!B97,Data!J97,(IF(B29=Data!#REF!,Data!#REF!,(IF(B29=Data!#REF!,Data!#REF!,(IF(B29=Data!#REF!,Data!#REF!,(IF(B29=Data!#REF!,Data!#REF!,(IF(B29=Data!#REF!,Data!#REF!,(IF(B29=Data!#REF!,Data!#REF!,Data!#REF!)))))))))))))))&amp;IF(B29=Data!#REF!,Data!#REF!,(IF(B29=Data!#REF!,Data!#REF!,(IF(B29=Data!#REF!,Data!#REF!,(IF(B29=Data!#REF!,Data!#REF!,(IF(B29=Data!B76,Data!J76,(IF(B29=Data!B79,Data!J894,(IF(B29=Data!#REF!,Data!#REF!,(IF(B29=Data!#REF!,Data!#REF!,Data!#REF!)))))))))))))))&amp;IF(B29=Data!#REF!,Data!#REF!,(IF(B29=Data!#REF!,Data!#REF!,(IF(B29=Data!#REF!,Data!#REF!,(IF(B29=Data!#REF!,Data!#REF!,(IF(B29=Data!#REF!,Data!#REF!,Data!#REF!)))))))))</f>
        <v>#REF!</v>
      </c>
      <c r="V29" s="457">
        <f>IF(D29="","",VLOOKUP(B29,Data!$B$5:$J$402,9,FALSE)*D29)</f>
        <v>2.2999999999999998</v>
      </c>
    </row>
    <row r="30" spans="1:22" s="458" customFormat="1" ht="20" customHeight="1">
      <c r="A30" s="443">
        <v>9</v>
      </c>
      <c r="B30" s="460" t="s">
        <v>241</v>
      </c>
      <c r="C30" s="445" t="str">
        <f>IF(D30="","",VLOOKUP(B30,Data!$B$5:$L$402,2,FALSE))</f>
        <v>AAC7368</v>
      </c>
      <c r="D30" s="514">
        <v>1</v>
      </c>
      <c r="E30" s="447"/>
      <c r="F30" s="445">
        <f>IF(D30="","",VLOOKUP(B30,Data!$B$5:$L$402,11,FALSE))</f>
        <v>2618.06</v>
      </c>
      <c r="G30" s="448">
        <f t="shared" si="0"/>
        <v>2618.06</v>
      </c>
      <c r="H30" s="449" t="str">
        <f>IF(D30="","",VLOOKUP(B30,Data!$B$5:$D$402,3,FALSE))</f>
        <v>C/T</v>
      </c>
      <c r="I30" s="450" t="str">
        <f>IF(D30="","",VLOOKUP(B30,Data!$B$5:$M$402,12,FALSE))</f>
        <v>Indonesia</v>
      </c>
      <c r="J30" s="535" t="s">
        <v>999</v>
      </c>
      <c r="K30" s="452">
        <f>IF(D30="","",VLOOKUP(B30,Data!$B$5:$E$402,4,FALSE)*D30)</f>
        <v>266</v>
      </c>
      <c r="L30" s="445">
        <f>IF(D30="","",VLOOKUP(B30,Data!$B$5:$F$402,5,FALSE)*D30)</f>
        <v>246</v>
      </c>
      <c r="M30" s="448" t="e">
        <f>IF(B30=Data!#REF!,Data!#REF!,(IF(B30=Data!B96,Data!G96,(IF(B30=Data!#REF!,Data!#REF!,(IF(B30=Data!#REF!,Data!#REF!,(IF(B30=Data!#REF!,Data!#REF!,(IF(B30=Data!#REF!,Data!#REF!,(IF(B30=Data!#REF!,Data!#REF!,(IF(B30=Data!#REF!,Data!#REF!,Data!#REF!)))))))))))))))&amp;IF(B30=Data!#REF!,Data!#REF!,(IF(B30=Data!#REF!,Data!#REF!,(IF(B30=Data!#REF!,Data!#REF!,(IF(B30=Data!#REF!,Data!#REF!,(IF(B30=Data!B75,Data!G75,(IF(B30=Data!B78,Data!G893,(IF(B30=Data!#REF!,Data!#REF!,(IF(B30=Data!#REF!,Data!#REF!,Data!#REF!)))))))))))))))&amp;IF(B30=Data!#REF!,Data!#REF!,(IF(B30=Data!#REF!,Data!#REF!,(IF(B30=Data!#REF!,Data!#REF!,(IF(B30=Data!#REF!,Data!#REF!,(IF(B30=Data!#REF!,Data!#REF!,Data!#REF!)))))))))</f>
        <v>#REF!</v>
      </c>
      <c r="N30" s="453"/>
      <c r="O30" s="454"/>
      <c r="P30" s="455" t="e">
        <f>IF(B30=Data!#REF!,Data!#REF!,(IF(B30=Data!B96,Data!H96,(IF(B30=Data!#REF!,Data!#REF!,(IF(B30=Data!#REF!,Data!#REF!,(IF(B30=Data!#REF!,Data!#REF!,(IF(B30=Data!#REF!,Data!#REF!,(IF(B30=Data!#REF!,Data!#REF!,(IF(B30=Data!#REF!,Data!#REF!,Data!#REF!)))))))))))))))&amp;IF(B30=Data!#REF!,Data!#REF!,(IF(B30=Data!#REF!,Data!#REF!,(IF(B30=Data!#REF!,Data!#REF!,(IF(B30=Data!#REF!,Data!#REF!,(IF(B30=Data!B75,Data!H75,(IF(B30=Data!B78,Data!H893,(IF(B30=Data!#REF!,Data!#REF!,(IF(B30=Data!#REF!,Data!#REF!,Data!#REF!)))))))))))))))&amp;IF(B30=Data!#REF!,Data!#REF!,(IF(B30=Data!#REF!,Data!#REF!,(IF(B30=Data!#REF!,Data!#REF!,(IF(B30=Data!#REF!,Data!#REF!,(IF(B30=Data!#REF!,Data!#REF!,Data!#REF!)))))))))</f>
        <v>#REF!</v>
      </c>
      <c r="Q30" s="454"/>
      <c r="R30" s="454"/>
      <c r="S30" s="455" t="e">
        <f>IF(B30=Data!#REF!,Data!#REF!,(IF(B30=Data!B96,Data!I96,(IF(B30=Data!#REF!,Data!#REF!,(IF(B30=Data!#REF!,Data!#REF!,(IF(B30=Data!#REF!,Data!#REF!,(IF(B30=Data!#REF!,Data!#REF!,(IF(B30=Data!#REF!,Data!#REF!,(IF(B30=Data!#REF!,Data!#REF!,Data!#REF!)))))))))))))))&amp;IF(B30=Data!#REF!,Data!#REF!,(IF(B30=Data!#REF!,Data!#REF!,(IF(B30=Data!#REF!,Data!#REF!,(IF(B30=Data!#REF!,Data!#REF!,(IF(B30=Data!B75,Data!I75,(IF(B30=Data!B78,Data!I893,(IF(B30=Data!#REF!,Data!#REF!,(IF(B30=Data!#REF!,Data!#REF!,Data!#REF!)))))))))))))))&amp;IF(B30=Data!#REF!,Data!#REF!,(IF(B30=Data!#REF!,Data!#REF!,(IF(B30=Data!#REF!,Data!#REF!,(IF(B30=Data!#REF!,Data!#REF!,(IF(B30=Data!#REF!,Data!#REF!,Data!#REF!)))))))))</f>
        <v>#REF!</v>
      </c>
      <c r="T30" s="456"/>
      <c r="U30" s="455" t="e">
        <f>IF(B30=Data!#REF!,Data!#REF!,(IF(B30=Data!B96,Data!J96,(IF(B30=Data!#REF!,Data!#REF!,(IF(B30=Data!#REF!,Data!#REF!,(IF(B30=Data!#REF!,Data!#REF!,(IF(B30=Data!#REF!,Data!#REF!,(IF(B30=Data!#REF!,Data!#REF!,(IF(B30=Data!#REF!,Data!#REF!,Data!#REF!)))))))))))))))&amp;IF(B30=Data!#REF!,Data!#REF!,(IF(B30=Data!#REF!,Data!#REF!,(IF(B30=Data!#REF!,Data!#REF!,(IF(B30=Data!#REF!,Data!#REF!,(IF(B30=Data!B75,Data!J75,(IF(B30=Data!B78,Data!J893,(IF(B30=Data!#REF!,Data!#REF!,(IF(B30=Data!#REF!,Data!#REF!,Data!#REF!)))))))))))))))&amp;IF(B30=Data!#REF!,Data!#REF!,(IF(B30=Data!#REF!,Data!#REF!,(IF(B30=Data!#REF!,Data!#REF!,(IF(B30=Data!#REF!,Data!#REF!,(IF(B30=Data!#REF!,Data!#REF!,Data!#REF!)))))))))</f>
        <v>#REF!</v>
      </c>
      <c r="V30" s="457">
        <f>IF(D30="","",VLOOKUP(B30,Data!$B$5:$J$402,9,FALSE)*D30)</f>
        <v>1.488</v>
      </c>
    </row>
    <row r="31" spans="1:22" s="458" customFormat="1" ht="20" customHeight="1">
      <c r="A31" s="443"/>
      <c r="B31" s="462"/>
      <c r="C31" s="445" t="str">
        <f>IF(D31="","",VLOOKUP(B31,Data!$B$5:$L$402,2,FALSE))</f>
        <v/>
      </c>
      <c r="D31" s="461"/>
      <c r="E31" s="463"/>
      <c r="F31" s="445" t="str">
        <f>IF(D31="","",VLOOKUP(B31,Data!$B$5:$L$402,11,FALSE))</f>
        <v/>
      </c>
      <c r="G31" s="448" t="str">
        <f t="shared" si="0"/>
        <v>-</v>
      </c>
      <c r="H31" s="449" t="str">
        <f>IF(D31="","",VLOOKUP(B31,Data!$B$5:$D$402,3,FALSE))</f>
        <v/>
      </c>
      <c r="I31" s="450" t="str">
        <f>IF(D31="","",VLOOKUP(B31,Data!$B$5:$M$402,12,FALSE))</f>
        <v/>
      </c>
      <c r="J31" s="451"/>
      <c r="K31" s="452" t="str">
        <f>IF(D31="","",VLOOKUP(B31,Data!$B$5:$E$402,4,FALSE)*D31)</f>
        <v/>
      </c>
      <c r="L31" s="445" t="str">
        <f>IF(D31="","",VLOOKUP(B31,Data!$B$5:$F$402,5,FALSE)*D31)</f>
        <v/>
      </c>
      <c r="M31" s="448" t="e">
        <f>IF(B31=Data!#REF!,Data!#REF!,(IF(B31=Data!B114,Data!G114,(IF(B31=Data!#REF!,Data!#REF!,(IF(B31=Data!#REF!,Data!#REF!,(IF(B31=Data!#REF!,Data!#REF!,(IF(B31=Data!#REF!,Data!#REF!,(IF(B31=Data!#REF!,Data!#REF!,(IF(B31=Data!#REF!,Data!#REF!,Data!#REF!)))))))))))))))&amp;IF(B31=Data!#REF!,Data!#REF!,(IF(B31=Data!#REF!,Data!#REF!,(IF(B31=Data!#REF!,Data!#REF!,(IF(B31=Data!#REF!,Data!#REF!,(IF(B31=Data!B93,Data!G93,(IF(B31=Data!B96,Data!G911,(IF(B31=Data!#REF!,Data!#REF!,(IF(B31=Data!#REF!,Data!#REF!,Data!#REF!)))))))))))))))&amp;IF(B31=Data!#REF!,Data!#REF!,(IF(B31=Data!#REF!,Data!#REF!,(IF(B31=Data!#REF!,Data!#REF!,(IF(B31=Data!#REF!,Data!#REF!,(IF(B31=Data!#REF!,Data!#REF!,Data!#REF!)))))))))</f>
        <v>#REF!</v>
      </c>
      <c r="N31" s="453"/>
      <c r="O31" s="454"/>
      <c r="P31" s="455" t="e">
        <f>IF(B31=Data!#REF!,Data!#REF!,(IF(B31=Data!B114,Data!H114,(IF(B31=Data!#REF!,Data!#REF!,(IF(B31=Data!#REF!,Data!#REF!,(IF(B31=Data!#REF!,Data!#REF!,(IF(B31=Data!#REF!,Data!#REF!,(IF(B31=Data!#REF!,Data!#REF!,(IF(B31=Data!#REF!,Data!#REF!,Data!#REF!)))))))))))))))&amp;IF(B31=Data!#REF!,Data!#REF!,(IF(B31=Data!#REF!,Data!#REF!,(IF(B31=Data!#REF!,Data!#REF!,(IF(B31=Data!#REF!,Data!#REF!,(IF(B31=Data!B93,Data!H93,(IF(B31=Data!B96,Data!H911,(IF(B31=Data!#REF!,Data!#REF!,(IF(B31=Data!#REF!,Data!#REF!,Data!#REF!)))))))))))))))&amp;IF(B31=Data!#REF!,Data!#REF!,(IF(B31=Data!#REF!,Data!#REF!,(IF(B31=Data!#REF!,Data!#REF!,(IF(B31=Data!#REF!,Data!#REF!,(IF(B31=Data!#REF!,Data!#REF!,Data!#REF!)))))))))</f>
        <v>#REF!</v>
      </c>
      <c r="Q31" s="454"/>
      <c r="R31" s="454"/>
      <c r="S31" s="455" t="e">
        <f>IF(B31=Data!#REF!,Data!#REF!,(IF(B31=Data!B114,Data!I114,(IF(B31=Data!#REF!,Data!#REF!,(IF(B31=Data!#REF!,Data!#REF!,(IF(B31=Data!#REF!,Data!#REF!,(IF(B31=Data!#REF!,Data!#REF!,(IF(B31=Data!#REF!,Data!#REF!,(IF(B31=Data!#REF!,Data!#REF!,Data!#REF!)))))))))))))))&amp;IF(B31=Data!#REF!,Data!#REF!,(IF(B31=Data!#REF!,Data!#REF!,(IF(B31=Data!#REF!,Data!#REF!,(IF(B31=Data!#REF!,Data!#REF!,(IF(B31=Data!B93,Data!I93,(IF(B31=Data!B96,Data!I911,(IF(B31=Data!#REF!,Data!#REF!,(IF(B31=Data!#REF!,Data!#REF!,Data!#REF!)))))))))))))))&amp;IF(B31=Data!#REF!,Data!#REF!,(IF(B31=Data!#REF!,Data!#REF!,(IF(B31=Data!#REF!,Data!#REF!,(IF(B31=Data!#REF!,Data!#REF!,(IF(B31=Data!#REF!,Data!#REF!,Data!#REF!)))))))))</f>
        <v>#REF!</v>
      </c>
      <c r="T31" s="456"/>
      <c r="U31" s="455" t="e">
        <f>IF(B31=Data!#REF!,Data!#REF!,(IF(B31=Data!B114,Data!J114,(IF(B31=Data!#REF!,Data!#REF!,(IF(B31=Data!#REF!,Data!#REF!,(IF(B31=Data!#REF!,Data!#REF!,(IF(B31=Data!#REF!,Data!#REF!,(IF(B31=Data!#REF!,Data!#REF!,(IF(B31=Data!#REF!,Data!#REF!,Data!#REF!)))))))))))))))&amp;IF(B31=Data!#REF!,Data!#REF!,(IF(B31=Data!#REF!,Data!#REF!,(IF(B31=Data!#REF!,Data!#REF!,(IF(B31=Data!#REF!,Data!#REF!,(IF(B31=Data!B93,Data!J93,(IF(B31=Data!B96,Data!J911,(IF(B31=Data!#REF!,Data!#REF!,(IF(B31=Data!#REF!,Data!#REF!,Data!#REF!)))))))))))))))&amp;IF(B31=Data!#REF!,Data!#REF!,(IF(B31=Data!#REF!,Data!#REF!,(IF(B31=Data!#REF!,Data!#REF!,(IF(B31=Data!#REF!,Data!#REF!,(IF(B31=Data!#REF!,Data!#REF!,Data!#REF!)))))))))</f>
        <v>#REF!</v>
      </c>
      <c r="V31" s="457" t="str">
        <f>IF(D31="","",VLOOKUP(B31,Data!$B$5:$J$402,9,FALSE)*D31)</f>
        <v/>
      </c>
    </row>
    <row r="32" spans="1:22" s="458" customFormat="1" ht="17.5">
      <c r="A32" s="464"/>
      <c r="B32" s="465"/>
      <c r="C32" s="466"/>
      <c r="D32" s="467"/>
      <c r="E32" s="467"/>
      <c r="F32" s="468"/>
      <c r="G32" s="468"/>
      <c r="H32" s="468"/>
      <c r="I32" s="467"/>
      <c r="J32" s="467"/>
      <c r="K32" s="468"/>
      <c r="L32" s="468"/>
      <c r="M32" s="468"/>
      <c r="N32" s="469"/>
      <c r="O32" s="470"/>
      <c r="P32" s="471"/>
      <c r="Q32" s="470"/>
      <c r="R32" s="470"/>
      <c r="S32" s="471"/>
      <c r="T32" s="472"/>
      <c r="U32" s="471"/>
      <c r="V32" s="473"/>
    </row>
    <row r="33" spans="1:22" s="458" customFormat="1" ht="17.5">
      <c r="A33" s="467"/>
      <c r="B33" s="465"/>
      <c r="C33" s="466"/>
      <c r="D33" s="474">
        <f>SUM(D18:D31)</f>
        <v>18</v>
      </c>
      <c r="E33" s="474"/>
      <c r="F33" s="475"/>
      <c r="G33" s="475">
        <f>SUM(G18:G32)</f>
        <v>52266.829999999994</v>
      </c>
      <c r="H33" s="467"/>
      <c r="I33" s="467"/>
      <c r="J33" s="467"/>
      <c r="K33" s="475">
        <f>SUM(K18:K31)</f>
        <v>4775</v>
      </c>
      <c r="L33" s="475">
        <f>SUM(L18:L31)</f>
        <v>4367</v>
      </c>
      <c r="M33" s="475" t="e">
        <f>SUM(M16:M32)</f>
        <v>#REF!</v>
      </c>
      <c r="N33" s="476"/>
      <c r="O33" s="475">
        <f>SUM(O16:O32)</f>
        <v>0</v>
      </c>
      <c r="P33" s="475" t="e">
        <f>SUM(P16:P32)</f>
        <v>#REF!</v>
      </c>
      <c r="Q33" s="476"/>
      <c r="R33" s="475"/>
      <c r="S33" s="475"/>
      <c r="T33" s="476"/>
      <c r="U33" s="475" t="e">
        <f>SUM(U16:U32)</f>
        <v>#REF!</v>
      </c>
      <c r="V33" s="477">
        <f>SUM(V18:V31)</f>
        <v>26.246000000000002</v>
      </c>
    </row>
    <row r="34" spans="1:22" s="458" customFormat="1" ht="17.5">
      <c r="A34" s="467"/>
      <c r="B34" s="465"/>
      <c r="C34" s="466"/>
      <c r="D34" s="478"/>
      <c r="E34" s="479"/>
      <c r="F34" s="480" t="s">
        <v>528</v>
      </c>
      <c r="G34" s="481"/>
      <c r="H34" s="478"/>
      <c r="I34" s="478"/>
      <c r="J34" s="478"/>
      <c r="K34" s="482"/>
      <c r="L34" s="481"/>
      <c r="M34" s="483"/>
      <c r="N34" s="484"/>
      <c r="O34" s="484"/>
      <c r="P34" s="484"/>
      <c r="Q34" s="484"/>
      <c r="R34" s="484"/>
      <c r="S34" s="484"/>
      <c r="T34" s="483"/>
      <c r="U34" s="483"/>
      <c r="V34" s="485"/>
    </row>
    <row r="35" spans="1:22" ht="13">
      <c r="A35" s="372" t="s">
        <v>522</v>
      </c>
      <c r="B35" s="373"/>
      <c r="C35" s="486"/>
      <c r="D35" s="390" t="s">
        <v>81</v>
      </c>
      <c r="E35" s="390"/>
      <c r="F35" s="367" t="s">
        <v>82</v>
      </c>
      <c r="G35" s="487"/>
      <c r="H35" s="398" t="s">
        <v>83</v>
      </c>
      <c r="I35" s="488"/>
      <c r="J35" s="389" t="s">
        <v>84</v>
      </c>
      <c r="K35" s="389"/>
      <c r="L35" s="605" t="s">
        <v>85</v>
      </c>
      <c r="M35" s="606"/>
      <c r="N35" s="606"/>
      <c r="O35" s="606"/>
      <c r="P35" s="606"/>
      <c r="Q35" s="606"/>
      <c r="R35" s="606"/>
      <c r="S35" s="606"/>
      <c r="T35" s="606"/>
      <c r="U35" s="606"/>
      <c r="V35" s="607"/>
    </row>
    <row r="36" spans="1:22" ht="13">
      <c r="A36" s="384" t="s">
        <v>523</v>
      </c>
      <c r="B36" s="385"/>
      <c r="C36" s="489"/>
      <c r="D36" s="385" t="s">
        <v>87</v>
      </c>
      <c r="E36" s="385"/>
      <c r="F36" s="608"/>
      <c r="G36" s="609"/>
      <c r="H36" s="384" t="s">
        <v>88</v>
      </c>
      <c r="I36" s="490"/>
      <c r="J36" s="393" t="s">
        <v>89</v>
      </c>
      <c r="K36" s="393"/>
      <c r="L36" s="386"/>
      <c r="M36" s="385"/>
      <c r="N36" s="385"/>
      <c r="O36" s="385"/>
      <c r="P36" s="385"/>
      <c r="Q36" s="385"/>
      <c r="R36" s="385"/>
      <c r="S36" s="385"/>
      <c r="T36" s="385"/>
      <c r="U36" s="385"/>
      <c r="V36" s="394"/>
    </row>
    <row r="37" spans="1:22">
      <c r="A37" s="384" t="s">
        <v>524</v>
      </c>
      <c r="B37" s="385"/>
      <c r="C37" s="392"/>
      <c r="D37" s="385"/>
      <c r="E37" s="385"/>
      <c r="F37" s="608"/>
      <c r="G37" s="609"/>
      <c r="H37" s="384"/>
      <c r="I37" s="490"/>
      <c r="J37" s="393" t="s">
        <v>93</v>
      </c>
      <c r="K37" s="393"/>
      <c r="L37" s="386"/>
      <c r="M37" s="385"/>
      <c r="N37" s="385"/>
      <c r="O37" s="385"/>
      <c r="P37" s="385"/>
      <c r="Q37" s="385"/>
      <c r="R37" s="385"/>
      <c r="S37" s="385"/>
      <c r="T37" s="385"/>
      <c r="U37" s="385"/>
      <c r="V37" s="394"/>
    </row>
    <row r="38" spans="1:22">
      <c r="A38" s="400"/>
      <c r="B38" s="401"/>
      <c r="C38" s="491"/>
      <c r="D38" s="385" t="s">
        <v>94</v>
      </c>
      <c r="E38" s="385"/>
      <c r="F38" s="492"/>
      <c r="G38" s="493"/>
      <c r="H38" s="384" t="s">
        <v>95</v>
      </c>
      <c r="I38" s="490"/>
      <c r="J38" s="393"/>
      <c r="K38" s="393"/>
      <c r="L38" s="386"/>
      <c r="M38" s="385"/>
      <c r="N38" s="385"/>
      <c r="O38" s="385"/>
      <c r="P38" s="385"/>
      <c r="Q38" s="385"/>
      <c r="R38" s="385"/>
      <c r="S38" s="385"/>
      <c r="T38" s="385"/>
      <c r="U38" s="385"/>
      <c r="V38" s="394"/>
    </row>
    <row r="39" spans="1:22" ht="13">
      <c r="A39" s="372" t="s">
        <v>96</v>
      </c>
      <c r="B39" s="390"/>
      <c r="C39" s="388"/>
      <c r="D39" s="385" t="s">
        <v>97</v>
      </c>
      <c r="E39" s="385"/>
      <c r="F39" s="494" t="s">
        <v>98</v>
      </c>
      <c r="G39" s="495"/>
      <c r="H39" s="384" t="s">
        <v>88</v>
      </c>
      <c r="I39" s="490"/>
      <c r="J39" s="393" t="s">
        <v>99</v>
      </c>
      <c r="K39" s="393"/>
      <c r="L39" s="386"/>
      <c r="M39" s="385"/>
      <c r="N39" s="385"/>
      <c r="O39" s="385"/>
      <c r="P39" s="385"/>
      <c r="Q39" s="385"/>
      <c r="R39" s="385"/>
      <c r="S39" s="385"/>
      <c r="T39" s="385"/>
      <c r="U39" s="385"/>
      <c r="V39" s="394"/>
    </row>
    <row r="40" spans="1:22" ht="13">
      <c r="A40" s="496" t="s">
        <v>887</v>
      </c>
      <c r="B40" s="385"/>
      <c r="C40" s="392"/>
      <c r="D40" s="385" t="s">
        <v>100</v>
      </c>
      <c r="E40" s="385"/>
      <c r="F40" s="497"/>
      <c r="G40" s="498"/>
      <c r="H40" s="384" t="s">
        <v>101</v>
      </c>
      <c r="I40" s="490"/>
      <c r="J40" s="393" t="s">
        <v>525</v>
      </c>
      <c r="K40" s="393"/>
      <c r="L40" s="610" t="s">
        <v>103</v>
      </c>
      <c r="M40" s="611"/>
      <c r="N40" s="611"/>
      <c r="O40" s="611"/>
      <c r="P40" s="611"/>
      <c r="Q40" s="611"/>
      <c r="R40" s="611"/>
      <c r="S40" s="611"/>
      <c r="T40" s="611"/>
      <c r="U40" s="611"/>
      <c r="V40" s="612"/>
    </row>
    <row r="41" spans="1:22">
      <c r="A41" s="400"/>
      <c r="B41" s="401"/>
      <c r="C41" s="402"/>
      <c r="D41" s="401"/>
      <c r="E41" s="401"/>
      <c r="F41" s="620" t="s">
        <v>1008</v>
      </c>
      <c r="G41" s="621"/>
      <c r="H41" s="620" t="s">
        <v>1009</v>
      </c>
      <c r="I41" s="621"/>
      <c r="J41" s="405" t="s">
        <v>104</v>
      </c>
      <c r="K41" s="405"/>
      <c r="L41" s="601" t="s">
        <v>105</v>
      </c>
      <c r="M41" s="602"/>
      <c r="N41" s="602"/>
      <c r="O41" s="602"/>
      <c r="P41" s="602"/>
      <c r="Q41" s="602"/>
      <c r="R41" s="602"/>
      <c r="S41" s="602"/>
      <c r="T41" s="602"/>
      <c r="U41" s="602"/>
      <c r="V41" s="603"/>
    </row>
    <row r="42" spans="1:22" ht="21.5" customHeight="1"/>
    <row r="43" spans="1:22" ht="19.5" customHeight="1"/>
    <row r="44" spans="1:22" ht="19.5" customHeight="1"/>
    <row r="45" spans="1:22" ht="19.5" customHeight="1"/>
    <row r="46" spans="1:22" ht="17.75" customHeight="1">
      <c r="A46" s="499" t="s">
        <v>1001</v>
      </c>
      <c r="B46" s="499"/>
      <c r="C46" s="568" t="s">
        <v>573</v>
      </c>
      <c r="F46" s="501" t="s">
        <v>906</v>
      </c>
      <c r="H46" s="501" t="s">
        <v>912</v>
      </c>
      <c r="I46" s="502"/>
    </row>
    <row r="47" spans="1:22" ht="17.75" customHeight="1">
      <c r="A47" s="499" t="s">
        <v>1002</v>
      </c>
      <c r="B47" s="499"/>
      <c r="C47" s="568" t="s">
        <v>573</v>
      </c>
      <c r="F47" s="501" t="s">
        <v>907</v>
      </c>
      <c r="H47" s="501" t="s">
        <v>912</v>
      </c>
      <c r="I47" s="502"/>
    </row>
    <row r="48" spans="1:22" ht="17.75" customHeight="1">
      <c r="A48" s="499" t="s">
        <v>1003</v>
      </c>
      <c r="B48" s="499"/>
      <c r="C48" s="568" t="s">
        <v>573</v>
      </c>
      <c r="F48" s="501" t="s">
        <v>908</v>
      </c>
      <c r="H48" s="501" t="s">
        <v>573</v>
      </c>
      <c r="I48" s="502"/>
    </row>
    <row r="49" spans="1:9" ht="17.75" customHeight="1">
      <c r="A49" s="499" t="s">
        <v>1004</v>
      </c>
      <c r="B49" s="499"/>
      <c r="C49" s="568" t="s">
        <v>573</v>
      </c>
      <c r="F49" s="501" t="s">
        <v>909</v>
      </c>
      <c r="H49" s="501" t="s">
        <v>573</v>
      </c>
      <c r="I49" s="502"/>
    </row>
    <row r="50" spans="1:9" ht="17.75" customHeight="1">
      <c r="A50" s="499" t="s">
        <v>1005</v>
      </c>
      <c r="B50" s="499"/>
      <c r="C50" s="568" t="s">
        <v>573</v>
      </c>
      <c r="F50" s="501" t="s">
        <v>910</v>
      </c>
      <c r="H50" s="501" t="s">
        <v>573</v>
      </c>
    </row>
    <row r="51" spans="1:9" ht="20">
      <c r="F51" s="501" t="s">
        <v>911</v>
      </c>
      <c r="H51" s="501" t="s">
        <v>573</v>
      </c>
    </row>
    <row r="52" spans="1:9" ht="20">
      <c r="F52" s="501"/>
      <c r="H52" s="501"/>
    </row>
    <row r="53" spans="1:9" ht="20">
      <c r="F53" s="501"/>
      <c r="H53" s="501"/>
    </row>
    <row r="54" spans="1:9" ht="20">
      <c r="F54" s="501"/>
      <c r="H54" s="501"/>
    </row>
    <row r="55" spans="1:9" ht="20">
      <c r="F55" s="501"/>
      <c r="H55" s="501"/>
    </row>
  </sheetData>
  <mergeCells count="8">
    <mergeCell ref="F41:G41"/>
    <mergeCell ref="H41:I41"/>
    <mergeCell ref="L41:V41"/>
    <mergeCell ref="Q1:T1"/>
    <mergeCell ref="L35:V35"/>
    <mergeCell ref="F36:G36"/>
    <mergeCell ref="F37:G37"/>
    <mergeCell ref="L40:V40"/>
  </mergeCells>
  <printOptions horizontalCentered="1"/>
  <pageMargins left="0.15748031496062992" right="0" top="0.11811023622047245" bottom="0.15748031496062992" header="0.51181102362204722" footer="0.19685039370078741"/>
  <pageSetup paperSize="9" scale="70" firstPageNumber="4294963191" fitToHeight="2" orientation="landscape" r:id="rId1"/>
  <headerFooter alignWithMargins="0">
    <oddHeader>&amp;R&amp;"Calibri"&amp;10&amp;K000000 Confidential&amp;1#_x000D_</oddHead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CF0B7-4AC4-430D-A1C7-2134DA844783}">
  <sheetPr>
    <pageSetUpPr fitToPage="1"/>
  </sheetPr>
  <dimension ref="A1:V50"/>
  <sheetViews>
    <sheetView topLeftCell="A13" zoomScale="85" zoomScaleNormal="85" zoomScaleSheetLayoutView="100" workbookViewId="0">
      <selection activeCell="E20" sqref="E20"/>
    </sheetView>
  </sheetViews>
  <sheetFormatPr defaultColWidth="9.1796875" defaultRowHeight="12.5"/>
  <cols>
    <col min="1" max="1" width="8.4531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 ca="1">TODAY()</f>
        <v>44827</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375"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569"/>
      <c r="I10" s="570"/>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536" t="s">
        <v>996</v>
      </c>
      <c r="C18" s="512" t="str">
        <f>IF(D18="","",VLOOKUP(B18,Data!$B$5:$L$402,2,FALSE))</f>
        <v/>
      </c>
      <c r="D18" s="514"/>
      <c r="E18" s="447"/>
      <c r="F18" s="445" t="str">
        <f>IF(D18="","",VLOOKUP(B18,Data!$B$5:$L$402,11,FALSE))</f>
        <v/>
      </c>
      <c r="G18" s="448" t="str">
        <f t="shared" ref="G18:G26" si="0">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136,Data!G136,(IF(B18=Data!#REF!,Data!#REF!,(IF(B18=Data!#REF!,Data!#REF!,(IF(B18=Data!#REF!,Data!#REF!,(IF(B18=Data!#REF!,Data!#REF!,(IF(B18=Data!#REF!,Data!#REF!,(IF(B18=Data!#REF!,Data!#REF!,Data!#REF!)))))))))))))))&amp;IF(B18=Data!#REF!,Data!#REF!,(IF(B18=Data!#REF!,Data!#REF!,(IF(B18=Data!#REF!,Data!#REF!,(IF(B18=Data!#REF!,Data!#REF!,(IF(B18=Data!B115,Data!G115,(IF(B18=Data!B118,Data!G933,(IF(B18=Data!#REF!,Data!#REF!,(IF(B18=Data!#REF!,Data!#REF!,Data!#REF!)))))))))))))))&amp;IF(B18=Data!#REF!,Data!#REF!,(IF(B18=Data!#REF!,Data!#REF!,(IF(B18=Data!#REF!,Data!#REF!,(IF(B18=Data!#REF!,Data!#REF!,(IF(B18=Data!#REF!,Data!#REF!,Data!#REF!)))))))))</f>
        <v>#REF!</v>
      </c>
      <c r="N18" s="453"/>
      <c r="O18" s="454"/>
      <c r="P18" s="455" t="e">
        <f>IF(B18=Data!#REF!,Data!#REF!,(IF(B18=Data!B136,Data!H136,(IF(B18=Data!#REF!,Data!#REF!,(IF(B18=Data!#REF!,Data!#REF!,(IF(B18=Data!#REF!,Data!#REF!,(IF(B18=Data!#REF!,Data!#REF!,(IF(B18=Data!#REF!,Data!#REF!,(IF(B18=Data!#REF!,Data!#REF!,Data!#REF!)))))))))))))))&amp;IF(B18=Data!#REF!,Data!#REF!,(IF(B18=Data!#REF!,Data!#REF!,(IF(B18=Data!#REF!,Data!#REF!,(IF(B18=Data!#REF!,Data!#REF!,(IF(B18=Data!B115,Data!H115,(IF(B18=Data!B118,Data!H933,(IF(B18=Data!#REF!,Data!#REF!,(IF(B18=Data!#REF!,Data!#REF!,Data!#REF!)))))))))))))))&amp;IF(B18=Data!#REF!,Data!#REF!,(IF(B18=Data!#REF!,Data!#REF!,(IF(B18=Data!#REF!,Data!#REF!,(IF(B18=Data!#REF!,Data!#REF!,(IF(B18=Data!#REF!,Data!#REF!,Data!#REF!)))))))))</f>
        <v>#REF!</v>
      </c>
      <c r="Q18" s="454"/>
      <c r="R18" s="454"/>
      <c r="S18" s="455" t="e">
        <f>IF(B18=Data!#REF!,Data!#REF!,(IF(B18=Data!B136,Data!I136,(IF(B18=Data!#REF!,Data!#REF!,(IF(B18=Data!#REF!,Data!#REF!,(IF(B18=Data!#REF!,Data!#REF!,(IF(B18=Data!#REF!,Data!#REF!,(IF(B18=Data!#REF!,Data!#REF!,(IF(B18=Data!#REF!,Data!#REF!,Data!#REF!)))))))))))))))&amp;IF(B18=Data!#REF!,Data!#REF!,(IF(B18=Data!#REF!,Data!#REF!,(IF(B18=Data!#REF!,Data!#REF!,(IF(B18=Data!#REF!,Data!#REF!,(IF(B18=Data!B115,Data!I115,(IF(B18=Data!B118,Data!I933,(IF(B18=Data!#REF!,Data!#REF!,(IF(B18=Data!#REF!,Data!#REF!,Data!#REF!)))))))))))))))&amp;IF(B18=Data!#REF!,Data!#REF!,(IF(B18=Data!#REF!,Data!#REF!,(IF(B18=Data!#REF!,Data!#REF!,(IF(B18=Data!#REF!,Data!#REF!,(IF(B18=Data!#REF!,Data!#REF!,Data!#REF!)))))))))</f>
        <v>#REF!</v>
      </c>
      <c r="T18" s="456"/>
      <c r="U18" s="455" t="e">
        <f>IF(B18=Data!#REF!,Data!#REF!,(IF(B18=Data!B136,Data!J136,(IF(B18=Data!#REF!,Data!#REF!,(IF(B18=Data!#REF!,Data!#REF!,(IF(B18=Data!#REF!,Data!#REF!,(IF(B18=Data!#REF!,Data!#REF!,(IF(B18=Data!#REF!,Data!#REF!,(IF(B18=Data!#REF!,Data!#REF!,Data!#REF!)))))))))))))))&amp;IF(B18=Data!#REF!,Data!#REF!,(IF(B18=Data!#REF!,Data!#REF!,(IF(B18=Data!#REF!,Data!#REF!,(IF(B18=Data!#REF!,Data!#REF!,(IF(B18=Data!B115,Data!J115,(IF(B18=Data!B118,Data!J933,(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443"/>
      <c r="B19" s="460" t="s">
        <v>296</v>
      </c>
      <c r="C19" s="445" t="str">
        <f>IF(D19="","",VLOOKUP(B19,Data!$B$5:$L$402,2,FALSE))</f>
        <v>WY44100</v>
      </c>
      <c r="D19" s="573">
        <v>1</v>
      </c>
      <c r="E19" s="463" t="s">
        <v>520</v>
      </c>
      <c r="F19" s="445">
        <f>IF(D19="","",VLOOKUP(B19,Data!$B$5:$L$402,11,FALSE))</f>
        <v>2895.95</v>
      </c>
      <c r="G19" s="448">
        <f t="shared" ref="G19" si="1">IF(D19&gt;0,D19*F19,"-")</f>
        <v>2895.95</v>
      </c>
      <c r="H19" s="449" t="str">
        <f>IF(D19="","",VLOOKUP(B19,Data!$B$5:$D$402,3,FALSE))</f>
        <v>C/T</v>
      </c>
      <c r="I19" s="450" t="str">
        <f>IF(D19="","",VLOOKUP(B19,Data!$B$5:$M$402,12,FALSE))</f>
        <v>Indonesia</v>
      </c>
      <c r="J19" s="535" t="s">
        <v>997</v>
      </c>
      <c r="K19" s="452">
        <f>IF(D19="","",VLOOKUP(B19,Data!$B$5:$E$402,4,FALSE)*D19)</f>
        <v>266</v>
      </c>
      <c r="L19" s="445">
        <f>IF(D19="","",VLOOKUP(B19,Data!$B$5:$F$402,5,FALSE)*D19)</f>
        <v>246</v>
      </c>
      <c r="M19" s="448" t="e">
        <f>IF(B19=Data!#REF!,Data!#REF!,(IF(B19=Data!B92,Data!G92,(IF(B19=Data!#REF!,Data!#REF!,(IF(B19=Data!#REF!,Data!#REF!,(IF(B19=Data!#REF!,Data!#REF!,(IF(B19=Data!#REF!,Data!#REF!,(IF(B19=Data!#REF!,Data!#REF!,(IF(B19=Data!#REF!,Data!#REF!,Data!#REF!)))))))))))))))&amp;IF(B19=Data!#REF!,Data!#REF!,(IF(B19=Data!#REF!,Data!#REF!,(IF(B19=Data!#REF!,Data!#REF!,(IF(B19=Data!#REF!,Data!#REF!,(IF(B19=Data!B71,Data!G71,(IF(B19=Data!B74,Data!G889,(IF(B19=Data!#REF!,Data!#REF!,(IF(B19=Data!#REF!,Data!#REF!,Data!#REF!)))))))))))))))&amp;IF(B19=Data!#REF!,Data!#REF!,(IF(B19=Data!#REF!,Data!#REF!,(IF(B19=Data!#REF!,Data!#REF!,(IF(B19=Data!#REF!,Data!#REF!,(IF(B19=Data!#REF!,Data!#REF!,Data!#REF!)))))))))</f>
        <v>#REF!</v>
      </c>
      <c r="N19" s="453"/>
      <c r="O19" s="454"/>
      <c r="P19" s="455" t="e">
        <f>IF(B19=Data!#REF!,Data!#REF!,(IF(B19=Data!B92,Data!H92,(IF(B19=Data!#REF!,Data!#REF!,(IF(B19=Data!#REF!,Data!#REF!,(IF(B19=Data!#REF!,Data!#REF!,(IF(B19=Data!#REF!,Data!#REF!,(IF(B19=Data!#REF!,Data!#REF!,(IF(B19=Data!#REF!,Data!#REF!,Data!#REF!)))))))))))))))&amp;IF(B19=Data!#REF!,Data!#REF!,(IF(B19=Data!#REF!,Data!#REF!,(IF(B19=Data!#REF!,Data!#REF!,(IF(B19=Data!#REF!,Data!#REF!,(IF(B19=Data!B71,Data!H71,(IF(B19=Data!B74,Data!H889,(IF(B19=Data!#REF!,Data!#REF!,(IF(B19=Data!#REF!,Data!#REF!,Data!#REF!)))))))))))))))&amp;IF(B19=Data!#REF!,Data!#REF!,(IF(B19=Data!#REF!,Data!#REF!,(IF(B19=Data!#REF!,Data!#REF!,(IF(B19=Data!#REF!,Data!#REF!,(IF(B19=Data!#REF!,Data!#REF!,Data!#REF!)))))))))</f>
        <v>#REF!</v>
      </c>
      <c r="Q19" s="454"/>
      <c r="R19" s="454"/>
      <c r="S19" s="455" t="e">
        <f>IF(B19=Data!#REF!,Data!#REF!,(IF(B19=Data!B92,Data!I92,(IF(B19=Data!#REF!,Data!#REF!,(IF(B19=Data!#REF!,Data!#REF!,(IF(B19=Data!#REF!,Data!#REF!,(IF(B19=Data!#REF!,Data!#REF!,(IF(B19=Data!#REF!,Data!#REF!,(IF(B19=Data!#REF!,Data!#REF!,Data!#REF!)))))))))))))))&amp;IF(B19=Data!#REF!,Data!#REF!,(IF(B19=Data!#REF!,Data!#REF!,(IF(B19=Data!#REF!,Data!#REF!,(IF(B19=Data!#REF!,Data!#REF!,(IF(B19=Data!B71,Data!I71,(IF(B19=Data!B74,Data!I889,(IF(B19=Data!#REF!,Data!#REF!,(IF(B19=Data!#REF!,Data!#REF!,Data!#REF!)))))))))))))))&amp;IF(B19=Data!#REF!,Data!#REF!,(IF(B19=Data!#REF!,Data!#REF!,(IF(B19=Data!#REF!,Data!#REF!,(IF(B19=Data!#REF!,Data!#REF!,(IF(B19=Data!#REF!,Data!#REF!,Data!#REF!)))))))))</f>
        <v>#REF!</v>
      </c>
      <c r="T19" s="456"/>
      <c r="U19" s="455" t="e">
        <f>IF(B19=Data!#REF!,Data!#REF!,(IF(B19=Data!B92,Data!J92,(IF(B19=Data!#REF!,Data!#REF!,(IF(B19=Data!#REF!,Data!#REF!,(IF(B19=Data!#REF!,Data!#REF!,(IF(B19=Data!#REF!,Data!#REF!,(IF(B19=Data!#REF!,Data!#REF!,(IF(B19=Data!#REF!,Data!#REF!,Data!#REF!)))))))))))))))&amp;IF(B19=Data!#REF!,Data!#REF!,(IF(B19=Data!#REF!,Data!#REF!,(IF(B19=Data!#REF!,Data!#REF!,(IF(B19=Data!#REF!,Data!#REF!,(IF(B19=Data!B71,Data!J71,(IF(B19=Data!B74,Data!J889,(IF(B19=Data!#REF!,Data!#REF!,(IF(B19=Data!#REF!,Data!#REF!,Data!#REF!)))))))))))))))&amp;IF(B19=Data!#REF!,Data!#REF!,(IF(B19=Data!#REF!,Data!#REF!,(IF(B19=Data!#REF!,Data!#REF!,(IF(B19=Data!#REF!,Data!#REF!,(IF(B19=Data!#REF!,Data!#REF!,Data!#REF!)))))))))</f>
        <v>#REF!</v>
      </c>
      <c r="V19" s="457">
        <f>IF(D19="","",VLOOKUP(B19,Data!$B$5:$J$402,9,FALSE)*D19)</f>
        <v>1.488</v>
      </c>
    </row>
    <row r="20" spans="1:22" s="458" customFormat="1" ht="20" customHeight="1">
      <c r="A20" s="443"/>
      <c r="B20" s="460" t="s">
        <v>300</v>
      </c>
      <c r="C20" s="445" t="str">
        <f>IF(D20="","",VLOOKUP(B20,Data!$B$5:$L$402,2,FALSE))</f>
        <v>WY50520</v>
      </c>
      <c r="D20" s="514">
        <v>1</v>
      </c>
      <c r="E20" s="463"/>
      <c r="F20" s="445">
        <f>IF(D20="","",VLOOKUP(B20,Data!$B$5:$L$402,11,FALSE))</f>
        <v>2846.56</v>
      </c>
      <c r="G20" s="448">
        <f t="shared" si="0"/>
        <v>2846.56</v>
      </c>
      <c r="H20" s="449" t="str">
        <f>IF(D20="","",VLOOKUP(B20,Data!$B$5:$D$402,3,FALSE))</f>
        <v>C/T</v>
      </c>
      <c r="I20" s="450" t="str">
        <f>IF(D20="","",VLOOKUP(B20,Data!$B$5:$M$402,12,FALSE))</f>
        <v>Indonesia</v>
      </c>
      <c r="J20" s="535" t="s">
        <v>997</v>
      </c>
      <c r="K20" s="452">
        <f>IF(D20="","",VLOOKUP(B20,Data!$B$5:$E$402,4,FALSE)*D20)</f>
        <v>266</v>
      </c>
      <c r="L20" s="445">
        <f>IF(D20="","",VLOOKUP(B20,Data!$B$5:$F$402,5,FALSE)*D20)</f>
        <v>246</v>
      </c>
      <c r="M20" s="448" t="e">
        <f>IF(B20=Data!#REF!,Data!#REF!,(IF(B20=Data!B93,Data!G93,(IF(B20=Data!#REF!,Data!#REF!,(IF(B20=Data!#REF!,Data!#REF!,(IF(B20=Data!#REF!,Data!#REF!,(IF(B20=Data!#REF!,Data!#REF!,(IF(B20=Data!#REF!,Data!#REF!,(IF(B20=Data!#REF!,Data!#REF!,Data!#REF!)))))))))))))))&amp;IF(B20=Data!#REF!,Data!#REF!,(IF(B20=Data!#REF!,Data!#REF!,(IF(B20=Data!#REF!,Data!#REF!,(IF(B20=Data!#REF!,Data!#REF!,(IF(B20=Data!B72,Data!G72,(IF(B20=Data!B75,Data!G890,(IF(B20=Data!#REF!,Data!#REF!,(IF(B20=Data!#REF!,Data!#REF!,Data!#REF!)))))))))))))))&amp;IF(B20=Data!#REF!,Data!#REF!,(IF(B20=Data!#REF!,Data!#REF!,(IF(B20=Data!#REF!,Data!#REF!,(IF(B20=Data!#REF!,Data!#REF!,(IF(B20=Data!#REF!,Data!#REF!,Data!#REF!)))))))))</f>
        <v>#REF!</v>
      </c>
      <c r="N20" s="453"/>
      <c r="O20" s="454"/>
      <c r="P20" s="455" t="e">
        <f>IF(B20=Data!#REF!,Data!#REF!,(IF(B20=Data!B93,Data!H93,(IF(B20=Data!#REF!,Data!#REF!,(IF(B20=Data!#REF!,Data!#REF!,(IF(B20=Data!#REF!,Data!#REF!,(IF(B20=Data!#REF!,Data!#REF!,(IF(B20=Data!#REF!,Data!#REF!,(IF(B20=Data!#REF!,Data!#REF!,Data!#REF!)))))))))))))))&amp;IF(B20=Data!#REF!,Data!#REF!,(IF(B20=Data!#REF!,Data!#REF!,(IF(B20=Data!#REF!,Data!#REF!,(IF(B20=Data!#REF!,Data!#REF!,(IF(B20=Data!B72,Data!H72,(IF(B20=Data!B75,Data!H890,(IF(B20=Data!#REF!,Data!#REF!,(IF(B20=Data!#REF!,Data!#REF!,Data!#REF!)))))))))))))))&amp;IF(B20=Data!#REF!,Data!#REF!,(IF(B20=Data!#REF!,Data!#REF!,(IF(B20=Data!#REF!,Data!#REF!,(IF(B20=Data!#REF!,Data!#REF!,(IF(B20=Data!#REF!,Data!#REF!,Data!#REF!)))))))))</f>
        <v>#REF!</v>
      </c>
      <c r="Q20" s="454"/>
      <c r="R20" s="454"/>
      <c r="S20" s="455" t="e">
        <f>IF(B20=Data!#REF!,Data!#REF!,(IF(B20=Data!B93,Data!I93,(IF(B20=Data!#REF!,Data!#REF!,(IF(B20=Data!#REF!,Data!#REF!,(IF(B20=Data!#REF!,Data!#REF!,(IF(B20=Data!#REF!,Data!#REF!,(IF(B20=Data!#REF!,Data!#REF!,(IF(B20=Data!#REF!,Data!#REF!,Data!#REF!)))))))))))))))&amp;IF(B20=Data!#REF!,Data!#REF!,(IF(B20=Data!#REF!,Data!#REF!,(IF(B20=Data!#REF!,Data!#REF!,(IF(B20=Data!#REF!,Data!#REF!,(IF(B20=Data!B72,Data!I72,(IF(B20=Data!B75,Data!I890,(IF(B20=Data!#REF!,Data!#REF!,(IF(B20=Data!#REF!,Data!#REF!,Data!#REF!)))))))))))))))&amp;IF(B20=Data!#REF!,Data!#REF!,(IF(B20=Data!#REF!,Data!#REF!,(IF(B20=Data!#REF!,Data!#REF!,(IF(B20=Data!#REF!,Data!#REF!,(IF(B20=Data!#REF!,Data!#REF!,Data!#REF!)))))))))</f>
        <v>#REF!</v>
      </c>
      <c r="T20" s="456"/>
      <c r="U20" s="455" t="e">
        <f>IF(B20=Data!#REF!,Data!#REF!,(IF(B20=Data!B93,Data!J93,(IF(B20=Data!#REF!,Data!#REF!,(IF(B20=Data!#REF!,Data!#REF!,(IF(B20=Data!#REF!,Data!#REF!,(IF(B20=Data!#REF!,Data!#REF!,(IF(B20=Data!#REF!,Data!#REF!,(IF(B20=Data!#REF!,Data!#REF!,Data!#REF!)))))))))))))))&amp;IF(B20=Data!#REF!,Data!#REF!,(IF(B20=Data!#REF!,Data!#REF!,(IF(B20=Data!#REF!,Data!#REF!,(IF(B20=Data!#REF!,Data!#REF!,(IF(B20=Data!B72,Data!J72,(IF(B20=Data!B75,Data!J890,(IF(B20=Data!#REF!,Data!#REF!,(IF(B20=Data!#REF!,Data!#REF!,Data!#REF!)))))))))))))))&amp;IF(B20=Data!#REF!,Data!#REF!,(IF(B20=Data!#REF!,Data!#REF!,(IF(B20=Data!#REF!,Data!#REF!,(IF(B20=Data!#REF!,Data!#REF!,(IF(B20=Data!#REF!,Data!#REF!,Data!#REF!)))))))))</f>
        <v>#REF!</v>
      </c>
      <c r="V20" s="457">
        <f>IF(D20="","",VLOOKUP(B20,Data!$B$5:$J$402,9,FALSE)*D20)</f>
        <v>1.488</v>
      </c>
    </row>
    <row r="21" spans="1:22" s="458" customFormat="1" ht="20" customHeight="1">
      <c r="A21" s="443"/>
      <c r="B21" s="536" t="s">
        <v>998</v>
      </c>
      <c r="C21" s="512" t="str">
        <f>IF(D21="","",VLOOKUP(B21,Data!$B$5:$L$402,2,FALSE))</f>
        <v/>
      </c>
      <c r="D21" s="514"/>
      <c r="E21" s="447" t="s">
        <v>1000</v>
      </c>
      <c r="F21" s="445" t="str">
        <f>IF(D21="","",VLOOKUP(B21,Data!$B$5:$L$402,11,FALSE))</f>
        <v/>
      </c>
      <c r="G21" s="448" t="str">
        <f t="shared" si="0"/>
        <v>-</v>
      </c>
      <c r="H21" s="449" t="str">
        <f>IF(D21="","",VLOOKUP(B21,Data!$B$5:$D$402,3,FALSE))</f>
        <v/>
      </c>
      <c r="I21" s="450" t="str">
        <f>IF(D21="","",VLOOKUP(B21,Data!$B$5:$M$402,12,FALSE))</f>
        <v/>
      </c>
      <c r="J21" s="451"/>
      <c r="K21" s="452" t="str">
        <f>IF(D21="","",VLOOKUP(B21,Data!$B$5:$E$402,4,FALSE)*D21)</f>
        <v/>
      </c>
      <c r="L21" s="445" t="str">
        <f>IF(D21="","",VLOOKUP(B21,Data!$B$5:$F$402,5,FALSE)*D21)</f>
        <v/>
      </c>
      <c r="M21" s="448" t="e">
        <f>IF(B21=Data!#REF!,Data!#REF!,(IF(B21=Data!B139,Data!G139,(IF(B21=Data!#REF!,Data!#REF!,(IF(B21=Data!#REF!,Data!#REF!,(IF(B21=Data!#REF!,Data!#REF!,(IF(B21=Data!#REF!,Data!#REF!,(IF(B21=Data!#REF!,Data!#REF!,(IF(B21=Data!#REF!,Data!#REF!,Data!#REF!)))))))))))))))&amp;IF(B21=Data!#REF!,Data!#REF!,(IF(B21=Data!#REF!,Data!#REF!,(IF(B21=Data!#REF!,Data!#REF!,(IF(B21=Data!#REF!,Data!#REF!,(IF(B21=Data!B118,Data!G118,(IF(B21=Data!B121,Data!G936,(IF(B21=Data!#REF!,Data!#REF!,(IF(B21=Data!#REF!,Data!#REF!,Data!#REF!)))))))))))))))&amp;IF(B21=Data!#REF!,Data!#REF!,(IF(B21=Data!#REF!,Data!#REF!,(IF(B21=Data!#REF!,Data!#REF!,(IF(B21=Data!#REF!,Data!#REF!,(IF(B21=Data!#REF!,Data!#REF!,Data!#REF!)))))))))</f>
        <v>#REF!</v>
      </c>
      <c r="N21" s="453"/>
      <c r="O21" s="454"/>
      <c r="P21" s="455" t="e">
        <f>IF(B21=Data!#REF!,Data!#REF!,(IF(B21=Data!B139,Data!H139,(IF(B21=Data!#REF!,Data!#REF!,(IF(B21=Data!#REF!,Data!#REF!,(IF(B21=Data!#REF!,Data!#REF!,(IF(B21=Data!#REF!,Data!#REF!,(IF(B21=Data!#REF!,Data!#REF!,(IF(B21=Data!#REF!,Data!#REF!,Data!#REF!)))))))))))))))&amp;IF(B21=Data!#REF!,Data!#REF!,(IF(B21=Data!#REF!,Data!#REF!,(IF(B21=Data!#REF!,Data!#REF!,(IF(B21=Data!#REF!,Data!#REF!,(IF(B21=Data!B118,Data!H118,(IF(B21=Data!B121,Data!H936,(IF(B21=Data!#REF!,Data!#REF!,(IF(B21=Data!#REF!,Data!#REF!,Data!#REF!)))))))))))))))&amp;IF(B21=Data!#REF!,Data!#REF!,(IF(B21=Data!#REF!,Data!#REF!,(IF(B21=Data!#REF!,Data!#REF!,(IF(B21=Data!#REF!,Data!#REF!,(IF(B21=Data!#REF!,Data!#REF!,Data!#REF!)))))))))</f>
        <v>#REF!</v>
      </c>
      <c r="Q21" s="454"/>
      <c r="R21" s="454"/>
      <c r="S21" s="455" t="e">
        <f>IF(B21=Data!#REF!,Data!#REF!,(IF(B21=Data!B139,Data!I139,(IF(B21=Data!#REF!,Data!#REF!,(IF(B21=Data!#REF!,Data!#REF!,(IF(B21=Data!#REF!,Data!#REF!,(IF(B21=Data!#REF!,Data!#REF!,(IF(B21=Data!#REF!,Data!#REF!,(IF(B21=Data!#REF!,Data!#REF!,Data!#REF!)))))))))))))))&amp;IF(B21=Data!#REF!,Data!#REF!,(IF(B21=Data!#REF!,Data!#REF!,(IF(B21=Data!#REF!,Data!#REF!,(IF(B21=Data!#REF!,Data!#REF!,(IF(B21=Data!B118,Data!I118,(IF(B21=Data!B121,Data!I936,(IF(B21=Data!#REF!,Data!#REF!,(IF(B21=Data!#REF!,Data!#REF!,Data!#REF!)))))))))))))))&amp;IF(B21=Data!#REF!,Data!#REF!,(IF(B21=Data!#REF!,Data!#REF!,(IF(B21=Data!#REF!,Data!#REF!,(IF(B21=Data!#REF!,Data!#REF!,(IF(B21=Data!#REF!,Data!#REF!,Data!#REF!)))))))))</f>
        <v>#REF!</v>
      </c>
      <c r="T21" s="456"/>
      <c r="U21" s="455" t="e">
        <f>IF(B21=Data!#REF!,Data!#REF!,(IF(B21=Data!B139,Data!J139,(IF(B21=Data!#REF!,Data!#REF!,(IF(B21=Data!#REF!,Data!#REF!,(IF(B21=Data!#REF!,Data!#REF!,(IF(B21=Data!#REF!,Data!#REF!,(IF(B21=Data!#REF!,Data!#REF!,(IF(B21=Data!#REF!,Data!#REF!,Data!#REF!)))))))))))))))&amp;IF(B21=Data!#REF!,Data!#REF!,(IF(B21=Data!#REF!,Data!#REF!,(IF(B21=Data!#REF!,Data!#REF!,(IF(B21=Data!#REF!,Data!#REF!,(IF(B21=Data!B118,Data!J118,(IF(B21=Data!B121,Data!J936,(IF(B21=Data!#REF!,Data!#REF!,(IF(B21=Data!#REF!,Data!#REF!,Data!#REF!)))))))))))))))&amp;IF(B21=Data!#REF!,Data!#REF!,(IF(B21=Data!#REF!,Data!#REF!,(IF(B21=Data!#REF!,Data!#REF!,(IF(B21=Data!#REF!,Data!#REF!,(IF(B21=Data!#REF!,Data!#REF!,Data!#REF!)))))))))</f>
        <v>#REF!</v>
      </c>
      <c r="V21" s="457" t="str">
        <f>IF(D21="","",VLOOKUP(B21,Data!$B$5:$J$402,9,FALSE)*D21)</f>
        <v/>
      </c>
    </row>
    <row r="22" spans="1:22" s="458" customFormat="1" ht="20" customHeight="1">
      <c r="A22" s="443"/>
      <c r="B22" s="460" t="s">
        <v>822</v>
      </c>
      <c r="C22" s="445" t="str">
        <f>IF(D22="","",VLOOKUP(B22,Data!$B$5:$L$402,2,FALSE))</f>
        <v>ZU62680</v>
      </c>
      <c r="D22" s="514">
        <v>1</v>
      </c>
      <c r="E22" s="447"/>
      <c r="F22" s="445">
        <f>IF(D22="","",VLOOKUP(B22,Data!$B$5:$L$402,11,FALSE))</f>
        <v>6673.44</v>
      </c>
      <c r="G22" s="448">
        <f t="shared" ref="G22:G25" si="2">IF(D22&gt;0,D22*F22,"-")</f>
        <v>6673.44</v>
      </c>
      <c r="H22" s="449" t="str">
        <f>IF(D22="","",VLOOKUP(B22,Data!$B$5:$D$402,3,FALSE))</f>
        <v>C/T</v>
      </c>
      <c r="I22" s="450" t="str">
        <f>IF(D22="","",VLOOKUP(B22,Data!$B$5:$M$402,12,FALSE))</f>
        <v>Indonesia</v>
      </c>
      <c r="J22" s="535" t="s">
        <v>999</v>
      </c>
      <c r="K22" s="452">
        <f>IF(D22="","",VLOOKUP(B22,Data!$B$5:$E$402,4,FALSE)*D22)</f>
        <v>345</v>
      </c>
      <c r="L22" s="445">
        <f>IF(D22="","",VLOOKUP(B22,Data!$B$5:$F$402,5,FALSE)*D22)</f>
        <v>304</v>
      </c>
      <c r="M22" s="448" t="e">
        <f>IF(B22=Data!#REF!,Data!#REF!,(IF(B22=Data!B90,Data!G90,(IF(B22=Data!#REF!,Data!#REF!,(IF(B22=Data!#REF!,Data!#REF!,(IF(B22=Data!#REF!,Data!#REF!,(IF(B22=Data!#REF!,Data!#REF!,(IF(B22=Data!#REF!,Data!#REF!,(IF(B22=Data!#REF!,Data!#REF!,Data!#REF!)))))))))))))))&amp;IF(B22=Data!#REF!,Data!#REF!,(IF(B22=Data!#REF!,Data!#REF!,(IF(B22=Data!#REF!,Data!#REF!,(IF(B22=Data!#REF!,Data!#REF!,(IF(B22=Data!B69,Data!G69,(IF(B22=Data!B72,Data!G887,(IF(B22=Data!#REF!,Data!#REF!,(IF(B22=Data!#REF!,Data!#REF!,Data!#REF!)))))))))))))))&amp;IF(B22=Data!#REF!,Data!#REF!,(IF(B22=Data!#REF!,Data!#REF!,(IF(B22=Data!#REF!,Data!#REF!,(IF(B22=Data!#REF!,Data!#REF!,(IF(B22=Data!#REF!,Data!#REF!,Data!#REF!)))))))))</f>
        <v>#REF!</v>
      </c>
      <c r="N22" s="453"/>
      <c r="O22" s="454"/>
      <c r="P22" s="455" t="e">
        <f>IF(B22=Data!#REF!,Data!#REF!,(IF(B22=Data!B90,Data!H90,(IF(B22=Data!#REF!,Data!#REF!,(IF(B22=Data!#REF!,Data!#REF!,(IF(B22=Data!#REF!,Data!#REF!,(IF(B22=Data!#REF!,Data!#REF!,(IF(B22=Data!#REF!,Data!#REF!,(IF(B22=Data!#REF!,Data!#REF!,Data!#REF!)))))))))))))))&amp;IF(B22=Data!#REF!,Data!#REF!,(IF(B22=Data!#REF!,Data!#REF!,(IF(B22=Data!#REF!,Data!#REF!,(IF(B22=Data!#REF!,Data!#REF!,(IF(B22=Data!B69,Data!H69,(IF(B22=Data!B72,Data!H887,(IF(B22=Data!#REF!,Data!#REF!,(IF(B22=Data!#REF!,Data!#REF!,Data!#REF!)))))))))))))))&amp;IF(B22=Data!#REF!,Data!#REF!,(IF(B22=Data!#REF!,Data!#REF!,(IF(B22=Data!#REF!,Data!#REF!,(IF(B22=Data!#REF!,Data!#REF!,(IF(B22=Data!#REF!,Data!#REF!,Data!#REF!)))))))))</f>
        <v>#REF!</v>
      </c>
      <c r="Q22" s="454"/>
      <c r="R22" s="454"/>
      <c r="S22" s="455" t="e">
        <f>IF(B22=Data!#REF!,Data!#REF!,(IF(B22=Data!B90,Data!I90,(IF(B22=Data!#REF!,Data!#REF!,(IF(B22=Data!#REF!,Data!#REF!,(IF(B22=Data!#REF!,Data!#REF!,(IF(B22=Data!#REF!,Data!#REF!,(IF(B22=Data!#REF!,Data!#REF!,(IF(B22=Data!#REF!,Data!#REF!,Data!#REF!)))))))))))))))&amp;IF(B22=Data!#REF!,Data!#REF!,(IF(B22=Data!#REF!,Data!#REF!,(IF(B22=Data!#REF!,Data!#REF!,(IF(B22=Data!#REF!,Data!#REF!,(IF(B22=Data!B69,Data!I69,(IF(B22=Data!B72,Data!I887,(IF(B22=Data!#REF!,Data!#REF!,(IF(B22=Data!#REF!,Data!#REF!,Data!#REF!)))))))))))))))&amp;IF(B22=Data!#REF!,Data!#REF!,(IF(B22=Data!#REF!,Data!#REF!,(IF(B22=Data!#REF!,Data!#REF!,(IF(B22=Data!#REF!,Data!#REF!,(IF(B22=Data!#REF!,Data!#REF!,Data!#REF!)))))))))</f>
        <v>#REF!</v>
      </c>
      <c r="T22" s="456"/>
      <c r="U22" s="455" t="e">
        <f>IF(B22=Data!#REF!,Data!#REF!,(IF(B22=Data!B90,Data!J90,(IF(B22=Data!#REF!,Data!#REF!,(IF(B22=Data!#REF!,Data!#REF!,(IF(B22=Data!#REF!,Data!#REF!,(IF(B22=Data!#REF!,Data!#REF!,(IF(B22=Data!#REF!,Data!#REF!,(IF(B22=Data!#REF!,Data!#REF!,Data!#REF!)))))))))))))))&amp;IF(B22=Data!#REF!,Data!#REF!,(IF(B22=Data!#REF!,Data!#REF!,(IF(B22=Data!#REF!,Data!#REF!,(IF(B22=Data!#REF!,Data!#REF!,(IF(B22=Data!B69,Data!J69,(IF(B22=Data!B72,Data!J887,(IF(B22=Data!#REF!,Data!#REF!,(IF(B22=Data!#REF!,Data!#REF!,Data!#REF!)))))))))))))))&amp;IF(B22=Data!#REF!,Data!#REF!,(IF(B22=Data!#REF!,Data!#REF!,(IF(B22=Data!#REF!,Data!#REF!,(IF(B22=Data!#REF!,Data!#REF!,(IF(B22=Data!#REF!,Data!#REF!,Data!#REF!)))))))))</f>
        <v>#REF!</v>
      </c>
      <c r="V22" s="457">
        <f>IF(D22="","",VLOOKUP(B22,Data!$B$5:$J$402,9,FALSE)*D22)</f>
        <v>1.806</v>
      </c>
    </row>
    <row r="23" spans="1:22" s="458" customFormat="1" ht="20" customHeight="1">
      <c r="A23" s="443"/>
      <c r="B23" s="460" t="s">
        <v>357</v>
      </c>
      <c r="C23" s="445" t="str">
        <f>IF(D23="","",VLOOKUP(B23,Data!$B$5:$L$402,2,FALSE))</f>
        <v>WQ78290</v>
      </c>
      <c r="D23" s="514">
        <v>2</v>
      </c>
      <c r="E23" s="447" t="s">
        <v>939</v>
      </c>
      <c r="F23" s="445">
        <f>IF(D23="","",VLOOKUP(B23,Data!$B$5:$L$402,11,FALSE))</f>
        <v>4283.7299999999996</v>
      </c>
      <c r="G23" s="448">
        <f t="shared" si="2"/>
        <v>8567.4599999999991</v>
      </c>
      <c r="H23" s="449" t="str">
        <f>IF(D23="","",VLOOKUP(B23,Data!$B$5:$D$402,3,FALSE))</f>
        <v>C/T</v>
      </c>
      <c r="I23" s="450" t="str">
        <f>IF(D23="","",VLOOKUP(B23,Data!$B$5:$M$402,12,FALSE))</f>
        <v>Indonesia</v>
      </c>
      <c r="J23" s="535" t="s">
        <v>999</v>
      </c>
      <c r="K23" s="452">
        <f>IF(D23="","",VLOOKUP(B23,Data!$B$5:$E$402,4,FALSE)*D23)</f>
        <v>610</v>
      </c>
      <c r="L23" s="445">
        <f>IF(D23="","",VLOOKUP(B23,Data!$B$5:$F$402,5,FALSE)*D23)</f>
        <v>538</v>
      </c>
      <c r="M23" s="448" t="e">
        <f>IF(B23=Data!#REF!,Data!#REF!,(IF(B23=Data!B91,Data!G91,(IF(B23=Data!#REF!,Data!#REF!,(IF(B23=Data!#REF!,Data!#REF!,(IF(B23=Data!#REF!,Data!#REF!,(IF(B23=Data!#REF!,Data!#REF!,(IF(B23=Data!#REF!,Data!#REF!,(IF(B23=Data!#REF!,Data!#REF!,Data!#REF!)))))))))))))))&amp;IF(B23=Data!#REF!,Data!#REF!,(IF(B23=Data!#REF!,Data!#REF!,(IF(B23=Data!#REF!,Data!#REF!,(IF(B23=Data!#REF!,Data!#REF!,(IF(B23=Data!B70,Data!G70,(IF(B23=Data!B73,Data!G888,(IF(B23=Data!#REF!,Data!#REF!,(IF(B23=Data!#REF!,Data!#REF!,Data!#REF!)))))))))))))))&amp;IF(B23=Data!#REF!,Data!#REF!,(IF(B23=Data!#REF!,Data!#REF!,(IF(B23=Data!#REF!,Data!#REF!,(IF(B23=Data!#REF!,Data!#REF!,(IF(B23=Data!#REF!,Data!#REF!,Data!#REF!)))))))))</f>
        <v>#REF!</v>
      </c>
      <c r="N23" s="453"/>
      <c r="O23" s="454"/>
      <c r="P23" s="455" t="e">
        <f>IF(B23=Data!#REF!,Data!#REF!,(IF(B23=Data!B91,Data!H91,(IF(B23=Data!#REF!,Data!#REF!,(IF(B23=Data!#REF!,Data!#REF!,(IF(B23=Data!#REF!,Data!#REF!,(IF(B23=Data!#REF!,Data!#REF!,(IF(B23=Data!#REF!,Data!#REF!,(IF(B23=Data!#REF!,Data!#REF!,Data!#REF!)))))))))))))))&amp;IF(B23=Data!#REF!,Data!#REF!,(IF(B23=Data!#REF!,Data!#REF!,(IF(B23=Data!#REF!,Data!#REF!,(IF(B23=Data!#REF!,Data!#REF!,(IF(B23=Data!B70,Data!H70,(IF(B23=Data!B73,Data!H888,(IF(B23=Data!#REF!,Data!#REF!,(IF(B23=Data!#REF!,Data!#REF!,Data!#REF!)))))))))))))))&amp;IF(B23=Data!#REF!,Data!#REF!,(IF(B23=Data!#REF!,Data!#REF!,(IF(B23=Data!#REF!,Data!#REF!,(IF(B23=Data!#REF!,Data!#REF!,(IF(B23=Data!#REF!,Data!#REF!,Data!#REF!)))))))))</f>
        <v>#REF!</v>
      </c>
      <c r="Q23" s="454"/>
      <c r="R23" s="454"/>
      <c r="S23" s="455" t="e">
        <f>IF(B23=Data!#REF!,Data!#REF!,(IF(B23=Data!B91,Data!I91,(IF(B23=Data!#REF!,Data!#REF!,(IF(B23=Data!#REF!,Data!#REF!,(IF(B23=Data!#REF!,Data!#REF!,(IF(B23=Data!#REF!,Data!#REF!,(IF(B23=Data!#REF!,Data!#REF!,(IF(B23=Data!#REF!,Data!#REF!,Data!#REF!)))))))))))))))&amp;IF(B23=Data!#REF!,Data!#REF!,(IF(B23=Data!#REF!,Data!#REF!,(IF(B23=Data!#REF!,Data!#REF!,(IF(B23=Data!#REF!,Data!#REF!,(IF(B23=Data!B70,Data!I70,(IF(B23=Data!B73,Data!I888,(IF(B23=Data!#REF!,Data!#REF!,(IF(B23=Data!#REF!,Data!#REF!,Data!#REF!)))))))))))))))&amp;IF(B23=Data!#REF!,Data!#REF!,(IF(B23=Data!#REF!,Data!#REF!,(IF(B23=Data!#REF!,Data!#REF!,(IF(B23=Data!#REF!,Data!#REF!,(IF(B23=Data!#REF!,Data!#REF!,Data!#REF!)))))))))</f>
        <v>#REF!</v>
      </c>
      <c r="T23" s="456"/>
      <c r="U23" s="455" t="e">
        <f>IF(B23=Data!#REF!,Data!#REF!,(IF(B23=Data!B91,Data!J91,(IF(B23=Data!#REF!,Data!#REF!,(IF(B23=Data!#REF!,Data!#REF!,(IF(B23=Data!#REF!,Data!#REF!,(IF(B23=Data!#REF!,Data!#REF!,(IF(B23=Data!#REF!,Data!#REF!,(IF(B23=Data!#REF!,Data!#REF!,Data!#REF!)))))))))))))))&amp;IF(B23=Data!#REF!,Data!#REF!,(IF(B23=Data!#REF!,Data!#REF!,(IF(B23=Data!#REF!,Data!#REF!,(IF(B23=Data!#REF!,Data!#REF!,(IF(B23=Data!B70,Data!J70,(IF(B23=Data!B73,Data!J888,(IF(B23=Data!#REF!,Data!#REF!,(IF(B23=Data!#REF!,Data!#REF!,Data!#REF!)))))))))))))))&amp;IF(B23=Data!#REF!,Data!#REF!,(IF(B23=Data!#REF!,Data!#REF!,(IF(B23=Data!#REF!,Data!#REF!,(IF(B23=Data!#REF!,Data!#REF!,(IF(B23=Data!#REF!,Data!#REF!,Data!#REF!)))))))))</f>
        <v>#REF!</v>
      </c>
      <c r="V23" s="457">
        <f>IF(D23="","",VLOOKUP(B23,Data!$B$5:$J$402,9,FALSE)*D23)</f>
        <v>3.0680000000000001</v>
      </c>
    </row>
    <row r="24" spans="1:22" s="458" customFormat="1" ht="20" customHeight="1">
      <c r="A24" s="443"/>
      <c r="B24" s="460" t="s">
        <v>245</v>
      </c>
      <c r="C24" s="445" t="str">
        <f>IF(D24="","",VLOOKUP(B24,Data!$B$5:$L$402,2,FALSE))</f>
        <v>AAC7370</v>
      </c>
      <c r="D24" s="514">
        <v>2</v>
      </c>
      <c r="E24" s="447"/>
      <c r="F24" s="445">
        <f>IF(D24="","",VLOOKUP(B24,Data!$B$5:$L$402,11,FALSE))</f>
        <v>3015.47</v>
      </c>
      <c r="G24" s="448">
        <f t="shared" si="2"/>
        <v>6030.94</v>
      </c>
      <c r="H24" s="449" t="str">
        <f>IF(D24="","",VLOOKUP(B24,Data!$B$5:$D$402,3,FALSE))</f>
        <v>C/T</v>
      </c>
      <c r="I24" s="450" t="str">
        <f>IF(D24="","",VLOOKUP(B24,Data!$B$5:$M$402,12,FALSE))</f>
        <v>Indonesia</v>
      </c>
      <c r="J24" s="535" t="s">
        <v>999</v>
      </c>
      <c r="K24" s="452">
        <f>IF(D24="","",VLOOKUP(B24,Data!$B$5:$E$402,4,FALSE)*D24)</f>
        <v>532</v>
      </c>
      <c r="L24" s="445">
        <f>IF(D24="","",VLOOKUP(B24,Data!$B$5:$F$402,5,FALSE)*D24)</f>
        <v>492</v>
      </c>
      <c r="M24" s="448" t="e">
        <f>IF(B24=Data!#REF!,Data!#REF!,(IF(B24=Data!B94,Data!G94,(IF(B24=Data!#REF!,Data!#REF!,(IF(B24=Data!#REF!,Data!#REF!,(IF(B24=Data!#REF!,Data!#REF!,(IF(B24=Data!#REF!,Data!#REF!,(IF(B24=Data!#REF!,Data!#REF!,(IF(B24=Data!#REF!,Data!#REF!,Data!#REF!)))))))))))))))&amp;IF(B24=Data!#REF!,Data!#REF!,(IF(B24=Data!#REF!,Data!#REF!,(IF(B24=Data!#REF!,Data!#REF!,(IF(B24=Data!#REF!,Data!#REF!,(IF(B24=Data!B73,Data!G73,(IF(B24=Data!B76,Data!G891,(IF(B24=Data!#REF!,Data!#REF!,(IF(B24=Data!#REF!,Data!#REF!,Data!#REF!)))))))))))))))&amp;IF(B24=Data!#REF!,Data!#REF!,(IF(B24=Data!#REF!,Data!#REF!,(IF(B24=Data!#REF!,Data!#REF!,(IF(B24=Data!#REF!,Data!#REF!,(IF(B24=Data!#REF!,Data!#REF!,Data!#REF!)))))))))</f>
        <v>#REF!</v>
      </c>
      <c r="N24" s="453"/>
      <c r="O24" s="454"/>
      <c r="P24" s="455" t="e">
        <f>IF(B24=Data!#REF!,Data!#REF!,(IF(B24=Data!B94,Data!H94,(IF(B24=Data!#REF!,Data!#REF!,(IF(B24=Data!#REF!,Data!#REF!,(IF(B24=Data!#REF!,Data!#REF!,(IF(B24=Data!#REF!,Data!#REF!,(IF(B24=Data!#REF!,Data!#REF!,(IF(B24=Data!#REF!,Data!#REF!,Data!#REF!)))))))))))))))&amp;IF(B24=Data!#REF!,Data!#REF!,(IF(B24=Data!#REF!,Data!#REF!,(IF(B24=Data!#REF!,Data!#REF!,(IF(B24=Data!#REF!,Data!#REF!,(IF(B24=Data!B73,Data!H73,(IF(B24=Data!B76,Data!H891,(IF(B24=Data!#REF!,Data!#REF!,(IF(B24=Data!#REF!,Data!#REF!,Data!#REF!)))))))))))))))&amp;IF(B24=Data!#REF!,Data!#REF!,(IF(B24=Data!#REF!,Data!#REF!,(IF(B24=Data!#REF!,Data!#REF!,(IF(B24=Data!#REF!,Data!#REF!,(IF(B24=Data!#REF!,Data!#REF!,Data!#REF!)))))))))</f>
        <v>#REF!</v>
      </c>
      <c r="Q24" s="454"/>
      <c r="R24" s="454"/>
      <c r="S24" s="455" t="e">
        <f>IF(B24=Data!#REF!,Data!#REF!,(IF(B24=Data!B94,Data!I94,(IF(B24=Data!#REF!,Data!#REF!,(IF(B24=Data!#REF!,Data!#REF!,(IF(B24=Data!#REF!,Data!#REF!,(IF(B24=Data!#REF!,Data!#REF!,(IF(B24=Data!#REF!,Data!#REF!,(IF(B24=Data!#REF!,Data!#REF!,Data!#REF!)))))))))))))))&amp;IF(B24=Data!#REF!,Data!#REF!,(IF(B24=Data!#REF!,Data!#REF!,(IF(B24=Data!#REF!,Data!#REF!,(IF(B24=Data!#REF!,Data!#REF!,(IF(B24=Data!B73,Data!I73,(IF(B24=Data!B76,Data!I891,(IF(B24=Data!#REF!,Data!#REF!,(IF(B24=Data!#REF!,Data!#REF!,Data!#REF!)))))))))))))))&amp;IF(B24=Data!#REF!,Data!#REF!,(IF(B24=Data!#REF!,Data!#REF!,(IF(B24=Data!#REF!,Data!#REF!,(IF(B24=Data!#REF!,Data!#REF!,(IF(B24=Data!#REF!,Data!#REF!,Data!#REF!)))))))))</f>
        <v>#REF!</v>
      </c>
      <c r="T24" s="456"/>
      <c r="U24" s="455" t="e">
        <f>IF(B24=Data!#REF!,Data!#REF!,(IF(B24=Data!B94,Data!J94,(IF(B24=Data!#REF!,Data!#REF!,(IF(B24=Data!#REF!,Data!#REF!,(IF(B24=Data!#REF!,Data!#REF!,(IF(B24=Data!#REF!,Data!#REF!,(IF(B24=Data!#REF!,Data!#REF!,(IF(B24=Data!#REF!,Data!#REF!,Data!#REF!)))))))))))))))&amp;IF(B24=Data!#REF!,Data!#REF!,(IF(B24=Data!#REF!,Data!#REF!,(IF(B24=Data!#REF!,Data!#REF!,(IF(B24=Data!#REF!,Data!#REF!,(IF(B24=Data!B73,Data!J73,(IF(B24=Data!B76,Data!J891,(IF(B24=Data!#REF!,Data!#REF!,(IF(B24=Data!#REF!,Data!#REF!,Data!#REF!)))))))))))))))&amp;IF(B24=Data!#REF!,Data!#REF!,(IF(B24=Data!#REF!,Data!#REF!,(IF(B24=Data!#REF!,Data!#REF!,(IF(B24=Data!#REF!,Data!#REF!,(IF(B24=Data!#REF!,Data!#REF!,Data!#REF!)))))))))</f>
        <v>#REF!</v>
      </c>
      <c r="V24" s="457">
        <f>IF(D24="","",VLOOKUP(B24,Data!$B$5:$J$402,9,FALSE)*D24)</f>
        <v>2.976</v>
      </c>
    </row>
    <row r="25" spans="1:22" s="458" customFormat="1" ht="20" customHeight="1">
      <c r="A25" s="443"/>
      <c r="B25" s="460"/>
      <c r="C25" s="445" t="str">
        <f>IF(D25="","",VLOOKUP(B25,Data!$B$5:$L$402,2,FALSE))</f>
        <v/>
      </c>
      <c r="D25" s="514"/>
      <c r="E25" s="447"/>
      <c r="F25" s="445" t="str">
        <f>IF(D25="","",VLOOKUP(B25,Data!$B$5:$L$402,11,FALSE))</f>
        <v/>
      </c>
      <c r="G25" s="448" t="str">
        <f t="shared" si="2"/>
        <v>-</v>
      </c>
      <c r="H25" s="449" t="str">
        <f>IF(D25="","",VLOOKUP(B25,Data!$B$5:$D$402,3,FALSE))</f>
        <v/>
      </c>
      <c r="I25" s="450" t="str">
        <f>IF(D25="","",VLOOKUP(B25,Data!$B$5:$M$402,12,FALSE))</f>
        <v/>
      </c>
      <c r="J25" s="535"/>
      <c r="K25" s="452" t="str">
        <f>IF(D25="","",VLOOKUP(B25,Data!$B$5:$E$402,4,FALSE)*D25)</f>
        <v/>
      </c>
      <c r="L25" s="445" t="str">
        <f>IF(D25="","",VLOOKUP(B25,Data!$B$5:$F$402,5,FALSE)*D25)</f>
        <v/>
      </c>
      <c r="M25" s="448" t="e">
        <f>IF(B25=Data!#REF!,Data!#REF!,(IF(B25=Data!B95,Data!G95,(IF(B25=Data!#REF!,Data!#REF!,(IF(B25=Data!#REF!,Data!#REF!,(IF(B25=Data!#REF!,Data!#REF!,(IF(B25=Data!#REF!,Data!#REF!,(IF(B25=Data!#REF!,Data!#REF!,(IF(B25=Data!#REF!,Data!#REF!,Data!#REF!)))))))))))))))&amp;IF(B25=Data!#REF!,Data!#REF!,(IF(B25=Data!#REF!,Data!#REF!,(IF(B25=Data!#REF!,Data!#REF!,(IF(B25=Data!#REF!,Data!#REF!,(IF(B25=Data!B74,Data!G74,(IF(B25=Data!B77,Data!G892,(IF(B25=Data!#REF!,Data!#REF!,(IF(B25=Data!#REF!,Data!#REF!,Data!#REF!)))))))))))))))&amp;IF(B25=Data!#REF!,Data!#REF!,(IF(B25=Data!#REF!,Data!#REF!,(IF(B25=Data!#REF!,Data!#REF!,(IF(B25=Data!#REF!,Data!#REF!,(IF(B25=Data!#REF!,Data!#REF!,Data!#REF!)))))))))</f>
        <v>#REF!</v>
      </c>
      <c r="N25" s="453"/>
      <c r="O25" s="454"/>
      <c r="P25" s="455" t="e">
        <f>IF(B25=Data!#REF!,Data!#REF!,(IF(B25=Data!B95,Data!H95,(IF(B25=Data!#REF!,Data!#REF!,(IF(B25=Data!#REF!,Data!#REF!,(IF(B25=Data!#REF!,Data!#REF!,(IF(B25=Data!#REF!,Data!#REF!,(IF(B25=Data!#REF!,Data!#REF!,(IF(B25=Data!#REF!,Data!#REF!,Data!#REF!)))))))))))))))&amp;IF(B25=Data!#REF!,Data!#REF!,(IF(B25=Data!#REF!,Data!#REF!,(IF(B25=Data!#REF!,Data!#REF!,(IF(B25=Data!#REF!,Data!#REF!,(IF(B25=Data!B74,Data!H74,(IF(B25=Data!B77,Data!H892,(IF(B25=Data!#REF!,Data!#REF!,(IF(B25=Data!#REF!,Data!#REF!,Data!#REF!)))))))))))))))&amp;IF(B25=Data!#REF!,Data!#REF!,(IF(B25=Data!#REF!,Data!#REF!,(IF(B25=Data!#REF!,Data!#REF!,(IF(B25=Data!#REF!,Data!#REF!,(IF(B25=Data!#REF!,Data!#REF!,Data!#REF!)))))))))</f>
        <v>#REF!</v>
      </c>
      <c r="Q25" s="454"/>
      <c r="R25" s="454"/>
      <c r="S25" s="455" t="e">
        <f>IF(B25=Data!#REF!,Data!#REF!,(IF(B25=Data!B95,Data!I95,(IF(B25=Data!#REF!,Data!#REF!,(IF(B25=Data!#REF!,Data!#REF!,(IF(B25=Data!#REF!,Data!#REF!,(IF(B25=Data!#REF!,Data!#REF!,(IF(B25=Data!#REF!,Data!#REF!,(IF(B25=Data!#REF!,Data!#REF!,Data!#REF!)))))))))))))))&amp;IF(B25=Data!#REF!,Data!#REF!,(IF(B25=Data!#REF!,Data!#REF!,(IF(B25=Data!#REF!,Data!#REF!,(IF(B25=Data!#REF!,Data!#REF!,(IF(B25=Data!B74,Data!I74,(IF(B25=Data!B77,Data!I892,(IF(B25=Data!#REF!,Data!#REF!,(IF(B25=Data!#REF!,Data!#REF!,Data!#REF!)))))))))))))))&amp;IF(B25=Data!#REF!,Data!#REF!,(IF(B25=Data!#REF!,Data!#REF!,(IF(B25=Data!#REF!,Data!#REF!,(IF(B25=Data!#REF!,Data!#REF!,(IF(B25=Data!#REF!,Data!#REF!,Data!#REF!)))))))))</f>
        <v>#REF!</v>
      </c>
      <c r="T25" s="456"/>
      <c r="U25" s="455" t="e">
        <f>IF(B25=Data!#REF!,Data!#REF!,(IF(B25=Data!B95,Data!J95,(IF(B25=Data!#REF!,Data!#REF!,(IF(B25=Data!#REF!,Data!#REF!,(IF(B25=Data!#REF!,Data!#REF!,(IF(B25=Data!#REF!,Data!#REF!,(IF(B25=Data!#REF!,Data!#REF!,(IF(B25=Data!#REF!,Data!#REF!,Data!#REF!)))))))))))))))&amp;IF(B25=Data!#REF!,Data!#REF!,(IF(B25=Data!#REF!,Data!#REF!,(IF(B25=Data!#REF!,Data!#REF!,(IF(B25=Data!#REF!,Data!#REF!,(IF(B25=Data!B74,Data!J74,(IF(B25=Data!B77,Data!J892,(IF(B25=Data!#REF!,Data!#REF!,(IF(B25=Data!#REF!,Data!#REF!,Data!#REF!)))))))))))))))&amp;IF(B25=Data!#REF!,Data!#REF!,(IF(B25=Data!#REF!,Data!#REF!,(IF(B25=Data!#REF!,Data!#REF!,(IF(B25=Data!#REF!,Data!#REF!,(IF(B25=Data!#REF!,Data!#REF!,Data!#REF!)))))))))</f>
        <v>#REF!</v>
      </c>
      <c r="V25" s="457" t="str">
        <f>IF(D25="","",VLOOKUP(B25,Data!$B$5:$J$402,9,FALSE)*D25)</f>
        <v/>
      </c>
    </row>
    <row r="26" spans="1:22" s="458" customFormat="1" ht="20" customHeight="1">
      <c r="A26" s="443"/>
      <c r="B26" s="462"/>
      <c r="C26" s="445" t="str">
        <f>IF(D26="","",VLOOKUP(B26,Data!$B$5:$L$402,2,FALSE))</f>
        <v/>
      </c>
      <c r="D26" s="461"/>
      <c r="E26" s="463"/>
      <c r="F26" s="445" t="str">
        <f>IF(D26="","",VLOOKUP(B26,Data!$B$5:$L$402,11,FALSE))</f>
        <v/>
      </c>
      <c r="G26" s="448" t="str">
        <f t="shared" si="0"/>
        <v>-</v>
      </c>
      <c r="H26" s="449" t="str">
        <f>IF(D26="","",VLOOKUP(B26,Data!$B$5:$D$402,3,FALSE))</f>
        <v/>
      </c>
      <c r="I26" s="450" t="str">
        <f>IF(D26="","",VLOOKUP(B26,Data!$B$5:$M$402,12,FALSE))</f>
        <v/>
      </c>
      <c r="J26" s="451"/>
      <c r="K26" s="452" t="str">
        <f>IF(D26="","",VLOOKUP(B26,Data!$B$5:$E$402,4,FALSE)*D26)</f>
        <v/>
      </c>
      <c r="L26" s="445" t="str">
        <f>IF(D26="","",VLOOKUP(B26,Data!$B$5:$F$402,5,FALSE)*D26)</f>
        <v/>
      </c>
      <c r="M26" s="448" t="e">
        <f>IF(B26=Data!#REF!,Data!#REF!,(IF(B26=Data!B114,Data!G114,(IF(B26=Data!#REF!,Data!#REF!,(IF(B26=Data!#REF!,Data!#REF!,(IF(B26=Data!#REF!,Data!#REF!,(IF(B26=Data!#REF!,Data!#REF!,(IF(B26=Data!#REF!,Data!#REF!,(IF(B26=Data!#REF!,Data!#REF!,Data!#REF!)))))))))))))))&amp;IF(B26=Data!#REF!,Data!#REF!,(IF(B26=Data!#REF!,Data!#REF!,(IF(B26=Data!#REF!,Data!#REF!,(IF(B26=Data!#REF!,Data!#REF!,(IF(B26=Data!B93,Data!G93,(IF(B26=Data!B96,Data!G911,(IF(B26=Data!#REF!,Data!#REF!,(IF(B26=Data!#REF!,Data!#REF!,Data!#REF!)))))))))))))))&amp;IF(B26=Data!#REF!,Data!#REF!,(IF(B26=Data!#REF!,Data!#REF!,(IF(B26=Data!#REF!,Data!#REF!,(IF(B26=Data!#REF!,Data!#REF!,(IF(B26=Data!#REF!,Data!#REF!,Data!#REF!)))))))))</f>
        <v>#REF!</v>
      </c>
      <c r="N26" s="453"/>
      <c r="O26" s="454"/>
      <c r="P26" s="455" t="e">
        <f>IF(B26=Data!#REF!,Data!#REF!,(IF(B26=Data!B114,Data!H114,(IF(B26=Data!#REF!,Data!#REF!,(IF(B26=Data!#REF!,Data!#REF!,(IF(B26=Data!#REF!,Data!#REF!,(IF(B26=Data!#REF!,Data!#REF!,(IF(B26=Data!#REF!,Data!#REF!,(IF(B26=Data!#REF!,Data!#REF!,Data!#REF!)))))))))))))))&amp;IF(B26=Data!#REF!,Data!#REF!,(IF(B26=Data!#REF!,Data!#REF!,(IF(B26=Data!#REF!,Data!#REF!,(IF(B26=Data!#REF!,Data!#REF!,(IF(B26=Data!B93,Data!H93,(IF(B26=Data!B96,Data!H911,(IF(B26=Data!#REF!,Data!#REF!,(IF(B26=Data!#REF!,Data!#REF!,Data!#REF!)))))))))))))))&amp;IF(B26=Data!#REF!,Data!#REF!,(IF(B26=Data!#REF!,Data!#REF!,(IF(B26=Data!#REF!,Data!#REF!,(IF(B26=Data!#REF!,Data!#REF!,(IF(B26=Data!#REF!,Data!#REF!,Data!#REF!)))))))))</f>
        <v>#REF!</v>
      </c>
      <c r="Q26" s="454"/>
      <c r="R26" s="454"/>
      <c r="S26" s="455" t="e">
        <f>IF(B26=Data!#REF!,Data!#REF!,(IF(B26=Data!B114,Data!I114,(IF(B26=Data!#REF!,Data!#REF!,(IF(B26=Data!#REF!,Data!#REF!,(IF(B26=Data!#REF!,Data!#REF!,(IF(B26=Data!#REF!,Data!#REF!,(IF(B26=Data!#REF!,Data!#REF!,(IF(B26=Data!#REF!,Data!#REF!,Data!#REF!)))))))))))))))&amp;IF(B26=Data!#REF!,Data!#REF!,(IF(B26=Data!#REF!,Data!#REF!,(IF(B26=Data!#REF!,Data!#REF!,(IF(B26=Data!#REF!,Data!#REF!,(IF(B26=Data!B93,Data!I93,(IF(B26=Data!B96,Data!I911,(IF(B26=Data!#REF!,Data!#REF!,(IF(B26=Data!#REF!,Data!#REF!,Data!#REF!)))))))))))))))&amp;IF(B26=Data!#REF!,Data!#REF!,(IF(B26=Data!#REF!,Data!#REF!,(IF(B26=Data!#REF!,Data!#REF!,(IF(B26=Data!#REF!,Data!#REF!,(IF(B26=Data!#REF!,Data!#REF!,Data!#REF!)))))))))</f>
        <v>#REF!</v>
      </c>
      <c r="T26" s="456"/>
      <c r="U26" s="455" t="e">
        <f>IF(B26=Data!#REF!,Data!#REF!,(IF(B26=Data!B114,Data!J114,(IF(B26=Data!#REF!,Data!#REF!,(IF(B26=Data!#REF!,Data!#REF!,(IF(B26=Data!#REF!,Data!#REF!,(IF(B26=Data!#REF!,Data!#REF!,(IF(B26=Data!#REF!,Data!#REF!,(IF(B26=Data!#REF!,Data!#REF!,Data!#REF!)))))))))))))))&amp;IF(B26=Data!#REF!,Data!#REF!,(IF(B26=Data!#REF!,Data!#REF!,(IF(B26=Data!#REF!,Data!#REF!,(IF(B26=Data!#REF!,Data!#REF!,(IF(B26=Data!B93,Data!J93,(IF(B26=Data!B96,Data!J911,(IF(B26=Data!#REF!,Data!#REF!,(IF(B26=Data!#REF!,Data!#REF!,Data!#REF!)))))))))))))))&amp;IF(B26=Data!#REF!,Data!#REF!,(IF(B26=Data!#REF!,Data!#REF!,(IF(B26=Data!#REF!,Data!#REF!,(IF(B26=Data!#REF!,Data!#REF!,(IF(B26=Data!#REF!,Data!#REF!,Data!#REF!)))))))))</f>
        <v>#REF!</v>
      </c>
      <c r="V26" s="457" t="str">
        <f>IF(D26="","",VLOOKUP(B26,Data!$B$5:$J$402,9,FALSE)*D26)</f>
        <v/>
      </c>
    </row>
    <row r="27" spans="1:22" s="458" customFormat="1" ht="17.5">
      <c r="A27" s="464"/>
      <c r="B27" s="465"/>
      <c r="C27" s="466"/>
      <c r="D27" s="467"/>
      <c r="E27" s="467"/>
      <c r="F27" s="468"/>
      <c r="G27" s="468"/>
      <c r="H27" s="468"/>
      <c r="I27" s="467"/>
      <c r="J27" s="467"/>
      <c r="K27" s="468"/>
      <c r="L27" s="468"/>
      <c r="M27" s="468"/>
      <c r="N27" s="469"/>
      <c r="O27" s="470"/>
      <c r="P27" s="471"/>
      <c r="Q27" s="470"/>
      <c r="R27" s="470"/>
      <c r="S27" s="471"/>
      <c r="T27" s="472"/>
      <c r="U27" s="471"/>
      <c r="V27" s="473"/>
    </row>
    <row r="28" spans="1:22" s="458" customFormat="1" ht="17.5">
      <c r="A28" s="467"/>
      <c r="B28" s="465"/>
      <c r="C28" s="466"/>
      <c r="D28" s="474">
        <f>SUM(D18:D26)</f>
        <v>7</v>
      </c>
      <c r="E28" s="474"/>
      <c r="F28" s="475"/>
      <c r="G28" s="475">
        <f>SUM(G18:G27)</f>
        <v>27014.35</v>
      </c>
      <c r="H28" s="467"/>
      <c r="I28" s="467"/>
      <c r="J28" s="467"/>
      <c r="K28" s="475">
        <f>SUM(K18:K26)</f>
        <v>2019</v>
      </c>
      <c r="L28" s="475">
        <f>SUM(L18:L26)</f>
        <v>1826</v>
      </c>
      <c r="M28" s="475" t="e">
        <f>SUM(M16:M27)</f>
        <v>#REF!</v>
      </c>
      <c r="N28" s="476"/>
      <c r="O28" s="475">
        <f>SUM(O16:O27)</f>
        <v>0</v>
      </c>
      <c r="P28" s="475" t="e">
        <f>SUM(P16:P27)</f>
        <v>#REF!</v>
      </c>
      <c r="Q28" s="476"/>
      <c r="R28" s="475"/>
      <c r="S28" s="475"/>
      <c r="T28" s="476"/>
      <c r="U28" s="475" t="e">
        <f>SUM(U16:U27)</f>
        <v>#REF!</v>
      </c>
      <c r="V28" s="477">
        <f>SUM(V18:V26)</f>
        <v>10.826000000000001</v>
      </c>
    </row>
    <row r="29" spans="1:22" s="458" customFormat="1" ht="17.5">
      <c r="A29" s="467"/>
      <c r="B29" s="465"/>
      <c r="C29" s="466"/>
      <c r="D29" s="478"/>
      <c r="E29" s="479"/>
      <c r="F29" s="480" t="s">
        <v>528</v>
      </c>
      <c r="G29" s="481"/>
      <c r="H29" s="478"/>
      <c r="I29" s="478"/>
      <c r="J29" s="478"/>
      <c r="K29" s="482"/>
      <c r="L29" s="481"/>
      <c r="M29" s="483"/>
      <c r="N29" s="484"/>
      <c r="O29" s="484"/>
      <c r="P29" s="484"/>
      <c r="Q29" s="484"/>
      <c r="R29" s="484"/>
      <c r="S29" s="484"/>
      <c r="T29" s="483"/>
      <c r="U29" s="483"/>
      <c r="V29" s="485"/>
    </row>
    <row r="30" spans="1:22" ht="13">
      <c r="A30" s="372" t="s">
        <v>522</v>
      </c>
      <c r="B30" s="373"/>
      <c r="C30" s="486"/>
      <c r="D30" s="390" t="s">
        <v>81</v>
      </c>
      <c r="E30" s="390"/>
      <c r="F30" s="367" t="s">
        <v>82</v>
      </c>
      <c r="G30" s="487"/>
      <c r="H30" s="398" t="s">
        <v>83</v>
      </c>
      <c r="I30" s="488"/>
      <c r="J30" s="389" t="s">
        <v>84</v>
      </c>
      <c r="K30" s="389"/>
      <c r="L30" s="605" t="s">
        <v>85</v>
      </c>
      <c r="M30" s="606"/>
      <c r="N30" s="606"/>
      <c r="O30" s="606"/>
      <c r="P30" s="606"/>
      <c r="Q30" s="606"/>
      <c r="R30" s="606"/>
      <c r="S30" s="606"/>
      <c r="T30" s="606"/>
      <c r="U30" s="606"/>
      <c r="V30" s="607"/>
    </row>
    <row r="31" spans="1:22" ht="13">
      <c r="A31" s="384" t="s">
        <v>523</v>
      </c>
      <c r="B31" s="385"/>
      <c r="C31" s="489"/>
      <c r="D31" s="385" t="s">
        <v>87</v>
      </c>
      <c r="E31" s="385"/>
      <c r="F31" s="608"/>
      <c r="G31" s="609"/>
      <c r="H31" s="384" t="s">
        <v>88</v>
      </c>
      <c r="I31" s="490"/>
      <c r="J31" s="393" t="s">
        <v>89</v>
      </c>
      <c r="K31" s="393"/>
      <c r="L31" s="386"/>
      <c r="M31" s="385"/>
      <c r="N31" s="385"/>
      <c r="O31" s="385"/>
      <c r="P31" s="385"/>
      <c r="Q31" s="385"/>
      <c r="R31" s="385"/>
      <c r="S31" s="385"/>
      <c r="T31" s="385"/>
      <c r="U31" s="385"/>
      <c r="V31" s="394"/>
    </row>
    <row r="32" spans="1:22">
      <c r="A32" s="384" t="s">
        <v>524</v>
      </c>
      <c r="B32" s="385"/>
      <c r="C32" s="392"/>
      <c r="D32" s="385"/>
      <c r="E32" s="385"/>
      <c r="F32" s="608"/>
      <c r="G32" s="609"/>
      <c r="H32" s="384"/>
      <c r="I32" s="490"/>
      <c r="J32" s="393" t="s">
        <v>93</v>
      </c>
      <c r="K32" s="393"/>
      <c r="L32" s="386"/>
      <c r="M32" s="385"/>
      <c r="N32" s="385"/>
      <c r="O32" s="385"/>
      <c r="P32" s="385"/>
      <c r="Q32" s="385"/>
      <c r="R32" s="385"/>
      <c r="S32" s="385"/>
      <c r="T32" s="385"/>
      <c r="U32" s="385"/>
      <c r="V32" s="394"/>
    </row>
    <row r="33" spans="1:22">
      <c r="A33" s="400"/>
      <c r="B33" s="401"/>
      <c r="C33" s="491"/>
      <c r="D33" s="385" t="s">
        <v>94</v>
      </c>
      <c r="E33" s="385"/>
      <c r="F33" s="492"/>
      <c r="G33" s="493"/>
      <c r="H33" s="384" t="s">
        <v>95</v>
      </c>
      <c r="I33" s="490"/>
      <c r="J33" s="393"/>
      <c r="K33" s="393"/>
      <c r="L33" s="386"/>
      <c r="M33" s="385"/>
      <c r="N33" s="385"/>
      <c r="O33" s="385"/>
      <c r="P33" s="385"/>
      <c r="Q33" s="385"/>
      <c r="R33" s="385"/>
      <c r="S33" s="385"/>
      <c r="T33" s="385"/>
      <c r="U33" s="385"/>
      <c r="V33" s="394"/>
    </row>
    <row r="34" spans="1:22" ht="13">
      <c r="A34" s="372" t="s">
        <v>96</v>
      </c>
      <c r="B34" s="390"/>
      <c r="C34" s="388"/>
      <c r="D34" s="385" t="s">
        <v>97</v>
      </c>
      <c r="E34" s="385"/>
      <c r="F34" s="494" t="s">
        <v>98</v>
      </c>
      <c r="G34" s="495"/>
      <c r="H34" s="384" t="s">
        <v>88</v>
      </c>
      <c r="I34" s="490"/>
      <c r="J34" s="393" t="s">
        <v>99</v>
      </c>
      <c r="K34" s="393"/>
      <c r="L34" s="386"/>
      <c r="M34" s="385"/>
      <c r="N34" s="385"/>
      <c r="O34" s="385"/>
      <c r="P34" s="385"/>
      <c r="Q34" s="385"/>
      <c r="R34" s="385"/>
      <c r="S34" s="385"/>
      <c r="T34" s="385"/>
      <c r="U34" s="385"/>
      <c r="V34" s="394"/>
    </row>
    <row r="35" spans="1:22" ht="13">
      <c r="A35" s="496" t="s">
        <v>887</v>
      </c>
      <c r="B35" s="385"/>
      <c r="C35" s="392"/>
      <c r="D35" s="385" t="s">
        <v>100</v>
      </c>
      <c r="E35" s="385"/>
      <c r="F35" s="497"/>
      <c r="G35" s="498"/>
      <c r="H35" s="384" t="s">
        <v>101</v>
      </c>
      <c r="I35" s="490"/>
      <c r="J35" s="393" t="s">
        <v>525</v>
      </c>
      <c r="K35" s="393"/>
      <c r="L35" s="610" t="s">
        <v>103</v>
      </c>
      <c r="M35" s="611"/>
      <c r="N35" s="611"/>
      <c r="O35" s="611"/>
      <c r="P35" s="611"/>
      <c r="Q35" s="611"/>
      <c r="R35" s="611"/>
      <c r="S35" s="611"/>
      <c r="T35" s="611"/>
      <c r="U35" s="611"/>
      <c r="V35" s="612"/>
    </row>
    <row r="36" spans="1:22">
      <c r="A36" s="400"/>
      <c r="B36" s="401"/>
      <c r="C36" s="402"/>
      <c r="D36" s="401"/>
      <c r="E36" s="401"/>
      <c r="F36" s="620" t="s">
        <v>1011</v>
      </c>
      <c r="G36" s="621"/>
      <c r="H36" s="620" t="s">
        <v>1010</v>
      </c>
      <c r="I36" s="621"/>
      <c r="J36" s="405" t="s">
        <v>104</v>
      </c>
      <c r="K36" s="405"/>
      <c r="L36" s="601" t="s">
        <v>105</v>
      </c>
      <c r="M36" s="602"/>
      <c r="N36" s="602"/>
      <c r="O36" s="602"/>
      <c r="P36" s="602"/>
      <c r="Q36" s="602"/>
      <c r="R36" s="602"/>
      <c r="S36" s="602"/>
      <c r="T36" s="602"/>
      <c r="U36" s="602"/>
      <c r="V36" s="603"/>
    </row>
    <row r="37" spans="1:22" ht="21.5" customHeight="1"/>
    <row r="38" spans="1:22" ht="19.5" customHeight="1"/>
    <row r="39" spans="1:22" ht="19.5" customHeight="1"/>
    <row r="40" spans="1:22" ht="19.5" customHeight="1"/>
    <row r="41" spans="1:22" ht="17.75" customHeight="1">
      <c r="A41" s="499" t="s">
        <v>1001</v>
      </c>
      <c r="B41" s="499"/>
      <c r="C41" s="568" t="s">
        <v>573</v>
      </c>
      <c r="F41" s="501" t="s">
        <v>906</v>
      </c>
      <c r="H41" s="501" t="s">
        <v>912</v>
      </c>
      <c r="I41" s="502"/>
    </row>
    <row r="42" spans="1:22" ht="17.75" customHeight="1">
      <c r="A42" s="499" t="s">
        <v>1002</v>
      </c>
      <c r="B42" s="499"/>
      <c r="C42" s="568" t="s">
        <v>573</v>
      </c>
      <c r="F42" s="501" t="s">
        <v>907</v>
      </c>
      <c r="H42" s="501" t="s">
        <v>912</v>
      </c>
      <c r="I42" s="502"/>
    </row>
    <row r="43" spans="1:22" ht="17.75" customHeight="1">
      <c r="A43" s="499" t="s">
        <v>1003</v>
      </c>
      <c r="B43" s="499"/>
      <c r="C43" s="568" t="s">
        <v>573</v>
      </c>
      <c r="F43" s="501" t="s">
        <v>908</v>
      </c>
      <c r="H43" s="501" t="s">
        <v>573</v>
      </c>
      <c r="I43" s="502"/>
    </row>
    <row r="44" spans="1:22" ht="17.75" customHeight="1">
      <c r="A44" s="499" t="s">
        <v>1004</v>
      </c>
      <c r="B44" s="499"/>
      <c r="C44" s="568" t="s">
        <v>573</v>
      </c>
      <c r="F44" s="501" t="s">
        <v>909</v>
      </c>
      <c r="H44" s="501" t="s">
        <v>573</v>
      </c>
      <c r="I44" s="502"/>
    </row>
    <row r="45" spans="1:22" ht="17.75" customHeight="1">
      <c r="A45" s="499" t="s">
        <v>1005</v>
      </c>
      <c r="B45" s="499"/>
      <c r="C45" s="568" t="s">
        <v>573</v>
      </c>
      <c r="F45" s="501" t="s">
        <v>910</v>
      </c>
      <c r="H45" s="501" t="s">
        <v>573</v>
      </c>
    </row>
    <row r="46" spans="1:22" ht="20">
      <c r="F46" s="501" t="s">
        <v>911</v>
      </c>
      <c r="H46" s="501" t="s">
        <v>573</v>
      </c>
    </row>
    <row r="47" spans="1:22" ht="20">
      <c r="F47" s="501"/>
      <c r="H47" s="501"/>
    </row>
    <row r="48" spans="1:22" ht="20">
      <c r="F48" s="501"/>
      <c r="H48" s="501"/>
    </row>
    <row r="49" spans="6:8" ht="20">
      <c r="F49" s="501"/>
      <c r="H49" s="501"/>
    </row>
    <row r="50" spans="6:8" ht="20">
      <c r="F50" s="501"/>
      <c r="H50" s="501"/>
    </row>
  </sheetData>
  <mergeCells count="8">
    <mergeCell ref="F36:G36"/>
    <mergeCell ref="H36:I36"/>
    <mergeCell ref="L36:V36"/>
    <mergeCell ref="Q1:T1"/>
    <mergeCell ref="L30:V30"/>
    <mergeCell ref="F31:G31"/>
    <mergeCell ref="F32:G32"/>
    <mergeCell ref="L35:V35"/>
  </mergeCells>
  <printOptions horizontalCentered="1"/>
  <pageMargins left="0.15748031496062992" right="0" top="0.11811023622047245" bottom="0.15748031496062992" header="0.51181102362204722" footer="0.19685039370078741"/>
  <pageSetup paperSize="9" scale="70" firstPageNumber="4294963191" fitToHeight="2" orientation="landscape" r:id="rId1"/>
  <headerFooter alignWithMargins="0">
    <oddHeader>&amp;R&amp;"Calibri"&amp;10&amp;K000000 Confidential&amp;1#_x000D_</oddHead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F99A1-3032-472D-82FF-3468FD555F9B}">
  <sheetPr>
    <pageSetUpPr fitToPage="1"/>
  </sheetPr>
  <dimension ref="A1:V51"/>
  <sheetViews>
    <sheetView topLeftCell="A19" zoomScale="85" zoomScaleNormal="85" zoomScaleSheetLayoutView="100" workbookViewId="0">
      <selection activeCell="G27" sqref="G27"/>
    </sheetView>
  </sheetViews>
  <sheetFormatPr defaultColWidth="9.1796875" defaultRowHeight="12.5"/>
  <cols>
    <col min="1" max="1" width="8.4531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 ca="1">TODAY()</f>
        <v>44827</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375"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571"/>
      <c r="I10" s="572"/>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536" t="s">
        <v>996</v>
      </c>
      <c r="C18" s="512" t="str">
        <f>IF(D18="","",VLOOKUP(B18,Data!$B$5:$L$402,2,FALSE))</f>
        <v/>
      </c>
      <c r="D18" s="514"/>
      <c r="E18" s="447"/>
      <c r="F18" s="445" t="str">
        <f>IF(D18="","",VLOOKUP(B18,Data!$B$5:$L$402,11,FALSE))</f>
        <v/>
      </c>
      <c r="G18" s="448" t="str">
        <f t="shared" ref="G18:G28" si="0">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136,Data!G136,(IF(B18=Data!#REF!,Data!#REF!,(IF(B18=Data!#REF!,Data!#REF!,(IF(B18=Data!#REF!,Data!#REF!,(IF(B18=Data!#REF!,Data!#REF!,(IF(B18=Data!#REF!,Data!#REF!,(IF(B18=Data!#REF!,Data!#REF!,Data!#REF!)))))))))))))))&amp;IF(B18=Data!#REF!,Data!#REF!,(IF(B18=Data!#REF!,Data!#REF!,(IF(B18=Data!#REF!,Data!#REF!,(IF(B18=Data!#REF!,Data!#REF!,(IF(B18=Data!B115,Data!G115,(IF(B18=Data!B118,Data!G933,(IF(B18=Data!#REF!,Data!#REF!,(IF(B18=Data!#REF!,Data!#REF!,Data!#REF!)))))))))))))))&amp;IF(B18=Data!#REF!,Data!#REF!,(IF(B18=Data!#REF!,Data!#REF!,(IF(B18=Data!#REF!,Data!#REF!,(IF(B18=Data!#REF!,Data!#REF!,(IF(B18=Data!#REF!,Data!#REF!,Data!#REF!)))))))))</f>
        <v>#REF!</v>
      </c>
      <c r="N18" s="453"/>
      <c r="O18" s="454"/>
      <c r="P18" s="455" t="e">
        <f>IF(B18=Data!#REF!,Data!#REF!,(IF(B18=Data!B136,Data!H136,(IF(B18=Data!#REF!,Data!#REF!,(IF(B18=Data!#REF!,Data!#REF!,(IF(B18=Data!#REF!,Data!#REF!,(IF(B18=Data!#REF!,Data!#REF!,(IF(B18=Data!#REF!,Data!#REF!,(IF(B18=Data!#REF!,Data!#REF!,Data!#REF!)))))))))))))))&amp;IF(B18=Data!#REF!,Data!#REF!,(IF(B18=Data!#REF!,Data!#REF!,(IF(B18=Data!#REF!,Data!#REF!,(IF(B18=Data!#REF!,Data!#REF!,(IF(B18=Data!B115,Data!H115,(IF(B18=Data!B118,Data!H933,(IF(B18=Data!#REF!,Data!#REF!,(IF(B18=Data!#REF!,Data!#REF!,Data!#REF!)))))))))))))))&amp;IF(B18=Data!#REF!,Data!#REF!,(IF(B18=Data!#REF!,Data!#REF!,(IF(B18=Data!#REF!,Data!#REF!,(IF(B18=Data!#REF!,Data!#REF!,(IF(B18=Data!#REF!,Data!#REF!,Data!#REF!)))))))))</f>
        <v>#REF!</v>
      </c>
      <c r="Q18" s="454"/>
      <c r="R18" s="454"/>
      <c r="S18" s="455" t="e">
        <f>IF(B18=Data!#REF!,Data!#REF!,(IF(B18=Data!B136,Data!I136,(IF(B18=Data!#REF!,Data!#REF!,(IF(B18=Data!#REF!,Data!#REF!,(IF(B18=Data!#REF!,Data!#REF!,(IF(B18=Data!#REF!,Data!#REF!,(IF(B18=Data!#REF!,Data!#REF!,(IF(B18=Data!#REF!,Data!#REF!,Data!#REF!)))))))))))))))&amp;IF(B18=Data!#REF!,Data!#REF!,(IF(B18=Data!#REF!,Data!#REF!,(IF(B18=Data!#REF!,Data!#REF!,(IF(B18=Data!#REF!,Data!#REF!,(IF(B18=Data!B115,Data!I115,(IF(B18=Data!B118,Data!I933,(IF(B18=Data!#REF!,Data!#REF!,(IF(B18=Data!#REF!,Data!#REF!,Data!#REF!)))))))))))))))&amp;IF(B18=Data!#REF!,Data!#REF!,(IF(B18=Data!#REF!,Data!#REF!,(IF(B18=Data!#REF!,Data!#REF!,(IF(B18=Data!#REF!,Data!#REF!,(IF(B18=Data!#REF!,Data!#REF!,Data!#REF!)))))))))</f>
        <v>#REF!</v>
      </c>
      <c r="T18" s="456"/>
      <c r="U18" s="455" t="e">
        <f>IF(B18=Data!#REF!,Data!#REF!,(IF(B18=Data!B136,Data!J136,(IF(B18=Data!#REF!,Data!#REF!,(IF(B18=Data!#REF!,Data!#REF!,(IF(B18=Data!#REF!,Data!#REF!,(IF(B18=Data!#REF!,Data!#REF!,(IF(B18=Data!#REF!,Data!#REF!,(IF(B18=Data!#REF!,Data!#REF!,Data!#REF!)))))))))))))))&amp;IF(B18=Data!#REF!,Data!#REF!,(IF(B18=Data!#REF!,Data!#REF!,(IF(B18=Data!#REF!,Data!#REF!,(IF(B18=Data!#REF!,Data!#REF!,(IF(B18=Data!B115,Data!J115,(IF(B18=Data!B118,Data!J933,(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443">
        <v>1</v>
      </c>
      <c r="B19" s="460" t="s">
        <v>413</v>
      </c>
      <c r="C19" s="445" t="str">
        <f>IF(D19="","",VLOOKUP(B19,Data!$B$5:$L$402,2,FALSE))</f>
        <v>ZH56730</v>
      </c>
      <c r="D19" s="514">
        <v>1</v>
      </c>
      <c r="E19" s="447" t="s">
        <v>520</v>
      </c>
      <c r="F19" s="445">
        <f>IF(D19="","",VLOOKUP(B19,Data!$B$5:$L$402,11,FALSE))</f>
        <v>2658.11</v>
      </c>
      <c r="G19" s="448">
        <f t="shared" si="0"/>
        <v>2658.11</v>
      </c>
      <c r="H19" s="449" t="str">
        <f>IF(D19="","",VLOOKUP(B19,Data!$B$5:$D$402,3,FALSE))</f>
        <v>C/T</v>
      </c>
      <c r="I19" s="450" t="str">
        <f>IF(D19="","",VLOOKUP(B19,Data!$B$5:$M$402,12,FALSE))</f>
        <v>Indonesia</v>
      </c>
      <c r="J19" s="535" t="s">
        <v>997</v>
      </c>
      <c r="K19" s="452">
        <f>IF(D19="","",VLOOKUP(B19,Data!$B$5:$E$402,4,FALSE)*D19)</f>
        <v>266</v>
      </c>
      <c r="L19" s="445">
        <f>IF(D19="","",VLOOKUP(B19,Data!$B$5:$F$402,5,FALSE)*D19)</f>
        <v>246</v>
      </c>
      <c r="M19" s="448" t="e">
        <f>IF(B19=Data!#REF!,Data!#REF!,(IF(B19=Data!B92,Data!G92,(IF(B19=Data!#REF!,Data!#REF!,(IF(B19=Data!#REF!,Data!#REF!,(IF(B19=Data!#REF!,Data!#REF!,(IF(B19=Data!#REF!,Data!#REF!,(IF(B19=Data!#REF!,Data!#REF!,(IF(B19=Data!#REF!,Data!#REF!,Data!#REF!)))))))))))))))&amp;IF(B19=Data!#REF!,Data!#REF!,(IF(B19=Data!#REF!,Data!#REF!,(IF(B19=Data!#REF!,Data!#REF!,(IF(B19=Data!#REF!,Data!#REF!,(IF(B19=Data!B71,Data!G71,(IF(B19=Data!B74,Data!G889,(IF(B19=Data!#REF!,Data!#REF!,(IF(B19=Data!#REF!,Data!#REF!,Data!#REF!)))))))))))))))&amp;IF(B19=Data!#REF!,Data!#REF!,(IF(B19=Data!#REF!,Data!#REF!,(IF(B19=Data!#REF!,Data!#REF!,(IF(B19=Data!#REF!,Data!#REF!,(IF(B19=Data!#REF!,Data!#REF!,Data!#REF!)))))))))</f>
        <v>#REF!</v>
      </c>
      <c r="N19" s="453"/>
      <c r="O19" s="454"/>
      <c r="P19" s="455" t="e">
        <f>IF(B19=Data!#REF!,Data!#REF!,(IF(B19=Data!B92,Data!H92,(IF(B19=Data!#REF!,Data!#REF!,(IF(B19=Data!#REF!,Data!#REF!,(IF(B19=Data!#REF!,Data!#REF!,(IF(B19=Data!#REF!,Data!#REF!,(IF(B19=Data!#REF!,Data!#REF!,(IF(B19=Data!#REF!,Data!#REF!,Data!#REF!)))))))))))))))&amp;IF(B19=Data!#REF!,Data!#REF!,(IF(B19=Data!#REF!,Data!#REF!,(IF(B19=Data!#REF!,Data!#REF!,(IF(B19=Data!#REF!,Data!#REF!,(IF(B19=Data!B71,Data!H71,(IF(B19=Data!B74,Data!H889,(IF(B19=Data!#REF!,Data!#REF!,(IF(B19=Data!#REF!,Data!#REF!,Data!#REF!)))))))))))))))&amp;IF(B19=Data!#REF!,Data!#REF!,(IF(B19=Data!#REF!,Data!#REF!,(IF(B19=Data!#REF!,Data!#REF!,(IF(B19=Data!#REF!,Data!#REF!,(IF(B19=Data!#REF!,Data!#REF!,Data!#REF!)))))))))</f>
        <v>#REF!</v>
      </c>
      <c r="Q19" s="454"/>
      <c r="R19" s="454"/>
      <c r="S19" s="455" t="e">
        <f>IF(B19=Data!#REF!,Data!#REF!,(IF(B19=Data!B92,Data!I92,(IF(B19=Data!#REF!,Data!#REF!,(IF(B19=Data!#REF!,Data!#REF!,(IF(B19=Data!#REF!,Data!#REF!,(IF(B19=Data!#REF!,Data!#REF!,(IF(B19=Data!#REF!,Data!#REF!,(IF(B19=Data!#REF!,Data!#REF!,Data!#REF!)))))))))))))))&amp;IF(B19=Data!#REF!,Data!#REF!,(IF(B19=Data!#REF!,Data!#REF!,(IF(B19=Data!#REF!,Data!#REF!,(IF(B19=Data!#REF!,Data!#REF!,(IF(B19=Data!B71,Data!I71,(IF(B19=Data!B74,Data!I889,(IF(B19=Data!#REF!,Data!#REF!,(IF(B19=Data!#REF!,Data!#REF!,Data!#REF!)))))))))))))))&amp;IF(B19=Data!#REF!,Data!#REF!,(IF(B19=Data!#REF!,Data!#REF!,(IF(B19=Data!#REF!,Data!#REF!,(IF(B19=Data!#REF!,Data!#REF!,(IF(B19=Data!#REF!,Data!#REF!,Data!#REF!)))))))))</f>
        <v>#REF!</v>
      </c>
      <c r="T19" s="456"/>
      <c r="U19" s="455" t="e">
        <f>IF(B19=Data!#REF!,Data!#REF!,(IF(B19=Data!B92,Data!J92,(IF(B19=Data!#REF!,Data!#REF!,(IF(B19=Data!#REF!,Data!#REF!,(IF(B19=Data!#REF!,Data!#REF!,(IF(B19=Data!#REF!,Data!#REF!,(IF(B19=Data!#REF!,Data!#REF!,(IF(B19=Data!#REF!,Data!#REF!,Data!#REF!)))))))))))))))&amp;IF(B19=Data!#REF!,Data!#REF!,(IF(B19=Data!#REF!,Data!#REF!,(IF(B19=Data!#REF!,Data!#REF!,(IF(B19=Data!#REF!,Data!#REF!,(IF(B19=Data!B71,Data!J71,(IF(B19=Data!B74,Data!J889,(IF(B19=Data!#REF!,Data!#REF!,(IF(B19=Data!#REF!,Data!#REF!,Data!#REF!)))))))))))))))&amp;IF(B19=Data!#REF!,Data!#REF!,(IF(B19=Data!#REF!,Data!#REF!,(IF(B19=Data!#REF!,Data!#REF!,(IF(B19=Data!#REF!,Data!#REF!,(IF(B19=Data!#REF!,Data!#REF!,Data!#REF!)))))))))</f>
        <v>#REF!</v>
      </c>
      <c r="V19" s="457">
        <f>IF(D19="","",VLOOKUP(B19,Data!$B$5:$J$402,9,FALSE)*D19)</f>
        <v>1.488</v>
      </c>
    </row>
    <row r="20" spans="1:22" s="458" customFormat="1" ht="20" customHeight="1">
      <c r="A20" s="443"/>
      <c r="B20" s="536" t="s">
        <v>998</v>
      </c>
      <c r="C20" s="512" t="str">
        <f>IF(D20="","",VLOOKUP(B20,Data!$B$5:$L$402,2,FALSE))</f>
        <v/>
      </c>
      <c r="D20" s="514"/>
      <c r="E20" s="447"/>
      <c r="F20" s="445" t="str">
        <f>IF(D20="","",VLOOKUP(B20,Data!$B$5:$L$402,11,FALSE))</f>
        <v/>
      </c>
      <c r="G20" s="448" t="str">
        <f t="shared" si="0"/>
        <v>-</v>
      </c>
      <c r="H20" s="449" t="str">
        <f>IF(D20="","",VLOOKUP(B20,Data!$B$5:$D$402,3,FALSE))</f>
        <v/>
      </c>
      <c r="I20" s="450" t="str">
        <f>IF(D20="","",VLOOKUP(B20,Data!$B$5:$M$402,12,FALSE))</f>
        <v/>
      </c>
      <c r="J20" s="451"/>
      <c r="K20" s="452" t="str">
        <f>IF(D20="","",VLOOKUP(B20,Data!$B$5:$E$402,4,FALSE)*D20)</f>
        <v/>
      </c>
      <c r="L20" s="445" t="str">
        <f>IF(D20="","",VLOOKUP(B20,Data!$B$5:$F$402,5,FALSE)*D20)</f>
        <v/>
      </c>
      <c r="M20" s="448" t="e">
        <f>IF(B20=Data!#REF!,Data!#REF!,(IF(B20=Data!B139,Data!G139,(IF(B20=Data!#REF!,Data!#REF!,(IF(B20=Data!#REF!,Data!#REF!,(IF(B20=Data!#REF!,Data!#REF!,(IF(B20=Data!#REF!,Data!#REF!,(IF(B20=Data!#REF!,Data!#REF!,(IF(B20=Data!#REF!,Data!#REF!,Data!#REF!)))))))))))))))&amp;IF(B20=Data!#REF!,Data!#REF!,(IF(B20=Data!#REF!,Data!#REF!,(IF(B20=Data!#REF!,Data!#REF!,(IF(B20=Data!#REF!,Data!#REF!,(IF(B20=Data!B118,Data!G118,(IF(B20=Data!B121,Data!G936,(IF(B20=Data!#REF!,Data!#REF!,(IF(B20=Data!#REF!,Data!#REF!,Data!#REF!)))))))))))))))&amp;IF(B20=Data!#REF!,Data!#REF!,(IF(B20=Data!#REF!,Data!#REF!,(IF(B20=Data!#REF!,Data!#REF!,(IF(B20=Data!#REF!,Data!#REF!,(IF(B20=Data!#REF!,Data!#REF!,Data!#REF!)))))))))</f>
        <v>#REF!</v>
      </c>
      <c r="N20" s="453"/>
      <c r="O20" s="454"/>
      <c r="P20" s="455" t="e">
        <f>IF(B20=Data!#REF!,Data!#REF!,(IF(B20=Data!B139,Data!H139,(IF(B20=Data!#REF!,Data!#REF!,(IF(B20=Data!#REF!,Data!#REF!,(IF(B20=Data!#REF!,Data!#REF!,(IF(B20=Data!#REF!,Data!#REF!,(IF(B20=Data!#REF!,Data!#REF!,(IF(B20=Data!#REF!,Data!#REF!,Data!#REF!)))))))))))))))&amp;IF(B20=Data!#REF!,Data!#REF!,(IF(B20=Data!#REF!,Data!#REF!,(IF(B20=Data!#REF!,Data!#REF!,(IF(B20=Data!#REF!,Data!#REF!,(IF(B20=Data!B118,Data!H118,(IF(B20=Data!B121,Data!H936,(IF(B20=Data!#REF!,Data!#REF!,(IF(B20=Data!#REF!,Data!#REF!,Data!#REF!)))))))))))))))&amp;IF(B20=Data!#REF!,Data!#REF!,(IF(B20=Data!#REF!,Data!#REF!,(IF(B20=Data!#REF!,Data!#REF!,(IF(B20=Data!#REF!,Data!#REF!,(IF(B20=Data!#REF!,Data!#REF!,Data!#REF!)))))))))</f>
        <v>#REF!</v>
      </c>
      <c r="Q20" s="454"/>
      <c r="R20" s="454"/>
      <c r="S20" s="455" t="e">
        <f>IF(B20=Data!#REF!,Data!#REF!,(IF(B20=Data!B139,Data!I139,(IF(B20=Data!#REF!,Data!#REF!,(IF(B20=Data!#REF!,Data!#REF!,(IF(B20=Data!#REF!,Data!#REF!,(IF(B20=Data!#REF!,Data!#REF!,(IF(B20=Data!#REF!,Data!#REF!,(IF(B20=Data!#REF!,Data!#REF!,Data!#REF!)))))))))))))))&amp;IF(B20=Data!#REF!,Data!#REF!,(IF(B20=Data!#REF!,Data!#REF!,(IF(B20=Data!#REF!,Data!#REF!,(IF(B20=Data!#REF!,Data!#REF!,(IF(B20=Data!B118,Data!I118,(IF(B20=Data!B121,Data!I936,(IF(B20=Data!#REF!,Data!#REF!,(IF(B20=Data!#REF!,Data!#REF!,Data!#REF!)))))))))))))))&amp;IF(B20=Data!#REF!,Data!#REF!,(IF(B20=Data!#REF!,Data!#REF!,(IF(B20=Data!#REF!,Data!#REF!,(IF(B20=Data!#REF!,Data!#REF!,(IF(B20=Data!#REF!,Data!#REF!,Data!#REF!)))))))))</f>
        <v>#REF!</v>
      </c>
      <c r="T20" s="456"/>
      <c r="U20" s="455" t="e">
        <f>IF(B20=Data!#REF!,Data!#REF!,(IF(B20=Data!B139,Data!J139,(IF(B20=Data!#REF!,Data!#REF!,(IF(B20=Data!#REF!,Data!#REF!,(IF(B20=Data!#REF!,Data!#REF!,(IF(B20=Data!#REF!,Data!#REF!,(IF(B20=Data!#REF!,Data!#REF!,(IF(B20=Data!#REF!,Data!#REF!,Data!#REF!)))))))))))))))&amp;IF(B20=Data!#REF!,Data!#REF!,(IF(B20=Data!#REF!,Data!#REF!,(IF(B20=Data!#REF!,Data!#REF!,(IF(B20=Data!#REF!,Data!#REF!,(IF(B20=Data!B118,Data!J118,(IF(B20=Data!B121,Data!J936,(IF(B20=Data!#REF!,Data!#REF!,(IF(B20=Data!#REF!,Data!#REF!,Data!#REF!)))))))))))))))&amp;IF(B20=Data!#REF!,Data!#REF!,(IF(B20=Data!#REF!,Data!#REF!,(IF(B20=Data!#REF!,Data!#REF!,(IF(B20=Data!#REF!,Data!#REF!,(IF(B20=Data!#REF!,Data!#REF!,Data!#REF!)))))))))</f>
        <v>#REF!</v>
      </c>
      <c r="V20" s="457" t="str">
        <f>IF(D20="","",VLOOKUP(B20,Data!$B$5:$J$402,9,FALSE)*D20)</f>
        <v/>
      </c>
    </row>
    <row r="21" spans="1:22" s="458" customFormat="1" ht="20" customHeight="1">
      <c r="A21" s="443">
        <v>2</v>
      </c>
      <c r="B21" s="460" t="s">
        <v>822</v>
      </c>
      <c r="C21" s="445" t="str">
        <f>IF(D21="","",VLOOKUP(B21,Data!$B$5:$L$402,2,FALSE))</f>
        <v>ZU62680</v>
      </c>
      <c r="D21" s="514">
        <v>1</v>
      </c>
      <c r="E21" s="447" t="s">
        <v>1000</v>
      </c>
      <c r="F21" s="445">
        <f>IF(D21="","",VLOOKUP(B21,Data!$B$5:$L$402,11,FALSE))</f>
        <v>6673.44</v>
      </c>
      <c r="G21" s="448">
        <f t="shared" si="0"/>
        <v>6673.44</v>
      </c>
      <c r="H21" s="449" t="str">
        <f>IF(D21="","",VLOOKUP(B21,Data!$B$5:$D$402,3,FALSE))</f>
        <v>C/T</v>
      </c>
      <c r="I21" s="450" t="str">
        <f>IF(D21="","",VLOOKUP(B21,Data!$B$5:$M$402,12,FALSE))</f>
        <v>Indonesia</v>
      </c>
      <c r="J21" s="535" t="s">
        <v>999</v>
      </c>
      <c r="K21" s="452">
        <f>IF(D21="","",VLOOKUP(B21,Data!$B$5:$E$402,4,FALSE)*D21)</f>
        <v>345</v>
      </c>
      <c r="L21" s="445">
        <f>IF(D21="","",VLOOKUP(B21,Data!$B$5:$F$402,5,FALSE)*D21)</f>
        <v>304</v>
      </c>
      <c r="M21" s="448" t="e">
        <f>IF(B21=Data!#REF!,Data!#REF!,(IF(B21=Data!B90,Data!G90,(IF(B21=Data!#REF!,Data!#REF!,(IF(B21=Data!#REF!,Data!#REF!,(IF(B21=Data!#REF!,Data!#REF!,(IF(B21=Data!#REF!,Data!#REF!,(IF(B21=Data!#REF!,Data!#REF!,(IF(B21=Data!#REF!,Data!#REF!,Data!#REF!)))))))))))))))&amp;IF(B21=Data!#REF!,Data!#REF!,(IF(B21=Data!#REF!,Data!#REF!,(IF(B21=Data!#REF!,Data!#REF!,(IF(B21=Data!#REF!,Data!#REF!,(IF(B21=Data!B69,Data!G69,(IF(B21=Data!B72,Data!G887,(IF(B21=Data!#REF!,Data!#REF!,(IF(B21=Data!#REF!,Data!#REF!,Data!#REF!)))))))))))))))&amp;IF(B21=Data!#REF!,Data!#REF!,(IF(B21=Data!#REF!,Data!#REF!,(IF(B21=Data!#REF!,Data!#REF!,(IF(B21=Data!#REF!,Data!#REF!,(IF(B21=Data!#REF!,Data!#REF!,Data!#REF!)))))))))</f>
        <v>#REF!</v>
      </c>
      <c r="N21" s="453"/>
      <c r="O21" s="454"/>
      <c r="P21" s="455" t="e">
        <f>IF(B21=Data!#REF!,Data!#REF!,(IF(B21=Data!B90,Data!H90,(IF(B21=Data!#REF!,Data!#REF!,(IF(B21=Data!#REF!,Data!#REF!,(IF(B21=Data!#REF!,Data!#REF!,(IF(B21=Data!#REF!,Data!#REF!,(IF(B21=Data!#REF!,Data!#REF!,(IF(B21=Data!#REF!,Data!#REF!,Data!#REF!)))))))))))))))&amp;IF(B21=Data!#REF!,Data!#REF!,(IF(B21=Data!#REF!,Data!#REF!,(IF(B21=Data!#REF!,Data!#REF!,(IF(B21=Data!#REF!,Data!#REF!,(IF(B21=Data!B69,Data!H69,(IF(B21=Data!B72,Data!H887,(IF(B21=Data!#REF!,Data!#REF!,(IF(B21=Data!#REF!,Data!#REF!,Data!#REF!)))))))))))))))&amp;IF(B21=Data!#REF!,Data!#REF!,(IF(B21=Data!#REF!,Data!#REF!,(IF(B21=Data!#REF!,Data!#REF!,(IF(B21=Data!#REF!,Data!#REF!,(IF(B21=Data!#REF!,Data!#REF!,Data!#REF!)))))))))</f>
        <v>#REF!</v>
      </c>
      <c r="Q21" s="454"/>
      <c r="R21" s="454"/>
      <c r="S21" s="455" t="e">
        <f>IF(B21=Data!#REF!,Data!#REF!,(IF(B21=Data!B90,Data!I90,(IF(B21=Data!#REF!,Data!#REF!,(IF(B21=Data!#REF!,Data!#REF!,(IF(B21=Data!#REF!,Data!#REF!,(IF(B21=Data!#REF!,Data!#REF!,(IF(B21=Data!#REF!,Data!#REF!,(IF(B21=Data!#REF!,Data!#REF!,Data!#REF!)))))))))))))))&amp;IF(B21=Data!#REF!,Data!#REF!,(IF(B21=Data!#REF!,Data!#REF!,(IF(B21=Data!#REF!,Data!#REF!,(IF(B21=Data!#REF!,Data!#REF!,(IF(B21=Data!B69,Data!I69,(IF(B21=Data!B72,Data!I887,(IF(B21=Data!#REF!,Data!#REF!,(IF(B21=Data!#REF!,Data!#REF!,Data!#REF!)))))))))))))))&amp;IF(B21=Data!#REF!,Data!#REF!,(IF(B21=Data!#REF!,Data!#REF!,(IF(B21=Data!#REF!,Data!#REF!,(IF(B21=Data!#REF!,Data!#REF!,(IF(B21=Data!#REF!,Data!#REF!,Data!#REF!)))))))))</f>
        <v>#REF!</v>
      </c>
      <c r="T21" s="456"/>
      <c r="U21" s="455" t="e">
        <f>IF(B21=Data!#REF!,Data!#REF!,(IF(B21=Data!B90,Data!J90,(IF(B21=Data!#REF!,Data!#REF!,(IF(B21=Data!#REF!,Data!#REF!,(IF(B21=Data!#REF!,Data!#REF!,(IF(B21=Data!#REF!,Data!#REF!,(IF(B21=Data!#REF!,Data!#REF!,(IF(B21=Data!#REF!,Data!#REF!,Data!#REF!)))))))))))))))&amp;IF(B21=Data!#REF!,Data!#REF!,(IF(B21=Data!#REF!,Data!#REF!,(IF(B21=Data!#REF!,Data!#REF!,(IF(B21=Data!#REF!,Data!#REF!,(IF(B21=Data!B69,Data!J69,(IF(B21=Data!B72,Data!J887,(IF(B21=Data!#REF!,Data!#REF!,(IF(B21=Data!#REF!,Data!#REF!,Data!#REF!)))))))))))))))&amp;IF(B21=Data!#REF!,Data!#REF!,(IF(B21=Data!#REF!,Data!#REF!,(IF(B21=Data!#REF!,Data!#REF!,(IF(B21=Data!#REF!,Data!#REF!,(IF(B21=Data!#REF!,Data!#REF!,Data!#REF!)))))))))</f>
        <v>#REF!</v>
      </c>
      <c r="V21" s="457">
        <f>IF(D21="","",VLOOKUP(B21,Data!$B$5:$J$402,9,FALSE)*D21)</f>
        <v>1.806</v>
      </c>
    </row>
    <row r="22" spans="1:22" s="458" customFormat="1" ht="20" customHeight="1">
      <c r="A22" s="443">
        <v>3</v>
      </c>
      <c r="B22" s="460" t="s">
        <v>241</v>
      </c>
      <c r="C22" s="445" t="str">
        <f>IF(D22="","",VLOOKUP(B22,Data!$B$5:$L$402,2,FALSE))</f>
        <v>AAC7368</v>
      </c>
      <c r="D22" s="514">
        <v>30</v>
      </c>
      <c r="E22" s="447"/>
      <c r="F22" s="445">
        <f>IF(D22="","",VLOOKUP(B22,Data!$B$5:$L$402,11,FALSE))</f>
        <v>2618.06</v>
      </c>
      <c r="G22" s="448">
        <f t="shared" si="0"/>
        <v>78541.8</v>
      </c>
      <c r="H22" s="449" t="str">
        <f>IF(D22="","",VLOOKUP(B22,Data!$B$5:$D$402,3,FALSE))</f>
        <v>C/T</v>
      </c>
      <c r="I22" s="450" t="str">
        <f>IF(D22="","",VLOOKUP(B22,Data!$B$5:$M$402,12,FALSE))</f>
        <v>Indonesia</v>
      </c>
      <c r="J22" s="535" t="s">
        <v>999</v>
      </c>
      <c r="K22" s="452">
        <f>IF(D22="","",VLOOKUP(B22,Data!$B$5:$E$402,4,FALSE)*D22)</f>
        <v>7980</v>
      </c>
      <c r="L22" s="445">
        <f>IF(D22="","",VLOOKUP(B22,Data!$B$5:$F$402,5,FALSE)*D22)</f>
        <v>7380</v>
      </c>
      <c r="M22" s="448" t="e">
        <f>IF(B22=Data!#REF!,Data!#REF!,(IF(B22=Data!B91,Data!G91,(IF(B22=Data!#REF!,Data!#REF!,(IF(B22=Data!#REF!,Data!#REF!,(IF(B22=Data!#REF!,Data!#REF!,(IF(B22=Data!#REF!,Data!#REF!,(IF(B22=Data!#REF!,Data!#REF!,(IF(B22=Data!#REF!,Data!#REF!,Data!#REF!)))))))))))))))&amp;IF(B22=Data!#REF!,Data!#REF!,(IF(B22=Data!#REF!,Data!#REF!,(IF(B22=Data!#REF!,Data!#REF!,(IF(B22=Data!#REF!,Data!#REF!,(IF(B22=Data!B70,Data!G70,(IF(B22=Data!B73,Data!G888,(IF(B22=Data!#REF!,Data!#REF!,(IF(B22=Data!#REF!,Data!#REF!,Data!#REF!)))))))))))))))&amp;IF(B22=Data!#REF!,Data!#REF!,(IF(B22=Data!#REF!,Data!#REF!,(IF(B22=Data!#REF!,Data!#REF!,(IF(B22=Data!#REF!,Data!#REF!,(IF(B22=Data!#REF!,Data!#REF!,Data!#REF!)))))))))</f>
        <v>#REF!</v>
      </c>
      <c r="N22" s="453"/>
      <c r="O22" s="454"/>
      <c r="P22" s="455" t="e">
        <f>IF(B22=Data!#REF!,Data!#REF!,(IF(B22=Data!B91,Data!H91,(IF(B22=Data!#REF!,Data!#REF!,(IF(B22=Data!#REF!,Data!#REF!,(IF(B22=Data!#REF!,Data!#REF!,(IF(B22=Data!#REF!,Data!#REF!,(IF(B22=Data!#REF!,Data!#REF!,(IF(B22=Data!#REF!,Data!#REF!,Data!#REF!)))))))))))))))&amp;IF(B22=Data!#REF!,Data!#REF!,(IF(B22=Data!#REF!,Data!#REF!,(IF(B22=Data!#REF!,Data!#REF!,(IF(B22=Data!#REF!,Data!#REF!,(IF(B22=Data!B70,Data!H70,(IF(B22=Data!B73,Data!H888,(IF(B22=Data!#REF!,Data!#REF!,(IF(B22=Data!#REF!,Data!#REF!,Data!#REF!)))))))))))))))&amp;IF(B22=Data!#REF!,Data!#REF!,(IF(B22=Data!#REF!,Data!#REF!,(IF(B22=Data!#REF!,Data!#REF!,(IF(B22=Data!#REF!,Data!#REF!,(IF(B22=Data!#REF!,Data!#REF!,Data!#REF!)))))))))</f>
        <v>#REF!</v>
      </c>
      <c r="Q22" s="454"/>
      <c r="R22" s="454"/>
      <c r="S22" s="455" t="e">
        <f>IF(B22=Data!#REF!,Data!#REF!,(IF(B22=Data!B91,Data!I91,(IF(B22=Data!#REF!,Data!#REF!,(IF(B22=Data!#REF!,Data!#REF!,(IF(B22=Data!#REF!,Data!#REF!,(IF(B22=Data!#REF!,Data!#REF!,(IF(B22=Data!#REF!,Data!#REF!,(IF(B22=Data!#REF!,Data!#REF!,Data!#REF!)))))))))))))))&amp;IF(B22=Data!#REF!,Data!#REF!,(IF(B22=Data!#REF!,Data!#REF!,(IF(B22=Data!#REF!,Data!#REF!,(IF(B22=Data!#REF!,Data!#REF!,(IF(B22=Data!B70,Data!I70,(IF(B22=Data!B73,Data!I888,(IF(B22=Data!#REF!,Data!#REF!,(IF(B22=Data!#REF!,Data!#REF!,Data!#REF!)))))))))))))))&amp;IF(B22=Data!#REF!,Data!#REF!,(IF(B22=Data!#REF!,Data!#REF!,(IF(B22=Data!#REF!,Data!#REF!,(IF(B22=Data!#REF!,Data!#REF!,(IF(B22=Data!#REF!,Data!#REF!,Data!#REF!)))))))))</f>
        <v>#REF!</v>
      </c>
      <c r="T22" s="456"/>
      <c r="U22" s="455" t="e">
        <f>IF(B22=Data!#REF!,Data!#REF!,(IF(B22=Data!B91,Data!J91,(IF(B22=Data!#REF!,Data!#REF!,(IF(B22=Data!#REF!,Data!#REF!,(IF(B22=Data!#REF!,Data!#REF!,(IF(B22=Data!#REF!,Data!#REF!,(IF(B22=Data!#REF!,Data!#REF!,(IF(B22=Data!#REF!,Data!#REF!,Data!#REF!)))))))))))))))&amp;IF(B22=Data!#REF!,Data!#REF!,(IF(B22=Data!#REF!,Data!#REF!,(IF(B22=Data!#REF!,Data!#REF!,(IF(B22=Data!#REF!,Data!#REF!,(IF(B22=Data!B70,Data!J70,(IF(B22=Data!B73,Data!J888,(IF(B22=Data!#REF!,Data!#REF!,(IF(B22=Data!#REF!,Data!#REF!,Data!#REF!)))))))))))))))&amp;IF(B22=Data!#REF!,Data!#REF!,(IF(B22=Data!#REF!,Data!#REF!,(IF(B22=Data!#REF!,Data!#REF!,(IF(B22=Data!#REF!,Data!#REF!,(IF(B22=Data!#REF!,Data!#REF!,Data!#REF!)))))))))</f>
        <v>#REF!</v>
      </c>
      <c r="V22" s="457">
        <f>IF(D22="","",VLOOKUP(B22,Data!$B$5:$J$402,9,FALSE)*D22)</f>
        <v>44.64</v>
      </c>
    </row>
    <row r="23" spans="1:22" s="458" customFormat="1" ht="20" customHeight="1">
      <c r="A23" s="443">
        <v>4</v>
      </c>
      <c r="B23" s="460" t="s">
        <v>413</v>
      </c>
      <c r="C23" s="445" t="str">
        <f>IF(D23="","",VLOOKUP(B23,Data!$B$5:$L$402,2,FALSE))</f>
        <v>ZH56730</v>
      </c>
      <c r="D23" s="514">
        <v>1</v>
      </c>
      <c r="E23" s="463" t="s">
        <v>939</v>
      </c>
      <c r="F23" s="445">
        <f>IF(D23="","",VLOOKUP(B23,Data!$B$5:$L$402,11,FALSE))</f>
        <v>2658.11</v>
      </c>
      <c r="G23" s="448">
        <f t="shared" ref="G23:G24" si="1">IF(D23&gt;0,D23*F23,"-")</f>
        <v>2658.11</v>
      </c>
      <c r="H23" s="449" t="str">
        <f>IF(D23="","",VLOOKUP(B23,Data!$B$5:$D$402,3,FALSE))</f>
        <v>C/T</v>
      </c>
      <c r="I23" s="450" t="str">
        <f>IF(D23="","",VLOOKUP(B23,Data!$B$5:$M$402,12,FALSE))</f>
        <v>Indonesia</v>
      </c>
      <c r="J23" s="535" t="s">
        <v>999</v>
      </c>
      <c r="K23" s="452">
        <f>IF(D23="","",VLOOKUP(B23,Data!$B$5:$E$402,4,FALSE)*D23)</f>
        <v>266</v>
      </c>
      <c r="L23" s="445">
        <f>IF(D23="","",VLOOKUP(B23,Data!$B$5:$F$402,5,FALSE)*D23)</f>
        <v>246</v>
      </c>
      <c r="M23" s="448" t="e">
        <f>IF(B23=Data!#REF!,Data!#REF!,(IF(B23=Data!B91,Data!G91,(IF(B23=Data!#REF!,Data!#REF!,(IF(B23=Data!#REF!,Data!#REF!,(IF(B23=Data!#REF!,Data!#REF!,(IF(B23=Data!#REF!,Data!#REF!,(IF(B23=Data!#REF!,Data!#REF!,(IF(B23=Data!#REF!,Data!#REF!,Data!#REF!)))))))))))))))&amp;IF(B23=Data!#REF!,Data!#REF!,(IF(B23=Data!#REF!,Data!#REF!,(IF(B23=Data!#REF!,Data!#REF!,(IF(B23=Data!#REF!,Data!#REF!,(IF(B23=Data!B70,Data!G70,(IF(B23=Data!B73,Data!G888,(IF(B23=Data!#REF!,Data!#REF!,(IF(B23=Data!#REF!,Data!#REF!,Data!#REF!)))))))))))))))&amp;IF(B23=Data!#REF!,Data!#REF!,(IF(B23=Data!#REF!,Data!#REF!,(IF(B23=Data!#REF!,Data!#REF!,(IF(B23=Data!#REF!,Data!#REF!,(IF(B23=Data!#REF!,Data!#REF!,Data!#REF!)))))))))</f>
        <v>#REF!</v>
      </c>
      <c r="N23" s="453"/>
      <c r="O23" s="454"/>
      <c r="P23" s="455" t="e">
        <f>IF(B23=Data!#REF!,Data!#REF!,(IF(B23=Data!B91,Data!H91,(IF(B23=Data!#REF!,Data!#REF!,(IF(B23=Data!#REF!,Data!#REF!,(IF(B23=Data!#REF!,Data!#REF!,(IF(B23=Data!#REF!,Data!#REF!,(IF(B23=Data!#REF!,Data!#REF!,(IF(B23=Data!#REF!,Data!#REF!,Data!#REF!)))))))))))))))&amp;IF(B23=Data!#REF!,Data!#REF!,(IF(B23=Data!#REF!,Data!#REF!,(IF(B23=Data!#REF!,Data!#REF!,(IF(B23=Data!#REF!,Data!#REF!,(IF(B23=Data!B70,Data!H70,(IF(B23=Data!B73,Data!H888,(IF(B23=Data!#REF!,Data!#REF!,(IF(B23=Data!#REF!,Data!#REF!,Data!#REF!)))))))))))))))&amp;IF(B23=Data!#REF!,Data!#REF!,(IF(B23=Data!#REF!,Data!#REF!,(IF(B23=Data!#REF!,Data!#REF!,(IF(B23=Data!#REF!,Data!#REF!,(IF(B23=Data!#REF!,Data!#REF!,Data!#REF!)))))))))</f>
        <v>#REF!</v>
      </c>
      <c r="Q23" s="454"/>
      <c r="R23" s="454"/>
      <c r="S23" s="455" t="e">
        <f>IF(B23=Data!#REF!,Data!#REF!,(IF(B23=Data!B91,Data!I91,(IF(B23=Data!#REF!,Data!#REF!,(IF(B23=Data!#REF!,Data!#REF!,(IF(B23=Data!#REF!,Data!#REF!,(IF(B23=Data!#REF!,Data!#REF!,(IF(B23=Data!#REF!,Data!#REF!,(IF(B23=Data!#REF!,Data!#REF!,Data!#REF!)))))))))))))))&amp;IF(B23=Data!#REF!,Data!#REF!,(IF(B23=Data!#REF!,Data!#REF!,(IF(B23=Data!#REF!,Data!#REF!,(IF(B23=Data!#REF!,Data!#REF!,(IF(B23=Data!B70,Data!I70,(IF(B23=Data!B73,Data!I888,(IF(B23=Data!#REF!,Data!#REF!,(IF(B23=Data!#REF!,Data!#REF!,Data!#REF!)))))))))))))))&amp;IF(B23=Data!#REF!,Data!#REF!,(IF(B23=Data!#REF!,Data!#REF!,(IF(B23=Data!#REF!,Data!#REF!,(IF(B23=Data!#REF!,Data!#REF!,(IF(B23=Data!#REF!,Data!#REF!,Data!#REF!)))))))))</f>
        <v>#REF!</v>
      </c>
      <c r="T23" s="456"/>
      <c r="U23" s="455" t="e">
        <f>IF(B23=Data!#REF!,Data!#REF!,(IF(B23=Data!B91,Data!J91,(IF(B23=Data!#REF!,Data!#REF!,(IF(B23=Data!#REF!,Data!#REF!,(IF(B23=Data!#REF!,Data!#REF!,(IF(B23=Data!#REF!,Data!#REF!,(IF(B23=Data!#REF!,Data!#REF!,(IF(B23=Data!#REF!,Data!#REF!,Data!#REF!)))))))))))))))&amp;IF(B23=Data!#REF!,Data!#REF!,(IF(B23=Data!#REF!,Data!#REF!,(IF(B23=Data!#REF!,Data!#REF!,(IF(B23=Data!#REF!,Data!#REF!,(IF(B23=Data!B70,Data!J70,(IF(B23=Data!B73,Data!J888,(IF(B23=Data!#REF!,Data!#REF!,(IF(B23=Data!#REF!,Data!#REF!,Data!#REF!)))))))))))))))&amp;IF(B23=Data!#REF!,Data!#REF!,(IF(B23=Data!#REF!,Data!#REF!,(IF(B23=Data!#REF!,Data!#REF!,(IF(B23=Data!#REF!,Data!#REF!,(IF(B23=Data!#REF!,Data!#REF!,Data!#REF!)))))))))</f>
        <v>#REF!</v>
      </c>
      <c r="V23" s="457">
        <f>IF(D23="","",VLOOKUP(B23,Data!$B$5:$J$402,9,FALSE)*D23)</f>
        <v>1.488</v>
      </c>
    </row>
    <row r="24" spans="1:22" s="458" customFormat="1" ht="20" customHeight="1">
      <c r="A24" s="443">
        <v>5</v>
      </c>
      <c r="B24" s="460" t="s">
        <v>296</v>
      </c>
      <c r="C24" s="445" t="str">
        <f>IF(D24="","",VLOOKUP(B24,Data!$B$5:$L$402,2,FALSE))</f>
        <v>WY44100</v>
      </c>
      <c r="D24" s="514">
        <v>2</v>
      </c>
      <c r="E24" s="447"/>
      <c r="F24" s="445">
        <f>IF(D24="","",VLOOKUP(B24,Data!$B$5:$L$402,11,FALSE))</f>
        <v>2895.95</v>
      </c>
      <c r="G24" s="448">
        <f t="shared" si="1"/>
        <v>5791.9</v>
      </c>
      <c r="H24" s="449" t="str">
        <f>IF(D24="","",VLOOKUP(B24,Data!$B$5:$D$402,3,FALSE))</f>
        <v>C/T</v>
      </c>
      <c r="I24" s="450" t="str">
        <f>IF(D24="","",VLOOKUP(B24,Data!$B$5:$M$402,12,FALSE))</f>
        <v>Indonesia</v>
      </c>
      <c r="J24" s="535" t="s">
        <v>999</v>
      </c>
      <c r="K24" s="452">
        <f>IF(D24="","",VLOOKUP(B24,Data!$B$5:$E$402,4,FALSE)*D24)</f>
        <v>532</v>
      </c>
      <c r="L24" s="445">
        <f>IF(D24="","",VLOOKUP(B24,Data!$B$5:$F$402,5,FALSE)*D24)</f>
        <v>492</v>
      </c>
      <c r="M24" s="448" t="e">
        <f>IF(B24=Data!#REF!,Data!#REF!,(IF(B24=Data!B92,Data!G92,(IF(B24=Data!#REF!,Data!#REF!,(IF(B24=Data!#REF!,Data!#REF!,(IF(B24=Data!#REF!,Data!#REF!,(IF(B24=Data!#REF!,Data!#REF!,(IF(B24=Data!#REF!,Data!#REF!,(IF(B24=Data!#REF!,Data!#REF!,Data!#REF!)))))))))))))))&amp;IF(B24=Data!#REF!,Data!#REF!,(IF(B24=Data!#REF!,Data!#REF!,(IF(B24=Data!#REF!,Data!#REF!,(IF(B24=Data!#REF!,Data!#REF!,(IF(B24=Data!B71,Data!G71,(IF(B24=Data!B74,Data!G889,(IF(B24=Data!#REF!,Data!#REF!,(IF(B24=Data!#REF!,Data!#REF!,Data!#REF!)))))))))))))))&amp;IF(B24=Data!#REF!,Data!#REF!,(IF(B24=Data!#REF!,Data!#REF!,(IF(B24=Data!#REF!,Data!#REF!,(IF(B24=Data!#REF!,Data!#REF!,(IF(B24=Data!#REF!,Data!#REF!,Data!#REF!)))))))))</f>
        <v>#REF!</v>
      </c>
      <c r="N24" s="453"/>
      <c r="O24" s="454"/>
      <c r="P24" s="455" t="e">
        <f>IF(B24=Data!#REF!,Data!#REF!,(IF(B24=Data!B92,Data!H92,(IF(B24=Data!#REF!,Data!#REF!,(IF(B24=Data!#REF!,Data!#REF!,(IF(B24=Data!#REF!,Data!#REF!,(IF(B24=Data!#REF!,Data!#REF!,(IF(B24=Data!#REF!,Data!#REF!,(IF(B24=Data!#REF!,Data!#REF!,Data!#REF!)))))))))))))))&amp;IF(B24=Data!#REF!,Data!#REF!,(IF(B24=Data!#REF!,Data!#REF!,(IF(B24=Data!#REF!,Data!#REF!,(IF(B24=Data!#REF!,Data!#REF!,(IF(B24=Data!B71,Data!H71,(IF(B24=Data!B74,Data!H889,(IF(B24=Data!#REF!,Data!#REF!,(IF(B24=Data!#REF!,Data!#REF!,Data!#REF!)))))))))))))))&amp;IF(B24=Data!#REF!,Data!#REF!,(IF(B24=Data!#REF!,Data!#REF!,(IF(B24=Data!#REF!,Data!#REF!,(IF(B24=Data!#REF!,Data!#REF!,(IF(B24=Data!#REF!,Data!#REF!,Data!#REF!)))))))))</f>
        <v>#REF!</v>
      </c>
      <c r="Q24" s="454"/>
      <c r="R24" s="454"/>
      <c r="S24" s="455" t="e">
        <f>IF(B24=Data!#REF!,Data!#REF!,(IF(B24=Data!B92,Data!I92,(IF(B24=Data!#REF!,Data!#REF!,(IF(B24=Data!#REF!,Data!#REF!,(IF(B24=Data!#REF!,Data!#REF!,(IF(B24=Data!#REF!,Data!#REF!,(IF(B24=Data!#REF!,Data!#REF!,(IF(B24=Data!#REF!,Data!#REF!,Data!#REF!)))))))))))))))&amp;IF(B24=Data!#REF!,Data!#REF!,(IF(B24=Data!#REF!,Data!#REF!,(IF(B24=Data!#REF!,Data!#REF!,(IF(B24=Data!#REF!,Data!#REF!,(IF(B24=Data!B71,Data!I71,(IF(B24=Data!B74,Data!I889,(IF(B24=Data!#REF!,Data!#REF!,(IF(B24=Data!#REF!,Data!#REF!,Data!#REF!)))))))))))))))&amp;IF(B24=Data!#REF!,Data!#REF!,(IF(B24=Data!#REF!,Data!#REF!,(IF(B24=Data!#REF!,Data!#REF!,(IF(B24=Data!#REF!,Data!#REF!,(IF(B24=Data!#REF!,Data!#REF!,Data!#REF!)))))))))</f>
        <v>#REF!</v>
      </c>
      <c r="T24" s="456"/>
      <c r="U24" s="455" t="e">
        <f>IF(B24=Data!#REF!,Data!#REF!,(IF(B24=Data!B92,Data!J92,(IF(B24=Data!#REF!,Data!#REF!,(IF(B24=Data!#REF!,Data!#REF!,(IF(B24=Data!#REF!,Data!#REF!,(IF(B24=Data!#REF!,Data!#REF!,(IF(B24=Data!#REF!,Data!#REF!,(IF(B24=Data!#REF!,Data!#REF!,Data!#REF!)))))))))))))))&amp;IF(B24=Data!#REF!,Data!#REF!,(IF(B24=Data!#REF!,Data!#REF!,(IF(B24=Data!#REF!,Data!#REF!,(IF(B24=Data!#REF!,Data!#REF!,(IF(B24=Data!B71,Data!J71,(IF(B24=Data!B74,Data!J889,(IF(B24=Data!#REF!,Data!#REF!,(IF(B24=Data!#REF!,Data!#REF!,Data!#REF!)))))))))))))))&amp;IF(B24=Data!#REF!,Data!#REF!,(IF(B24=Data!#REF!,Data!#REF!,(IF(B24=Data!#REF!,Data!#REF!,(IF(B24=Data!#REF!,Data!#REF!,(IF(B24=Data!#REF!,Data!#REF!,Data!#REF!)))))))))</f>
        <v>#REF!</v>
      </c>
      <c r="V24" s="457">
        <f>IF(D24="","",VLOOKUP(B24,Data!$B$5:$J$402,9,FALSE)*D24)</f>
        <v>2.976</v>
      </c>
    </row>
    <row r="25" spans="1:22" s="458" customFormat="1" ht="20" customHeight="1">
      <c r="A25" s="443"/>
      <c r="B25" s="536" t="s">
        <v>1014</v>
      </c>
      <c r="C25" s="512" t="str">
        <f>IF(D25="","",VLOOKUP(B25,Data!$B$5:$L$402,2,FALSE))</f>
        <v/>
      </c>
      <c r="D25" s="514"/>
      <c r="E25" s="447"/>
      <c r="F25" s="445" t="str">
        <f>IF(D25="","",VLOOKUP(B25,Data!$B$5:$L$402,11,FALSE))</f>
        <v/>
      </c>
      <c r="G25" s="448" t="str">
        <f t="shared" ref="G25:G26" si="2">IF(D25&gt;0,D25*F25,"-")</f>
        <v>-</v>
      </c>
      <c r="H25" s="449" t="str">
        <f>IF(D25="","",VLOOKUP(B25,Data!$B$5:$D$402,3,FALSE))</f>
        <v/>
      </c>
      <c r="I25" s="450" t="str">
        <f>IF(D25="","",VLOOKUP(B25,Data!$B$5:$M$402,12,FALSE))</f>
        <v/>
      </c>
      <c r="J25" s="451"/>
      <c r="K25" s="452" t="str">
        <f>IF(D25="","",VLOOKUP(B25,Data!$B$5:$E$402,4,FALSE)*D25)</f>
        <v/>
      </c>
      <c r="L25" s="445" t="str">
        <f>IF(D25="","",VLOOKUP(B25,Data!$B$5:$F$402,5,FALSE)*D25)</f>
        <v/>
      </c>
      <c r="M25" s="448" t="e">
        <f>IF(B25=Data!#REF!,Data!#REF!,(IF(B25=Data!B143,Data!G143,(IF(B25=Data!#REF!,Data!#REF!,(IF(B25=Data!#REF!,Data!#REF!,(IF(B25=Data!#REF!,Data!#REF!,(IF(B25=Data!#REF!,Data!#REF!,(IF(B25=Data!#REF!,Data!#REF!,(IF(B25=Data!#REF!,Data!#REF!,Data!#REF!)))))))))))))))&amp;IF(B25=Data!#REF!,Data!#REF!,(IF(B25=Data!#REF!,Data!#REF!,(IF(B25=Data!#REF!,Data!#REF!,(IF(B25=Data!#REF!,Data!#REF!,(IF(B25=Data!B122,Data!G122,(IF(B25=Data!B125,Data!G940,(IF(B25=Data!#REF!,Data!#REF!,(IF(B25=Data!#REF!,Data!#REF!,Data!#REF!)))))))))))))))&amp;IF(B25=Data!#REF!,Data!#REF!,(IF(B25=Data!#REF!,Data!#REF!,(IF(B25=Data!#REF!,Data!#REF!,(IF(B25=Data!#REF!,Data!#REF!,(IF(B25=Data!#REF!,Data!#REF!,Data!#REF!)))))))))</f>
        <v>#REF!</v>
      </c>
      <c r="N25" s="453"/>
      <c r="O25" s="454"/>
      <c r="P25" s="455" t="e">
        <f>IF(B25=Data!#REF!,Data!#REF!,(IF(B25=Data!B143,Data!H143,(IF(B25=Data!#REF!,Data!#REF!,(IF(B25=Data!#REF!,Data!#REF!,(IF(B25=Data!#REF!,Data!#REF!,(IF(B25=Data!#REF!,Data!#REF!,(IF(B25=Data!#REF!,Data!#REF!,(IF(B25=Data!#REF!,Data!#REF!,Data!#REF!)))))))))))))))&amp;IF(B25=Data!#REF!,Data!#REF!,(IF(B25=Data!#REF!,Data!#REF!,(IF(B25=Data!#REF!,Data!#REF!,(IF(B25=Data!#REF!,Data!#REF!,(IF(B25=Data!B122,Data!H122,(IF(B25=Data!B125,Data!H940,(IF(B25=Data!#REF!,Data!#REF!,(IF(B25=Data!#REF!,Data!#REF!,Data!#REF!)))))))))))))))&amp;IF(B25=Data!#REF!,Data!#REF!,(IF(B25=Data!#REF!,Data!#REF!,(IF(B25=Data!#REF!,Data!#REF!,(IF(B25=Data!#REF!,Data!#REF!,(IF(B25=Data!#REF!,Data!#REF!,Data!#REF!)))))))))</f>
        <v>#REF!</v>
      </c>
      <c r="Q25" s="454"/>
      <c r="R25" s="454"/>
      <c r="S25" s="455" t="e">
        <f>IF(B25=Data!#REF!,Data!#REF!,(IF(B25=Data!B143,Data!I143,(IF(B25=Data!#REF!,Data!#REF!,(IF(B25=Data!#REF!,Data!#REF!,(IF(B25=Data!#REF!,Data!#REF!,(IF(B25=Data!#REF!,Data!#REF!,(IF(B25=Data!#REF!,Data!#REF!,(IF(B25=Data!#REF!,Data!#REF!,Data!#REF!)))))))))))))))&amp;IF(B25=Data!#REF!,Data!#REF!,(IF(B25=Data!#REF!,Data!#REF!,(IF(B25=Data!#REF!,Data!#REF!,(IF(B25=Data!#REF!,Data!#REF!,(IF(B25=Data!B122,Data!I122,(IF(B25=Data!B125,Data!I940,(IF(B25=Data!#REF!,Data!#REF!,(IF(B25=Data!#REF!,Data!#REF!,Data!#REF!)))))))))))))))&amp;IF(B25=Data!#REF!,Data!#REF!,(IF(B25=Data!#REF!,Data!#REF!,(IF(B25=Data!#REF!,Data!#REF!,(IF(B25=Data!#REF!,Data!#REF!,(IF(B25=Data!#REF!,Data!#REF!,Data!#REF!)))))))))</f>
        <v>#REF!</v>
      </c>
      <c r="T25" s="456"/>
      <c r="U25" s="455" t="e">
        <f>IF(B25=Data!#REF!,Data!#REF!,(IF(B25=Data!B143,Data!J143,(IF(B25=Data!#REF!,Data!#REF!,(IF(B25=Data!#REF!,Data!#REF!,(IF(B25=Data!#REF!,Data!#REF!,(IF(B25=Data!#REF!,Data!#REF!,(IF(B25=Data!#REF!,Data!#REF!,(IF(B25=Data!#REF!,Data!#REF!,Data!#REF!)))))))))))))))&amp;IF(B25=Data!#REF!,Data!#REF!,(IF(B25=Data!#REF!,Data!#REF!,(IF(B25=Data!#REF!,Data!#REF!,(IF(B25=Data!#REF!,Data!#REF!,(IF(B25=Data!B122,Data!J122,(IF(B25=Data!B125,Data!J940,(IF(B25=Data!#REF!,Data!#REF!,(IF(B25=Data!#REF!,Data!#REF!,Data!#REF!)))))))))))))))&amp;IF(B25=Data!#REF!,Data!#REF!,(IF(B25=Data!#REF!,Data!#REF!,(IF(B25=Data!#REF!,Data!#REF!,(IF(B25=Data!#REF!,Data!#REF!,(IF(B25=Data!#REF!,Data!#REF!,Data!#REF!)))))))))</f>
        <v>#REF!</v>
      </c>
      <c r="V25" s="457" t="str">
        <f>IF(D25="","",VLOOKUP(B25,Data!$B$5:$J$402,9,FALSE)*D25)</f>
        <v/>
      </c>
    </row>
    <row r="26" spans="1:22" s="458" customFormat="1" ht="20" customHeight="1">
      <c r="A26" s="443">
        <v>6</v>
      </c>
      <c r="B26" s="460" t="s">
        <v>215</v>
      </c>
      <c r="C26" s="445" t="str">
        <f>IF(D26="","",VLOOKUP(B26,Data!$B$5:$L$402,2,FALSE))</f>
        <v>WH50420</v>
      </c>
      <c r="D26" s="514">
        <v>2</v>
      </c>
      <c r="E26" s="447"/>
      <c r="F26" s="445">
        <f>IF(D26="","",VLOOKUP(B26,Data!$B$5:$L$402,11,FALSE))</f>
        <v>1897.4</v>
      </c>
      <c r="G26" s="448">
        <f t="shared" si="2"/>
        <v>3794.8</v>
      </c>
      <c r="H26" s="449" t="str">
        <f>IF(D26="","",VLOOKUP(B26,Data!$B$5:$D$402,3,FALSE))</f>
        <v>C/T</v>
      </c>
      <c r="I26" s="450" t="str">
        <f>IF(D26="","",VLOOKUP(B26,Data!$B$5:$M$402,12,FALSE))</f>
        <v>Indonesia</v>
      </c>
      <c r="J26" s="535" t="s">
        <v>1015</v>
      </c>
      <c r="K26" s="452">
        <f>IF(D26="","",VLOOKUP(B26,Data!$B$5:$E$402,4,FALSE)*D26)</f>
        <v>444</v>
      </c>
      <c r="L26" s="445">
        <f>IF(D26="","",VLOOKUP(B26,Data!$B$5:$F$402,5,FALSE)*D26)</f>
        <v>402</v>
      </c>
      <c r="M26" s="448" t="e">
        <f>IF(B26=Data!#REF!,Data!#REF!,(IF(B26=Data!B94,Data!G94,(IF(B26=Data!#REF!,Data!#REF!,(IF(B26=Data!#REF!,Data!#REF!,(IF(B26=Data!#REF!,Data!#REF!,(IF(B26=Data!#REF!,Data!#REF!,(IF(B26=Data!#REF!,Data!#REF!,(IF(B26=Data!#REF!,Data!#REF!,Data!#REF!)))))))))))))))&amp;IF(B26=Data!#REF!,Data!#REF!,(IF(B26=Data!#REF!,Data!#REF!,(IF(B26=Data!#REF!,Data!#REF!,(IF(B26=Data!#REF!,Data!#REF!,(IF(B26=Data!B73,Data!G73,(IF(B26=Data!B76,Data!G891,(IF(B26=Data!#REF!,Data!#REF!,(IF(B26=Data!#REF!,Data!#REF!,Data!#REF!)))))))))))))))&amp;IF(B26=Data!#REF!,Data!#REF!,(IF(B26=Data!#REF!,Data!#REF!,(IF(B26=Data!#REF!,Data!#REF!,(IF(B26=Data!#REF!,Data!#REF!,(IF(B26=Data!#REF!,Data!#REF!,Data!#REF!)))))))))</f>
        <v>#REF!</v>
      </c>
      <c r="N26" s="453"/>
      <c r="O26" s="454"/>
      <c r="P26" s="455" t="e">
        <f>IF(B26=Data!#REF!,Data!#REF!,(IF(B26=Data!B94,Data!H94,(IF(B26=Data!#REF!,Data!#REF!,(IF(B26=Data!#REF!,Data!#REF!,(IF(B26=Data!#REF!,Data!#REF!,(IF(B26=Data!#REF!,Data!#REF!,(IF(B26=Data!#REF!,Data!#REF!,(IF(B26=Data!#REF!,Data!#REF!,Data!#REF!)))))))))))))))&amp;IF(B26=Data!#REF!,Data!#REF!,(IF(B26=Data!#REF!,Data!#REF!,(IF(B26=Data!#REF!,Data!#REF!,(IF(B26=Data!#REF!,Data!#REF!,(IF(B26=Data!B73,Data!H73,(IF(B26=Data!B76,Data!H891,(IF(B26=Data!#REF!,Data!#REF!,(IF(B26=Data!#REF!,Data!#REF!,Data!#REF!)))))))))))))))&amp;IF(B26=Data!#REF!,Data!#REF!,(IF(B26=Data!#REF!,Data!#REF!,(IF(B26=Data!#REF!,Data!#REF!,(IF(B26=Data!#REF!,Data!#REF!,(IF(B26=Data!#REF!,Data!#REF!,Data!#REF!)))))))))</f>
        <v>#REF!</v>
      </c>
      <c r="Q26" s="454"/>
      <c r="R26" s="454"/>
      <c r="S26" s="455" t="e">
        <f>IF(B26=Data!#REF!,Data!#REF!,(IF(B26=Data!B94,Data!I94,(IF(B26=Data!#REF!,Data!#REF!,(IF(B26=Data!#REF!,Data!#REF!,(IF(B26=Data!#REF!,Data!#REF!,(IF(B26=Data!#REF!,Data!#REF!,(IF(B26=Data!#REF!,Data!#REF!,(IF(B26=Data!#REF!,Data!#REF!,Data!#REF!)))))))))))))))&amp;IF(B26=Data!#REF!,Data!#REF!,(IF(B26=Data!#REF!,Data!#REF!,(IF(B26=Data!#REF!,Data!#REF!,(IF(B26=Data!#REF!,Data!#REF!,(IF(B26=Data!B73,Data!I73,(IF(B26=Data!B76,Data!I891,(IF(B26=Data!#REF!,Data!#REF!,(IF(B26=Data!#REF!,Data!#REF!,Data!#REF!)))))))))))))))&amp;IF(B26=Data!#REF!,Data!#REF!,(IF(B26=Data!#REF!,Data!#REF!,(IF(B26=Data!#REF!,Data!#REF!,(IF(B26=Data!#REF!,Data!#REF!,(IF(B26=Data!#REF!,Data!#REF!,Data!#REF!)))))))))</f>
        <v>#REF!</v>
      </c>
      <c r="T26" s="456"/>
      <c r="U26" s="455" t="e">
        <f>IF(B26=Data!#REF!,Data!#REF!,(IF(B26=Data!B94,Data!J94,(IF(B26=Data!#REF!,Data!#REF!,(IF(B26=Data!#REF!,Data!#REF!,(IF(B26=Data!#REF!,Data!#REF!,(IF(B26=Data!#REF!,Data!#REF!,(IF(B26=Data!#REF!,Data!#REF!,(IF(B26=Data!#REF!,Data!#REF!,Data!#REF!)))))))))))))))&amp;IF(B26=Data!#REF!,Data!#REF!,(IF(B26=Data!#REF!,Data!#REF!,(IF(B26=Data!#REF!,Data!#REF!,(IF(B26=Data!#REF!,Data!#REF!,(IF(B26=Data!B73,Data!J73,(IF(B26=Data!B76,Data!J891,(IF(B26=Data!#REF!,Data!#REF!,(IF(B26=Data!#REF!,Data!#REF!,Data!#REF!)))))))))))))))&amp;IF(B26=Data!#REF!,Data!#REF!,(IF(B26=Data!#REF!,Data!#REF!,(IF(B26=Data!#REF!,Data!#REF!,(IF(B26=Data!#REF!,Data!#REF!,(IF(B26=Data!#REF!,Data!#REF!,Data!#REF!)))))))))</f>
        <v>#REF!</v>
      </c>
      <c r="V26" s="457">
        <f>IF(D26="","",VLOOKUP(B26,Data!$B$5:$J$402,9,FALSE)*D26)</f>
        <v>2.3980000000000001</v>
      </c>
    </row>
    <row r="27" spans="1:22" s="458" customFormat="1" ht="20" customHeight="1">
      <c r="A27" s="443"/>
      <c r="B27" s="460"/>
      <c r="C27" s="445" t="str">
        <f>IF(D27="","",VLOOKUP(B27,Data!$B$5:$L$402,2,FALSE))</f>
        <v/>
      </c>
      <c r="D27" s="514"/>
      <c r="E27" s="447"/>
      <c r="F27" s="445" t="str">
        <f>IF(D27="","",VLOOKUP(B27,Data!$B$5:$L$402,11,FALSE))</f>
        <v/>
      </c>
      <c r="G27" s="448" t="str">
        <f t="shared" si="0"/>
        <v>-</v>
      </c>
      <c r="H27" s="449" t="str">
        <f>IF(D27="","",VLOOKUP(B27,Data!$B$5:$D$402,3,FALSE))</f>
        <v/>
      </c>
      <c r="I27" s="450" t="str">
        <f>IF(D27="","",VLOOKUP(B27,Data!$B$5:$M$402,12,FALSE))</f>
        <v/>
      </c>
      <c r="J27" s="535"/>
      <c r="K27" s="452" t="str">
        <f>IF(D27="","",VLOOKUP(B27,Data!$B$5:$E$402,4,FALSE)*D27)</f>
        <v/>
      </c>
      <c r="L27" s="445" t="str">
        <f>IF(D27="","",VLOOKUP(B27,Data!$B$5:$F$402,5,FALSE)*D27)</f>
        <v/>
      </c>
      <c r="M27" s="448" t="e">
        <f>IF(B27=Data!#REF!,Data!#REF!,(IF(B27=Data!B95,Data!G95,(IF(B27=Data!#REF!,Data!#REF!,(IF(B27=Data!#REF!,Data!#REF!,(IF(B27=Data!#REF!,Data!#REF!,(IF(B27=Data!#REF!,Data!#REF!,(IF(B27=Data!#REF!,Data!#REF!,(IF(B27=Data!#REF!,Data!#REF!,Data!#REF!)))))))))))))))&amp;IF(B27=Data!#REF!,Data!#REF!,(IF(B27=Data!#REF!,Data!#REF!,(IF(B27=Data!#REF!,Data!#REF!,(IF(B27=Data!#REF!,Data!#REF!,(IF(B27=Data!B74,Data!G74,(IF(B27=Data!B77,Data!G892,(IF(B27=Data!#REF!,Data!#REF!,(IF(B27=Data!#REF!,Data!#REF!,Data!#REF!)))))))))))))))&amp;IF(B27=Data!#REF!,Data!#REF!,(IF(B27=Data!#REF!,Data!#REF!,(IF(B27=Data!#REF!,Data!#REF!,(IF(B27=Data!#REF!,Data!#REF!,(IF(B27=Data!#REF!,Data!#REF!,Data!#REF!)))))))))</f>
        <v>#REF!</v>
      </c>
      <c r="N27" s="453"/>
      <c r="O27" s="454"/>
      <c r="P27" s="455" t="e">
        <f>IF(B27=Data!#REF!,Data!#REF!,(IF(B27=Data!B95,Data!H95,(IF(B27=Data!#REF!,Data!#REF!,(IF(B27=Data!#REF!,Data!#REF!,(IF(B27=Data!#REF!,Data!#REF!,(IF(B27=Data!#REF!,Data!#REF!,(IF(B27=Data!#REF!,Data!#REF!,(IF(B27=Data!#REF!,Data!#REF!,Data!#REF!)))))))))))))))&amp;IF(B27=Data!#REF!,Data!#REF!,(IF(B27=Data!#REF!,Data!#REF!,(IF(B27=Data!#REF!,Data!#REF!,(IF(B27=Data!#REF!,Data!#REF!,(IF(B27=Data!B74,Data!H74,(IF(B27=Data!B77,Data!H892,(IF(B27=Data!#REF!,Data!#REF!,(IF(B27=Data!#REF!,Data!#REF!,Data!#REF!)))))))))))))))&amp;IF(B27=Data!#REF!,Data!#REF!,(IF(B27=Data!#REF!,Data!#REF!,(IF(B27=Data!#REF!,Data!#REF!,(IF(B27=Data!#REF!,Data!#REF!,(IF(B27=Data!#REF!,Data!#REF!,Data!#REF!)))))))))</f>
        <v>#REF!</v>
      </c>
      <c r="Q27" s="454"/>
      <c r="R27" s="454"/>
      <c r="S27" s="455" t="e">
        <f>IF(B27=Data!#REF!,Data!#REF!,(IF(B27=Data!B95,Data!I95,(IF(B27=Data!#REF!,Data!#REF!,(IF(B27=Data!#REF!,Data!#REF!,(IF(B27=Data!#REF!,Data!#REF!,(IF(B27=Data!#REF!,Data!#REF!,(IF(B27=Data!#REF!,Data!#REF!,(IF(B27=Data!#REF!,Data!#REF!,Data!#REF!)))))))))))))))&amp;IF(B27=Data!#REF!,Data!#REF!,(IF(B27=Data!#REF!,Data!#REF!,(IF(B27=Data!#REF!,Data!#REF!,(IF(B27=Data!#REF!,Data!#REF!,(IF(B27=Data!B74,Data!I74,(IF(B27=Data!B77,Data!I892,(IF(B27=Data!#REF!,Data!#REF!,(IF(B27=Data!#REF!,Data!#REF!,Data!#REF!)))))))))))))))&amp;IF(B27=Data!#REF!,Data!#REF!,(IF(B27=Data!#REF!,Data!#REF!,(IF(B27=Data!#REF!,Data!#REF!,(IF(B27=Data!#REF!,Data!#REF!,(IF(B27=Data!#REF!,Data!#REF!,Data!#REF!)))))))))</f>
        <v>#REF!</v>
      </c>
      <c r="T27" s="456"/>
      <c r="U27" s="455" t="e">
        <f>IF(B27=Data!#REF!,Data!#REF!,(IF(B27=Data!B95,Data!J95,(IF(B27=Data!#REF!,Data!#REF!,(IF(B27=Data!#REF!,Data!#REF!,(IF(B27=Data!#REF!,Data!#REF!,(IF(B27=Data!#REF!,Data!#REF!,(IF(B27=Data!#REF!,Data!#REF!,(IF(B27=Data!#REF!,Data!#REF!,Data!#REF!)))))))))))))))&amp;IF(B27=Data!#REF!,Data!#REF!,(IF(B27=Data!#REF!,Data!#REF!,(IF(B27=Data!#REF!,Data!#REF!,(IF(B27=Data!#REF!,Data!#REF!,(IF(B27=Data!B74,Data!J74,(IF(B27=Data!B77,Data!J892,(IF(B27=Data!#REF!,Data!#REF!,(IF(B27=Data!#REF!,Data!#REF!,Data!#REF!)))))))))))))))&amp;IF(B27=Data!#REF!,Data!#REF!,(IF(B27=Data!#REF!,Data!#REF!,(IF(B27=Data!#REF!,Data!#REF!,(IF(B27=Data!#REF!,Data!#REF!,(IF(B27=Data!#REF!,Data!#REF!,Data!#REF!)))))))))</f>
        <v>#REF!</v>
      </c>
      <c r="V27" s="457" t="str">
        <f>IF(D27="","",VLOOKUP(B27,Data!$B$5:$J$402,9,FALSE)*D27)</f>
        <v/>
      </c>
    </row>
    <row r="28" spans="1:22" s="458" customFormat="1" ht="20" customHeight="1">
      <c r="A28" s="443"/>
      <c r="B28" s="462"/>
      <c r="C28" s="445" t="str">
        <f>IF(D28="","",VLOOKUP(B28,Data!$B$5:$L$402,2,FALSE))</f>
        <v/>
      </c>
      <c r="D28" s="461"/>
      <c r="E28" s="463"/>
      <c r="F28" s="445" t="str">
        <f>IF(D28="","",VLOOKUP(B28,Data!$B$5:$L$402,11,FALSE))</f>
        <v/>
      </c>
      <c r="G28" s="448" t="str">
        <f t="shared" si="0"/>
        <v>-</v>
      </c>
      <c r="H28" s="449" t="str">
        <f>IF(D28="","",VLOOKUP(B28,Data!$B$5:$D$402,3,FALSE))</f>
        <v/>
      </c>
      <c r="I28" s="450" t="str">
        <f>IF(D28="","",VLOOKUP(B28,Data!$B$5:$M$402,12,FALSE))</f>
        <v/>
      </c>
      <c r="J28" s="451"/>
      <c r="K28" s="452" t="str">
        <f>IF(D28="","",VLOOKUP(B28,Data!$B$5:$E$402,4,FALSE)*D28)</f>
        <v/>
      </c>
      <c r="L28" s="445" t="str">
        <f>IF(D28="","",VLOOKUP(B28,Data!$B$5:$F$402,5,FALSE)*D28)</f>
        <v/>
      </c>
      <c r="M28" s="448" t="e">
        <f>IF(B28=Data!#REF!,Data!#REF!,(IF(B28=Data!B114,Data!G114,(IF(B28=Data!#REF!,Data!#REF!,(IF(B28=Data!#REF!,Data!#REF!,(IF(B28=Data!#REF!,Data!#REF!,(IF(B28=Data!#REF!,Data!#REF!,(IF(B28=Data!#REF!,Data!#REF!,(IF(B28=Data!#REF!,Data!#REF!,Data!#REF!)))))))))))))))&amp;IF(B28=Data!#REF!,Data!#REF!,(IF(B28=Data!#REF!,Data!#REF!,(IF(B28=Data!#REF!,Data!#REF!,(IF(B28=Data!#REF!,Data!#REF!,(IF(B28=Data!B93,Data!G93,(IF(B28=Data!B96,Data!G911,(IF(B28=Data!#REF!,Data!#REF!,(IF(B28=Data!#REF!,Data!#REF!,Data!#REF!)))))))))))))))&amp;IF(B28=Data!#REF!,Data!#REF!,(IF(B28=Data!#REF!,Data!#REF!,(IF(B28=Data!#REF!,Data!#REF!,(IF(B28=Data!#REF!,Data!#REF!,(IF(B28=Data!#REF!,Data!#REF!,Data!#REF!)))))))))</f>
        <v>#REF!</v>
      </c>
      <c r="N28" s="453"/>
      <c r="O28" s="454"/>
      <c r="P28" s="455" t="e">
        <f>IF(B28=Data!#REF!,Data!#REF!,(IF(B28=Data!B114,Data!H114,(IF(B28=Data!#REF!,Data!#REF!,(IF(B28=Data!#REF!,Data!#REF!,(IF(B28=Data!#REF!,Data!#REF!,(IF(B28=Data!#REF!,Data!#REF!,(IF(B28=Data!#REF!,Data!#REF!,(IF(B28=Data!#REF!,Data!#REF!,Data!#REF!)))))))))))))))&amp;IF(B28=Data!#REF!,Data!#REF!,(IF(B28=Data!#REF!,Data!#REF!,(IF(B28=Data!#REF!,Data!#REF!,(IF(B28=Data!#REF!,Data!#REF!,(IF(B28=Data!B93,Data!H93,(IF(B28=Data!B96,Data!H911,(IF(B28=Data!#REF!,Data!#REF!,(IF(B28=Data!#REF!,Data!#REF!,Data!#REF!)))))))))))))))&amp;IF(B28=Data!#REF!,Data!#REF!,(IF(B28=Data!#REF!,Data!#REF!,(IF(B28=Data!#REF!,Data!#REF!,(IF(B28=Data!#REF!,Data!#REF!,(IF(B28=Data!#REF!,Data!#REF!,Data!#REF!)))))))))</f>
        <v>#REF!</v>
      </c>
      <c r="Q28" s="454"/>
      <c r="R28" s="454"/>
      <c r="S28" s="455" t="e">
        <f>IF(B28=Data!#REF!,Data!#REF!,(IF(B28=Data!B114,Data!I114,(IF(B28=Data!#REF!,Data!#REF!,(IF(B28=Data!#REF!,Data!#REF!,(IF(B28=Data!#REF!,Data!#REF!,(IF(B28=Data!#REF!,Data!#REF!,(IF(B28=Data!#REF!,Data!#REF!,(IF(B28=Data!#REF!,Data!#REF!,Data!#REF!)))))))))))))))&amp;IF(B28=Data!#REF!,Data!#REF!,(IF(B28=Data!#REF!,Data!#REF!,(IF(B28=Data!#REF!,Data!#REF!,(IF(B28=Data!#REF!,Data!#REF!,(IF(B28=Data!B93,Data!I93,(IF(B28=Data!B96,Data!I911,(IF(B28=Data!#REF!,Data!#REF!,(IF(B28=Data!#REF!,Data!#REF!,Data!#REF!)))))))))))))))&amp;IF(B28=Data!#REF!,Data!#REF!,(IF(B28=Data!#REF!,Data!#REF!,(IF(B28=Data!#REF!,Data!#REF!,(IF(B28=Data!#REF!,Data!#REF!,(IF(B28=Data!#REF!,Data!#REF!,Data!#REF!)))))))))</f>
        <v>#REF!</v>
      </c>
      <c r="T28" s="456"/>
      <c r="U28" s="455" t="e">
        <f>IF(B28=Data!#REF!,Data!#REF!,(IF(B28=Data!B114,Data!J114,(IF(B28=Data!#REF!,Data!#REF!,(IF(B28=Data!#REF!,Data!#REF!,(IF(B28=Data!#REF!,Data!#REF!,(IF(B28=Data!#REF!,Data!#REF!,(IF(B28=Data!#REF!,Data!#REF!,(IF(B28=Data!#REF!,Data!#REF!,Data!#REF!)))))))))))))))&amp;IF(B28=Data!#REF!,Data!#REF!,(IF(B28=Data!#REF!,Data!#REF!,(IF(B28=Data!#REF!,Data!#REF!,(IF(B28=Data!#REF!,Data!#REF!,(IF(B28=Data!B93,Data!J93,(IF(B28=Data!B96,Data!J911,(IF(B28=Data!#REF!,Data!#REF!,(IF(B28=Data!#REF!,Data!#REF!,Data!#REF!)))))))))))))))&amp;IF(B28=Data!#REF!,Data!#REF!,(IF(B28=Data!#REF!,Data!#REF!,(IF(B28=Data!#REF!,Data!#REF!,(IF(B28=Data!#REF!,Data!#REF!,(IF(B28=Data!#REF!,Data!#REF!,Data!#REF!)))))))))</f>
        <v>#REF!</v>
      </c>
      <c r="V28" s="457" t="str">
        <f>IF(D28="","",VLOOKUP(B28,Data!$B$5:$J$402,9,FALSE)*D28)</f>
        <v/>
      </c>
    </row>
    <row r="29" spans="1:22" s="458" customFormat="1" ht="17.5">
      <c r="A29" s="464"/>
      <c r="B29" s="465"/>
      <c r="C29" s="466"/>
      <c r="D29" s="467"/>
      <c r="E29" s="467"/>
      <c r="F29" s="468"/>
      <c r="G29" s="468"/>
      <c r="H29" s="468"/>
      <c r="I29" s="467"/>
      <c r="J29" s="467"/>
      <c r="K29" s="468"/>
      <c r="L29" s="468"/>
      <c r="M29" s="468"/>
      <c r="N29" s="469"/>
      <c r="O29" s="470"/>
      <c r="P29" s="471"/>
      <c r="Q29" s="470"/>
      <c r="R29" s="470"/>
      <c r="S29" s="471"/>
      <c r="T29" s="472"/>
      <c r="U29" s="471"/>
      <c r="V29" s="473"/>
    </row>
    <row r="30" spans="1:22" s="458" customFormat="1" ht="17.5">
      <c r="A30" s="467"/>
      <c r="B30" s="465"/>
      <c r="C30" s="466"/>
      <c r="D30" s="474">
        <f>SUM(D18:D28)</f>
        <v>37</v>
      </c>
      <c r="E30" s="474"/>
      <c r="F30" s="475"/>
      <c r="G30" s="475">
        <f>SUM(G18:G29)</f>
        <v>100118.16</v>
      </c>
      <c r="H30" s="467"/>
      <c r="I30" s="467"/>
      <c r="J30" s="467"/>
      <c r="K30" s="475">
        <f>SUM(K18:K28)</f>
        <v>9833</v>
      </c>
      <c r="L30" s="475">
        <f>SUM(L18:L28)</f>
        <v>9070</v>
      </c>
      <c r="M30" s="475" t="e">
        <f>SUM(M16:M29)</f>
        <v>#REF!</v>
      </c>
      <c r="N30" s="476"/>
      <c r="O30" s="475">
        <f>SUM(O16:O29)</f>
        <v>0</v>
      </c>
      <c r="P30" s="475" t="e">
        <f>SUM(P16:P29)</f>
        <v>#REF!</v>
      </c>
      <c r="Q30" s="476"/>
      <c r="R30" s="475"/>
      <c r="S30" s="475"/>
      <c r="T30" s="476"/>
      <c r="U30" s="475" t="e">
        <f>SUM(U16:U29)</f>
        <v>#REF!</v>
      </c>
      <c r="V30" s="477">
        <f>SUM(V18:V28)</f>
        <v>54.795999999999999</v>
      </c>
    </row>
    <row r="31" spans="1:22" s="458" customFormat="1" ht="17.5">
      <c r="A31" s="467"/>
      <c r="B31" s="465"/>
      <c r="C31" s="466"/>
      <c r="D31" s="478"/>
      <c r="E31" s="479"/>
      <c r="F31" s="480" t="s">
        <v>528</v>
      </c>
      <c r="G31" s="481"/>
      <c r="H31" s="478"/>
      <c r="I31" s="478"/>
      <c r="J31" s="478"/>
      <c r="K31" s="482"/>
      <c r="L31" s="481"/>
      <c r="M31" s="483"/>
      <c r="N31" s="484"/>
      <c r="O31" s="484"/>
      <c r="P31" s="484"/>
      <c r="Q31" s="484"/>
      <c r="R31" s="484"/>
      <c r="S31" s="484"/>
      <c r="T31" s="483"/>
      <c r="U31" s="483"/>
      <c r="V31" s="485"/>
    </row>
    <row r="32" spans="1:22" ht="13">
      <c r="A32" s="372" t="s">
        <v>522</v>
      </c>
      <c r="B32" s="373"/>
      <c r="C32" s="486"/>
      <c r="D32" s="390" t="s">
        <v>81</v>
      </c>
      <c r="E32" s="390"/>
      <c r="F32" s="367" t="s">
        <v>82</v>
      </c>
      <c r="G32" s="487"/>
      <c r="H32" s="398" t="s">
        <v>83</v>
      </c>
      <c r="I32" s="488"/>
      <c r="J32" s="389" t="s">
        <v>84</v>
      </c>
      <c r="K32" s="389"/>
      <c r="L32" s="605" t="s">
        <v>85</v>
      </c>
      <c r="M32" s="606"/>
      <c r="N32" s="606"/>
      <c r="O32" s="606"/>
      <c r="P32" s="606"/>
      <c r="Q32" s="606"/>
      <c r="R32" s="606"/>
      <c r="S32" s="606"/>
      <c r="T32" s="606"/>
      <c r="U32" s="606"/>
      <c r="V32" s="607"/>
    </row>
    <row r="33" spans="1:22" ht="13">
      <c r="A33" s="384" t="s">
        <v>523</v>
      </c>
      <c r="B33" s="385"/>
      <c r="C33" s="489"/>
      <c r="D33" s="385" t="s">
        <v>87</v>
      </c>
      <c r="E33" s="385"/>
      <c r="F33" s="608"/>
      <c r="G33" s="609"/>
      <c r="H33" s="384" t="s">
        <v>88</v>
      </c>
      <c r="I33" s="490"/>
      <c r="J33" s="393" t="s">
        <v>89</v>
      </c>
      <c r="K33" s="393"/>
      <c r="L33" s="386"/>
      <c r="M33" s="385"/>
      <c r="N33" s="385"/>
      <c r="O33" s="385"/>
      <c r="P33" s="385"/>
      <c r="Q33" s="385"/>
      <c r="R33" s="385"/>
      <c r="S33" s="385"/>
      <c r="T33" s="385"/>
      <c r="U33" s="385"/>
      <c r="V33" s="394"/>
    </row>
    <row r="34" spans="1:22">
      <c r="A34" s="384" t="s">
        <v>524</v>
      </c>
      <c r="B34" s="385"/>
      <c r="C34" s="392"/>
      <c r="D34" s="385"/>
      <c r="E34" s="385"/>
      <c r="F34" s="608"/>
      <c r="G34" s="609"/>
      <c r="H34" s="384"/>
      <c r="I34" s="490"/>
      <c r="J34" s="393" t="s">
        <v>93</v>
      </c>
      <c r="K34" s="393"/>
      <c r="L34" s="386"/>
      <c r="M34" s="385"/>
      <c r="N34" s="385"/>
      <c r="O34" s="385"/>
      <c r="P34" s="385"/>
      <c r="Q34" s="385"/>
      <c r="R34" s="385"/>
      <c r="S34" s="385"/>
      <c r="T34" s="385"/>
      <c r="U34" s="385"/>
      <c r="V34" s="394"/>
    </row>
    <row r="35" spans="1:22">
      <c r="A35" s="400"/>
      <c r="B35" s="401"/>
      <c r="C35" s="491"/>
      <c r="D35" s="385" t="s">
        <v>94</v>
      </c>
      <c r="E35" s="385"/>
      <c r="F35" s="492"/>
      <c r="G35" s="493"/>
      <c r="H35" s="384" t="s">
        <v>95</v>
      </c>
      <c r="I35" s="490"/>
      <c r="J35" s="393"/>
      <c r="K35" s="393"/>
      <c r="L35" s="386"/>
      <c r="M35" s="385"/>
      <c r="N35" s="385"/>
      <c r="O35" s="385"/>
      <c r="P35" s="385"/>
      <c r="Q35" s="385"/>
      <c r="R35" s="385"/>
      <c r="S35" s="385"/>
      <c r="T35" s="385"/>
      <c r="U35" s="385"/>
      <c r="V35" s="394"/>
    </row>
    <row r="36" spans="1:22" ht="13">
      <c r="A36" s="372" t="s">
        <v>96</v>
      </c>
      <c r="B36" s="390"/>
      <c r="C36" s="388"/>
      <c r="D36" s="385" t="s">
        <v>97</v>
      </c>
      <c r="E36" s="385"/>
      <c r="F36" s="494" t="s">
        <v>98</v>
      </c>
      <c r="G36" s="495"/>
      <c r="H36" s="384" t="s">
        <v>88</v>
      </c>
      <c r="I36" s="490"/>
      <c r="J36" s="393" t="s">
        <v>99</v>
      </c>
      <c r="K36" s="393"/>
      <c r="L36" s="386"/>
      <c r="M36" s="385"/>
      <c r="N36" s="385"/>
      <c r="O36" s="385"/>
      <c r="P36" s="385"/>
      <c r="Q36" s="385"/>
      <c r="R36" s="385"/>
      <c r="S36" s="385"/>
      <c r="T36" s="385"/>
      <c r="U36" s="385"/>
      <c r="V36" s="394"/>
    </row>
    <row r="37" spans="1:22" ht="13">
      <c r="A37" s="496" t="s">
        <v>887</v>
      </c>
      <c r="B37" s="385"/>
      <c r="C37" s="392"/>
      <c r="D37" s="385" t="s">
        <v>100</v>
      </c>
      <c r="E37" s="385"/>
      <c r="F37" s="497"/>
      <c r="G37" s="498"/>
      <c r="H37" s="384" t="s">
        <v>101</v>
      </c>
      <c r="I37" s="490"/>
      <c r="J37" s="393" t="s">
        <v>525</v>
      </c>
      <c r="K37" s="393"/>
      <c r="L37" s="610" t="s">
        <v>103</v>
      </c>
      <c r="M37" s="611"/>
      <c r="N37" s="611"/>
      <c r="O37" s="611"/>
      <c r="P37" s="611"/>
      <c r="Q37" s="611"/>
      <c r="R37" s="611"/>
      <c r="S37" s="611"/>
      <c r="T37" s="611"/>
      <c r="U37" s="611"/>
      <c r="V37" s="612"/>
    </row>
    <row r="38" spans="1:22">
      <c r="A38" s="400"/>
      <c r="B38" s="401"/>
      <c r="C38" s="402"/>
      <c r="D38" s="401"/>
      <c r="E38" s="401"/>
      <c r="F38" s="620" t="s">
        <v>1012</v>
      </c>
      <c r="G38" s="621"/>
      <c r="H38" s="620" t="s">
        <v>1013</v>
      </c>
      <c r="I38" s="621"/>
      <c r="J38" s="405" t="s">
        <v>104</v>
      </c>
      <c r="K38" s="405"/>
      <c r="L38" s="601" t="s">
        <v>105</v>
      </c>
      <c r="M38" s="602"/>
      <c r="N38" s="602"/>
      <c r="O38" s="602"/>
      <c r="P38" s="602"/>
      <c r="Q38" s="602"/>
      <c r="R38" s="602"/>
      <c r="S38" s="602"/>
      <c r="T38" s="602"/>
      <c r="U38" s="602"/>
      <c r="V38" s="603"/>
    </row>
    <row r="39" spans="1:22" ht="21.5" customHeight="1"/>
    <row r="40" spans="1:22" ht="19.5" customHeight="1"/>
    <row r="41" spans="1:22" ht="19.5" customHeight="1"/>
    <row r="42" spans="1:22" ht="17.75" customHeight="1">
      <c r="A42" s="499" t="s">
        <v>1001</v>
      </c>
      <c r="B42" s="499"/>
      <c r="C42" s="568" t="s">
        <v>573</v>
      </c>
      <c r="F42" s="501" t="s">
        <v>906</v>
      </c>
      <c r="H42" s="501" t="s">
        <v>912</v>
      </c>
      <c r="I42" s="502"/>
    </row>
    <row r="43" spans="1:22" ht="17.75" customHeight="1">
      <c r="A43" s="499" t="s">
        <v>1002</v>
      </c>
      <c r="B43" s="499"/>
      <c r="C43" s="568" t="s">
        <v>573</v>
      </c>
      <c r="F43" s="501" t="s">
        <v>907</v>
      </c>
      <c r="H43" s="501" t="s">
        <v>912</v>
      </c>
      <c r="I43" s="502"/>
    </row>
    <row r="44" spans="1:22" ht="17.75" customHeight="1">
      <c r="A44" s="499" t="s">
        <v>1003</v>
      </c>
      <c r="B44" s="499"/>
      <c r="C44" s="568" t="s">
        <v>573</v>
      </c>
      <c r="F44" s="501" t="s">
        <v>908</v>
      </c>
      <c r="H44" s="501" t="s">
        <v>573</v>
      </c>
      <c r="I44" s="502"/>
    </row>
    <row r="45" spans="1:22" ht="17.75" customHeight="1">
      <c r="A45" s="499" t="s">
        <v>1004</v>
      </c>
      <c r="B45" s="499"/>
      <c r="C45" s="568" t="s">
        <v>573</v>
      </c>
      <c r="F45" s="501" t="s">
        <v>909</v>
      </c>
      <c r="H45" s="501" t="s">
        <v>573</v>
      </c>
      <c r="I45" s="502"/>
    </row>
    <row r="46" spans="1:22" ht="17.75" customHeight="1">
      <c r="A46" s="499" t="s">
        <v>1005</v>
      </c>
      <c r="B46" s="499"/>
      <c r="C46" s="568" t="s">
        <v>573</v>
      </c>
      <c r="F46" s="501" t="s">
        <v>910</v>
      </c>
      <c r="H46" s="501" t="s">
        <v>573</v>
      </c>
    </row>
    <row r="47" spans="1:22" ht="20">
      <c r="F47" s="501" t="s">
        <v>911</v>
      </c>
      <c r="H47" s="501" t="s">
        <v>573</v>
      </c>
    </row>
    <row r="48" spans="1:22" ht="20">
      <c r="F48" s="501"/>
      <c r="H48" s="501"/>
    </row>
    <row r="49" spans="6:8" ht="20">
      <c r="F49" s="501"/>
      <c r="H49" s="501"/>
    </row>
    <row r="50" spans="6:8" ht="20">
      <c r="F50" s="501"/>
      <c r="H50" s="501"/>
    </row>
    <row r="51" spans="6:8" ht="20">
      <c r="F51" s="501"/>
      <c r="H51" s="501"/>
    </row>
  </sheetData>
  <mergeCells count="8">
    <mergeCell ref="F38:G38"/>
    <mergeCell ref="H38:I38"/>
    <mergeCell ref="L38:V38"/>
    <mergeCell ref="Q1:T1"/>
    <mergeCell ref="L32:V32"/>
    <mergeCell ref="F33:G33"/>
    <mergeCell ref="F34:G34"/>
    <mergeCell ref="L37:V37"/>
  </mergeCells>
  <printOptions horizontalCentered="1"/>
  <pageMargins left="0.15748031496062992" right="0" top="0.11811023622047245" bottom="0.15748031496062992" header="0.51181102362204722" footer="0.19685039370078741"/>
  <pageSetup paperSize="9" scale="70" firstPageNumber="4294963191" fitToHeight="2" orientation="landscape" r:id="rId1"/>
  <headerFooter alignWithMargins="0">
    <oddHeader>&amp;R&amp;"Calibri"&amp;10&amp;K000000 Confidential&amp;1#_x000D_</oddHead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40E46-B253-46DB-A288-20937847BF6E}">
  <sheetPr>
    <pageSetUpPr fitToPage="1"/>
  </sheetPr>
  <dimension ref="A1:V49"/>
  <sheetViews>
    <sheetView topLeftCell="D1" zoomScale="85" zoomScaleNormal="85" zoomScaleSheetLayoutView="100" workbookViewId="0">
      <selection activeCell="J14" sqref="J14"/>
    </sheetView>
  </sheetViews>
  <sheetFormatPr defaultColWidth="9.1796875" defaultRowHeight="12.5"/>
  <cols>
    <col min="1" max="1" width="8.4531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 ca="1">TODAY()</f>
        <v>44827</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375"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574"/>
      <c r="I10" s="575"/>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536" t="s">
        <v>998</v>
      </c>
      <c r="C18" s="512" t="str">
        <f>IF(D18="","",VLOOKUP(B18,Data!$B$5:$L$402,2,FALSE))</f>
        <v/>
      </c>
      <c r="D18" s="514"/>
      <c r="E18" s="447"/>
      <c r="F18" s="445" t="str">
        <f>IF(D18="","",VLOOKUP(B18,Data!$B$5:$L$402,11,FALSE))</f>
        <v/>
      </c>
      <c r="G18" s="448" t="str">
        <f t="shared" ref="G18:G26" si="0">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139,Data!G139,(IF(B18=Data!#REF!,Data!#REF!,(IF(B18=Data!#REF!,Data!#REF!,(IF(B18=Data!#REF!,Data!#REF!,(IF(B18=Data!#REF!,Data!#REF!,(IF(B18=Data!#REF!,Data!#REF!,(IF(B18=Data!#REF!,Data!#REF!,Data!#REF!)))))))))))))))&amp;IF(B18=Data!#REF!,Data!#REF!,(IF(B18=Data!#REF!,Data!#REF!,(IF(B18=Data!#REF!,Data!#REF!,(IF(B18=Data!#REF!,Data!#REF!,(IF(B18=Data!B118,Data!G118,(IF(B18=Data!B121,Data!G936,(IF(B18=Data!#REF!,Data!#REF!,(IF(B18=Data!#REF!,Data!#REF!,Data!#REF!)))))))))))))))&amp;IF(B18=Data!#REF!,Data!#REF!,(IF(B18=Data!#REF!,Data!#REF!,(IF(B18=Data!#REF!,Data!#REF!,(IF(B18=Data!#REF!,Data!#REF!,(IF(B18=Data!#REF!,Data!#REF!,Data!#REF!)))))))))</f>
        <v>#REF!</v>
      </c>
      <c r="N18" s="453"/>
      <c r="O18" s="454"/>
      <c r="P18" s="455" t="e">
        <f>IF(B18=Data!#REF!,Data!#REF!,(IF(B18=Data!B139,Data!H139,(IF(B18=Data!#REF!,Data!#REF!,(IF(B18=Data!#REF!,Data!#REF!,(IF(B18=Data!#REF!,Data!#REF!,(IF(B18=Data!#REF!,Data!#REF!,(IF(B18=Data!#REF!,Data!#REF!,(IF(B18=Data!#REF!,Data!#REF!,Data!#REF!)))))))))))))))&amp;IF(B18=Data!#REF!,Data!#REF!,(IF(B18=Data!#REF!,Data!#REF!,(IF(B18=Data!#REF!,Data!#REF!,(IF(B18=Data!#REF!,Data!#REF!,(IF(B18=Data!B118,Data!H118,(IF(B18=Data!B121,Data!H936,(IF(B18=Data!#REF!,Data!#REF!,(IF(B18=Data!#REF!,Data!#REF!,Data!#REF!)))))))))))))))&amp;IF(B18=Data!#REF!,Data!#REF!,(IF(B18=Data!#REF!,Data!#REF!,(IF(B18=Data!#REF!,Data!#REF!,(IF(B18=Data!#REF!,Data!#REF!,(IF(B18=Data!#REF!,Data!#REF!,Data!#REF!)))))))))</f>
        <v>#REF!</v>
      </c>
      <c r="Q18" s="454"/>
      <c r="R18" s="454"/>
      <c r="S18" s="455" t="e">
        <f>IF(B18=Data!#REF!,Data!#REF!,(IF(B18=Data!B139,Data!I139,(IF(B18=Data!#REF!,Data!#REF!,(IF(B18=Data!#REF!,Data!#REF!,(IF(B18=Data!#REF!,Data!#REF!,(IF(B18=Data!#REF!,Data!#REF!,(IF(B18=Data!#REF!,Data!#REF!,(IF(B18=Data!#REF!,Data!#REF!,Data!#REF!)))))))))))))))&amp;IF(B18=Data!#REF!,Data!#REF!,(IF(B18=Data!#REF!,Data!#REF!,(IF(B18=Data!#REF!,Data!#REF!,(IF(B18=Data!#REF!,Data!#REF!,(IF(B18=Data!B118,Data!I118,(IF(B18=Data!B121,Data!I936,(IF(B18=Data!#REF!,Data!#REF!,(IF(B18=Data!#REF!,Data!#REF!,Data!#REF!)))))))))))))))&amp;IF(B18=Data!#REF!,Data!#REF!,(IF(B18=Data!#REF!,Data!#REF!,(IF(B18=Data!#REF!,Data!#REF!,(IF(B18=Data!#REF!,Data!#REF!,(IF(B18=Data!#REF!,Data!#REF!,Data!#REF!)))))))))</f>
        <v>#REF!</v>
      </c>
      <c r="T18" s="456"/>
      <c r="U18" s="455" t="e">
        <f>IF(B18=Data!#REF!,Data!#REF!,(IF(B18=Data!B139,Data!J139,(IF(B18=Data!#REF!,Data!#REF!,(IF(B18=Data!#REF!,Data!#REF!,(IF(B18=Data!#REF!,Data!#REF!,(IF(B18=Data!#REF!,Data!#REF!,(IF(B18=Data!#REF!,Data!#REF!,(IF(B18=Data!#REF!,Data!#REF!,Data!#REF!)))))))))))))))&amp;IF(B18=Data!#REF!,Data!#REF!,(IF(B18=Data!#REF!,Data!#REF!,(IF(B18=Data!#REF!,Data!#REF!,(IF(B18=Data!#REF!,Data!#REF!,(IF(B18=Data!B118,Data!J118,(IF(B18=Data!B121,Data!J936,(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443"/>
      <c r="B19" s="460" t="s">
        <v>241</v>
      </c>
      <c r="C19" s="445" t="str">
        <f>IF(D19="","",VLOOKUP(B19,Data!$B$5:$L$402,2,FALSE))</f>
        <v>AAC7368</v>
      </c>
      <c r="D19" s="514">
        <v>22</v>
      </c>
      <c r="E19" s="447" t="s">
        <v>520</v>
      </c>
      <c r="F19" s="445">
        <f>IF(D19="","",VLOOKUP(B19,Data!$B$5:$L$402,11,FALSE))</f>
        <v>2618.06</v>
      </c>
      <c r="G19" s="448">
        <f t="shared" si="0"/>
        <v>57597.32</v>
      </c>
      <c r="H19" s="449" t="str">
        <f>IF(D19="","",VLOOKUP(B19,Data!$B$5:$D$402,3,FALSE))</f>
        <v>C/T</v>
      </c>
      <c r="I19" s="450" t="str">
        <f>IF(D19="","",VLOOKUP(B19,Data!$B$5:$M$402,12,FALSE))</f>
        <v>Indonesia</v>
      </c>
      <c r="J19" s="535" t="s">
        <v>999</v>
      </c>
      <c r="K19" s="452">
        <f>IF(D19="","",VLOOKUP(B19,Data!$B$5:$E$402,4,FALSE)*D19)</f>
        <v>5852</v>
      </c>
      <c r="L19" s="445">
        <f>IF(D19="","",VLOOKUP(B19,Data!$B$5:$F$402,5,FALSE)*D19)</f>
        <v>5412</v>
      </c>
      <c r="M19" s="448" t="e">
        <f>IF(B19=Data!#REF!,Data!#REF!,(IF(B19=Data!B90,Data!G90,(IF(B19=Data!#REF!,Data!#REF!,(IF(B19=Data!#REF!,Data!#REF!,(IF(B19=Data!#REF!,Data!#REF!,(IF(B19=Data!#REF!,Data!#REF!,(IF(B19=Data!#REF!,Data!#REF!,(IF(B19=Data!#REF!,Data!#REF!,Data!#REF!)))))))))))))))&amp;IF(B19=Data!#REF!,Data!#REF!,(IF(B19=Data!#REF!,Data!#REF!,(IF(B19=Data!#REF!,Data!#REF!,(IF(B19=Data!#REF!,Data!#REF!,(IF(B19=Data!B69,Data!G69,(IF(B19=Data!B72,Data!G887,(IF(B19=Data!#REF!,Data!#REF!,(IF(B19=Data!#REF!,Data!#REF!,Data!#REF!)))))))))))))))&amp;IF(B19=Data!#REF!,Data!#REF!,(IF(B19=Data!#REF!,Data!#REF!,(IF(B19=Data!#REF!,Data!#REF!,(IF(B19=Data!#REF!,Data!#REF!,(IF(B19=Data!#REF!,Data!#REF!,Data!#REF!)))))))))</f>
        <v>#REF!</v>
      </c>
      <c r="N19" s="453"/>
      <c r="O19" s="454"/>
      <c r="P19" s="455" t="e">
        <f>IF(B19=Data!#REF!,Data!#REF!,(IF(B19=Data!B90,Data!H90,(IF(B19=Data!#REF!,Data!#REF!,(IF(B19=Data!#REF!,Data!#REF!,(IF(B19=Data!#REF!,Data!#REF!,(IF(B19=Data!#REF!,Data!#REF!,(IF(B19=Data!#REF!,Data!#REF!,(IF(B19=Data!#REF!,Data!#REF!,Data!#REF!)))))))))))))))&amp;IF(B19=Data!#REF!,Data!#REF!,(IF(B19=Data!#REF!,Data!#REF!,(IF(B19=Data!#REF!,Data!#REF!,(IF(B19=Data!#REF!,Data!#REF!,(IF(B19=Data!B69,Data!H69,(IF(B19=Data!B72,Data!H887,(IF(B19=Data!#REF!,Data!#REF!,(IF(B19=Data!#REF!,Data!#REF!,Data!#REF!)))))))))))))))&amp;IF(B19=Data!#REF!,Data!#REF!,(IF(B19=Data!#REF!,Data!#REF!,(IF(B19=Data!#REF!,Data!#REF!,(IF(B19=Data!#REF!,Data!#REF!,(IF(B19=Data!#REF!,Data!#REF!,Data!#REF!)))))))))</f>
        <v>#REF!</v>
      </c>
      <c r="Q19" s="454"/>
      <c r="R19" s="454"/>
      <c r="S19" s="455" t="e">
        <f>IF(B19=Data!#REF!,Data!#REF!,(IF(B19=Data!B90,Data!I90,(IF(B19=Data!#REF!,Data!#REF!,(IF(B19=Data!#REF!,Data!#REF!,(IF(B19=Data!#REF!,Data!#REF!,(IF(B19=Data!#REF!,Data!#REF!,(IF(B19=Data!#REF!,Data!#REF!,(IF(B19=Data!#REF!,Data!#REF!,Data!#REF!)))))))))))))))&amp;IF(B19=Data!#REF!,Data!#REF!,(IF(B19=Data!#REF!,Data!#REF!,(IF(B19=Data!#REF!,Data!#REF!,(IF(B19=Data!#REF!,Data!#REF!,(IF(B19=Data!B69,Data!I69,(IF(B19=Data!B72,Data!I887,(IF(B19=Data!#REF!,Data!#REF!,(IF(B19=Data!#REF!,Data!#REF!,Data!#REF!)))))))))))))))&amp;IF(B19=Data!#REF!,Data!#REF!,(IF(B19=Data!#REF!,Data!#REF!,(IF(B19=Data!#REF!,Data!#REF!,(IF(B19=Data!#REF!,Data!#REF!,(IF(B19=Data!#REF!,Data!#REF!,Data!#REF!)))))))))</f>
        <v>#REF!</v>
      </c>
      <c r="T19" s="456"/>
      <c r="U19" s="455" t="e">
        <f>IF(B19=Data!#REF!,Data!#REF!,(IF(B19=Data!B90,Data!J90,(IF(B19=Data!#REF!,Data!#REF!,(IF(B19=Data!#REF!,Data!#REF!,(IF(B19=Data!#REF!,Data!#REF!,(IF(B19=Data!#REF!,Data!#REF!,(IF(B19=Data!#REF!,Data!#REF!,(IF(B19=Data!#REF!,Data!#REF!,Data!#REF!)))))))))))))))&amp;IF(B19=Data!#REF!,Data!#REF!,(IF(B19=Data!#REF!,Data!#REF!,(IF(B19=Data!#REF!,Data!#REF!,(IF(B19=Data!#REF!,Data!#REF!,(IF(B19=Data!B69,Data!J69,(IF(B19=Data!B72,Data!J887,(IF(B19=Data!#REF!,Data!#REF!,(IF(B19=Data!#REF!,Data!#REF!,Data!#REF!)))))))))))))))&amp;IF(B19=Data!#REF!,Data!#REF!,(IF(B19=Data!#REF!,Data!#REF!,(IF(B19=Data!#REF!,Data!#REF!,(IF(B19=Data!#REF!,Data!#REF!,(IF(B19=Data!#REF!,Data!#REF!,Data!#REF!)))))))))</f>
        <v>#REF!</v>
      </c>
      <c r="V19" s="457">
        <f>IF(D19="","",VLOOKUP(B19,Data!$B$5:$J$402,9,FALSE)*D19)</f>
        <v>32.735999999999997</v>
      </c>
    </row>
    <row r="20" spans="1:22" s="458" customFormat="1" ht="20" customHeight="1">
      <c r="A20" s="443"/>
      <c r="B20" s="536" t="s">
        <v>1014</v>
      </c>
      <c r="C20" s="512" t="str">
        <f>IF(D20="","",VLOOKUP(B20,Data!$B$5:$L$402,2,FALSE))</f>
        <v/>
      </c>
      <c r="D20" s="514"/>
      <c r="E20" s="463"/>
      <c r="F20" s="445" t="str">
        <f>IF(D20="","",VLOOKUP(B20,Data!$B$5:$L$402,11,FALSE))</f>
        <v/>
      </c>
      <c r="G20" s="448" t="str">
        <f t="shared" si="0"/>
        <v>-</v>
      </c>
      <c r="H20" s="449" t="str">
        <f>IF(D20="","",VLOOKUP(B20,Data!$B$5:$D$402,3,FALSE))</f>
        <v/>
      </c>
      <c r="I20" s="450" t="str">
        <f>IF(D20="","",VLOOKUP(B20,Data!$B$5:$M$402,12,FALSE))</f>
        <v/>
      </c>
      <c r="J20" s="451"/>
      <c r="K20" s="452" t="str">
        <f>IF(D20="","",VLOOKUP(B20,Data!$B$5:$E$402,4,FALSE)*D20)</f>
        <v/>
      </c>
      <c r="L20" s="445" t="str">
        <f>IF(D20="","",VLOOKUP(B20,Data!$B$5:$F$402,5,FALSE)*D20)</f>
        <v/>
      </c>
      <c r="M20" s="448" t="e">
        <f>IF(B20=Data!#REF!,Data!#REF!,(IF(B20=Data!B143,Data!G143,(IF(B20=Data!#REF!,Data!#REF!,(IF(B20=Data!#REF!,Data!#REF!,(IF(B20=Data!#REF!,Data!#REF!,(IF(B20=Data!#REF!,Data!#REF!,(IF(B20=Data!#REF!,Data!#REF!,(IF(B20=Data!#REF!,Data!#REF!,Data!#REF!)))))))))))))))&amp;IF(B20=Data!#REF!,Data!#REF!,(IF(B20=Data!#REF!,Data!#REF!,(IF(B20=Data!#REF!,Data!#REF!,(IF(B20=Data!#REF!,Data!#REF!,(IF(B20=Data!B122,Data!G122,(IF(B20=Data!B125,Data!G940,(IF(B20=Data!#REF!,Data!#REF!,(IF(B20=Data!#REF!,Data!#REF!,Data!#REF!)))))))))))))))&amp;IF(B20=Data!#REF!,Data!#REF!,(IF(B20=Data!#REF!,Data!#REF!,(IF(B20=Data!#REF!,Data!#REF!,(IF(B20=Data!#REF!,Data!#REF!,(IF(B20=Data!#REF!,Data!#REF!,Data!#REF!)))))))))</f>
        <v>#REF!</v>
      </c>
      <c r="N20" s="453"/>
      <c r="O20" s="454"/>
      <c r="P20" s="455" t="e">
        <f>IF(B20=Data!#REF!,Data!#REF!,(IF(B20=Data!B143,Data!H143,(IF(B20=Data!#REF!,Data!#REF!,(IF(B20=Data!#REF!,Data!#REF!,(IF(B20=Data!#REF!,Data!#REF!,(IF(B20=Data!#REF!,Data!#REF!,(IF(B20=Data!#REF!,Data!#REF!,(IF(B20=Data!#REF!,Data!#REF!,Data!#REF!)))))))))))))))&amp;IF(B20=Data!#REF!,Data!#REF!,(IF(B20=Data!#REF!,Data!#REF!,(IF(B20=Data!#REF!,Data!#REF!,(IF(B20=Data!#REF!,Data!#REF!,(IF(B20=Data!B122,Data!H122,(IF(B20=Data!B125,Data!H940,(IF(B20=Data!#REF!,Data!#REF!,(IF(B20=Data!#REF!,Data!#REF!,Data!#REF!)))))))))))))))&amp;IF(B20=Data!#REF!,Data!#REF!,(IF(B20=Data!#REF!,Data!#REF!,(IF(B20=Data!#REF!,Data!#REF!,(IF(B20=Data!#REF!,Data!#REF!,(IF(B20=Data!#REF!,Data!#REF!,Data!#REF!)))))))))</f>
        <v>#REF!</v>
      </c>
      <c r="Q20" s="454"/>
      <c r="R20" s="454"/>
      <c r="S20" s="455" t="e">
        <f>IF(B20=Data!#REF!,Data!#REF!,(IF(B20=Data!B143,Data!I143,(IF(B20=Data!#REF!,Data!#REF!,(IF(B20=Data!#REF!,Data!#REF!,(IF(B20=Data!#REF!,Data!#REF!,(IF(B20=Data!#REF!,Data!#REF!,(IF(B20=Data!#REF!,Data!#REF!,(IF(B20=Data!#REF!,Data!#REF!,Data!#REF!)))))))))))))))&amp;IF(B20=Data!#REF!,Data!#REF!,(IF(B20=Data!#REF!,Data!#REF!,(IF(B20=Data!#REF!,Data!#REF!,(IF(B20=Data!#REF!,Data!#REF!,(IF(B20=Data!B122,Data!I122,(IF(B20=Data!B125,Data!I940,(IF(B20=Data!#REF!,Data!#REF!,(IF(B20=Data!#REF!,Data!#REF!,Data!#REF!)))))))))))))))&amp;IF(B20=Data!#REF!,Data!#REF!,(IF(B20=Data!#REF!,Data!#REF!,(IF(B20=Data!#REF!,Data!#REF!,(IF(B20=Data!#REF!,Data!#REF!,(IF(B20=Data!#REF!,Data!#REF!,Data!#REF!)))))))))</f>
        <v>#REF!</v>
      </c>
      <c r="T20" s="456"/>
      <c r="U20" s="455" t="e">
        <f>IF(B20=Data!#REF!,Data!#REF!,(IF(B20=Data!B143,Data!J143,(IF(B20=Data!#REF!,Data!#REF!,(IF(B20=Data!#REF!,Data!#REF!,(IF(B20=Data!#REF!,Data!#REF!,(IF(B20=Data!#REF!,Data!#REF!,(IF(B20=Data!#REF!,Data!#REF!,(IF(B20=Data!#REF!,Data!#REF!,Data!#REF!)))))))))))))))&amp;IF(B20=Data!#REF!,Data!#REF!,(IF(B20=Data!#REF!,Data!#REF!,(IF(B20=Data!#REF!,Data!#REF!,(IF(B20=Data!#REF!,Data!#REF!,(IF(B20=Data!B122,Data!J122,(IF(B20=Data!B125,Data!J940,(IF(B20=Data!#REF!,Data!#REF!,(IF(B20=Data!#REF!,Data!#REF!,Data!#REF!)))))))))))))))&amp;IF(B20=Data!#REF!,Data!#REF!,(IF(B20=Data!#REF!,Data!#REF!,(IF(B20=Data!#REF!,Data!#REF!,(IF(B20=Data!#REF!,Data!#REF!,(IF(B20=Data!#REF!,Data!#REF!,Data!#REF!)))))))))</f>
        <v>#REF!</v>
      </c>
      <c r="V20" s="457" t="str">
        <f>IF(D20="","",VLOOKUP(B20,Data!$B$5:$J$402,9,FALSE)*D20)</f>
        <v/>
      </c>
    </row>
    <row r="21" spans="1:22" s="458" customFormat="1" ht="20" customHeight="1">
      <c r="A21" s="443"/>
      <c r="B21" s="460" t="s">
        <v>357</v>
      </c>
      <c r="C21" s="445" t="str">
        <f>IF(D21="","",VLOOKUP(B21,Data!$B$5:$L$402,2,FALSE))</f>
        <v>WQ78290</v>
      </c>
      <c r="D21" s="514">
        <v>10</v>
      </c>
      <c r="E21" s="447" t="s">
        <v>1000</v>
      </c>
      <c r="F21" s="445">
        <f>IF(D21="","",VLOOKUP(B21,Data!$B$5:$L$402,11,FALSE))</f>
        <v>4283.7299999999996</v>
      </c>
      <c r="G21" s="448">
        <f t="shared" si="0"/>
        <v>42837.299999999996</v>
      </c>
      <c r="H21" s="449" t="str">
        <f>IF(D21="","",VLOOKUP(B21,Data!$B$5:$D$402,3,FALSE))</f>
        <v>C/T</v>
      </c>
      <c r="I21" s="450" t="str">
        <f>IF(D21="","",VLOOKUP(B21,Data!$B$5:$M$402,12,FALSE))</f>
        <v>Indonesia</v>
      </c>
      <c r="J21" s="535" t="s">
        <v>1015</v>
      </c>
      <c r="K21" s="452">
        <f>IF(D21="","",VLOOKUP(B21,Data!$B$5:$E$402,4,FALSE)*D21)</f>
        <v>3050</v>
      </c>
      <c r="L21" s="445">
        <f>IF(D21="","",VLOOKUP(B21,Data!$B$5:$F$402,5,FALSE)*D21)</f>
        <v>2690</v>
      </c>
      <c r="M21" s="448" t="e">
        <f>IF(B21=Data!#REF!,Data!#REF!,(IF(B21=Data!B94,Data!G94,(IF(B21=Data!#REF!,Data!#REF!,(IF(B21=Data!#REF!,Data!#REF!,(IF(B21=Data!#REF!,Data!#REF!,(IF(B21=Data!#REF!,Data!#REF!,(IF(B21=Data!#REF!,Data!#REF!,(IF(B21=Data!#REF!,Data!#REF!,Data!#REF!)))))))))))))))&amp;IF(B21=Data!#REF!,Data!#REF!,(IF(B21=Data!#REF!,Data!#REF!,(IF(B21=Data!#REF!,Data!#REF!,(IF(B21=Data!#REF!,Data!#REF!,(IF(B21=Data!B73,Data!G73,(IF(B21=Data!B76,Data!G891,(IF(B21=Data!#REF!,Data!#REF!,(IF(B21=Data!#REF!,Data!#REF!,Data!#REF!)))))))))))))))&amp;IF(B21=Data!#REF!,Data!#REF!,(IF(B21=Data!#REF!,Data!#REF!,(IF(B21=Data!#REF!,Data!#REF!,(IF(B21=Data!#REF!,Data!#REF!,(IF(B21=Data!#REF!,Data!#REF!,Data!#REF!)))))))))</f>
        <v>#REF!</v>
      </c>
      <c r="N21" s="453"/>
      <c r="O21" s="454"/>
      <c r="P21" s="455" t="e">
        <f>IF(B21=Data!#REF!,Data!#REF!,(IF(B21=Data!B94,Data!H94,(IF(B21=Data!#REF!,Data!#REF!,(IF(B21=Data!#REF!,Data!#REF!,(IF(B21=Data!#REF!,Data!#REF!,(IF(B21=Data!#REF!,Data!#REF!,(IF(B21=Data!#REF!,Data!#REF!,(IF(B21=Data!#REF!,Data!#REF!,Data!#REF!)))))))))))))))&amp;IF(B21=Data!#REF!,Data!#REF!,(IF(B21=Data!#REF!,Data!#REF!,(IF(B21=Data!#REF!,Data!#REF!,(IF(B21=Data!#REF!,Data!#REF!,(IF(B21=Data!B73,Data!H73,(IF(B21=Data!B76,Data!H891,(IF(B21=Data!#REF!,Data!#REF!,(IF(B21=Data!#REF!,Data!#REF!,Data!#REF!)))))))))))))))&amp;IF(B21=Data!#REF!,Data!#REF!,(IF(B21=Data!#REF!,Data!#REF!,(IF(B21=Data!#REF!,Data!#REF!,(IF(B21=Data!#REF!,Data!#REF!,(IF(B21=Data!#REF!,Data!#REF!,Data!#REF!)))))))))</f>
        <v>#REF!</v>
      </c>
      <c r="Q21" s="454"/>
      <c r="R21" s="454"/>
      <c r="S21" s="455" t="e">
        <f>IF(B21=Data!#REF!,Data!#REF!,(IF(B21=Data!B94,Data!I94,(IF(B21=Data!#REF!,Data!#REF!,(IF(B21=Data!#REF!,Data!#REF!,(IF(B21=Data!#REF!,Data!#REF!,(IF(B21=Data!#REF!,Data!#REF!,(IF(B21=Data!#REF!,Data!#REF!,(IF(B21=Data!#REF!,Data!#REF!,Data!#REF!)))))))))))))))&amp;IF(B21=Data!#REF!,Data!#REF!,(IF(B21=Data!#REF!,Data!#REF!,(IF(B21=Data!#REF!,Data!#REF!,(IF(B21=Data!#REF!,Data!#REF!,(IF(B21=Data!B73,Data!I73,(IF(B21=Data!B76,Data!I891,(IF(B21=Data!#REF!,Data!#REF!,(IF(B21=Data!#REF!,Data!#REF!,Data!#REF!)))))))))))))))&amp;IF(B21=Data!#REF!,Data!#REF!,(IF(B21=Data!#REF!,Data!#REF!,(IF(B21=Data!#REF!,Data!#REF!,(IF(B21=Data!#REF!,Data!#REF!,(IF(B21=Data!#REF!,Data!#REF!,Data!#REF!)))))))))</f>
        <v>#REF!</v>
      </c>
      <c r="T21" s="456"/>
      <c r="U21" s="455" t="e">
        <f>IF(B21=Data!#REF!,Data!#REF!,(IF(B21=Data!B94,Data!J94,(IF(B21=Data!#REF!,Data!#REF!,(IF(B21=Data!#REF!,Data!#REF!,(IF(B21=Data!#REF!,Data!#REF!,(IF(B21=Data!#REF!,Data!#REF!,(IF(B21=Data!#REF!,Data!#REF!,(IF(B21=Data!#REF!,Data!#REF!,Data!#REF!)))))))))))))))&amp;IF(B21=Data!#REF!,Data!#REF!,(IF(B21=Data!#REF!,Data!#REF!,(IF(B21=Data!#REF!,Data!#REF!,(IF(B21=Data!#REF!,Data!#REF!,(IF(B21=Data!B73,Data!J73,(IF(B21=Data!B76,Data!J891,(IF(B21=Data!#REF!,Data!#REF!,(IF(B21=Data!#REF!,Data!#REF!,Data!#REF!)))))))))))))))&amp;IF(B21=Data!#REF!,Data!#REF!,(IF(B21=Data!#REF!,Data!#REF!,(IF(B21=Data!#REF!,Data!#REF!,(IF(B21=Data!#REF!,Data!#REF!,(IF(B21=Data!#REF!,Data!#REF!,Data!#REF!)))))))))</f>
        <v>#REF!</v>
      </c>
      <c r="V21" s="457">
        <f>IF(D21="","",VLOOKUP(B21,Data!$B$5:$J$402,9,FALSE)*D21)</f>
        <v>15.34</v>
      </c>
    </row>
    <row r="22" spans="1:22" s="458" customFormat="1" ht="20" customHeight="1">
      <c r="A22" s="443"/>
      <c r="B22" s="460"/>
      <c r="C22" s="445" t="str">
        <f>IF(D22="","",VLOOKUP(B22,Data!$B$5:$L$402,2,FALSE))</f>
        <v/>
      </c>
      <c r="D22" s="514"/>
      <c r="E22" s="447"/>
      <c r="F22" s="445" t="str">
        <f>IF(D22="","",VLOOKUP(B22,Data!$B$5:$L$402,11,FALSE))</f>
        <v/>
      </c>
      <c r="G22" s="448" t="str">
        <f>IF(D22&gt;0,D22*F22,"-")</f>
        <v>-</v>
      </c>
      <c r="H22" s="449" t="str">
        <f>IF(D22="","",VLOOKUP(B22,Data!$B$5:$D$402,3,FALSE))</f>
        <v/>
      </c>
      <c r="I22" s="450" t="str">
        <f>IF(D22="","",VLOOKUP(B22,Data!$B$5:$M$402,12,FALSE))</f>
        <v/>
      </c>
      <c r="J22" s="535"/>
      <c r="K22" s="452" t="str">
        <f>IF(D22="","",VLOOKUP(B22,Data!$B$5:$E$402,4,FALSE)*D22)</f>
        <v/>
      </c>
      <c r="L22" s="445" t="str">
        <f>IF(D22="","",VLOOKUP(B22,Data!$B$5:$F$402,5,FALSE)*D22)</f>
        <v/>
      </c>
      <c r="M22" s="448" t="e">
        <f>IF(B22=Data!#REF!,Data!#REF!,(IF(B22=Data!B91,Data!G91,(IF(B22=Data!#REF!,Data!#REF!,(IF(B22=Data!#REF!,Data!#REF!,(IF(B22=Data!#REF!,Data!#REF!,(IF(B22=Data!#REF!,Data!#REF!,(IF(B22=Data!#REF!,Data!#REF!,(IF(B22=Data!#REF!,Data!#REF!,Data!#REF!)))))))))))))))&amp;IF(B22=Data!#REF!,Data!#REF!,(IF(B22=Data!#REF!,Data!#REF!,(IF(B22=Data!#REF!,Data!#REF!,(IF(B22=Data!#REF!,Data!#REF!,(IF(B22=Data!B70,Data!G70,(IF(B22=Data!B73,Data!G888,(IF(B22=Data!#REF!,Data!#REF!,(IF(B22=Data!#REF!,Data!#REF!,Data!#REF!)))))))))))))))&amp;IF(B22=Data!#REF!,Data!#REF!,(IF(B22=Data!#REF!,Data!#REF!,(IF(B22=Data!#REF!,Data!#REF!,(IF(B22=Data!#REF!,Data!#REF!,(IF(B22=Data!#REF!,Data!#REF!,Data!#REF!)))))))))</f>
        <v>#REF!</v>
      </c>
      <c r="N22" s="453"/>
      <c r="O22" s="454"/>
      <c r="P22" s="455" t="e">
        <f>IF(B22=Data!#REF!,Data!#REF!,(IF(B22=Data!B91,Data!H91,(IF(B22=Data!#REF!,Data!#REF!,(IF(B22=Data!#REF!,Data!#REF!,(IF(B22=Data!#REF!,Data!#REF!,(IF(B22=Data!#REF!,Data!#REF!,(IF(B22=Data!#REF!,Data!#REF!,(IF(B22=Data!#REF!,Data!#REF!,Data!#REF!)))))))))))))))&amp;IF(B22=Data!#REF!,Data!#REF!,(IF(B22=Data!#REF!,Data!#REF!,(IF(B22=Data!#REF!,Data!#REF!,(IF(B22=Data!#REF!,Data!#REF!,(IF(B22=Data!B70,Data!H70,(IF(B22=Data!B73,Data!H888,(IF(B22=Data!#REF!,Data!#REF!,(IF(B22=Data!#REF!,Data!#REF!,Data!#REF!)))))))))))))))&amp;IF(B22=Data!#REF!,Data!#REF!,(IF(B22=Data!#REF!,Data!#REF!,(IF(B22=Data!#REF!,Data!#REF!,(IF(B22=Data!#REF!,Data!#REF!,(IF(B22=Data!#REF!,Data!#REF!,Data!#REF!)))))))))</f>
        <v>#REF!</v>
      </c>
      <c r="Q22" s="454"/>
      <c r="R22" s="454"/>
      <c r="S22" s="455" t="e">
        <f>IF(B22=Data!#REF!,Data!#REF!,(IF(B22=Data!B91,Data!I91,(IF(B22=Data!#REF!,Data!#REF!,(IF(B22=Data!#REF!,Data!#REF!,(IF(B22=Data!#REF!,Data!#REF!,(IF(B22=Data!#REF!,Data!#REF!,(IF(B22=Data!#REF!,Data!#REF!,(IF(B22=Data!#REF!,Data!#REF!,Data!#REF!)))))))))))))))&amp;IF(B22=Data!#REF!,Data!#REF!,(IF(B22=Data!#REF!,Data!#REF!,(IF(B22=Data!#REF!,Data!#REF!,(IF(B22=Data!#REF!,Data!#REF!,(IF(B22=Data!B70,Data!I70,(IF(B22=Data!B73,Data!I888,(IF(B22=Data!#REF!,Data!#REF!,(IF(B22=Data!#REF!,Data!#REF!,Data!#REF!)))))))))))))))&amp;IF(B22=Data!#REF!,Data!#REF!,(IF(B22=Data!#REF!,Data!#REF!,(IF(B22=Data!#REF!,Data!#REF!,(IF(B22=Data!#REF!,Data!#REF!,(IF(B22=Data!#REF!,Data!#REF!,Data!#REF!)))))))))</f>
        <v>#REF!</v>
      </c>
      <c r="T22" s="456"/>
      <c r="U22" s="455" t="e">
        <f>IF(B22=Data!#REF!,Data!#REF!,(IF(B22=Data!B91,Data!J91,(IF(B22=Data!#REF!,Data!#REF!,(IF(B22=Data!#REF!,Data!#REF!,(IF(B22=Data!#REF!,Data!#REF!,(IF(B22=Data!#REF!,Data!#REF!,(IF(B22=Data!#REF!,Data!#REF!,(IF(B22=Data!#REF!,Data!#REF!,Data!#REF!)))))))))))))))&amp;IF(B22=Data!#REF!,Data!#REF!,(IF(B22=Data!#REF!,Data!#REF!,(IF(B22=Data!#REF!,Data!#REF!,(IF(B22=Data!#REF!,Data!#REF!,(IF(B22=Data!B70,Data!J70,(IF(B22=Data!B73,Data!J888,(IF(B22=Data!#REF!,Data!#REF!,(IF(B22=Data!#REF!,Data!#REF!,Data!#REF!)))))))))))))))&amp;IF(B22=Data!#REF!,Data!#REF!,(IF(B22=Data!#REF!,Data!#REF!,(IF(B22=Data!#REF!,Data!#REF!,(IF(B22=Data!#REF!,Data!#REF!,(IF(B22=Data!#REF!,Data!#REF!,Data!#REF!)))))))))</f>
        <v>#REF!</v>
      </c>
      <c r="V22" s="457" t="str">
        <f>IF(D22="","",VLOOKUP(B22,Data!$B$5:$J$402,9,FALSE)*D22)</f>
        <v/>
      </c>
    </row>
    <row r="23" spans="1:22" s="458" customFormat="1" ht="20" customHeight="1">
      <c r="A23" s="443"/>
      <c r="B23" s="460"/>
      <c r="C23" s="445" t="str">
        <f>IF(D23="","",VLOOKUP(B23,Data!$B$5:$L$402,2,FALSE))</f>
        <v/>
      </c>
      <c r="D23" s="514"/>
      <c r="E23" s="463" t="s">
        <v>939</v>
      </c>
      <c r="F23" s="445" t="str">
        <f>IF(D23="","",VLOOKUP(B23,Data!$B$5:$L$402,11,FALSE))</f>
        <v/>
      </c>
      <c r="G23" s="448" t="str">
        <f>IF(D23&gt;0,D23*F23,"-")</f>
        <v>-</v>
      </c>
      <c r="H23" s="449" t="str">
        <f>IF(D23="","",VLOOKUP(B23,Data!$B$5:$D$402,3,FALSE))</f>
        <v/>
      </c>
      <c r="I23" s="450" t="str">
        <f>IF(D23="","",VLOOKUP(B23,Data!$B$5:$M$402,12,FALSE))</f>
        <v/>
      </c>
      <c r="J23" s="535"/>
      <c r="K23" s="452" t="str">
        <f>IF(D23="","",VLOOKUP(B23,Data!$B$5:$E$402,4,FALSE)*D23)</f>
        <v/>
      </c>
      <c r="L23" s="445" t="str">
        <f>IF(D23="","",VLOOKUP(B23,Data!$B$5:$F$402,5,FALSE)*D23)</f>
        <v/>
      </c>
      <c r="M23" s="448" t="e">
        <f>IF(B23=Data!#REF!,Data!#REF!,(IF(B23=Data!B91,Data!G91,(IF(B23=Data!#REF!,Data!#REF!,(IF(B23=Data!#REF!,Data!#REF!,(IF(B23=Data!#REF!,Data!#REF!,(IF(B23=Data!#REF!,Data!#REF!,(IF(B23=Data!#REF!,Data!#REF!,(IF(B23=Data!#REF!,Data!#REF!,Data!#REF!)))))))))))))))&amp;IF(B23=Data!#REF!,Data!#REF!,(IF(B23=Data!#REF!,Data!#REF!,(IF(B23=Data!#REF!,Data!#REF!,(IF(B23=Data!#REF!,Data!#REF!,(IF(B23=Data!B70,Data!G70,(IF(B23=Data!B73,Data!G888,(IF(B23=Data!#REF!,Data!#REF!,(IF(B23=Data!#REF!,Data!#REF!,Data!#REF!)))))))))))))))&amp;IF(B23=Data!#REF!,Data!#REF!,(IF(B23=Data!#REF!,Data!#REF!,(IF(B23=Data!#REF!,Data!#REF!,(IF(B23=Data!#REF!,Data!#REF!,(IF(B23=Data!#REF!,Data!#REF!,Data!#REF!)))))))))</f>
        <v>#REF!</v>
      </c>
      <c r="N23" s="453"/>
      <c r="O23" s="454"/>
      <c r="P23" s="455" t="e">
        <f>IF(B23=Data!#REF!,Data!#REF!,(IF(B23=Data!B91,Data!H91,(IF(B23=Data!#REF!,Data!#REF!,(IF(B23=Data!#REF!,Data!#REF!,(IF(B23=Data!#REF!,Data!#REF!,(IF(B23=Data!#REF!,Data!#REF!,(IF(B23=Data!#REF!,Data!#REF!,(IF(B23=Data!#REF!,Data!#REF!,Data!#REF!)))))))))))))))&amp;IF(B23=Data!#REF!,Data!#REF!,(IF(B23=Data!#REF!,Data!#REF!,(IF(B23=Data!#REF!,Data!#REF!,(IF(B23=Data!#REF!,Data!#REF!,(IF(B23=Data!B70,Data!H70,(IF(B23=Data!B73,Data!H888,(IF(B23=Data!#REF!,Data!#REF!,(IF(B23=Data!#REF!,Data!#REF!,Data!#REF!)))))))))))))))&amp;IF(B23=Data!#REF!,Data!#REF!,(IF(B23=Data!#REF!,Data!#REF!,(IF(B23=Data!#REF!,Data!#REF!,(IF(B23=Data!#REF!,Data!#REF!,(IF(B23=Data!#REF!,Data!#REF!,Data!#REF!)))))))))</f>
        <v>#REF!</v>
      </c>
      <c r="Q23" s="454"/>
      <c r="R23" s="454"/>
      <c r="S23" s="455" t="e">
        <f>IF(B23=Data!#REF!,Data!#REF!,(IF(B23=Data!B91,Data!I91,(IF(B23=Data!#REF!,Data!#REF!,(IF(B23=Data!#REF!,Data!#REF!,(IF(B23=Data!#REF!,Data!#REF!,(IF(B23=Data!#REF!,Data!#REF!,(IF(B23=Data!#REF!,Data!#REF!,(IF(B23=Data!#REF!,Data!#REF!,Data!#REF!)))))))))))))))&amp;IF(B23=Data!#REF!,Data!#REF!,(IF(B23=Data!#REF!,Data!#REF!,(IF(B23=Data!#REF!,Data!#REF!,(IF(B23=Data!#REF!,Data!#REF!,(IF(B23=Data!B70,Data!I70,(IF(B23=Data!B73,Data!I888,(IF(B23=Data!#REF!,Data!#REF!,(IF(B23=Data!#REF!,Data!#REF!,Data!#REF!)))))))))))))))&amp;IF(B23=Data!#REF!,Data!#REF!,(IF(B23=Data!#REF!,Data!#REF!,(IF(B23=Data!#REF!,Data!#REF!,(IF(B23=Data!#REF!,Data!#REF!,(IF(B23=Data!#REF!,Data!#REF!,Data!#REF!)))))))))</f>
        <v>#REF!</v>
      </c>
      <c r="T23" s="456"/>
      <c r="U23" s="455" t="e">
        <f>IF(B23=Data!#REF!,Data!#REF!,(IF(B23=Data!B91,Data!J91,(IF(B23=Data!#REF!,Data!#REF!,(IF(B23=Data!#REF!,Data!#REF!,(IF(B23=Data!#REF!,Data!#REF!,(IF(B23=Data!#REF!,Data!#REF!,(IF(B23=Data!#REF!,Data!#REF!,(IF(B23=Data!#REF!,Data!#REF!,Data!#REF!)))))))))))))))&amp;IF(B23=Data!#REF!,Data!#REF!,(IF(B23=Data!#REF!,Data!#REF!,(IF(B23=Data!#REF!,Data!#REF!,(IF(B23=Data!#REF!,Data!#REF!,(IF(B23=Data!B70,Data!J70,(IF(B23=Data!B73,Data!J888,(IF(B23=Data!#REF!,Data!#REF!,(IF(B23=Data!#REF!,Data!#REF!,Data!#REF!)))))))))))))))&amp;IF(B23=Data!#REF!,Data!#REF!,(IF(B23=Data!#REF!,Data!#REF!,(IF(B23=Data!#REF!,Data!#REF!,(IF(B23=Data!#REF!,Data!#REF!,(IF(B23=Data!#REF!,Data!#REF!,Data!#REF!)))))))))</f>
        <v>#REF!</v>
      </c>
      <c r="V23" s="457" t="str">
        <f>IF(D23="","",VLOOKUP(B23,Data!$B$5:$J$402,9,FALSE)*D23)</f>
        <v/>
      </c>
    </row>
    <row r="24" spans="1:22" s="458" customFormat="1" ht="20" customHeight="1">
      <c r="A24" s="443"/>
      <c r="B24" s="460"/>
      <c r="C24" s="445" t="str">
        <f>IF(D24="","",VLOOKUP(B24,Data!$B$5:$L$402,2,FALSE))</f>
        <v/>
      </c>
      <c r="D24" s="514"/>
      <c r="E24" s="463"/>
      <c r="F24" s="445" t="str">
        <f>IF(D24="","",VLOOKUP(B24,Data!$B$5:$L$402,11,FALSE))</f>
        <v/>
      </c>
      <c r="G24" s="448" t="str">
        <f>IF(D24&gt;0,D24*F24,"-")</f>
        <v>-</v>
      </c>
      <c r="H24" s="449" t="str">
        <f>IF(D24="","",VLOOKUP(B24,Data!$B$5:$D$402,3,FALSE))</f>
        <v/>
      </c>
      <c r="I24" s="450" t="str">
        <f>IF(D24="","",VLOOKUP(B24,Data!$B$5:$M$402,12,FALSE))</f>
        <v/>
      </c>
      <c r="J24" s="535"/>
      <c r="K24" s="452" t="str">
        <f>IF(D24="","",VLOOKUP(B24,Data!$B$5:$E$402,4,FALSE)*D24)</f>
        <v/>
      </c>
      <c r="L24" s="445" t="str">
        <f>IF(D24="","",VLOOKUP(B24,Data!$B$5:$F$402,5,FALSE)*D24)</f>
        <v/>
      </c>
      <c r="M24" s="448" t="e">
        <f>IF(B24=Data!#REF!,Data!#REF!,(IF(B24=Data!B92,Data!G92,(IF(B24=Data!#REF!,Data!#REF!,(IF(B24=Data!#REF!,Data!#REF!,(IF(B24=Data!#REF!,Data!#REF!,(IF(B24=Data!#REF!,Data!#REF!,(IF(B24=Data!#REF!,Data!#REF!,(IF(B24=Data!#REF!,Data!#REF!,Data!#REF!)))))))))))))))&amp;IF(B24=Data!#REF!,Data!#REF!,(IF(B24=Data!#REF!,Data!#REF!,(IF(B24=Data!#REF!,Data!#REF!,(IF(B24=Data!#REF!,Data!#REF!,(IF(B24=Data!B71,Data!G71,(IF(B24=Data!B74,Data!G889,(IF(B24=Data!#REF!,Data!#REF!,(IF(B24=Data!#REF!,Data!#REF!,Data!#REF!)))))))))))))))&amp;IF(B24=Data!#REF!,Data!#REF!,(IF(B24=Data!#REF!,Data!#REF!,(IF(B24=Data!#REF!,Data!#REF!,(IF(B24=Data!#REF!,Data!#REF!,(IF(B24=Data!#REF!,Data!#REF!,Data!#REF!)))))))))</f>
        <v>#REF!</v>
      </c>
      <c r="N24" s="453"/>
      <c r="O24" s="454"/>
      <c r="P24" s="455" t="e">
        <f>IF(B24=Data!#REF!,Data!#REF!,(IF(B24=Data!B92,Data!H92,(IF(B24=Data!#REF!,Data!#REF!,(IF(B24=Data!#REF!,Data!#REF!,(IF(B24=Data!#REF!,Data!#REF!,(IF(B24=Data!#REF!,Data!#REF!,(IF(B24=Data!#REF!,Data!#REF!,(IF(B24=Data!#REF!,Data!#REF!,Data!#REF!)))))))))))))))&amp;IF(B24=Data!#REF!,Data!#REF!,(IF(B24=Data!#REF!,Data!#REF!,(IF(B24=Data!#REF!,Data!#REF!,(IF(B24=Data!#REF!,Data!#REF!,(IF(B24=Data!B71,Data!H71,(IF(B24=Data!B74,Data!H889,(IF(B24=Data!#REF!,Data!#REF!,(IF(B24=Data!#REF!,Data!#REF!,Data!#REF!)))))))))))))))&amp;IF(B24=Data!#REF!,Data!#REF!,(IF(B24=Data!#REF!,Data!#REF!,(IF(B24=Data!#REF!,Data!#REF!,(IF(B24=Data!#REF!,Data!#REF!,(IF(B24=Data!#REF!,Data!#REF!,Data!#REF!)))))))))</f>
        <v>#REF!</v>
      </c>
      <c r="Q24" s="454"/>
      <c r="R24" s="454"/>
      <c r="S24" s="455" t="e">
        <f>IF(B24=Data!#REF!,Data!#REF!,(IF(B24=Data!B92,Data!I92,(IF(B24=Data!#REF!,Data!#REF!,(IF(B24=Data!#REF!,Data!#REF!,(IF(B24=Data!#REF!,Data!#REF!,(IF(B24=Data!#REF!,Data!#REF!,(IF(B24=Data!#REF!,Data!#REF!,(IF(B24=Data!#REF!,Data!#REF!,Data!#REF!)))))))))))))))&amp;IF(B24=Data!#REF!,Data!#REF!,(IF(B24=Data!#REF!,Data!#REF!,(IF(B24=Data!#REF!,Data!#REF!,(IF(B24=Data!#REF!,Data!#REF!,(IF(B24=Data!B71,Data!I71,(IF(B24=Data!B74,Data!I889,(IF(B24=Data!#REF!,Data!#REF!,(IF(B24=Data!#REF!,Data!#REF!,Data!#REF!)))))))))))))))&amp;IF(B24=Data!#REF!,Data!#REF!,(IF(B24=Data!#REF!,Data!#REF!,(IF(B24=Data!#REF!,Data!#REF!,(IF(B24=Data!#REF!,Data!#REF!,(IF(B24=Data!#REF!,Data!#REF!,Data!#REF!)))))))))</f>
        <v>#REF!</v>
      </c>
      <c r="T24" s="456"/>
      <c r="U24" s="455" t="e">
        <f>IF(B24=Data!#REF!,Data!#REF!,(IF(B24=Data!B92,Data!J92,(IF(B24=Data!#REF!,Data!#REF!,(IF(B24=Data!#REF!,Data!#REF!,(IF(B24=Data!#REF!,Data!#REF!,(IF(B24=Data!#REF!,Data!#REF!,(IF(B24=Data!#REF!,Data!#REF!,(IF(B24=Data!#REF!,Data!#REF!,Data!#REF!)))))))))))))))&amp;IF(B24=Data!#REF!,Data!#REF!,(IF(B24=Data!#REF!,Data!#REF!,(IF(B24=Data!#REF!,Data!#REF!,(IF(B24=Data!#REF!,Data!#REF!,(IF(B24=Data!B71,Data!J71,(IF(B24=Data!B74,Data!J889,(IF(B24=Data!#REF!,Data!#REF!,(IF(B24=Data!#REF!,Data!#REF!,Data!#REF!)))))))))))))))&amp;IF(B24=Data!#REF!,Data!#REF!,(IF(B24=Data!#REF!,Data!#REF!,(IF(B24=Data!#REF!,Data!#REF!,(IF(B24=Data!#REF!,Data!#REF!,(IF(B24=Data!#REF!,Data!#REF!,Data!#REF!)))))))))</f>
        <v>#REF!</v>
      </c>
      <c r="V24" s="457" t="str">
        <f>IF(D24="","",VLOOKUP(B24,Data!$B$5:$J$402,9,FALSE)*D24)</f>
        <v/>
      </c>
    </row>
    <row r="25" spans="1:22" s="458" customFormat="1" ht="20" customHeight="1">
      <c r="A25" s="443"/>
      <c r="B25" s="460"/>
      <c r="C25" s="445" t="str">
        <f>IF(D25="","",VLOOKUP(B25,Data!$B$5:$L$402,2,FALSE))</f>
        <v/>
      </c>
      <c r="D25" s="514"/>
      <c r="E25" s="447"/>
      <c r="F25" s="445" t="str">
        <f>IF(D25="","",VLOOKUP(B25,Data!$B$5:$L$402,11,FALSE))</f>
        <v/>
      </c>
      <c r="G25" s="448" t="str">
        <f t="shared" si="0"/>
        <v>-</v>
      </c>
      <c r="H25" s="449" t="str">
        <f>IF(D25="","",VLOOKUP(B25,Data!$B$5:$D$402,3,FALSE))</f>
        <v/>
      </c>
      <c r="I25" s="450" t="str">
        <f>IF(D25="","",VLOOKUP(B25,Data!$B$5:$M$402,12,FALSE))</f>
        <v/>
      </c>
      <c r="J25" s="535"/>
      <c r="K25" s="452" t="str">
        <f>IF(D25="","",VLOOKUP(B25,Data!$B$5:$E$402,4,FALSE)*D25)</f>
        <v/>
      </c>
      <c r="L25" s="445" t="str">
        <f>IF(D25="","",VLOOKUP(B25,Data!$B$5:$F$402,5,FALSE)*D25)</f>
        <v/>
      </c>
      <c r="M25" s="448" t="e">
        <f>IF(B25=Data!#REF!,Data!#REF!,(IF(B25=Data!B95,Data!G95,(IF(B25=Data!#REF!,Data!#REF!,(IF(B25=Data!#REF!,Data!#REF!,(IF(B25=Data!#REF!,Data!#REF!,(IF(B25=Data!#REF!,Data!#REF!,(IF(B25=Data!#REF!,Data!#REF!,(IF(B25=Data!#REF!,Data!#REF!,Data!#REF!)))))))))))))))&amp;IF(B25=Data!#REF!,Data!#REF!,(IF(B25=Data!#REF!,Data!#REF!,(IF(B25=Data!#REF!,Data!#REF!,(IF(B25=Data!#REF!,Data!#REF!,(IF(B25=Data!B74,Data!G74,(IF(B25=Data!B77,Data!G892,(IF(B25=Data!#REF!,Data!#REF!,(IF(B25=Data!#REF!,Data!#REF!,Data!#REF!)))))))))))))))&amp;IF(B25=Data!#REF!,Data!#REF!,(IF(B25=Data!#REF!,Data!#REF!,(IF(B25=Data!#REF!,Data!#REF!,(IF(B25=Data!#REF!,Data!#REF!,(IF(B25=Data!#REF!,Data!#REF!,Data!#REF!)))))))))</f>
        <v>#REF!</v>
      </c>
      <c r="N25" s="453"/>
      <c r="O25" s="454"/>
      <c r="P25" s="455" t="e">
        <f>IF(B25=Data!#REF!,Data!#REF!,(IF(B25=Data!B95,Data!H95,(IF(B25=Data!#REF!,Data!#REF!,(IF(B25=Data!#REF!,Data!#REF!,(IF(B25=Data!#REF!,Data!#REF!,(IF(B25=Data!#REF!,Data!#REF!,(IF(B25=Data!#REF!,Data!#REF!,(IF(B25=Data!#REF!,Data!#REF!,Data!#REF!)))))))))))))))&amp;IF(B25=Data!#REF!,Data!#REF!,(IF(B25=Data!#REF!,Data!#REF!,(IF(B25=Data!#REF!,Data!#REF!,(IF(B25=Data!#REF!,Data!#REF!,(IF(B25=Data!B74,Data!H74,(IF(B25=Data!B77,Data!H892,(IF(B25=Data!#REF!,Data!#REF!,(IF(B25=Data!#REF!,Data!#REF!,Data!#REF!)))))))))))))))&amp;IF(B25=Data!#REF!,Data!#REF!,(IF(B25=Data!#REF!,Data!#REF!,(IF(B25=Data!#REF!,Data!#REF!,(IF(B25=Data!#REF!,Data!#REF!,(IF(B25=Data!#REF!,Data!#REF!,Data!#REF!)))))))))</f>
        <v>#REF!</v>
      </c>
      <c r="Q25" s="454"/>
      <c r="R25" s="454"/>
      <c r="S25" s="455" t="e">
        <f>IF(B25=Data!#REF!,Data!#REF!,(IF(B25=Data!B95,Data!I95,(IF(B25=Data!#REF!,Data!#REF!,(IF(B25=Data!#REF!,Data!#REF!,(IF(B25=Data!#REF!,Data!#REF!,(IF(B25=Data!#REF!,Data!#REF!,(IF(B25=Data!#REF!,Data!#REF!,(IF(B25=Data!#REF!,Data!#REF!,Data!#REF!)))))))))))))))&amp;IF(B25=Data!#REF!,Data!#REF!,(IF(B25=Data!#REF!,Data!#REF!,(IF(B25=Data!#REF!,Data!#REF!,(IF(B25=Data!#REF!,Data!#REF!,(IF(B25=Data!B74,Data!I74,(IF(B25=Data!B77,Data!I892,(IF(B25=Data!#REF!,Data!#REF!,(IF(B25=Data!#REF!,Data!#REF!,Data!#REF!)))))))))))))))&amp;IF(B25=Data!#REF!,Data!#REF!,(IF(B25=Data!#REF!,Data!#REF!,(IF(B25=Data!#REF!,Data!#REF!,(IF(B25=Data!#REF!,Data!#REF!,(IF(B25=Data!#REF!,Data!#REF!,Data!#REF!)))))))))</f>
        <v>#REF!</v>
      </c>
      <c r="T25" s="456"/>
      <c r="U25" s="455" t="e">
        <f>IF(B25=Data!#REF!,Data!#REF!,(IF(B25=Data!B95,Data!J95,(IF(B25=Data!#REF!,Data!#REF!,(IF(B25=Data!#REF!,Data!#REF!,(IF(B25=Data!#REF!,Data!#REF!,(IF(B25=Data!#REF!,Data!#REF!,(IF(B25=Data!#REF!,Data!#REF!,(IF(B25=Data!#REF!,Data!#REF!,Data!#REF!)))))))))))))))&amp;IF(B25=Data!#REF!,Data!#REF!,(IF(B25=Data!#REF!,Data!#REF!,(IF(B25=Data!#REF!,Data!#REF!,(IF(B25=Data!#REF!,Data!#REF!,(IF(B25=Data!B74,Data!J74,(IF(B25=Data!B77,Data!J892,(IF(B25=Data!#REF!,Data!#REF!,(IF(B25=Data!#REF!,Data!#REF!,Data!#REF!)))))))))))))))&amp;IF(B25=Data!#REF!,Data!#REF!,(IF(B25=Data!#REF!,Data!#REF!,(IF(B25=Data!#REF!,Data!#REF!,(IF(B25=Data!#REF!,Data!#REF!,(IF(B25=Data!#REF!,Data!#REF!,Data!#REF!)))))))))</f>
        <v>#REF!</v>
      </c>
      <c r="V25" s="457" t="str">
        <f>IF(D25="","",VLOOKUP(B25,Data!$B$5:$J$402,9,FALSE)*D25)</f>
        <v/>
      </c>
    </row>
    <row r="26" spans="1:22" s="458" customFormat="1" ht="20" customHeight="1">
      <c r="A26" s="443"/>
      <c r="B26" s="462"/>
      <c r="C26" s="445" t="str">
        <f>IF(D26="","",VLOOKUP(B26,Data!$B$5:$L$402,2,FALSE))</f>
        <v/>
      </c>
      <c r="D26" s="461"/>
      <c r="E26" s="463"/>
      <c r="F26" s="445" t="str">
        <f>IF(D26="","",VLOOKUP(B26,Data!$B$5:$L$402,11,FALSE))</f>
        <v/>
      </c>
      <c r="G26" s="448" t="str">
        <f t="shared" si="0"/>
        <v>-</v>
      </c>
      <c r="H26" s="449" t="str">
        <f>IF(D26="","",VLOOKUP(B26,Data!$B$5:$D$402,3,FALSE))</f>
        <v/>
      </c>
      <c r="I26" s="450" t="str">
        <f>IF(D26="","",VLOOKUP(B26,Data!$B$5:$M$402,12,FALSE))</f>
        <v/>
      </c>
      <c r="J26" s="451"/>
      <c r="K26" s="452" t="str">
        <f>IF(D26="","",VLOOKUP(B26,Data!$B$5:$E$402,4,FALSE)*D26)</f>
        <v/>
      </c>
      <c r="L26" s="445" t="str">
        <f>IF(D26="","",VLOOKUP(B26,Data!$B$5:$F$402,5,FALSE)*D26)</f>
        <v/>
      </c>
      <c r="M26" s="448" t="e">
        <f>IF(B26=Data!#REF!,Data!#REF!,(IF(B26=Data!B114,Data!G114,(IF(B26=Data!#REF!,Data!#REF!,(IF(B26=Data!#REF!,Data!#REF!,(IF(B26=Data!#REF!,Data!#REF!,(IF(B26=Data!#REF!,Data!#REF!,(IF(B26=Data!#REF!,Data!#REF!,(IF(B26=Data!#REF!,Data!#REF!,Data!#REF!)))))))))))))))&amp;IF(B26=Data!#REF!,Data!#REF!,(IF(B26=Data!#REF!,Data!#REF!,(IF(B26=Data!#REF!,Data!#REF!,(IF(B26=Data!#REF!,Data!#REF!,(IF(B26=Data!B93,Data!G93,(IF(B26=Data!B96,Data!G911,(IF(B26=Data!#REF!,Data!#REF!,(IF(B26=Data!#REF!,Data!#REF!,Data!#REF!)))))))))))))))&amp;IF(B26=Data!#REF!,Data!#REF!,(IF(B26=Data!#REF!,Data!#REF!,(IF(B26=Data!#REF!,Data!#REF!,(IF(B26=Data!#REF!,Data!#REF!,(IF(B26=Data!#REF!,Data!#REF!,Data!#REF!)))))))))</f>
        <v>#REF!</v>
      </c>
      <c r="N26" s="453"/>
      <c r="O26" s="454"/>
      <c r="P26" s="455" t="e">
        <f>IF(B26=Data!#REF!,Data!#REF!,(IF(B26=Data!B114,Data!H114,(IF(B26=Data!#REF!,Data!#REF!,(IF(B26=Data!#REF!,Data!#REF!,(IF(B26=Data!#REF!,Data!#REF!,(IF(B26=Data!#REF!,Data!#REF!,(IF(B26=Data!#REF!,Data!#REF!,(IF(B26=Data!#REF!,Data!#REF!,Data!#REF!)))))))))))))))&amp;IF(B26=Data!#REF!,Data!#REF!,(IF(B26=Data!#REF!,Data!#REF!,(IF(B26=Data!#REF!,Data!#REF!,(IF(B26=Data!#REF!,Data!#REF!,(IF(B26=Data!B93,Data!H93,(IF(B26=Data!B96,Data!H911,(IF(B26=Data!#REF!,Data!#REF!,(IF(B26=Data!#REF!,Data!#REF!,Data!#REF!)))))))))))))))&amp;IF(B26=Data!#REF!,Data!#REF!,(IF(B26=Data!#REF!,Data!#REF!,(IF(B26=Data!#REF!,Data!#REF!,(IF(B26=Data!#REF!,Data!#REF!,(IF(B26=Data!#REF!,Data!#REF!,Data!#REF!)))))))))</f>
        <v>#REF!</v>
      </c>
      <c r="Q26" s="454"/>
      <c r="R26" s="454"/>
      <c r="S26" s="455" t="e">
        <f>IF(B26=Data!#REF!,Data!#REF!,(IF(B26=Data!B114,Data!I114,(IF(B26=Data!#REF!,Data!#REF!,(IF(B26=Data!#REF!,Data!#REF!,(IF(B26=Data!#REF!,Data!#REF!,(IF(B26=Data!#REF!,Data!#REF!,(IF(B26=Data!#REF!,Data!#REF!,(IF(B26=Data!#REF!,Data!#REF!,Data!#REF!)))))))))))))))&amp;IF(B26=Data!#REF!,Data!#REF!,(IF(B26=Data!#REF!,Data!#REF!,(IF(B26=Data!#REF!,Data!#REF!,(IF(B26=Data!#REF!,Data!#REF!,(IF(B26=Data!B93,Data!I93,(IF(B26=Data!B96,Data!I911,(IF(B26=Data!#REF!,Data!#REF!,(IF(B26=Data!#REF!,Data!#REF!,Data!#REF!)))))))))))))))&amp;IF(B26=Data!#REF!,Data!#REF!,(IF(B26=Data!#REF!,Data!#REF!,(IF(B26=Data!#REF!,Data!#REF!,(IF(B26=Data!#REF!,Data!#REF!,(IF(B26=Data!#REF!,Data!#REF!,Data!#REF!)))))))))</f>
        <v>#REF!</v>
      </c>
      <c r="T26" s="456"/>
      <c r="U26" s="455" t="e">
        <f>IF(B26=Data!#REF!,Data!#REF!,(IF(B26=Data!B114,Data!J114,(IF(B26=Data!#REF!,Data!#REF!,(IF(B26=Data!#REF!,Data!#REF!,(IF(B26=Data!#REF!,Data!#REF!,(IF(B26=Data!#REF!,Data!#REF!,(IF(B26=Data!#REF!,Data!#REF!,(IF(B26=Data!#REF!,Data!#REF!,Data!#REF!)))))))))))))))&amp;IF(B26=Data!#REF!,Data!#REF!,(IF(B26=Data!#REF!,Data!#REF!,(IF(B26=Data!#REF!,Data!#REF!,(IF(B26=Data!#REF!,Data!#REF!,(IF(B26=Data!B93,Data!J93,(IF(B26=Data!B96,Data!J911,(IF(B26=Data!#REF!,Data!#REF!,(IF(B26=Data!#REF!,Data!#REF!,Data!#REF!)))))))))))))))&amp;IF(B26=Data!#REF!,Data!#REF!,(IF(B26=Data!#REF!,Data!#REF!,(IF(B26=Data!#REF!,Data!#REF!,(IF(B26=Data!#REF!,Data!#REF!,(IF(B26=Data!#REF!,Data!#REF!,Data!#REF!)))))))))</f>
        <v>#REF!</v>
      </c>
      <c r="V26" s="457" t="str">
        <f>IF(D26="","",VLOOKUP(B26,Data!$B$5:$J$402,9,FALSE)*D26)</f>
        <v/>
      </c>
    </row>
    <row r="27" spans="1:22" s="458" customFormat="1" ht="17.5">
      <c r="A27" s="464"/>
      <c r="B27" s="465"/>
      <c r="C27" s="466"/>
      <c r="D27" s="467"/>
      <c r="E27" s="467"/>
      <c r="F27" s="468"/>
      <c r="G27" s="468"/>
      <c r="H27" s="468"/>
      <c r="I27" s="467"/>
      <c r="J27" s="467"/>
      <c r="K27" s="468"/>
      <c r="L27" s="468"/>
      <c r="M27" s="468"/>
      <c r="N27" s="469"/>
      <c r="O27" s="470"/>
      <c r="P27" s="471"/>
      <c r="Q27" s="470"/>
      <c r="R27" s="470"/>
      <c r="S27" s="471"/>
      <c r="T27" s="472"/>
      <c r="U27" s="471"/>
      <c r="V27" s="473"/>
    </row>
    <row r="28" spans="1:22" s="458" customFormat="1" ht="17.5">
      <c r="A28" s="467"/>
      <c r="B28" s="465"/>
      <c r="C28" s="466"/>
      <c r="D28" s="474">
        <f>SUM(D18:D26)</f>
        <v>32</v>
      </c>
      <c r="E28" s="474"/>
      <c r="F28" s="475"/>
      <c r="G28" s="475">
        <f>SUM(G18:G27)</f>
        <v>100434.62</v>
      </c>
      <c r="H28" s="467"/>
      <c r="I28" s="467"/>
      <c r="J28" s="467"/>
      <c r="K28" s="475">
        <f>SUM(K18:K26)</f>
        <v>8902</v>
      </c>
      <c r="L28" s="475">
        <f>SUM(L18:L26)</f>
        <v>8102</v>
      </c>
      <c r="M28" s="475" t="e">
        <f>SUM(M16:M27)</f>
        <v>#REF!</v>
      </c>
      <c r="N28" s="476"/>
      <c r="O28" s="475">
        <f>SUM(O16:O27)</f>
        <v>0</v>
      </c>
      <c r="P28" s="475" t="e">
        <f>SUM(P16:P27)</f>
        <v>#REF!</v>
      </c>
      <c r="Q28" s="476"/>
      <c r="R28" s="475"/>
      <c r="S28" s="475"/>
      <c r="T28" s="476"/>
      <c r="U28" s="475" t="e">
        <f>SUM(U16:U27)</f>
        <v>#REF!</v>
      </c>
      <c r="V28" s="477">
        <f>SUM(V18:V26)</f>
        <v>48.075999999999993</v>
      </c>
    </row>
    <row r="29" spans="1:22" s="458" customFormat="1" ht="17.5">
      <c r="A29" s="467"/>
      <c r="B29" s="465"/>
      <c r="C29" s="466"/>
      <c r="D29" s="478"/>
      <c r="E29" s="479"/>
      <c r="F29" s="480" t="s">
        <v>528</v>
      </c>
      <c r="G29" s="481"/>
      <c r="H29" s="478"/>
      <c r="I29" s="478"/>
      <c r="J29" s="478"/>
      <c r="K29" s="482"/>
      <c r="L29" s="481"/>
      <c r="M29" s="483"/>
      <c r="N29" s="484"/>
      <c r="O29" s="484"/>
      <c r="P29" s="484"/>
      <c r="Q29" s="484"/>
      <c r="R29" s="484"/>
      <c r="S29" s="484"/>
      <c r="T29" s="483"/>
      <c r="U29" s="483"/>
      <c r="V29" s="485"/>
    </row>
    <row r="30" spans="1:22" ht="13">
      <c r="A30" s="372" t="s">
        <v>522</v>
      </c>
      <c r="B30" s="373"/>
      <c r="C30" s="486"/>
      <c r="D30" s="390" t="s">
        <v>81</v>
      </c>
      <c r="E30" s="390"/>
      <c r="F30" s="367" t="s">
        <v>82</v>
      </c>
      <c r="G30" s="487"/>
      <c r="H30" s="398" t="s">
        <v>83</v>
      </c>
      <c r="I30" s="488"/>
      <c r="J30" s="389" t="s">
        <v>84</v>
      </c>
      <c r="K30" s="389"/>
      <c r="L30" s="605" t="s">
        <v>85</v>
      </c>
      <c r="M30" s="606"/>
      <c r="N30" s="606"/>
      <c r="O30" s="606"/>
      <c r="P30" s="606"/>
      <c r="Q30" s="606"/>
      <c r="R30" s="606"/>
      <c r="S30" s="606"/>
      <c r="T30" s="606"/>
      <c r="U30" s="606"/>
      <c r="V30" s="607"/>
    </row>
    <row r="31" spans="1:22" ht="13">
      <c r="A31" s="384" t="s">
        <v>523</v>
      </c>
      <c r="B31" s="385"/>
      <c r="C31" s="489"/>
      <c r="D31" s="385" t="s">
        <v>87</v>
      </c>
      <c r="E31" s="385"/>
      <c r="F31" s="608"/>
      <c r="G31" s="609"/>
      <c r="H31" s="384" t="s">
        <v>88</v>
      </c>
      <c r="I31" s="490"/>
      <c r="J31" s="393" t="s">
        <v>89</v>
      </c>
      <c r="K31" s="393"/>
      <c r="L31" s="386"/>
      <c r="M31" s="385"/>
      <c r="N31" s="385"/>
      <c r="O31" s="385"/>
      <c r="P31" s="385"/>
      <c r="Q31" s="385"/>
      <c r="R31" s="385"/>
      <c r="S31" s="385"/>
      <c r="T31" s="385"/>
      <c r="U31" s="385"/>
      <c r="V31" s="394"/>
    </row>
    <row r="32" spans="1:22">
      <c r="A32" s="384" t="s">
        <v>524</v>
      </c>
      <c r="B32" s="385"/>
      <c r="C32" s="392"/>
      <c r="D32" s="385"/>
      <c r="E32" s="385"/>
      <c r="F32" s="608"/>
      <c r="G32" s="609"/>
      <c r="H32" s="384"/>
      <c r="I32" s="490"/>
      <c r="J32" s="393" t="s">
        <v>93</v>
      </c>
      <c r="K32" s="393"/>
      <c r="L32" s="386"/>
      <c r="M32" s="385"/>
      <c r="N32" s="385"/>
      <c r="O32" s="385"/>
      <c r="P32" s="385"/>
      <c r="Q32" s="385"/>
      <c r="R32" s="385"/>
      <c r="S32" s="385"/>
      <c r="T32" s="385"/>
      <c r="U32" s="385"/>
      <c r="V32" s="394"/>
    </row>
    <row r="33" spans="1:22">
      <c r="A33" s="400"/>
      <c r="B33" s="401"/>
      <c r="C33" s="491"/>
      <c r="D33" s="385" t="s">
        <v>94</v>
      </c>
      <c r="E33" s="385"/>
      <c r="F33" s="492"/>
      <c r="G33" s="493"/>
      <c r="H33" s="384" t="s">
        <v>95</v>
      </c>
      <c r="I33" s="490"/>
      <c r="J33" s="393"/>
      <c r="K33" s="393"/>
      <c r="L33" s="386"/>
      <c r="M33" s="385"/>
      <c r="N33" s="385"/>
      <c r="O33" s="385"/>
      <c r="P33" s="385"/>
      <c r="Q33" s="385"/>
      <c r="R33" s="385"/>
      <c r="S33" s="385"/>
      <c r="T33" s="385"/>
      <c r="U33" s="385"/>
      <c r="V33" s="394"/>
    </row>
    <row r="34" spans="1:22" ht="13">
      <c r="A34" s="372" t="s">
        <v>96</v>
      </c>
      <c r="B34" s="390"/>
      <c r="C34" s="388"/>
      <c r="D34" s="385" t="s">
        <v>97</v>
      </c>
      <c r="E34" s="385"/>
      <c r="F34" s="494" t="s">
        <v>98</v>
      </c>
      <c r="G34" s="495"/>
      <c r="H34" s="384" t="s">
        <v>88</v>
      </c>
      <c r="I34" s="490"/>
      <c r="J34" s="393" t="s">
        <v>99</v>
      </c>
      <c r="K34" s="393"/>
      <c r="L34" s="386"/>
      <c r="M34" s="385"/>
      <c r="N34" s="385"/>
      <c r="O34" s="385"/>
      <c r="P34" s="385"/>
      <c r="Q34" s="385"/>
      <c r="R34" s="385"/>
      <c r="S34" s="385"/>
      <c r="T34" s="385"/>
      <c r="U34" s="385"/>
      <c r="V34" s="394"/>
    </row>
    <row r="35" spans="1:22" ht="13">
      <c r="A35" s="496" t="s">
        <v>887</v>
      </c>
      <c r="B35" s="385"/>
      <c r="C35" s="392"/>
      <c r="D35" s="385" t="s">
        <v>100</v>
      </c>
      <c r="E35" s="385"/>
      <c r="F35" s="497"/>
      <c r="G35" s="498"/>
      <c r="H35" s="384" t="s">
        <v>101</v>
      </c>
      <c r="I35" s="490"/>
      <c r="J35" s="393" t="s">
        <v>525</v>
      </c>
      <c r="K35" s="393"/>
      <c r="L35" s="610" t="s">
        <v>103</v>
      </c>
      <c r="M35" s="611"/>
      <c r="N35" s="611"/>
      <c r="O35" s="611"/>
      <c r="P35" s="611"/>
      <c r="Q35" s="611"/>
      <c r="R35" s="611"/>
      <c r="S35" s="611"/>
      <c r="T35" s="611"/>
      <c r="U35" s="611"/>
      <c r="V35" s="612"/>
    </row>
    <row r="36" spans="1:22">
      <c r="A36" s="400"/>
      <c r="B36" s="401"/>
      <c r="C36" s="402"/>
      <c r="D36" s="401"/>
      <c r="E36" s="401"/>
      <c r="F36" s="620" t="s">
        <v>1016</v>
      </c>
      <c r="G36" s="621"/>
      <c r="H36" s="620" t="s">
        <v>1017</v>
      </c>
      <c r="I36" s="621"/>
      <c r="J36" s="405" t="s">
        <v>104</v>
      </c>
      <c r="K36" s="405"/>
      <c r="L36" s="601" t="s">
        <v>105</v>
      </c>
      <c r="M36" s="602"/>
      <c r="N36" s="602"/>
      <c r="O36" s="602"/>
      <c r="P36" s="602"/>
      <c r="Q36" s="602"/>
      <c r="R36" s="602"/>
      <c r="S36" s="602"/>
      <c r="T36" s="602"/>
      <c r="U36" s="602"/>
      <c r="V36" s="603"/>
    </row>
    <row r="37" spans="1:22" ht="21.5" customHeight="1"/>
    <row r="38" spans="1:22" ht="19.5" customHeight="1"/>
    <row r="39" spans="1:22" ht="19.5" customHeight="1"/>
    <row r="40" spans="1:22" ht="17.75" customHeight="1">
      <c r="A40" s="499" t="s">
        <v>1001</v>
      </c>
      <c r="B40" s="499"/>
      <c r="C40" s="568" t="s">
        <v>573</v>
      </c>
      <c r="F40" s="501" t="s">
        <v>906</v>
      </c>
      <c r="H40" s="501" t="s">
        <v>912</v>
      </c>
      <c r="I40" s="502"/>
    </row>
    <row r="41" spans="1:22" ht="17.75" customHeight="1">
      <c r="A41" s="499" t="s">
        <v>1002</v>
      </c>
      <c r="B41" s="499"/>
      <c r="C41" s="568" t="s">
        <v>573</v>
      </c>
      <c r="F41" s="501" t="s">
        <v>907</v>
      </c>
      <c r="H41" s="501" t="s">
        <v>912</v>
      </c>
      <c r="I41" s="502"/>
    </row>
    <row r="42" spans="1:22" ht="17.75" customHeight="1">
      <c r="A42" s="499" t="s">
        <v>1003</v>
      </c>
      <c r="B42" s="499"/>
      <c r="C42" s="568" t="s">
        <v>573</v>
      </c>
      <c r="F42" s="501" t="s">
        <v>908</v>
      </c>
      <c r="H42" s="501" t="s">
        <v>573</v>
      </c>
      <c r="I42" s="502"/>
    </row>
    <row r="43" spans="1:22" ht="17.75" customHeight="1">
      <c r="A43" s="499" t="s">
        <v>1004</v>
      </c>
      <c r="B43" s="499"/>
      <c r="C43" s="568" t="s">
        <v>573</v>
      </c>
      <c r="F43" s="501" t="s">
        <v>909</v>
      </c>
      <c r="H43" s="501" t="s">
        <v>573</v>
      </c>
      <c r="I43" s="502"/>
    </row>
    <row r="44" spans="1:22" ht="17.75" customHeight="1">
      <c r="A44" s="499" t="s">
        <v>1005</v>
      </c>
      <c r="B44" s="499"/>
      <c r="C44" s="568" t="s">
        <v>573</v>
      </c>
      <c r="F44" s="501" t="s">
        <v>910</v>
      </c>
      <c r="H44" s="501" t="s">
        <v>573</v>
      </c>
    </row>
    <row r="45" spans="1:22" ht="20">
      <c r="F45" s="501" t="s">
        <v>911</v>
      </c>
      <c r="H45" s="501" t="s">
        <v>573</v>
      </c>
    </row>
    <row r="46" spans="1:22" ht="20">
      <c r="F46" s="501"/>
      <c r="H46" s="501"/>
    </row>
    <row r="47" spans="1:22" ht="20">
      <c r="F47" s="501"/>
      <c r="H47" s="501"/>
    </row>
    <row r="48" spans="1:22" ht="20">
      <c r="F48" s="501"/>
      <c r="H48" s="501"/>
    </row>
    <row r="49" spans="6:8" ht="20">
      <c r="F49" s="501"/>
      <c r="H49" s="501"/>
    </row>
  </sheetData>
  <mergeCells count="8">
    <mergeCell ref="F36:G36"/>
    <mergeCell ref="H36:I36"/>
    <mergeCell ref="L36:V36"/>
    <mergeCell ref="Q1:T1"/>
    <mergeCell ref="L30:V30"/>
    <mergeCell ref="F31:G31"/>
    <mergeCell ref="F32:G32"/>
    <mergeCell ref="L35:V35"/>
  </mergeCells>
  <printOptions horizontalCentered="1"/>
  <pageMargins left="0.15748031496062992" right="0" top="0.11811023622047245" bottom="0.15748031496062992" header="0.51181102362204722" footer="0.19685039370078741"/>
  <pageSetup paperSize="9" scale="70" firstPageNumber="4294963191" fitToHeight="2" orientation="landscape" r:id="rId1"/>
  <headerFooter alignWithMargins="0">
    <oddHeader>&amp;R&amp;"Calibri"&amp;10&amp;K000000 Confidential&amp;1#_x000D_</oddHead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E1CE-DDBE-4F0D-B00C-8A933E69C05F}">
  <sheetPr>
    <pageSetUpPr fitToPage="1"/>
  </sheetPr>
  <dimension ref="A1:V51"/>
  <sheetViews>
    <sheetView zoomScale="85" zoomScaleNormal="85" zoomScaleSheetLayoutView="100" workbookViewId="0">
      <selection activeCell="I14" sqref="I14"/>
    </sheetView>
  </sheetViews>
  <sheetFormatPr defaultColWidth="9.1796875" defaultRowHeight="12.5"/>
  <cols>
    <col min="1" max="1" width="8.4531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 ca="1">TODAY()</f>
        <v>44827</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375"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576"/>
      <c r="I10" s="577"/>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536" t="s">
        <v>998</v>
      </c>
      <c r="C18" s="512" t="str">
        <f>IF(D18="","",VLOOKUP(B18,Data!$B$5:$L$402,2,FALSE))</f>
        <v/>
      </c>
      <c r="D18" s="514"/>
      <c r="E18" s="447"/>
      <c r="F18" s="445" t="str">
        <f>IF(D18="","",VLOOKUP(B18,Data!$B$5:$L$402,11,FALSE))</f>
        <v/>
      </c>
      <c r="G18" s="448" t="str">
        <f t="shared" ref="G18:G28" si="0">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139,Data!G139,(IF(B18=Data!#REF!,Data!#REF!,(IF(B18=Data!#REF!,Data!#REF!,(IF(B18=Data!#REF!,Data!#REF!,(IF(B18=Data!#REF!,Data!#REF!,(IF(B18=Data!#REF!,Data!#REF!,(IF(B18=Data!#REF!,Data!#REF!,Data!#REF!)))))))))))))))&amp;IF(B18=Data!#REF!,Data!#REF!,(IF(B18=Data!#REF!,Data!#REF!,(IF(B18=Data!#REF!,Data!#REF!,(IF(B18=Data!#REF!,Data!#REF!,(IF(B18=Data!B118,Data!G118,(IF(B18=Data!B121,Data!G936,(IF(B18=Data!#REF!,Data!#REF!,(IF(B18=Data!#REF!,Data!#REF!,Data!#REF!)))))))))))))))&amp;IF(B18=Data!#REF!,Data!#REF!,(IF(B18=Data!#REF!,Data!#REF!,(IF(B18=Data!#REF!,Data!#REF!,(IF(B18=Data!#REF!,Data!#REF!,(IF(B18=Data!#REF!,Data!#REF!,Data!#REF!)))))))))</f>
        <v>#REF!</v>
      </c>
      <c r="N18" s="453"/>
      <c r="O18" s="454"/>
      <c r="P18" s="455" t="e">
        <f>IF(B18=Data!#REF!,Data!#REF!,(IF(B18=Data!B139,Data!H139,(IF(B18=Data!#REF!,Data!#REF!,(IF(B18=Data!#REF!,Data!#REF!,(IF(B18=Data!#REF!,Data!#REF!,(IF(B18=Data!#REF!,Data!#REF!,(IF(B18=Data!#REF!,Data!#REF!,(IF(B18=Data!#REF!,Data!#REF!,Data!#REF!)))))))))))))))&amp;IF(B18=Data!#REF!,Data!#REF!,(IF(B18=Data!#REF!,Data!#REF!,(IF(B18=Data!#REF!,Data!#REF!,(IF(B18=Data!#REF!,Data!#REF!,(IF(B18=Data!B118,Data!H118,(IF(B18=Data!B121,Data!H936,(IF(B18=Data!#REF!,Data!#REF!,(IF(B18=Data!#REF!,Data!#REF!,Data!#REF!)))))))))))))))&amp;IF(B18=Data!#REF!,Data!#REF!,(IF(B18=Data!#REF!,Data!#REF!,(IF(B18=Data!#REF!,Data!#REF!,(IF(B18=Data!#REF!,Data!#REF!,(IF(B18=Data!#REF!,Data!#REF!,Data!#REF!)))))))))</f>
        <v>#REF!</v>
      </c>
      <c r="Q18" s="454"/>
      <c r="R18" s="454"/>
      <c r="S18" s="455" t="e">
        <f>IF(B18=Data!#REF!,Data!#REF!,(IF(B18=Data!B139,Data!I139,(IF(B18=Data!#REF!,Data!#REF!,(IF(B18=Data!#REF!,Data!#REF!,(IF(B18=Data!#REF!,Data!#REF!,(IF(B18=Data!#REF!,Data!#REF!,(IF(B18=Data!#REF!,Data!#REF!,(IF(B18=Data!#REF!,Data!#REF!,Data!#REF!)))))))))))))))&amp;IF(B18=Data!#REF!,Data!#REF!,(IF(B18=Data!#REF!,Data!#REF!,(IF(B18=Data!#REF!,Data!#REF!,(IF(B18=Data!#REF!,Data!#REF!,(IF(B18=Data!B118,Data!I118,(IF(B18=Data!B121,Data!I936,(IF(B18=Data!#REF!,Data!#REF!,(IF(B18=Data!#REF!,Data!#REF!,Data!#REF!)))))))))))))))&amp;IF(B18=Data!#REF!,Data!#REF!,(IF(B18=Data!#REF!,Data!#REF!,(IF(B18=Data!#REF!,Data!#REF!,(IF(B18=Data!#REF!,Data!#REF!,(IF(B18=Data!#REF!,Data!#REF!,Data!#REF!)))))))))</f>
        <v>#REF!</v>
      </c>
      <c r="T18" s="456"/>
      <c r="U18" s="455" t="e">
        <f>IF(B18=Data!#REF!,Data!#REF!,(IF(B18=Data!B139,Data!J139,(IF(B18=Data!#REF!,Data!#REF!,(IF(B18=Data!#REF!,Data!#REF!,(IF(B18=Data!#REF!,Data!#REF!,(IF(B18=Data!#REF!,Data!#REF!,(IF(B18=Data!#REF!,Data!#REF!,(IF(B18=Data!#REF!,Data!#REF!,Data!#REF!)))))))))))))))&amp;IF(B18=Data!#REF!,Data!#REF!,(IF(B18=Data!#REF!,Data!#REF!,(IF(B18=Data!#REF!,Data!#REF!,(IF(B18=Data!#REF!,Data!#REF!,(IF(B18=Data!B118,Data!J118,(IF(B18=Data!B121,Data!J936,(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443"/>
      <c r="B19" s="460" t="s">
        <v>413</v>
      </c>
      <c r="C19" s="445" t="str">
        <f>IF(D19="","",VLOOKUP(B19,Data!$B$5:$L$402,2,FALSE))</f>
        <v>ZH56730</v>
      </c>
      <c r="D19" s="514">
        <v>1</v>
      </c>
      <c r="E19" s="447" t="s">
        <v>520</v>
      </c>
      <c r="F19" s="445">
        <f>IF(D19="","",VLOOKUP(B19,Data!$B$5:$L$402,11,FALSE))</f>
        <v>2658.11</v>
      </c>
      <c r="G19" s="448">
        <f t="shared" ref="G19:G20" si="1">IF(D19&gt;0,D19*F19,"-")</f>
        <v>2658.11</v>
      </c>
      <c r="H19" s="449" t="str">
        <f>IF(D19="","",VLOOKUP(B19,Data!$B$5:$D$402,3,FALSE))</f>
        <v>C/T</v>
      </c>
      <c r="I19" s="450" t="str">
        <f>IF(D19="","",VLOOKUP(B19,Data!$B$5:$M$402,12,FALSE))</f>
        <v>Indonesia</v>
      </c>
      <c r="J19" s="535" t="s">
        <v>999</v>
      </c>
      <c r="K19" s="452">
        <f>IF(D19="","",VLOOKUP(B19,Data!$B$5:$E$402,4,FALSE)*D19)</f>
        <v>266</v>
      </c>
      <c r="L19" s="445">
        <f>IF(D19="","",VLOOKUP(B19,Data!$B$5:$F$402,5,FALSE)*D19)</f>
        <v>246</v>
      </c>
      <c r="M19" s="448" t="e">
        <f>IF(B19=Data!#REF!,Data!#REF!,(IF(B19=Data!B88,Data!G88,(IF(B19=Data!#REF!,Data!#REF!,(IF(B19=Data!#REF!,Data!#REF!,(IF(B19=Data!#REF!,Data!#REF!,(IF(B19=Data!#REF!,Data!#REF!,(IF(B19=Data!#REF!,Data!#REF!,(IF(B19=Data!#REF!,Data!#REF!,Data!#REF!)))))))))))))))&amp;IF(B19=Data!#REF!,Data!#REF!,(IF(B19=Data!#REF!,Data!#REF!,(IF(B19=Data!#REF!,Data!#REF!,(IF(B19=Data!#REF!,Data!#REF!,(IF(B19=Data!B67,Data!G67,(IF(B19=Data!B70,Data!G885,(IF(B19=Data!#REF!,Data!#REF!,(IF(B19=Data!#REF!,Data!#REF!,Data!#REF!)))))))))))))))&amp;IF(B19=Data!#REF!,Data!#REF!,(IF(B19=Data!#REF!,Data!#REF!,(IF(B19=Data!#REF!,Data!#REF!,(IF(B19=Data!#REF!,Data!#REF!,(IF(B19=Data!#REF!,Data!#REF!,Data!#REF!)))))))))</f>
        <v>#REF!</v>
      </c>
      <c r="N19" s="453"/>
      <c r="O19" s="454"/>
      <c r="P19" s="455" t="e">
        <f>IF(B19=Data!#REF!,Data!#REF!,(IF(B19=Data!B88,Data!H88,(IF(B19=Data!#REF!,Data!#REF!,(IF(B19=Data!#REF!,Data!#REF!,(IF(B19=Data!#REF!,Data!#REF!,(IF(B19=Data!#REF!,Data!#REF!,(IF(B19=Data!#REF!,Data!#REF!,(IF(B19=Data!#REF!,Data!#REF!,Data!#REF!)))))))))))))))&amp;IF(B19=Data!#REF!,Data!#REF!,(IF(B19=Data!#REF!,Data!#REF!,(IF(B19=Data!#REF!,Data!#REF!,(IF(B19=Data!#REF!,Data!#REF!,(IF(B19=Data!B67,Data!H67,(IF(B19=Data!B70,Data!H885,(IF(B19=Data!#REF!,Data!#REF!,(IF(B19=Data!#REF!,Data!#REF!,Data!#REF!)))))))))))))))&amp;IF(B19=Data!#REF!,Data!#REF!,(IF(B19=Data!#REF!,Data!#REF!,(IF(B19=Data!#REF!,Data!#REF!,(IF(B19=Data!#REF!,Data!#REF!,(IF(B19=Data!#REF!,Data!#REF!,Data!#REF!)))))))))</f>
        <v>#REF!</v>
      </c>
      <c r="Q19" s="454"/>
      <c r="R19" s="454"/>
      <c r="S19" s="455" t="e">
        <f>IF(B19=Data!#REF!,Data!#REF!,(IF(B19=Data!B88,Data!I88,(IF(B19=Data!#REF!,Data!#REF!,(IF(B19=Data!#REF!,Data!#REF!,(IF(B19=Data!#REF!,Data!#REF!,(IF(B19=Data!#REF!,Data!#REF!,(IF(B19=Data!#REF!,Data!#REF!,(IF(B19=Data!#REF!,Data!#REF!,Data!#REF!)))))))))))))))&amp;IF(B19=Data!#REF!,Data!#REF!,(IF(B19=Data!#REF!,Data!#REF!,(IF(B19=Data!#REF!,Data!#REF!,(IF(B19=Data!#REF!,Data!#REF!,(IF(B19=Data!B67,Data!I67,(IF(B19=Data!B70,Data!I885,(IF(B19=Data!#REF!,Data!#REF!,(IF(B19=Data!#REF!,Data!#REF!,Data!#REF!)))))))))))))))&amp;IF(B19=Data!#REF!,Data!#REF!,(IF(B19=Data!#REF!,Data!#REF!,(IF(B19=Data!#REF!,Data!#REF!,(IF(B19=Data!#REF!,Data!#REF!,(IF(B19=Data!#REF!,Data!#REF!,Data!#REF!)))))))))</f>
        <v>#REF!</v>
      </c>
      <c r="T19" s="456"/>
      <c r="U19" s="455" t="e">
        <f>IF(B19=Data!#REF!,Data!#REF!,(IF(B19=Data!B88,Data!J88,(IF(B19=Data!#REF!,Data!#REF!,(IF(B19=Data!#REF!,Data!#REF!,(IF(B19=Data!#REF!,Data!#REF!,(IF(B19=Data!#REF!,Data!#REF!,(IF(B19=Data!#REF!,Data!#REF!,(IF(B19=Data!#REF!,Data!#REF!,Data!#REF!)))))))))))))))&amp;IF(B19=Data!#REF!,Data!#REF!,(IF(B19=Data!#REF!,Data!#REF!,(IF(B19=Data!#REF!,Data!#REF!,(IF(B19=Data!#REF!,Data!#REF!,(IF(B19=Data!B67,Data!J67,(IF(B19=Data!B70,Data!J885,(IF(B19=Data!#REF!,Data!#REF!,(IF(B19=Data!#REF!,Data!#REF!,Data!#REF!)))))))))))))))&amp;IF(B19=Data!#REF!,Data!#REF!,(IF(B19=Data!#REF!,Data!#REF!,(IF(B19=Data!#REF!,Data!#REF!,(IF(B19=Data!#REF!,Data!#REF!,(IF(B19=Data!#REF!,Data!#REF!,Data!#REF!)))))))))</f>
        <v>#REF!</v>
      </c>
      <c r="V19" s="457">
        <f>IF(D19="","",VLOOKUP(B19,Data!$B$5:$J$402,9,FALSE)*D19)</f>
        <v>1.488</v>
      </c>
    </row>
    <row r="20" spans="1:22" s="458" customFormat="1" ht="20" customHeight="1">
      <c r="A20" s="443"/>
      <c r="B20" s="460" t="s">
        <v>296</v>
      </c>
      <c r="C20" s="445" t="str">
        <f>IF(D20="","",VLOOKUP(B20,Data!$B$5:$L$402,2,FALSE))</f>
        <v>WY44100</v>
      </c>
      <c r="D20" s="514">
        <v>3</v>
      </c>
      <c r="E20" s="447"/>
      <c r="F20" s="445">
        <f>IF(D20="","",VLOOKUP(B20,Data!$B$5:$L$402,11,FALSE))</f>
        <v>2895.95</v>
      </c>
      <c r="G20" s="448">
        <f t="shared" si="1"/>
        <v>8687.8499999999985</v>
      </c>
      <c r="H20" s="449" t="str">
        <f>IF(D20="","",VLOOKUP(B20,Data!$B$5:$D$402,3,FALSE))</f>
        <v>C/T</v>
      </c>
      <c r="I20" s="450" t="str">
        <f>IF(D20="","",VLOOKUP(B20,Data!$B$5:$M$402,12,FALSE))</f>
        <v>Indonesia</v>
      </c>
      <c r="J20" s="535" t="s">
        <v>999</v>
      </c>
      <c r="K20" s="452">
        <f>IF(D20="","",VLOOKUP(B20,Data!$B$5:$E$402,4,FALSE)*D20)</f>
        <v>798</v>
      </c>
      <c r="L20" s="445">
        <f>IF(D20="","",VLOOKUP(B20,Data!$B$5:$F$402,5,FALSE)*D20)</f>
        <v>738</v>
      </c>
      <c r="M20" s="448" t="e">
        <f>IF(B20=Data!#REF!,Data!#REF!,(IF(B20=Data!B89,Data!G89,(IF(B20=Data!#REF!,Data!#REF!,(IF(B20=Data!#REF!,Data!#REF!,(IF(B20=Data!#REF!,Data!#REF!,(IF(B20=Data!#REF!,Data!#REF!,(IF(B20=Data!#REF!,Data!#REF!,(IF(B20=Data!#REF!,Data!#REF!,Data!#REF!)))))))))))))))&amp;IF(B20=Data!#REF!,Data!#REF!,(IF(B20=Data!#REF!,Data!#REF!,(IF(B20=Data!#REF!,Data!#REF!,(IF(B20=Data!#REF!,Data!#REF!,(IF(B20=Data!B68,Data!G68,(IF(B20=Data!B71,Data!G886,(IF(B20=Data!#REF!,Data!#REF!,(IF(B20=Data!#REF!,Data!#REF!,Data!#REF!)))))))))))))))&amp;IF(B20=Data!#REF!,Data!#REF!,(IF(B20=Data!#REF!,Data!#REF!,(IF(B20=Data!#REF!,Data!#REF!,(IF(B20=Data!#REF!,Data!#REF!,(IF(B20=Data!#REF!,Data!#REF!,Data!#REF!)))))))))</f>
        <v>#REF!</v>
      </c>
      <c r="N20" s="453"/>
      <c r="O20" s="454"/>
      <c r="P20" s="455" t="e">
        <f>IF(B20=Data!#REF!,Data!#REF!,(IF(B20=Data!B89,Data!H89,(IF(B20=Data!#REF!,Data!#REF!,(IF(B20=Data!#REF!,Data!#REF!,(IF(B20=Data!#REF!,Data!#REF!,(IF(B20=Data!#REF!,Data!#REF!,(IF(B20=Data!#REF!,Data!#REF!,(IF(B20=Data!#REF!,Data!#REF!,Data!#REF!)))))))))))))))&amp;IF(B20=Data!#REF!,Data!#REF!,(IF(B20=Data!#REF!,Data!#REF!,(IF(B20=Data!#REF!,Data!#REF!,(IF(B20=Data!#REF!,Data!#REF!,(IF(B20=Data!B68,Data!H68,(IF(B20=Data!B71,Data!H886,(IF(B20=Data!#REF!,Data!#REF!,(IF(B20=Data!#REF!,Data!#REF!,Data!#REF!)))))))))))))))&amp;IF(B20=Data!#REF!,Data!#REF!,(IF(B20=Data!#REF!,Data!#REF!,(IF(B20=Data!#REF!,Data!#REF!,(IF(B20=Data!#REF!,Data!#REF!,(IF(B20=Data!#REF!,Data!#REF!,Data!#REF!)))))))))</f>
        <v>#REF!</v>
      </c>
      <c r="Q20" s="454"/>
      <c r="R20" s="454"/>
      <c r="S20" s="455" t="e">
        <f>IF(B20=Data!#REF!,Data!#REF!,(IF(B20=Data!B89,Data!I89,(IF(B20=Data!#REF!,Data!#REF!,(IF(B20=Data!#REF!,Data!#REF!,(IF(B20=Data!#REF!,Data!#REF!,(IF(B20=Data!#REF!,Data!#REF!,(IF(B20=Data!#REF!,Data!#REF!,(IF(B20=Data!#REF!,Data!#REF!,Data!#REF!)))))))))))))))&amp;IF(B20=Data!#REF!,Data!#REF!,(IF(B20=Data!#REF!,Data!#REF!,(IF(B20=Data!#REF!,Data!#REF!,(IF(B20=Data!#REF!,Data!#REF!,(IF(B20=Data!B68,Data!I68,(IF(B20=Data!B71,Data!I886,(IF(B20=Data!#REF!,Data!#REF!,(IF(B20=Data!#REF!,Data!#REF!,Data!#REF!)))))))))))))))&amp;IF(B20=Data!#REF!,Data!#REF!,(IF(B20=Data!#REF!,Data!#REF!,(IF(B20=Data!#REF!,Data!#REF!,(IF(B20=Data!#REF!,Data!#REF!,(IF(B20=Data!#REF!,Data!#REF!,Data!#REF!)))))))))</f>
        <v>#REF!</v>
      </c>
      <c r="T20" s="456"/>
      <c r="U20" s="455" t="e">
        <f>IF(B20=Data!#REF!,Data!#REF!,(IF(B20=Data!B89,Data!J89,(IF(B20=Data!#REF!,Data!#REF!,(IF(B20=Data!#REF!,Data!#REF!,(IF(B20=Data!#REF!,Data!#REF!,(IF(B20=Data!#REF!,Data!#REF!,(IF(B20=Data!#REF!,Data!#REF!,(IF(B20=Data!#REF!,Data!#REF!,Data!#REF!)))))))))))))))&amp;IF(B20=Data!#REF!,Data!#REF!,(IF(B20=Data!#REF!,Data!#REF!,(IF(B20=Data!#REF!,Data!#REF!,(IF(B20=Data!#REF!,Data!#REF!,(IF(B20=Data!B68,Data!J68,(IF(B20=Data!B71,Data!J886,(IF(B20=Data!#REF!,Data!#REF!,(IF(B20=Data!#REF!,Data!#REF!,Data!#REF!)))))))))))))))&amp;IF(B20=Data!#REF!,Data!#REF!,(IF(B20=Data!#REF!,Data!#REF!,(IF(B20=Data!#REF!,Data!#REF!,(IF(B20=Data!#REF!,Data!#REF!,(IF(B20=Data!#REF!,Data!#REF!,Data!#REF!)))))))))</f>
        <v>#REF!</v>
      </c>
      <c r="V20" s="457">
        <f>IF(D20="","",VLOOKUP(B20,Data!$B$5:$J$402,9,FALSE)*D20)</f>
        <v>4.4640000000000004</v>
      </c>
    </row>
    <row r="21" spans="1:22" s="458" customFormat="1" ht="20" customHeight="1">
      <c r="A21" s="443"/>
      <c r="B21" s="460" t="s">
        <v>300</v>
      </c>
      <c r="C21" s="445" t="str">
        <f>IF(D21="","",VLOOKUP(B21,Data!$B$5:$L$402,2,FALSE))</f>
        <v>WY50520</v>
      </c>
      <c r="D21" s="514">
        <v>4</v>
      </c>
      <c r="E21" s="447" t="s">
        <v>521</v>
      </c>
      <c r="F21" s="445">
        <f>IF(D21="","",VLOOKUP(B21,Data!$B$5:$L$402,11,FALSE))</f>
        <v>2846.56</v>
      </c>
      <c r="G21" s="448">
        <f t="shared" si="0"/>
        <v>11386.24</v>
      </c>
      <c r="H21" s="449" t="str">
        <f>IF(D21="","",VLOOKUP(B21,Data!$B$5:$D$402,3,FALSE))</f>
        <v>C/T</v>
      </c>
      <c r="I21" s="450" t="str">
        <f>IF(D21="","",VLOOKUP(B21,Data!$B$5:$M$402,12,FALSE))</f>
        <v>Indonesia</v>
      </c>
      <c r="J21" s="535" t="s">
        <v>999</v>
      </c>
      <c r="K21" s="452">
        <f>IF(D21="","",VLOOKUP(B21,Data!$B$5:$E$402,4,FALSE)*D21)</f>
        <v>1064</v>
      </c>
      <c r="L21" s="445">
        <f>IF(D21="","",VLOOKUP(B21,Data!$B$5:$F$402,5,FALSE)*D21)</f>
        <v>984</v>
      </c>
      <c r="M21" s="448" t="e">
        <f>IF(B21=Data!#REF!,Data!#REF!,(IF(B21=Data!B90,Data!G90,(IF(B21=Data!#REF!,Data!#REF!,(IF(B21=Data!#REF!,Data!#REF!,(IF(B21=Data!#REF!,Data!#REF!,(IF(B21=Data!#REF!,Data!#REF!,(IF(B21=Data!#REF!,Data!#REF!,(IF(B21=Data!#REF!,Data!#REF!,Data!#REF!)))))))))))))))&amp;IF(B21=Data!#REF!,Data!#REF!,(IF(B21=Data!#REF!,Data!#REF!,(IF(B21=Data!#REF!,Data!#REF!,(IF(B21=Data!#REF!,Data!#REF!,(IF(B21=Data!B69,Data!G69,(IF(B21=Data!B72,Data!G887,(IF(B21=Data!#REF!,Data!#REF!,(IF(B21=Data!#REF!,Data!#REF!,Data!#REF!)))))))))))))))&amp;IF(B21=Data!#REF!,Data!#REF!,(IF(B21=Data!#REF!,Data!#REF!,(IF(B21=Data!#REF!,Data!#REF!,(IF(B21=Data!#REF!,Data!#REF!,(IF(B21=Data!#REF!,Data!#REF!,Data!#REF!)))))))))</f>
        <v>#REF!</v>
      </c>
      <c r="N21" s="453"/>
      <c r="O21" s="454"/>
      <c r="P21" s="455" t="e">
        <f>IF(B21=Data!#REF!,Data!#REF!,(IF(B21=Data!B90,Data!H90,(IF(B21=Data!#REF!,Data!#REF!,(IF(B21=Data!#REF!,Data!#REF!,(IF(B21=Data!#REF!,Data!#REF!,(IF(B21=Data!#REF!,Data!#REF!,(IF(B21=Data!#REF!,Data!#REF!,(IF(B21=Data!#REF!,Data!#REF!,Data!#REF!)))))))))))))))&amp;IF(B21=Data!#REF!,Data!#REF!,(IF(B21=Data!#REF!,Data!#REF!,(IF(B21=Data!#REF!,Data!#REF!,(IF(B21=Data!#REF!,Data!#REF!,(IF(B21=Data!B69,Data!H69,(IF(B21=Data!B72,Data!H887,(IF(B21=Data!#REF!,Data!#REF!,(IF(B21=Data!#REF!,Data!#REF!,Data!#REF!)))))))))))))))&amp;IF(B21=Data!#REF!,Data!#REF!,(IF(B21=Data!#REF!,Data!#REF!,(IF(B21=Data!#REF!,Data!#REF!,(IF(B21=Data!#REF!,Data!#REF!,(IF(B21=Data!#REF!,Data!#REF!,Data!#REF!)))))))))</f>
        <v>#REF!</v>
      </c>
      <c r="Q21" s="454"/>
      <c r="R21" s="454"/>
      <c r="S21" s="455" t="e">
        <f>IF(B21=Data!#REF!,Data!#REF!,(IF(B21=Data!B90,Data!I90,(IF(B21=Data!#REF!,Data!#REF!,(IF(B21=Data!#REF!,Data!#REF!,(IF(B21=Data!#REF!,Data!#REF!,(IF(B21=Data!#REF!,Data!#REF!,(IF(B21=Data!#REF!,Data!#REF!,(IF(B21=Data!#REF!,Data!#REF!,Data!#REF!)))))))))))))))&amp;IF(B21=Data!#REF!,Data!#REF!,(IF(B21=Data!#REF!,Data!#REF!,(IF(B21=Data!#REF!,Data!#REF!,(IF(B21=Data!#REF!,Data!#REF!,(IF(B21=Data!B69,Data!I69,(IF(B21=Data!B72,Data!I887,(IF(B21=Data!#REF!,Data!#REF!,(IF(B21=Data!#REF!,Data!#REF!,Data!#REF!)))))))))))))))&amp;IF(B21=Data!#REF!,Data!#REF!,(IF(B21=Data!#REF!,Data!#REF!,(IF(B21=Data!#REF!,Data!#REF!,(IF(B21=Data!#REF!,Data!#REF!,(IF(B21=Data!#REF!,Data!#REF!,Data!#REF!)))))))))</f>
        <v>#REF!</v>
      </c>
      <c r="T21" s="456"/>
      <c r="U21" s="455" t="e">
        <f>IF(B21=Data!#REF!,Data!#REF!,(IF(B21=Data!B90,Data!J90,(IF(B21=Data!#REF!,Data!#REF!,(IF(B21=Data!#REF!,Data!#REF!,(IF(B21=Data!#REF!,Data!#REF!,(IF(B21=Data!#REF!,Data!#REF!,(IF(B21=Data!#REF!,Data!#REF!,(IF(B21=Data!#REF!,Data!#REF!,Data!#REF!)))))))))))))))&amp;IF(B21=Data!#REF!,Data!#REF!,(IF(B21=Data!#REF!,Data!#REF!,(IF(B21=Data!#REF!,Data!#REF!,(IF(B21=Data!#REF!,Data!#REF!,(IF(B21=Data!B69,Data!J69,(IF(B21=Data!B72,Data!J887,(IF(B21=Data!#REF!,Data!#REF!,(IF(B21=Data!#REF!,Data!#REF!,Data!#REF!)))))))))))))))&amp;IF(B21=Data!#REF!,Data!#REF!,(IF(B21=Data!#REF!,Data!#REF!,(IF(B21=Data!#REF!,Data!#REF!,(IF(B21=Data!#REF!,Data!#REF!,(IF(B21=Data!#REF!,Data!#REF!,Data!#REF!)))))))))</f>
        <v>#REF!</v>
      </c>
      <c r="V21" s="457">
        <f>IF(D21="","",VLOOKUP(B21,Data!$B$5:$J$402,9,FALSE)*D21)</f>
        <v>5.952</v>
      </c>
    </row>
    <row r="22" spans="1:22" s="458" customFormat="1" ht="20" customHeight="1">
      <c r="A22" s="443"/>
      <c r="B22" s="536" t="s">
        <v>1014</v>
      </c>
      <c r="C22" s="512" t="str">
        <f>IF(D22="","",VLOOKUP(B22,Data!$B$5:$L$402,2,FALSE))</f>
        <v/>
      </c>
      <c r="D22" s="514"/>
      <c r="E22" s="463"/>
      <c r="F22" s="445" t="str">
        <f>IF(D22="","",VLOOKUP(B22,Data!$B$5:$L$402,11,FALSE))</f>
        <v/>
      </c>
      <c r="G22" s="448" t="str">
        <f t="shared" si="0"/>
        <v>-</v>
      </c>
      <c r="H22" s="449" t="str">
        <f>IF(D22="","",VLOOKUP(B22,Data!$B$5:$D$402,3,FALSE))</f>
        <v/>
      </c>
      <c r="I22" s="450" t="str">
        <f>IF(D22="","",VLOOKUP(B22,Data!$B$5:$M$402,12,FALSE))</f>
        <v/>
      </c>
      <c r="J22" s="451"/>
      <c r="K22" s="452" t="str">
        <f>IF(D22="","",VLOOKUP(B22,Data!$B$5:$E$402,4,FALSE)*D22)</f>
        <v/>
      </c>
      <c r="L22" s="445" t="str">
        <f>IF(D22="","",VLOOKUP(B22,Data!$B$5:$F$402,5,FALSE)*D22)</f>
        <v/>
      </c>
      <c r="M22" s="448" t="e">
        <f>IF(B22=Data!#REF!,Data!#REF!,(IF(B22=Data!B143,Data!G143,(IF(B22=Data!#REF!,Data!#REF!,(IF(B22=Data!#REF!,Data!#REF!,(IF(B22=Data!#REF!,Data!#REF!,(IF(B22=Data!#REF!,Data!#REF!,(IF(B22=Data!#REF!,Data!#REF!,(IF(B22=Data!#REF!,Data!#REF!,Data!#REF!)))))))))))))))&amp;IF(B22=Data!#REF!,Data!#REF!,(IF(B22=Data!#REF!,Data!#REF!,(IF(B22=Data!#REF!,Data!#REF!,(IF(B22=Data!#REF!,Data!#REF!,(IF(B22=Data!B122,Data!G122,(IF(B22=Data!B125,Data!G940,(IF(B22=Data!#REF!,Data!#REF!,(IF(B22=Data!#REF!,Data!#REF!,Data!#REF!)))))))))))))))&amp;IF(B22=Data!#REF!,Data!#REF!,(IF(B22=Data!#REF!,Data!#REF!,(IF(B22=Data!#REF!,Data!#REF!,(IF(B22=Data!#REF!,Data!#REF!,(IF(B22=Data!#REF!,Data!#REF!,Data!#REF!)))))))))</f>
        <v>#REF!</v>
      </c>
      <c r="N22" s="453"/>
      <c r="O22" s="454"/>
      <c r="P22" s="455" t="e">
        <f>IF(B22=Data!#REF!,Data!#REF!,(IF(B22=Data!B143,Data!H143,(IF(B22=Data!#REF!,Data!#REF!,(IF(B22=Data!#REF!,Data!#REF!,(IF(B22=Data!#REF!,Data!#REF!,(IF(B22=Data!#REF!,Data!#REF!,(IF(B22=Data!#REF!,Data!#REF!,(IF(B22=Data!#REF!,Data!#REF!,Data!#REF!)))))))))))))))&amp;IF(B22=Data!#REF!,Data!#REF!,(IF(B22=Data!#REF!,Data!#REF!,(IF(B22=Data!#REF!,Data!#REF!,(IF(B22=Data!#REF!,Data!#REF!,(IF(B22=Data!B122,Data!H122,(IF(B22=Data!B125,Data!H940,(IF(B22=Data!#REF!,Data!#REF!,(IF(B22=Data!#REF!,Data!#REF!,Data!#REF!)))))))))))))))&amp;IF(B22=Data!#REF!,Data!#REF!,(IF(B22=Data!#REF!,Data!#REF!,(IF(B22=Data!#REF!,Data!#REF!,(IF(B22=Data!#REF!,Data!#REF!,(IF(B22=Data!#REF!,Data!#REF!,Data!#REF!)))))))))</f>
        <v>#REF!</v>
      </c>
      <c r="Q22" s="454"/>
      <c r="R22" s="454"/>
      <c r="S22" s="455" t="e">
        <f>IF(B22=Data!#REF!,Data!#REF!,(IF(B22=Data!B143,Data!I143,(IF(B22=Data!#REF!,Data!#REF!,(IF(B22=Data!#REF!,Data!#REF!,(IF(B22=Data!#REF!,Data!#REF!,(IF(B22=Data!#REF!,Data!#REF!,(IF(B22=Data!#REF!,Data!#REF!,(IF(B22=Data!#REF!,Data!#REF!,Data!#REF!)))))))))))))))&amp;IF(B22=Data!#REF!,Data!#REF!,(IF(B22=Data!#REF!,Data!#REF!,(IF(B22=Data!#REF!,Data!#REF!,(IF(B22=Data!#REF!,Data!#REF!,(IF(B22=Data!B122,Data!I122,(IF(B22=Data!B125,Data!I940,(IF(B22=Data!#REF!,Data!#REF!,(IF(B22=Data!#REF!,Data!#REF!,Data!#REF!)))))))))))))))&amp;IF(B22=Data!#REF!,Data!#REF!,(IF(B22=Data!#REF!,Data!#REF!,(IF(B22=Data!#REF!,Data!#REF!,(IF(B22=Data!#REF!,Data!#REF!,(IF(B22=Data!#REF!,Data!#REF!,Data!#REF!)))))))))</f>
        <v>#REF!</v>
      </c>
      <c r="T22" s="456"/>
      <c r="U22" s="455" t="e">
        <f>IF(B22=Data!#REF!,Data!#REF!,(IF(B22=Data!B143,Data!J143,(IF(B22=Data!#REF!,Data!#REF!,(IF(B22=Data!#REF!,Data!#REF!,(IF(B22=Data!#REF!,Data!#REF!,(IF(B22=Data!#REF!,Data!#REF!,(IF(B22=Data!#REF!,Data!#REF!,(IF(B22=Data!#REF!,Data!#REF!,Data!#REF!)))))))))))))))&amp;IF(B22=Data!#REF!,Data!#REF!,(IF(B22=Data!#REF!,Data!#REF!,(IF(B22=Data!#REF!,Data!#REF!,(IF(B22=Data!#REF!,Data!#REF!,(IF(B22=Data!B122,Data!J122,(IF(B22=Data!B125,Data!J940,(IF(B22=Data!#REF!,Data!#REF!,(IF(B22=Data!#REF!,Data!#REF!,Data!#REF!)))))))))))))))&amp;IF(B22=Data!#REF!,Data!#REF!,(IF(B22=Data!#REF!,Data!#REF!,(IF(B22=Data!#REF!,Data!#REF!,(IF(B22=Data!#REF!,Data!#REF!,(IF(B22=Data!#REF!,Data!#REF!,Data!#REF!)))))))))</f>
        <v>#REF!</v>
      </c>
      <c r="V22" s="457" t="str">
        <f>IF(D22="","",VLOOKUP(B22,Data!$B$5:$J$402,9,FALSE)*D22)</f>
        <v/>
      </c>
    </row>
    <row r="23" spans="1:22" s="458" customFormat="1" ht="20" customHeight="1">
      <c r="A23" s="443"/>
      <c r="B23" s="460" t="s">
        <v>357</v>
      </c>
      <c r="C23" s="445" t="str">
        <f>IF(D23="","",VLOOKUP(B23,Data!$B$5:$L$402,2,FALSE))</f>
        <v>WQ78290</v>
      </c>
      <c r="D23" s="514">
        <v>3</v>
      </c>
      <c r="E23" s="463" t="s">
        <v>939</v>
      </c>
      <c r="F23" s="445">
        <f>IF(D23="","",VLOOKUP(B23,Data!$B$5:$L$402,11,FALSE))</f>
        <v>4283.7299999999996</v>
      </c>
      <c r="G23" s="448">
        <f t="shared" si="0"/>
        <v>12851.189999999999</v>
      </c>
      <c r="H23" s="449" t="str">
        <f>IF(D23="","",VLOOKUP(B23,Data!$B$5:$D$402,3,FALSE))</f>
        <v>C/T</v>
      </c>
      <c r="I23" s="450" t="str">
        <f>IF(D23="","",VLOOKUP(B23,Data!$B$5:$M$402,12,FALSE))</f>
        <v>Indonesia</v>
      </c>
      <c r="J23" s="535" t="s">
        <v>1015</v>
      </c>
      <c r="K23" s="452">
        <f>IF(D23="","",VLOOKUP(B23,Data!$B$5:$E$402,4,FALSE)*D23)</f>
        <v>915</v>
      </c>
      <c r="L23" s="445">
        <f>IF(D23="","",VLOOKUP(B23,Data!$B$5:$F$402,5,FALSE)*D23)</f>
        <v>807</v>
      </c>
      <c r="M23" s="448" t="e">
        <f>IF(B23=Data!#REF!,Data!#REF!,(IF(B23=Data!B94,Data!G94,(IF(B23=Data!#REF!,Data!#REF!,(IF(B23=Data!#REF!,Data!#REF!,(IF(B23=Data!#REF!,Data!#REF!,(IF(B23=Data!#REF!,Data!#REF!,(IF(B23=Data!#REF!,Data!#REF!,(IF(B23=Data!#REF!,Data!#REF!,Data!#REF!)))))))))))))))&amp;IF(B23=Data!#REF!,Data!#REF!,(IF(B23=Data!#REF!,Data!#REF!,(IF(B23=Data!#REF!,Data!#REF!,(IF(B23=Data!#REF!,Data!#REF!,(IF(B23=Data!B73,Data!G73,(IF(B23=Data!B76,Data!G891,(IF(B23=Data!#REF!,Data!#REF!,(IF(B23=Data!#REF!,Data!#REF!,Data!#REF!)))))))))))))))&amp;IF(B23=Data!#REF!,Data!#REF!,(IF(B23=Data!#REF!,Data!#REF!,(IF(B23=Data!#REF!,Data!#REF!,(IF(B23=Data!#REF!,Data!#REF!,(IF(B23=Data!#REF!,Data!#REF!,Data!#REF!)))))))))</f>
        <v>#REF!</v>
      </c>
      <c r="N23" s="453"/>
      <c r="O23" s="454"/>
      <c r="P23" s="455" t="e">
        <f>IF(B23=Data!#REF!,Data!#REF!,(IF(B23=Data!B94,Data!H94,(IF(B23=Data!#REF!,Data!#REF!,(IF(B23=Data!#REF!,Data!#REF!,(IF(B23=Data!#REF!,Data!#REF!,(IF(B23=Data!#REF!,Data!#REF!,(IF(B23=Data!#REF!,Data!#REF!,(IF(B23=Data!#REF!,Data!#REF!,Data!#REF!)))))))))))))))&amp;IF(B23=Data!#REF!,Data!#REF!,(IF(B23=Data!#REF!,Data!#REF!,(IF(B23=Data!#REF!,Data!#REF!,(IF(B23=Data!#REF!,Data!#REF!,(IF(B23=Data!B73,Data!H73,(IF(B23=Data!B76,Data!H891,(IF(B23=Data!#REF!,Data!#REF!,(IF(B23=Data!#REF!,Data!#REF!,Data!#REF!)))))))))))))))&amp;IF(B23=Data!#REF!,Data!#REF!,(IF(B23=Data!#REF!,Data!#REF!,(IF(B23=Data!#REF!,Data!#REF!,(IF(B23=Data!#REF!,Data!#REF!,(IF(B23=Data!#REF!,Data!#REF!,Data!#REF!)))))))))</f>
        <v>#REF!</v>
      </c>
      <c r="Q23" s="454"/>
      <c r="R23" s="454"/>
      <c r="S23" s="455" t="e">
        <f>IF(B23=Data!#REF!,Data!#REF!,(IF(B23=Data!B94,Data!I94,(IF(B23=Data!#REF!,Data!#REF!,(IF(B23=Data!#REF!,Data!#REF!,(IF(B23=Data!#REF!,Data!#REF!,(IF(B23=Data!#REF!,Data!#REF!,(IF(B23=Data!#REF!,Data!#REF!,(IF(B23=Data!#REF!,Data!#REF!,Data!#REF!)))))))))))))))&amp;IF(B23=Data!#REF!,Data!#REF!,(IF(B23=Data!#REF!,Data!#REF!,(IF(B23=Data!#REF!,Data!#REF!,(IF(B23=Data!#REF!,Data!#REF!,(IF(B23=Data!B73,Data!I73,(IF(B23=Data!B76,Data!I891,(IF(B23=Data!#REF!,Data!#REF!,(IF(B23=Data!#REF!,Data!#REF!,Data!#REF!)))))))))))))))&amp;IF(B23=Data!#REF!,Data!#REF!,(IF(B23=Data!#REF!,Data!#REF!,(IF(B23=Data!#REF!,Data!#REF!,(IF(B23=Data!#REF!,Data!#REF!,(IF(B23=Data!#REF!,Data!#REF!,Data!#REF!)))))))))</f>
        <v>#REF!</v>
      </c>
      <c r="T23" s="456"/>
      <c r="U23" s="455" t="e">
        <f>IF(B23=Data!#REF!,Data!#REF!,(IF(B23=Data!B94,Data!J94,(IF(B23=Data!#REF!,Data!#REF!,(IF(B23=Data!#REF!,Data!#REF!,(IF(B23=Data!#REF!,Data!#REF!,(IF(B23=Data!#REF!,Data!#REF!,(IF(B23=Data!#REF!,Data!#REF!,(IF(B23=Data!#REF!,Data!#REF!,Data!#REF!)))))))))))))))&amp;IF(B23=Data!#REF!,Data!#REF!,(IF(B23=Data!#REF!,Data!#REF!,(IF(B23=Data!#REF!,Data!#REF!,(IF(B23=Data!#REF!,Data!#REF!,(IF(B23=Data!B73,Data!J73,(IF(B23=Data!B76,Data!J891,(IF(B23=Data!#REF!,Data!#REF!,(IF(B23=Data!#REF!,Data!#REF!,Data!#REF!)))))))))))))))&amp;IF(B23=Data!#REF!,Data!#REF!,(IF(B23=Data!#REF!,Data!#REF!,(IF(B23=Data!#REF!,Data!#REF!,(IF(B23=Data!#REF!,Data!#REF!,(IF(B23=Data!#REF!,Data!#REF!,Data!#REF!)))))))))</f>
        <v>#REF!</v>
      </c>
      <c r="V23" s="457">
        <f>IF(D23="","",VLOOKUP(B23,Data!$B$5:$J$402,9,FALSE)*D23)</f>
        <v>4.6020000000000003</v>
      </c>
    </row>
    <row r="24" spans="1:22" s="458" customFormat="1" ht="20" customHeight="1">
      <c r="A24" s="443"/>
      <c r="B24" s="460" t="s">
        <v>39</v>
      </c>
      <c r="C24" s="445" t="str">
        <f>IF(D24="","",VLOOKUP(B24,Data!$B$5:$L$402,2,FALSE))</f>
        <v>ZJ54410</v>
      </c>
      <c r="D24" s="514">
        <v>1</v>
      </c>
      <c r="E24" s="447"/>
      <c r="F24" s="445">
        <f>IF(D24="","",VLOOKUP(B24,Data!$B$5:$L$402,11,FALSE))</f>
        <v>4657.7700000000004</v>
      </c>
      <c r="G24" s="448">
        <f>IF(D24&gt;0,D24*F24,"-")</f>
        <v>4657.7700000000004</v>
      </c>
      <c r="H24" s="449" t="str">
        <f>IF(D24="","",VLOOKUP(B24,Data!$B$5:$D$402,3,FALSE))</f>
        <v>C/T</v>
      </c>
      <c r="I24" s="450" t="str">
        <f>IF(D24="","",VLOOKUP(B24,Data!$B$5:$M$402,12,FALSE))</f>
        <v>Indonesia</v>
      </c>
      <c r="J24" s="535" t="s">
        <v>1015</v>
      </c>
      <c r="K24" s="452">
        <f>IF(D24="","",VLOOKUP(B24,Data!$B$5:$E$402,4,FALSE)*D24)</f>
        <v>305</v>
      </c>
      <c r="L24" s="445">
        <f>IF(D24="","",VLOOKUP(B24,Data!$B$5:$F$402,5,FALSE)*D24)</f>
        <v>269</v>
      </c>
      <c r="M24" s="448" t="e">
        <f>IF(B24=Data!#REF!,Data!#REF!,(IF(B24=Data!B91,Data!G91,(IF(B24=Data!#REF!,Data!#REF!,(IF(B24=Data!#REF!,Data!#REF!,(IF(B24=Data!#REF!,Data!#REF!,(IF(B24=Data!#REF!,Data!#REF!,(IF(B24=Data!#REF!,Data!#REF!,(IF(B24=Data!#REF!,Data!#REF!,Data!#REF!)))))))))))))))&amp;IF(B24=Data!#REF!,Data!#REF!,(IF(B24=Data!#REF!,Data!#REF!,(IF(B24=Data!#REF!,Data!#REF!,(IF(B24=Data!#REF!,Data!#REF!,(IF(B24=Data!B70,Data!G70,(IF(B24=Data!B73,Data!G888,(IF(B24=Data!#REF!,Data!#REF!,(IF(B24=Data!#REF!,Data!#REF!,Data!#REF!)))))))))))))))&amp;IF(B24=Data!#REF!,Data!#REF!,(IF(B24=Data!#REF!,Data!#REF!,(IF(B24=Data!#REF!,Data!#REF!,(IF(B24=Data!#REF!,Data!#REF!,(IF(B24=Data!#REF!,Data!#REF!,Data!#REF!)))))))))</f>
        <v>#REF!</v>
      </c>
      <c r="N24" s="453"/>
      <c r="O24" s="454"/>
      <c r="P24" s="455" t="e">
        <f>IF(B24=Data!#REF!,Data!#REF!,(IF(B24=Data!B91,Data!H91,(IF(B24=Data!#REF!,Data!#REF!,(IF(B24=Data!#REF!,Data!#REF!,(IF(B24=Data!#REF!,Data!#REF!,(IF(B24=Data!#REF!,Data!#REF!,(IF(B24=Data!#REF!,Data!#REF!,(IF(B24=Data!#REF!,Data!#REF!,Data!#REF!)))))))))))))))&amp;IF(B24=Data!#REF!,Data!#REF!,(IF(B24=Data!#REF!,Data!#REF!,(IF(B24=Data!#REF!,Data!#REF!,(IF(B24=Data!#REF!,Data!#REF!,(IF(B24=Data!B70,Data!H70,(IF(B24=Data!B73,Data!H888,(IF(B24=Data!#REF!,Data!#REF!,(IF(B24=Data!#REF!,Data!#REF!,Data!#REF!)))))))))))))))&amp;IF(B24=Data!#REF!,Data!#REF!,(IF(B24=Data!#REF!,Data!#REF!,(IF(B24=Data!#REF!,Data!#REF!,(IF(B24=Data!#REF!,Data!#REF!,(IF(B24=Data!#REF!,Data!#REF!,Data!#REF!)))))))))</f>
        <v>#REF!</v>
      </c>
      <c r="Q24" s="454"/>
      <c r="R24" s="454"/>
      <c r="S24" s="455" t="e">
        <f>IF(B24=Data!#REF!,Data!#REF!,(IF(B24=Data!B91,Data!I91,(IF(B24=Data!#REF!,Data!#REF!,(IF(B24=Data!#REF!,Data!#REF!,(IF(B24=Data!#REF!,Data!#REF!,(IF(B24=Data!#REF!,Data!#REF!,(IF(B24=Data!#REF!,Data!#REF!,(IF(B24=Data!#REF!,Data!#REF!,Data!#REF!)))))))))))))))&amp;IF(B24=Data!#REF!,Data!#REF!,(IF(B24=Data!#REF!,Data!#REF!,(IF(B24=Data!#REF!,Data!#REF!,(IF(B24=Data!#REF!,Data!#REF!,(IF(B24=Data!B70,Data!I70,(IF(B24=Data!B73,Data!I888,(IF(B24=Data!#REF!,Data!#REF!,(IF(B24=Data!#REF!,Data!#REF!,Data!#REF!)))))))))))))))&amp;IF(B24=Data!#REF!,Data!#REF!,(IF(B24=Data!#REF!,Data!#REF!,(IF(B24=Data!#REF!,Data!#REF!,(IF(B24=Data!#REF!,Data!#REF!,(IF(B24=Data!#REF!,Data!#REF!,Data!#REF!)))))))))</f>
        <v>#REF!</v>
      </c>
      <c r="T24" s="456"/>
      <c r="U24" s="455" t="e">
        <f>IF(B24=Data!#REF!,Data!#REF!,(IF(B24=Data!B91,Data!J91,(IF(B24=Data!#REF!,Data!#REF!,(IF(B24=Data!#REF!,Data!#REF!,(IF(B24=Data!#REF!,Data!#REF!,(IF(B24=Data!#REF!,Data!#REF!,(IF(B24=Data!#REF!,Data!#REF!,(IF(B24=Data!#REF!,Data!#REF!,Data!#REF!)))))))))))))))&amp;IF(B24=Data!#REF!,Data!#REF!,(IF(B24=Data!#REF!,Data!#REF!,(IF(B24=Data!#REF!,Data!#REF!,(IF(B24=Data!#REF!,Data!#REF!,(IF(B24=Data!B70,Data!J70,(IF(B24=Data!B73,Data!J888,(IF(B24=Data!#REF!,Data!#REF!,(IF(B24=Data!#REF!,Data!#REF!,Data!#REF!)))))))))))))))&amp;IF(B24=Data!#REF!,Data!#REF!,(IF(B24=Data!#REF!,Data!#REF!,(IF(B24=Data!#REF!,Data!#REF!,(IF(B24=Data!#REF!,Data!#REF!,(IF(B24=Data!#REF!,Data!#REF!,Data!#REF!)))))))))</f>
        <v>#REF!</v>
      </c>
      <c r="V24" s="457">
        <f>IF(D24="","",VLOOKUP(B24,Data!$B$5:$J$402,9,FALSE)*D24)</f>
        <v>1.534</v>
      </c>
    </row>
    <row r="25" spans="1:22" s="458" customFormat="1" ht="20" customHeight="1">
      <c r="A25" s="443"/>
      <c r="B25" s="460" t="s">
        <v>207</v>
      </c>
      <c r="C25" s="445" t="str">
        <f>IF(D25="","",VLOOKUP(B25,Data!$B$5:$L$402,2,FALSE))</f>
        <v>WH50400</v>
      </c>
      <c r="D25" s="514">
        <v>1</v>
      </c>
      <c r="E25" s="463"/>
      <c r="F25" s="445">
        <f>IF(D25="","",VLOOKUP(B25,Data!$B$5:$L$402,11,FALSE))</f>
        <v>2142.8000000000002</v>
      </c>
      <c r="G25" s="448">
        <f>IF(D25&gt;0,D25*F25,"-")</f>
        <v>2142.8000000000002</v>
      </c>
      <c r="H25" s="449" t="str">
        <f>IF(D25="","",VLOOKUP(B25,Data!$B$5:$D$402,3,FALSE))</f>
        <v>C/T</v>
      </c>
      <c r="I25" s="450" t="str">
        <f>IF(D25="","",VLOOKUP(B25,Data!$B$5:$M$402,12,FALSE))</f>
        <v>Indonesia</v>
      </c>
      <c r="J25" s="535" t="s">
        <v>1015</v>
      </c>
      <c r="K25" s="452">
        <f>IF(D25="","",VLOOKUP(B25,Data!$B$5:$E$402,4,FALSE)*D25)</f>
        <v>201</v>
      </c>
      <c r="L25" s="445">
        <f>IF(D25="","",VLOOKUP(B25,Data!$B$5:$F$402,5,FALSE)*D25)</f>
        <v>181</v>
      </c>
      <c r="M25" s="448" t="e">
        <f>IF(B25=Data!#REF!,Data!#REF!,(IF(B25=Data!B91,Data!G91,(IF(B25=Data!#REF!,Data!#REF!,(IF(B25=Data!#REF!,Data!#REF!,(IF(B25=Data!#REF!,Data!#REF!,(IF(B25=Data!#REF!,Data!#REF!,(IF(B25=Data!#REF!,Data!#REF!,(IF(B25=Data!#REF!,Data!#REF!,Data!#REF!)))))))))))))))&amp;IF(B25=Data!#REF!,Data!#REF!,(IF(B25=Data!#REF!,Data!#REF!,(IF(B25=Data!#REF!,Data!#REF!,(IF(B25=Data!#REF!,Data!#REF!,(IF(B25=Data!B70,Data!G70,(IF(B25=Data!B73,Data!G888,(IF(B25=Data!#REF!,Data!#REF!,(IF(B25=Data!#REF!,Data!#REF!,Data!#REF!)))))))))))))))&amp;IF(B25=Data!#REF!,Data!#REF!,(IF(B25=Data!#REF!,Data!#REF!,(IF(B25=Data!#REF!,Data!#REF!,(IF(B25=Data!#REF!,Data!#REF!,(IF(B25=Data!#REF!,Data!#REF!,Data!#REF!)))))))))</f>
        <v>#REF!</v>
      </c>
      <c r="N25" s="453"/>
      <c r="O25" s="454"/>
      <c r="P25" s="455" t="e">
        <f>IF(B25=Data!#REF!,Data!#REF!,(IF(B25=Data!B91,Data!H91,(IF(B25=Data!#REF!,Data!#REF!,(IF(B25=Data!#REF!,Data!#REF!,(IF(B25=Data!#REF!,Data!#REF!,(IF(B25=Data!#REF!,Data!#REF!,(IF(B25=Data!#REF!,Data!#REF!,(IF(B25=Data!#REF!,Data!#REF!,Data!#REF!)))))))))))))))&amp;IF(B25=Data!#REF!,Data!#REF!,(IF(B25=Data!#REF!,Data!#REF!,(IF(B25=Data!#REF!,Data!#REF!,(IF(B25=Data!#REF!,Data!#REF!,(IF(B25=Data!B70,Data!H70,(IF(B25=Data!B73,Data!H888,(IF(B25=Data!#REF!,Data!#REF!,(IF(B25=Data!#REF!,Data!#REF!,Data!#REF!)))))))))))))))&amp;IF(B25=Data!#REF!,Data!#REF!,(IF(B25=Data!#REF!,Data!#REF!,(IF(B25=Data!#REF!,Data!#REF!,(IF(B25=Data!#REF!,Data!#REF!,(IF(B25=Data!#REF!,Data!#REF!,Data!#REF!)))))))))</f>
        <v>#REF!</v>
      </c>
      <c r="Q25" s="454"/>
      <c r="R25" s="454"/>
      <c r="S25" s="455" t="e">
        <f>IF(B25=Data!#REF!,Data!#REF!,(IF(B25=Data!B91,Data!I91,(IF(B25=Data!#REF!,Data!#REF!,(IF(B25=Data!#REF!,Data!#REF!,(IF(B25=Data!#REF!,Data!#REF!,(IF(B25=Data!#REF!,Data!#REF!,(IF(B25=Data!#REF!,Data!#REF!,(IF(B25=Data!#REF!,Data!#REF!,Data!#REF!)))))))))))))))&amp;IF(B25=Data!#REF!,Data!#REF!,(IF(B25=Data!#REF!,Data!#REF!,(IF(B25=Data!#REF!,Data!#REF!,(IF(B25=Data!#REF!,Data!#REF!,(IF(B25=Data!B70,Data!I70,(IF(B25=Data!B73,Data!I888,(IF(B25=Data!#REF!,Data!#REF!,(IF(B25=Data!#REF!,Data!#REF!,Data!#REF!)))))))))))))))&amp;IF(B25=Data!#REF!,Data!#REF!,(IF(B25=Data!#REF!,Data!#REF!,(IF(B25=Data!#REF!,Data!#REF!,(IF(B25=Data!#REF!,Data!#REF!,(IF(B25=Data!#REF!,Data!#REF!,Data!#REF!)))))))))</f>
        <v>#REF!</v>
      </c>
      <c r="T25" s="456"/>
      <c r="U25" s="455" t="e">
        <f>IF(B25=Data!#REF!,Data!#REF!,(IF(B25=Data!B91,Data!J91,(IF(B25=Data!#REF!,Data!#REF!,(IF(B25=Data!#REF!,Data!#REF!,(IF(B25=Data!#REF!,Data!#REF!,(IF(B25=Data!#REF!,Data!#REF!,(IF(B25=Data!#REF!,Data!#REF!,(IF(B25=Data!#REF!,Data!#REF!,Data!#REF!)))))))))))))))&amp;IF(B25=Data!#REF!,Data!#REF!,(IF(B25=Data!#REF!,Data!#REF!,(IF(B25=Data!#REF!,Data!#REF!,(IF(B25=Data!#REF!,Data!#REF!,(IF(B25=Data!B70,Data!J70,(IF(B25=Data!B73,Data!J888,(IF(B25=Data!#REF!,Data!#REF!,(IF(B25=Data!#REF!,Data!#REF!,Data!#REF!)))))))))))))))&amp;IF(B25=Data!#REF!,Data!#REF!,(IF(B25=Data!#REF!,Data!#REF!,(IF(B25=Data!#REF!,Data!#REF!,(IF(B25=Data!#REF!,Data!#REF!,(IF(B25=Data!#REF!,Data!#REF!,Data!#REF!)))))))))</f>
        <v>#REF!</v>
      </c>
      <c r="V25" s="457">
        <f>IF(D25="","",VLOOKUP(B25,Data!$B$5:$J$402,9,FALSE)*D25)</f>
        <v>1.1499999999999999</v>
      </c>
    </row>
    <row r="26" spans="1:22" s="458" customFormat="1" ht="20" customHeight="1">
      <c r="A26" s="443"/>
      <c r="B26" s="460" t="s">
        <v>241</v>
      </c>
      <c r="C26" s="445" t="str">
        <f>IF(D26="","",VLOOKUP(B26,Data!$B$5:$L$402,2,FALSE))</f>
        <v>AAC7368</v>
      </c>
      <c r="D26" s="514">
        <v>22</v>
      </c>
      <c r="E26" s="463"/>
      <c r="F26" s="445">
        <f>IF(D26="","",VLOOKUP(B26,Data!$B$5:$L$402,11,FALSE))</f>
        <v>2618.06</v>
      </c>
      <c r="G26" s="448">
        <f>IF(D26&gt;0,D26*F26,"-")</f>
        <v>57597.32</v>
      </c>
      <c r="H26" s="449" t="str">
        <f>IF(D26="","",VLOOKUP(B26,Data!$B$5:$D$402,3,FALSE))</f>
        <v>C/T</v>
      </c>
      <c r="I26" s="450" t="str">
        <f>IF(D26="","",VLOOKUP(B26,Data!$B$5:$M$402,12,FALSE))</f>
        <v>Indonesia</v>
      </c>
      <c r="J26" s="535" t="s">
        <v>1015</v>
      </c>
      <c r="K26" s="452">
        <f>IF(D26="","",VLOOKUP(B26,Data!$B$5:$E$402,4,FALSE)*D26)</f>
        <v>5852</v>
      </c>
      <c r="L26" s="445">
        <f>IF(D26="","",VLOOKUP(B26,Data!$B$5:$F$402,5,FALSE)*D26)</f>
        <v>5412</v>
      </c>
      <c r="M26" s="448" t="e">
        <f>IF(B26=Data!#REF!,Data!#REF!,(IF(B26=Data!B92,Data!G92,(IF(B26=Data!#REF!,Data!#REF!,(IF(B26=Data!#REF!,Data!#REF!,(IF(B26=Data!#REF!,Data!#REF!,(IF(B26=Data!#REF!,Data!#REF!,(IF(B26=Data!#REF!,Data!#REF!,(IF(B26=Data!#REF!,Data!#REF!,Data!#REF!)))))))))))))))&amp;IF(B26=Data!#REF!,Data!#REF!,(IF(B26=Data!#REF!,Data!#REF!,(IF(B26=Data!#REF!,Data!#REF!,(IF(B26=Data!#REF!,Data!#REF!,(IF(B26=Data!B71,Data!G71,(IF(B26=Data!B74,Data!G889,(IF(B26=Data!#REF!,Data!#REF!,(IF(B26=Data!#REF!,Data!#REF!,Data!#REF!)))))))))))))))&amp;IF(B26=Data!#REF!,Data!#REF!,(IF(B26=Data!#REF!,Data!#REF!,(IF(B26=Data!#REF!,Data!#REF!,(IF(B26=Data!#REF!,Data!#REF!,(IF(B26=Data!#REF!,Data!#REF!,Data!#REF!)))))))))</f>
        <v>#REF!</v>
      </c>
      <c r="N26" s="453"/>
      <c r="O26" s="454"/>
      <c r="P26" s="455" t="e">
        <f>IF(B26=Data!#REF!,Data!#REF!,(IF(B26=Data!B92,Data!H92,(IF(B26=Data!#REF!,Data!#REF!,(IF(B26=Data!#REF!,Data!#REF!,(IF(B26=Data!#REF!,Data!#REF!,(IF(B26=Data!#REF!,Data!#REF!,(IF(B26=Data!#REF!,Data!#REF!,(IF(B26=Data!#REF!,Data!#REF!,Data!#REF!)))))))))))))))&amp;IF(B26=Data!#REF!,Data!#REF!,(IF(B26=Data!#REF!,Data!#REF!,(IF(B26=Data!#REF!,Data!#REF!,(IF(B26=Data!#REF!,Data!#REF!,(IF(B26=Data!B71,Data!H71,(IF(B26=Data!B74,Data!H889,(IF(B26=Data!#REF!,Data!#REF!,(IF(B26=Data!#REF!,Data!#REF!,Data!#REF!)))))))))))))))&amp;IF(B26=Data!#REF!,Data!#REF!,(IF(B26=Data!#REF!,Data!#REF!,(IF(B26=Data!#REF!,Data!#REF!,(IF(B26=Data!#REF!,Data!#REF!,(IF(B26=Data!#REF!,Data!#REF!,Data!#REF!)))))))))</f>
        <v>#REF!</v>
      </c>
      <c r="Q26" s="454"/>
      <c r="R26" s="454"/>
      <c r="S26" s="455" t="e">
        <f>IF(B26=Data!#REF!,Data!#REF!,(IF(B26=Data!B92,Data!I92,(IF(B26=Data!#REF!,Data!#REF!,(IF(B26=Data!#REF!,Data!#REF!,(IF(B26=Data!#REF!,Data!#REF!,(IF(B26=Data!#REF!,Data!#REF!,(IF(B26=Data!#REF!,Data!#REF!,(IF(B26=Data!#REF!,Data!#REF!,Data!#REF!)))))))))))))))&amp;IF(B26=Data!#REF!,Data!#REF!,(IF(B26=Data!#REF!,Data!#REF!,(IF(B26=Data!#REF!,Data!#REF!,(IF(B26=Data!#REF!,Data!#REF!,(IF(B26=Data!B71,Data!I71,(IF(B26=Data!B74,Data!I889,(IF(B26=Data!#REF!,Data!#REF!,(IF(B26=Data!#REF!,Data!#REF!,Data!#REF!)))))))))))))))&amp;IF(B26=Data!#REF!,Data!#REF!,(IF(B26=Data!#REF!,Data!#REF!,(IF(B26=Data!#REF!,Data!#REF!,(IF(B26=Data!#REF!,Data!#REF!,(IF(B26=Data!#REF!,Data!#REF!,Data!#REF!)))))))))</f>
        <v>#REF!</v>
      </c>
      <c r="T26" s="456"/>
      <c r="U26" s="455" t="e">
        <f>IF(B26=Data!#REF!,Data!#REF!,(IF(B26=Data!B92,Data!J92,(IF(B26=Data!#REF!,Data!#REF!,(IF(B26=Data!#REF!,Data!#REF!,(IF(B26=Data!#REF!,Data!#REF!,(IF(B26=Data!#REF!,Data!#REF!,(IF(B26=Data!#REF!,Data!#REF!,(IF(B26=Data!#REF!,Data!#REF!,Data!#REF!)))))))))))))))&amp;IF(B26=Data!#REF!,Data!#REF!,(IF(B26=Data!#REF!,Data!#REF!,(IF(B26=Data!#REF!,Data!#REF!,(IF(B26=Data!#REF!,Data!#REF!,(IF(B26=Data!B71,Data!J71,(IF(B26=Data!B74,Data!J889,(IF(B26=Data!#REF!,Data!#REF!,(IF(B26=Data!#REF!,Data!#REF!,Data!#REF!)))))))))))))))&amp;IF(B26=Data!#REF!,Data!#REF!,(IF(B26=Data!#REF!,Data!#REF!,(IF(B26=Data!#REF!,Data!#REF!,(IF(B26=Data!#REF!,Data!#REF!,(IF(B26=Data!#REF!,Data!#REF!,Data!#REF!)))))))))</f>
        <v>#REF!</v>
      </c>
      <c r="V26" s="457">
        <f>IF(D26="","",VLOOKUP(B26,Data!$B$5:$J$402,9,FALSE)*D26)</f>
        <v>32.735999999999997</v>
      </c>
    </row>
    <row r="27" spans="1:22" s="458" customFormat="1" ht="20" customHeight="1">
      <c r="A27" s="443"/>
      <c r="B27" s="460"/>
      <c r="C27" s="445" t="str">
        <f>IF(D27="","",VLOOKUP(B27,Data!$B$5:$L$402,2,FALSE))</f>
        <v/>
      </c>
      <c r="D27" s="514"/>
      <c r="E27" s="447"/>
      <c r="F27" s="445" t="str">
        <f>IF(D27="","",VLOOKUP(B27,Data!$B$5:$L$402,11,FALSE))</f>
        <v/>
      </c>
      <c r="G27" s="448" t="str">
        <f t="shared" si="0"/>
        <v>-</v>
      </c>
      <c r="H27" s="449" t="str">
        <f>IF(D27="","",VLOOKUP(B27,Data!$B$5:$D$402,3,FALSE))</f>
        <v/>
      </c>
      <c r="I27" s="450" t="str">
        <f>IF(D27="","",VLOOKUP(B27,Data!$B$5:$M$402,12,FALSE))</f>
        <v/>
      </c>
      <c r="J27" s="535"/>
      <c r="K27" s="452" t="str">
        <f>IF(D27="","",VLOOKUP(B27,Data!$B$5:$E$402,4,FALSE)*D27)</f>
        <v/>
      </c>
      <c r="L27" s="445" t="str">
        <f>IF(D27="","",VLOOKUP(B27,Data!$B$5:$F$402,5,FALSE)*D27)</f>
        <v/>
      </c>
      <c r="M27" s="448" t="e">
        <f>IF(B27=Data!#REF!,Data!#REF!,(IF(B27=Data!B95,Data!G95,(IF(B27=Data!#REF!,Data!#REF!,(IF(B27=Data!#REF!,Data!#REF!,(IF(B27=Data!#REF!,Data!#REF!,(IF(B27=Data!#REF!,Data!#REF!,(IF(B27=Data!#REF!,Data!#REF!,(IF(B27=Data!#REF!,Data!#REF!,Data!#REF!)))))))))))))))&amp;IF(B27=Data!#REF!,Data!#REF!,(IF(B27=Data!#REF!,Data!#REF!,(IF(B27=Data!#REF!,Data!#REF!,(IF(B27=Data!#REF!,Data!#REF!,(IF(B27=Data!B74,Data!G74,(IF(B27=Data!B77,Data!G892,(IF(B27=Data!#REF!,Data!#REF!,(IF(B27=Data!#REF!,Data!#REF!,Data!#REF!)))))))))))))))&amp;IF(B27=Data!#REF!,Data!#REF!,(IF(B27=Data!#REF!,Data!#REF!,(IF(B27=Data!#REF!,Data!#REF!,(IF(B27=Data!#REF!,Data!#REF!,(IF(B27=Data!#REF!,Data!#REF!,Data!#REF!)))))))))</f>
        <v>#REF!</v>
      </c>
      <c r="N27" s="453"/>
      <c r="O27" s="454"/>
      <c r="P27" s="455" t="e">
        <f>IF(B27=Data!#REF!,Data!#REF!,(IF(B27=Data!B95,Data!H95,(IF(B27=Data!#REF!,Data!#REF!,(IF(B27=Data!#REF!,Data!#REF!,(IF(B27=Data!#REF!,Data!#REF!,(IF(B27=Data!#REF!,Data!#REF!,(IF(B27=Data!#REF!,Data!#REF!,(IF(B27=Data!#REF!,Data!#REF!,Data!#REF!)))))))))))))))&amp;IF(B27=Data!#REF!,Data!#REF!,(IF(B27=Data!#REF!,Data!#REF!,(IF(B27=Data!#REF!,Data!#REF!,(IF(B27=Data!#REF!,Data!#REF!,(IF(B27=Data!B74,Data!H74,(IF(B27=Data!B77,Data!H892,(IF(B27=Data!#REF!,Data!#REF!,(IF(B27=Data!#REF!,Data!#REF!,Data!#REF!)))))))))))))))&amp;IF(B27=Data!#REF!,Data!#REF!,(IF(B27=Data!#REF!,Data!#REF!,(IF(B27=Data!#REF!,Data!#REF!,(IF(B27=Data!#REF!,Data!#REF!,(IF(B27=Data!#REF!,Data!#REF!,Data!#REF!)))))))))</f>
        <v>#REF!</v>
      </c>
      <c r="Q27" s="454"/>
      <c r="R27" s="454"/>
      <c r="S27" s="455" t="e">
        <f>IF(B27=Data!#REF!,Data!#REF!,(IF(B27=Data!B95,Data!I95,(IF(B27=Data!#REF!,Data!#REF!,(IF(B27=Data!#REF!,Data!#REF!,(IF(B27=Data!#REF!,Data!#REF!,(IF(B27=Data!#REF!,Data!#REF!,(IF(B27=Data!#REF!,Data!#REF!,(IF(B27=Data!#REF!,Data!#REF!,Data!#REF!)))))))))))))))&amp;IF(B27=Data!#REF!,Data!#REF!,(IF(B27=Data!#REF!,Data!#REF!,(IF(B27=Data!#REF!,Data!#REF!,(IF(B27=Data!#REF!,Data!#REF!,(IF(B27=Data!B74,Data!I74,(IF(B27=Data!B77,Data!I892,(IF(B27=Data!#REF!,Data!#REF!,(IF(B27=Data!#REF!,Data!#REF!,Data!#REF!)))))))))))))))&amp;IF(B27=Data!#REF!,Data!#REF!,(IF(B27=Data!#REF!,Data!#REF!,(IF(B27=Data!#REF!,Data!#REF!,(IF(B27=Data!#REF!,Data!#REF!,(IF(B27=Data!#REF!,Data!#REF!,Data!#REF!)))))))))</f>
        <v>#REF!</v>
      </c>
      <c r="T27" s="456"/>
      <c r="U27" s="455" t="e">
        <f>IF(B27=Data!#REF!,Data!#REF!,(IF(B27=Data!B95,Data!J95,(IF(B27=Data!#REF!,Data!#REF!,(IF(B27=Data!#REF!,Data!#REF!,(IF(B27=Data!#REF!,Data!#REF!,(IF(B27=Data!#REF!,Data!#REF!,(IF(B27=Data!#REF!,Data!#REF!,(IF(B27=Data!#REF!,Data!#REF!,Data!#REF!)))))))))))))))&amp;IF(B27=Data!#REF!,Data!#REF!,(IF(B27=Data!#REF!,Data!#REF!,(IF(B27=Data!#REF!,Data!#REF!,(IF(B27=Data!#REF!,Data!#REF!,(IF(B27=Data!B74,Data!J74,(IF(B27=Data!B77,Data!J892,(IF(B27=Data!#REF!,Data!#REF!,(IF(B27=Data!#REF!,Data!#REF!,Data!#REF!)))))))))))))))&amp;IF(B27=Data!#REF!,Data!#REF!,(IF(B27=Data!#REF!,Data!#REF!,(IF(B27=Data!#REF!,Data!#REF!,(IF(B27=Data!#REF!,Data!#REF!,(IF(B27=Data!#REF!,Data!#REF!,Data!#REF!)))))))))</f>
        <v>#REF!</v>
      </c>
      <c r="V27" s="457" t="str">
        <f>IF(D27="","",VLOOKUP(B27,Data!$B$5:$J$402,9,FALSE)*D27)</f>
        <v/>
      </c>
    </row>
    <row r="28" spans="1:22" s="458" customFormat="1" ht="20" customHeight="1">
      <c r="A28" s="443"/>
      <c r="B28" s="462"/>
      <c r="C28" s="445" t="str">
        <f>IF(D28="","",VLOOKUP(B28,Data!$B$5:$L$402,2,FALSE))</f>
        <v/>
      </c>
      <c r="D28" s="461"/>
      <c r="E28" s="463"/>
      <c r="F28" s="445" t="str">
        <f>IF(D28="","",VLOOKUP(B28,Data!$B$5:$L$402,11,FALSE))</f>
        <v/>
      </c>
      <c r="G28" s="448" t="str">
        <f t="shared" si="0"/>
        <v>-</v>
      </c>
      <c r="H28" s="449" t="str">
        <f>IF(D28="","",VLOOKUP(B28,Data!$B$5:$D$402,3,FALSE))</f>
        <v/>
      </c>
      <c r="I28" s="450" t="str">
        <f>IF(D28="","",VLOOKUP(B28,Data!$B$5:$M$402,12,FALSE))</f>
        <v/>
      </c>
      <c r="J28" s="451"/>
      <c r="K28" s="452" t="str">
        <f>IF(D28="","",VLOOKUP(B28,Data!$B$5:$E$402,4,FALSE)*D28)</f>
        <v/>
      </c>
      <c r="L28" s="445" t="str">
        <f>IF(D28="","",VLOOKUP(B28,Data!$B$5:$F$402,5,FALSE)*D28)</f>
        <v/>
      </c>
      <c r="M28" s="448" t="e">
        <f>IF(B28=Data!#REF!,Data!#REF!,(IF(B28=Data!B114,Data!G114,(IF(B28=Data!#REF!,Data!#REF!,(IF(B28=Data!#REF!,Data!#REF!,(IF(B28=Data!#REF!,Data!#REF!,(IF(B28=Data!#REF!,Data!#REF!,(IF(B28=Data!#REF!,Data!#REF!,(IF(B28=Data!#REF!,Data!#REF!,Data!#REF!)))))))))))))))&amp;IF(B28=Data!#REF!,Data!#REF!,(IF(B28=Data!#REF!,Data!#REF!,(IF(B28=Data!#REF!,Data!#REF!,(IF(B28=Data!#REF!,Data!#REF!,(IF(B28=Data!B93,Data!G93,(IF(B28=Data!B96,Data!G911,(IF(B28=Data!#REF!,Data!#REF!,(IF(B28=Data!#REF!,Data!#REF!,Data!#REF!)))))))))))))))&amp;IF(B28=Data!#REF!,Data!#REF!,(IF(B28=Data!#REF!,Data!#REF!,(IF(B28=Data!#REF!,Data!#REF!,(IF(B28=Data!#REF!,Data!#REF!,(IF(B28=Data!#REF!,Data!#REF!,Data!#REF!)))))))))</f>
        <v>#REF!</v>
      </c>
      <c r="N28" s="453"/>
      <c r="O28" s="454"/>
      <c r="P28" s="455" t="e">
        <f>IF(B28=Data!#REF!,Data!#REF!,(IF(B28=Data!B114,Data!H114,(IF(B28=Data!#REF!,Data!#REF!,(IF(B28=Data!#REF!,Data!#REF!,(IF(B28=Data!#REF!,Data!#REF!,(IF(B28=Data!#REF!,Data!#REF!,(IF(B28=Data!#REF!,Data!#REF!,(IF(B28=Data!#REF!,Data!#REF!,Data!#REF!)))))))))))))))&amp;IF(B28=Data!#REF!,Data!#REF!,(IF(B28=Data!#REF!,Data!#REF!,(IF(B28=Data!#REF!,Data!#REF!,(IF(B28=Data!#REF!,Data!#REF!,(IF(B28=Data!B93,Data!H93,(IF(B28=Data!B96,Data!H911,(IF(B28=Data!#REF!,Data!#REF!,(IF(B28=Data!#REF!,Data!#REF!,Data!#REF!)))))))))))))))&amp;IF(B28=Data!#REF!,Data!#REF!,(IF(B28=Data!#REF!,Data!#REF!,(IF(B28=Data!#REF!,Data!#REF!,(IF(B28=Data!#REF!,Data!#REF!,(IF(B28=Data!#REF!,Data!#REF!,Data!#REF!)))))))))</f>
        <v>#REF!</v>
      </c>
      <c r="Q28" s="454"/>
      <c r="R28" s="454"/>
      <c r="S28" s="455" t="e">
        <f>IF(B28=Data!#REF!,Data!#REF!,(IF(B28=Data!B114,Data!I114,(IF(B28=Data!#REF!,Data!#REF!,(IF(B28=Data!#REF!,Data!#REF!,(IF(B28=Data!#REF!,Data!#REF!,(IF(B28=Data!#REF!,Data!#REF!,(IF(B28=Data!#REF!,Data!#REF!,(IF(B28=Data!#REF!,Data!#REF!,Data!#REF!)))))))))))))))&amp;IF(B28=Data!#REF!,Data!#REF!,(IF(B28=Data!#REF!,Data!#REF!,(IF(B28=Data!#REF!,Data!#REF!,(IF(B28=Data!#REF!,Data!#REF!,(IF(B28=Data!B93,Data!I93,(IF(B28=Data!B96,Data!I911,(IF(B28=Data!#REF!,Data!#REF!,(IF(B28=Data!#REF!,Data!#REF!,Data!#REF!)))))))))))))))&amp;IF(B28=Data!#REF!,Data!#REF!,(IF(B28=Data!#REF!,Data!#REF!,(IF(B28=Data!#REF!,Data!#REF!,(IF(B28=Data!#REF!,Data!#REF!,(IF(B28=Data!#REF!,Data!#REF!,Data!#REF!)))))))))</f>
        <v>#REF!</v>
      </c>
      <c r="T28" s="456"/>
      <c r="U28" s="455" t="e">
        <f>IF(B28=Data!#REF!,Data!#REF!,(IF(B28=Data!B114,Data!J114,(IF(B28=Data!#REF!,Data!#REF!,(IF(B28=Data!#REF!,Data!#REF!,(IF(B28=Data!#REF!,Data!#REF!,(IF(B28=Data!#REF!,Data!#REF!,(IF(B28=Data!#REF!,Data!#REF!,(IF(B28=Data!#REF!,Data!#REF!,Data!#REF!)))))))))))))))&amp;IF(B28=Data!#REF!,Data!#REF!,(IF(B28=Data!#REF!,Data!#REF!,(IF(B28=Data!#REF!,Data!#REF!,(IF(B28=Data!#REF!,Data!#REF!,(IF(B28=Data!B93,Data!J93,(IF(B28=Data!B96,Data!J911,(IF(B28=Data!#REF!,Data!#REF!,(IF(B28=Data!#REF!,Data!#REF!,Data!#REF!)))))))))))))))&amp;IF(B28=Data!#REF!,Data!#REF!,(IF(B28=Data!#REF!,Data!#REF!,(IF(B28=Data!#REF!,Data!#REF!,(IF(B28=Data!#REF!,Data!#REF!,(IF(B28=Data!#REF!,Data!#REF!,Data!#REF!)))))))))</f>
        <v>#REF!</v>
      </c>
      <c r="V28" s="457" t="str">
        <f>IF(D28="","",VLOOKUP(B28,Data!$B$5:$J$402,9,FALSE)*D28)</f>
        <v/>
      </c>
    </row>
    <row r="29" spans="1:22" s="458" customFormat="1" ht="17.5">
      <c r="A29" s="464"/>
      <c r="B29" s="465"/>
      <c r="C29" s="466"/>
      <c r="D29" s="467"/>
      <c r="E29" s="467"/>
      <c r="F29" s="468"/>
      <c r="G29" s="468"/>
      <c r="H29" s="468"/>
      <c r="I29" s="467"/>
      <c r="J29" s="467"/>
      <c r="K29" s="468"/>
      <c r="L29" s="468"/>
      <c r="M29" s="468"/>
      <c r="N29" s="469"/>
      <c r="O29" s="470"/>
      <c r="P29" s="471"/>
      <c r="Q29" s="470"/>
      <c r="R29" s="470"/>
      <c r="S29" s="471"/>
      <c r="T29" s="472"/>
      <c r="U29" s="471"/>
      <c r="V29" s="473"/>
    </row>
    <row r="30" spans="1:22" s="458" customFormat="1" ht="17.5">
      <c r="A30" s="467"/>
      <c r="B30" s="465"/>
      <c r="C30" s="466"/>
      <c r="D30" s="474">
        <f>SUM(D18:D28)</f>
        <v>35</v>
      </c>
      <c r="E30" s="474"/>
      <c r="F30" s="475"/>
      <c r="G30" s="475">
        <f>SUM(G18:G29)</f>
        <v>99981.28</v>
      </c>
      <c r="H30" s="467"/>
      <c r="I30" s="467"/>
      <c r="J30" s="467"/>
      <c r="K30" s="475">
        <f>SUM(K18:K28)</f>
        <v>9401</v>
      </c>
      <c r="L30" s="475">
        <f>SUM(L18:L28)</f>
        <v>8637</v>
      </c>
      <c r="M30" s="475" t="e">
        <f>SUM(M16:M29)</f>
        <v>#REF!</v>
      </c>
      <c r="N30" s="476"/>
      <c r="O30" s="475">
        <f>SUM(O16:O29)</f>
        <v>0</v>
      </c>
      <c r="P30" s="475" t="e">
        <f>SUM(P16:P29)</f>
        <v>#REF!</v>
      </c>
      <c r="Q30" s="476"/>
      <c r="R30" s="475"/>
      <c r="S30" s="475"/>
      <c r="T30" s="476"/>
      <c r="U30" s="475" t="e">
        <f>SUM(U16:U29)</f>
        <v>#REF!</v>
      </c>
      <c r="V30" s="477">
        <f>SUM(V18:V28)</f>
        <v>51.925999999999995</v>
      </c>
    </row>
    <row r="31" spans="1:22" s="458" customFormat="1" ht="17.5">
      <c r="A31" s="467"/>
      <c r="B31" s="465"/>
      <c r="C31" s="466"/>
      <c r="D31" s="478"/>
      <c r="E31" s="479"/>
      <c r="F31" s="480" t="s">
        <v>528</v>
      </c>
      <c r="G31" s="481"/>
      <c r="H31" s="478"/>
      <c r="I31" s="478"/>
      <c r="J31" s="478"/>
      <c r="K31" s="482"/>
      <c r="L31" s="481"/>
      <c r="M31" s="483"/>
      <c r="N31" s="484"/>
      <c r="O31" s="484"/>
      <c r="P31" s="484"/>
      <c r="Q31" s="484"/>
      <c r="R31" s="484"/>
      <c r="S31" s="484"/>
      <c r="T31" s="483"/>
      <c r="U31" s="483"/>
      <c r="V31" s="485"/>
    </row>
    <row r="32" spans="1:22" ht="13">
      <c r="A32" s="372" t="s">
        <v>522</v>
      </c>
      <c r="B32" s="373"/>
      <c r="C32" s="486"/>
      <c r="D32" s="390" t="s">
        <v>81</v>
      </c>
      <c r="E32" s="390"/>
      <c r="F32" s="367" t="s">
        <v>82</v>
      </c>
      <c r="G32" s="487"/>
      <c r="H32" s="398" t="s">
        <v>83</v>
      </c>
      <c r="I32" s="488"/>
      <c r="J32" s="389" t="s">
        <v>84</v>
      </c>
      <c r="K32" s="389"/>
      <c r="L32" s="605" t="s">
        <v>85</v>
      </c>
      <c r="M32" s="606"/>
      <c r="N32" s="606"/>
      <c r="O32" s="606"/>
      <c r="P32" s="606"/>
      <c r="Q32" s="606"/>
      <c r="R32" s="606"/>
      <c r="S32" s="606"/>
      <c r="T32" s="606"/>
      <c r="U32" s="606"/>
      <c r="V32" s="607"/>
    </row>
    <row r="33" spans="1:22" ht="13">
      <c r="A33" s="384" t="s">
        <v>523</v>
      </c>
      <c r="B33" s="385"/>
      <c r="C33" s="489"/>
      <c r="D33" s="385" t="s">
        <v>87</v>
      </c>
      <c r="E33" s="385"/>
      <c r="F33" s="608"/>
      <c r="G33" s="609"/>
      <c r="H33" s="384" t="s">
        <v>88</v>
      </c>
      <c r="I33" s="490"/>
      <c r="J33" s="393" t="s">
        <v>89</v>
      </c>
      <c r="K33" s="393"/>
      <c r="L33" s="386"/>
      <c r="M33" s="385"/>
      <c r="N33" s="385"/>
      <c r="O33" s="385"/>
      <c r="P33" s="385"/>
      <c r="Q33" s="385"/>
      <c r="R33" s="385"/>
      <c r="S33" s="385"/>
      <c r="T33" s="385"/>
      <c r="U33" s="385"/>
      <c r="V33" s="394"/>
    </row>
    <row r="34" spans="1:22">
      <c r="A34" s="384" t="s">
        <v>524</v>
      </c>
      <c r="B34" s="385"/>
      <c r="C34" s="392"/>
      <c r="D34" s="385"/>
      <c r="E34" s="385"/>
      <c r="F34" s="608"/>
      <c r="G34" s="609"/>
      <c r="H34" s="384"/>
      <c r="I34" s="490"/>
      <c r="J34" s="393" t="s">
        <v>93</v>
      </c>
      <c r="K34" s="393"/>
      <c r="L34" s="386"/>
      <c r="M34" s="385"/>
      <c r="N34" s="385"/>
      <c r="O34" s="385"/>
      <c r="P34" s="385"/>
      <c r="Q34" s="385"/>
      <c r="R34" s="385"/>
      <c r="S34" s="385"/>
      <c r="T34" s="385"/>
      <c r="U34" s="385"/>
      <c r="V34" s="394"/>
    </row>
    <row r="35" spans="1:22">
      <c r="A35" s="400"/>
      <c r="B35" s="401"/>
      <c r="C35" s="491"/>
      <c r="D35" s="385" t="s">
        <v>94</v>
      </c>
      <c r="E35" s="385"/>
      <c r="F35" s="492"/>
      <c r="G35" s="493"/>
      <c r="H35" s="384" t="s">
        <v>95</v>
      </c>
      <c r="I35" s="490"/>
      <c r="J35" s="393"/>
      <c r="K35" s="393"/>
      <c r="L35" s="386"/>
      <c r="M35" s="385"/>
      <c r="N35" s="385"/>
      <c r="O35" s="385"/>
      <c r="P35" s="385"/>
      <c r="Q35" s="385"/>
      <c r="R35" s="385"/>
      <c r="S35" s="385"/>
      <c r="T35" s="385"/>
      <c r="U35" s="385"/>
      <c r="V35" s="394"/>
    </row>
    <row r="36" spans="1:22" ht="13">
      <c r="A36" s="372" t="s">
        <v>96</v>
      </c>
      <c r="B36" s="390"/>
      <c r="C36" s="388"/>
      <c r="D36" s="385" t="s">
        <v>97</v>
      </c>
      <c r="E36" s="385"/>
      <c r="F36" s="494" t="s">
        <v>98</v>
      </c>
      <c r="G36" s="495"/>
      <c r="H36" s="384" t="s">
        <v>88</v>
      </c>
      <c r="I36" s="490"/>
      <c r="J36" s="393" t="s">
        <v>99</v>
      </c>
      <c r="K36" s="393"/>
      <c r="L36" s="386"/>
      <c r="M36" s="385"/>
      <c r="N36" s="385"/>
      <c r="O36" s="385"/>
      <c r="P36" s="385"/>
      <c r="Q36" s="385"/>
      <c r="R36" s="385"/>
      <c r="S36" s="385"/>
      <c r="T36" s="385"/>
      <c r="U36" s="385"/>
      <c r="V36" s="394"/>
    </row>
    <row r="37" spans="1:22" ht="13">
      <c r="A37" s="496" t="s">
        <v>887</v>
      </c>
      <c r="B37" s="385"/>
      <c r="C37" s="392"/>
      <c r="D37" s="385" t="s">
        <v>100</v>
      </c>
      <c r="E37" s="385"/>
      <c r="F37" s="497"/>
      <c r="G37" s="498"/>
      <c r="H37" s="384" t="s">
        <v>101</v>
      </c>
      <c r="I37" s="490"/>
      <c r="J37" s="393" t="s">
        <v>525</v>
      </c>
      <c r="K37" s="393"/>
      <c r="L37" s="610" t="s">
        <v>103</v>
      </c>
      <c r="M37" s="611"/>
      <c r="N37" s="611"/>
      <c r="O37" s="611"/>
      <c r="P37" s="611"/>
      <c r="Q37" s="611"/>
      <c r="R37" s="611"/>
      <c r="S37" s="611"/>
      <c r="T37" s="611"/>
      <c r="U37" s="611"/>
      <c r="V37" s="612"/>
    </row>
    <row r="38" spans="1:22">
      <c r="A38" s="400"/>
      <c r="B38" s="401"/>
      <c r="C38" s="402"/>
      <c r="D38" s="401"/>
      <c r="E38" s="401"/>
      <c r="F38" s="620" t="s">
        <v>1019</v>
      </c>
      <c r="G38" s="621"/>
      <c r="H38" s="620" t="s">
        <v>1018</v>
      </c>
      <c r="I38" s="621"/>
      <c r="J38" s="405" t="s">
        <v>104</v>
      </c>
      <c r="K38" s="405"/>
      <c r="L38" s="601" t="s">
        <v>105</v>
      </c>
      <c r="M38" s="602"/>
      <c r="N38" s="602"/>
      <c r="O38" s="602"/>
      <c r="P38" s="602"/>
      <c r="Q38" s="602"/>
      <c r="R38" s="602"/>
      <c r="S38" s="602"/>
      <c r="T38" s="602"/>
      <c r="U38" s="602"/>
      <c r="V38" s="603"/>
    </row>
    <row r="39" spans="1:22" ht="21.5" customHeight="1"/>
    <row r="40" spans="1:22" ht="19.5" customHeight="1"/>
    <row r="41" spans="1:22" ht="19.5" customHeight="1"/>
    <row r="42" spans="1:22" ht="17.75" customHeight="1">
      <c r="A42" s="499" t="s">
        <v>1001</v>
      </c>
      <c r="B42" s="499"/>
      <c r="C42" s="568" t="s">
        <v>573</v>
      </c>
      <c r="F42" s="501" t="s">
        <v>906</v>
      </c>
      <c r="H42" s="501" t="s">
        <v>912</v>
      </c>
      <c r="I42" s="502"/>
    </row>
    <row r="43" spans="1:22" ht="17.75" customHeight="1">
      <c r="A43" s="499" t="s">
        <v>1002</v>
      </c>
      <c r="B43" s="499"/>
      <c r="C43" s="568" t="s">
        <v>573</v>
      </c>
      <c r="F43" s="501" t="s">
        <v>907</v>
      </c>
      <c r="H43" s="501" t="s">
        <v>912</v>
      </c>
      <c r="I43" s="502"/>
    </row>
    <row r="44" spans="1:22" ht="17.75" customHeight="1">
      <c r="A44" s="499" t="s">
        <v>1003</v>
      </c>
      <c r="B44" s="499"/>
      <c r="C44" s="568" t="s">
        <v>573</v>
      </c>
      <c r="F44" s="501" t="s">
        <v>908</v>
      </c>
      <c r="H44" s="501" t="s">
        <v>573</v>
      </c>
      <c r="I44" s="502"/>
    </row>
    <row r="45" spans="1:22" ht="17.75" customHeight="1">
      <c r="A45" s="499" t="s">
        <v>1004</v>
      </c>
      <c r="B45" s="499"/>
      <c r="C45" s="568" t="s">
        <v>573</v>
      </c>
      <c r="F45" s="501" t="s">
        <v>909</v>
      </c>
      <c r="H45" s="501" t="s">
        <v>573</v>
      </c>
      <c r="I45" s="502"/>
    </row>
    <row r="46" spans="1:22" ht="17.75" customHeight="1">
      <c r="A46" s="499" t="s">
        <v>1005</v>
      </c>
      <c r="B46" s="499"/>
      <c r="C46" s="568" t="s">
        <v>573</v>
      </c>
      <c r="F46" s="501" t="s">
        <v>910</v>
      </c>
      <c r="H46" s="501" t="s">
        <v>573</v>
      </c>
    </row>
    <row r="47" spans="1:22" ht="20">
      <c r="F47" s="501" t="s">
        <v>911</v>
      </c>
      <c r="H47" s="501" t="s">
        <v>573</v>
      </c>
    </row>
    <row r="48" spans="1:22" ht="20">
      <c r="F48" s="501"/>
      <c r="H48" s="501"/>
    </row>
    <row r="49" spans="6:8" ht="20">
      <c r="F49" s="501"/>
      <c r="H49" s="501"/>
    </row>
    <row r="50" spans="6:8" ht="20">
      <c r="F50" s="501"/>
      <c r="H50" s="501"/>
    </row>
    <row r="51" spans="6:8" ht="20">
      <c r="F51" s="501"/>
      <c r="H51" s="501"/>
    </row>
  </sheetData>
  <mergeCells count="8">
    <mergeCell ref="F38:G38"/>
    <mergeCell ref="H38:I38"/>
    <mergeCell ref="L38:V38"/>
    <mergeCell ref="Q1:T1"/>
    <mergeCell ref="L32:V32"/>
    <mergeCell ref="F33:G33"/>
    <mergeCell ref="F34:G34"/>
    <mergeCell ref="L37:V37"/>
  </mergeCells>
  <printOptions horizontalCentered="1"/>
  <pageMargins left="0.15748031496062992" right="0" top="0.11811023622047245" bottom="0.15748031496062992" header="0.51181102362204722" footer="0.19685039370078741"/>
  <pageSetup paperSize="9" scale="70" firstPageNumber="4294963191" fitToHeight="2" orientation="landscape" r:id="rId1"/>
  <headerFooter alignWithMargins="0">
    <oddHeader>&amp;R&amp;"Calibri"&amp;10&amp;K000000 Confidential&amp;1#_x000D_</oddHead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6EBFD-602C-4A54-A25C-7FC0281B31AE}">
  <sheetPr>
    <pageSetUpPr fitToPage="1"/>
  </sheetPr>
  <dimension ref="A1:V49"/>
  <sheetViews>
    <sheetView topLeftCell="A10" zoomScale="85" zoomScaleNormal="85" zoomScaleSheetLayoutView="100" workbookViewId="0">
      <selection activeCell="J26" sqref="J26"/>
    </sheetView>
  </sheetViews>
  <sheetFormatPr defaultColWidth="9.1796875" defaultRowHeight="12.5"/>
  <cols>
    <col min="1" max="1" width="8.4531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 ca="1">TODAY()</f>
        <v>44827</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375"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578"/>
      <c r="I10" s="579"/>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536" t="s">
        <v>1014</v>
      </c>
      <c r="C18" s="512" t="str">
        <f>IF(D18="","",VLOOKUP(B18,Data!$B$5:$L$402,2,FALSE))</f>
        <v/>
      </c>
      <c r="D18" s="514"/>
      <c r="E18" s="447"/>
      <c r="F18" s="445" t="str">
        <f>IF(D18="","",VLOOKUP(B18,Data!$B$5:$L$402,11,FALSE))</f>
        <v/>
      </c>
      <c r="G18" s="448" t="str">
        <f t="shared" ref="G18:G26" si="0">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139,Data!G139,(IF(B18=Data!#REF!,Data!#REF!,(IF(B18=Data!#REF!,Data!#REF!,(IF(B18=Data!#REF!,Data!#REF!,(IF(B18=Data!#REF!,Data!#REF!,(IF(B18=Data!#REF!,Data!#REF!,(IF(B18=Data!#REF!,Data!#REF!,Data!#REF!)))))))))))))))&amp;IF(B18=Data!#REF!,Data!#REF!,(IF(B18=Data!#REF!,Data!#REF!,(IF(B18=Data!#REF!,Data!#REF!,(IF(B18=Data!#REF!,Data!#REF!,(IF(B18=Data!B118,Data!G118,(IF(B18=Data!B121,Data!G936,(IF(B18=Data!#REF!,Data!#REF!,(IF(B18=Data!#REF!,Data!#REF!,Data!#REF!)))))))))))))))&amp;IF(B18=Data!#REF!,Data!#REF!,(IF(B18=Data!#REF!,Data!#REF!,(IF(B18=Data!#REF!,Data!#REF!,(IF(B18=Data!#REF!,Data!#REF!,(IF(B18=Data!#REF!,Data!#REF!,Data!#REF!)))))))))</f>
        <v>#REF!</v>
      </c>
      <c r="N18" s="453"/>
      <c r="O18" s="454"/>
      <c r="P18" s="455" t="e">
        <f>IF(B18=Data!#REF!,Data!#REF!,(IF(B18=Data!B139,Data!H139,(IF(B18=Data!#REF!,Data!#REF!,(IF(B18=Data!#REF!,Data!#REF!,(IF(B18=Data!#REF!,Data!#REF!,(IF(B18=Data!#REF!,Data!#REF!,(IF(B18=Data!#REF!,Data!#REF!,(IF(B18=Data!#REF!,Data!#REF!,Data!#REF!)))))))))))))))&amp;IF(B18=Data!#REF!,Data!#REF!,(IF(B18=Data!#REF!,Data!#REF!,(IF(B18=Data!#REF!,Data!#REF!,(IF(B18=Data!#REF!,Data!#REF!,(IF(B18=Data!B118,Data!H118,(IF(B18=Data!B121,Data!H936,(IF(B18=Data!#REF!,Data!#REF!,(IF(B18=Data!#REF!,Data!#REF!,Data!#REF!)))))))))))))))&amp;IF(B18=Data!#REF!,Data!#REF!,(IF(B18=Data!#REF!,Data!#REF!,(IF(B18=Data!#REF!,Data!#REF!,(IF(B18=Data!#REF!,Data!#REF!,(IF(B18=Data!#REF!,Data!#REF!,Data!#REF!)))))))))</f>
        <v>#REF!</v>
      </c>
      <c r="Q18" s="454"/>
      <c r="R18" s="454"/>
      <c r="S18" s="455" t="e">
        <f>IF(B18=Data!#REF!,Data!#REF!,(IF(B18=Data!B139,Data!I139,(IF(B18=Data!#REF!,Data!#REF!,(IF(B18=Data!#REF!,Data!#REF!,(IF(B18=Data!#REF!,Data!#REF!,(IF(B18=Data!#REF!,Data!#REF!,(IF(B18=Data!#REF!,Data!#REF!,(IF(B18=Data!#REF!,Data!#REF!,Data!#REF!)))))))))))))))&amp;IF(B18=Data!#REF!,Data!#REF!,(IF(B18=Data!#REF!,Data!#REF!,(IF(B18=Data!#REF!,Data!#REF!,(IF(B18=Data!#REF!,Data!#REF!,(IF(B18=Data!B118,Data!I118,(IF(B18=Data!B121,Data!I936,(IF(B18=Data!#REF!,Data!#REF!,(IF(B18=Data!#REF!,Data!#REF!,Data!#REF!)))))))))))))))&amp;IF(B18=Data!#REF!,Data!#REF!,(IF(B18=Data!#REF!,Data!#REF!,(IF(B18=Data!#REF!,Data!#REF!,(IF(B18=Data!#REF!,Data!#REF!,(IF(B18=Data!#REF!,Data!#REF!,Data!#REF!)))))))))</f>
        <v>#REF!</v>
      </c>
      <c r="T18" s="456"/>
      <c r="U18" s="455" t="e">
        <f>IF(B18=Data!#REF!,Data!#REF!,(IF(B18=Data!B139,Data!J139,(IF(B18=Data!#REF!,Data!#REF!,(IF(B18=Data!#REF!,Data!#REF!,(IF(B18=Data!#REF!,Data!#REF!,(IF(B18=Data!#REF!,Data!#REF!,(IF(B18=Data!#REF!,Data!#REF!,(IF(B18=Data!#REF!,Data!#REF!,Data!#REF!)))))))))))))))&amp;IF(B18=Data!#REF!,Data!#REF!,(IF(B18=Data!#REF!,Data!#REF!,(IF(B18=Data!#REF!,Data!#REF!,(IF(B18=Data!#REF!,Data!#REF!,(IF(B18=Data!B118,Data!J118,(IF(B18=Data!B121,Data!J936,(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443">
        <v>1</v>
      </c>
      <c r="B19" s="460" t="s">
        <v>300</v>
      </c>
      <c r="C19" s="445" t="str">
        <f>IF(D19="","",VLOOKUP(B19,Data!$B$5:$L$402,2,FALSE))</f>
        <v>WY50520</v>
      </c>
      <c r="D19" s="514">
        <v>2</v>
      </c>
      <c r="E19" s="447" t="s">
        <v>520</v>
      </c>
      <c r="F19" s="445">
        <f>IF(D19="","",VLOOKUP(B19,Data!$B$5:$L$402,11,FALSE))</f>
        <v>2846.56</v>
      </c>
      <c r="G19" s="448">
        <f t="shared" si="0"/>
        <v>5693.12</v>
      </c>
      <c r="H19" s="449" t="str">
        <f>IF(D19="","",VLOOKUP(B19,Data!$B$5:$D$402,3,FALSE))</f>
        <v>C/T</v>
      </c>
      <c r="I19" s="450" t="str">
        <f>IF(D19="","",VLOOKUP(B19,Data!$B$5:$M$402,12,FALSE))</f>
        <v>Indonesia</v>
      </c>
      <c r="J19" s="535" t="s">
        <v>999</v>
      </c>
      <c r="K19" s="452">
        <f>IF(D19="","",VLOOKUP(B19,Data!$B$5:$E$402,4,FALSE)*D19)</f>
        <v>532</v>
      </c>
      <c r="L19" s="445">
        <f>IF(D19="","",VLOOKUP(B19,Data!$B$5:$F$402,5,FALSE)*D19)</f>
        <v>492</v>
      </c>
      <c r="M19" s="448" t="e">
        <f>IF(B19=Data!#REF!,Data!#REF!,(IF(B19=Data!B90,Data!G90,(IF(B19=Data!#REF!,Data!#REF!,(IF(B19=Data!#REF!,Data!#REF!,(IF(B19=Data!#REF!,Data!#REF!,(IF(B19=Data!#REF!,Data!#REF!,(IF(B19=Data!#REF!,Data!#REF!,(IF(B19=Data!#REF!,Data!#REF!,Data!#REF!)))))))))))))))&amp;IF(B19=Data!#REF!,Data!#REF!,(IF(B19=Data!#REF!,Data!#REF!,(IF(B19=Data!#REF!,Data!#REF!,(IF(B19=Data!#REF!,Data!#REF!,(IF(B19=Data!B69,Data!G69,(IF(B19=Data!B72,Data!G887,(IF(B19=Data!#REF!,Data!#REF!,(IF(B19=Data!#REF!,Data!#REF!,Data!#REF!)))))))))))))))&amp;IF(B19=Data!#REF!,Data!#REF!,(IF(B19=Data!#REF!,Data!#REF!,(IF(B19=Data!#REF!,Data!#REF!,(IF(B19=Data!#REF!,Data!#REF!,(IF(B19=Data!#REF!,Data!#REF!,Data!#REF!)))))))))</f>
        <v>#REF!</v>
      </c>
      <c r="N19" s="453"/>
      <c r="O19" s="454"/>
      <c r="P19" s="455" t="e">
        <f>IF(B19=Data!#REF!,Data!#REF!,(IF(B19=Data!B90,Data!H90,(IF(B19=Data!#REF!,Data!#REF!,(IF(B19=Data!#REF!,Data!#REF!,(IF(B19=Data!#REF!,Data!#REF!,(IF(B19=Data!#REF!,Data!#REF!,(IF(B19=Data!#REF!,Data!#REF!,(IF(B19=Data!#REF!,Data!#REF!,Data!#REF!)))))))))))))))&amp;IF(B19=Data!#REF!,Data!#REF!,(IF(B19=Data!#REF!,Data!#REF!,(IF(B19=Data!#REF!,Data!#REF!,(IF(B19=Data!#REF!,Data!#REF!,(IF(B19=Data!B69,Data!H69,(IF(B19=Data!B72,Data!H887,(IF(B19=Data!#REF!,Data!#REF!,(IF(B19=Data!#REF!,Data!#REF!,Data!#REF!)))))))))))))))&amp;IF(B19=Data!#REF!,Data!#REF!,(IF(B19=Data!#REF!,Data!#REF!,(IF(B19=Data!#REF!,Data!#REF!,(IF(B19=Data!#REF!,Data!#REF!,(IF(B19=Data!#REF!,Data!#REF!,Data!#REF!)))))))))</f>
        <v>#REF!</v>
      </c>
      <c r="Q19" s="454"/>
      <c r="R19" s="454"/>
      <c r="S19" s="455" t="e">
        <f>IF(B19=Data!#REF!,Data!#REF!,(IF(B19=Data!B90,Data!I90,(IF(B19=Data!#REF!,Data!#REF!,(IF(B19=Data!#REF!,Data!#REF!,(IF(B19=Data!#REF!,Data!#REF!,(IF(B19=Data!#REF!,Data!#REF!,(IF(B19=Data!#REF!,Data!#REF!,(IF(B19=Data!#REF!,Data!#REF!,Data!#REF!)))))))))))))))&amp;IF(B19=Data!#REF!,Data!#REF!,(IF(B19=Data!#REF!,Data!#REF!,(IF(B19=Data!#REF!,Data!#REF!,(IF(B19=Data!#REF!,Data!#REF!,(IF(B19=Data!B69,Data!I69,(IF(B19=Data!B72,Data!I887,(IF(B19=Data!#REF!,Data!#REF!,(IF(B19=Data!#REF!,Data!#REF!,Data!#REF!)))))))))))))))&amp;IF(B19=Data!#REF!,Data!#REF!,(IF(B19=Data!#REF!,Data!#REF!,(IF(B19=Data!#REF!,Data!#REF!,(IF(B19=Data!#REF!,Data!#REF!,(IF(B19=Data!#REF!,Data!#REF!,Data!#REF!)))))))))</f>
        <v>#REF!</v>
      </c>
      <c r="T19" s="456"/>
      <c r="U19" s="455" t="e">
        <f>IF(B19=Data!#REF!,Data!#REF!,(IF(B19=Data!B90,Data!J90,(IF(B19=Data!#REF!,Data!#REF!,(IF(B19=Data!#REF!,Data!#REF!,(IF(B19=Data!#REF!,Data!#REF!,(IF(B19=Data!#REF!,Data!#REF!,(IF(B19=Data!#REF!,Data!#REF!,(IF(B19=Data!#REF!,Data!#REF!,Data!#REF!)))))))))))))))&amp;IF(B19=Data!#REF!,Data!#REF!,(IF(B19=Data!#REF!,Data!#REF!,(IF(B19=Data!#REF!,Data!#REF!,(IF(B19=Data!#REF!,Data!#REF!,(IF(B19=Data!B69,Data!J69,(IF(B19=Data!B72,Data!J887,(IF(B19=Data!#REF!,Data!#REF!,(IF(B19=Data!#REF!,Data!#REF!,Data!#REF!)))))))))))))))&amp;IF(B19=Data!#REF!,Data!#REF!,(IF(B19=Data!#REF!,Data!#REF!,(IF(B19=Data!#REF!,Data!#REF!,(IF(B19=Data!#REF!,Data!#REF!,(IF(B19=Data!#REF!,Data!#REF!,Data!#REF!)))))))))</f>
        <v>#REF!</v>
      </c>
      <c r="V19" s="457">
        <f>IF(D19="","",VLOOKUP(B19,Data!$B$5:$J$402,9,FALSE)*D19)</f>
        <v>2.976</v>
      </c>
    </row>
    <row r="20" spans="1:22" s="458" customFormat="1" ht="20" customHeight="1">
      <c r="A20" s="443"/>
      <c r="B20" s="536" t="s">
        <v>1022</v>
      </c>
      <c r="C20" s="512" t="str">
        <f>IF(D20="","",VLOOKUP(B20,Data!$B$5:$L$402,2,FALSE))</f>
        <v/>
      </c>
      <c r="D20" s="514"/>
      <c r="E20" s="447"/>
      <c r="F20" s="445" t="str">
        <f>IF(D20="","",VLOOKUP(B20,Data!$B$5:$L$402,11,FALSE))</f>
        <v/>
      </c>
      <c r="G20" s="448" t="str">
        <f t="shared" si="0"/>
        <v>-</v>
      </c>
      <c r="H20" s="449" t="str">
        <f>IF(D20="","",VLOOKUP(B20,Data!$B$5:$D$402,3,FALSE))</f>
        <v/>
      </c>
      <c r="I20" s="450" t="str">
        <f>IF(D20="","",VLOOKUP(B20,Data!$B$5:$M$402,12,FALSE))</f>
        <v/>
      </c>
      <c r="J20" s="451"/>
      <c r="K20" s="452" t="str">
        <f>IF(D20="","",VLOOKUP(B20,Data!$B$5:$E$402,4,FALSE)*D20)</f>
        <v/>
      </c>
      <c r="L20" s="445" t="str">
        <f>IF(D20="","",VLOOKUP(B20,Data!$B$5:$F$402,5,FALSE)*D20)</f>
        <v/>
      </c>
      <c r="M20" s="448" t="e">
        <f>IF(B20=Data!#REF!,Data!#REF!,(IF(B20=Data!B143,Data!G143,(IF(B20=Data!#REF!,Data!#REF!,(IF(B20=Data!#REF!,Data!#REF!,(IF(B20=Data!#REF!,Data!#REF!,(IF(B20=Data!#REF!,Data!#REF!,(IF(B20=Data!#REF!,Data!#REF!,(IF(B20=Data!#REF!,Data!#REF!,Data!#REF!)))))))))))))))&amp;IF(B20=Data!#REF!,Data!#REF!,(IF(B20=Data!#REF!,Data!#REF!,(IF(B20=Data!#REF!,Data!#REF!,(IF(B20=Data!#REF!,Data!#REF!,(IF(B20=Data!B122,Data!G122,(IF(B20=Data!B125,Data!G940,(IF(B20=Data!#REF!,Data!#REF!,(IF(B20=Data!#REF!,Data!#REF!,Data!#REF!)))))))))))))))&amp;IF(B20=Data!#REF!,Data!#REF!,(IF(B20=Data!#REF!,Data!#REF!,(IF(B20=Data!#REF!,Data!#REF!,(IF(B20=Data!#REF!,Data!#REF!,(IF(B20=Data!#REF!,Data!#REF!,Data!#REF!)))))))))</f>
        <v>#REF!</v>
      </c>
      <c r="N20" s="453"/>
      <c r="O20" s="454"/>
      <c r="P20" s="455" t="e">
        <f>IF(B20=Data!#REF!,Data!#REF!,(IF(B20=Data!B143,Data!H143,(IF(B20=Data!#REF!,Data!#REF!,(IF(B20=Data!#REF!,Data!#REF!,(IF(B20=Data!#REF!,Data!#REF!,(IF(B20=Data!#REF!,Data!#REF!,(IF(B20=Data!#REF!,Data!#REF!,(IF(B20=Data!#REF!,Data!#REF!,Data!#REF!)))))))))))))))&amp;IF(B20=Data!#REF!,Data!#REF!,(IF(B20=Data!#REF!,Data!#REF!,(IF(B20=Data!#REF!,Data!#REF!,(IF(B20=Data!#REF!,Data!#REF!,(IF(B20=Data!B122,Data!H122,(IF(B20=Data!B125,Data!H940,(IF(B20=Data!#REF!,Data!#REF!,(IF(B20=Data!#REF!,Data!#REF!,Data!#REF!)))))))))))))))&amp;IF(B20=Data!#REF!,Data!#REF!,(IF(B20=Data!#REF!,Data!#REF!,(IF(B20=Data!#REF!,Data!#REF!,(IF(B20=Data!#REF!,Data!#REF!,(IF(B20=Data!#REF!,Data!#REF!,Data!#REF!)))))))))</f>
        <v>#REF!</v>
      </c>
      <c r="Q20" s="454"/>
      <c r="R20" s="454"/>
      <c r="S20" s="455" t="e">
        <f>IF(B20=Data!#REF!,Data!#REF!,(IF(B20=Data!B143,Data!I143,(IF(B20=Data!#REF!,Data!#REF!,(IF(B20=Data!#REF!,Data!#REF!,(IF(B20=Data!#REF!,Data!#REF!,(IF(B20=Data!#REF!,Data!#REF!,(IF(B20=Data!#REF!,Data!#REF!,(IF(B20=Data!#REF!,Data!#REF!,Data!#REF!)))))))))))))))&amp;IF(B20=Data!#REF!,Data!#REF!,(IF(B20=Data!#REF!,Data!#REF!,(IF(B20=Data!#REF!,Data!#REF!,(IF(B20=Data!#REF!,Data!#REF!,(IF(B20=Data!B122,Data!I122,(IF(B20=Data!B125,Data!I940,(IF(B20=Data!#REF!,Data!#REF!,(IF(B20=Data!#REF!,Data!#REF!,Data!#REF!)))))))))))))))&amp;IF(B20=Data!#REF!,Data!#REF!,(IF(B20=Data!#REF!,Data!#REF!,(IF(B20=Data!#REF!,Data!#REF!,(IF(B20=Data!#REF!,Data!#REF!,(IF(B20=Data!#REF!,Data!#REF!,Data!#REF!)))))))))</f>
        <v>#REF!</v>
      </c>
      <c r="T20" s="456"/>
      <c r="U20" s="455" t="e">
        <f>IF(B20=Data!#REF!,Data!#REF!,(IF(B20=Data!B143,Data!J143,(IF(B20=Data!#REF!,Data!#REF!,(IF(B20=Data!#REF!,Data!#REF!,(IF(B20=Data!#REF!,Data!#REF!,(IF(B20=Data!#REF!,Data!#REF!,(IF(B20=Data!#REF!,Data!#REF!,(IF(B20=Data!#REF!,Data!#REF!,Data!#REF!)))))))))))))))&amp;IF(B20=Data!#REF!,Data!#REF!,(IF(B20=Data!#REF!,Data!#REF!,(IF(B20=Data!#REF!,Data!#REF!,(IF(B20=Data!#REF!,Data!#REF!,(IF(B20=Data!B122,Data!J122,(IF(B20=Data!B125,Data!J940,(IF(B20=Data!#REF!,Data!#REF!,(IF(B20=Data!#REF!,Data!#REF!,Data!#REF!)))))))))))))))&amp;IF(B20=Data!#REF!,Data!#REF!,(IF(B20=Data!#REF!,Data!#REF!,(IF(B20=Data!#REF!,Data!#REF!,(IF(B20=Data!#REF!,Data!#REF!,(IF(B20=Data!#REF!,Data!#REF!,Data!#REF!)))))))))</f>
        <v>#REF!</v>
      </c>
      <c r="V20" s="457" t="str">
        <f>IF(D20="","",VLOOKUP(B20,Data!$B$5:$J$402,9,FALSE)*D20)</f>
        <v/>
      </c>
    </row>
    <row r="21" spans="1:22" s="458" customFormat="1" ht="20" customHeight="1">
      <c r="A21" s="443">
        <v>2</v>
      </c>
      <c r="B21" s="460" t="s">
        <v>199</v>
      </c>
      <c r="C21" s="445" t="str">
        <f>IF(D21="","",VLOOKUP(B21,Data!$B$5:$L$402,2,FALSE))</f>
        <v>WH50360</v>
      </c>
      <c r="D21" s="514">
        <v>7</v>
      </c>
      <c r="E21" s="447" t="s">
        <v>521</v>
      </c>
      <c r="F21" s="445">
        <f>IF(D21="","",VLOOKUP(B21,Data!$B$5:$L$402,11,FALSE))</f>
        <v>1751.45</v>
      </c>
      <c r="G21" s="448">
        <f t="shared" si="0"/>
        <v>12260.15</v>
      </c>
      <c r="H21" s="449" t="str">
        <f>IF(D21="","",VLOOKUP(B21,Data!$B$5:$D$402,3,FALSE))</f>
        <v>C/T</v>
      </c>
      <c r="I21" s="450" t="str">
        <f>IF(D21="","",VLOOKUP(B21,Data!$B$5:$M$402,12,FALSE))</f>
        <v>Indonesia</v>
      </c>
      <c r="J21" s="535" t="s">
        <v>1023</v>
      </c>
      <c r="K21" s="452">
        <f>IF(D21="","",VLOOKUP(B21,Data!$B$5:$E$402,4,FALSE)*D21)</f>
        <v>1407</v>
      </c>
      <c r="L21" s="445">
        <f>IF(D21="","",VLOOKUP(B21,Data!$B$5:$F$402,5,FALSE)*D21)</f>
        <v>1267</v>
      </c>
      <c r="M21" s="448" t="e">
        <f>IF(B21=Data!#REF!,Data!#REF!,(IF(B21=Data!B94,Data!G94,(IF(B21=Data!#REF!,Data!#REF!,(IF(B21=Data!#REF!,Data!#REF!,(IF(B21=Data!#REF!,Data!#REF!,(IF(B21=Data!#REF!,Data!#REF!,(IF(B21=Data!#REF!,Data!#REF!,(IF(B21=Data!#REF!,Data!#REF!,Data!#REF!)))))))))))))))&amp;IF(B21=Data!#REF!,Data!#REF!,(IF(B21=Data!#REF!,Data!#REF!,(IF(B21=Data!#REF!,Data!#REF!,(IF(B21=Data!#REF!,Data!#REF!,(IF(B21=Data!B73,Data!G73,(IF(B21=Data!B76,Data!G891,(IF(B21=Data!#REF!,Data!#REF!,(IF(B21=Data!#REF!,Data!#REF!,Data!#REF!)))))))))))))))&amp;IF(B21=Data!#REF!,Data!#REF!,(IF(B21=Data!#REF!,Data!#REF!,(IF(B21=Data!#REF!,Data!#REF!,(IF(B21=Data!#REF!,Data!#REF!,(IF(B21=Data!#REF!,Data!#REF!,Data!#REF!)))))))))</f>
        <v>#REF!</v>
      </c>
      <c r="N21" s="453"/>
      <c r="O21" s="454"/>
      <c r="P21" s="455" t="e">
        <f>IF(B21=Data!#REF!,Data!#REF!,(IF(B21=Data!B94,Data!H94,(IF(B21=Data!#REF!,Data!#REF!,(IF(B21=Data!#REF!,Data!#REF!,(IF(B21=Data!#REF!,Data!#REF!,(IF(B21=Data!#REF!,Data!#REF!,(IF(B21=Data!#REF!,Data!#REF!,(IF(B21=Data!#REF!,Data!#REF!,Data!#REF!)))))))))))))))&amp;IF(B21=Data!#REF!,Data!#REF!,(IF(B21=Data!#REF!,Data!#REF!,(IF(B21=Data!#REF!,Data!#REF!,(IF(B21=Data!#REF!,Data!#REF!,(IF(B21=Data!B73,Data!H73,(IF(B21=Data!B76,Data!H891,(IF(B21=Data!#REF!,Data!#REF!,(IF(B21=Data!#REF!,Data!#REF!,Data!#REF!)))))))))))))))&amp;IF(B21=Data!#REF!,Data!#REF!,(IF(B21=Data!#REF!,Data!#REF!,(IF(B21=Data!#REF!,Data!#REF!,(IF(B21=Data!#REF!,Data!#REF!,(IF(B21=Data!#REF!,Data!#REF!,Data!#REF!)))))))))</f>
        <v>#REF!</v>
      </c>
      <c r="Q21" s="454"/>
      <c r="R21" s="454"/>
      <c r="S21" s="455" t="e">
        <f>IF(B21=Data!#REF!,Data!#REF!,(IF(B21=Data!B94,Data!I94,(IF(B21=Data!#REF!,Data!#REF!,(IF(B21=Data!#REF!,Data!#REF!,(IF(B21=Data!#REF!,Data!#REF!,(IF(B21=Data!#REF!,Data!#REF!,(IF(B21=Data!#REF!,Data!#REF!,(IF(B21=Data!#REF!,Data!#REF!,Data!#REF!)))))))))))))))&amp;IF(B21=Data!#REF!,Data!#REF!,(IF(B21=Data!#REF!,Data!#REF!,(IF(B21=Data!#REF!,Data!#REF!,(IF(B21=Data!#REF!,Data!#REF!,(IF(B21=Data!B73,Data!I73,(IF(B21=Data!B76,Data!I891,(IF(B21=Data!#REF!,Data!#REF!,(IF(B21=Data!#REF!,Data!#REF!,Data!#REF!)))))))))))))))&amp;IF(B21=Data!#REF!,Data!#REF!,(IF(B21=Data!#REF!,Data!#REF!,(IF(B21=Data!#REF!,Data!#REF!,(IF(B21=Data!#REF!,Data!#REF!,(IF(B21=Data!#REF!,Data!#REF!,Data!#REF!)))))))))</f>
        <v>#REF!</v>
      </c>
      <c r="T21" s="456"/>
      <c r="U21" s="455" t="e">
        <f>IF(B21=Data!#REF!,Data!#REF!,(IF(B21=Data!B94,Data!J94,(IF(B21=Data!#REF!,Data!#REF!,(IF(B21=Data!#REF!,Data!#REF!,(IF(B21=Data!#REF!,Data!#REF!,(IF(B21=Data!#REF!,Data!#REF!,(IF(B21=Data!#REF!,Data!#REF!,(IF(B21=Data!#REF!,Data!#REF!,Data!#REF!)))))))))))))))&amp;IF(B21=Data!#REF!,Data!#REF!,(IF(B21=Data!#REF!,Data!#REF!,(IF(B21=Data!#REF!,Data!#REF!,(IF(B21=Data!#REF!,Data!#REF!,(IF(B21=Data!B73,Data!J73,(IF(B21=Data!B76,Data!J891,(IF(B21=Data!#REF!,Data!#REF!,(IF(B21=Data!#REF!,Data!#REF!,Data!#REF!)))))))))))))))&amp;IF(B21=Data!#REF!,Data!#REF!,(IF(B21=Data!#REF!,Data!#REF!,(IF(B21=Data!#REF!,Data!#REF!,(IF(B21=Data!#REF!,Data!#REF!,(IF(B21=Data!#REF!,Data!#REF!,Data!#REF!)))))))))</f>
        <v>#REF!</v>
      </c>
      <c r="V21" s="457">
        <f>IF(D21="","",VLOOKUP(B21,Data!$B$5:$J$402,9,FALSE)*D21)</f>
        <v>8.0499999999999989</v>
      </c>
    </row>
    <row r="22" spans="1:22" s="458" customFormat="1" ht="20" customHeight="1">
      <c r="A22" s="443">
        <v>3</v>
      </c>
      <c r="B22" s="460" t="s">
        <v>215</v>
      </c>
      <c r="C22" s="445" t="str">
        <f>IF(D22="","",VLOOKUP(B22,Data!$B$5:$L$402,2,FALSE))</f>
        <v>WH50420</v>
      </c>
      <c r="D22" s="514">
        <v>2</v>
      </c>
      <c r="E22" s="463"/>
      <c r="F22" s="445">
        <f>IF(D22="","",VLOOKUP(B22,Data!$B$5:$L$402,11,FALSE))</f>
        <v>1897.4</v>
      </c>
      <c r="G22" s="448">
        <f>IF(D22&gt;0,D22*F22,"-")</f>
        <v>3794.8</v>
      </c>
      <c r="H22" s="449" t="str">
        <f>IF(D22="","",VLOOKUP(B22,Data!$B$5:$D$402,3,FALSE))</f>
        <v>C/T</v>
      </c>
      <c r="I22" s="450" t="str">
        <f>IF(D22="","",VLOOKUP(B22,Data!$B$5:$M$402,12,FALSE))</f>
        <v>Indonesia</v>
      </c>
      <c r="J22" s="535" t="s">
        <v>1023</v>
      </c>
      <c r="K22" s="452">
        <f>IF(D22="","",VLOOKUP(B22,Data!$B$5:$E$402,4,FALSE)*D22)</f>
        <v>444</v>
      </c>
      <c r="L22" s="445">
        <f>IF(D22="","",VLOOKUP(B22,Data!$B$5:$F$402,5,FALSE)*D22)</f>
        <v>402</v>
      </c>
      <c r="M22" s="448" t="e">
        <f>IF(B22=Data!#REF!,Data!#REF!,(IF(B22=Data!B91,Data!G91,(IF(B22=Data!#REF!,Data!#REF!,(IF(B22=Data!#REF!,Data!#REF!,(IF(B22=Data!#REF!,Data!#REF!,(IF(B22=Data!#REF!,Data!#REF!,(IF(B22=Data!#REF!,Data!#REF!,(IF(B22=Data!#REF!,Data!#REF!,Data!#REF!)))))))))))))))&amp;IF(B22=Data!#REF!,Data!#REF!,(IF(B22=Data!#REF!,Data!#REF!,(IF(B22=Data!#REF!,Data!#REF!,(IF(B22=Data!#REF!,Data!#REF!,(IF(B22=Data!B70,Data!G70,(IF(B22=Data!B73,Data!G888,(IF(B22=Data!#REF!,Data!#REF!,(IF(B22=Data!#REF!,Data!#REF!,Data!#REF!)))))))))))))))&amp;IF(B22=Data!#REF!,Data!#REF!,(IF(B22=Data!#REF!,Data!#REF!,(IF(B22=Data!#REF!,Data!#REF!,(IF(B22=Data!#REF!,Data!#REF!,(IF(B22=Data!#REF!,Data!#REF!,Data!#REF!)))))))))</f>
        <v>#REF!</v>
      </c>
      <c r="N22" s="453"/>
      <c r="O22" s="454"/>
      <c r="P22" s="455" t="e">
        <f>IF(B22=Data!#REF!,Data!#REF!,(IF(B22=Data!B91,Data!H91,(IF(B22=Data!#REF!,Data!#REF!,(IF(B22=Data!#REF!,Data!#REF!,(IF(B22=Data!#REF!,Data!#REF!,(IF(B22=Data!#REF!,Data!#REF!,(IF(B22=Data!#REF!,Data!#REF!,(IF(B22=Data!#REF!,Data!#REF!,Data!#REF!)))))))))))))))&amp;IF(B22=Data!#REF!,Data!#REF!,(IF(B22=Data!#REF!,Data!#REF!,(IF(B22=Data!#REF!,Data!#REF!,(IF(B22=Data!#REF!,Data!#REF!,(IF(B22=Data!B70,Data!H70,(IF(B22=Data!B73,Data!H888,(IF(B22=Data!#REF!,Data!#REF!,(IF(B22=Data!#REF!,Data!#REF!,Data!#REF!)))))))))))))))&amp;IF(B22=Data!#REF!,Data!#REF!,(IF(B22=Data!#REF!,Data!#REF!,(IF(B22=Data!#REF!,Data!#REF!,(IF(B22=Data!#REF!,Data!#REF!,(IF(B22=Data!#REF!,Data!#REF!,Data!#REF!)))))))))</f>
        <v>#REF!</v>
      </c>
      <c r="Q22" s="454"/>
      <c r="R22" s="454"/>
      <c r="S22" s="455" t="e">
        <f>IF(B22=Data!#REF!,Data!#REF!,(IF(B22=Data!B91,Data!I91,(IF(B22=Data!#REF!,Data!#REF!,(IF(B22=Data!#REF!,Data!#REF!,(IF(B22=Data!#REF!,Data!#REF!,(IF(B22=Data!#REF!,Data!#REF!,(IF(B22=Data!#REF!,Data!#REF!,(IF(B22=Data!#REF!,Data!#REF!,Data!#REF!)))))))))))))))&amp;IF(B22=Data!#REF!,Data!#REF!,(IF(B22=Data!#REF!,Data!#REF!,(IF(B22=Data!#REF!,Data!#REF!,(IF(B22=Data!#REF!,Data!#REF!,(IF(B22=Data!B70,Data!I70,(IF(B22=Data!B73,Data!I888,(IF(B22=Data!#REF!,Data!#REF!,(IF(B22=Data!#REF!,Data!#REF!,Data!#REF!)))))))))))))))&amp;IF(B22=Data!#REF!,Data!#REF!,(IF(B22=Data!#REF!,Data!#REF!,(IF(B22=Data!#REF!,Data!#REF!,(IF(B22=Data!#REF!,Data!#REF!,(IF(B22=Data!#REF!,Data!#REF!,Data!#REF!)))))))))</f>
        <v>#REF!</v>
      </c>
      <c r="T22" s="456"/>
      <c r="U22" s="455" t="e">
        <f>IF(B22=Data!#REF!,Data!#REF!,(IF(B22=Data!B91,Data!J91,(IF(B22=Data!#REF!,Data!#REF!,(IF(B22=Data!#REF!,Data!#REF!,(IF(B22=Data!#REF!,Data!#REF!,(IF(B22=Data!#REF!,Data!#REF!,(IF(B22=Data!#REF!,Data!#REF!,(IF(B22=Data!#REF!,Data!#REF!,Data!#REF!)))))))))))))))&amp;IF(B22=Data!#REF!,Data!#REF!,(IF(B22=Data!#REF!,Data!#REF!,(IF(B22=Data!#REF!,Data!#REF!,(IF(B22=Data!#REF!,Data!#REF!,(IF(B22=Data!B70,Data!J70,(IF(B22=Data!B73,Data!J888,(IF(B22=Data!#REF!,Data!#REF!,(IF(B22=Data!#REF!,Data!#REF!,Data!#REF!)))))))))))))))&amp;IF(B22=Data!#REF!,Data!#REF!,(IF(B22=Data!#REF!,Data!#REF!,(IF(B22=Data!#REF!,Data!#REF!,(IF(B22=Data!#REF!,Data!#REF!,(IF(B22=Data!#REF!,Data!#REF!,Data!#REF!)))))))))</f>
        <v>#REF!</v>
      </c>
      <c r="V22" s="457">
        <f>IF(D22="","",VLOOKUP(B22,Data!$B$5:$J$402,9,FALSE)*D22)</f>
        <v>2.3980000000000001</v>
      </c>
    </row>
    <row r="23" spans="1:22" s="458" customFormat="1" ht="20" customHeight="1">
      <c r="A23" s="443">
        <v>4</v>
      </c>
      <c r="B23" s="460" t="s">
        <v>241</v>
      </c>
      <c r="C23" s="445" t="str">
        <f>IF(D23="","",VLOOKUP(B23,Data!$B$5:$L$402,2,FALSE))</f>
        <v>AAC7368</v>
      </c>
      <c r="D23" s="514">
        <v>23</v>
      </c>
      <c r="E23" s="463" t="s">
        <v>939</v>
      </c>
      <c r="F23" s="445">
        <f>IF(D23="","",VLOOKUP(B23,Data!$B$5:$L$402,11,FALSE))</f>
        <v>2618.06</v>
      </c>
      <c r="G23" s="448">
        <f>IF(D23&gt;0,D23*F23,"-")</f>
        <v>60215.38</v>
      </c>
      <c r="H23" s="449" t="str">
        <f>IF(D23="","",VLOOKUP(B23,Data!$B$5:$D$402,3,FALSE))</f>
        <v>C/T</v>
      </c>
      <c r="I23" s="450" t="str">
        <f>IF(D23="","",VLOOKUP(B23,Data!$B$5:$M$402,12,FALSE))</f>
        <v>Indonesia</v>
      </c>
      <c r="J23" s="535" t="s">
        <v>1023</v>
      </c>
      <c r="K23" s="452">
        <f>IF(D23="","",VLOOKUP(B23,Data!$B$5:$E$402,4,FALSE)*D23)</f>
        <v>6118</v>
      </c>
      <c r="L23" s="445">
        <f>IF(D23="","",VLOOKUP(B23,Data!$B$5:$F$402,5,FALSE)*D23)</f>
        <v>5658</v>
      </c>
      <c r="M23" s="448" t="e">
        <f>IF(B23=Data!#REF!,Data!#REF!,(IF(B23=Data!B91,Data!G91,(IF(B23=Data!#REF!,Data!#REF!,(IF(B23=Data!#REF!,Data!#REF!,(IF(B23=Data!#REF!,Data!#REF!,(IF(B23=Data!#REF!,Data!#REF!,(IF(B23=Data!#REF!,Data!#REF!,(IF(B23=Data!#REF!,Data!#REF!,Data!#REF!)))))))))))))))&amp;IF(B23=Data!#REF!,Data!#REF!,(IF(B23=Data!#REF!,Data!#REF!,(IF(B23=Data!#REF!,Data!#REF!,(IF(B23=Data!#REF!,Data!#REF!,(IF(B23=Data!B70,Data!G70,(IF(B23=Data!B73,Data!G888,(IF(B23=Data!#REF!,Data!#REF!,(IF(B23=Data!#REF!,Data!#REF!,Data!#REF!)))))))))))))))&amp;IF(B23=Data!#REF!,Data!#REF!,(IF(B23=Data!#REF!,Data!#REF!,(IF(B23=Data!#REF!,Data!#REF!,(IF(B23=Data!#REF!,Data!#REF!,(IF(B23=Data!#REF!,Data!#REF!,Data!#REF!)))))))))</f>
        <v>#REF!</v>
      </c>
      <c r="N23" s="453"/>
      <c r="O23" s="454"/>
      <c r="P23" s="455" t="e">
        <f>IF(B23=Data!#REF!,Data!#REF!,(IF(B23=Data!B91,Data!H91,(IF(B23=Data!#REF!,Data!#REF!,(IF(B23=Data!#REF!,Data!#REF!,(IF(B23=Data!#REF!,Data!#REF!,(IF(B23=Data!#REF!,Data!#REF!,(IF(B23=Data!#REF!,Data!#REF!,(IF(B23=Data!#REF!,Data!#REF!,Data!#REF!)))))))))))))))&amp;IF(B23=Data!#REF!,Data!#REF!,(IF(B23=Data!#REF!,Data!#REF!,(IF(B23=Data!#REF!,Data!#REF!,(IF(B23=Data!#REF!,Data!#REF!,(IF(B23=Data!B70,Data!H70,(IF(B23=Data!B73,Data!H888,(IF(B23=Data!#REF!,Data!#REF!,(IF(B23=Data!#REF!,Data!#REF!,Data!#REF!)))))))))))))))&amp;IF(B23=Data!#REF!,Data!#REF!,(IF(B23=Data!#REF!,Data!#REF!,(IF(B23=Data!#REF!,Data!#REF!,(IF(B23=Data!#REF!,Data!#REF!,(IF(B23=Data!#REF!,Data!#REF!,Data!#REF!)))))))))</f>
        <v>#REF!</v>
      </c>
      <c r="Q23" s="454"/>
      <c r="R23" s="454"/>
      <c r="S23" s="455" t="e">
        <f>IF(B23=Data!#REF!,Data!#REF!,(IF(B23=Data!B91,Data!I91,(IF(B23=Data!#REF!,Data!#REF!,(IF(B23=Data!#REF!,Data!#REF!,(IF(B23=Data!#REF!,Data!#REF!,(IF(B23=Data!#REF!,Data!#REF!,(IF(B23=Data!#REF!,Data!#REF!,(IF(B23=Data!#REF!,Data!#REF!,Data!#REF!)))))))))))))))&amp;IF(B23=Data!#REF!,Data!#REF!,(IF(B23=Data!#REF!,Data!#REF!,(IF(B23=Data!#REF!,Data!#REF!,(IF(B23=Data!#REF!,Data!#REF!,(IF(B23=Data!B70,Data!I70,(IF(B23=Data!B73,Data!I888,(IF(B23=Data!#REF!,Data!#REF!,(IF(B23=Data!#REF!,Data!#REF!,Data!#REF!)))))))))))))))&amp;IF(B23=Data!#REF!,Data!#REF!,(IF(B23=Data!#REF!,Data!#REF!,(IF(B23=Data!#REF!,Data!#REF!,(IF(B23=Data!#REF!,Data!#REF!,(IF(B23=Data!#REF!,Data!#REF!,Data!#REF!)))))))))</f>
        <v>#REF!</v>
      </c>
      <c r="T23" s="456"/>
      <c r="U23" s="455" t="e">
        <f>IF(B23=Data!#REF!,Data!#REF!,(IF(B23=Data!B91,Data!J91,(IF(B23=Data!#REF!,Data!#REF!,(IF(B23=Data!#REF!,Data!#REF!,(IF(B23=Data!#REF!,Data!#REF!,(IF(B23=Data!#REF!,Data!#REF!,(IF(B23=Data!#REF!,Data!#REF!,(IF(B23=Data!#REF!,Data!#REF!,Data!#REF!)))))))))))))))&amp;IF(B23=Data!#REF!,Data!#REF!,(IF(B23=Data!#REF!,Data!#REF!,(IF(B23=Data!#REF!,Data!#REF!,(IF(B23=Data!#REF!,Data!#REF!,(IF(B23=Data!B70,Data!J70,(IF(B23=Data!B73,Data!J888,(IF(B23=Data!#REF!,Data!#REF!,(IF(B23=Data!#REF!,Data!#REF!,Data!#REF!)))))))))))))))&amp;IF(B23=Data!#REF!,Data!#REF!,(IF(B23=Data!#REF!,Data!#REF!,(IF(B23=Data!#REF!,Data!#REF!,(IF(B23=Data!#REF!,Data!#REF!,(IF(B23=Data!#REF!,Data!#REF!,Data!#REF!)))))))))</f>
        <v>#REF!</v>
      </c>
      <c r="V23" s="457">
        <f>IF(D23="","",VLOOKUP(B23,Data!$B$5:$J$402,9,FALSE)*D23)</f>
        <v>34.223999999999997</v>
      </c>
    </row>
    <row r="24" spans="1:22" s="458" customFormat="1" ht="20" customHeight="1">
      <c r="A24" s="443"/>
      <c r="B24" s="460"/>
      <c r="C24" s="445" t="str">
        <f>IF(D24="","",VLOOKUP(B24,Data!$B$5:$L$402,2,FALSE))</f>
        <v/>
      </c>
      <c r="D24" s="514"/>
      <c r="E24" s="463"/>
      <c r="F24" s="445" t="str">
        <f>IF(D24="","",VLOOKUP(B24,Data!$B$5:$L$402,11,FALSE))</f>
        <v/>
      </c>
      <c r="G24" s="448" t="str">
        <f>IF(D24&gt;0,D24*F24,"-")</f>
        <v>-</v>
      </c>
      <c r="H24" s="449" t="str">
        <f>IF(D24="","",VLOOKUP(B24,Data!$B$5:$D$402,3,FALSE))</f>
        <v/>
      </c>
      <c r="I24" s="450" t="str">
        <f>IF(D24="","",VLOOKUP(B24,Data!$B$5:$M$402,12,FALSE))</f>
        <v/>
      </c>
      <c r="J24" s="535"/>
      <c r="K24" s="452" t="str">
        <f>IF(D24="","",VLOOKUP(B24,Data!$B$5:$E$402,4,FALSE)*D24)</f>
        <v/>
      </c>
      <c r="L24" s="445" t="str">
        <f>IF(D24="","",VLOOKUP(B24,Data!$B$5:$F$402,5,FALSE)*D24)</f>
        <v/>
      </c>
      <c r="M24" s="448" t="e">
        <f>IF(B24=Data!#REF!,Data!#REF!,(IF(B24=Data!B92,Data!G92,(IF(B24=Data!#REF!,Data!#REF!,(IF(B24=Data!#REF!,Data!#REF!,(IF(B24=Data!#REF!,Data!#REF!,(IF(B24=Data!#REF!,Data!#REF!,(IF(B24=Data!#REF!,Data!#REF!,(IF(B24=Data!#REF!,Data!#REF!,Data!#REF!)))))))))))))))&amp;IF(B24=Data!#REF!,Data!#REF!,(IF(B24=Data!#REF!,Data!#REF!,(IF(B24=Data!#REF!,Data!#REF!,(IF(B24=Data!#REF!,Data!#REF!,(IF(B24=Data!B71,Data!G71,(IF(B24=Data!B74,Data!G889,(IF(B24=Data!#REF!,Data!#REF!,(IF(B24=Data!#REF!,Data!#REF!,Data!#REF!)))))))))))))))&amp;IF(B24=Data!#REF!,Data!#REF!,(IF(B24=Data!#REF!,Data!#REF!,(IF(B24=Data!#REF!,Data!#REF!,(IF(B24=Data!#REF!,Data!#REF!,(IF(B24=Data!#REF!,Data!#REF!,Data!#REF!)))))))))</f>
        <v>#REF!</v>
      </c>
      <c r="N24" s="453"/>
      <c r="O24" s="454"/>
      <c r="P24" s="455" t="e">
        <f>IF(B24=Data!#REF!,Data!#REF!,(IF(B24=Data!B92,Data!H92,(IF(B24=Data!#REF!,Data!#REF!,(IF(B24=Data!#REF!,Data!#REF!,(IF(B24=Data!#REF!,Data!#REF!,(IF(B24=Data!#REF!,Data!#REF!,(IF(B24=Data!#REF!,Data!#REF!,(IF(B24=Data!#REF!,Data!#REF!,Data!#REF!)))))))))))))))&amp;IF(B24=Data!#REF!,Data!#REF!,(IF(B24=Data!#REF!,Data!#REF!,(IF(B24=Data!#REF!,Data!#REF!,(IF(B24=Data!#REF!,Data!#REF!,(IF(B24=Data!B71,Data!H71,(IF(B24=Data!B74,Data!H889,(IF(B24=Data!#REF!,Data!#REF!,(IF(B24=Data!#REF!,Data!#REF!,Data!#REF!)))))))))))))))&amp;IF(B24=Data!#REF!,Data!#REF!,(IF(B24=Data!#REF!,Data!#REF!,(IF(B24=Data!#REF!,Data!#REF!,(IF(B24=Data!#REF!,Data!#REF!,(IF(B24=Data!#REF!,Data!#REF!,Data!#REF!)))))))))</f>
        <v>#REF!</v>
      </c>
      <c r="Q24" s="454"/>
      <c r="R24" s="454"/>
      <c r="S24" s="455" t="e">
        <f>IF(B24=Data!#REF!,Data!#REF!,(IF(B24=Data!B92,Data!I92,(IF(B24=Data!#REF!,Data!#REF!,(IF(B24=Data!#REF!,Data!#REF!,(IF(B24=Data!#REF!,Data!#REF!,(IF(B24=Data!#REF!,Data!#REF!,(IF(B24=Data!#REF!,Data!#REF!,(IF(B24=Data!#REF!,Data!#REF!,Data!#REF!)))))))))))))))&amp;IF(B24=Data!#REF!,Data!#REF!,(IF(B24=Data!#REF!,Data!#REF!,(IF(B24=Data!#REF!,Data!#REF!,(IF(B24=Data!#REF!,Data!#REF!,(IF(B24=Data!B71,Data!I71,(IF(B24=Data!B74,Data!I889,(IF(B24=Data!#REF!,Data!#REF!,(IF(B24=Data!#REF!,Data!#REF!,Data!#REF!)))))))))))))))&amp;IF(B24=Data!#REF!,Data!#REF!,(IF(B24=Data!#REF!,Data!#REF!,(IF(B24=Data!#REF!,Data!#REF!,(IF(B24=Data!#REF!,Data!#REF!,(IF(B24=Data!#REF!,Data!#REF!,Data!#REF!)))))))))</f>
        <v>#REF!</v>
      </c>
      <c r="T24" s="456"/>
      <c r="U24" s="455" t="e">
        <f>IF(B24=Data!#REF!,Data!#REF!,(IF(B24=Data!B92,Data!J92,(IF(B24=Data!#REF!,Data!#REF!,(IF(B24=Data!#REF!,Data!#REF!,(IF(B24=Data!#REF!,Data!#REF!,(IF(B24=Data!#REF!,Data!#REF!,(IF(B24=Data!#REF!,Data!#REF!,(IF(B24=Data!#REF!,Data!#REF!,Data!#REF!)))))))))))))))&amp;IF(B24=Data!#REF!,Data!#REF!,(IF(B24=Data!#REF!,Data!#REF!,(IF(B24=Data!#REF!,Data!#REF!,(IF(B24=Data!#REF!,Data!#REF!,(IF(B24=Data!B71,Data!J71,(IF(B24=Data!B74,Data!J889,(IF(B24=Data!#REF!,Data!#REF!,(IF(B24=Data!#REF!,Data!#REF!,Data!#REF!)))))))))))))))&amp;IF(B24=Data!#REF!,Data!#REF!,(IF(B24=Data!#REF!,Data!#REF!,(IF(B24=Data!#REF!,Data!#REF!,(IF(B24=Data!#REF!,Data!#REF!,(IF(B24=Data!#REF!,Data!#REF!,Data!#REF!)))))))))</f>
        <v>#REF!</v>
      </c>
      <c r="V24" s="457" t="str">
        <f>IF(D24="","",VLOOKUP(B24,Data!$B$5:$J$402,9,FALSE)*D24)</f>
        <v/>
      </c>
    </row>
    <row r="25" spans="1:22" s="458" customFormat="1" ht="20" customHeight="1">
      <c r="A25" s="443"/>
      <c r="B25" s="460"/>
      <c r="C25" s="445" t="str">
        <f>IF(D25="","",VLOOKUP(B25,Data!$B$5:$L$402,2,FALSE))</f>
        <v/>
      </c>
      <c r="D25" s="514"/>
      <c r="E25" s="447"/>
      <c r="F25" s="445" t="str">
        <f>IF(D25="","",VLOOKUP(B25,Data!$B$5:$L$402,11,FALSE))</f>
        <v/>
      </c>
      <c r="G25" s="448" t="str">
        <f t="shared" si="0"/>
        <v>-</v>
      </c>
      <c r="H25" s="449" t="str">
        <f>IF(D25="","",VLOOKUP(B25,Data!$B$5:$D$402,3,FALSE))</f>
        <v/>
      </c>
      <c r="I25" s="450" t="str">
        <f>IF(D25="","",VLOOKUP(B25,Data!$B$5:$M$402,12,FALSE))</f>
        <v/>
      </c>
      <c r="J25" s="535"/>
      <c r="K25" s="452" t="str">
        <f>IF(D25="","",VLOOKUP(B25,Data!$B$5:$E$402,4,FALSE)*D25)</f>
        <v/>
      </c>
      <c r="L25" s="445" t="str">
        <f>IF(D25="","",VLOOKUP(B25,Data!$B$5:$F$402,5,FALSE)*D25)</f>
        <v/>
      </c>
      <c r="M25" s="448" t="e">
        <f>IF(B25=Data!#REF!,Data!#REF!,(IF(B25=Data!B95,Data!G95,(IF(B25=Data!#REF!,Data!#REF!,(IF(B25=Data!#REF!,Data!#REF!,(IF(B25=Data!#REF!,Data!#REF!,(IF(B25=Data!#REF!,Data!#REF!,(IF(B25=Data!#REF!,Data!#REF!,(IF(B25=Data!#REF!,Data!#REF!,Data!#REF!)))))))))))))))&amp;IF(B25=Data!#REF!,Data!#REF!,(IF(B25=Data!#REF!,Data!#REF!,(IF(B25=Data!#REF!,Data!#REF!,(IF(B25=Data!#REF!,Data!#REF!,(IF(B25=Data!B74,Data!G74,(IF(B25=Data!B77,Data!G892,(IF(B25=Data!#REF!,Data!#REF!,(IF(B25=Data!#REF!,Data!#REF!,Data!#REF!)))))))))))))))&amp;IF(B25=Data!#REF!,Data!#REF!,(IF(B25=Data!#REF!,Data!#REF!,(IF(B25=Data!#REF!,Data!#REF!,(IF(B25=Data!#REF!,Data!#REF!,(IF(B25=Data!#REF!,Data!#REF!,Data!#REF!)))))))))</f>
        <v>#REF!</v>
      </c>
      <c r="N25" s="453"/>
      <c r="O25" s="454"/>
      <c r="P25" s="455" t="e">
        <f>IF(B25=Data!#REF!,Data!#REF!,(IF(B25=Data!B95,Data!H95,(IF(B25=Data!#REF!,Data!#REF!,(IF(B25=Data!#REF!,Data!#REF!,(IF(B25=Data!#REF!,Data!#REF!,(IF(B25=Data!#REF!,Data!#REF!,(IF(B25=Data!#REF!,Data!#REF!,(IF(B25=Data!#REF!,Data!#REF!,Data!#REF!)))))))))))))))&amp;IF(B25=Data!#REF!,Data!#REF!,(IF(B25=Data!#REF!,Data!#REF!,(IF(B25=Data!#REF!,Data!#REF!,(IF(B25=Data!#REF!,Data!#REF!,(IF(B25=Data!B74,Data!H74,(IF(B25=Data!B77,Data!H892,(IF(B25=Data!#REF!,Data!#REF!,(IF(B25=Data!#REF!,Data!#REF!,Data!#REF!)))))))))))))))&amp;IF(B25=Data!#REF!,Data!#REF!,(IF(B25=Data!#REF!,Data!#REF!,(IF(B25=Data!#REF!,Data!#REF!,(IF(B25=Data!#REF!,Data!#REF!,(IF(B25=Data!#REF!,Data!#REF!,Data!#REF!)))))))))</f>
        <v>#REF!</v>
      </c>
      <c r="Q25" s="454"/>
      <c r="R25" s="454"/>
      <c r="S25" s="455" t="e">
        <f>IF(B25=Data!#REF!,Data!#REF!,(IF(B25=Data!B95,Data!I95,(IF(B25=Data!#REF!,Data!#REF!,(IF(B25=Data!#REF!,Data!#REF!,(IF(B25=Data!#REF!,Data!#REF!,(IF(B25=Data!#REF!,Data!#REF!,(IF(B25=Data!#REF!,Data!#REF!,(IF(B25=Data!#REF!,Data!#REF!,Data!#REF!)))))))))))))))&amp;IF(B25=Data!#REF!,Data!#REF!,(IF(B25=Data!#REF!,Data!#REF!,(IF(B25=Data!#REF!,Data!#REF!,(IF(B25=Data!#REF!,Data!#REF!,(IF(B25=Data!B74,Data!I74,(IF(B25=Data!B77,Data!I892,(IF(B25=Data!#REF!,Data!#REF!,(IF(B25=Data!#REF!,Data!#REF!,Data!#REF!)))))))))))))))&amp;IF(B25=Data!#REF!,Data!#REF!,(IF(B25=Data!#REF!,Data!#REF!,(IF(B25=Data!#REF!,Data!#REF!,(IF(B25=Data!#REF!,Data!#REF!,(IF(B25=Data!#REF!,Data!#REF!,Data!#REF!)))))))))</f>
        <v>#REF!</v>
      </c>
      <c r="T25" s="456"/>
      <c r="U25" s="455" t="e">
        <f>IF(B25=Data!#REF!,Data!#REF!,(IF(B25=Data!B95,Data!J95,(IF(B25=Data!#REF!,Data!#REF!,(IF(B25=Data!#REF!,Data!#REF!,(IF(B25=Data!#REF!,Data!#REF!,(IF(B25=Data!#REF!,Data!#REF!,(IF(B25=Data!#REF!,Data!#REF!,(IF(B25=Data!#REF!,Data!#REF!,Data!#REF!)))))))))))))))&amp;IF(B25=Data!#REF!,Data!#REF!,(IF(B25=Data!#REF!,Data!#REF!,(IF(B25=Data!#REF!,Data!#REF!,(IF(B25=Data!#REF!,Data!#REF!,(IF(B25=Data!B74,Data!J74,(IF(B25=Data!B77,Data!J892,(IF(B25=Data!#REF!,Data!#REF!,(IF(B25=Data!#REF!,Data!#REF!,Data!#REF!)))))))))))))))&amp;IF(B25=Data!#REF!,Data!#REF!,(IF(B25=Data!#REF!,Data!#REF!,(IF(B25=Data!#REF!,Data!#REF!,(IF(B25=Data!#REF!,Data!#REF!,(IF(B25=Data!#REF!,Data!#REF!,Data!#REF!)))))))))</f>
        <v>#REF!</v>
      </c>
      <c r="V25" s="457" t="str">
        <f>IF(D25="","",VLOOKUP(B25,Data!$B$5:$J$402,9,FALSE)*D25)</f>
        <v/>
      </c>
    </row>
    <row r="26" spans="1:22" s="458" customFormat="1" ht="20" customHeight="1">
      <c r="A26" s="443"/>
      <c r="B26" s="462"/>
      <c r="C26" s="445" t="str">
        <f>IF(D26="","",VLOOKUP(B26,Data!$B$5:$L$402,2,FALSE))</f>
        <v/>
      </c>
      <c r="D26" s="461"/>
      <c r="E26" s="463"/>
      <c r="F26" s="445" t="str">
        <f>IF(D26="","",VLOOKUP(B26,Data!$B$5:$L$402,11,FALSE))</f>
        <v/>
      </c>
      <c r="G26" s="448" t="str">
        <f t="shared" si="0"/>
        <v>-</v>
      </c>
      <c r="H26" s="449" t="str">
        <f>IF(D26="","",VLOOKUP(B26,Data!$B$5:$D$402,3,FALSE))</f>
        <v/>
      </c>
      <c r="I26" s="450" t="str">
        <f>IF(D26="","",VLOOKUP(B26,Data!$B$5:$M$402,12,FALSE))</f>
        <v/>
      </c>
      <c r="J26" s="451"/>
      <c r="K26" s="452" t="str">
        <f>IF(D26="","",VLOOKUP(B26,Data!$B$5:$E$402,4,FALSE)*D26)</f>
        <v/>
      </c>
      <c r="L26" s="445" t="str">
        <f>IF(D26="","",VLOOKUP(B26,Data!$B$5:$F$402,5,FALSE)*D26)</f>
        <v/>
      </c>
      <c r="M26" s="448" t="e">
        <f>IF(B26=Data!#REF!,Data!#REF!,(IF(B26=Data!B114,Data!G114,(IF(B26=Data!#REF!,Data!#REF!,(IF(B26=Data!#REF!,Data!#REF!,(IF(B26=Data!#REF!,Data!#REF!,(IF(B26=Data!#REF!,Data!#REF!,(IF(B26=Data!#REF!,Data!#REF!,(IF(B26=Data!#REF!,Data!#REF!,Data!#REF!)))))))))))))))&amp;IF(B26=Data!#REF!,Data!#REF!,(IF(B26=Data!#REF!,Data!#REF!,(IF(B26=Data!#REF!,Data!#REF!,(IF(B26=Data!#REF!,Data!#REF!,(IF(B26=Data!B93,Data!G93,(IF(B26=Data!B96,Data!G911,(IF(B26=Data!#REF!,Data!#REF!,(IF(B26=Data!#REF!,Data!#REF!,Data!#REF!)))))))))))))))&amp;IF(B26=Data!#REF!,Data!#REF!,(IF(B26=Data!#REF!,Data!#REF!,(IF(B26=Data!#REF!,Data!#REF!,(IF(B26=Data!#REF!,Data!#REF!,(IF(B26=Data!#REF!,Data!#REF!,Data!#REF!)))))))))</f>
        <v>#REF!</v>
      </c>
      <c r="N26" s="453"/>
      <c r="O26" s="454"/>
      <c r="P26" s="455" t="e">
        <f>IF(B26=Data!#REF!,Data!#REF!,(IF(B26=Data!B114,Data!H114,(IF(B26=Data!#REF!,Data!#REF!,(IF(B26=Data!#REF!,Data!#REF!,(IF(B26=Data!#REF!,Data!#REF!,(IF(B26=Data!#REF!,Data!#REF!,(IF(B26=Data!#REF!,Data!#REF!,(IF(B26=Data!#REF!,Data!#REF!,Data!#REF!)))))))))))))))&amp;IF(B26=Data!#REF!,Data!#REF!,(IF(B26=Data!#REF!,Data!#REF!,(IF(B26=Data!#REF!,Data!#REF!,(IF(B26=Data!#REF!,Data!#REF!,(IF(B26=Data!B93,Data!H93,(IF(B26=Data!B96,Data!H911,(IF(B26=Data!#REF!,Data!#REF!,(IF(B26=Data!#REF!,Data!#REF!,Data!#REF!)))))))))))))))&amp;IF(B26=Data!#REF!,Data!#REF!,(IF(B26=Data!#REF!,Data!#REF!,(IF(B26=Data!#REF!,Data!#REF!,(IF(B26=Data!#REF!,Data!#REF!,(IF(B26=Data!#REF!,Data!#REF!,Data!#REF!)))))))))</f>
        <v>#REF!</v>
      </c>
      <c r="Q26" s="454"/>
      <c r="R26" s="454"/>
      <c r="S26" s="455" t="e">
        <f>IF(B26=Data!#REF!,Data!#REF!,(IF(B26=Data!B114,Data!I114,(IF(B26=Data!#REF!,Data!#REF!,(IF(B26=Data!#REF!,Data!#REF!,(IF(B26=Data!#REF!,Data!#REF!,(IF(B26=Data!#REF!,Data!#REF!,(IF(B26=Data!#REF!,Data!#REF!,(IF(B26=Data!#REF!,Data!#REF!,Data!#REF!)))))))))))))))&amp;IF(B26=Data!#REF!,Data!#REF!,(IF(B26=Data!#REF!,Data!#REF!,(IF(B26=Data!#REF!,Data!#REF!,(IF(B26=Data!#REF!,Data!#REF!,(IF(B26=Data!B93,Data!I93,(IF(B26=Data!B96,Data!I911,(IF(B26=Data!#REF!,Data!#REF!,(IF(B26=Data!#REF!,Data!#REF!,Data!#REF!)))))))))))))))&amp;IF(B26=Data!#REF!,Data!#REF!,(IF(B26=Data!#REF!,Data!#REF!,(IF(B26=Data!#REF!,Data!#REF!,(IF(B26=Data!#REF!,Data!#REF!,(IF(B26=Data!#REF!,Data!#REF!,Data!#REF!)))))))))</f>
        <v>#REF!</v>
      </c>
      <c r="T26" s="456"/>
      <c r="U26" s="455" t="e">
        <f>IF(B26=Data!#REF!,Data!#REF!,(IF(B26=Data!B114,Data!J114,(IF(B26=Data!#REF!,Data!#REF!,(IF(B26=Data!#REF!,Data!#REF!,(IF(B26=Data!#REF!,Data!#REF!,(IF(B26=Data!#REF!,Data!#REF!,(IF(B26=Data!#REF!,Data!#REF!,(IF(B26=Data!#REF!,Data!#REF!,Data!#REF!)))))))))))))))&amp;IF(B26=Data!#REF!,Data!#REF!,(IF(B26=Data!#REF!,Data!#REF!,(IF(B26=Data!#REF!,Data!#REF!,(IF(B26=Data!#REF!,Data!#REF!,(IF(B26=Data!B93,Data!J93,(IF(B26=Data!B96,Data!J911,(IF(B26=Data!#REF!,Data!#REF!,(IF(B26=Data!#REF!,Data!#REF!,Data!#REF!)))))))))))))))&amp;IF(B26=Data!#REF!,Data!#REF!,(IF(B26=Data!#REF!,Data!#REF!,(IF(B26=Data!#REF!,Data!#REF!,(IF(B26=Data!#REF!,Data!#REF!,(IF(B26=Data!#REF!,Data!#REF!,Data!#REF!)))))))))</f>
        <v>#REF!</v>
      </c>
      <c r="V26" s="457" t="str">
        <f>IF(D26="","",VLOOKUP(B26,Data!$B$5:$J$402,9,FALSE)*D26)</f>
        <v/>
      </c>
    </row>
    <row r="27" spans="1:22" s="458" customFormat="1" ht="17.5">
      <c r="A27" s="464"/>
      <c r="B27" s="465"/>
      <c r="C27" s="466"/>
      <c r="D27" s="467"/>
      <c r="E27" s="467"/>
      <c r="F27" s="468"/>
      <c r="G27" s="468"/>
      <c r="H27" s="468"/>
      <c r="I27" s="467"/>
      <c r="J27" s="467"/>
      <c r="K27" s="468"/>
      <c r="L27" s="468"/>
      <c r="M27" s="468"/>
      <c r="N27" s="469"/>
      <c r="O27" s="470"/>
      <c r="P27" s="471"/>
      <c r="Q27" s="470"/>
      <c r="R27" s="470"/>
      <c r="S27" s="471"/>
      <c r="T27" s="472"/>
      <c r="U27" s="471"/>
      <c r="V27" s="473"/>
    </row>
    <row r="28" spans="1:22" s="458" customFormat="1" ht="17.5">
      <c r="A28" s="467"/>
      <c r="B28" s="465"/>
      <c r="C28" s="466"/>
      <c r="D28" s="474">
        <f>SUM(D18:D26)</f>
        <v>34</v>
      </c>
      <c r="E28" s="474"/>
      <c r="F28" s="475"/>
      <c r="G28" s="475">
        <f>SUM(G18:G27)</f>
        <v>81963.45</v>
      </c>
      <c r="H28" s="467"/>
      <c r="I28" s="467"/>
      <c r="J28" s="467"/>
      <c r="K28" s="475">
        <f>SUM(K18:K26)</f>
        <v>8501</v>
      </c>
      <c r="L28" s="475">
        <f>SUM(L18:L26)</f>
        <v>7819</v>
      </c>
      <c r="M28" s="475" t="e">
        <f>SUM(M16:M27)</f>
        <v>#REF!</v>
      </c>
      <c r="N28" s="476"/>
      <c r="O28" s="475">
        <f>SUM(O16:O27)</f>
        <v>0</v>
      </c>
      <c r="P28" s="475" t="e">
        <f>SUM(P16:P27)</f>
        <v>#REF!</v>
      </c>
      <c r="Q28" s="476"/>
      <c r="R28" s="475"/>
      <c r="S28" s="475"/>
      <c r="T28" s="476"/>
      <c r="U28" s="475" t="e">
        <f>SUM(U16:U27)</f>
        <v>#REF!</v>
      </c>
      <c r="V28" s="477">
        <f>SUM(V18:V26)</f>
        <v>47.647999999999996</v>
      </c>
    </row>
    <row r="29" spans="1:22" s="458" customFormat="1" ht="17.5">
      <c r="A29" s="467"/>
      <c r="B29" s="465"/>
      <c r="C29" s="466"/>
      <c r="D29" s="478"/>
      <c r="E29" s="479"/>
      <c r="F29" s="480" t="s">
        <v>528</v>
      </c>
      <c r="G29" s="481"/>
      <c r="H29" s="478"/>
      <c r="I29" s="478"/>
      <c r="J29" s="478"/>
      <c r="K29" s="482"/>
      <c r="L29" s="481"/>
      <c r="M29" s="483"/>
      <c r="N29" s="484"/>
      <c r="O29" s="484"/>
      <c r="P29" s="484"/>
      <c r="Q29" s="484"/>
      <c r="R29" s="484"/>
      <c r="S29" s="484"/>
      <c r="T29" s="483"/>
      <c r="U29" s="483"/>
      <c r="V29" s="485"/>
    </row>
    <row r="30" spans="1:22" ht="13">
      <c r="A30" s="372" t="s">
        <v>522</v>
      </c>
      <c r="B30" s="373"/>
      <c r="C30" s="486"/>
      <c r="D30" s="390" t="s">
        <v>81</v>
      </c>
      <c r="E30" s="390"/>
      <c r="F30" s="367" t="s">
        <v>82</v>
      </c>
      <c r="G30" s="487"/>
      <c r="H30" s="398" t="s">
        <v>83</v>
      </c>
      <c r="I30" s="488"/>
      <c r="J30" s="389" t="s">
        <v>84</v>
      </c>
      <c r="K30" s="389"/>
      <c r="L30" s="605" t="s">
        <v>85</v>
      </c>
      <c r="M30" s="606"/>
      <c r="N30" s="606"/>
      <c r="O30" s="606"/>
      <c r="P30" s="606"/>
      <c r="Q30" s="606"/>
      <c r="R30" s="606"/>
      <c r="S30" s="606"/>
      <c r="T30" s="606"/>
      <c r="U30" s="606"/>
      <c r="V30" s="607"/>
    </row>
    <row r="31" spans="1:22" ht="13">
      <c r="A31" s="384" t="s">
        <v>523</v>
      </c>
      <c r="B31" s="385"/>
      <c r="C31" s="489"/>
      <c r="D31" s="385" t="s">
        <v>87</v>
      </c>
      <c r="E31" s="385"/>
      <c r="F31" s="608"/>
      <c r="G31" s="609"/>
      <c r="H31" s="384" t="s">
        <v>88</v>
      </c>
      <c r="I31" s="490"/>
      <c r="J31" s="393" t="s">
        <v>89</v>
      </c>
      <c r="K31" s="393"/>
      <c r="L31" s="386"/>
      <c r="M31" s="385"/>
      <c r="N31" s="385"/>
      <c r="O31" s="385"/>
      <c r="P31" s="385"/>
      <c r="Q31" s="385"/>
      <c r="R31" s="385"/>
      <c r="S31" s="385"/>
      <c r="T31" s="385"/>
      <c r="U31" s="385"/>
      <c r="V31" s="394"/>
    </row>
    <row r="32" spans="1:22">
      <c r="A32" s="384" t="s">
        <v>524</v>
      </c>
      <c r="B32" s="385"/>
      <c r="C32" s="392"/>
      <c r="D32" s="385"/>
      <c r="E32" s="385"/>
      <c r="F32" s="608"/>
      <c r="G32" s="609"/>
      <c r="H32" s="384"/>
      <c r="I32" s="490"/>
      <c r="J32" s="393" t="s">
        <v>93</v>
      </c>
      <c r="K32" s="393"/>
      <c r="L32" s="386"/>
      <c r="M32" s="385"/>
      <c r="N32" s="385"/>
      <c r="O32" s="385"/>
      <c r="P32" s="385"/>
      <c r="Q32" s="385"/>
      <c r="R32" s="385"/>
      <c r="S32" s="385"/>
      <c r="T32" s="385"/>
      <c r="U32" s="385"/>
      <c r="V32" s="394"/>
    </row>
    <row r="33" spans="1:22">
      <c r="A33" s="400"/>
      <c r="B33" s="401"/>
      <c r="C33" s="491"/>
      <c r="D33" s="385" t="s">
        <v>94</v>
      </c>
      <c r="E33" s="385"/>
      <c r="F33" s="492"/>
      <c r="G33" s="493"/>
      <c r="H33" s="384" t="s">
        <v>95</v>
      </c>
      <c r="I33" s="490"/>
      <c r="J33" s="393"/>
      <c r="K33" s="393"/>
      <c r="L33" s="386"/>
      <c r="M33" s="385"/>
      <c r="N33" s="385"/>
      <c r="O33" s="385"/>
      <c r="P33" s="385"/>
      <c r="Q33" s="385"/>
      <c r="R33" s="385"/>
      <c r="S33" s="385"/>
      <c r="T33" s="385"/>
      <c r="U33" s="385"/>
      <c r="V33" s="394"/>
    </row>
    <row r="34" spans="1:22" ht="13">
      <c r="A34" s="372" t="s">
        <v>96</v>
      </c>
      <c r="B34" s="390"/>
      <c r="C34" s="388"/>
      <c r="D34" s="385" t="s">
        <v>97</v>
      </c>
      <c r="E34" s="385"/>
      <c r="F34" s="494" t="s">
        <v>98</v>
      </c>
      <c r="G34" s="495"/>
      <c r="H34" s="384" t="s">
        <v>88</v>
      </c>
      <c r="I34" s="490"/>
      <c r="J34" s="393" t="s">
        <v>99</v>
      </c>
      <c r="K34" s="393"/>
      <c r="L34" s="386"/>
      <c r="M34" s="385"/>
      <c r="N34" s="385"/>
      <c r="O34" s="385"/>
      <c r="P34" s="385"/>
      <c r="Q34" s="385"/>
      <c r="R34" s="385"/>
      <c r="S34" s="385"/>
      <c r="T34" s="385"/>
      <c r="U34" s="385"/>
      <c r="V34" s="394"/>
    </row>
    <row r="35" spans="1:22" ht="13">
      <c r="A35" s="496" t="s">
        <v>887</v>
      </c>
      <c r="B35" s="385"/>
      <c r="C35" s="392"/>
      <c r="D35" s="385" t="s">
        <v>100</v>
      </c>
      <c r="E35" s="385"/>
      <c r="F35" s="497"/>
      <c r="G35" s="498"/>
      <c r="H35" s="384" t="s">
        <v>101</v>
      </c>
      <c r="I35" s="490"/>
      <c r="J35" s="393" t="s">
        <v>525</v>
      </c>
      <c r="K35" s="393"/>
      <c r="L35" s="610" t="s">
        <v>103</v>
      </c>
      <c r="M35" s="611"/>
      <c r="N35" s="611"/>
      <c r="O35" s="611"/>
      <c r="P35" s="611"/>
      <c r="Q35" s="611"/>
      <c r="R35" s="611"/>
      <c r="S35" s="611"/>
      <c r="T35" s="611"/>
      <c r="U35" s="611"/>
      <c r="V35" s="612"/>
    </row>
    <row r="36" spans="1:22">
      <c r="A36" s="400"/>
      <c r="B36" s="401"/>
      <c r="C36" s="402"/>
      <c r="D36" s="401"/>
      <c r="E36" s="401"/>
      <c r="F36" s="620" t="s">
        <v>1021</v>
      </c>
      <c r="G36" s="621"/>
      <c r="H36" s="620" t="s">
        <v>1020</v>
      </c>
      <c r="I36" s="621"/>
      <c r="J36" s="405" t="s">
        <v>104</v>
      </c>
      <c r="K36" s="405"/>
      <c r="L36" s="601" t="s">
        <v>105</v>
      </c>
      <c r="M36" s="602"/>
      <c r="N36" s="602"/>
      <c r="O36" s="602"/>
      <c r="P36" s="602"/>
      <c r="Q36" s="602"/>
      <c r="R36" s="602"/>
      <c r="S36" s="602"/>
      <c r="T36" s="602"/>
      <c r="U36" s="602"/>
      <c r="V36" s="603"/>
    </row>
    <row r="37" spans="1:22" ht="21.5" customHeight="1"/>
    <row r="38" spans="1:22" ht="19.5" customHeight="1"/>
    <row r="39" spans="1:22" ht="19.5" customHeight="1"/>
    <row r="40" spans="1:22" ht="17.75" customHeight="1">
      <c r="A40" s="499" t="s">
        <v>1001</v>
      </c>
      <c r="B40" s="499"/>
      <c r="C40" s="568" t="s">
        <v>573</v>
      </c>
      <c r="F40" s="501" t="s">
        <v>906</v>
      </c>
      <c r="H40" s="501" t="s">
        <v>912</v>
      </c>
      <c r="I40" s="502"/>
    </row>
    <row r="41" spans="1:22" ht="17.75" customHeight="1">
      <c r="A41" s="499" t="s">
        <v>1002</v>
      </c>
      <c r="B41" s="499"/>
      <c r="C41" s="568" t="s">
        <v>573</v>
      </c>
      <c r="F41" s="501" t="s">
        <v>907</v>
      </c>
      <c r="H41" s="501" t="s">
        <v>912</v>
      </c>
      <c r="I41" s="502"/>
    </row>
    <row r="42" spans="1:22" ht="17.75" customHeight="1">
      <c r="A42" s="499" t="s">
        <v>1003</v>
      </c>
      <c r="B42" s="499"/>
      <c r="C42" s="568" t="s">
        <v>573</v>
      </c>
      <c r="F42" s="501" t="s">
        <v>908</v>
      </c>
      <c r="H42" s="501" t="s">
        <v>573</v>
      </c>
      <c r="I42" s="502"/>
    </row>
    <row r="43" spans="1:22" ht="17.75" customHeight="1">
      <c r="A43" s="499" t="s">
        <v>1004</v>
      </c>
      <c r="B43" s="499"/>
      <c r="C43" s="568" t="s">
        <v>573</v>
      </c>
      <c r="F43" s="501" t="s">
        <v>909</v>
      </c>
      <c r="H43" s="501" t="s">
        <v>573</v>
      </c>
      <c r="I43" s="502"/>
    </row>
    <row r="44" spans="1:22" ht="17.75" customHeight="1">
      <c r="A44" s="499" t="s">
        <v>1005</v>
      </c>
      <c r="B44" s="499"/>
      <c r="C44" s="568" t="s">
        <v>573</v>
      </c>
      <c r="F44" s="501" t="s">
        <v>910</v>
      </c>
      <c r="H44" s="501" t="s">
        <v>573</v>
      </c>
    </row>
    <row r="45" spans="1:22" ht="20">
      <c r="F45" s="501" t="s">
        <v>911</v>
      </c>
      <c r="H45" s="501" t="s">
        <v>573</v>
      </c>
    </row>
    <row r="46" spans="1:22" ht="20">
      <c r="F46" s="501"/>
      <c r="H46" s="501"/>
    </row>
    <row r="47" spans="1:22" ht="20">
      <c r="F47" s="501"/>
      <c r="H47" s="501"/>
    </row>
    <row r="48" spans="1:22" ht="20">
      <c r="F48" s="501"/>
      <c r="H48" s="501"/>
    </row>
    <row r="49" spans="6:8" ht="20">
      <c r="F49" s="501"/>
      <c r="H49" s="501"/>
    </row>
  </sheetData>
  <mergeCells count="8">
    <mergeCell ref="F36:G36"/>
    <mergeCell ref="H36:I36"/>
    <mergeCell ref="L36:V36"/>
    <mergeCell ref="Q1:T1"/>
    <mergeCell ref="L30:V30"/>
    <mergeCell ref="F31:G31"/>
    <mergeCell ref="F32:G32"/>
    <mergeCell ref="L35:V35"/>
  </mergeCells>
  <printOptions horizontalCentered="1"/>
  <pageMargins left="0.15748031496062992" right="0" top="0.11811023622047245" bottom="0.15748031496062992" header="0.51181102362204722" footer="0.19685039370078741"/>
  <pageSetup paperSize="9" scale="69" firstPageNumber="4294963191" fitToHeight="2" orientation="landscape" r:id="rId1"/>
  <headerFooter alignWithMargins="0">
    <oddHeader>&amp;R&amp;"Calibri"&amp;10&amp;K000000 Confidential&amp;1#_x000D_</oddHead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F97AD-5A7D-4DB2-AD33-4FD3F1B17ECE}">
  <sheetPr>
    <pageSetUpPr fitToPage="1"/>
  </sheetPr>
  <dimension ref="A1:V47"/>
  <sheetViews>
    <sheetView tabSelected="1" topLeftCell="A16" zoomScale="85" zoomScaleNormal="85" zoomScaleSheetLayoutView="100" workbookViewId="0">
      <selection activeCell="F25" sqref="F25"/>
    </sheetView>
  </sheetViews>
  <sheetFormatPr defaultColWidth="9.1796875" defaultRowHeight="12.5"/>
  <cols>
    <col min="1" max="1" width="8.4531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 ca="1">TODAY()</f>
        <v>44827</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375"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580"/>
      <c r="I10" s="581"/>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536" t="s">
        <v>1022</v>
      </c>
      <c r="C18" s="512" t="str">
        <f>IF(D18="","",VLOOKUP(B18,Data!$B$5:$L$402,2,FALSE))</f>
        <v/>
      </c>
      <c r="D18" s="514"/>
      <c r="E18" s="447"/>
      <c r="F18" s="445" t="str">
        <f>IF(D18="","",VLOOKUP(B18,Data!$B$5:$L$402,11,FALSE))</f>
        <v/>
      </c>
      <c r="G18" s="448" t="str">
        <f t="shared" ref="G18:G24" si="0">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143,Data!G143,(IF(B18=Data!#REF!,Data!#REF!,(IF(B18=Data!#REF!,Data!#REF!,(IF(B18=Data!#REF!,Data!#REF!,(IF(B18=Data!#REF!,Data!#REF!,(IF(B18=Data!#REF!,Data!#REF!,(IF(B18=Data!#REF!,Data!#REF!,Data!#REF!)))))))))))))))&amp;IF(B18=Data!#REF!,Data!#REF!,(IF(B18=Data!#REF!,Data!#REF!,(IF(B18=Data!#REF!,Data!#REF!,(IF(B18=Data!#REF!,Data!#REF!,(IF(B18=Data!B122,Data!G122,(IF(B18=Data!B125,Data!G940,(IF(B18=Data!#REF!,Data!#REF!,(IF(B18=Data!#REF!,Data!#REF!,Data!#REF!)))))))))))))))&amp;IF(B18=Data!#REF!,Data!#REF!,(IF(B18=Data!#REF!,Data!#REF!,(IF(B18=Data!#REF!,Data!#REF!,(IF(B18=Data!#REF!,Data!#REF!,(IF(B18=Data!#REF!,Data!#REF!,Data!#REF!)))))))))</f>
        <v>#REF!</v>
      </c>
      <c r="N18" s="453"/>
      <c r="O18" s="454"/>
      <c r="P18" s="455" t="e">
        <f>IF(B18=Data!#REF!,Data!#REF!,(IF(B18=Data!B143,Data!H143,(IF(B18=Data!#REF!,Data!#REF!,(IF(B18=Data!#REF!,Data!#REF!,(IF(B18=Data!#REF!,Data!#REF!,(IF(B18=Data!#REF!,Data!#REF!,(IF(B18=Data!#REF!,Data!#REF!,(IF(B18=Data!#REF!,Data!#REF!,Data!#REF!)))))))))))))))&amp;IF(B18=Data!#REF!,Data!#REF!,(IF(B18=Data!#REF!,Data!#REF!,(IF(B18=Data!#REF!,Data!#REF!,(IF(B18=Data!#REF!,Data!#REF!,(IF(B18=Data!B122,Data!H122,(IF(B18=Data!B125,Data!H940,(IF(B18=Data!#REF!,Data!#REF!,(IF(B18=Data!#REF!,Data!#REF!,Data!#REF!)))))))))))))))&amp;IF(B18=Data!#REF!,Data!#REF!,(IF(B18=Data!#REF!,Data!#REF!,(IF(B18=Data!#REF!,Data!#REF!,(IF(B18=Data!#REF!,Data!#REF!,(IF(B18=Data!#REF!,Data!#REF!,Data!#REF!)))))))))</f>
        <v>#REF!</v>
      </c>
      <c r="Q18" s="454"/>
      <c r="R18" s="454"/>
      <c r="S18" s="455" t="e">
        <f>IF(B18=Data!#REF!,Data!#REF!,(IF(B18=Data!B143,Data!I143,(IF(B18=Data!#REF!,Data!#REF!,(IF(B18=Data!#REF!,Data!#REF!,(IF(B18=Data!#REF!,Data!#REF!,(IF(B18=Data!#REF!,Data!#REF!,(IF(B18=Data!#REF!,Data!#REF!,(IF(B18=Data!#REF!,Data!#REF!,Data!#REF!)))))))))))))))&amp;IF(B18=Data!#REF!,Data!#REF!,(IF(B18=Data!#REF!,Data!#REF!,(IF(B18=Data!#REF!,Data!#REF!,(IF(B18=Data!#REF!,Data!#REF!,(IF(B18=Data!B122,Data!I122,(IF(B18=Data!B125,Data!I940,(IF(B18=Data!#REF!,Data!#REF!,(IF(B18=Data!#REF!,Data!#REF!,Data!#REF!)))))))))))))))&amp;IF(B18=Data!#REF!,Data!#REF!,(IF(B18=Data!#REF!,Data!#REF!,(IF(B18=Data!#REF!,Data!#REF!,(IF(B18=Data!#REF!,Data!#REF!,(IF(B18=Data!#REF!,Data!#REF!,Data!#REF!)))))))))</f>
        <v>#REF!</v>
      </c>
      <c r="T18" s="456"/>
      <c r="U18" s="455" t="e">
        <f>IF(B18=Data!#REF!,Data!#REF!,(IF(B18=Data!B143,Data!J143,(IF(B18=Data!#REF!,Data!#REF!,(IF(B18=Data!#REF!,Data!#REF!,(IF(B18=Data!#REF!,Data!#REF!,(IF(B18=Data!#REF!,Data!#REF!,(IF(B18=Data!#REF!,Data!#REF!,(IF(B18=Data!#REF!,Data!#REF!,Data!#REF!)))))))))))))))&amp;IF(B18=Data!#REF!,Data!#REF!,(IF(B18=Data!#REF!,Data!#REF!,(IF(B18=Data!#REF!,Data!#REF!,(IF(B18=Data!#REF!,Data!#REF!,(IF(B18=Data!B122,Data!J122,(IF(B18=Data!B125,Data!J940,(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443">
        <v>1</v>
      </c>
      <c r="B19" s="460" t="s">
        <v>357</v>
      </c>
      <c r="C19" s="445" t="str">
        <f>IF(D19="","",VLOOKUP(B19,Data!$B$5:$L$402,2,FALSE))</f>
        <v>WQ78290</v>
      </c>
      <c r="D19" s="622">
        <v>8</v>
      </c>
      <c r="E19" s="447" t="s">
        <v>520</v>
      </c>
      <c r="F19" s="445">
        <f>IF(D19="","",VLOOKUP(B19,Data!$B$5:$L$402,11,FALSE))</f>
        <v>4283.7299999999996</v>
      </c>
      <c r="G19" s="448">
        <f t="shared" si="0"/>
        <v>34269.839999999997</v>
      </c>
      <c r="H19" s="449" t="str">
        <f>IF(D19="","",VLOOKUP(B19,Data!$B$5:$D$402,3,FALSE))</f>
        <v>C/T</v>
      </c>
      <c r="I19" s="450" t="str">
        <f>IF(D19="","",VLOOKUP(B19,Data!$B$5:$M$402,12,FALSE))</f>
        <v>Indonesia</v>
      </c>
      <c r="J19" s="535" t="s">
        <v>1023</v>
      </c>
      <c r="K19" s="452">
        <f>IF(D19="","",VLOOKUP(B19,Data!$B$5:$E$402,4,FALSE)*D19)</f>
        <v>2440</v>
      </c>
      <c r="L19" s="445">
        <f>IF(D19="","",VLOOKUP(B19,Data!$B$5:$F$402,5,FALSE)*D19)</f>
        <v>2152</v>
      </c>
      <c r="M19" s="448" t="e">
        <f>IF(B19=Data!#REF!,Data!#REF!,(IF(B19=Data!B94,Data!G94,(IF(B19=Data!#REF!,Data!#REF!,(IF(B19=Data!#REF!,Data!#REF!,(IF(B19=Data!#REF!,Data!#REF!,(IF(B19=Data!#REF!,Data!#REF!,(IF(B19=Data!#REF!,Data!#REF!,(IF(B19=Data!#REF!,Data!#REF!,Data!#REF!)))))))))))))))&amp;IF(B19=Data!#REF!,Data!#REF!,(IF(B19=Data!#REF!,Data!#REF!,(IF(B19=Data!#REF!,Data!#REF!,(IF(B19=Data!#REF!,Data!#REF!,(IF(B19=Data!B73,Data!G73,(IF(B19=Data!B76,Data!G891,(IF(B19=Data!#REF!,Data!#REF!,(IF(B19=Data!#REF!,Data!#REF!,Data!#REF!)))))))))))))))&amp;IF(B19=Data!#REF!,Data!#REF!,(IF(B19=Data!#REF!,Data!#REF!,(IF(B19=Data!#REF!,Data!#REF!,(IF(B19=Data!#REF!,Data!#REF!,(IF(B19=Data!#REF!,Data!#REF!,Data!#REF!)))))))))</f>
        <v>#REF!</v>
      </c>
      <c r="N19" s="453"/>
      <c r="O19" s="454"/>
      <c r="P19" s="455" t="e">
        <f>IF(B19=Data!#REF!,Data!#REF!,(IF(B19=Data!B94,Data!H94,(IF(B19=Data!#REF!,Data!#REF!,(IF(B19=Data!#REF!,Data!#REF!,(IF(B19=Data!#REF!,Data!#REF!,(IF(B19=Data!#REF!,Data!#REF!,(IF(B19=Data!#REF!,Data!#REF!,(IF(B19=Data!#REF!,Data!#REF!,Data!#REF!)))))))))))))))&amp;IF(B19=Data!#REF!,Data!#REF!,(IF(B19=Data!#REF!,Data!#REF!,(IF(B19=Data!#REF!,Data!#REF!,(IF(B19=Data!#REF!,Data!#REF!,(IF(B19=Data!B73,Data!H73,(IF(B19=Data!B76,Data!H891,(IF(B19=Data!#REF!,Data!#REF!,(IF(B19=Data!#REF!,Data!#REF!,Data!#REF!)))))))))))))))&amp;IF(B19=Data!#REF!,Data!#REF!,(IF(B19=Data!#REF!,Data!#REF!,(IF(B19=Data!#REF!,Data!#REF!,(IF(B19=Data!#REF!,Data!#REF!,(IF(B19=Data!#REF!,Data!#REF!,Data!#REF!)))))))))</f>
        <v>#REF!</v>
      </c>
      <c r="Q19" s="454"/>
      <c r="R19" s="454"/>
      <c r="S19" s="455" t="e">
        <f>IF(B19=Data!#REF!,Data!#REF!,(IF(B19=Data!B94,Data!I94,(IF(B19=Data!#REF!,Data!#REF!,(IF(B19=Data!#REF!,Data!#REF!,(IF(B19=Data!#REF!,Data!#REF!,(IF(B19=Data!#REF!,Data!#REF!,(IF(B19=Data!#REF!,Data!#REF!,(IF(B19=Data!#REF!,Data!#REF!,Data!#REF!)))))))))))))))&amp;IF(B19=Data!#REF!,Data!#REF!,(IF(B19=Data!#REF!,Data!#REF!,(IF(B19=Data!#REF!,Data!#REF!,(IF(B19=Data!#REF!,Data!#REF!,(IF(B19=Data!B73,Data!I73,(IF(B19=Data!B76,Data!I891,(IF(B19=Data!#REF!,Data!#REF!,(IF(B19=Data!#REF!,Data!#REF!,Data!#REF!)))))))))))))))&amp;IF(B19=Data!#REF!,Data!#REF!,(IF(B19=Data!#REF!,Data!#REF!,(IF(B19=Data!#REF!,Data!#REF!,(IF(B19=Data!#REF!,Data!#REF!,(IF(B19=Data!#REF!,Data!#REF!,Data!#REF!)))))))))</f>
        <v>#REF!</v>
      </c>
      <c r="T19" s="456"/>
      <c r="U19" s="455" t="e">
        <f>IF(B19=Data!#REF!,Data!#REF!,(IF(B19=Data!B94,Data!J94,(IF(B19=Data!#REF!,Data!#REF!,(IF(B19=Data!#REF!,Data!#REF!,(IF(B19=Data!#REF!,Data!#REF!,(IF(B19=Data!#REF!,Data!#REF!,(IF(B19=Data!#REF!,Data!#REF!,(IF(B19=Data!#REF!,Data!#REF!,Data!#REF!)))))))))))))))&amp;IF(B19=Data!#REF!,Data!#REF!,(IF(B19=Data!#REF!,Data!#REF!,(IF(B19=Data!#REF!,Data!#REF!,(IF(B19=Data!#REF!,Data!#REF!,(IF(B19=Data!B73,Data!J73,(IF(B19=Data!B76,Data!J891,(IF(B19=Data!#REF!,Data!#REF!,(IF(B19=Data!#REF!,Data!#REF!,Data!#REF!)))))))))))))))&amp;IF(B19=Data!#REF!,Data!#REF!,(IF(B19=Data!#REF!,Data!#REF!,(IF(B19=Data!#REF!,Data!#REF!,(IF(B19=Data!#REF!,Data!#REF!,(IF(B19=Data!#REF!,Data!#REF!,Data!#REF!)))))))))</f>
        <v>#REF!</v>
      </c>
      <c r="V19" s="457">
        <f>IF(D19="","",VLOOKUP(B19,Data!$B$5:$J$402,9,FALSE)*D19)</f>
        <v>12.272</v>
      </c>
    </row>
    <row r="20" spans="1:22" s="458" customFormat="1" ht="20" customHeight="1">
      <c r="A20" s="443">
        <v>2</v>
      </c>
      <c r="B20" s="460" t="s">
        <v>413</v>
      </c>
      <c r="C20" s="445" t="str">
        <f>IF(D20="","",VLOOKUP(B20,Data!$B$5:$L$402,2,FALSE))</f>
        <v>ZH56730</v>
      </c>
      <c r="D20" s="622">
        <v>4</v>
      </c>
      <c r="E20" s="447"/>
      <c r="F20" s="445">
        <f>IF(D20="","",VLOOKUP(B20,Data!$B$5:$L$402,11,FALSE))</f>
        <v>2658.11</v>
      </c>
      <c r="G20" s="448">
        <f>IF(D20&gt;0,D20*F20,"-")</f>
        <v>10632.44</v>
      </c>
      <c r="H20" s="449" t="str">
        <f>IF(D20="","",VLOOKUP(B20,Data!$B$5:$D$402,3,FALSE))</f>
        <v>C/T</v>
      </c>
      <c r="I20" s="450" t="str">
        <f>IF(D20="","",VLOOKUP(B20,Data!$B$5:$M$402,12,FALSE))</f>
        <v>Indonesia</v>
      </c>
      <c r="J20" s="535" t="s">
        <v>1023</v>
      </c>
      <c r="K20" s="452">
        <f>IF(D20="","",VLOOKUP(B20,Data!$B$5:$E$402,4,FALSE)*D20)</f>
        <v>1064</v>
      </c>
      <c r="L20" s="445">
        <f>IF(D20="","",VLOOKUP(B20,Data!$B$5:$F$402,5,FALSE)*D20)</f>
        <v>984</v>
      </c>
      <c r="M20" s="448" t="e">
        <f>IF(B20=Data!#REF!,Data!#REF!,(IF(B20=Data!B91,Data!G91,(IF(B20=Data!#REF!,Data!#REF!,(IF(B20=Data!#REF!,Data!#REF!,(IF(B20=Data!#REF!,Data!#REF!,(IF(B20=Data!#REF!,Data!#REF!,(IF(B20=Data!#REF!,Data!#REF!,(IF(B20=Data!#REF!,Data!#REF!,Data!#REF!)))))))))))))))&amp;IF(B20=Data!#REF!,Data!#REF!,(IF(B20=Data!#REF!,Data!#REF!,(IF(B20=Data!#REF!,Data!#REF!,(IF(B20=Data!#REF!,Data!#REF!,(IF(B20=Data!B70,Data!G70,(IF(B20=Data!B73,Data!G888,(IF(B20=Data!#REF!,Data!#REF!,(IF(B20=Data!#REF!,Data!#REF!,Data!#REF!)))))))))))))))&amp;IF(B20=Data!#REF!,Data!#REF!,(IF(B20=Data!#REF!,Data!#REF!,(IF(B20=Data!#REF!,Data!#REF!,(IF(B20=Data!#REF!,Data!#REF!,(IF(B20=Data!#REF!,Data!#REF!,Data!#REF!)))))))))</f>
        <v>#REF!</v>
      </c>
      <c r="N20" s="453"/>
      <c r="O20" s="454"/>
      <c r="P20" s="455" t="e">
        <f>IF(B20=Data!#REF!,Data!#REF!,(IF(B20=Data!B91,Data!H91,(IF(B20=Data!#REF!,Data!#REF!,(IF(B20=Data!#REF!,Data!#REF!,(IF(B20=Data!#REF!,Data!#REF!,(IF(B20=Data!#REF!,Data!#REF!,(IF(B20=Data!#REF!,Data!#REF!,(IF(B20=Data!#REF!,Data!#REF!,Data!#REF!)))))))))))))))&amp;IF(B20=Data!#REF!,Data!#REF!,(IF(B20=Data!#REF!,Data!#REF!,(IF(B20=Data!#REF!,Data!#REF!,(IF(B20=Data!#REF!,Data!#REF!,(IF(B20=Data!B70,Data!H70,(IF(B20=Data!B73,Data!H888,(IF(B20=Data!#REF!,Data!#REF!,(IF(B20=Data!#REF!,Data!#REF!,Data!#REF!)))))))))))))))&amp;IF(B20=Data!#REF!,Data!#REF!,(IF(B20=Data!#REF!,Data!#REF!,(IF(B20=Data!#REF!,Data!#REF!,(IF(B20=Data!#REF!,Data!#REF!,(IF(B20=Data!#REF!,Data!#REF!,Data!#REF!)))))))))</f>
        <v>#REF!</v>
      </c>
      <c r="Q20" s="454"/>
      <c r="R20" s="454"/>
      <c r="S20" s="455" t="e">
        <f>IF(B20=Data!#REF!,Data!#REF!,(IF(B20=Data!B91,Data!I91,(IF(B20=Data!#REF!,Data!#REF!,(IF(B20=Data!#REF!,Data!#REF!,(IF(B20=Data!#REF!,Data!#REF!,(IF(B20=Data!#REF!,Data!#REF!,(IF(B20=Data!#REF!,Data!#REF!,(IF(B20=Data!#REF!,Data!#REF!,Data!#REF!)))))))))))))))&amp;IF(B20=Data!#REF!,Data!#REF!,(IF(B20=Data!#REF!,Data!#REF!,(IF(B20=Data!#REF!,Data!#REF!,(IF(B20=Data!#REF!,Data!#REF!,(IF(B20=Data!B70,Data!I70,(IF(B20=Data!B73,Data!I888,(IF(B20=Data!#REF!,Data!#REF!,(IF(B20=Data!#REF!,Data!#REF!,Data!#REF!)))))))))))))))&amp;IF(B20=Data!#REF!,Data!#REF!,(IF(B20=Data!#REF!,Data!#REF!,(IF(B20=Data!#REF!,Data!#REF!,(IF(B20=Data!#REF!,Data!#REF!,(IF(B20=Data!#REF!,Data!#REF!,Data!#REF!)))))))))</f>
        <v>#REF!</v>
      </c>
      <c r="T20" s="456"/>
      <c r="U20" s="455" t="e">
        <f>IF(B20=Data!#REF!,Data!#REF!,(IF(B20=Data!B91,Data!J91,(IF(B20=Data!#REF!,Data!#REF!,(IF(B20=Data!#REF!,Data!#REF!,(IF(B20=Data!#REF!,Data!#REF!,(IF(B20=Data!#REF!,Data!#REF!,(IF(B20=Data!#REF!,Data!#REF!,(IF(B20=Data!#REF!,Data!#REF!,Data!#REF!)))))))))))))))&amp;IF(B20=Data!#REF!,Data!#REF!,(IF(B20=Data!#REF!,Data!#REF!,(IF(B20=Data!#REF!,Data!#REF!,(IF(B20=Data!#REF!,Data!#REF!,(IF(B20=Data!B70,Data!J70,(IF(B20=Data!B73,Data!J888,(IF(B20=Data!#REF!,Data!#REF!,(IF(B20=Data!#REF!,Data!#REF!,Data!#REF!)))))))))))))))&amp;IF(B20=Data!#REF!,Data!#REF!,(IF(B20=Data!#REF!,Data!#REF!,(IF(B20=Data!#REF!,Data!#REF!,(IF(B20=Data!#REF!,Data!#REF!,(IF(B20=Data!#REF!,Data!#REF!,Data!#REF!)))))))))</f>
        <v>#REF!</v>
      </c>
      <c r="V20" s="457">
        <f>IF(D20="","",VLOOKUP(B20,Data!$B$5:$J$402,9,FALSE)*D20)</f>
        <v>5.952</v>
      </c>
    </row>
    <row r="21" spans="1:22" s="458" customFormat="1" ht="20" customHeight="1">
      <c r="A21" s="443">
        <v>3</v>
      </c>
      <c r="B21" s="460" t="s">
        <v>245</v>
      </c>
      <c r="C21" s="445" t="str">
        <f>IF(D21="","",VLOOKUP(B21,Data!$B$5:$L$402,2,FALSE))</f>
        <v>AAC7370</v>
      </c>
      <c r="D21" s="622">
        <v>1</v>
      </c>
      <c r="E21" s="447" t="s">
        <v>521</v>
      </c>
      <c r="F21" s="445">
        <f>IF(D21="","",VLOOKUP(B21,Data!$B$5:$L$402,11,FALSE))</f>
        <v>3015.47</v>
      </c>
      <c r="G21" s="448">
        <f>IF(D21&gt;0,D21*F21,"-")</f>
        <v>3015.47</v>
      </c>
      <c r="H21" s="449" t="str">
        <f>IF(D21="","",VLOOKUP(B21,Data!$B$5:$D$402,3,FALSE))</f>
        <v>C/T</v>
      </c>
      <c r="I21" s="450" t="str">
        <f>IF(D21="","",VLOOKUP(B21,Data!$B$5:$M$402,12,FALSE))</f>
        <v>Indonesia</v>
      </c>
      <c r="J21" s="535" t="s">
        <v>1023</v>
      </c>
      <c r="K21" s="452">
        <f>IF(D21="","",VLOOKUP(B21,Data!$B$5:$E$402,4,FALSE)*D21)</f>
        <v>266</v>
      </c>
      <c r="L21" s="445">
        <f>IF(D21="","",VLOOKUP(B21,Data!$B$5:$F$402,5,FALSE)*D21)</f>
        <v>246</v>
      </c>
      <c r="M21" s="448" t="e">
        <f>IF(B21=Data!#REF!,Data!#REF!,(IF(B21=Data!B91,Data!G91,(IF(B21=Data!#REF!,Data!#REF!,(IF(B21=Data!#REF!,Data!#REF!,(IF(B21=Data!#REF!,Data!#REF!,(IF(B21=Data!#REF!,Data!#REF!,(IF(B21=Data!#REF!,Data!#REF!,(IF(B21=Data!#REF!,Data!#REF!,Data!#REF!)))))))))))))))&amp;IF(B21=Data!#REF!,Data!#REF!,(IF(B21=Data!#REF!,Data!#REF!,(IF(B21=Data!#REF!,Data!#REF!,(IF(B21=Data!#REF!,Data!#REF!,(IF(B21=Data!B70,Data!G70,(IF(B21=Data!B73,Data!G888,(IF(B21=Data!#REF!,Data!#REF!,(IF(B21=Data!#REF!,Data!#REF!,Data!#REF!)))))))))))))))&amp;IF(B21=Data!#REF!,Data!#REF!,(IF(B21=Data!#REF!,Data!#REF!,(IF(B21=Data!#REF!,Data!#REF!,(IF(B21=Data!#REF!,Data!#REF!,(IF(B21=Data!#REF!,Data!#REF!,Data!#REF!)))))))))</f>
        <v>#REF!</v>
      </c>
      <c r="N21" s="453"/>
      <c r="O21" s="454"/>
      <c r="P21" s="455" t="e">
        <f>IF(B21=Data!#REF!,Data!#REF!,(IF(B21=Data!B91,Data!H91,(IF(B21=Data!#REF!,Data!#REF!,(IF(B21=Data!#REF!,Data!#REF!,(IF(B21=Data!#REF!,Data!#REF!,(IF(B21=Data!#REF!,Data!#REF!,(IF(B21=Data!#REF!,Data!#REF!,(IF(B21=Data!#REF!,Data!#REF!,Data!#REF!)))))))))))))))&amp;IF(B21=Data!#REF!,Data!#REF!,(IF(B21=Data!#REF!,Data!#REF!,(IF(B21=Data!#REF!,Data!#REF!,(IF(B21=Data!#REF!,Data!#REF!,(IF(B21=Data!B70,Data!H70,(IF(B21=Data!B73,Data!H888,(IF(B21=Data!#REF!,Data!#REF!,(IF(B21=Data!#REF!,Data!#REF!,Data!#REF!)))))))))))))))&amp;IF(B21=Data!#REF!,Data!#REF!,(IF(B21=Data!#REF!,Data!#REF!,(IF(B21=Data!#REF!,Data!#REF!,(IF(B21=Data!#REF!,Data!#REF!,(IF(B21=Data!#REF!,Data!#REF!,Data!#REF!)))))))))</f>
        <v>#REF!</v>
      </c>
      <c r="Q21" s="454"/>
      <c r="R21" s="454"/>
      <c r="S21" s="455" t="e">
        <f>IF(B21=Data!#REF!,Data!#REF!,(IF(B21=Data!B91,Data!I91,(IF(B21=Data!#REF!,Data!#REF!,(IF(B21=Data!#REF!,Data!#REF!,(IF(B21=Data!#REF!,Data!#REF!,(IF(B21=Data!#REF!,Data!#REF!,(IF(B21=Data!#REF!,Data!#REF!,(IF(B21=Data!#REF!,Data!#REF!,Data!#REF!)))))))))))))))&amp;IF(B21=Data!#REF!,Data!#REF!,(IF(B21=Data!#REF!,Data!#REF!,(IF(B21=Data!#REF!,Data!#REF!,(IF(B21=Data!#REF!,Data!#REF!,(IF(B21=Data!B70,Data!I70,(IF(B21=Data!B73,Data!I888,(IF(B21=Data!#REF!,Data!#REF!,(IF(B21=Data!#REF!,Data!#REF!,Data!#REF!)))))))))))))))&amp;IF(B21=Data!#REF!,Data!#REF!,(IF(B21=Data!#REF!,Data!#REF!,(IF(B21=Data!#REF!,Data!#REF!,(IF(B21=Data!#REF!,Data!#REF!,(IF(B21=Data!#REF!,Data!#REF!,Data!#REF!)))))))))</f>
        <v>#REF!</v>
      </c>
      <c r="T21" s="456"/>
      <c r="U21" s="455" t="e">
        <f>IF(B21=Data!#REF!,Data!#REF!,(IF(B21=Data!B91,Data!J91,(IF(B21=Data!#REF!,Data!#REF!,(IF(B21=Data!#REF!,Data!#REF!,(IF(B21=Data!#REF!,Data!#REF!,(IF(B21=Data!#REF!,Data!#REF!,(IF(B21=Data!#REF!,Data!#REF!,(IF(B21=Data!#REF!,Data!#REF!,Data!#REF!)))))))))))))))&amp;IF(B21=Data!#REF!,Data!#REF!,(IF(B21=Data!#REF!,Data!#REF!,(IF(B21=Data!#REF!,Data!#REF!,(IF(B21=Data!#REF!,Data!#REF!,(IF(B21=Data!B70,Data!J70,(IF(B21=Data!B73,Data!J888,(IF(B21=Data!#REF!,Data!#REF!,(IF(B21=Data!#REF!,Data!#REF!,Data!#REF!)))))))))))))))&amp;IF(B21=Data!#REF!,Data!#REF!,(IF(B21=Data!#REF!,Data!#REF!,(IF(B21=Data!#REF!,Data!#REF!,(IF(B21=Data!#REF!,Data!#REF!,(IF(B21=Data!#REF!,Data!#REF!,Data!#REF!)))))))))</f>
        <v>#REF!</v>
      </c>
      <c r="V21" s="457">
        <f>IF(D21="","",VLOOKUP(B21,Data!$B$5:$J$402,9,FALSE)*D21)</f>
        <v>1.488</v>
      </c>
    </row>
    <row r="22" spans="1:22" s="458" customFormat="1" ht="20" customHeight="1">
      <c r="A22" s="443">
        <v>4</v>
      </c>
      <c r="B22" s="460" t="s">
        <v>296</v>
      </c>
      <c r="C22" s="445" t="str">
        <f>IF(D22="","",VLOOKUP(B22,Data!$B$5:$L$402,2,FALSE))</f>
        <v>WY44100</v>
      </c>
      <c r="D22" s="622">
        <v>1</v>
      </c>
      <c r="E22" s="463"/>
      <c r="F22" s="445">
        <f>IF(D22="","",VLOOKUP(B22,Data!$B$5:$L$402,11,FALSE))</f>
        <v>2895.95</v>
      </c>
      <c r="G22" s="448">
        <f>IF(D22&gt;0,D22*F22,"-")</f>
        <v>2895.95</v>
      </c>
      <c r="H22" s="449" t="str">
        <f>IF(D22="","",VLOOKUP(B22,Data!$B$5:$D$402,3,FALSE))</f>
        <v>C/T</v>
      </c>
      <c r="I22" s="450" t="str">
        <f>IF(D22="","",VLOOKUP(B22,Data!$B$5:$M$402,12,FALSE))</f>
        <v>Indonesia</v>
      </c>
      <c r="J22" s="535" t="s">
        <v>1023</v>
      </c>
      <c r="K22" s="452">
        <f>IF(D22="","",VLOOKUP(B22,Data!$B$5:$E$402,4,FALSE)*D22)</f>
        <v>266</v>
      </c>
      <c r="L22" s="445">
        <f>IF(D22="","",VLOOKUP(B22,Data!$B$5:$F$402,5,FALSE)*D22)</f>
        <v>246</v>
      </c>
      <c r="M22" s="448" t="e">
        <f>IF(B22=Data!#REF!,Data!#REF!,(IF(B22=Data!B92,Data!G92,(IF(B22=Data!#REF!,Data!#REF!,(IF(B22=Data!#REF!,Data!#REF!,(IF(B22=Data!#REF!,Data!#REF!,(IF(B22=Data!#REF!,Data!#REF!,(IF(B22=Data!#REF!,Data!#REF!,(IF(B22=Data!#REF!,Data!#REF!,Data!#REF!)))))))))))))))&amp;IF(B22=Data!#REF!,Data!#REF!,(IF(B22=Data!#REF!,Data!#REF!,(IF(B22=Data!#REF!,Data!#REF!,(IF(B22=Data!#REF!,Data!#REF!,(IF(B22=Data!B71,Data!G71,(IF(B22=Data!B74,Data!G889,(IF(B22=Data!#REF!,Data!#REF!,(IF(B22=Data!#REF!,Data!#REF!,Data!#REF!)))))))))))))))&amp;IF(B22=Data!#REF!,Data!#REF!,(IF(B22=Data!#REF!,Data!#REF!,(IF(B22=Data!#REF!,Data!#REF!,(IF(B22=Data!#REF!,Data!#REF!,(IF(B22=Data!#REF!,Data!#REF!,Data!#REF!)))))))))</f>
        <v>#REF!</v>
      </c>
      <c r="N22" s="453"/>
      <c r="O22" s="454"/>
      <c r="P22" s="455" t="e">
        <f>IF(B22=Data!#REF!,Data!#REF!,(IF(B22=Data!B92,Data!H92,(IF(B22=Data!#REF!,Data!#REF!,(IF(B22=Data!#REF!,Data!#REF!,(IF(B22=Data!#REF!,Data!#REF!,(IF(B22=Data!#REF!,Data!#REF!,(IF(B22=Data!#REF!,Data!#REF!,(IF(B22=Data!#REF!,Data!#REF!,Data!#REF!)))))))))))))))&amp;IF(B22=Data!#REF!,Data!#REF!,(IF(B22=Data!#REF!,Data!#REF!,(IF(B22=Data!#REF!,Data!#REF!,(IF(B22=Data!#REF!,Data!#REF!,(IF(B22=Data!B71,Data!H71,(IF(B22=Data!B74,Data!H889,(IF(B22=Data!#REF!,Data!#REF!,(IF(B22=Data!#REF!,Data!#REF!,Data!#REF!)))))))))))))))&amp;IF(B22=Data!#REF!,Data!#REF!,(IF(B22=Data!#REF!,Data!#REF!,(IF(B22=Data!#REF!,Data!#REF!,(IF(B22=Data!#REF!,Data!#REF!,(IF(B22=Data!#REF!,Data!#REF!,Data!#REF!)))))))))</f>
        <v>#REF!</v>
      </c>
      <c r="Q22" s="454"/>
      <c r="R22" s="454"/>
      <c r="S22" s="455" t="e">
        <f>IF(B22=Data!#REF!,Data!#REF!,(IF(B22=Data!B92,Data!I92,(IF(B22=Data!#REF!,Data!#REF!,(IF(B22=Data!#REF!,Data!#REF!,(IF(B22=Data!#REF!,Data!#REF!,(IF(B22=Data!#REF!,Data!#REF!,(IF(B22=Data!#REF!,Data!#REF!,(IF(B22=Data!#REF!,Data!#REF!,Data!#REF!)))))))))))))))&amp;IF(B22=Data!#REF!,Data!#REF!,(IF(B22=Data!#REF!,Data!#REF!,(IF(B22=Data!#REF!,Data!#REF!,(IF(B22=Data!#REF!,Data!#REF!,(IF(B22=Data!B71,Data!I71,(IF(B22=Data!B74,Data!I889,(IF(B22=Data!#REF!,Data!#REF!,(IF(B22=Data!#REF!,Data!#REF!,Data!#REF!)))))))))))))))&amp;IF(B22=Data!#REF!,Data!#REF!,(IF(B22=Data!#REF!,Data!#REF!,(IF(B22=Data!#REF!,Data!#REF!,(IF(B22=Data!#REF!,Data!#REF!,(IF(B22=Data!#REF!,Data!#REF!,Data!#REF!)))))))))</f>
        <v>#REF!</v>
      </c>
      <c r="T22" s="456"/>
      <c r="U22" s="455" t="e">
        <f>IF(B22=Data!#REF!,Data!#REF!,(IF(B22=Data!B92,Data!J92,(IF(B22=Data!#REF!,Data!#REF!,(IF(B22=Data!#REF!,Data!#REF!,(IF(B22=Data!#REF!,Data!#REF!,(IF(B22=Data!#REF!,Data!#REF!,(IF(B22=Data!#REF!,Data!#REF!,(IF(B22=Data!#REF!,Data!#REF!,Data!#REF!)))))))))))))))&amp;IF(B22=Data!#REF!,Data!#REF!,(IF(B22=Data!#REF!,Data!#REF!,(IF(B22=Data!#REF!,Data!#REF!,(IF(B22=Data!#REF!,Data!#REF!,(IF(B22=Data!B71,Data!J71,(IF(B22=Data!B74,Data!J889,(IF(B22=Data!#REF!,Data!#REF!,(IF(B22=Data!#REF!,Data!#REF!,Data!#REF!)))))))))))))))&amp;IF(B22=Data!#REF!,Data!#REF!,(IF(B22=Data!#REF!,Data!#REF!,(IF(B22=Data!#REF!,Data!#REF!,(IF(B22=Data!#REF!,Data!#REF!,(IF(B22=Data!#REF!,Data!#REF!,Data!#REF!)))))))))</f>
        <v>#REF!</v>
      </c>
      <c r="V22" s="457">
        <f>IF(D22="","",VLOOKUP(B22,Data!$B$5:$J$402,9,FALSE)*D22)</f>
        <v>1.488</v>
      </c>
    </row>
    <row r="23" spans="1:22" s="458" customFormat="1" ht="20" customHeight="1">
      <c r="A23" s="443">
        <v>5</v>
      </c>
      <c r="B23" s="460" t="s">
        <v>300</v>
      </c>
      <c r="C23" s="445" t="str">
        <f>IF(D23="","",VLOOKUP(B23,Data!$B$5:$L$402,2,FALSE))</f>
        <v>WY50520</v>
      </c>
      <c r="D23" s="622">
        <v>2</v>
      </c>
      <c r="E23" s="463" t="s">
        <v>939</v>
      </c>
      <c r="F23" s="445">
        <f>IF(D23="","",VLOOKUP(B23,Data!$B$5:$L$402,11,FALSE))</f>
        <v>2846.56</v>
      </c>
      <c r="G23" s="448">
        <f t="shared" si="0"/>
        <v>5693.12</v>
      </c>
      <c r="H23" s="449" t="str">
        <f>IF(D23="","",VLOOKUP(B23,Data!$B$5:$D$402,3,FALSE))</f>
        <v>C/T</v>
      </c>
      <c r="I23" s="450" t="str">
        <f>IF(D23="","",VLOOKUP(B23,Data!$B$5:$M$402,12,FALSE))</f>
        <v>Indonesia</v>
      </c>
      <c r="J23" s="535" t="s">
        <v>1023</v>
      </c>
      <c r="K23" s="452">
        <f>IF(D23="","",VLOOKUP(B23,Data!$B$5:$E$402,4,FALSE)*D23)</f>
        <v>532</v>
      </c>
      <c r="L23" s="445">
        <f>IF(D23="","",VLOOKUP(B23,Data!$B$5:$F$402,5,FALSE)*D23)</f>
        <v>492</v>
      </c>
      <c r="M23" s="448" t="e">
        <f>IF(B23=Data!#REF!,Data!#REF!,(IF(B23=Data!B95,Data!G95,(IF(B23=Data!#REF!,Data!#REF!,(IF(B23=Data!#REF!,Data!#REF!,(IF(B23=Data!#REF!,Data!#REF!,(IF(B23=Data!#REF!,Data!#REF!,(IF(B23=Data!#REF!,Data!#REF!,(IF(B23=Data!#REF!,Data!#REF!,Data!#REF!)))))))))))))))&amp;IF(B23=Data!#REF!,Data!#REF!,(IF(B23=Data!#REF!,Data!#REF!,(IF(B23=Data!#REF!,Data!#REF!,(IF(B23=Data!#REF!,Data!#REF!,(IF(B23=Data!B74,Data!G74,(IF(B23=Data!B77,Data!G892,(IF(B23=Data!#REF!,Data!#REF!,(IF(B23=Data!#REF!,Data!#REF!,Data!#REF!)))))))))))))))&amp;IF(B23=Data!#REF!,Data!#REF!,(IF(B23=Data!#REF!,Data!#REF!,(IF(B23=Data!#REF!,Data!#REF!,(IF(B23=Data!#REF!,Data!#REF!,(IF(B23=Data!#REF!,Data!#REF!,Data!#REF!)))))))))</f>
        <v>#REF!</v>
      </c>
      <c r="N23" s="453"/>
      <c r="O23" s="454"/>
      <c r="P23" s="455" t="e">
        <f>IF(B23=Data!#REF!,Data!#REF!,(IF(B23=Data!B95,Data!H95,(IF(B23=Data!#REF!,Data!#REF!,(IF(B23=Data!#REF!,Data!#REF!,(IF(B23=Data!#REF!,Data!#REF!,(IF(B23=Data!#REF!,Data!#REF!,(IF(B23=Data!#REF!,Data!#REF!,(IF(B23=Data!#REF!,Data!#REF!,Data!#REF!)))))))))))))))&amp;IF(B23=Data!#REF!,Data!#REF!,(IF(B23=Data!#REF!,Data!#REF!,(IF(B23=Data!#REF!,Data!#REF!,(IF(B23=Data!#REF!,Data!#REF!,(IF(B23=Data!B74,Data!H74,(IF(B23=Data!B77,Data!H892,(IF(B23=Data!#REF!,Data!#REF!,(IF(B23=Data!#REF!,Data!#REF!,Data!#REF!)))))))))))))))&amp;IF(B23=Data!#REF!,Data!#REF!,(IF(B23=Data!#REF!,Data!#REF!,(IF(B23=Data!#REF!,Data!#REF!,(IF(B23=Data!#REF!,Data!#REF!,(IF(B23=Data!#REF!,Data!#REF!,Data!#REF!)))))))))</f>
        <v>#REF!</v>
      </c>
      <c r="Q23" s="454"/>
      <c r="R23" s="454"/>
      <c r="S23" s="455" t="e">
        <f>IF(B23=Data!#REF!,Data!#REF!,(IF(B23=Data!B95,Data!I95,(IF(B23=Data!#REF!,Data!#REF!,(IF(B23=Data!#REF!,Data!#REF!,(IF(B23=Data!#REF!,Data!#REF!,(IF(B23=Data!#REF!,Data!#REF!,(IF(B23=Data!#REF!,Data!#REF!,(IF(B23=Data!#REF!,Data!#REF!,Data!#REF!)))))))))))))))&amp;IF(B23=Data!#REF!,Data!#REF!,(IF(B23=Data!#REF!,Data!#REF!,(IF(B23=Data!#REF!,Data!#REF!,(IF(B23=Data!#REF!,Data!#REF!,(IF(B23=Data!B74,Data!I74,(IF(B23=Data!B77,Data!I892,(IF(B23=Data!#REF!,Data!#REF!,(IF(B23=Data!#REF!,Data!#REF!,Data!#REF!)))))))))))))))&amp;IF(B23=Data!#REF!,Data!#REF!,(IF(B23=Data!#REF!,Data!#REF!,(IF(B23=Data!#REF!,Data!#REF!,(IF(B23=Data!#REF!,Data!#REF!,(IF(B23=Data!#REF!,Data!#REF!,Data!#REF!)))))))))</f>
        <v>#REF!</v>
      </c>
      <c r="T23" s="456"/>
      <c r="U23" s="455" t="e">
        <f>IF(B23=Data!#REF!,Data!#REF!,(IF(B23=Data!B95,Data!J95,(IF(B23=Data!#REF!,Data!#REF!,(IF(B23=Data!#REF!,Data!#REF!,(IF(B23=Data!#REF!,Data!#REF!,(IF(B23=Data!#REF!,Data!#REF!,(IF(B23=Data!#REF!,Data!#REF!,(IF(B23=Data!#REF!,Data!#REF!,Data!#REF!)))))))))))))))&amp;IF(B23=Data!#REF!,Data!#REF!,(IF(B23=Data!#REF!,Data!#REF!,(IF(B23=Data!#REF!,Data!#REF!,(IF(B23=Data!#REF!,Data!#REF!,(IF(B23=Data!B74,Data!J74,(IF(B23=Data!B77,Data!J892,(IF(B23=Data!#REF!,Data!#REF!,(IF(B23=Data!#REF!,Data!#REF!,Data!#REF!)))))))))))))))&amp;IF(B23=Data!#REF!,Data!#REF!,(IF(B23=Data!#REF!,Data!#REF!,(IF(B23=Data!#REF!,Data!#REF!,(IF(B23=Data!#REF!,Data!#REF!,(IF(B23=Data!#REF!,Data!#REF!,Data!#REF!)))))))))</f>
        <v>#REF!</v>
      </c>
      <c r="V23" s="457">
        <f>IF(D23="","",VLOOKUP(B23,Data!$B$5:$J$402,9,FALSE)*D23)</f>
        <v>2.976</v>
      </c>
    </row>
    <row r="24" spans="1:22" s="458" customFormat="1" ht="20" customHeight="1">
      <c r="A24" s="443"/>
      <c r="B24" s="462"/>
      <c r="C24" s="445" t="str">
        <f>IF(D24="","",VLOOKUP(B24,Data!$B$5:$L$402,2,FALSE))</f>
        <v/>
      </c>
      <c r="D24" s="461"/>
      <c r="E24" s="463"/>
      <c r="F24" s="445" t="str">
        <f>IF(D24="","",VLOOKUP(B24,Data!$B$5:$L$402,11,FALSE))</f>
        <v/>
      </c>
      <c r="G24" s="448" t="str">
        <f t="shared" si="0"/>
        <v>-</v>
      </c>
      <c r="H24" s="449" t="str">
        <f>IF(D24="","",VLOOKUP(B24,Data!$B$5:$D$402,3,FALSE))</f>
        <v/>
      </c>
      <c r="I24" s="450" t="str">
        <f>IF(D24="","",VLOOKUP(B24,Data!$B$5:$M$402,12,FALSE))</f>
        <v/>
      </c>
      <c r="J24" s="451"/>
      <c r="K24" s="452" t="str">
        <f>IF(D24="","",VLOOKUP(B24,Data!$B$5:$E$402,4,FALSE)*D24)</f>
        <v/>
      </c>
      <c r="L24" s="445" t="str">
        <f>IF(D24="","",VLOOKUP(B24,Data!$B$5:$F$402,5,FALSE)*D24)</f>
        <v/>
      </c>
      <c r="M24" s="448" t="e">
        <f>IF(B24=Data!#REF!,Data!#REF!,(IF(B24=Data!B114,Data!G114,(IF(B24=Data!#REF!,Data!#REF!,(IF(B24=Data!#REF!,Data!#REF!,(IF(B24=Data!#REF!,Data!#REF!,(IF(B24=Data!#REF!,Data!#REF!,(IF(B24=Data!#REF!,Data!#REF!,(IF(B24=Data!#REF!,Data!#REF!,Data!#REF!)))))))))))))))&amp;IF(B24=Data!#REF!,Data!#REF!,(IF(B24=Data!#REF!,Data!#REF!,(IF(B24=Data!#REF!,Data!#REF!,(IF(B24=Data!#REF!,Data!#REF!,(IF(B24=Data!B93,Data!G93,(IF(B24=Data!B96,Data!G911,(IF(B24=Data!#REF!,Data!#REF!,(IF(B24=Data!#REF!,Data!#REF!,Data!#REF!)))))))))))))))&amp;IF(B24=Data!#REF!,Data!#REF!,(IF(B24=Data!#REF!,Data!#REF!,(IF(B24=Data!#REF!,Data!#REF!,(IF(B24=Data!#REF!,Data!#REF!,(IF(B24=Data!#REF!,Data!#REF!,Data!#REF!)))))))))</f>
        <v>#REF!</v>
      </c>
      <c r="N24" s="453"/>
      <c r="O24" s="454"/>
      <c r="P24" s="455" t="e">
        <f>IF(B24=Data!#REF!,Data!#REF!,(IF(B24=Data!B114,Data!H114,(IF(B24=Data!#REF!,Data!#REF!,(IF(B24=Data!#REF!,Data!#REF!,(IF(B24=Data!#REF!,Data!#REF!,(IF(B24=Data!#REF!,Data!#REF!,(IF(B24=Data!#REF!,Data!#REF!,(IF(B24=Data!#REF!,Data!#REF!,Data!#REF!)))))))))))))))&amp;IF(B24=Data!#REF!,Data!#REF!,(IF(B24=Data!#REF!,Data!#REF!,(IF(B24=Data!#REF!,Data!#REF!,(IF(B24=Data!#REF!,Data!#REF!,(IF(B24=Data!B93,Data!H93,(IF(B24=Data!B96,Data!H911,(IF(B24=Data!#REF!,Data!#REF!,(IF(B24=Data!#REF!,Data!#REF!,Data!#REF!)))))))))))))))&amp;IF(B24=Data!#REF!,Data!#REF!,(IF(B24=Data!#REF!,Data!#REF!,(IF(B24=Data!#REF!,Data!#REF!,(IF(B24=Data!#REF!,Data!#REF!,(IF(B24=Data!#REF!,Data!#REF!,Data!#REF!)))))))))</f>
        <v>#REF!</v>
      </c>
      <c r="Q24" s="454"/>
      <c r="R24" s="454"/>
      <c r="S24" s="455" t="e">
        <f>IF(B24=Data!#REF!,Data!#REF!,(IF(B24=Data!B114,Data!I114,(IF(B24=Data!#REF!,Data!#REF!,(IF(B24=Data!#REF!,Data!#REF!,(IF(B24=Data!#REF!,Data!#REF!,(IF(B24=Data!#REF!,Data!#REF!,(IF(B24=Data!#REF!,Data!#REF!,(IF(B24=Data!#REF!,Data!#REF!,Data!#REF!)))))))))))))))&amp;IF(B24=Data!#REF!,Data!#REF!,(IF(B24=Data!#REF!,Data!#REF!,(IF(B24=Data!#REF!,Data!#REF!,(IF(B24=Data!#REF!,Data!#REF!,(IF(B24=Data!B93,Data!I93,(IF(B24=Data!B96,Data!I911,(IF(B24=Data!#REF!,Data!#REF!,(IF(B24=Data!#REF!,Data!#REF!,Data!#REF!)))))))))))))))&amp;IF(B24=Data!#REF!,Data!#REF!,(IF(B24=Data!#REF!,Data!#REF!,(IF(B24=Data!#REF!,Data!#REF!,(IF(B24=Data!#REF!,Data!#REF!,(IF(B24=Data!#REF!,Data!#REF!,Data!#REF!)))))))))</f>
        <v>#REF!</v>
      </c>
      <c r="T24" s="456"/>
      <c r="U24" s="455" t="e">
        <f>IF(B24=Data!#REF!,Data!#REF!,(IF(B24=Data!B114,Data!J114,(IF(B24=Data!#REF!,Data!#REF!,(IF(B24=Data!#REF!,Data!#REF!,(IF(B24=Data!#REF!,Data!#REF!,(IF(B24=Data!#REF!,Data!#REF!,(IF(B24=Data!#REF!,Data!#REF!,(IF(B24=Data!#REF!,Data!#REF!,Data!#REF!)))))))))))))))&amp;IF(B24=Data!#REF!,Data!#REF!,(IF(B24=Data!#REF!,Data!#REF!,(IF(B24=Data!#REF!,Data!#REF!,(IF(B24=Data!#REF!,Data!#REF!,(IF(B24=Data!B93,Data!J93,(IF(B24=Data!B96,Data!J911,(IF(B24=Data!#REF!,Data!#REF!,(IF(B24=Data!#REF!,Data!#REF!,Data!#REF!)))))))))))))))&amp;IF(B24=Data!#REF!,Data!#REF!,(IF(B24=Data!#REF!,Data!#REF!,(IF(B24=Data!#REF!,Data!#REF!,(IF(B24=Data!#REF!,Data!#REF!,(IF(B24=Data!#REF!,Data!#REF!,Data!#REF!)))))))))</f>
        <v>#REF!</v>
      </c>
      <c r="V24" s="457" t="str">
        <f>IF(D24="","",VLOOKUP(B24,Data!$B$5:$J$402,9,FALSE)*D24)</f>
        <v/>
      </c>
    </row>
    <row r="25" spans="1:22" s="458" customFormat="1" ht="17.5">
      <c r="A25" s="464"/>
      <c r="B25" s="465"/>
      <c r="C25" s="466"/>
      <c r="D25" s="467"/>
      <c r="E25" s="467"/>
      <c r="F25" s="468"/>
      <c r="G25" s="468"/>
      <c r="H25" s="468"/>
      <c r="I25" s="467"/>
      <c r="J25" s="467"/>
      <c r="K25" s="468"/>
      <c r="L25" s="468"/>
      <c r="M25" s="468"/>
      <c r="N25" s="469"/>
      <c r="O25" s="470"/>
      <c r="P25" s="471"/>
      <c r="Q25" s="470"/>
      <c r="R25" s="470"/>
      <c r="S25" s="471"/>
      <c r="T25" s="472"/>
      <c r="U25" s="471"/>
      <c r="V25" s="473"/>
    </row>
    <row r="26" spans="1:22" s="458" customFormat="1" ht="17.5">
      <c r="A26" s="467"/>
      <c r="B26" s="465"/>
      <c r="C26" s="466"/>
      <c r="D26" s="474">
        <f>SUM(D18:D24)</f>
        <v>16</v>
      </c>
      <c r="E26" s="474"/>
      <c r="F26" s="475"/>
      <c r="G26" s="475">
        <f>SUM(G18:G25)</f>
        <v>56506.82</v>
      </c>
      <c r="H26" s="467"/>
      <c r="I26" s="467"/>
      <c r="J26" s="467"/>
      <c r="K26" s="475">
        <f>SUM(K18:K24)</f>
        <v>4568</v>
      </c>
      <c r="L26" s="475">
        <f>SUM(L18:L24)</f>
        <v>4120</v>
      </c>
      <c r="M26" s="475" t="e">
        <f>SUM(M16:M25)</f>
        <v>#REF!</v>
      </c>
      <c r="N26" s="476"/>
      <c r="O26" s="475">
        <f>SUM(O16:O25)</f>
        <v>0</v>
      </c>
      <c r="P26" s="475" t="e">
        <f>SUM(P16:P25)</f>
        <v>#REF!</v>
      </c>
      <c r="Q26" s="476"/>
      <c r="R26" s="475"/>
      <c r="S26" s="475"/>
      <c r="T26" s="476"/>
      <c r="U26" s="475" t="e">
        <f>SUM(U16:U25)</f>
        <v>#REF!</v>
      </c>
      <c r="V26" s="477">
        <f>SUM(V18:V24)</f>
        <v>24.175999999999998</v>
      </c>
    </row>
    <row r="27" spans="1:22" s="458" customFormat="1" ht="17.5">
      <c r="A27" s="467"/>
      <c r="B27" s="465"/>
      <c r="C27" s="466"/>
      <c r="D27" s="478"/>
      <c r="E27" s="479"/>
      <c r="F27" s="480" t="s">
        <v>528</v>
      </c>
      <c r="G27" s="481"/>
      <c r="H27" s="478"/>
      <c r="I27" s="478"/>
      <c r="J27" s="478"/>
      <c r="K27" s="482"/>
      <c r="L27" s="481"/>
      <c r="M27" s="483"/>
      <c r="N27" s="484"/>
      <c r="O27" s="484"/>
      <c r="P27" s="484"/>
      <c r="Q27" s="484"/>
      <c r="R27" s="484"/>
      <c r="S27" s="484"/>
      <c r="T27" s="483"/>
      <c r="U27" s="483"/>
      <c r="V27" s="485"/>
    </row>
    <row r="28" spans="1:22" ht="13">
      <c r="A28" s="372" t="s">
        <v>522</v>
      </c>
      <c r="B28" s="373"/>
      <c r="C28" s="486"/>
      <c r="D28" s="390" t="s">
        <v>81</v>
      </c>
      <c r="E28" s="390"/>
      <c r="F28" s="367" t="s">
        <v>82</v>
      </c>
      <c r="G28" s="487"/>
      <c r="H28" s="398" t="s">
        <v>83</v>
      </c>
      <c r="I28" s="488"/>
      <c r="J28" s="389" t="s">
        <v>84</v>
      </c>
      <c r="K28" s="389"/>
      <c r="L28" s="605" t="s">
        <v>85</v>
      </c>
      <c r="M28" s="606"/>
      <c r="N28" s="606"/>
      <c r="O28" s="606"/>
      <c r="P28" s="606"/>
      <c r="Q28" s="606"/>
      <c r="R28" s="606"/>
      <c r="S28" s="606"/>
      <c r="T28" s="606"/>
      <c r="U28" s="606"/>
      <c r="V28" s="607"/>
    </row>
    <row r="29" spans="1:22" ht="13">
      <c r="A29" s="384" t="s">
        <v>523</v>
      </c>
      <c r="B29" s="385"/>
      <c r="C29" s="489"/>
      <c r="D29" s="385" t="s">
        <v>87</v>
      </c>
      <c r="E29" s="385"/>
      <c r="F29" s="608"/>
      <c r="G29" s="609"/>
      <c r="H29" s="384" t="s">
        <v>88</v>
      </c>
      <c r="I29" s="490"/>
      <c r="J29" s="393" t="s">
        <v>89</v>
      </c>
      <c r="K29" s="393"/>
      <c r="L29" s="386"/>
      <c r="M29" s="385"/>
      <c r="N29" s="385"/>
      <c r="O29" s="385"/>
      <c r="P29" s="385"/>
      <c r="Q29" s="385"/>
      <c r="R29" s="385"/>
      <c r="S29" s="385"/>
      <c r="T29" s="385"/>
      <c r="U29" s="385"/>
      <c r="V29" s="394"/>
    </row>
    <row r="30" spans="1:22">
      <c r="A30" s="384" t="s">
        <v>524</v>
      </c>
      <c r="B30" s="385"/>
      <c r="C30" s="392"/>
      <c r="D30" s="385"/>
      <c r="E30" s="385"/>
      <c r="F30" s="608"/>
      <c r="G30" s="609"/>
      <c r="H30" s="384"/>
      <c r="I30" s="490"/>
      <c r="J30" s="393" t="s">
        <v>93</v>
      </c>
      <c r="K30" s="393"/>
      <c r="L30" s="386"/>
      <c r="M30" s="385"/>
      <c r="N30" s="385"/>
      <c r="O30" s="385"/>
      <c r="P30" s="385"/>
      <c r="Q30" s="385"/>
      <c r="R30" s="385"/>
      <c r="S30" s="385"/>
      <c r="T30" s="385"/>
      <c r="U30" s="385"/>
      <c r="V30" s="394"/>
    </row>
    <row r="31" spans="1:22">
      <c r="A31" s="400"/>
      <c r="B31" s="401"/>
      <c r="C31" s="491"/>
      <c r="D31" s="385" t="s">
        <v>94</v>
      </c>
      <c r="E31" s="385"/>
      <c r="F31" s="492"/>
      <c r="G31" s="493"/>
      <c r="H31" s="384" t="s">
        <v>95</v>
      </c>
      <c r="I31" s="490"/>
      <c r="J31" s="393"/>
      <c r="K31" s="393"/>
      <c r="L31" s="386"/>
      <c r="M31" s="385"/>
      <c r="N31" s="385"/>
      <c r="O31" s="385"/>
      <c r="P31" s="385"/>
      <c r="Q31" s="385"/>
      <c r="R31" s="385"/>
      <c r="S31" s="385"/>
      <c r="T31" s="385"/>
      <c r="U31" s="385"/>
      <c r="V31" s="394"/>
    </row>
    <row r="32" spans="1:22" ht="13">
      <c r="A32" s="372" t="s">
        <v>96</v>
      </c>
      <c r="B32" s="390"/>
      <c r="C32" s="388"/>
      <c r="D32" s="385" t="s">
        <v>97</v>
      </c>
      <c r="E32" s="385"/>
      <c r="F32" s="494" t="s">
        <v>98</v>
      </c>
      <c r="G32" s="495"/>
      <c r="H32" s="384" t="s">
        <v>88</v>
      </c>
      <c r="I32" s="490"/>
      <c r="J32" s="393" t="s">
        <v>99</v>
      </c>
      <c r="K32" s="393"/>
      <c r="L32" s="386"/>
      <c r="M32" s="385"/>
      <c r="N32" s="385"/>
      <c r="O32" s="385"/>
      <c r="P32" s="385"/>
      <c r="Q32" s="385"/>
      <c r="R32" s="385"/>
      <c r="S32" s="385"/>
      <c r="T32" s="385"/>
      <c r="U32" s="385"/>
      <c r="V32" s="394"/>
    </row>
    <row r="33" spans="1:22" ht="13">
      <c r="A33" s="496" t="s">
        <v>887</v>
      </c>
      <c r="B33" s="385"/>
      <c r="C33" s="392"/>
      <c r="D33" s="385" t="s">
        <v>100</v>
      </c>
      <c r="E33" s="385"/>
      <c r="F33" s="497"/>
      <c r="G33" s="498"/>
      <c r="H33" s="384" t="s">
        <v>101</v>
      </c>
      <c r="I33" s="490"/>
      <c r="J33" s="393" t="s">
        <v>525</v>
      </c>
      <c r="K33" s="393"/>
      <c r="L33" s="610" t="s">
        <v>103</v>
      </c>
      <c r="M33" s="611"/>
      <c r="N33" s="611"/>
      <c r="O33" s="611"/>
      <c r="P33" s="611"/>
      <c r="Q33" s="611"/>
      <c r="R33" s="611"/>
      <c r="S33" s="611"/>
      <c r="T33" s="611"/>
      <c r="U33" s="611"/>
      <c r="V33" s="612"/>
    </row>
    <row r="34" spans="1:22">
      <c r="A34" s="400"/>
      <c r="B34" s="401"/>
      <c r="C34" s="402"/>
      <c r="D34" s="401"/>
      <c r="E34" s="401"/>
      <c r="F34" s="620" t="s">
        <v>1025</v>
      </c>
      <c r="G34" s="621"/>
      <c r="H34" s="620" t="s">
        <v>1024</v>
      </c>
      <c r="I34" s="621"/>
      <c r="J34" s="405" t="s">
        <v>104</v>
      </c>
      <c r="K34" s="405"/>
      <c r="L34" s="601" t="s">
        <v>105</v>
      </c>
      <c r="M34" s="602"/>
      <c r="N34" s="602"/>
      <c r="O34" s="602"/>
      <c r="P34" s="602"/>
      <c r="Q34" s="602"/>
      <c r="R34" s="602"/>
      <c r="S34" s="602"/>
      <c r="T34" s="602"/>
      <c r="U34" s="602"/>
      <c r="V34" s="603"/>
    </row>
    <row r="35" spans="1:22" ht="21.5" customHeight="1"/>
    <row r="36" spans="1:22" ht="19.5" customHeight="1"/>
    <row r="37" spans="1:22" ht="19.5" customHeight="1"/>
    <row r="38" spans="1:22" ht="17.75" customHeight="1">
      <c r="A38" s="499" t="s">
        <v>1001</v>
      </c>
      <c r="B38" s="499"/>
      <c r="C38" s="568" t="s">
        <v>573</v>
      </c>
      <c r="F38" s="501" t="s">
        <v>906</v>
      </c>
      <c r="H38" s="501" t="s">
        <v>912</v>
      </c>
      <c r="I38" s="502"/>
    </row>
    <row r="39" spans="1:22" ht="17.75" customHeight="1">
      <c r="A39" s="499" t="s">
        <v>1002</v>
      </c>
      <c r="B39" s="499"/>
      <c r="C39" s="568" t="s">
        <v>573</v>
      </c>
      <c r="F39" s="501" t="s">
        <v>907</v>
      </c>
      <c r="H39" s="501" t="s">
        <v>912</v>
      </c>
      <c r="I39" s="502"/>
    </row>
    <row r="40" spans="1:22" ht="17.75" customHeight="1">
      <c r="A40" s="499" t="s">
        <v>1003</v>
      </c>
      <c r="B40" s="499"/>
      <c r="C40" s="568" t="s">
        <v>573</v>
      </c>
      <c r="F40" s="501" t="s">
        <v>908</v>
      </c>
      <c r="H40" s="501" t="s">
        <v>573</v>
      </c>
      <c r="I40" s="502"/>
    </row>
    <row r="41" spans="1:22" ht="17.75" customHeight="1">
      <c r="A41" s="499" t="s">
        <v>1004</v>
      </c>
      <c r="B41" s="499"/>
      <c r="C41" s="568" t="s">
        <v>573</v>
      </c>
      <c r="F41" s="501" t="s">
        <v>909</v>
      </c>
      <c r="H41" s="501" t="s">
        <v>573</v>
      </c>
      <c r="I41" s="502"/>
    </row>
    <row r="42" spans="1:22" ht="17.75" customHeight="1">
      <c r="A42" s="499" t="s">
        <v>1005</v>
      </c>
      <c r="B42" s="499"/>
      <c r="C42" s="568" t="s">
        <v>573</v>
      </c>
      <c r="F42" s="501" t="s">
        <v>910</v>
      </c>
      <c r="H42" s="501" t="s">
        <v>573</v>
      </c>
    </row>
    <row r="43" spans="1:22" ht="20">
      <c r="F43" s="501" t="s">
        <v>911</v>
      </c>
      <c r="H43" s="501" t="s">
        <v>573</v>
      </c>
    </row>
    <row r="44" spans="1:22" ht="20">
      <c r="F44" s="501"/>
      <c r="H44" s="501"/>
    </row>
    <row r="45" spans="1:22" ht="20">
      <c r="F45" s="501"/>
      <c r="H45" s="501"/>
    </row>
    <row r="46" spans="1:22" ht="20">
      <c r="F46" s="501"/>
      <c r="H46" s="501"/>
    </row>
    <row r="47" spans="1:22" ht="20">
      <c r="F47" s="501"/>
      <c r="H47" s="501"/>
    </row>
  </sheetData>
  <mergeCells count="8">
    <mergeCell ref="Q1:T1"/>
    <mergeCell ref="L28:V28"/>
    <mergeCell ref="F29:G29"/>
    <mergeCell ref="F30:G30"/>
    <mergeCell ref="L33:V33"/>
    <mergeCell ref="F34:G34"/>
    <mergeCell ref="H34:I34"/>
    <mergeCell ref="L34:V34"/>
  </mergeCells>
  <printOptions horizontalCentered="1"/>
  <pageMargins left="0.15748031496062992" right="0" top="0.11811023622047245" bottom="0.15748031496062992" header="0.51181102362204722" footer="0.19685039370078741"/>
  <pageSetup paperSize="9" scale="69" firstPageNumber="4294963191" fitToHeight="2" orientation="landscape" r:id="rId1"/>
  <headerFooter alignWithMargins="0">
    <oddHeader>&amp;R&amp;"Calibri"&amp;10&amp;K000000 Confidential&amp;1#_x000D_</oddHead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3">
    <tabColor indexed="12"/>
    <pageSetUpPr autoPageBreaks="0"/>
  </sheetPr>
  <dimension ref="A1:T438"/>
  <sheetViews>
    <sheetView zoomScale="85" zoomScaleNormal="85" workbookViewId="0">
      <pane xSplit="3" ySplit="3" topLeftCell="D291" activePane="bottomRight" state="frozen"/>
      <selection pane="topRight" activeCell="C1" sqref="C1"/>
      <selection pane="bottomLeft" activeCell="A4" sqref="A4"/>
      <selection pane="bottomRight" activeCell="G308" sqref="G308"/>
    </sheetView>
  </sheetViews>
  <sheetFormatPr defaultColWidth="32.54296875" defaultRowHeight="15.5"/>
  <cols>
    <col min="1" max="1" width="5" style="213" customWidth="1"/>
    <col min="2" max="2" width="13.1796875" style="213" customWidth="1"/>
    <col min="3" max="3" width="68.453125" style="213" customWidth="1"/>
    <col min="4" max="4" width="13.1796875" style="213" customWidth="1"/>
    <col min="5" max="5" width="7.1796875" style="213" customWidth="1"/>
    <col min="6" max="6" width="15.1796875" style="213" customWidth="1"/>
    <col min="7" max="7" width="13.1796875" style="213" customWidth="1"/>
    <col min="8" max="8" width="10.54296875" style="213" customWidth="1"/>
    <col min="9" max="9" width="10.453125" style="213" customWidth="1"/>
    <col min="10" max="11" width="11.1796875" style="213" customWidth="1"/>
    <col min="12" max="12" width="14" style="213" customWidth="1"/>
    <col min="13" max="13" width="14.1796875" style="258" customWidth="1"/>
    <col min="14" max="14" width="11.81640625" style="213" customWidth="1"/>
    <col min="15" max="15" width="7.54296875" style="213" customWidth="1"/>
    <col min="16" max="17" width="7.453125" style="213" customWidth="1"/>
    <col min="18" max="16384" width="32.54296875" style="213"/>
  </cols>
  <sheetData>
    <row r="1" spans="1:17" ht="17.5">
      <c r="A1" s="233" t="s">
        <v>106</v>
      </c>
      <c r="B1" s="233" t="s">
        <v>108</v>
      </c>
      <c r="C1" s="233" t="s">
        <v>107</v>
      </c>
      <c r="D1" s="233" t="s">
        <v>108</v>
      </c>
      <c r="E1" s="233" t="s">
        <v>109</v>
      </c>
      <c r="F1" s="233" t="s">
        <v>110</v>
      </c>
      <c r="G1" s="233" t="s">
        <v>111</v>
      </c>
      <c r="H1" s="234" t="s">
        <v>112</v>
      </c>
      <c r="I1" s="234" t="s">
        <v>113</v>
      </c>
      <c r="J1" s="234" t="s">
        <v>114</v>
      </c>
      <c r="K1" s="234" t="s">
        <v>115</v>
      </c>
      <c r="L1" s="234" t="s">
        <v>116</v>
      </c>
      <c r="M1" s="235" t="s">
        <v>117</v>
      </c>
      <c r="N1" s="236" t="s">
        <v>118</v>
      </c>
      <c r="O1" s="236"/>
      <c r="P1" s="236"/>
      <c r="Q1" s="236"/>
    </row>
    <row r="2" spans="1:17" ht="15" customHeight="1">
      <c r="A2" s="237"/>
      <c r="B2" s="237"/>
      <c r="C2" s="237"/>
      <c r="D2" s="237"/>
      <c r="E2" s="238" t="s">
        <v>119</v>
      </c>
      <c r="F2" s="593" t="s">
        <v>120</v>
      </c>
      <c r="G2" s="593" t="s">
        <v>121</v>
      </c>
      <c r="H2" s="596" t="s">
        <v>122</v>
      </c>
      <c r="I2" s="597"/>
      <c r="J2" s="598"/>
      <c r="K2" s="239"/>
      <c r="L2" s="593" t="s">
        <v>123</v>
      </c>
      <c r="M2" s="593" t="s">
        <v>124</v>
      </c>
      <c r="N2" s="593" t="s">
        <v>125</v>
      </c>
      <c r="O2" s="240"/>
      <c r="P2" s="259" t="s">
        <v>181</v>
      </c>
      <c r="Q2" s="240"/>
    </row>
    <row r="3" spans="1:17">
      <c r="A3" s="241" t="s">
        <v>182</v>
      </c>
      <c r="B3" s="241" t="s">
        <v>184</v>
      </c>
      <c r="C3" s="241" t="s">
        <v>183</v>
      </c>
      <c r="D3" s="241" t="s">
        <v>184</v>
      </c>
      <c r="E3" s="241" t="s">
        <v>185</v>
      </c>
      <c r="F3" s="594"/>
      <c r="G3" s="594"/>
      <c r="H3" s="242" t="s">
        <v>186</v>
      </c>
      <c r="I3" s="242" t="s">
        <v>117</v>
      </c>
      <c r="J3" s="242" t="s">
        <v>187</v>
      </c>
      <c r="K3" s="241" t="s">
        <v>75</v>
      </c>
      <c r="L3" s="594"/>
      <c r="M3" s="595"/>
      <c r="N3" s="595"/>
      <c r="O3" s="240"/>
      <c r="P3" s="260" t="s">
        <v>188</v>
      </c>
      <c r="Q3" s="240"/>
    </row>
    <row r="4" spans="1:17" ht="16" thickBot="1">
      <c r="A4" s="243"/>
      <c r="B4" s="244"/>
      <c r="C4" s="244"/>
      <c r="D4" s="244"/>
      <c r="E4" s="244"/>
      <c r="F4" s="244"/>
      <c r="G4" s="244"/>
      <c r="H4" s="244"/>
      <c r="I4" s="244"/>
      <c r="J4" s="244"/>
      <c r="K4" s="244"/>
      <c r="L4" s="244"/>
      <c r="M4" s="257"/>
      <c r="N4" s="255"/>
      <c r="O4" s="209"/>
      <c r="P4" s="209"/>
      <c r="Q4" s="209"/>
    </row>
    <row r="5" spans="1:17">
      <c r="A5" s="215">
        <v>1</v>
      </c>
      <c r="B5" s="215" t="s">
        <v>197</v>
      </c>
      <c r="C5" s="215" t="s">
        <v>196</v>
      </c>
      <c r="D5" s="215" t="s">
        <v>197</v>
      </c>
      <c r="E5" s="227" t="s">
        <v>190</v>
      </c>
      <c r="F5" s="221">
        <v>201</v>
      </c>
      <c r="G5" s="221">
        <v>181</v>
      </c>
      <c r="H5" s="221">
        <v>156</v>
      </c>
      <c r="I5" s="215">
        <v>63</v>
      </c>
      <c r="J5" s="215">
        <v>117</v>
      </c>
      <c r="K5" s="218">
        <v>1.1499999999999999</v>
      </c>
      <c r="L5" s="219" t="s">
        <v>814</v>
      </c>
      <c r="M5" s="222">
        <v>1389.79</v>
      </c>
      <c r="N5" s="245" t="s">
        <v>191</v>
      </c>
      <c r="O5" s="209" t="s">
        <v>198</v>
      </c>
      <c r="P5" s="210"/>
      <c r="Q5" s="246" t="s">
        <v>630</v>
      </c>
    </row>
    <row r="6" spans="1:17">
      <c r="A6" s="215">
        <v>2</v>
      </c>
      <c r="B6" s="215" t="s">
        <v>200</v>
      </c>
      <c r="C6" s="215" t="s">
        <v>199</v>
      </c>
      <c r="D6" s="215" t="s">
        <v>200</v>
      </c>
      <c r="E6" s="227" t="s">
        <v>190</v>
      </c>
      <c r="F6" s="221">
        <v>201</v>
      </c>
      <c r="G6" s="221">
        <v>181</v>
      </c>
      <c r="H6" s="221">
        <v>156</v>
      </c>
      <c r="I6" s="215">
        <v>63</v>
      </c>
      <c r="J6" s="215">
        <v>117</v>
      </c>
      <c r="K6" s="218">
        <v>1.1499999999999999</v>
      </c>
      <c r="L6" s="219" t="s">
        <v>814</v>
      </c>
      <c r="M6" s="222">
        <v>1389.79</v>
      </c>
      <c r="N6" s="245" t="s">
        <v>191</v>
      </c>
      <c r="O6" s="209" t="s">
        <v>198</v>
      </c>
      <c r="P6" s="210"/>
      <c r="Q6" s="229" t="s">
        <v>630</v>
      </c>
    </row>
    <row r="7" spans="1:17">
      <c r="A7" s="215">
        <v>3</v>
      </c>
      <c r="B7" s="215" t="s">
        <v>202</v>
      </c>
      <c r="C7" s="215" t="s">
        <v>201</v>
      </c>
      <c r="D7" s="215" t="s">
        <v>202</v>
      </c>
      <c r="E7" s="227" t="s">
        <v>190</v>
      </c>
      <c r="F7" s="221">
        <v>201</v>
      </c>
      <c r="G7" s="221">
        <v>181</v>
      </c>
      <c r="H7" s="221">
        <v>156</v>
      </c>
      <c r="I7" s="215">
        <v>63</v>
      </c>
      <c r="J7" s="215">
        <v>117</v>
      </c>
      <c r="K7" s="218">
        <v>1.1499999999999999</v>
      </c>
      <c r="L7" s="219" t="s">
        <v>814</v>
      </c>
      <c r="M7" s="222">
        <v>1747.92</v>
      </c>
      <c r="N7" s="245" t="s">
        <v>191</v>
      </c>
      <c r="O7" s="209" t="s">
        <v>198</v>
      </c>
      <c r="P7" s="210"/>
      <c r="Q7" s="229" t="s">
        <v>630</v>
      </c>
    </row>
    <row r="8" spans="1:17" s="247" customFormat="1">
      <c r="A8" s="215">
        <v>4</v>
      </c>
      <c r="B8" s="215" t="s">
        <v>204</v>
      </c>
      <c r="C8" s="215" t="s">
        <v>203</v>
      </c>
      <c r="D8" s="215" t="s">
        <v>204</v>
      </c>
      <c r="E8" s="227" t="s">
        <v>190</v>
      </c>
      <c r="F8" s="221">
        <v>201</v>
      </c>
      <c r="G8" s="221">
        <v>181</v>
      </c>
      <c r="H8" s="221">
        <v>156</v>
      </c>
      <c r="I8" s="215">
        <v>63</v>
      </c>
      <c r="J8" s="215">
        <v>117</v>
      </c>
      <c r="K8" s="218">
        <v>1.1499999999999999</v>
      </c>
      <c r="L8" s="219" t="s">
        <v>814</v>
      </c>
      <c r="M8" s="222">
        <v>1747.92</v>
      </c>
      <c r="N8" s="245" t="s">
        <v>191</v>
      </c>
      <c r="O8" s="209" t="s">
        <v>198</v>
      </c>
      <c r="P8" s="210"/>
      <c r="Q8" s="229" t="s">
        <v>630</v>
      </c>
    </row>
    <row r="9" spans="1:17" s="247" customFormat="1">
      <c r="A9" s="215">
        <v>5</v>
      </c>
      <c r="B9" s="215" t="s">
        <v>206</v>
      </c>
      <c r="C9" s="215" t="s">
        <v>205</v>
      </c>
      <c r="D9" s="215" t="s">
        <v>206</v>
      </c>
      <c r="E9" s="227" t="s">
        <v>190</v>
      </c>
      <c r="F9" s="221">
        <v>201</v>
      </c>
      <c r="G9" s="221">
        <v>181</v>
      </c>
      <c r="H9" s="221">
        <v>156</v>
      </c>
      <c r="I9" s="215">
        <v>63</v>
      </c>
      <c r="J9" s="215">
        <v>117</v>
      </c>
      <c r="K9" s="218">
        <v>1.1499999999999999</v>
      </c>
      <c r="L9" s="219" t="s">
        <v>814</v>
      </c>
      <c r="M9" s="222">
        <v>1749.62</v>
      </c>
      <c r="N9" s="245" t="s">
        <v>191</v>
      </c>
      <c r="O9" s="209" t="s">
        <v>198</v>
      </c>
      <c r="P9" s="210"/>
      <c r="Q9" s="229" t="s">
        <v>630</v>
      </c>
    </row>
    <row r="10" spans="1:17" s="247" customFormat="1">
      <c r="A10" s="215">
        <v>6</v>
      </c>
      <c r="B10" s="215" t="s">
        <v>208</v>
      </c>
      <c r="C10" s="215" t="s">
        <v>207</v>
      </c>
      <c r="D10" s="215" t="s">
        <v>208</v>
      </c>
      <c r="E10" s="227" t="s">
        <v>190</v>
      </c>
      <c r="F10" s="221">
        <v>201</v>
      </c>
      <c r="G10" s="221">
        <v>181</v>
      </c>
      <c r="H10" s="221">
        <v>156</v>
      </c>
      <c r="I10" s="215">
        <v>63</v>
      </c>
      <c r="J10" s="215">
        <v>117</v>
      </c>
      <c r="K10" s="218">
        <v>1.1499999999999999</v>
      </c>
      <c r="L10" s="219" t="s">
        <v>814</v>
      </c>
      <c r="M10" s="222">
        <v>1749.62</v>
      </c>
      <c r="N10" s="245" t="s">
        <v>191</v>
      </c>
      <c r="O10" s="209" t="s">
        <v>198</v>
      </c>
      <c r="P10" s="210"/>
      <c r="Q10" s="229" t="s">
        <v>630</v>
      </c>
    </row>
    <row r="11" spans="1:17" s="247" customFormat="1">
      <c r="A11" s="215">
        <v>7</v>
      </c>
      <c r="B11" s="215" t="s">
        <v>212</v>
      </c>
      <c r="C11" s="215" t="s">
        <v>211</v>
      </c>
      <c r="D11" s="215" t="s">
        <v>212</v>
      </c>
      <c r="E11" s="227" t="s">
        <v>190</v>
      </c>
      <c r="F11" s="221">
        <v>201</v>
      </c>
      <c r="G11" s="221">
        <v>181</v>
      </c>
      <c r="H11" s="221">
        <v>156</v>
      </c>
      <c r="I11" s="215">
        <v>63</v>
      </c>
      <c r="J11" s="215">
        <v>117</v>
      </c>
      <c r="K11" s="218">
        <v>1.1499999999999999</v>
      </c>
      <c r="L11" s="219" t="s">
        <v>814</v>
      </c>
      <c r="M11" s="222">
        <v>1567.63</v>
      </c>
      <c r="N11" s="245" t="s">
        <v>191</v>
      </c>
      <c r="O11" s="209" t="s">
        <v>198</v>
      </c>
      <c r="P11" s="210"/>
      <c r="Q11" s="229" t="s">
        <v>630</v>
      </c>
    </row>
    <row r="12" spans="1:17">
      <c r="A12" s="215">
        <v>8</v>
      </c>
      <c r="B12" s="215" t="s">
        <v>21</v>
      </c>
      <c r="C12" s="215" t="s">
        <v>551</v>
      </c>
      <c r="D12" s="215" t="s">
        <v>21</v>
      </c>
      <c r="E12" s="227" t="s">
        <v>190</v>
      </c>
      <c r="F12" s="221">
        <v>201</v>
      </c>
      <c r="G12" s="221">
        <v>181</v>
      </c>
      <c r="H12" s="221">
        <v>156</v>
      </c>
      <c r="I12" s="215">
        <v>63</v>
      </c>
      <c r="J12" s="215">
        <v>117</v>
      </c>
      <c r="K12" s="218">
        <v>1.1499999999999999</v>
      </c>
      <c r="L12" s="219" t="s">
        <v>814</v>
      </c>
      <c r="M12" s="222">
        <v>1527.78</v>
      </c>
      <c r="N12" s="245" t="s">
        <v>191</v>
      </c>
      <c r="O12" s="209" t="s">
        <v>198</v>
      </c>
      <c r="P12" s="210"/>
      <c r="Q12" s="229" t="s">
        <v>630</v>
      </c>
    </row>
    <row r="13" spans="1:17" s="247" customFormat="1">
      <c r="A13" s="215">
        <v>9</v>
      </c>
      <c r="B13" s="215" t="s">
        <v>210</v>
      </c>
      <c r="C13" s="215" t="s">
        <v>209</v>
      </c>
      <c r="D13" s="215" t="s">
        <v>210</v>
      </c>
      <c r="E13" s="227" t="s">
        <v>190</v>
      </c>
      <c r="F13" s="221">
        <v>201</v>
      </c>
      <c r="G13" s="221">
        <v>181</v>
      </c>
      <c r="H13" s="221">
        <v>156</v>
      </c>
      <c r="I13" s="215">
        <v>63</v>
      </c>
      <c r="J13" s="215">
        <v>117</v>
      </c>
      <c r="K13" s="218">
        <v>1.1499999999999999</v>
      </c>
      <c r="L13" s="219" t="s">
        <v>814</v>
      </c>
      <c r="M13" s="222">
        <v>1527.82</v>
      </c>
      <c r="N13" s="245" t="s">
        <v>191</v>
      </c>
      <c r="O13" s="209" t="s">
        <v>198</v>
      </c>
      <c r="P13" s="210"/>
      <c r="Q13" s="229" t="s">
        <v>630</v>
      </c>
    </row>
    <row r="14" spans="1:17">
      <c r="A14" s="215">
        <v>10</v>
      </c>
      <c r="B14" s="215" t="s">
        <v>697</v>
      </c>
      <c r="C14" s="215" t="s">
        <v>699</v>
      </c>
      <c r="D14" s="215" t="s">
        <v>697</v>
      </c>
      <c r="E14" s="227" t="s">
        <v>190</v>
      </c>
      <c r="F14" s="221">
        <v>206</v>
      </c>
      <c r="G14" s="221">
        <v>186</v>
      </c>
      <c r="H14" s="221">
        <v>156</v>
      </c>
      <c r="I14" s="215">
        <v>63</v>
      </c>
      <c r="J14" s="215">
        <v>117</v>
      </c>
      <c r="K14" s="218">
        <v>1.1499999999999999</v>
      </c>
      <c r="L14" s="219" t="s">
        <v>814</v>
      </c>
      <c r="M14" s="222">
        <v>1686.43</v>
      </c>
      <c r="N14" s="245" t="s">
        <v>191</v>
      </c>
      <c r="O14" s="209" t="s">
        <v>198</v>
      </c>
      <c r="P14" s="210"/>
      <c r="Q14" s="229" t="s">
        <v>630</v>
      </c>
    </row>
    <row r="15" spans="1:17">
      <c r="A15" s="215">
        <v>11</v>
      </c>
      <c r="B15" s="215" t="s">
        <v>705</v>
      </c>
      <c r="C15" s="215" t="s">
        <v>704</v>
      </c>
      <c r="D15" s="215" t="s">
        <v>705</v>
      </c>
      <c r="E15" s="227" t="s">
        <v>190</v>
      </c>
      <c r="F15" s="221">
        <v>206</v>
      </c>
      <c r="G15" s="221">
        <v>186</v>
      </c>
      <c r="H15" s="221">
        <v>156</v>
      </c>
      <c r="I15" s="215">
        <v>63</v>
      </c>
      <c r="J15" s="215">
        <v>117</v>
      </c>
      <c r="K15" s="218">
        <v>1.1499999999999999</v>
      </c>
      <c r="L15" s="219" t="s">
        <v>814</v>
      </c>
      <c r="M15" s="222">
        <v>1686.95</v>
      </c>
      <c r="N15" s="245" t="s">
        <v>191</v>
      </c>
      <c r="O15" s="209" t="s">
        <v>198</v>
      </c>
      <c r="P15" s="210"/>
      <c r="Q15" s="229" t="s">
        <v>630</v>
      </c>
    </row>
    <row r="16" spans="1:17">
      <c r="A16" s="215">
        <v>12</v>
      </c>
      <c r="B16" s="215" t="s">
        <v>810</v>
      </c>
      <c r="C16" s="215" t="s">
        <v>789</v>
      </c>
      <c r="D16" s="215" t="s">
        <v>810</v>
      </c>
      <c r="E16" s="227" t="s">
        <v>190</v>
      </c>
      <c r="F16" s="221">
        <v>206</v>
      </c>
      <c r="G16" s="221">
        <v>186</v>
      </c>
      <c r="H16" s="221">
        <v>156</v>
      </c>
      <c r="I16" s="215">
        <v>63</v>
      </c>
      <c r="J16" s="215">
        <v>117</v>
      </c>
      <c r="K16" s="218">
        <v>1.1499999999999999</v>
      </c>
      <c r="L16" s="219" t="s">
        <v>814</v>
      </c>
      <c r="M16" s="222">
        <v>1694.11</v>
      </c>
      <c r="N16" s="245" t="s">
        <v>191</v>
      </c>
      <c r="O16" s="209" t="s">
        <v>198</v>
      </c>
      <c r="P16" s="210"/>
      <c r="Q16" s="229" t="s">
        <v>630</v>
      </c>
    </row>
    <row r="17" spans="1:17">
      <c r="A17" s="215">
        <v>13</v>
      </c>
      <c r="B17" s="215" t="s">
        <v>706</v>
      </c>
      <c r="C17" s="215" t="s">
        <v>703</v>
      </c>
      <c r="D17" s="215" t="s">
        <v>706</v>
      </c>
      <c r="E17" s="227" t="s">
        <v>190</v>
      </c>
      <c r="F17" s="221">
        <v>206</v>
      </c>
      <c r="G17" s="221">
        <v>186</v>
      </c>
      <c r="H17" s="221">
        <v>156</v>
      </c>
      <c r="I17" s="215">
        <v>63</v>
      </c>
      <c r="J17" s="215">
        <v>117</v>
      </c>
      <c r="K17" s="218">
        <v>1.1499999999999999</v>
      </c>
      <c r="L17" s="219" t="s">
        <v>814</v>
      </c>
      <c r="M17" s="222">
        <v>1686.43</v>
      </c>
      <c r="N17" s="245" t="s">
        <v>191</v>
      </c>
      <c r="O17" s="209" t="s">
        <v>198</v>
      </c>
      <c r="Q17" s="229" t="s">
        <v>630</v>
      </c>
    </row>
    <row r="18" spans="1:17">
      <c r="A18" s="215">
        <v>14</v>
      </c>
      <c r="B18" s="215" t="s">
        <v>809</v>
      </c>
      <c r="C18" s="215" t="s">
        <v>808</v>
      </c>
      <c r="D18" s="215" t="s">
        <v>809</v>
      </c>
      <c r="E18" s="227" t="s">
        <v>190</v>
      </c>
      <c r="F18" s="221">
        <v>206</v>
      </c>
      <c r="G18" s="221">
        <v>186</v>
      </c>
      <c r="H18" s="221">
        <v>156</v>
      </c>
      <c r="I18" s="215">
        <v>63</v>
      </c>
      <c r="J18" s="215">
        <v>117</v>
      </c>
      <c r="K18" s="218">
        <v>1.1499999999999999</v>
      </c>
      <c r="L18" s="219" t="s">
        <v>814</v>
      </c>
      <c r="M18" s="222">
        <v>1823.62</v>
      </c>
      <c r="N18" s="228" t="s">
        <v>191</v>
      </c>
      <c r="O18" s="209" t="s">
        <v>198</v>
      </c>
      <c r="Q18" s="229" t="s">
        <v>630</v>
      </c>
    </row>
    <row r="19" spans="1:17">
      <c r="A19" s="215">
        <v>15</v>
      </c>
      <c r="B19" s="215" t="s">
        <v>827</v>
      </c>
      <c r="C19" s="215" t="s">
        <v>825</v>
      </c>
      <c r="D19" s="215" t="s">
        <v>827</v>
      </c>
      <c r="E19" s="227" t="s">
        <v>190</v>
      </c>
      <c r="F19" s="221">
        <v>206</v>
      </c>
      <c r="G19" s="221">
        <v>186</v>
      </c>
      <c r="H19" s="221">
        <v>156</v>
      </c>
      <c r="I19" s="215">
        <v>63</v>
      </c>
      <c r="J19" s="215">
        <v>117</v>
      </c>
      <c r="K19" s="218">
        <v>1.1499999999999999</v>
      </c>
      <c r="L19" s="219" t="s">
        <v>814</v>
      </c>
      <c r="M19" s="222">
        <v>2053.6799999999998</v>
      </c>
      <c r="N19" s="245" t="s">
        <v>191</v>
      </c>
      <c r="O19" s="209" t="s">
        <v>198</v>
      </c>
      <c r="P19" s="210"/>
      <c r="Q19" s="229" t="s">
        <v>630</v>
      </c>
    </row>
    <row r="20" spans="1:17">
      <c r="A20" s="215">
        <v>16</v>
      </c>
      <c r="B20" s="215" t="s">
        <v>834</v>
      </c>
      <c r="C20" s="215" t="s">
        <v>833</v>
      </c>
      <c r="D20" s="215" t="s">
        <v>834</v>
      </c>
      <c r="E20" s="227" t="s">
        <v>190</v>
      </c>
      <c r="F20" s="221">
        <v>206</v>
      </c>
      <c r="G20" s="221">
        <v>186</v>
      </c>
      <c r="H20" s="221">
        <v>156</v>
      </c>
      <c r="I20" s="215">
        <v>63</v>
      </c>
      <c r="J20" s="215">
        <v>117</v>
      </c>
      <c r="K20" s="218">
        <v>1.1499999999999999</v>
      </c>
      <c r="L20" s="219" t="s">
        <v>814</v>
      </c>
      <c r="M20" s="222">
        <v>2048.09</v>
      </c>
      <c r="N20" s="245" t="s">
        <v>191</v>
      </c>
      <c r="O20" s="209" t="s">
        <v>198</v>
      </c>
      <c r="P20" s="210"/>
      <c r="Q20" s="229" t="s">
        <v>630</v>
      </c>
    </row>
    <row r="21" spans="1:17">
      <c r="A21" s="215">
        <v>17</v>
      </c>
      <c r="B21" s="215" t="s">
        <v>867</v>
      </c>
      <c r="C21" s="215" t="s">
        <v>866</v>
      </c>
      <c r="D21" s="215" t="s">
        <v>867</v>
      </c>
      <c r="E21" s="227" t="s">
        <v>190</v>
      </c>
      <c r="F21" s="221">
        <v>206</v>
      </c>
      <c r="G21" s="221">
        <v>186</v>
      </c>
      <c r="H21" s="221">
        <v>156</v>
      </c>
      <c r="I21" s="215">
        <v>63</v>
      </c>
      <c r="J21" s="215">
        <v>117</v>
      </c>
      <c r="K21" s="218">
        <v>1.1499999999999999</v>
      </c>
      <c r="L21" s="219" t="s">
        <v>814</v>
      </c>
      <c r="M21" s="222">
        <v>1834.06</v>
      </c>
      <c r="N21" s="228" t="s">
        <v>191</v>
      </c>
      <c r="O21" s="209" t="s">
        <v>198</v>
      </c>
      <c r="Q21" s="229" t="s">
        <v>630</v>
      </c>
    </row>
    <row r="22" spans="1:17">
      <c r="A22" s="215"/>
      <c r="B22" s="215"/>
      <c r="C22" s="215"/>
      <c r="D22" s="215"/>
      <c r="E22" s="227" t="s">
        <v>190</v>
      </c>
      <c r="F22" s="221"/>
      <c r="G22" s="221"/>
      <c r="H22" s="221"/>
      <c r="I22" s="215"/>
      <c r="J22" s="215"/>
      <c r="K22" s="218"/>
      <c r="L22" s="219" t="s">
        <v>814</v>
      </c>
      <c r="M22" s="222"/>
      <c r="N22" s="228" t="s">
        <v>191</v>
      </c>
      <c r="O22" s="209" t="s">
        <v>198</v>
      </c>
      <c r="P22" s="210"/>
      <c r="Q22" s="229"/>
    </row>
    <row r="23" spans="1:17">
      <c r="A23" s="215"/>
      <c r="B23" s="215"/>
      <c r="C23" s="215"/>
      <c r="D23" s="215"/>
      <c r="E23" s="227" t="s">
        <v>190</v>
      </c>
      <c r="F23" s="221"/>
      <c r="G23" s="221"/>
      <c r="H23" s="221"/>
      <c r="I23" s="215"/>
      <c r="J23" s="215"/>
      <c r="K23" s="218"/>
      <c r="L23" s="219" t="s">
        <v>814</v>
      </c>
      <c r="M23" s="222"/>
      <c r="N23" s="228" t="s">
        <v>191</v>
      </c>
      <c r="O23" s="209" t="s">
        <v>198</v>
      </c>
      <c r="P23" s="210"/>
      <c r="Q23" s="229"/>
    </row>
    <row r="24" spans="1:17">
      <c r="A24" s="215"/>
      <c r="B24" s="215"/>
      <c r="C24" s="215"/>
      <c r="D24" s="215"/>
      <c r="E24" s="227" t="s">
        <v>190</v>
      </c>
      <c r="F24" s="221"/>
      <c r="G24" s="221"/>
      <c r="H24" s="221"/>
      <c r="I24" s="215"/>
      <c r="J24" s="215"/>
      <c r="K24" s="218"/>
      <c r="L24" s="219" t="s">
        <v>814</v>
      </c>
      <c r="M24" s="222"/>
      <c r="N24" s="228" t="s">
        <v>191</v>
      </c>
      <c r="O24" s="209" t="s">
        <v>198</v>
      </c>
      <c r="P24" s="210"/>
      <c r="Q24" s="229"/>
    </row>
    <row r="25" spans="1:17">
      <c r="A25" s="215"/>
      <c r="B25" s="215"/>
      <c r="C25" s="215"/>
      <c r="D25" s="215"/>
      <c r="E25" s="227" t="s">
        <v>190</v>
      </c>
      <c r="F25" s="221"/>
      <c r="G25" s="221"/>
      <c r="H25" s="221"/>
      <c r="I25" s="215"/>
      <c r="J25" s="215"/>
      <c r="K25" s="218"/>
      <c r="L25" s="219" t="s">
        <v>814</v>
      </c>
      <c r="M25" s="222"/>
      <c r="N25" s="228" t="s">
        <v>191</v>
      </c>
      <c r="O25" s="209" t="s">
        <v>198</v>
      </c>
      <c r="P25" s="210"/>
      <c r="Q25" s="229"/>
    </row>
    <row r="26" spans="1:17">
      <c r="A26" s="215"/>
      <c r="B26" s="215"/>
      <c r="C26" s="215"/>
      <c r="D26" s="215"/>
      <c r="E26" s="227" t="s">
        <v>190</v>
      </c>
      <c r="F26" s="221"/>
      <c r="G26" s="221"/>
      <c r="H26" s="221"/>
      <c r="I26" s="215"/>
      <c r="J26" s="215"/>
      <c r="K26" s="218"/>
      <c r="L26" s="219" t="s">
        <v>814</v>
      </c>
      <c r="M26" s="222"/>
      <c r="N26" s="228" t="s">
        <v>191</v>
      </c>
      <c r="O26" s="209" t="s">
        <v>198</v>
      </c>
      <c r="Q26" s="229"/>
    </row>
    <row r="27" spans="1:17">
      <c r="A27" s="215"/>
      <c r="B27" s="215"/>
      <c r="C27" s="215"/>
      <c r="D27" s="215"/>
      <c r="E27" s="227" t="s">
        <v>190</v>
      </c>
      <c r="F27" s="221"/>
      <c r="G27" s="221"/>
      <c r="H27" s="221"/>
      <c r="I27" s="215"/>
      <c r="J27" s="215"/>
      <c r="K27" s="218"/>
      <c r="L27" s="219" t="s">
        <v>814</v>
      </c>
      <c r="M27" s="222"/>
      <c r="N27" s="228" t="s">
        <v>191</v>
      </c>
      <c r="O27" s="209" t="s">
        <v>198</v>
      </c>
      <c r="P27" s="210"/>
      <c r="Q27" s="229"/>
    </row>
    <row r="28" spans="1:17">
      <c r="A28" s="215"/>
      <c r="B28" s="215"/>
      <c r="C28" s="215"/>
      <c r="D28" s="215"/>
      <c r="E28" s="227" t="s">
        <v>190</v>
      </c>
      <c r="F28" s="221"/>
      <c r="G28" s="221"/>
      <c r="H28" s="221"/>
      <c r="I28" s="215"/>
      <c r="J28" s="215"/>
      <c r="K28" s="218"/>
      <c r="L28" s="219" t="s">
        <v>814</v>
      </c>
      <c r="M28" s="222"/>
      <c r="N28" s="228" t="s">
        <v>191</v>
      </c>
      <c r="O28" s="209" t="s">
        <v>198</v>
      </c>
      <c r="Q28" s="229"/>
    </row>
    <row r="29" spans="1:17">
      <c r="A29" s="215">
        <v>1</v>
      </c>
      <c r="B29" s="215" t="s">
        <v>338</v>
      </c>
      <c r="C29" s="215" t="s">
        <v>337</v>
      </c>
      <c r="D29" s="215" t="s">
        <v>338</v>
      </c>
      <c r="E29" s="227" t="s">
        <v>190</v>
      </c>
      <c r="F29" s="221">
        <v>201</v>
      </c>
      <c r="G29" s="221">
        <v>181</v>
      </c>
      <c r="H29" s="221">
        <v>156</v>
      </c>
      <c r="I29" s="215">
        <v>63</v>
      </c>
      <c r="J29" s="215">
        <v>117</v>
      </c>
      <c r="K29" s="218">
        <v>1.1499999999999999</v>
      </c>
      <c r="L29" s="219" t="s">
        <v>814</v>
      </c>
      <c r="M29" s="222">
        <v>1367.56</v>
      </c>
      <c r="N29" s="228" t="s">
        <v>191</v>
      </c>
      <c r="O29" s="209" t="s">
        <v>198</v>
      </c>
      <c r="Q29" s="229" t="s">
        <v>630</v>
      </c>
    </row>
    <row r="30" spans="1:17">
      <c r="A30" s="215">
        <v>2</v>
      </c>
      <c r="B30" s="215" t="s">
        <v>35</v>
      </c>
      <c r="C30" s="215" t="s">
        <v>32</v>
      </c>
      <c r="D30" s="215" t="s">
        <v>35</v>
      </c>
      <c r="E30" s="227" t="s">
        <v>190</v>
      </c>
      <c r="F30" s="221">
        <v>201</v>
      </c>
      <c r="G30" s="221">
        <v>181</v>
      </c>
      <c r="H30" s="221">
        <v>156</v>
      </c>
      <c r="I30" s="215">
        <v>63</v>
      </c>
      <c r="J30" s="215">
        <v>117</v>
      </c>
      <c r="K30" s="218">
        <v>1.1499999999999999</v>
      </c>
      <c r="L30" s="219" t="s">
        <v>814</v>
      </c>
      <c r="M30" s="222">
        <v>1408.73</v>
      </c>
      <c r="N30" s="228" t="s">
        <v>191</v>
      </c>
      <c r="O30" s="209" t="s">
        <v>198</v>
      </c>
      <c r="Q30" s="229" t="s">
        <v>630</v>
      </c>
    </row>
    <row r="31" spans="1:17">
      <c r="A31" s="215">
        <v>3</v>
      </c>
      <c r="B31" s="215" t="s">
        <v>388</v>
      </c>
      <c r="C31" s="215" t="s">
        <v>387</v>
      </c>
      <c r="D31" s="215" t="s">
        <v>388</v>
      </c>
      <c r="E31" s="227" t="s">
        <v>190</v>
      </c>
      <c r="F31" s="221">
        <v>201</v>
      </c>
      <c r="G31" s="221">
        <v>181</v>
      </c>
      <c r="H31" s="221">
        <v>156</v>
      </c>
      <c r="I31" s="215">
        <v>63</v>
      </c>
      <c r="J31" s="215">
        <v>117</v>
      </c>
      <c r="K31" s="218">
        <v>1.1499999999999999</v>
      </c>
      <c r="L31" s="219" t="s">
        <v>814</v>
      </c>
      <c r="M31" s="222">
        <v>1521.26</v>
      </c>
      <c r="N31" s="228" t="s">
        <v>191</v>
      </c>
      <c r="O31" s="209" t="s">
        <v>198</v>
      </c>
      <c r="Q31" s="229" t="s">
        <v>630</v>
      </c>
    </row>
    <row r="32" spans="1:17" s="252" customFormat="1">
      <c r="A32" s="215">
        <v>4</v>
      </c>
      <c r="B32" s="215" t="s">
        <v>222</v>
      </c>
      <c r="C32" s="215" t="s">
        <v>221</v>
      </c>
      <c r="D32" s="215" t="s">
        <v>222</v>
      </c>
      <c r="E32" s="227" t="s">
        <v>190</v>
      </c>
      <c r="F32" s="221">
        <v>194</v>
      </c>
      <c r="G32" s="221">
        <v>174</v>
      </c>
      <c r="H32" s="221">
        <v>157</v>
      </c>
      <c r="I32" s="215">
        <v>62</v>
      </c>
      <c r="J32" s="215">
        <v>116</v>
      </c>
      <c r="K32" s="218">
        <v>1.129</v>
      </c>
      <c r="L32" s="219" t="s">
        <v>814</v>
      </c>
      <c r="M32" s="222">
        <v>1318.06</v>
      </c>
      <c r="N32" s="228" t="s">
        <v>191</v>
      </c>
      <c r="O32" s="209" t="s">
        <v>198</v>
      </c>
      <c r="Q32" s="229" t="s">
        <v>631</v>
      </c>
    </row>
    <row r="33" spans="1:17" s="252" customFormat="1">
      <c r="A33" s="215">
        <v>5</v>
      </c>
      <c r="B33" s="215" t="s">
        <v>228</v>
      </c>
      <c r="C33" s="215" t="s">
        <v>227</v>
      </c>
      <c r="D33" s="215" t="s">
        <v>228</v>
      </c>
      <c r="E33" s="227" t="s">
        <v>190</v>
      </c>
      <c r="F33" s="221">
        <v>199</v>
      </c>
      <c r="G33" s="221">
        <v>174</v>
      </c>
      <c r="H33" s="221">
        <v>157</v>
      </c>
      <c r="I33" s="215">
        <v>62</v>
      </c>
      <c r="J33" s="215">
        <v>116</v>
      </c>
      <c r="K33" s="218">
        <v>1.129</v>
      </c>
      <c r="L33" s="219" t="s">
        <v>814</v>
      </c>
      <c r="M33" s="222">
        <v>1671.01</v>
      </c>
      <c r="N33" s="228" t="s">
        <v>191</v>
      </c>
      <c r="O33" s="209" t="s">
        <v>198</v>
      </c>
      <c r="Q33" s="229" t="s">
        <v>631</v>
      </c>
    </row>
    <row r="34" spans="1:17" s="252" customFormat="1">
      <c r="A34" s="215">
        <v>6</v>
      </c>
      <c r="B34" s="215" t="s">
        <v>226</v>
      </c>
      <c r="C34" s="215" t="s">
        <v>225</v>
      </c>
      <c r="D34" s="215" t="s">
        <v>226</v>
      </c>
      <c r="E34" s="227" t="s">
        <v>190</v>
      </c>
      <c r="F34" s="221">
        <v>194</v>
      </c>
      <c r="G34" s="221">
        <v>174</v>
      </c>
      <c r="H34" s="221">
        <v>157</v>
      </c>
      <c r="I34" s="215">
        <v>62</v>
      </c>
      <c r="J34" s="215">
        <v>116</v>
      </c>
      <c r="K34" s="218">
        <v>1.129</v>
      </c>
      <c r="L34" s="219" t="s">
        <v>814</v>
      </c>
      <c r="M34" s="222">
        <v>1669.4</v>
      </c>
      <c r="N34" s="228" t="s">
        <v>191</v>
      </c>
      <c r="O34" s="209" t="s">
        <v>198</v>
      </c>
      <c r="Q34" s="229" t="s">
        <v>631</v>
      </c>
    </row>
    <row r="35" spans="1:17" s="252" customFormat="1">
      <c r="A35" s="215">
        <v>7</v>
      </c>
      <c r="B35" s="215" t="s">
        <v>232</v>
      </c>
      <c r="C35" s="215" t="s">
        <v>229</v>
      </c>
      <c r="D35" s="215" t="s">
        <v>232</v>
      </c>
      <c r="E35" s="227" t="s">
        <v>190</v>
      </c>
      <c r="F35" s="221">
        <v>194</v>
      </c>
      <c r="G35" s="221">
        <v>174</v>
      </c>
      <c r="H35" s="221">
        <v>157</v>
      </c>
      <c r="I35" s="215">
        <v>62</v>
      </c>
      <c r="J35" s="215">
        <v>116</v>
      </c>
      <c r="K35" s="218">
        <v>1.129</v>
      </c>
      <c r="L35" s="219" t="s">
        <v>814</v>
      </c>
      <c r="M35" s="222">
        <v>1452.07</v>
      </c>
      <c r="N35" s="228" t="s">
        <v>191</v>
      </c>
      <c r="O35" s="209" t="s">
        <v>198</v>
      </c>
      <c r="Q35" s="229" t="s">
        <v>631</v>
      </c>
    </row>
    <row r="36" spans="1:17" s="252" customFormat="1">
      <c r="A36" s="215">
        <v>8</v>
      </c>
      <c r="B36" s="215" t="s">
        <v>234</v>
      </c>
      <c r="C36" s="215" t="s">
        <v>233</v>
      </c>
      <c r="D36" s="215" t="s">
        <v>234</v>
      </c>
      <c r="E36" s="227" t="s">
        <v>190</v>
      </c>
      <c r="F36" s="221">
        <v>194</v>
      </c>
      <c r="G36" s="221">
        <v>174</v>
      </c>
      <c r="H36" s="221">
        <v>157</v>
      </c>
      <c r="I36" s="215">
        <v>62</v>
      </c>
      <c r="J36" s="215">
        <v>116</v>
      </c>
      <c r="K36" s="218">
        <v>1.129</v>
      </c>
      <c r="L36" s="219" t="s">
        <v>814</v>
      </c>
      <c r="M36" s="222">
        <v>1543.7</v>
      </c>
      <c r="N36" s="228" t="s">
        <v>191</v>
      </c>
      <c r="O36" s="209" t="s">
        <v>198</v>
      </c>
      <c r="Q36" s="229" t="s">
        <v>631</v>
      </c>
    </row>
    <row r="37" spans="1:17" s="252" customFormat="1">
      <c r="A37" s="215">
        <v>9</v>
      </c>
      <c r="B37" s="215" t="s">
        <v>236</v>
      </c>
      <c r="C37" s="215" t="s">
        <v>235</v>
      </c>
      <c r="D37" s="215" t="s">
        <v>236</v>
      </c>
      <c r="E37" s="227" t="s">
        <v>190</v>
      </c>
      <c r="F37" s="221">
        <v>194</v>
      </c>
      <c r="G37" s="221">
        <v>174</v>
      </c>
      <c r="H37" s="221">
        <v>157</v>
      </c>
      <c r="I37" s="215">
        <v>62</v>
      </c>
      <c r="J37" s="215">
        <v>116</v>
      </c>
      <c r="K37" s="218">
        <v>1.129</v>
      </c>
      <c r="L37" s="219" t="s">
        <v>814</v>
      </c>
      <c r="M37" s="222">
        <v>1498.61</v>
      </c>
      <c r="N37" s="228" t="s">
        <v>191</v>
      </c>
      <c r="O37" s="209" t="s">
        <v>198</v>
      </c>
      <c r="Q37" s="229" t="s">
        <v>631</v>
      </c>
    </row>
    <row r="38" spans="1:17" s="252" customFormat="1">
      <c r="A38" s="215">
        <v>10</v>
      </c>
      <c r="B38" s="215" t="s">
        <v>238</v>
      </c>
      <c r="C38" s="215" t="s">
        <v>237</v>
      </c>
      <c r="D38" s="215" t="s">
        <v>238</v>
      </c>
      <c r="E38" s="227" t="s">
        <v>190</v>
      </c>
      <c r="F38" s="221">
        <v>194</v>
      </c>
      <c r="G38" s="221">
        <v>174</v>
      </c>
      <c r="H38" s="221">
        <v>157</v>
      </c>
      <c r="I38" s="215">
        <v>62</v>
      </c>
      <c r="J38" s="215">
        <v>116</v>
      </c>
      <c r="K38" s="218">
        <v>1.129</v>
      </c>
      <c r="L38" s="219" t="s">
        <v>814</v>
      </c>
      <c r="M38" s="222">
        <v>1489.11</v>
      </c>
      <c r="N38" s="228" t="s">
        <v>191</v>
      </c>
      <c r="O38" s="209" t="s">
        <v>198</v>
      </c>
      <c r="Q38" s="229" t="s">
        <v>631</v>
      </c>
    </row>
    <row r="39" spans="1:17" s="252" customFormat="1">
      <c r="A39" s="215">
        <v>11</v>
      </c>
      <c r="B39" s="215" t="s">
        <v>666</v>
      </c>
      <c r="C39" s="215" t="s">
        <v>691</v>
      </c>
      <c r="D39" s="215" t="s">
        <v>666</v>
      </c>
      <c r="E39" s="227" t="s">
        <v>190</v>
      </c>
      <c r="F39" s="221">
        <v>204</v>
      </c>
      <c r="G39" s="221">
        <v>184</v>
      </c>
      <c r="H39" s="221">
        <v>157</v>
      </c>
      <c r="I39" s="215">
        <v>62</v>
      </c>
      <c r="J39" s="215">
        <v>116</v>
      </c>
      <c r="K39" s="218">
        <v>1.129</v>
      </c>
      <c r="L39" s="219" t="s">
        <v>814</v>
      </c>
      <c r="M39" s="222">
        <v>1672.06</v>
      </c>
      <c r="N39" s="228" t="s">
        <v>191</v>
      </c>
      <c r="O39" s="209" t="s">
        <v>198</v>
      </c>
      <c r="Q39" s="229" t="s">
        <v>630</v>
      </c>
    </row>
    <row r="40" spans="1:17" s="252" customFormat="1">
      <c r="A40" s="215">
        <v>12</v>
      </c>
      <c r="B40" s="215" t="s">
        <v>665</v>
      </c>
      <c r="C40" s="215" t="s">
        <v>661</v>
      </c>
      <c r="D40" s="215" t="s">
        <v>665</v>
      </c>
      <c r="E40" s="227" t="s">
        <v>190</v>
      </c>
      <c r="F40" s="221">
        <v>199</v>
      </c>
      <c r="G40" s="221">
        <v>179</v>
      </c>
      <c r="H40" s="221">
        <v>157</v>
      </c>
      <c r="I40" s="215">
        <v>62</v>
      </c>
      <c r="J40" s="215">
        <v>116</v>
      </c>
      <c r="K40" s="218">
        <v>1.129</v>
      </c>
      <c r="L40" s="219" t="s">
        <v>814</v>
      </c>
      <c r="M40" s="222">
        <v>1634.08</v>
      </c>
      <c r="N40" s="228" t="s">
        <v>191</v>
      </c>
      <c r="O40" s="209" t="s">
        <v>198</v>
      </c>
      <c r="Q40" s="229" t="s">
        <v>631</v>
      </c>
    </row>
    <row r="41" spans="1:17" s="252" customFormat="1">
      <c r="A41" s="215">
        <v>13</v>
      </c>
      <c r="B41" s="215" t="s">
        <v>668</v>
      </c>
      <c r="C41" s="215" t="s">
        <v>667</v>
      </c>
      <c r="D41" s="215" t="s">
        <v>668</v>
      </c>
      <c r="E41" s="227" t="s">
        <v>190</v>
      </c>
      <c r="F41" s="221">
        <v>199</v>
      </c>
      <c r="G41" s="221">
        <v>179</v>
      </c>
      <c r="H41" s="221">
        <v>157</v>
      </c>
      <c r="I41" s="215">
        <v>62</v>
      </c>
      <c r="J41" s="215">
        <v>116</v>
      </c>
      <c r="K41" s="218">
        <v>1.129</v>
      </c>
      <c r="L41" s="219" t="s">
        <v>814</v>
      </c>
      <c r="M41" s="222">
        <v>1767.55</v>
      </c>
      <c r="N41" s="228" t="s">
        <v>191</v>
      </c>
      <c r="O41" s="209" t="s">
        <v>198</v>
      </c>
      <c r="P41" s="210"/>
      <c r="Q41" s="229" t="s">
        <v>631</v>
      </c>
    </row>
    <row r="42" spans="1:17" s="252" customFormat="1">
      <c r="A42" s="215">
        <v>14</v>
      </c>
      <c r="B42" s="215" t="s">
        <v>802</v>
      </c>
      <c r="C42" s="215" t="s">
        <v>799</v>
      </c>
      <c r="D42" s="215" t="s">
        <v>802</v>
      </c>
      <c r="E42" s="227" t="s">
        <v>190</v>
      </c>
      <c r="F42" s="221">
        <v>204</v>
      </c>
      <c r="G42" s="221">
        <v>184</v>
      </c>
      <c r="H42" s="221">
        <v>157</v>
      </c>
      <c r="I42" s="215">
        <v>62</v>
      </c>
      <c r="J42" s="215">
        <v>116</v>
      </c>
      <c r="K42" s="218">
        <v>1.129</v>
      </c>
      <c r="L42" s="219" t="s">
        <v>814</v>
      </c>
      <c r="M42" s="222">
        <v>1824.42</v>
      </c>
      <c r="N42" s="228" t="s">
        <v>191</v>
      </c>
      <c r="O42" s="209" t="s">
        <v>198</v>
      </c>
      <c r="Q42" s="229" t="s">
        <v>630</v>
      </c>
    </row>
    <row r="43" spans="1:17" s="252" customFormat="1">
      <c r="A43" s="215">
        <v>15</v>
      </c>
      <c r="B43" s="215" t="s">
        <v>733</v>
      </c>
      <c r="C43" s="215" t="s">
        <v>746</v>
      </c>
      <c r="D43" s="215" t="s">
        <v>733</v>
      </c>
      <c r="E43" s="227" t="s">
        <v>190</v>
      </c>
      <c r="F43" s="221">
        <v>199</v>
      </c>
      <c r="G43" s="221">
        <v>179</v>
      </c>
      <c r="H43" s="221">
        <v>157</v>
      </c>
      <c r="I43" s="215">
        <v>62</v>
      </c>
      <c r="J43" s="215">
        <v>116</v>
      </c>
      <c r="K43" s="218">
        <v>1.129</v>
      </c>
      <c r="L43" s="219" t="s">
        <v>814</v>
      </c>
      <c r="M43" s="222">
        <v>1985.76</v>
      </c>
      <c r="N43" s="228" t="s">
        <v>191</v>
      </c>
      <c r="O43" s="209" t="s">
        <v>198</v>
      </c>
      <c r="Q43" s="229" t="s">
        <v>631</v>
      </c>
    </row>
    <row r="44" spans="1:17" s="252" customFormat="1">
      <c r="A44" s="215">
        <v>16</v>
      </c>
      <c r="B44" s="215" t="s">
        <v>734</v>
      </c>
      <c r="C44" s="215" t="s">
        <v>747</v>
      </c>
      <c r="D44" s="215" t="s">
        <v>734</v>
      </c>
      <c r="E44" s="227" t="s">
        <v>190</v>
      </c>
      <c r="F44" s="221">
        <v>199</v>
      </c>
      <c r="G44" s="221">
        <v>179</v>
      </c>
      <c r="H44" s="221">
        <v>157</v>
      </c>
      <c r="I44" s="215">
        <v>62</v>
      </c>
      <c r="J44" s="215">
        <v>116</v>
      </c>
      <c r="K44" s="218">
        <v>1.129</v>
      </c>
      <c r="L44" s="219" t="s">
        <v>814</v>
      </c>
      <c r="M44" s="222">
        <v>1987.38</v>
      </c>
      <c r="N44" s="228" t="s">
        <v>191</v>
      </c>
      <c r="O44" s="209" t="s">
        <v>198</v>
      </c>
      <c r="P44" s="210"/>
      <c r="Q44" s="229" t="s">
        <v>631</v>
      </c>
    </row>
    <row r="45" spans="1:17" s="252" customFormat="1">
      <c r="A45" s="215">
        <v>17</v>
      </c>
      <c r="B45" s="215" t="s">
        <v>730</v>
      </c>
      <c r="C45" s="215" t="s">
        <v>729</v>
      </c>
      <c r="D45" s="215" t="s">
        <v>730</v>
      </c>
      <c r="E45" s="227" t="s">
        <v>190</v>
      </c>
      <c r="F45" s="221">
        <v>199</v>
      </c>
      <c r="G45" s="221">
        <v>179</v>
      </c>
      <c r="H45" s="221">
        <v>157</v>
      </c>
      <c r="I45" s="215">
        <v>62</v>
      </c>
      <c r="J45" s="215">
        <v>116</v>
      </c>
      <c r="K45" s="218">
        <v>1.129</v>
      </c>
      <c r="L45" s="219" t="s">
        <v>814</v>
      </c>
      <c r="M45" s="222">
        <v>1675.32</v>
      </c>
      <c r="N45" s="228" t="s">
        <v>191</v>
      </c>
      <c r="O45" s="209" t="s">
        <v>198</v>
      </c>
      <c r="P45" s="210"/>
      <c r="Q45" s="229" t="s">
        <v>631</v>
      </c>
    </row>
    <row r="46" spans="1:17" s="252" customFormat="1">
      <c r="A46" s="215">
        <v>18</v>
      </c>
      <c r="B46" s="215" t="s">
        <v>771</v>
      </c>
      <c r="C46" s="215" t="s">
        <v>763</v>
      </c>
      <c r="D46" s="215" t="s">
        <v>771</v>
      </c>
      <c r="E46" s="227" t="s">
        <v>190</v>
      </c>
      <c r="F46" s="221">
        <v>204</v>
      </c>
      <c r="G46" s="221">
        <v>184</v>
      </c>
      <c r="H46" s="221">
        <v>157</v>
      </c>
      <c r="I46" s="215">
        <v>62</v>
      </c>
      <c r="J46" s="215">
        <v>116</v>
      </c>
      <c r="K46" s="218">
        <v>1.129</v>
      </c>
      <c r="L46" s="219" t="s">
        <v>814</v>
      </c>
      <c r="M46" s="222">
        <v>1713.22</v>
      </c>
      <c r="N46" s="228" t="s">
        <v>191</v>
      </c>
      <c r="O46" s="209" t="s">
        <v>198</v>
      </c>
      <c r="P46" s="210"/>
      <c r="Q46" s="229" t="s">
        <v>630</v>
      </c>
    </row>
    <row r="47" spans="1:17" s="252" customFormat="1">
      <c r="A47" s="215">
        <v>19</v>
      </c>
      <c r="B47" s="215" t="s">
        <v>735</v>
      </c>
      <c r="C47" s="215" t="s">
        <v>748</v>
      </c>
      <c r="D47" s="215" t="s">
        <v>735</v>
      </c>
      <c r="E47" s="227" t="s">
        <v>190</v>
      </c>
      <c r="F47" s="221">
        <v>199</v>
      </c>
      <c r="G47" s="221">
        <v>179</v>
      </c>
      <c r="H47" s="221">
        <v>157</v>
      </c>
      <c r="I47" s="215">
        <v>62</v>
      </c>
      <c r="J47" s="215">
        <v>116</v>
      </c>
      <c r="K47" s="218">
        <v>1.129</v>
      </c>
      <c r="L47" s="219" t="s">
        <v>814</v>
      </c>
      <c r="M47" s="222">
        <v>1860.02</v>
      </c>
      <c r="N47" s="228" t="s">
        <v>191</v>
      </c>
      <c r="O47" s="209" t="s">
        <v>198</v>
      </c>
      <c r="P47" s="210"/>
      <c r="Q47" s="229" t="s">
        <v>631</v>
      </c>
    </row>
    <row r="48" spans="1:17" s="252" customFormat="1">
      <c r="A48" s="215">
        <v>20</v>
      </c>
      <c r="B48" s="215" t="s">
        <v>731</v>
      </c>
      <c r="C48" s="215" t="s">
        <v>744</v>
      </c>
      <c r="D48" s="215" t="s">
        <v>731</v>
      </c>
      <c r="E48" s="227" t="s">
        <v>190</v>
      </c>
      <c r="F48" s="221">
        <v>199</v>
      </c>
      <c r="G48" s="221">
        <v>179</v>
      </c>
      <c r="H48" s="221">
        <v>157</v>
      </c>
      <c r="I48" s="215">
        <v>62</v>
      </c>
      <c r="J48" s="215">
        <v>116</v>
      </c>
      <c r="K48" s="218">
        <v>1.129</v>
      </c>
      <c r="L48" s="219" t="s">
        <v>814</v>
      </c>
      <c r="M48" s="222">
        <v>1814.98</v>
      </c>
      <c r="N48" s="228" t="s">
        <v>191</v>
      </c>
      <c r="O48" s="209" t="s">
        <v>198</v>
      </c>
      <c r="P48" s="210"/>
      <c r="Q48" s="229" t="s">
        <v>631</v>
      </c>
    </row>
    <row r="49" spans="1:17" s="252" customFormat="1">
      <c r="A49" s="215">
        <v>21</v>
      </c>
      <c r="B49" s="215" t="s">
        <v>732</v>
      </c>
      <c r="C49" s="215" t="s">
        <v>745</v>
      </c>
      <c r="D49" s="215" t="s">
        <v>732</v>
      </c>
      <c r="E49" s="227" t="s">
        <v>190</v>
      </c>
      <c r="F49" s="221">
        <v>199</v>
      </c>
      <c r="G49" s="221">
        <v>179</v>
      </c>
      <c r="H49" s="221">
        <v>157</v>
      </c>
      <c r="I49" s="215">
        <v>62</v>
      </c>
      <c r="J49" s="215">
        <v>116</v>
      </c>
      <c r="K49" s="218">
        <v>1.129</v>
      </c>
      <c r="L49" s="219" t="s">
        <v>814</v>
      </c>
      <c r="M49" s="222">
        <v>1805.43</v>
      </c>
      <c r="N49" s="228" t="s">
        <v>191</v>
      </c>
      <c r="O49" s="209" t="s">
        <v>198</v>
      </c>
      <c r="P49" s="210"/>
      <c r="Q49" s="229" t="s">
        <v>631</v>
      </c>
    </row>
    <row r="50" spans="1:17" s="252" customFormat="1">
      <c r="A50" s="215">
        <v>22</v>
      </c>
      <c r="B50" s="215" t="s">
        <v>224</v>
      </c>
      <c r="C50" s="215" t="s">
        <v>223</v>
      </c>
      <c r="D50" s="215" t="s">
        <v>224</v>
      </c>
      <c r="E50" s="227" t="s">
        <v>190</v>
      </c>
      <c r="F50" s="221">
        <v>194</v>
      </c>
      <c r="G50" s="221">
        <v>174</v>
      </c>
      <c r="H50" s="221">
        <v>157</v>
      </c>
      <c r="I50" s="215">
        <v>62</v>
      </c>
      <c r="J50" s="215">
        <v>116</v>
      </c>
      <c r="K50" s="218">
        <v>1.129</v>
      </c>
      <c r="L50" s="219" t="s">
        <v>814</v>
      </c>
      <c r="M50" s="222">
        <v>1359.23</v>
      </c>
      <c r="N50" s="228" t="s">
        <v>191</v>
      </c>
      <c r="O50" s="209" t="s">
        <v>198</v>
      </c>
      <c r="P50" s="210"/>
      <c r="Q50" s="229" t="s">
        <v>631</v>
      </c>
    </row>
    <row r="51" spans="1:17">
      <c r="A51" s="215"/>
      <c r="B51" s="215"/>
      <c r="C51" s="215"/>
      <c r="D51" s="215"/>
      <c r="E51" s="227" t="s">
        <v>190</v>
      </c>
      <c r="F51" s="221"/>
      <c r="G51" s="221"/>
      <c r="H51" s="221"/>
      <c r="I51" s="215"/>
      <c r="J51" s="215"/>
      <c r="K51" s="218"/>
      <c r="L51" s="219" t="s">
        <v>814</v>
      </c>
      <c r="M51" s="222"/>
      <c r="N51" s="228" t="s">
        <v>191</v>
      </c>
      <c r="O51" s="209" t="s">
        <v>198</v>
      </c>
      <c r="P51" s="210"/>
      <c r="Q51" s="229"/>
    </row>
    <row r="52" spans="1:17">
      <c r="A52" s="215"/>
      <c r="B52" s="215"/>
      <c r="C52" s="215"/>
      <c r="D52" s="215"/>
      <c r="E52" s="227" t="s">
        <v>190</v>
      </c>
      <c r="F52" s="221"/>
      <c r="G52" s="221"/>
      <c r="H52" s="221"/>
      <c r="I52" s="215"/>
      <c r="J52" s="215"/>
      <c r="K52" s="218"/>
      <c r="L52" s="219" t="s">
        <v>814</v>
      </c>
      <c r="M52" s="222"/>
      <c r="N52" s="228" t="s">
        <v>191</v>
      </c>
      <c r="O52" s="209" t="s">
        <v>198</v>
      </c>
      <c r="P52" s="210"/>
      <c r="Q52" s="229"/>
    </row>
    <row r="53" spans="1:17">
      <c r="A53" s="215"/>
      <c r="B53" s="215"/>
      <c r="C53" s="215"/>
      <c r="D53" s="215"/>
      <c r="E53" s="227" t="s">
        <v>190</v>
      </c>
      <c r="F53" s="221"/>
      <c r="G53" s="221"/>
      <c r="H53" s="221"/>
      <c r="I53" s="215"/>
      <c r="J53" s="215"/>
      <c r="K53" s="218"/>
      <c r="L53" s="219" t="s">
        <v>814</v>
      </c>
      <c r="M53" s="222"/>
      <c r="N53" s="228" t="s">
        <v>191</v>
      </c>
      <c r="O53" s="209" t="s">
        <v>198</v>
      </c>
      <c r="P53" s="210"/>
      <c r="Q53" s="229"/>
    </row>
    <row r="54" spans="1:17">
      <c r="A54" s="215"/>
      <c r="B54" s="215"/>
      <c r="C54" s="215"/>
      <c r="D54" s="215"/>
      <c r="E54" s="227" t="s">
        <v>190</v>
      </c>
      <c r="F54" s="221"/>
      <c r="G54" s="221"/>
      <c r="H54" s="221"/>
      <c r="I54" s="215"/>
      <c r="J54" s="215"/>
      <c r="K54" s="218"/>
      <c r="L54" s="219" t="s">
        <v>814</v>
      </c>
      <c r="M54" s="222"/>
      <c r="N54" s="228" t="s">
        <v>191</v>
      </c>
      <c r="O54" s="209" t="s">
        <v>198</v>
      </c>
      <c r="P54" s="210"/>
      <c r="Q54" s="229"/>
    </row>
    <row r="55" spans="1:17">
      <c r="A55" s="215"/>
      <c r="B55" s="215"/>
      <c r="C55" s="215"/>
      <c r="D55" s="215"/>
      <c r="E55" s="227" t="s">
        <v>190</v>
      </c>
      <c r="F55" s="221"/>
      <c r="G55" s="221"/>
      <c r="H55" s="221"/>
      <c r="I55" s="215"/>
      <c r="J55" s="215"/>
      <c r="K55" s="218"/>
      <c r="L55" s="219" t="s">
        <v>814</v>
      </c>
      <c r="M55" s="222"/>
      <c r="N55" s="228" t="s">
        <v>191</v>
      </c>
      <c r="O55" s="209" t="s">
        <v>198</v>
      </c>
      <c r="P55" s="210"/>
      <c r="Q55" s="229"/>
    </row>
    <row r="56" spans="1:17">
      <c r="A56" s="215"/>
      <c r="B56" s="215"/>
      <c r="C56" s="215"/>
      <c r="D56" s="215"/>
      <c r="E56" s="227" t="s">
        <v>190</v>
      </c>
      <c r="F56" s="221"/>
      <c r="G56" s="221"/>
      <c r="H56" s="221"/>
      <c r="I56" s="215"/>
      <c r="J56" s="215"/>
      <c r="K56" s="218"/>
      <c r="L56" s="219" t="s">
        <v>814</v>
      </c>
      <c r="M56" s="222"/>
      <c r="N56" s="228" t="s">
        <v>191</v>
      </c>
      <c r="O56" s="209" t="s">
        <v>198</v>
      </c>
      <c r="P56" s="210"/>
      <c r="Q56" s="229"/>
    </row>
    <row r="57" spans="1:17">
      <c r="A57" s="215"/>
      <c r="B57" s="215"/>
      <c r="C57" s="215"/>
      <c r="D57" s="215"/>
      <c r="E57" s="227" t="s">
        <v>190</v>
      </c>
      <c r="F57" s="221"/>
      <c r="G57" s="221"/>
      <c r="H57" s="221"/>
      <c r="I57" s="215"/>
      <c r="J57" s="215"/>
      <c r="K57" s="218"/>
      <c r="L57" s="219" t="s">
        <v>814</v>
      </c>
      <c r="M57" s="222"/>
      <c r="N57" s="228" t="s">
        <v>191</v>
      </c>
      <c r="O57" s="209" t="s">
        <v>198</v>
      </c>
      <c r="P57" s="210"/>
      <c r="Q57" s="229"/>
    </row>
    <row r="58" spans="1:17">
      <c r="A58" s="215"/>
      <c r="B58" s="215"/>
      <c r="C58" s="215"/>
      <c r="D58" s="215"/>
      <c r="E58" s="227" t="s">
        <v>190</v>
      </c>
      <c r="F58" s="221"/>
      <c r="G58" s="221"/>
      <c r="H58" s="221"/>
      <c r="I58" s="215"/>
      <c r="J58" s="215"/>
      <c r="K58" s="218"/>
      <c r="L58" s="219" t="s">
        <v>814</v>
      </c>
      <c r="M58" s="222"/>
      <c r="N58" s="228" t="s">
        <v>191</v>
      </c>
      <c r="O58" s="209" t="s">
        <v>198</v>
      </c>
      <c r="P58" s="210"/>
      <c r="Q58" s="229"/>
    </row>
    <row r="59" spans="1:17">
      <c r="A59" s="215"/>
      <c r="B59" s="215"/>
      <c r="C59" s="215"/>
      <c r="D59" s="215"/>
      <c r="E59" s="227" t="s">
        <v>190</v>
      </c>
      <c r="F59" s="221"/>
      <c r="G59" s="221"/>
      <c r="H59" s="221"/>
      <c r="I59" s="215"/>
      <c r="J59" s="215"/>
      <c r="K59" s="218"/>
      <c r="L59" s="219" t="s">
        <v>814</v>
      </c>
      <c r="M59" s="222"/>
      <c r="N59" s="228" t="s">
        <v>191</v>
      </c>
      <c r="O59" s="209" t="s">
        <v>198</v>
      </c>
      <c r="P59" s="210"/>
      <c r="Q59" s="229"/>
    </row>
    <row r="60" spans="1:17">
      <c r="A60" s="215"/>
      <c r="B60" s="215"/>
      <c r="C60" s="215"/>
      <c r="D60" s="215"/>
      <c r="E60" s="227" t="s">
        <v>190</v>
      </c>
      <c r="F60" s="221"/>
      <c r="G60" s="221"/>
      <c r="H60" s="221"/>
      <c r="I60" s="215"/>
      <c r="J60" s="215"/>
      <c r="K60" s="218"/>
      <c r="L60" s="219" t="s">
        <v>814</v>
      </c>
      <c r="M60" s="222"/>
      <c r="N60" s="228" t="s">
        <v>191</v>
      </c>
      <c r="O60" s="209" t="s">
        <v>198</v>
      </c>
      <c r="Q60" s="229"/>
    </row>
    <row r="61" spans="1:17">
      <c r="A61" s="215">
        <v>1</v>
      </c>
      <c r="B61" s="215" t="s">
        <v>214</v>
      </c>
      <c r="C61" s="215" t="s">
        <v>213</v>
      </c>
      <c r="D61" s="215" t="s">
        <v>214</v>
      </c>
      <c r="E61" s="227" t="s">
        <v>190</v>
      </c>
      <c r="F61" s="221">
        <v>222</v>
      </c>
      <c r="G61" s="221">
        <v>201</v>
      </c>
      <c r="H61" s="221">
        <v>156</v>
      </c>
      <c r="I61" s="215">
        <v>63</v>
      </c>
      <c r="J61" s="215">
        <v>122</v>
      </c>
      <c r="K61" s="218">
        <v>1.1990000000000001</v>
      </c>
      <c r="L61" s="219" t="s">
        <v>814</v>
      </c>
      <c r="M61" s="222">
        <v>1527.82</v>
      </c>
      <c r="N61" s="228" t="s">
        <v>191</v>
      </c>
      <c r="O61" s="209" t="s">
        <v>198</v>
      </c>
      <c r="Q61" s="229" t="s">
        <v>630</v>
      </c>
    </row>
    <row r="62" spans="1:17">
      <c r="A62" s="215">
        <v>2</v>
      </c>
      <c r="B62" s="215" t="s">
        <v>698</v>
      </c>
      <c r="C62" s="215" t="s">
        <v>700</v>
      </c>
      <c r="D62" s="215" t="s">
        <v>698</v>
      </c>
      <c r="E62" s="227" t="s">
        <v>190</v>
      </c>
      <c r="F62" s="221">
        <v>227</v>
      </c>
      <c r="G62" s="221">
        <v>206</v>
      </c>
      <c r="H62" s="221">
        <v>156</v>
      </c>
      <c r="I62" s="215">
        <v>63</v>
      </c>
      <c r="J62" s="215">
        <v>122</v>
      </c>
      <c r="K62" s="218">
        <v>1.1990000000000001</v>
      </c>
      <c r="L62" s="219" t="s">
        <v>814</v>
      </c>
      <c r="M62" s="222">
        <v>1825.16</v>
      </c>
      <c r="N62" s="228" t="s">
        <v>191</v>
      </c>
      <c r="O62" s="209" t="s">
        <v>198</v>
      </c>
      <c r="Q62" s="229" t="s">
        <v>630</v>
      </c>
    </row>
    <row r="63" spans="1:17">
      <c r="A63" s="215">
        <v>3</v>
      </c>
      <c r="B63" s="215" t="s">
        <v>782</v>
      </c>
      <c r="C63" s="215" t="s">
        <v>781</v>
      </c>
      <c r="D63" s="215" t="s">
        <v>782</v>
      </c>
      <c r="E63" s="227" t="s">
        <v>190</v>
      </c>
      <c r="F63" s="221">
        <v>227</v>
      </c>
      <c r="G63" s="221">
        <v>206</v>
      </c>
      <c r="H63" s="221">
        <v>156</v>
      </c>
      <c r="I63" s="215">
        <v>63</v>
      </c>
      <c r="J63" s="215">
        <v>122</v>
      </c>
      <c r="K63" s="218">
        <v>1.1990000000000001</v>
      </c>
      <c r="L63" s="219" t="s">
        <v>814</v>
      </c>
      <c r="M63" s="222">
        <v>1825.16</v>
      </c>
      <c r="N63" s="228" t="s">
        <v>191</v>
      </c>
      <c r="O63" s="209" t="s">
        <v>198</v>
      </c>
      <c r="Q63" s="229" t="s">
        <v>630</v>
      </c>
    </row>
    <row r="64" spans="1:17">
      <c r="A64" s="215">
        <v>4</v>
      </c>
      <c r="B64" s="215" t="s">
        <v>811</v>
      </c>
      <c r="C64" s="215" t="s">
        <v>790</v>
      </c>
      <c r="D64" s="215" t="s">
        <v>811</v>
      </c>
      <c r="E64" s="227" t="s">
        <v>190</v>
      </c>
      <c r="F64" s="221">
        <v>227</v>
      </c>
      <c r="G64" s="221">
        <v>206</v>
      </c>
      <c r="H64" s="221">
        <v>156</v>
      </c>
      <c r="I64" s="215">
        <v>63</v>
      </c>
      <c r="J64" s="215">
        <v>122</v>
      </c>
      <c r="K64" s="218">
        <v>1.1990000000000001</v>
      </c>
      <c r="L64" s="219" t="s">
        <v>814</v>
      </c>
      <c r="M64" s="222">
        <v>1832.84</v>
      </c>
      <c r="N64" s="228" t="s">
        <v>191</v>
      </c>
      <c r="O64" s="209" t="s">
        <v>198</v>
      </c>
      <c r="Q64" s="229" t="s">
        <v>630</v>
      </c>
    </row>
    <row r="65" spans="1:17">
      <c r="A65" s="215">
        <v>5</v>
      </c>
      <c r="B65" s="215" t="s">
        <v>712</v>
      </c>
      <c r="C65" s="215" t="s">
        <v>707</v>
      </c>
      <c r="D65" s="215" t="s">
        <v>712</v>
      </c>
      <c r="E65" s="227" t="s">
        <v>190</v>
      </c>
      <c r="F65" s="221">
        <v>227</v>
      </c>
      <c r="G65" s="221">
        <v>206</v>
      </c>
      <c r="H65" s="221">
        <v>156</v>
      </c>
      <c r="I65" s="215">
        <v>63</v>
      </c>
      <c r="J65" s="215">
        <v>122</v>
      </c>
      <c r="K65" s="218">
        <v>1.1990000000000001</v>
      </c>
      <c r="L65" s="219" t="s">
        <v>814</v>
      </c>
      <c r="M65" s="222">
        <v>1825.16</v>
      </c>
      <c r="N65" s="228" t="s">
        <v>191</v>
      </c>
      <c r="O65" s="209" t="s">
        <v>198</v>
      </c>
      <c r="P65" s="210"/>
      <c r="Q65" s="229" t="s">
        <v>630</v>
      </c>
    </row>
    <row r="66" spans="1:17">
      <c r="A66" s="215">
        <v>6</v>
      </c>
      <c r="B66" s="215" t="s">
        <v>216</v>
      </c>
      <c r="C66" s="215" t="s">
        <v>215</v>
      </c>
      <c r="D66" s="215" t="s">
        <v>216</v>
      </c>
      <c r="E66" s="227" t="s">
        <v>190</v>
      </c>
      <c r="F66" s="221">
        <v>222</v>
      </c>
      <c r="G66" s="221">
        <v>201</v>
      </c>
      <c r="H66" s="221">
        <v>156</v>
      </c>
      <c r="I66" s="215">
        <v>63</v>
      </c>
      <c r="J66" s="215">
        <v>122</v>
      </c>
      <c r="K66" s="218">
        <v>1.1990000000000001</v>
      </c>
      <c r="L66" s="219" t="s">
        <v>814</v>
      </c>
      <c r="M66" s="222">
        <v>1527.82</v>
      </c>
      <c r="N66" s="228" t="s">
        <v>191</v>
      </c>
      <c r="O66" s="209" t="s">
        <v>198</v>
      </c>
      <c r="P66" s="210"/>
      <c r="Q66" s="229" t="s">
        <v>630</v>
      </c>
    </row>
    <row r="67" spans="1:17">
      <c r="A67" s="215">
        <v>7</v>
      </c>
      <c r="B67" s="215" t="s">
        <v>218</v>
      </c>
      <c r="C67" s="215" t="s">
        <v>217</v>
      </c>
      <c r="D67" s="215" t="s">
        <v>218</v>
      </c>
      <c r="E67" s="227" t="s">
        <v>190</v>
      </c>
      <c r="F67" s="221">
        <v>222</v>
      </c>
      <c r="G67" s="221">
        <v>201</v>
      </c>
      <c r="H67" s="221">
        <v>156</v>
      </c>
      <c r="I67" s="215">
        <v>63</v>
      </c>
      <c r="J67" s="215">
        <v>122</v>
      </c>
      <c r="K67" s="218">
        <v>1.1990000000000001</v>
      </c>
      <c r="L67" s="219" t="s">
        <v>814</v>
      </c>
      <c r="M67" s="222">
        <v>1950.18</v>
      </c>
      <c r="N67" s="228" t="s">
        <v>191</v>
      </c>
      <c r="O67" s="209" t="s">
        <v>198</v>
      </c>
      <c r="P67" s="210"/>
      <c r="Q67" s="229" t="s">
        <v>630</v>
      </c>
    </row>
    <row r="68" spans="1:17" s="247" customFormat="1">
      <c r="A68" s="215">
        <v>8</v>
      </c>
      <c r="B68" s="215" t="s">
        <v>220</v>
      </c>
      <c r="C68" s="215" t="s">
        <v>219</v>
      </c>
      <c r="D68" s="215" t="s">
        <v>220</v>
      </c>
      <c r="E68" s="227" t="s">
        <v>190</v>
      </c>
      <c r="F68" s="221">
        <v>222</v>
      </c>
      <c r="G68" s="221">
        <v>201</v>
      </c>
      <c r="H68" s="221">
        <v>156</v>
      </c>
      <c r="I68" s="215">
        <v>63</v>
      </c>
      <c r="J68" s="215">
        <v>122</v>
      </c>
      <c r="K68" s="218">
        <v>1.1990000000000001</v>
      </c>
      <c r="L68" s="219" t="s">
        <v>814</v>
      </c>
      <c r="M68" s="222">
        <v>1950.22</v>
      </c>
      <c r="N68" s="228" t="s">
        <v>191</v>
      </c>
      <c r="O68" s="209" t="s">
        <v>198</v>
      </c>
      <c r="P68" s="210"/>
      <c r="Q68" s="229" t="s">
        <v>630</v>
      </c>
    </row>
    <row r="69" spans="1:17" s="247" customFormat="1">
      <c r="A69" s="215"/>
      <c r="B69" s="215"/>
      <c r="C69" s="215"/>
      <c r="D69" s="215"/>
      <c r="E69" s="227" t="s">
        <v>190</v>
      </c>
      <c r="F69" s="221"/>
      <c r="G69" s="221"/>
      <c r="H69" s="221"/>
      <c r="I69" s="215"/>
      <c r="J69" s="215"/>
      <c r="K69" s="218"/>
      <c r="L69" s="219" t="s">
        <v>814</v>
      </c>
      <c r="M69" s="222"/>
      <c r="N69" s="228" t="s">
        <v>191</v>
      </c>
      <c r="O69" s="209" t="s">
        <v>198</v>
      </c>
      <c r="P69" s="210"/>
      <c r="Q69" s="229"/>
    </row>
    <row r="70" spans="1:17" s="247" customFormat="1">
      <c r="A70" s="215"/>
      <c r="B70" s="215"/>
      <c r="C70" s="215"/>
      <c r="D70" s="215"/>
      <c r="E70" s="227" t="s">
        <v>190</v>
      </c>
      <c r="F70" s="221"/>
      <c r="G70" s="221"/>
      <c r="H70" s="221"/>
      <c r="I70" s="215"/>
      <c r="J70" s="215"/>
      <c r="K70" s="218"/>
      <c r="L70" s="219" t="s">
        <v>814</v>
      </c>
      <c r="M70" s="222"/>
      <c r="N70" s="228" t="s">
        <v>191</v>
      </c>
      <c r="O70" s="209" t="s">
        <v>198</v>
      </c>
      <c r="P70" s="210"/>
      <c r="Q70" s="229"/>
    </row>
    <row r="71" spans="1:17" s="247" customFormat="1">
      <c r="A71" s="215"/>
      <c r="B71" s="215"/>
      <c r="C71" s="215"/>
      <c r="D71" s="215"/>
      <c r="E71" s="227" t="s">
        <v>190</v>
      </c>
      <c r="F71" s="221"/>
      <c r="G71" s="221"/>
      <c r="H71" s="221"/>
      <c r="I71" s="215"/>
      <c r="J71" s="215"/>
      <c r="K71" s="218"/>
      <c r="L71" s="219" t="s">
        <v>814</v>
      </c>
      <c r="M71" s="222"/>
      <c r="N71" s="228" t="s">
        <v>191</v>
      </c>
      <c r="O71" s="209" t="s">
        <v>198</v>
      </c>
      <c r="P71" s="210"/>
      <c r="Q71" s="229"/>
    </row>
    <row r="72" spans="1:17" s="247" customFormat="1">
      <c r="A72" s="215"/>
      <c r="B72" s="215"/>
      <c r="C72" s="215"/>
      <c r="D72" s="215"/>
      <c r="E72" s="227" t="s">
        <v>190</v>
      </c>
      <c r="F72" s="221"/>
      <c r="G72" s="221"/>
      <c r="H72" s="221"/>
      <c r="I72" s="215"/>
      <c r="J72" s="215"/>
      <c r="K72" s="218"/>
      <c r="L72" s="219" t="s">
        <v>814</v>
      </c>
      <c r="M72" s="222"/>
      <c r="N72" s="228" t="s">
        <v>191</v>
      </c>
      <c r="O72" s="209" t="s">
        <v>198</v>
      </c>
      <c r="P72" s="210"/>
      <c r="Q72" s="229"/>
    </row>
    <row r="73" spans="1:17" s="247" customFormat="1">
      <c r="A73" s="215"/>
      <c r="B73" s="215"/>
      <c r="C73" s="215"/>
      <c r="D73" s="215"/>
      <c r="E73" s="227" t="s">
        <v>190</v>
      </c>
      <c r="F73" s="221"/>
      <c r="G73" s="221"/>
      <c r="H73" s="221"/>
      <c r="I73" s="215"/>
      <c r="J73" s="215"/>
      <c r="K73" s="218"/>
      <c r="L73" s="219" t="s">
        <v>814</v>
      </c>
      <c r="M73" s="222"/>
      <c r="N73" s="228" t="s">
        <v>191</v>
      </c>
      <c r="O73" s="209" t="s">
        <v>198</v>
      </c>
      <c r="P73" s="210"/>
      <c r="Q73" s="229"/>
    </row>
    <row r="74" spans="1:17">
      <c r="A74" s="215">
        <v>1</v>
      </c>
      <c r="B74" s="215" t="s">
        <v>350</v>
      </c>
      <c r="C74" s="215" t="s">
        <v>349</v>
      </c>
      <c r="D74" s="215" t="s">
        <v>350</v>
      </c>
      <c r="E74" s="227" t="s">
        <v>190</v>
      </c>
      <c r="F74" s="221">
        <v>220</v>
      </c>
      <c r="G74" s="221">
        <v>199</v>
      </c>
      <c r="H74" s="221">
        <v>158</v>
      </c>
      <c r="I74" s="215">
        <v>62</v>
      </c>
      <c r="J74" s="215">
        <v>121</v>
      </c>
      <c r="K74" s="218">
        <v>1.1850000000000001</v>
      </c>
      <c r="L74" s="219" t="s">
        <v>814</v>
      </c>
      <c r="M74" s="222">
        <v>1560.05</v>
      </c>
      <c r="N74" s="228" t="s">
        <v>191</v>
      </c>
      <c r="O74" s="209" t="s">
        <v>198</v>
      </c>
      <c r="Q74" s="229" t="s">
        <v>630</v>
      </c>
    </row>
    <row r="75" spans="1:17">
      <c r="A75" s="215">
        <v>2</v>
      </c>
      <c r="B75" s="215" t="s">
        <v>36</v>
      </c>
      <c r="C75" s="215" t="s">
        <v>33</v>
      </c>
      <c r="D75" s="215" t="s">
        <v>36</v>
      </c>
      <c r="E75" s="227" t="s">
        <v>190</v>
      </c>
      <c r="F75" s="221">
        <v>220</v>
      </c>
      <c r="G75" s="221">
        <v>199</v>
      </c>
      <c r="H75" s="221">
        <v>158</v>
      </c>
      <c r="I75" s="215">
        <v>62</v>
      </c>
      <c r="J75" s="215">
        <v>121</v>
      </c>
      <c r="K75" s="218">
        <v>1.1850000000000001</v>
      </c>
      <c r="L75" s="219" t="s">
        <v>814</v>
      </c>
      <c r="M75" s="222">
        <v>1599.43</v>
      </c>
      <c r="N75" s="228" t="s">
        <v>191</v>
      </c>
      <c r="O75" s="209" t="s">
        <v>198</v>
      </c>
      <c r="Q75" s="229" t="s">
        <v>630</v>
      </c>
    </row>
    <row r="76" spans="1:17">
      <c r="A76" s="215">
        <v>3</v>
      </c>
      <c r="B76" s="215" t="s">
        <v>390</v>
      </c>
      <c r="C76" s="215" t="s">
        <v>389</v>
      </c>
      <c r="D76" s="215" t="s">
        <v>390</v>
      </c>
      <c r="E76" s="227" t="s">
        <v>190</v>
      </c>
      <c r="F76" s="221">
        <v>220</v>
      </c>
      <c r="G76" s="221">
        <v>199</v>
      </c>
      <c r="H76" s="221">
        <v>158</v>
      </c>
      <c r="I76" s="215">
        <v>62</v>
      </c>
      <c r="J76" s="215">
        <v>121</v>
      </c>
      <c r="K76" s="218">
        <v>1.1850000000000001</v>
      </c>
      <c r="L76" s="219" t="s">
        <v>814</v>
      </c>
      <c r="M76" s="222">
        <v>1757.5</v>
      </c>
      <c r="N76" s="228" t="s">
        <v>191</v>
      </c>
      <c r="O76" s="209" t="s">
        <v>198</v>
      </c>
      <c r="Q76" s="229" t="s">
        <v>630</v>
      </c>
    </row>
    <row r="77" spans="1:17">
      <c r="A77" s="215">
        <v>4</v>
      </c>
      <c r="B77" s="215" t="s">
        <v>29</v>
      </c>
      <c r="C77" s="215" t="s">
        <v>25</v>
      </c>
      <c r="D77" s="215" t="s">
        <v>29</v>
      </c>
      <c r="E77" s="227" t="s">
        <v>190</v>
      </c>
      <c r="F77" s="221">
        <v>220</v>
      </c>
      <c r="G77" s="221">
        <v>199</v>
      </c>
      <c r="H77" s="221">
        <v>158</v>
      </c>
      <c r="I77" s="215">
        <v>62</v>
      </c>
      <c r="J77" s="215">
        <v>121</v>
      </c>
      <c r="K77" s="218">
        <v>1.1850000000000001</v>
      </c>
      <c r="L77" s="219" t="s">
        <v>814</v>
      </c>
      <c r="M77" s="222">
        <v>1987.82</v>
      </c>
      <c r="N77" s="228" t="s">
        <v>191</v>
      </c>
      <c r="O77" s="209" t="s">
        <v>198</v>
      </c>
      <c r="Q77" s="229" t="s">
        <v>630</v>
      </c>
    </row>
    <row r="78" spans="1:17">
      <c r="A78" s="215">
        <v>5</v>
      </c>
      <c r="B78" s="215" t="s">
        <v>30</v>
      </c>
      <c r="C78" s="215" t="s">
        <v>26</v>
      </c>
      <c r="D78" s="215" t="s">
        <v>30</v>
      </c>
      <c r="E78" s="227" t="s">
        <v>190</v>
      </c>
      <c r="F78" s="221">
        <v>220</v>
      </c>
      <c r="G78" s="221">
        <v>199</v>
      </c>
      <c r="H78" s="221">
        <v>158</v>
      </c>
      <c r="I78" s="215">
        <v>62</v>
      </c>
      <c r="J78" s="215">
        <v>121</v>
      </c>
      <c r="K78" s="218">
        <v>1.1850000000000001</v>
      </c>
      <c r="L78" s="219" t="s">
        <v>814</v>
      </c>
      <c r="M78" s="222">
        <v>1989.83</v>
      </c>
      <c r="N78" s="228" t="s">
        <v>191</v>
      </c>
      <c r="O78" s="209" t="s">
        <v>198</v>
      </c>
      <c r="Q78" s="229" t="s">
        <v>630</v>
      </c>
    </row>
    <row r="79" spans="1:17" s="252" customFormat="1">
      <c r="A79" s="215">
        <v>6</v>
      </c>
      <c r="B79" s="215" t="s">
        <v>464</v>
      </c>
      <c r="C79" s="215" t="s">
        <v>463</v>
      </c>
      <c r="D79" s="215" t="s">
        <v>464</v>
      </c>
      <c r="E79" s="227" t="s">
        <v>190</v>
      </c>
      <c r="F79" s="221">
        <v>215</v>
      </c>
      <c r="G79" s="221">
        <v>194</v>
      </c>
      <c r="H79" s="221">
        <v>158</v>
      </c>
      <c r="I79" s="215">
        <v>62</v>
      </c>
      <c r="J79" s="215">
        <v>121</v>
      </c>
      <c r="K79" s="218">
        <v>1.1850000000000001</v>
      </c>
      <c r="L79" s="219" t="s">
        <v>814</v>
      </c>
      <c r="M79" s="222">
        <v>1504.36</v>
      </c>
      <c r="N79" s="228" t="s">
        <v>191</v>
      </c>
      <c r="O79" s="209" t="s">
        <v>198</v>
      </c>
      <c r="Q79" s="229" t="s">
        <v>631</v>
      </c>
    </row>
    <row r="80" spans="1:17" s="252" customFormat="1">
      <c r="A80" s="215">
        <v>7</v>
      </c>
      <c r="B80" s="215" t="s">
        <v>470</v>
      </c>
      <c r="C80" s="215" t="s">
        <v>469</v>
      </c>
      <c r="D80" s="215" t="s">
        <v>470</v>
      </c>
      <c r="E80" s="227" t="s">
        <v>190</v>
      </c>
      <c r="F80" s="221">
        <v>215</v>
      </c>
      <c r="G80" s="221">
        <v>194</v>
      </c>
      <c r="H80" s="221">
        <v>158</v>
      </c>
      <c r="I80" s="215">
        <v>62</v>
      </c>
      <c r="J80" s="215">
        <v>121</v>
      </c>
      <c r="K80" s="218">
        <v>1.1850000000000001</v>
      </c>
      <c r="L80" s="219" t="s">
        <v>814</v>
      </c>
      <c r="M80" s="222">
        <v>1911.69</v>
      </c>
      <c r="N80" s="228" t="s">
        <v>191</v>
      </c>
      <c r="O80" s="209" t="s">
        <v>198</v>
      </c>
      <c r="Q80" s="229" t="s">
        <v>631</v>
      </c>
    </row>
    <row r="81" spans="1:17" s="252" customFormat="1">
      <c r="A81" s="215">
        <v>8</v>
      </c>
      <c r="B81" s="215" t="s">
        <v>468</v>
      </c>
      <c r="C81" s="215" t="s">
        <v>467</v>
      </c>
      <c r="D81" s="215" t="s">
        <v>468</v>
      </c>
      <c r="E81" s="227" t="s">
        <v>190</v>
      </c>
      <c r="F81" s="221">
        <v>215</v>
      </c>
      <c r="G81" s="221">
        <v>194</v>
      </c>
      <c r="H81" s="221">
        <v>158</v>
      </c>
      <c r="I81" s="215">
        <v>62</v>
      </c>
      <c r="J81" s="215">
        <v>121</v>
      </c>
      <c r="K81" s="218">
        <v>1.1850000000000001</v>
      </c>
      <c r="L81" s="219" t="s">
        <v>814</v>
      </c>
      <c r="M81" s="222">
        <v>1909.53</v>
      </c>
      <c r="N81" s="228" t="s">
        <v>191</v>
      </c>
      <c r="O81" s="209" t="s">
        <v>198</v>
      </c>
      <c r="Q81" s="229" t="s">
        <v>631</v>
      </c>
    </row>
    <row r="82" spans="1:17" s="252" customFormat="1">
      <c r="A82" s="215">
        <v>9</v>
      </c>
      <c r="B82" s="215" t="s">
        <v>472</v>
      </c>
      <c r="C82" s="215" t="s">
        <v>471</v>
      </c>
      <c r="D82" s="215" t="s">
        <v>472</v>
      </c>
      <c r="E82" s="227" t="s">
        <v>190</v>
      </c>
      <c r="F82" s="221">
        <v>215</v>
      </c>
      <c r="G82" s="221">
        <v>194</v>
      </c>
      <c r="H82" s="221">
        <v>158</v>
      </c>
      <c r="I82" s="215">
        <v>62</v>
      </c>
      <c r="J82" s="215">
        <v>121</v>
      </c>
      <c r="K82" s="218">
        <v>1.1850000000000001</v>
      </c>
      <c r="L82" s="219" t="s">
        <v>814</v>
      </c>
      <c r="M82" s="222">
        <v>1682.72</v>
      </c>
      <c r="N82" s="228" t="s">
        <v>191</v>
      </c>
      <c r="O82" s="209" t="s">
        <v>198</v>
      </c>
      <c r="Q82" s="229" t="s">
        <v>631</v>
      </c>
    </row>
    <row r="83" spans="1:17" s="252" customFormat="1">
      <c r="A83" s="215">
        <v>10</v>
      </c>
      <c r="B83" s="215" t="s">
        <v>474</v>
      </c>
      <c r="C83" s="215" t="s">
        <v>473</v>
      </c>
      <c r="D83" s="215" t="s">
        <v>474</v>
      </c>
      <c r="E83" s="227" t="s">
        <v>190</v>
      </c>
      <c r="F83" s="221">
        <v>215</v>
      </c>
      <c r="G83" s="221">
        <v>194</v>
      </c>
      <c r="H83" s="221">
        <v>158</v>
      </c>
      <c r="I83" s="215">
        <v>62</v>
      </c>
      <c r="J83" s="215">
        <v>121</v>
      </c>
      <c r="K83" s="218">
        <v>1.1850000000000001</v>
      </c>
      <c r="L83" s="219" t="s">
        <v>814</v>
      </c>
      <c r="M83" s="222">
        <v>1848.77</v>
      </c>
      <c r="N83" s="228" t="s">
        <v>191</v>
      </c>
      <c r="O83" s="209" t="s">
        <v>198</v>
      </c>
      <c r="P83" s="210"/>
      <c r="Q83" s="229" t="s">
        <v>631</v>
      </c>
    </row>
    <row r="84" spans="1:17" s="252" customFormat="1">
      <c r="A84" s="215">
        <v>11</v>
      </c>
      <c r="B84" s="215" t="s">
        <v>476</v>
      </c>
      <c r="C84" s="215" t="s">
        <v>475</v>
      </c>
      <c r="D84" s="215" t="s">
        <v>476</v>
      </c>
      <c r="E84" s="227" t="s">
        <v>190</v>
      </c>
      <c r="F84" s="221">
        <v>215</v>
      </c>
      <c r="G84" s="221">
        <v>194</v>
      </c>
      <c r="H84" s="221">
        <v>158</v>
      </c>
      <c r="I84" s="215">
        <v>62</v>
      </c>
      <c r="J84" s="215">
        <v>121</v>
      </c>
      <c r="K84" s="218">
        <v>1.1850000000000001</v>
      </c>
      <c r="L84" s="219" t="s">
        <v>814</v>
      </c>
      <c r="M84" s="222">
        <v>1804.25</v>
      </c>
      <c r="N84" s="228" t="s">
        <v>191</v>
      </c>
      <c r="O84" s="209" t="s">
        <v>198</v>
      </c>
      <c r="P84" s="210"/>
      <c r="Q84" s="229" t="s">
        <v>631</v>
      </c>
    </row>
    <row r="85" spans="1:17" s="252" customFormat="1">
      <c r="A85" s="215">
        <v>12</v>
      </c>
      <c r="B85" s="215" t="s">
        <v>478</v>
      </c>
      <c r="C85" s="215" t="s">
        <v>477</v>
      </c>
      <c r="D85" s="215" t="s">
        <v>478</v>
      </c>
      <c r="E85" s="227" t="s">
        <v>190</v>
      </c>
      <c r="F85" s="221">
        <v>215</v>
      </c>
      <c r="G85" s="221">
        <v>194</v>
      </c>
      <c r="H85" s="221">
        <v>158</v>
      </c>
      <c r="I85" s="215">
        <v>62</v>
      </c>
      <c r="J85" s="215">
        <v>121</v>
      </c>
      <c r="K85" s="218">
        <v>1.1850000000000001</v>
      </c>
      <c r="L85" s="219" t="s">
        <v>814</v>
      </c>
      <c r="M85" s="222">
        <v>1781.95</v>
      </c>
      <c r="N85" s="228" t="s">
        <v>191</v>
      </c>
      <c r="O85" s="209" t="s">
        <v>198</v>
      </c>
      <c r="Q85" s="229" t="s">
        <v>631</v>
      </c>
    </row>
    <row r="86" spans="1:17" s="252" customFormat="1">
      <c r="A86" s="215">
        <v>13</v>
      </c>
      <c r="B86" s="215" t="s">
        <v>672</v>
      </c>
      <c r="C86" s="215" t="s">
        <v>692</v>
      </c>
      <c r="D86" s="215" t="s">
        <v>672</v>
      </c>
      <c r="E86" s="227" t="s">
        <v>190</v>
      </c>
      <c r="F86" s="221">
        <v>225</v>
      </c>
      <c r="G86" s="221">
        <v>204</v>
      </c>
      <c r="H86" s="221">
        <v>158</v>
      </c>
      <c r="I86" s="215">
        <v>62</v>
      </c>
      <c r="J86" s="215">
        <v>121</v>
      </c>
      <c r="K86" s="218">
        <v>1.1850000000000001</v>
      </c>
      <c r="L86" s="219" t="s">
        <v>814</v>
      </c>
      <c r="M86" s="222">
        <v>1865.52</v>
      </c>
      <c r="N86" s="228" t="s">
        <v>191</v>
      </c>
      <c r="O86" s="209" t="s">
        <v>198</v>
      </c>
      <c r="P86" s="210"/>
      <c r="Q86" s="229" t="s">
        <v>630</v>
      </c>
    </row>
    <row r="87" spans="1:17" s="252" customFormat="1">
      <c r="A87" s="215">
        <v>14</v>
      </c>
      <c r="B87" s="215" t="s">
        <v>772</v>
      </c>
      <c r="C87" s="215" t="s">
        <v>764</v>
      </c>
      <c r="D87" s="215" t="s">
        <v>772</v>
      </c>
      <c r="E87" s="227" t="s">
        <v>190</v>
      </c>
      <c r="F87" s="221">
        <v>225</v>
      </c>
      <c r="G87" s="221">
        <v>204</v>
      </c>
      <c r="H87" s="221">
        <v>158</v>
      </c>
      <c r="I87" s="215">
        <v>62</v>
      </c>
      <c r="J87" s="215">
        <v>121</v>
      </c>
      <c r="K87" s="218">
        <v>1.1850000000000001</v>
      </c>
      <c r="L87" s="219" t="s">
        <v>814</v>
      </c>
      <c r="M87" s="222">
        <v>1904.86</v>
      </c>
      <c r="N87" s="228" t="s">
        <v>191</v>
      </c>
      <c r="O87" s="209" t="s">
        <v>198</v>
      </c>
      <c r="P87" s="210"/>
      <c r="Q87" s="229" t="s">
        <v>630</v>
      </c>
    </row>
    <row r="88" spans="1:17" s="252" customFormat="1">
      <c r="A88" s="215">
        <v>15</v>
      </c>
      <c r="B88" s="215" t="s">
        <v>773</v>
      </c>
      <c r="C88" s="215" t="s">
        <v>765</v>
      </c>
      <c r="D88" s="215" t="s">
        <v>773</v>
      </c>
      <c r="E88" s="227" t="s">
        <v>190</v>
      </c>
      <c r="F88" s="221">
        <v>225</v>
      </c>
      <c r="G88" s="221">
        <v>204</v>
      </c>
      <c r="H88" s="221">
        <v>158</v>
      </c>
      <c r="I88" s="215">
        <v>62</v>
      </c>
      <c r="J88" s="215">
        <v>121</v>
      </c>
      <c r="K88" s="218">
        <v>1.1850000000000001</v>
      </c>
      <c r="L88" s="219" t="s">
        <v>814</v>
      </c>
      <c r="M88" s="222">
        <v>2293.4499999999998</v>
      </c>
      <c r="N88" s="228" t="s">
        <v>191</v>
      </c>
      <c r="O88" s="209" t="s">
        <v>198</v>
      </c>
      <c r="P88" s="210"/>
      <c r="Q88" s="229" t="s">
        <v>630</v>
      </c>
    </row>
    <row r="89" spans="1:17" s="252" customFormat="1">
      <c r="A89" s="215">
        <v>16</v>
      </c>
      <c r="B89" s="215" t="s">
        <v>774</v>
      </c>
      <c r="C89" s="215" t="s">
        <v>766</v>
      </c>
      <c r="D89" s="215" t="s">
        <v>774</v>
      </c>
      <c r="E89" s="227" t="s">
        <v>190</v>
      </c>
      <c r="F89" s="221">
        <v>225</v>
      </c>
      <c r="G89" s="221">
        <v>204</v>
      </c>
      <c r="H89" s="221">
        <v>158</v>
      </c>
      <c r="I89" s="215">
        <v>62</v>
      </c>
      <c r="J89" s="215">
        <v>121</v>
      </c>
      <c r="K89" s="218">
        <v>1.1850000000000001</v>
      </c>
      <c r="L89" s="219" t="s">
        <v>814</v>
      </c>
      <c r="M89" s="222">
        <v>2295.46</v>
      </c>
      <c r="N89" s="228" t="s">
        <v>191</v>
      </c>
      <c r="O89" s="209" t="s">
        <v>198</v>
      </c>
      <c r="P89" s="210"/>
      <c r="Q89" s="229" t="s">
        <v>630</v>
      </c>
    </row>
    <row r="90" spans="1:17" s="252" customFormat="1">
      <c r="A90" s="215">
        <v>17</v>
      </c>
      <c r="B90" s="215" t="s">
        <v>803</v>
      </c>
      <c r="C90" s="215" t="s">
        <v>800</v>
      </c>
      <c r="D90" s="215" t="s">
        <v>803</v>
      </c>
      <c r="E90" s="227" t="s">
        <v>190</v>
      </c>
      <c r="F90" s="221">
        <v>225</v>
      </c>
      <c r="G90" s="221">
        <v>204</v>
      </c>
      <c r="H90" s="221">
        <v>158</v>
      </c>
      <c r="I90" s="215">
        <v>62</v>
      </c>
      <c r="J90" s="215">
        <v>121</v>
      </c>
      <c r="K90" s="218">
        <v>1.1850000000000001</v>
      </c>
      <c r="L90" s="219" t="s">
        <v>814</v>
      </c>
      <c r="M90" s="222">
        <v>2061.71</v>
      </c>
      <c r="N90" s="228" t="s">
        <v>191</v>
      </c>
      <c r="O90" s="209" t="s">
        <v>198</v>
      </c>
      <c r="P90" s="210"/>
      <c r="Q90" s="229" t="s">
        <v>630</v>
      </c>
    </row>
    <row r="91" spans="1:17" s="252" customFormat="1">
      <c r="A91" s="215">
        <v>18</v>
      </c>
      <c r="B91" s="215" t="s">
        <v>669</v>
      </c>
      <c r="C91" s="215" t="s">
        <v>662</v>
      </c>
      <c r="D91" s="215" t="s">
        <v>669</v>
      </c>
      <c r="E91" s="227" t="s">
        <v>190</v>
      </c>
      <c r="F91" s="221">
        <v>220</v>
      </c>
      <c r="G91" s="221">
        <v>199</v>
      </c>
      <c r="H91" s="221">
        <v>158</v>
      </c>
      <c r="I91" s="215">
        <v>62</v>
      </c>
      <c r="J91" s="215">
        <v>121</v>
      </c>
      <c r="K91" s="218">
        <v>1.1850000000000001</v>
      </c>
      <c r="L91" s="219" t="s">
        <v>814</v>
      </c>
      <c r="M91" s="222">
        <v>1821.39</v>
      </c>
      <c r="N91" s="228" t="s">
        <v>191</v>
      </c>
      <c r="O91" s="209" t="s">
        <v>198</v>
      </c>
      <c r="P91" s="210"/>
      <c r="Q91" s="229" t="s">
        <v>631</v>
      </c>
    </row>
    <row r="92" spans="1:17" s="252" customFormat="1">
      <c r="A92" s="215">
        <v>19</v>
      </c>
      <c r="B92" s="215" t="s">
        <v>671</v>
      </c>
      <c r="C92" s="215" t="s">
        <v>670</v>
      </c>
      <c r="D92" s="215" t="s">
        <v>671</v>
      </c>
      <c r="E92" s="227" t="s">
        <v>190</v>
      </c>
      <c r="F92" s="221">
        <v>220</v>
      </c>
      <c r="G92" s="221">
        <v>199</v>
      </c>
      <c r="H92" s="221">
        <v>158</v>
      </c>
      <c r="I92" s="215">
        <v>62</v>
      </c>
      <c r="J92" s="215">
        <v>121</v>
      </c>
      <c r="K92" s="218">
        <v>1.1850000000000001</v>
      </c>
      <c r="L92" s="219" t="s">
        <v>814</v>
      </c>
      <c r="M92" s="222">
        <v>1999.14</v>
      </c>
      <c r="N92" s="228" t="s">
        <v>191</v>
      </c>
      <c r="O92" s="209" t="s">
        <v>198</v>
      </c>
      <c r="P92" s="210"/>
      <c r="Q92" s="229" t="s">
        <v>630</v>
      </c>
    </row>
    <row r="93" spans="1:17" s="252" customFormat="1">
      <c r="A93" s="215">
        <v>20</v>
      </c>
      <c r="B93" s="215" t="s">
        <v>736</v>
      </c>
      <c r="C93" s="215" t="s">
        <v>749</v>
      </c>
      <c r="D93" s="215" t="s">
        <v>736</v>
      </c>
      <c r="E93" s="227" t="s">
        <v>190</v>
      </c>
      <c r="F93" s="221">
        <v>220</v>
      </c>
      <c r="G93" s="221">
        <v>199</v>
      </c>
      <c r="H93" s="221">
        <v>158</v>
      </c>
      <c r="I93" s="215">
        <v>62</v>
      </c>
      <c r="J93" s="215">
        <v>121</v>
      </c>
      <c r="K93" s="218">
        <v>1.1850000000000001</v>
      </c>
      <c r="L93" s="219" t="s">
        <v>814</v>
      </c>
      <c r="M93" s="222">
        <v>2226.7600000000002</v>
      </c>
      <c r="N93" s="228" t="s">
        <v>191</v>
      </c>
      <c r="O93" s="209" t="s">
        <v>198</v>
      </c>
      <c r="P93" s="210"/>
      <c r="Q93" s="229" t="s">
        <v>631</v>
      </c>
    </row>
    <row r="94" spans="1:17" s="252" customFormat="1">
      <c r="A94" s="215">
        <v>21</v>
      </c>
      <c r="B94" s="215" t="s">
        <v>738</v>
      </c>
      <c r="C94" s="215" t="s">
        <v>751</v>
      </c>
      <c r="D94" s="215" t="s">
        <v>738</v>
      </c>
      <c r="E94" s="227" t="s">
        <v>190</v>
      </c>
      <c r="F94" s="221">
        <v>220</v>
      </c>
      <c r="G94" s="221">
        <v>199</v>
      </c>
      <c r="H94" s="221">
        <v>158</v>
      </c>
      <c r="I94" s="215">
        <v>62</v>
      </c>
      <c r="J94" s="215">
        <v>121</v>
      </c>
      <c r="K94" s="218">
        <v>1.1850000000000001</v>
      </c>
      <c r="L94" s="219" t="s">
        <v>814</v>
      </c>
      <c r="M94" s="222">
        <v>2228.86</v>
      </c>
      <c r="N94" s="228" t="s">
        <v>191</v>
      </c>
      <c r="O94" s="209" t="s">
        <v>198</v>
      </c>
      <c r="Q94" s="229" t="s">
        <v>631</v>
      </c>
    </row>
    <row r="95" spans="1:17" s="252" customFormat="1">
      <c r="A95" s="215">
        <v>22</v>
      </c>
      <c r="B95" s="215" t="s">
        <v>762</v>
      </c>
      <c r="C95" s="215" t="s">
        <v>761</v>
      </c>
      <c r="D95" s="215" t="s">
        <v>762</v>
      </c>
      <c r="E95" s="227" t="s">
        <v>190</v>
      </c>
      <c r="F95" s="221">
        <v>220</v>
      </c>
      <c r="G95" s="221">
        <v>199</v>
      </c>
      <c r="H95" s="221">
        <v>158</v>
      </c>
      <c r="I95" s="215">
        <v>62</v>
      </c>
      <c r="J95" s="215">
        <v>121</v>
      </c>
      <c r="K95" s="218">
        <v>1.1850000000000001</v>
      </c>
      <c r="L95" s="219" t="s">
        <v>814</v>
      </c>
      <c r="M95" s="222">
        <v>1860.92</v>
      </c>
      <c r="N95" s="228" t="s">
        <v>191</v>
      </c>
      <c r="O95" s="209" t="s">
        <v>198</v>
      </c>
      <c r="Q95" s="229" t="s">
        <v>631</v>
      </c>
    </row>
    <row r="96" spans="1:17" s="252" customFormat="1">
      <c r="A96" s="215">
        <v>23</v>
      </c>
      <c r="B96" s="215" t="s">
        <v>741</v>
      </c>
      <c r="C96" s="215" t="s">
        <v>754</v>
      </c>
      <c r="D96" s="215" t="s">
        <v>741</v>
      </c>
      <c r="E96" s="227" t="s">
        <v>190</v>
      </c>
      <c r="F96" s="221">
        <v>220</v>
      </c>
      <c r="G96" s="221">
        <v>199</v>
      </c>
      <c r="H96" s="221">
        <v>158</v>
      </c>
      <c r="I96" s="215">
        <v>62</v>
      </c>
      <c r="J96" s="215">
        <v>121</v>
      </c>
      <c r="K96" s="218">
        <v>1.1850000000000001</v>
      </c>
      <c r="L96" s="219" t="s">
        <v>814</v>
      </c>
      <c r="M96" s="222">
        <v>2166.2800000000002</v>
      </c>
      <c r="N96" s="228" t="s">
        <v>191</v>
      </c>
      <c r="O96" s="209" t="s">
        <v>198</v>
      </c>
      <c r="P96" s="210"/>
      <c r="Q96" s="229" t="s">
        <v>631</v>
      </c>
    </row>
    <row r="97" spans="1:17" s="252" customFormat="1">
      <c r="A97" s="215">
        <v>24</v>
      </c>
      <c r="B97" s="215" t="s">
        <v>743</v>
      </c>
      <c r="C97" s="215" t="s">
        <v>756</v>
      </c>
      <c r="D97" s="215" t="s">
        <v>743</v>
      </c>
      <c r="E97" s="227" t="s">
        <v>190</v>
      </c>
      <c r="F97" s="221">
        <v>220</v>
      </c>
      <c r="G97" s="221">
        <v>199</v>
      </c>
      <c r="H97" s="221">
        <v>158</v>
      </c>
      <c r="I97" s="215">
        <v>62</v>
      </c>
      <c r="J97" s="215">
        <v>121</v>
      </c>
      <c r="K97" s="218">
        <v>1.1850000000000001</v>
      </c>
      <c r="L97" s="219" t="s">
        <v>814</v>
      </c>
      <c r="M97" s="222">
        <v>2121.44</v>
      </c>
      <c r="N97" s="228" t="s">
        <v>191</v>
      </c>
      <c r="O97" s="209" t="s">
        <v>198</v>
      </c>
      <c r="P97" s="210"/>
      <c r="Q97" s="229" t="s">
        <v>631</v>
      </c>
    </row>
    <row r="98" spans="1:17" s="252" customFormat="1">
      <c r="A98" s="215">
        <v>25</v>
      </c>
      <c r="B98" s="215" t="s">
        <v>739</v>
      </c>
      <c r="C98" s="215" t="s">
        <v>752</v>
      </c>
      <c r="D98" s="215" t="s">
        <v>739</v>
      </c>
      <c r="E98" s="227" t="s">
        <v>190</v>
      </c>
      <c r="F98" s="221">
        <v>220</v>
      </c>
      <c r="G98" s="221">
        <v>199</v>
      </c>
      <c r="H98" s="221">
        <v>158</v>
      </c>
      <c r="I98" s="215">
        <v>62</v>
      </c>
      <c r="J98" s="215">
        <v>121</v>
      </c>
      <c r="K98" s="218">
        <v>1.1850000000000001</v>
      </c>
      <c r="L98" s="219" t="s">
        <v>814</v>
      </c>
      <c r="M98" s="222">
        <v>2099.4499999999998</v>
      </c>
      <c r="N98" s="228" t="s">
        <v>191</v>
      </c>
      <c r="O98" s="209" t="s">
        <v>198</v>
      </c>
      <c r="P98" s="210"/>
      <c r="Q98" s="229" t="s">
        <v>631</v>
      </c>
    </row>
    <row r="99" spans="1:17" s="252" customFormat="1">
      <c r="A99" s="215">
        <v>26</v>
      </c>
      <c r="B99" s="215" t="s">
        <v>466</v>
      </c>
      <c r="C99" s="215" t="s">
        <v>465</v>
      </c>
      <c r="D99" s="215" t="s">
        <v>466</v>
      </c>
      <c r="E99" s="227" t="s">
        <v>190</v>
      </c>
      <c r="F99" s="221">
        <v>215</v>
      </c>
      <c r="G99" s="221">
        <v>194</v>
      </c>
      <c r="H99" s="221">
        <v>158</v>
      </c>
      <c r="I99" s="215">
        <v>62</v>
      </c>
      <c r="J99" s="215">
        <v>121</v>
      </c>
      <c r="K99" s="218">
        <v>1.1850000000000001</v>
      </c>
      <c r="L99" s="219" t="s">
        <v>814</v>
      </c>
      <c r="M99" s="222">
        <v>1543.71</v>
      </c>
      <c r="N99" s="228" t="s">
        <v>191</v>
      </c>
      <c r="O99" s="209" t="s">
        <v>198</v>
      </c>
      <c r="P99" s="210"/>
      <c r="Q99" s="229" t="s">
        <v>631</v>
      </c>
    </row>
    <row r="100" spans="1:17" s="252" customFormat="1">
      <c r="A100" s="215">
        <v>27</v>
      </c>
      <c r="B100" s="215" t="s">
        <v>291</v>
      </c>
      <c r="C100" s="215" t="s">
        <v>290</v>
      </c>
      <c r="D100" s="215" t="s">
        <v>291</v>
      </c>
      <c r="E100" s="227" t="s">
        <v>190</v>
      </c>
      <c r="F100" s="221">
        <v>215</v>
      </c>
      <c r="G100" s="221">
        <v>194</v>
      </c>
      <c r="H100" s="221">
        <v>158</v>
      </c>
      <c r="I100" s="215">
        <v>62</v>
      </c>
      <c r="J100" s="215">
        <v>121</v>
      </c>
      <c r="K100" s="218">
        <v>1.1850000000000001</v>
      </c>
      <c r="L100" s="219" t="s">
        <v>814</v>
      </c>
      <c r="M100" s="222">
        <v>1579.4</v>
      </c>
      <c r="N100" s="228" t="s">
        <v>191</v>
      </c>
      <c r="O100" s="209" t="s">
        <v>198</v>
      </c>
      <c r="P100" s="210"/>
      <c r="Q100" s="229" t="s">
        <v>631</v>
      </c>
    </row>
    <row r="101" spans="1:17" s="252" customFormat="1">
      <c r="A101" s="215">
        <v>28</v>
      </c>
      <c r="B101" s="215" t="s">
        <v>558</v>
      </c>
      <c r="C101" s="215" t="s">
        <v>90</v>
      </c>
      <c r="D101" s="215" t="s">
        <v>558</v>
      </c>
      <c r="E101" s="227" t="s">
        <v>190</v>
      </c>
      <c r="F101" s="221">
        <v>215</v>
      </c>
      <c r="G101" s="221">
        <v>194</v>
      </c>
      <c r="H101" s="221">
        <v>158</v>
      </c>
      <c r="I101" s="215">
        <v>62</v>
      </c>
      <c r="J101" s="215">
        <v>121</v>
      </c>
      <c r="K101" s="218">
        <v>1.1850000000000001</v>
      </c>
      <c r="L101" s="219" t="s">
        <v>814</v>
      </c>
      <c r="M101" s="222">
        <v>2008.83</v>
      </c>
      <c r="N101" s="228" t="s">
        <v>191</v>
      </c>
      <c r="O101" s="209" t="s">
        <v>198</v>
      </c>
      <c r="P101" s="210"/>
      <c r="Q101" s="229" t="s">
        <v>631</v>
      </c>
    </row>
    <row r="102" spans="1:17" s="252" customFormat="1">
      <c r="A102" s="215">
        <v>29</v>
      </c>
      <c r="B102" s="215" t="s">
        <v>557</v>
      </c>
      <c r="C102" s="215" t="s">
        <v>91</v>
      </c>
      <c r="D102" s="215" t="s">
        <v>557</v>
      </c>
      <c r="E102" s="227" t="s">
        <v>190</v>
      </c>
      <c r="F102" s="221">
        <v>215</v>
      </c>
      <c r="G102" s="221">
        <v>194</v>
      </c>
      <c r="H102" s="221">
        <v>158</v>
      </c>
      <c r="I102" s="215">
        <v>62</v>
      </c>
      <c r="J102" s="215">
        <v>121</v>
      </c>
      <c r="K102" s="218">
        <v>1.1850000000000001</v>
      </c>
      <c r="L102" s="219" t="s">
        <v>814</v>
      </c>
      <c r="M102" s="222">
        <v>1755.04</v>
      </c>
      <c r="N102" s="228" t="s">
        <v>191</v>
      </c>
      <c r="O102" s="209" t="s">
        <v>198</v>
      </c>
      <c r="P102" s="210"/>
      <c r="Q102" s="229" t="s">
        <v>631</v>
      </c>
    </row>
    <row r="103" spans="1:17" s="252" customFormat="1">
      <c r="A103" s="215">
        <v>30</v>
      </c>
      <c r="B103" s="215" t="s">
        <v>702</v>
      </c>
      <c r="C103" s="215" t="s">
        <v>721</v>
      </c>
      <c r="D103" s="215" t="s">
        <v>702</v>
      </c>
      <c r="E103" s="227" t="s">
        <v>190</v>
      </c>
      <c r="F103" s="221">
        <v>220</v>
      </c>
      <c r="G103" s="221">
        <v>199</v>
      </c>
      <c r="H103" s="221">
        <v>158</v>
      </c>
      <c r="I103" s="215">
        <v>62</v>
      </c>
      <c r="J103" s="215">
        <v>121</v>
      </c>
      <c r="K103" s="218">
        <v>1.1850000000000001</v>
      </c>
      <c r="L103" s="219" t="s">
        <v>814</v>
      </c>
      <c r="M103" s="222">
        <v>1882.98</v>
      </c>
      <c r="N103" s="228" t="s">
        <v>191</v>
      </c>
      <c r="O103" s="209" t="s">
        <v>198</v>
      </c>
      <c r="P103" s="210"/>
      <c r="Q103" s="229" t="s">
        <v>631</v>
      </c>
    </row>
    <row r="104" spans="1:17" s="252" customFormat="1">
      <c r="A104" s="215">
        <v>31</v>
      </c>
      <c r="B104" s="215" t="s">
        <v>787</v>
      </c>
      <c r="C104" s="215" t="s">
        <v>785</v>
      </c>
      <c r="D104" s="215" t="s">
        <v>787</v>
      </c>
      <c r="E104" s="227" t="s">
        <v>190</v>
      </c>
      <c r="F104" s="221">
        <v>220</v>
      </c>
      <c r="G104" s="221">
        <v>194</v>
      </c>
      <c r="H104" s="221">
        <v>158</v>
      </c>
      <c r="I104" s="215">
        <v>62</v>
      </c>
      <c r="J104" s="215">
        <v>121</v>
      </c>
      <c r="K104" s="218">
        <v>1.1850000000000001</v>
      </c>
      <c r="L104" s="219" t="s">
        <v>814</v>
      </c>
      <c r="M104" s="222">
        <v>2310.9699999999998</v>
      </c>
      <c r="N104" s="228" t="s">
        <v>191</v>
      </c>
      <c r="O104" s="209" t="s">
        <v>198</v>
      </c>
      <c r="P104" s="210"/>
      <c r="Q104" s="229" t="s">
        <v>631</v>
      </c>
    </row>
    <row r="105" spans="1:17" s="252" customFormat="1">
      <c r="A105" s="215">
        <v>32</v>
      </c>
      <c r="B105" s="215" t="s">
        <v>788</v>
      </c>
      <c r="C105" s="215" t="s">
        <v>786</v>
      </c>
      <c r="D105" s="215" t="s">
        <v>788</v>
      </c>
      <c r="E105" s="227" t="s">
        <v>190</v>
      </c>
      <c r="F105" s="221">
        <v>220</v>
      </c>
      <c r="G105" s="221">
        <v>199</v>
      </c>
      <c r="H105" s="221">
        <v>158</v>
      </c>
      <c r="I105" s="215">
        <v>62</v>
      </c>
      <c r="J105" s="215">
        <v>121</v>
      </c>
      <c r="K105" s="218">
        <v>1.1850000000000001</v>
      </c>
      <c r="L105" s="219" t="s">
        <v>814</v>
      </c>
      <c r="M105" s="222">
        <v>2057.2600000000002</v>
      </c>
      <c r="N105" s="228" t="s">
        <v>191</v>
      </c>
      <c r="O105" s="209" t="s">
        <v>198</v>
      </c>
      <c r="Q105" s="229" t="s">
        <v>631</v>
      </c>
    </row>
    <row r="106" spans="1:17">
      <c r="A106" s="215"/>
      <c r="B106" s="215"/>
      <c r="C106" s="215"/>
      <c r="D106" s="215"/>
      <c r="E106" s="227" t="s">
        <v>190</v>
      </c>
      <c r="F106" s="221"/>
      <c r="G106" s="221"/>
      <c r="H106" s="221"/>
      <c r="I106" s="215"/>
      <c r="J106" s="215"/>
      <c r="K106" s="218"/>
      <c r="L106" s="219" t="s">
        <v>814</v>
      </c>
      <c r="M106" s="222"/>
      <c r="N106" s="228" t="s">
        <v>191</v>
      </c>
      <c r="O106" s="209" t="s">
        <v>198</v>
      </c>
      <c r="Q106" s="229"/>
    </row>
    <row r="107" spans="1:17">
      <c r="A107" s="215"/>
      <c r="B107" s="215"/>
      <c r="C107" s="215"/>
      <c r="D107" s="215"/>
      <c r="E107" s="227" t="s">
        <v>190</v>
      </c>
      <c r="F107" s="221"/>
      <c r="G107" s="221"/>
      <c r="H107" s="221"/>
      <c r="I107" s="215"/>
      <c r="J107" s="215"/>
      <c r="K107" s="218"/>
      <c r="L107" s="219" t="s">
        <v>814</v>
      </c>
      <c r="M107" s="222"/>
      <c r="N107" s="228" t="s">
        <v>191</v>
      </c>
      <c r="O107" s="209" t="s">
        <v>198</v>
      </c>
      <c r="Q107" s="229"/>
    </row>
    <row r="108" spans="1:17">
      <c r="A108" s="215"/>
      <c r="B108" s="215"/>
      <c r="C108" s="215"/>
      <c r="D108" s="215"/>
      <c r="E108" s="227" t="s">
        <v>190</v>
      </c>
      <c r="F108" s="221"/>
      <c r="G108" s="221"/>
      <c r="H108" s="221"/>
      <c r="I108" s="215"/>
      <c r="J108" s="215"/>
      <c r="K108" s="218"/>
      <c r="L108" s="219" t="s">
        <v>814</v>
      </c>
      <c r="M108" s="222"/>
      <c r="N108" s="228" t="s">
        <v>191</v>
      </c>
      <c r="O108" s="209" t="s">
        <v>198</v>
      </c>
      <c r="P108" s="210"/>
      <c r="Q108" s="229"/>
    </row>
    <row r="109" spans="1:17">
      <c r="A109" s="215"/>
      <c r="B109" s="215"/>
      <c r="C109" s="215"/>
      <c r="D109" s="215"/>
      <c r="E109" s="227" t="s">
        <v>190</v>
      </c>
      <c r="F109" s="221"/>
      <c r="G109" s="221"/>
      <c r="H109" s="221"/>
      <c r="I109" s="215"/>
      <c r="J109" s="215"/>
      <c r="K109" s="218"/>
      <c r="L109" s="219" t="s">
        <v>814</v>
      </c>
      <c r="M109" s="222"/>
      <c r="N109" s="228" t="s">
        <v>191</v>
      </c>
      <c r="O109" s="209" t="s">
        <v>198</v>
      </c>
      <c r="P109" s="210"/>
      <c r="Q109" s="229"/>
    </row>
    <row r="110" spans="1:17">
      <c r="A110" s="215"/>
      <c r="B110" s="215"/>
      <c r="C110" s="215"/>
      <c r="D110" s="215"/>
      <c r="E110" s="227" t="s">
        <v>190</v>
      </c>
      <c r="F110" s="221"/>
      <c r="G110" s="221"/>
      <c r="H110" s="221"/>
      <c r="I110" s="215"/>
      <c r="J110" s="215"/>
      <c r="K110" s="218"/>
      <c r="L110" s="219" t="s">
        <v>814</v>
      </c>
      <c r="M110" s="222"/>
      <c r="N110" s="228" t="s">
        <v>191</v>
      </c>
      <c r="O110" s="209" t="s">
        <v>198</v>
      </c>
      <c r="P110" s="210"/>
      <c r="Q110" s="229"/>
    </row>
    <row r="111" spans="1:17">
      <c r="A111" s="215"/>
      <c r="B111" s="215"/>
      <c r="C111" s="215"/>
      <c r="D111" s="215"/>
      <c r="E111" s="227" t="s">
        <v>190</v>
      </c>
      <c r="F111" s="221"/>
      <c r="G111" s="221"/>
      <c r="H111" s="221"/>
      <c r="I111" s="215"/>
      <c r="J111" s="215"/>
      <c r="K111" s="218"/>
      <c r="L111" s="219" t="s">
        <v>814</v>
      </c>
      <c r="M111" s="222"/>
      <c r="N111" s="228" t="s">
        <v>191</v>
      </c>
      <c r="O111" s="209" t="s">
        <v>198</v>
      </c>
      <c r="P111" s="210"/>
      <c r="Q111" s="229"/>
    </row>
    <row r="112" spans="1:17">
      <c r="A112" s="215"/>
      <c r="B112" s="215"/>
      <c r="C112" s="215"/>
      <c r="D112" s="215"/>
      <c r="E112" s="227" t="s">
        <v>190</v>
      </c>
      <c r="F112" s="221"/>
      <c r="G112" s="221"/>
      <c r="H112" s="221"/>
      <c r="I112" s="215"/>
      <c r="J112" s="215"/>
      <c r="K112" s="218"/>
      <c r="L112" s="219" t="s">
        <v>814</v>
      </c>
      <c r="M112" s="222"/>
      <c r="N112" s="228" t="s">
        <v>191</v>
      </c>
      <c r="O112" s="209" t="s">
        <v>198</v>
      </c>
      <c r="Q112" s="229"/>
    </row>
    <row r="113" spans="1:17">
      <c r="A113" s="215"/>
      <c r="B113" s="215"/>
      <c r="C113" s="215"/>
      <c r="D113" s="215"/>
      <c r="E113" s="227" t="s">
        <v>190</v>
      </c>
      <c r="F113" s="221"/>
      <c r="G113" s="221"/>
      <c r="H113" s="221"/>
      <c r="I113" s="215"/>
      <c r="J113" s="215"/>
      <c r="K113" s="218"/>
      <c r="L113" s="219" t="s">
        <v>814</v>
      </c>
      <c r="M113" s="222"/>
      <c r="N113" s="228" t="s">
        <v>191</v>
      </c>
      <c r="O113" s="209" t="s">
        <v>198</v>
      </c>
      <c r="Q113" s="229"/>
    </row>
    <row r="114" spans="1:17">
      <c r="A114" s="215"/>
      <c r="B114" s="215"/>
      <c r="C114" s="215"/>
      <c r="D114" s="215"/>
      <c r="E114" s="227" t="s">
        <v>190</v>
      </c>
      <c r="F114" s="221"/>
      <c r="G114" s="221"/>
      <c r="H114" s="221"/>
      <c r="I114" s="215"/>
      <c r="J114" s="215"/>
      <c r="K114" s="218"/>
      <c r="L114" s="219" t="s">
        <v>814</v>
      </c>
      <c r="M114" s="222"/>
      <c r="N114" s="228" t="s">
        <v>191</v>
      </c>
      <c r="O114" s="209" t="s">
        <v>198</v>
      </c>
      <c r="P114" s="210"/>
      <c r="Q114" s="229"/>
    </row>
    <row r="115" spans="1:17">
      <c r="A115" s="215"/>
      <c r="B115" s="215"/>
      <c r="C115" s="215"/>
      <c r="D115" s="215"/>
      <c r="E115" s="227" t="s">
        <v>190</v>
      </c>
      <c r="F115" s="221"/>
      <c r="G115" s="221"/>
      <c r="H115" s="221"/>
      <c r="I115" s="215"/>
      <c r="J115" s="215"/>
      <c r="K115" s="218"/>
      <c r="L115" s="219" t="s">
        <v>814</v>
      </c>
      <c r="M115" s="222"/>
      <c r="N115" s="228" t="s">
        <v>191</v>
      </c>
      <c r="O115" s="209" t="s">
        <v>198</v>
      </c>
      <c r="Q115" s="229"/>
    </row>
    <row r="116" spans="1:17" s="252" customFormat="1">
      <c r="A116" s="215">
        <v>1</v>
      </c>
      <c r="B116" s="215" t="s">
        <v>352</v>
      </c>
      <c r="C116" s="215" t="s">
        <v>351</v>
      </c>
      <c r="D116" s="215" t="s">
        <v>352</v>
      </c>
      <c r="E116" s="227" t="s">
        <v>190</v>
      </c>
      <c r="F116" s="221">
        <v>267</v>
      </c>
      <c r="G116" s="221">
        <v>242</v>
      </c>
      <c r="H116" s="221">
        <v>160</v>
      </c>
      <c r="I116" s="215">
        <v>71</v>
      </c>
      <c r="J116" s="215">
        <v>131</v>
      </c>
      <c r="K116" s="218">
        <v>1.488</v>
      </c>
      <c r="L116" s="219" t="s">
        <v>814</v>
      </c>
      <c r="M116" s="222">
        <v>1670.49</v>
      </c>
      <c r="N116" s="228" t="s">
        <v>191</v>
      </c>
      <c r="O116" s="209" t="s">
        <v>198</v>
      </c>
      <c r="P116" s="210"/>
      <c r="Q116" s="229" t="s">
        <v>630</v>
      </c>
    </row>
    <row r="117" spans="1:17" s="252" customFormat="1">
      <c r="A117" s="215">
        <v>2</v>
      </c>
      <c r="B117" s="215" t="s">
        <v>37</v>
      </c>
      <c r="C117" s="215" t="s">
        <v>34</v>
      </c>
      <c r="D117" s="215" t="s">
        <v>37</v>
      </c>
      <c r="E117" s="227" t="s">
        <v>190</v>
      </c>
      <c r="F117" s="221">
        <v>267</v>
      </c>
      <c r="G117" s="221">
        <v>242</v>
      </c>
      <c r="H117" s="221">
        <v>160</v>
      </c>
      <c r="I117" s="215">
        <v>71</v>
      </c>
      <c r="J117" s="215">
        <v>131</v>
      </c>
      <c r="K117" s="218">
        <v>1.488</v>
      </c>
      <c r="L117" s="219" t="s">
        <v>814</v>
      </c>
      <c r="M117" s="222">
        <v>1709.16</v>
      </c>
      <c r="N117" s="228" t="s">
        <v>191</v>
      </c>
      <c r="O117" s="209" t="s">
        <v>198</v>
      </c>
      <c r="Q117" s="229" t="s">
        <v>630</v>
      </c>
    </row>
    <row r="118" spans="1:17" s="252" customFormat="1">
      <c r="A118" s="215">
        <v>3</v>
      </c>
      <c r="B118" s="215" t="s">
        <v>392</v>
      </c>
      <c r="C118" s="215" t="s">
        <v>391</v>
      </c>
      <c r="D118" s="215" t="s">
        <v>392</v>
      </c>
      <c r="E118" s="227" t="s">
        <v>190</v>
      </c>
      <c r="F118" s="221">
        <v>267</v>
      </c>
      <c r="G118" s="221">
        <v>242</v>
      </c>
      <c r="H118" s="221">
        <v>160</v>
      </c>
      <c r="I118" s="215">
        <v>71</v>
      </c>
      <c r="J118" s="215">
        <v>131</v>
      </c>
      <c r="K118" s="218">
        <v>1.488</v>
      </c>
      <c r="L118" s="219" t="s">
        <v>814</v>
      </c>
      <c r="M118" s="222">
        <v>1921.24</v>
      </c>
      <c r="N118" s="228" t="s">
        <v>191</v>
      </c>
      <c r="O118" s="209" t="s">
        <v>198</v>
      </c>
      <c r="P118" s="210"/>
      <c r="Q118" s="229" t="s">
        <v>630</v>
      </c>
    </row>
    <row r="119" spans="1:17" s="252" customFormat="1">
      <c r="A119" s="215">
        <v>4</v>
      </c>
      <c r="B119" s="215" t="s">
        <v>31</v>
      </c>
      <c r="C119" s="215" t="s">
        <v>27</v>
      </c>
      <c r="D119" s="215" t="s">
        <v>31</v>
      </c>
      <c r="E119" s="227" t="s">
        <v>190</v>
      </c>
      <c r="F119" s="221">
        <v>267</v>
      </c>
      <c r="G119" s="221">
        <v>242</v>
      </c>
      <c r="H119" s="221">
        <v>160</v>
      </c>
      <c r="I119" s="215">
        <v>71</v>
      </c>
      <c r="J119" s="215">
        <v>131</v>
      </c>
      <c r="K119" s="218">
        <v>1.488</v>
      </c>
      <c r="L119" s="219" t="s">
        <v>814</v>
      </c>
      <c r="M119" s="222">
        <v>2008.42</v>
      </c>
      <c r="N119" s="228" t="s">
        <v>191</v>
      </c>
      <c r="O119" s="209" t="s">
        <v>198</v>
      </c>
      <c r="P119" s="210"/>
      <c r="Q119" s="229" t="s">
        <v>630</v>
      </c>
    </row>
    <row r="120" spans="1:17" s="252" customFormat="1">
      <c r="A120" s="215">
        <v>5</v>
      </c>
      <c r="B120" s="215" t="s">
        <v>38</v>
      </c>
      <c r="C120" s="215" t="s">
        <v>28</v>
      </c>
      <c r="D120" s="215" t="s">
        <v>38</v>
      </c>
      <c r="E120" s="227" t="s">
        <v>190</v>
      </c>
      <c r="F120" s="221">
        <v>267</v>
      </c>
      <c r="G120" s="221">
        <v>242</v>
      </c>
      <c r="H120" s="221">
        <v>160</v>
      </c>
      <c r="I120" s="215">
        <v>71</v>
      </c>
      <c r="J120" s="215">
        <v>131</v>
      </c>
      <c r="K120" s="218">
        <v>1.488</v>
      </c>
      <c r="L120" s="219" t="s">
        <v>814</v>
      </c>
      <c r="M120" s="222">
        <v>2011.65</v>
      </c>
      <c r="N120" s="228" t="s">
        <v>191</v>
      </c>
      <c r="O120" s="209" t="s">
        <v>198</v>
      </c>
      <c r="P120" s="210"/>
      <c r="Q120" s="229" t="s">
        <v>630</v>
      </c>
    </row>
    <row r="121" spans="1:17" s="252" customFormat="1">
      <c r="A121" s="215">
        <v>6</v>
      </c>
      <c r="B121" s="215" t="s">
        <v>481</v>
      </c>
      <c r="C121" s="215" t="s">
        <v>480</v>
      </c>
      <c r="D121" s="215" t="s">
        <v>481</v>
      </c>
      <c r="E121" s="227" t="s">
        <v>190</v>
      </c>
      <c r="F121" s="221">
        <v>262</v>
      </c>
      <c r="G121" s="221">
        <v>237</v>
      </c>
      <c r="H121" s="221">
        <v>160</v>
      </c>
      <c r="I121" s="215">
        <v>71</v>
      </c>
      <c r="J121" s="215">
        <v>131</v>
      </c>
      <c r="K121" s="218">
        <v>1.488</v>
      </c>
      <c r="L121" s="219" t="s">
        <v>814</v>
      </c>
      <c r="M121" s="222">
        <v>1676.44</v>
      </c>
      <c r="N121" s="228" t="s">
        <v>191</v>
      </c>
      <c r="O121" s="209" t="s">
        <v>198</v>
      </c>
      <c r="P121" s="210"/>
      <c r="Q121" s="229" t="s">
        <v>631</v>
      </c>
    </row>
    <row r="122" spans="1:17" s="252" customFormat="1">
      <c r="A122" s="215">
        <v>7</v>
      </c>
      <c r="B122" s="215" t="s">
        <v>483</v>
      </c>
      <c r="C122" s="215" t="s">
        <v>482</v>
      </c>
      <c r="D122" s="215" t="s">
        <v>483</v>
      </c>
      <c r="E122" s="227" t="s">
        <v>190</v>
      </c>
      <c r="F122" s="221">
        <v>262</v>
      </c>
      <c r="G122" s="221">
        <v>237</v>
      </c>
      <c r="H122" s="221">
        <v>160</v>
      </c>
      <c r="I122" s="215">
        <v>71</v>
      </c>
      <c r="J122" s="215">
        <v>131</v>
      </c>
      <c r="K122" s="218">
        <v>1.488</v>
      </c>
      <c r="L122" s="219" t="s">
        <v>814</v>
      </c>
      <c r="M122" s="222">
        <v>1991.79</v>
      </c>
      <c r="N122" s="228" t="s">
        <v>191</v>
      </c>
      <c r="O122" s="209" t="s">
        <v>198</v>
      </c>
      <c r="P122" s="210"/>
      <c r="Q122" s="229" t="s">
        <v>631</v>
      </c>
    </row>
    <row r="123" spans="1:17" s="252" customFormat="1">
      <c r="A123" s="215">
        <v>8</v>
      </c>
      <c r="B123" s="215" t="s">
        <v>485</v>
      </c>
      <c r="C123" s="215" t="s">
        <v>484</v>
      </c>
      <c r="D123" s="215" t="s">
        <v>485</v>
      </c>
      <c r="E123" s="227" t="s">
        <v>190</v>
      </c>
      <c r="F123" s="221">
        <v>262</v>
      </c>
      <c r="G123" s="221">
        <v>237</v>
      </c>
      <c r="H123" s="221">
        <v>160</v>
      </c>
      <c r="I123" s="215">
        <v>71</v>
      </c>
      <c r="J123" s="215">
        <v>131</v>
      </c>
      <c r="K123" s="218">
        <v>1.488</v>
      </c>
      <c r="L123" s="219" t="s">
        <v>814</v>
      </c>
      <c r="M123" s="222">
        <v>1907.66</v>
      </c>
      <c r="N123" s="228" t="s">
        <v>191</v>
      </c>
      <c r="O123" s="209" t="s">
        <v>198</v>
      </c>
      <c r="P123" s="210"/>
      <c r="Q123" s="229" t="s">
        <v>631</v>
      </c>
    </row>
    <row r="124" spans="1:17" s="252" customFormat="1">
      <c r="A124" s="215">
        <v>9</v>
      </c>
      <c r="B124" s="215" t="s">
        <v>487</v>
      </c>
      <c r="C124" s="215" t="s">
        <v>486</v>
      </c>
      <c r="D124" s="215" t="s">
        <v>487</v>
      </c>
      <c r="E124" s="227" t="s">
        <v>190</v>
      </c>
      <c r="F124" s="221">
        <v>262</v>
      </c>
      <c r="G124" s="221">
        <v>237</v>
      </c>
      <c r="H124" s="221">
        <v>160</v>
      </c>
      <c r="I124" s="215">
        <v>71</v>
      </c>
      <c r="J124" s="215">
        <v>131</v>
      </c>
      <c r="K124" s="218">
        <v>1.488</v>
      </c>
      <c r="L124" s="219" t="s">
        <v>814</v>
      </c>
      <c r="M124" s="222">
        <v>2024.27</v>
      </c>
      <c r="N124" s="228" t="s">
        <v>191</v>
      </c>
      <c r="O124" s="209" t="s">
        <v>198</v>
      </c>
      <c r="P124" s="210"/>
      <c r="Q124" s="229" t="s">
        <v>631</v>
      </c>
    </row>
    <row r="125" spans="1:17" s="252" customFormat="1">
      <c r="A125" s="215">
        <v>10</v>
      </c>
      <c r="B125" s="215" t="s">
        <v>489</v>
      </c>
      <c r="C125" s="215" t="s">
        <v>488</v>
      </c>
      <c r="D125" s="215" t="s">
        <v>489</v>
      </c>
      <c r="E125" s="227" t="s">
        <v>190</v>
      </c>
      <c r="F125" s="221">
        <v>262</v>
      </c>
      <c r="G125" s="221">
        <v>237</v>
      </c>
      <c r="H125" s="221">
        <v>160</v>
      </c>
      <c r="I125" s="215">
        <v>71</v>
      </c>
      <c r="J125" s="215">
        <v>131</v>
      </c>
      <c r="K125" s="218">
        <v>1.488</v>
      </c>
      <c r="L125" s="219" t="s">
        <v>814</v>
      </c>
      <c r="M125" s="222">
        <v>1948.89</v>
      </c>
      <c r="N125" s="228" t="s">
        <v>191</v>
      </c>
      <c r="O125" s="209" t="s">
        <v>198</v>
      </c>
      <c r="P125" s="210"/>
      <c r="Q125" s="229" t="s">
        <v>631</v>
      </c>
    </row>
    <row r="126" spans="1:17" s="252" customFormat="1">
      <c r="A126" s="215">
        <v>11</v>
      </c>
      <c r="B126" s="215" t="s">
        <v>676</v>
      </c>
      <c r="C126" s="215" t="s">
        <v>693</v>
      </c>
      <c r="D126" s="215" t="s">
        <v>676</v>
      </c>
      <c r="E126" s="227" t="s">
        <v>190</v>
      </c>
      <c r="F126" s="221">
        <v>272</v>
      </c>
      <c r="G126" s="221">
        <v>247</v>
      </c>
      <c r="H126" s="221">
        <v>160</v>
      </c>
      <c r="I126" s="215">
        <v>71</v>
      </c>
      <c r="J126" s="215">
        <v>131</v>
      </c>
      <c r="K126" s="218">
        <v>1.488</v>
      </c>
      <c r="L126" s="219" t="s">
        <v>814</v>
      </c>
      <c r="M126" s="222">
        <v>1994.14</v>
      </c>
      <c r="N126" s="228" t="s">
        <v>191</v>
      </c>
      <c r="O126" s="209" t="s">
        <v>198</v>
      </c>
      <c r="P126" s="210"/>
      <c r="Q126" s="229" t="s">
        <v>630</v>
      </c>
    </row>
    <row r="127" spans="1:17" s="252" customFormat="1">
      <c r="A127" s="215">
        <v>12</v>
      </c>
      <c r="B127" s="215" t="s">
        <v>775</v>
      </c>
      <c r="C127" s="215" t="s">
        <v>767</v>
      </c>
      <c r="D127" s="215" t="s">
        <v>775</v>
      </c>
      <c r="E127" s="227" t="s">
        <v>190</v>
      </c>
      <c r="F127" s="221">
        <v>272</v>
      </c>
      <c r="G127" s="221">
        <v>247</v>
      </c>
      <c r="H127" s="221">
        <v>160</v>
      </c>
      <c r="I127" s="215">
        <v>71</v>
      </c>
      <c r="J127" s="215">
        <v>131</v>
      </c>
      <c r="K127" s="218">
        <v>1.488</v>
      </c>
      <c r="L127" s="219" t="s">
        <v>814</v>
      </c>
      <c r="M127" s="222">
        <v>2033.46</v>
      </c>
      <c r="N127" s="228" t="s">
        <v>191</v>
      </c>
      <c r="O127" s="209" t="s">
        <v>198</v>
      </c>
      <c r="P127" s="210"/>
      <c r="Q127" s="229" t="s">
        <v>630</v>
      </c>
    </row>
    <row r="128" spans="1:17" s="252" customFormat="1">
      <c r="A128" s="215">
        <v>13</v>
      </c>
      <c r="B128" s="215" t="s">
        <v>776</v>
      </c>
      <c r="C128" s="215" t="s">
        <v>769</v>
      </c>
      <c r="D128" s="215" t="s">
        <v>776</v>
      </c>
      <c r="E128" s="227" t="s">
        <v>190</v>
      </c>
      <c r="F128" s="221">
        <v>272</v>
      </c>
      <c r="G128" s="221">
        <v>247</v>
      </c>
      <c r="H128" s="221">
        <v>160</v>
      </c>
      <c r="I128" s="215">
        <v>71</v>
      </c>
      <c r="J128" s="215">
        <v>131</v>
      </c>
      <c r="K128" s="218">
        <v>1.488</v>
      </c>
      <c r="L128" s="219" t="s">
        <v>814</v>
      </c>
      <c r="M128" s="222">
        <v>2332.34</v>
      </c>
      <c r="N128" s="228" t="s">
        <v>191</v>
      </c>
      <c r="O128" s="209" t="s">
        <v>198</v>
      </c>
      <c r="P128" s="210"/>
      <c r="Q128" s="229" t="s">
        <v>630</v>
      </c>
    </row>
    <row r="129" spans="1:17" s="252" customFormat="1">
      <c r="A129" s="215">
        <v>14</v>
      </c>
      <c r="B129" s="215" t="s">
        <v>777</v>
      </c>
      <c r="C129" s="215" t="s">
        <v>768</v>
      </c>
      <c r="D129" s="215" t="s">
        <v>777</v>
      </c>
      <c r="E129" s="227" t="s">
        <v>190</v>
      </c>
      <c r="F129" s="221">
        <v>272</v>
      </c>
      <c r="G129" s="221">
        <v>247</v>
      </c>
      <c r="H129" s="221">
        <v>160</v>
      </c>
      <c r="I129" s="215">
        <v>71</v>
      </c>
      <c r="J129" s="215">
        <v>131</v>
      </c>
      <c r="K129" s="218">
        <v>1.488</v>
      </c>
      <c r="L129" s="219" t="s">
        <v>814</v>
      </c>
      <c r="M129" s="222">
        <v>2335.56</v>
      </c>
      <c r="N129" s="228" t="s">
        <v>191</v>
      </c>
      <c r="O129" s="209" t="s">
        <v>198</v>
      </c>
      <c r="P129" s="210"/>
      <c r="Q129" s="229" t="s">
        <v>630</v>
      </c>
    </row>
    <row r="130" spans="1:17" s="252" customFormat="1">
      <c r="A130" s="215">
        <v>15</v>
      </c>
      <c r="B130" s="215" t="s">
        <v>673</v>
      </c>
      <c r="C130" s="215" t="s">
        <v>663</v>
      </c>
      <c r="D130" s="215" t="s">
        <v>673</v>
      </c>
      <c r="E130" s="227" t="s">
        <v>190</v>
      </c>
      <c r="F130" s="221">
        <v>267</v>
      </c>
      <c r="G130" s="221">
        <v>247</v>
      </c>
      <c r="H130" s="221">
        <v>160</v>
      </c>
      <c r="I130" s="215">
        <v>71</v>
      </c>
      <c r="J130" s="215">
        <v>131</v>
      </c>
      <c r="K130" s="218">
        <v>1.488</v>
      </c>
      <c r="L130" s="219" t="s">
        <v>814</v>
      </c>
      <c r="M130" s="222">
        <v>2011.68</v>
      </c>
      <c r="N130" s="228" t="s">
        <v>191</v>
      </c>
      <c r="O130" s="209" t="s">
        <v>198</v>
      </c>
      <c r="P130" s="210"/>
      <c r="Q130" s="229" t="s">
        <v>631</v>
      </c>
    </row>
    <row r="131" spans="1:17" s="247" customFormat="1">
      <c r="A131" s="215">
        <v>16</v>
      </c>
      <c r="B131" s="215" t="s">
        <v>675</v>
      </c>
      <c r="C131" s="215" t="s">
        <v>674</v>
      </c>
      <c r="D131" s="215" t="s">
        <v>675</v>
      </c>
      <c r="E131" s="227" t="s">
        <v>190</v>
      </c>
      <c r="F131" s="221">
        <v>267</v>
      </c>
      <c r="G131" s="221">
        <v>242</v>
      </c>
      <c r="H131" s="221">
        <v>160</v>
      </c>
      <c r="I131" s="215">
        <v>71</v>
      </c>
      <c r="J131" s="215">
        <v>131</v>
      </c>
      <c r="K131" s="218">
        <v>1.488</v>
      </c>
      <c r="L131" s="219" t="s">
        <v>814</v>
      </c>
      <c r="M131" s="222">
        <v>2242.09</v>
      </c>
      <c r="N131" s="228" t="s">
        <v>191</v>
      </c>
      <c r="O131" s="209" t="s">
        <v>198</v>
      </c>
      <c r="P131" s="210"/>
      <c r="Q131" s="229" t="s">
        <v>631</v>
      </c>
    </row>
    <row r="132" spans="1:17" s="247" customFormat="1">
      <c r="A132" s="215">
        <v>17</v>
      </c>
      <c r="B132" s="215" t="s">
        <v>804</v>
      </c>
      <c r="C132" s="215" t="s">
        <v>801</v>
      </c>
      <c r="D132" s="215" t="s">
        <v>804</v>
      </c>
      <c r="E132" s="227" t="s">
        <v>190</v>
      </c>
      <c r="F132" s="221">
        <v>272</v>
      </c>
      <c r="G132" s="221">
        <v>247</v>
      </c>
      <c r="H132" s="221">
        <v>160</v>
      </c>
      <c r="I132" s="215">
        <v>71</v>
      </c>
      <c r="J132" s="215">
        <v>131</v>
      </c>
      <c r="K132" s="218">
        <v>1.488</v>
      </c>
      <c r="L132" s="219" t="s">
        <v>814</v>
      </c>
      <c r="M132" s="222">
        <v>2244.14</v>
      </c>
      <c r="N132" s="228" t="s">
        <v>191</v>
      </c>
      <c r="O132" s="209" t="s">
        <v>198</v>
      </c>
      <c r="P132" s="210"/>
      <c r="Q132" s="229" t="s">
        <v>630</v>
      </c>
    </row>
    <row r="133" spans="1:17" s="247" customFormat="1">
      <c r="A133" s="215">
        <v>18</v>
      </c>
      <c r="B133" s="215" t="s">
        <v>737</v>
      </c>
      <c r="C133" s="215" t="s">
        <v>750</v>
      </c>
      <c r="D133" s="215" t="s">
        <v>737</v>
      </c>
      <c r="E133" s="227" t="s">
        <v>190</v>
      </c>
      <c r="F133" s="221">
        <v>267</v>
      </c>
      <c r="G133" s="221">
        <v>242</v>
      </c>
      <c r="H133" s="221">
        <v>160</v>
      </c>
      <c r="I133" s="215">
        <v>71</v>
      </c>
      <c r="J133" s="215">
        <v>131</v>
      </c>
      <c r="K133" s="218">
        <v>1.488</v>
      </c>
      <c r="L133" s="219" t="s">
        <v>814</v>
      </c>
      <c r="M133" s="222">
        <v>2327.3000000000002</v>
      </c>
      <c r="N133" s="228" t="s">
        <v>191</v>
      </c>
      <c r="O133" s="209" t="s">
        <v>198</v>
      </c>
      <c r="P133" s="210"/>
      <c r="Q133" s="229" t="s">
        <v>631</v>
      </c>
    </row>
    <row r="134" spans="1:17" s="247" customFormat="1">
      <c r="A134" s="215">
        <v>19</v>
      </c>
      <c r="B134" s="215" t="s">
        <v>760</v>
      </c>
      <c r="C134" s="215" t="s">
        <v>759</v>
      </c>
      <c r="D134" s="215" t="s">
        <v>760</v>
      </c>
      <c r="E134" s="227" t="s">
        <v>190</v>
      </c>
      <c r="F134" s="221">
        <v>267</v>
      </c>
      <c r="G134" s="221">
        <v>247</v>
      </c>
      <c r="H134" s="221">
        <v>160</v>
      </c>
      <c r="I134" s="215">
        <v>71</v>
      </c>
      <c r="J134" s="215">
        <v>131</v>
      </c>
      <c r="K134" s="218">
        <v>1.488</v>
      </c>
      <c r="L134" s="219" t="s">
        <v>814</v>
      </c>
      <c r="M134" s="222">
        <v>2051</v>
      </c>
      <c r="N134" s="228" t="s">
        <v>191</v>
      </c>
      <c r="O134" s="209" t="s">
        <v>198</v>
      </c>
      <c r="P134" s="252"/>
      <c r="Q134" s="229" t="s">
        <v>631</v>
      </c>
    </row>
    <row r="135" spans="1:17" s="247" customFormat="1">
      <c r="A135" s="215">
        <v>20</v>
      </c>
      <c r="B135" s="215" t="s">
        <v>742</v>
      </c>
      <c r="C135" s="215" t="s">
        <v>755</v>
      </c>
      <c r="D135" s="215" t="s">
        <v>742</v>
      </c>
      <c r="E135" s="227" t="s">
        <v>190</v>
      </c>
      <c r="F135" s="221">
        <v>267</v>
      </c>
      <c r="G135" s="221">
        <v>242</v>
      </c>
      <c r="H135" s="221">
        <v>160</v>
      </c>
      <c r="I135" s="215">
        <v>71</v>
      </c>
      <c r="J135" s="215">
        <v>131</v>
      </c>
      <c r="K135" s="218">
        <v>1.488</v>
      </c>
      <c r="L135" s="219" t="s">
        <v>814</v>
      </c>
      <c r="M135" s="222">
        <v>2359.7800000000002</v>
      </c>
      <c r="N135" s="228" t="s">
        <v>191</v>
      </c>
      <c r="O135" s="209" t="s">
        <v>198</v>
      </c>
      <c r="P135" s="252"/>
      <c r="Q135" s="229" t="s">
        <v>631</v>
      </c>
    </row>
    <row r="136" spans="1:17" s="247" customFormat="1">
      <c r="A136" s="215">
        <v>21</v>
      </c>
      <c r="B136" s="215" t="s">
        <v>740</v>
      </c>
      <c r="C136" s="215" t="s">
        <v>753</v>
      </c>
      <c r="D136" s="215" t="s">
        <v>740</v>
      </c>
      <c r="E136" s="227" t="s">
        <v>190</v>
      </c>
      <c r="F136" s="221">
        <v>267</v>
      </c>
      <c r="G136" s="221">
        <v>242</v>
      </c>
      <c r="H136" s="221">
        <v>160</v>
      </c>
      <c r="I136" s="215">
        <v>71</v>
      </c>
      <c r="J136" s="215">
        <v>131</v>
      </c>
      <c r="K136" s="218">
        <v>1.488</v>
      </c>
      <c r="L136" s="219" t="s">
        <v>814</v>
      </c>
      <c r="M136" s="222">
        <v>2284.4</v>
      </c>
      <c r="N136" s="228" t="s">
        <v>191</v>
      </c>
      <c r="O136" s="209" t="s">
        <v>198</v>
      </c>
      <c r="P136" s="210"/>
      <c r="Q136" s="229" t="s">
        <v>631</v>
      </c>
    </row>
    <row r="137" spans="1:17" s="247" customFormat="1">
      <c r="A137" s="215">
        <v>22</v>
      </c>
      <c r="B137" s="215" t="s">
        <v>553</v>
      </c>
      <c r="C137" s="215" t="s">
        <v>552</v>
      </c>
      <c r="D137" s="215" t="s">
        <v>553</v>
      </c>
      <c r="E137" s="227" t="s">
        <v>190</v>
      </c>
      <c r="F137" s="221">
        <v>262</v>
      </c>
      <c r="G137" s="221">
        <v>237</v>
      </c>
      <c r="H137" s="221">
        <v>160</v>
      </c>
      <c r="I137" s="215">
        <v>71</v>
      </c>
      <c r="J137" s="215">
        <v>131</v>
      </c>
      <c r="K137" s="218">
        <v>1.488</v>
      </c>
      <c r="L137" s="219" t="s">
        <v>814</v>
      </c>
      <c r="M137" s="222">
        <v>1715.75</v>
      </c>
      <c r="N137" s="228" t="s">
        <v>191</v>
      </c>
      <c r="O137" s="209" t="s">
        <v>198</v>
      </c>
      <c r="P137" s="210"/>
      <c r="Q137" s="229" t="s">
        <v>631</v>
      </c>
    </row>
    <row r="138" spans="1:17" s="247" customFormat="1">
      <c r="A138" s="215">
        <v>23</v>
      </c>
      <c r="B138" s="215" t="s">
        <v>555</v>
      </c>
      <c r="C138" s="215" t="s">
        <v>554</v>
      </c>
      <c r="D138" s="215" t="s">
        <v>555</v>
      </c>
      <c r="E138" s="227" t="s">
        <v>190</v>
      </c>
      <c r="F138" s="221">
        <v>277</v>
      </c>
      <c r="G138" s="221">
        <v>250</v>
      </c>
      <c r="H138" s="221">
        <v>165</v>
      </c>
      <c r="I138" s="215">
        <v>72</v>
      </c>
      <c r="J138" s="215">
        <v>132</v>
      </c>
      <c r="K138" s="218">
        <v>1.5680000000000001</v>
      </c>
      <c r="L138" s="219" t="s">
        <v>814</v>
      </c>
      <c r="M138" s="222">
        <v>1961.05</v>
      </c>
      <c r="N138" s="228" t="s">
        <v>191</v>
      </c>
      <c r="O138" s="209" t="s">
        <v>198</v>
      </c>
      <c r="P138" s="210"/>
      <c r="Q138" s="229" t="s">
        <v>631</v>
      </c>
    </row>
    <row r="139" spans="1:17" s="247" customFormat="1">
      <c r="A139" s="215">
        <v>24</v>
      </c>
      <c r="B139" s="215" t="s">
        <v>798</v>
      </c>
      <c r="C139" s="215" t="s">
        <v>795</v>
      </c>
      <c r="D139" s="215" t="s">
        <v>798</v>
      </c>
      <c r="E139" s="227" t="s">
        <v>190</v>
      </c>
      <c r="F139" s="221">
        <v>277</v>
      </c>
      <c r="G139" s="221">
        <v>250</v>
      </c>
      <c r="H139" s="221">
        <v>165</v>
      </c>
      <c r="I139" s="215">
        <v>72</v>
      </c>
      <c r="J139" s="215">
        <v>132</v>
      </c>
      <c r="K139" s="218">
        <v>1.5680000000000001</v>
      </c>
      <c r="L139" s="219" t="s">
        <v>814</v>
      </c>
      <c r="M139" s="222">
        <v>2313.1</v>
      </c>
      <c r="N139" s="228" t="s">
        <v>191</v>
      </c>
      <c r="O139" s="209" t="s">
        <v>198</v>
      </c>
      <c r="P139" s="210"/>
      <c r="Q139" s="229" t="s">
        <v>631</v>
      </c>
    </row>
    <row r="140" spans="1:17" s="247" customFormat="1">
      <c r="A140" s="215">
        <v>25</v>
      </c>
      <c r="B140" s="215" t="s">
        <v>293</v>
      </c>
      <c r="C140" s="215" t="s">
        <v>292</v>
      </c>
      <c r="D140" s="215" t="s">
        <v>293</v>
      </c>
      <c r="E140" s="227" t="s">
        <v>190</v>
      </c>
      <c r="F140" s="221">
        <v>262</v>
      </c>
      <c r="G140" s="221">
        <v>237</v>
      </c>
      <c r="H140" s="221">
        <v>160</v>
      </c>
      <c r="I140" s="215">
        <v>71</v>
      </c>
      <c r="J140" s="215">
        <v>131</v>
      </c>
      <c r="K140" s="218">
        <v>1.488</v>
      </c>
      <c r="L140" s="219" t="s">
        <v>814</v>
      </c>
      <c r="M140" s="222">
        <v>1753.37</v>
      </c>
      <c r="N140" s="228" t="s">
        <v>191</v>
      </c>
      <c r="O140" s="209" t="s">
        <v>198</v>
      </c>
      <c r="P140" s="210"/>
      <c r="Q140" s="229" t="s">
        <v>631</v>
      </c>
    </row>
    <row r="141" spans="1:17" s="247" customFormat="1">
      <c r="A141" s="215">
        <v>26</v>
      </c>
      <c r="B141" s="215" t="s">
        <v>701</v>
      </c>
      <c r="C141" s="215" t="s">
        <v>722</v>
      </c>
      <c r="D141" s="215" t="s">
        <v>701</v>
      </c>
      <c r="E141" s="227" t="s">
        <v>190</v>
      </c>
      <c r="F141" s="221">
        <v>267</v>
      </c>
      <c r="G141" s="221">
        <v>242</v>
      </c>
      <c r="H141" s="221">
        <v>160</v>
      </c>
      <c r="I141" s="215">
        <v>71</v>
      </c>
      <c r="J141" s="215">
        <v>131</v>
      </c>
      <c r="K141" s="218">
        <v>1.488</v>
      </c>
      <c r="L141" s="219" t="s">
        <v>814</v>
      </c>
      <c r="M141" s="222">
        <v>2074.14</v>
      </c>
      <c r="N141" s="228" t="s">
        <v>191</v>
      </c>
      <c r="O141" s="209" t="s">
        <v>198</v>
      </c>
      <c r="P141" s="210"/>
      <c r="Q141" s="229" t="s">
        <v>631</v>
      </c>
    </row>
    <row r="142" spans="1:17" s="247" customFormat="1">
      <c r="A142" s="215">
        <v>27</v>
      </c>
      <c r="B142" s="215" t="s">
        <v>629</v>
      </c>
      <c r="C142" s="215" t="s">
        <v>626</v>
      </c>
      <c r="D142" s="215" t="s">
        <v>629</v>
      </c>
      <c r="E142" s="227" t="s">
        <v>190</v>
      </c>
      <c r="F142" s="221">
        <v>262</v>
      </c>
      <c r="G142" s="221">
        <v>237</v>
      </c>
      <c r="H142" s="221">
        <v>160</v>
      </c>
      <c r="I142" s="215">
        <v>71</v>
      </c>
      <c r="J142" s="215">
        <v>131</v>
      </c>
      <c r="K142" s="218">
        <v>1.488</v>
      </c>
      <c r="L142" s="219" t="s">
        <v>814</v>
      </c>
      <c r="M142" s="222">
        <v>1742.93</v>
      </c>
      <c r="N142" s="228" t="s">
        <v>191</v>
      </c>
      <c r="O142" s="209" t="s">
        <v>198</v>
      </c>
      <c r="P142" s="252"/>
      <c r="Q142" s="229" t="s">
        <v>631</v>
      </c>
    </row>
    <row r="143" spans="1:17" s="247" customFormat="1">
      <c r="A143" s="215">
        <v>28</v>
      </c>
      <c r="B143" s="215" t="s">
        <v>628</v>
      </c>
      <c r="C143" s="215" t="s">
        <v>627</v>
      </c>
      <c r="D143" s="215" t="s">
        <v>628</v>
      </c>
      <c r="E143" s="227" t="s">
        <v>190</v>
      </c>
      <c r="F143" s="221">
        <v>262</v>
      </c>
      <c r="G143" s="221">
        <v>237</v>
      </c>
      <c r="H143" s="221">
        <v>160</v>
      </c>
      <c r="I143" s="215">
        <v>71</v>
      </c>
      <c r="J143" s="215">
        <v>131</v>
      </c>
      <c r="K143" s="218">
        <v>1.488</v>
      </c>
      <c r="L143" s="219" t="s">
        <v>814</v>
      </c>
      <c r="M143" s="222">
        <v>1742.93</v>
      </c>
      <c r="N143" s="228" t="s">
        <v>191</v>
      </c>
      <c r="O143" s="209" t="s">
        <v>198</v>
      </c>
      <c r="P143" s="252"/>
      <c r="Q143" s="229" t="s">
        <v>631</v>
      </c>
    </row>
    <row r="144" spans="1:17" s="247" customFormat="1">
      <c r="A144" s="215">
        <v>29</v>
      </c>
      <c r="B144" s="215" t="s">
        <v>303</v>
      </c>
      <c r="C144" s="215" t="s">
        <v>302</v>
      </c>
      <c r="D144" s="215" t="s">
        <v>303</v>
      </c>
      <c r="E144" s="227" t="s">
        <v>190</v>
      </c>
      <c r="F144" s="221">
        <v>259</v>
      </c>
      <c r="G144" s="221">
        <v>239</v>
      </c>
      <c r="H144" s="221">
        <v>160</v>
      </c>
      <c r="I144" s="215">
        <v>71</v>
      </c>
      <c r="J144" s="215">
        <v>131</v>
      </c>
      <c r="K144" s="218">
        <v>1.488</v>
      </c>
      <c r="L144" s="219" t="s">
        <v>814</v>
      </c>
      <c r="M144" s="222">
        <v>1922.95</v>
      </c>
      <c r="N144" s="228" t="s">
        <v>191</v>
      </c>
      <c r="O144" s="209" t="s">
        <v>198</v>
      </c>
      <c r="P144" s="210"/>
      <c r="Q144" s="229" t="s">
        <v>631</v>
      </c>
    </row>
    <row r="145" spans="1:17" s="247" customFormat="1">
      <c r="A145" s="215">
        <v>30</v>
      </c>
      <c r="B145" s="215" t="s">
        <v>23</v>
      </c>
      <c r="C145" s="215" t="s">
        <v>22</v>
      </c>
      <c r="D145" s="215" t="s">
        <v>23</v>
      </c>
      <c r="E145" s="227" t="s">
        <v>190</v>
      </c>
      <c r="F145" s="221">
        <v>266</v>
      </c>
      <c r="G145" s="221">
        <v>246</v>
      </c>
      <c r="H145" s="221">
        <v>160</v>
      </c>
      <c r="I145" s="215">
        <v>71</v>
      </c>
      <c r="J145" s="215">
        <v>131</v>
      </c>
      <c r="K145" s="218">
        <v>1.488</v>
      </c>
      <c r="L145" s="219" t="s">
        <v>814</v>
      </c>
      <c r="M145" s="222">
        <v>2237.4299999999998</v>
      </c>
      <c r="N145" s="228" t="s">
        <v>191</v>
      </c>
      <c r="O145" s="209" t="s">
        <v>198</v>
      </c>
      <c r="P145" s="210"/>
      <c r="Q145" s="229" t="s">
        <v>631</v>
      </c>
    </row>
    <row r="146" spans="1:17" s="252" customFormat="1">
      <c r="A146" s="215">
        <v>31</v>
      </c>
      <c r="B146" s="215" t="s">
        <v>240</v>
      </c>
      <c r="C146" s="215" t="s">
        <v>239</v>
      </c>
      <c r="D146" s="215" t="s">
        <v>240</v>
      </c>
      <c r="E146" s="227" t="s">
        <v>190</v>
      </c>
      <c r="F146" s="221">
        <v>266</v>
      </c>
      <c r="G146" s="221">
        <v>246</v>
      </c>
      <c r="H146" s="221">
        <v>160</v>
      </c>
      <c r="I146" s="215">
        <v>71</v>
      </c>
      <c r="J146" s="215">
        <v>131</v>
      </c>
      <c r="K146" s="218">
        <v>1.488</v>
      </c>
      <c r="L146" s="219" t="s">
        <v>814</v>
      </c>
      <c r="M146" s="222">
        <v>2007.44</v>
      </c>
      <c r="N146" s="228" t="s">
        <v>191</v>
      </c>
      <c r="O146" s="209" t="s">
        <v>198</v>
      </c>
      <c r="P146" s="210"/>
      <c r="Q146" s="229" t="s">
        <v>630</v>
      </c>
    </row>
    <row r="147" spans="1:17" s="252" customFormat="1">
      <c r="A147" s="215">
        <v>32</v>
      </c>
      <c r="B147" s="215" t="s">
        <v>242</v>
      </c>
      <c r="C147" s="215" t="s">
        <v>241</v>
      </c>
      <c r="D147" s="215" t="s">
        <v>242</v>
      </c>
      <c r="E147" s="227" t="s">
        <v>190</v>
      </c>
      <c r="F147" s="221">
        <v>266</v>
      </c>
      <c r="G147" s="221">
        <v>246</v>
      </c>
      <c r="H147" s="221">
        <v>160</v>
      </c>
      <c r="I147" s="215">
        <v>71</v>
      </c>
      <c r="J147" s="215">
        <v>131</v>
      </c>
      <c r="K147" s="218">
        <v>1.488</v>
      </c>
      <c r="L147" s="219" t="s">
        <v>814</v>
      </c>
      <c r="M147" s="222">
        <v>2007.44</v>
      </c>
      <c r="N147" s="228" t="s">
        <v>191</v>
      </c>
      <c r="O147" s="209" t="s">
        <v>198</v>
      </c>
      <c r="P147" s="210"/>
      <c r="Q147" s="229" t="s">
        <v>630</v>
      </c>
    </row>
    <row r="148" spans="1:17" s="247" customFormat="1">
      <c r="A148" s="215">
        <v>33</v>
      </c>
      <c r="B148" s="215" t="s">
        <v>687</v>
      </c>
      <c r="C148" s="215" t="s">
        <v>695</v>
      </c>
      <c r="D148" s="215" t="s">
        <v>687</v>
      </c>
      <c r="E148" s="227" t="s">
        <v>190</v>
      </c>
      <c r="F148" s="221">
        <v>276</v>
      </c>
      <c r="G148" s="221">
        <v>256</v>
      </c>
      <c r="H148" s="221">
        <v>160</v>
      </c>
      <c r="I148" s="215">
        <v>71</v>
      </c>
      <c r="J148" s="215">
        <v>131</v>
      </c>
      <c r="K148" s="218">
        <v>1.488</v>
      </c>
      <c r="L148" s="219" t="s">
        <v>814</v>
      </c>
      <c r="M148" s="222">
        <v>2322.35</v>
      </c>
      <c r="N148" s="228" t="s">
        <v>191</v>
      </c>
      <c r="O148" s="209" t="s">
        <v>198</v>
      </c>
      <c r="P148" s="210"/>
      <c r="Q148" s="229" t="s">
        <v>630</v>
      </c>
    </row>
    <row r="149" spans="1:17" s="247" customFormat="1">
      <c r="A149" s="215">
        <v>34</v>
      </c>
      <c r="B149" s="215" t="s">
        <v>686</v>
      </c>
      <c r="C149" s="215" t="s">
        <v>694</v>
      </c>
      <c r="D149" s="215" t="s">
        <v>686</v>
      </c>
      <c r="E149" s="227" t="s">
        <v>190</v>
      </c>
      <c r="F149" s="221">
        <v>276</v>
      </c>
      <c r="G149" s="221">
        <v>256</v>
      </c>
      <c r="H149" s="221">
        <v>160</v>
      </c>
      <c r="I149" s="215">
        <v>71</v>
      </c>
      <c r="J149" s="215">
        <v>131</v>
      </c>
      <c r="K149" s="218">
        <v>1.488</v>
      </c>
      <c r="L149" s="219" t="s">
        <v>814</v>
      </c>
      <c r="M149" s="222">
        <v>2322.35</v>
      </c>
      <c r="N149" s="228" t="s">
        <v>191</v>
      </c>
      <c r="O149" s="209" t="s">
        <v>198</v>
      </c>
      <c r="P149" s="210"/>
      <c r="Q149" s="229" t="s">
        <v>630</v>
      </c>
    </row>
    <row r="150" spans="1:17" s="252" customFormat="1">
      <c r="A150" s="215">
        <v>35</v>
      </c>
      <c r="B150" s="215" t="s">
        <v>812</v>
      </c>
      <c r="C150" s="215" t="s">
        <v>791</v>
      </c>
      <c r="D150" s="215" t="s">
        <v>812</v>
      </c>
      <c r="E150" s="227" t="s">
        <v>190</v>
      </c>
      <c r="F150" s="221">
        <v>276</v>
      </c>
      <c r="G150" s="221">
        <v>256</v>
      </c>
      <c r="H150" s="221">
        <v>160</v>
      </c>
      <c r="I150" s="215">
        <v>71</v>
      </c>
      <c r="J150" s="215">
        <v>131</v>
      </c>
      <c r="K150" s="218">
        <v>1.488</v>
      </c>
      <c r="L150" s="219" t="s">
        <v>814</v>
      </c>
      <c r="M150" s="222">
        <v>2329.5100000000002</v>
      </c>
      <c r="N150" s="228" t="s">
        <v>191</v>
      </c>
      <c r="O150" s="209" t="s">
        <v>198</v>
      </c>
      <c r="Q150" s="229" t="s">
        <v>630</v>
      </c>
    </row>
    <row r="151" spans="1:17" s="247" customFormat="1">
      <c r="A151" s="215">
        <v>36</v>
      </c>
      <c r="B151" s="215" t="s">
        <v>708</v>
      </c>
      <c r="C151" s="215" t="s">
        <v>709</v>
      </c>
      <c r="D151" s="215" t="s">
        <v>708</v>
      </c>
      <c r="E151" s="227" t="s">
        <v>190</v>
      </c>
      <c r="F151" s="221">
        <v>276</v>
      </c>
      <c r="G151" s="221">
        <v>256</v>
      </c>
      <c r="H151" s="221">
        <v>160</v>
      </c>
      <c r="I151" s="215">
        <v>71</v>
      </c>
      <c r="J151" s="215">
        <v>131</v>
      </c>
      <c r="K151" s="218">
        <v>1.488</v>
      </c>
      <c r="L151" s="219" t="s">
        <v>814</v>
      </c>
      <c r="M151" s="222">
        <v>2322.35</v>
      </c>
      <c r="N151" s="228" t="s">
        <v>191</v>
      </c>
      <c r="O151" s="209" t="s">
        <v>198</v>
      </c>
      <c r="P151" s="210"/>
      <c r="Q151" s="229" t="s">
        <v>630</v>
      </c>
    </row>
    <row r="152" spans="1:17" s="247" customFormat="1">
      <c r="A152" s="215">
        <v>37</v>
      </c>
      <c r="B152" s="215" t="s">
        <v>412</v>
      </c>
      <c r="C152" s="215" t="s">
        <v>411</v>
      </c>
      <c r="D152" s="215" t="s">
        <v>412</v>
      </c>
      <c r="E152" s="227" t="s">
        <v>190</v>
      </c>
      <c r="F152" s="221">
        <v>266</v>
      </c>
      <c r="G152" s="221">
        <v>246</v>
      </c>
      <c r="H152" s="221">
        <v>160</v>
      </c>
      <c r="I152" s="215">
        <v>71</v>
      </c>
      <c r="J152" s="215">
        <v>131</v>
      </c>
      <c r="K152" s="218">
        <v>1.488</v>
      </c>
      <c r="L152" s="219" t="s">
        <v>814</v>
      </c>
      <c r="M152" s="222">
        <v>2042.57</v>
      </c>
      <c r="N152" s="228" t="s">
        <v>191</v>
      </c>
      <c r="O152" s="209" t="s">
        <v>198</v>
      </c>
      <c r="P152" s="210"/>
      <c r="Q152" s="229" t="s">
        <v>630</v>
      </c>
    </row>
    <row r="153" spans="1:17" s="247" customFormat="1">
      <c r="A153" s="215">
        <v>38</v>
      </c>
      <c r="B153" s="215" t="s">
        <v>462</v>
      </c>
      <c r="C153" s="215" t="s">
        <v>413</v>
      </c>
      <c r="D153" s="215" t="s">
        <v>462</v>
      </c>
      <c r="E153" s="227" t="s">
        <v>190</v>
      </c>
      <c r="F153" s="221">
        <v>266</v>
      </c>
      <c r="G153" s="221">
        <v>246</v>
      </c>
      <c r="H153" s="221">
        <v>160</v>
      </c>
      <c r="I153" s="215">
        <v>71</v>
      </c>
      <c r="J153" s="215">
        <v>131</v>
      </c>
      <c r="K153" s="218">
        <v>1.488</v>
      </c>
      <c r="L153" s="219" t="s">
        <v>814</v>
      </c>
      <c r="M153" s="222">
        <v>2042.33</v>
      </c>
      <c r="N153" s="228" t="s">
        <v>191</v>
      </c>
      <c r="O153" s="209" t="s">
        <v>198</v>
      </c>
      <c r="P153" s="210"/>
      <c r="Q153" s="229" t="s">
        <v>630</v>
      </c>
    </row>
    <row r="154" spans="1:17" s="247" customFormat="1">
      <c r="A154" s="215">
        <v>39</v>
      </c>
      <c r="B154" s="215" t="s">
        <v>295</v>
      </c>
      <c r="C154" s="215" t="s">
        <v>294</v>
      </c>
      <c r="D154" s="215" t="s">
        <v>295</v>
      </c>
      <c r="E154" s="227" t="s">
        <v>190</v>
      </c>
      <c r="F154" s="221">
        <v>266</v>
      </c>
      <c r="G154" s="221">
        <v>246</v>
      </c>
      <c r="H154" s="221">
        <v>160</v>
      </c>
      <c r="I154" s="215">
        <v>71</v>
      </c>
      <c r="J154" s="215">
        <v>131</v>
      </c>
      <c r="K154" s="218">
        <v>1.488</v>
      </c>
      <c r="L154" s="219" t="s">
        <v>814</v>
      </c>
      <c r="M154" s="222">
        <v>2316.54</v>
      </c>
      <c r="N154" s="228" t="s">
        <v>191</v>
      </c>
      <c r="O154" s="209" t="s">
        <v>198</v>
      </c>
      <c r="P154" s="210"/>
      <c r="Q154" s="229" t="s">
        <v>630</v>
      </c>
    </row>
    <row r="155" spans="1:17" s="247" customFormat="1">
      <c r="A155" s="215">
        <v>40</v>
      </c>
      <c r="B155" s="215" t="s">
        <v>297</v>
      </c>
      <c r="C155" s="215" t="s">
        <v>296</v>
      </c>
      <c r="D155" s="215" t="s">
        <v>297</v>
      </c>
      <c r="E155" s="227" t="s">
        <v>190</v>
      </c>
      <c r="F155" s="221">
        <v>266</v>
      </c>
      <c r="G155" s="221">
        <v>246</v>
      </c>
      <c r="H155" s="221">
        <v>160</v>
      </c>
      <c r="I155" s="215">
        <v>71</v>
      </c>
      <c r="J155" s="215">
        <v>131</v>
      </c>
      <c r="K155" s="218">
        <v>1.488</v>
      </c>
      <c r="L155" s="219" t="s">
        <v>814</v>
      </c>
      <c r="M155" s="222">
        <v>2316.54</v>
      </c>
      <c r="N155" s="228" t="s">
        <v>191</v>
      </c>
      <c r="O155" s="209" t="s">
        <v>198</v>
      </c>
      <c r="P155" s="210"/>
      <c r="Q155" s="229" t="s">
        <v>630</v>
      </c>
    </row>
    <row r="156" spans="1:17" s="247" customFormat="1">
      <c r="A156" s="215">
        <v>41</v>
      </c>
      <c r="B156" s="215" t="s">
        <v>299</v>
      </c>
      <c r="C156" s="215" t="s">
        <v>298</v>
      </c>
      <c r="D156" s="215" t="s">
        <v>299</v>
      </c>
      <c r="E156" s="227" t="s">
        <v>190</v>
      </c>
      <c r="F156" s="221">
        <v>266</v>
      </c>
      <c r="G156" s="221">
        <v>246</v>
      </c>
      <c r="H156" s="221">
        <v>160</v>
      </c>
      <c r="I156" s="215">
        <v>71</v>
      </c>
      <c r="J156" s="215">
        <v>131</v>
      </c>
      <c r="K156" s="218">
        <v>1.488</v>
      </c>
      <c r="L156" s="219" t="s">
        <v>814</v>
      </c>
      <c r="M156" s="222">
        <v>2240.87</v>
      </c>
      <c r="N156" s="228" t="s">
        <v>191</v>
      </c>
      <c r="O156" s="209" t="s">
        <v>198</v>
      </c>
      <c r="P156" s="210"/>
      <c r="Q156" s="229" t="s">
        <v>630</v>
      </c>
    </row>
    <row r="157" spans="1:17" s="247" customFormat="1">
      <c r="A157" s="215">
        <v>42</v>
      </c>
      <c r="B157" s="215" t="s">
        <v>301</v>
      </c>
      <c r="C157" s="215" t="s">
        <v>300</v>
      </c>
      <c r="D157" s="215" t="s">
        <v>301</v>
      </c>
      <c r="E157" s="227" t="s">
        <v>190</v>
      </c>
      <c r="F157" s="221">
        <v>266</v>
      </c>
      <c r="G157" s="221">
        <v>246</v>
      </c>
      <c r="H157" s="221">
        <v>160</v>
      </c>
      <c r="I157" s="215">
        <v>71</v>
      </c>
      <c r="J157" s="215">
        <v>131</v>
      </c>
      <c r="K157" s="218">
        <v>1.488</v>
      </c>
      <c r="L157" s="219" t="s">
        <v>814</v>
      </c>
      <c r="M157" s="222">
        <v>2240.9899999999998</v>
      </c>
      <c r="N157" s="228" t="s">
        <v>191</v>
      </c>
      <c r="O157" s="209" t="s">
        <v>198</v>
      </c>
      <c r="P157" s="210"/>
      <c r="Q157" s="229" t="s">
        <v>630</v>
      </c>
    </row>
    <row r="158" spans="1:17" s="247" customFormat="1">
      <c r="A158" s="215">
        <v>43</v>
      </c>
      <c r="B158" s="215" t="s">
        <v>244</v>
      </c>
      <c r="C158" s="215" t="s">
        <v>243</v>
      </c>
      <c r="D158" s="215" t="s">
        <v>244</v>
      </c>
      <c r="E158" s="227" t="s">
        <v>190</v>
      </c>
      <c r="F158" s="221">
        <v>266</v>
      </c>
      <c r="G158" s="221">
        <v>246</v>
      </c>
      <c r="H158" s="221">
        <v>160</v>
      </c>
      <c r="I158" s="215">
        <v>71</v>
      </c>
      <c r="J158" s="215">
        <v>131</v>
      </c>
      <c r="K158" s="218">
        <v>1.488</v>
      </c>
      <c r="L158" s="219" t="s">
        <v>814</v>
      </c>
      <c r="M158" s="222">
        <v>2382.1799999999998</v>
      </c>
      <c r="N158" s="228" t="s">
        <v>191</v>
      </c>
      <c r="O158" s="209" t="s">
        <v>198</v>
      </c>
      <c r="P158" s="210"/>
      <c r="Q158" s="229" t="s">
        <v>630</v>
      </c>
    </row>
    <row r="159" spans="1:17" s="247" customFormat="1">
      <c r="A159" s="215">
        <v>44</v>
      </c>
      <c r="B159" s="215" t="s">
        <v>246</v>
      </c>
      <c r="C159" s="215" t="s">
        <v>245</v>
      </c>
      <c r="D159" s="215" t="s">
        <v>246</v>
      </c>
      <c r="E159" s="227" t="s">
        <v>190</v>
      </c>
      <c r="F159" s="221">
        <v>266</v>
      </c>
      <c r="G159" s="221">
        <v>246</v>
      </c>
      <c r="H159" s="221">
        <v>160</v>
      </c>
      <c r="I159" s="215">
        <v>71</v>
      </c>
      <c r="J159" s="215">
        <v>131</v>
      </c>
      <c r="K159" s="218">
        <v>1.488</v>
      </c>
      <c r="L159" s="219" t="s">
        <v>814</v>
      </c>
      <c r="M159" s="222">
        <v>2382.1799999999998</v>
      </c>
      <c r="N159" s="228" t="s">
        <v>191</v>
      </c>
      <c r="O159" s="209" t="s">
        <v>198</v>
      </c>
      <c r="P159" s="210"/>
      <c r="Q159" s="229"/>
    </row>
    <row r="160" spans="1:17" s="247" customFormat="1">
      <c r="A160" s="215">
        <v>45</v>
      </c>
      <c r="B160" s="215" t="s">
        <v>828</v>
      </c>
      <c r="C160" s="215" t="s">
        <v>826</v>
      </c>
      <c r="D160" s="215" t="s">
        <v>828</v>
      </c>
      <c r="E160" s="227" t="s">
        <v>190</v>
      </c>
      <c r="F160" s="221">
        <v>276</v>
      </c>
      <c r="G160" s="221">
        <v>256</v>
      </c>
      <c r="H160" s="221">
        <v>160</v>
      </c>
      <c r="I160" s="215">
        <v>71</v>
      </c>
      <c r="J160" s="215">
        <v>131</v>
      </c>
      <c r="K160" s="218">
        <v>1.488</v>
      </c>
      <c r="L160" s="219" t="s">
        <v>814</v>
      </c>
      <c r="M160" s="222">
        <v>2636.23</v>
      </c>
      <c r="N160" s="228" t="s">
        <v>191</v>
      </c>
      <c r="O160" s="209" t="s">
        <v>198</v>
      </c>
      <c r="P160" s="210"/>
      <c r="Q160" s="229" t="s">
        <v>630</v>
      </c>
    </row>
    <row r="161" spans="1:17" s="247" customFormat="1">
      <c r="A161" s="215">
        <v>46</v>
      </c>
      <c r="B161" s="215" t="s">
        <v>830</v>
      </c>
      <c r="C161" s="215" t="s">
        <v>829</v>
      </c>
      <c r="D161" s="215" t="s">
        <v>830</v>
      </c>
      <c r="E161" s="227" t="s">
        <v>190</v>
      </c>
      <c r="F161" s="221">
        <v>276</v>
      </c>
      <c r="G161" s="221">
        <v>256</v>
      </c>
      <c r="H161" s="221">
        <v>160</v>
      </c>
      <c r="I161" s="215">
        <v>71</v>
      </c>
      <c r="J161" s="215">
        <v>131</v>
      </c>
      <c r="K161" s="218">
        <v>1.488</v>
      </c>
      <c r="L161" s="219" t="s">
        <v>814</v>
      </c>
      <c r="M161" s="222">
        <v>2368.41</v>
      </c>
      <c r="N161" s="228" t="s">
        <v>191</v>
      </c>
      <c r="O161" s="209" t="s">
        <v>198</v>
      </c>
      <c r="P161" s="210"/>
      <c r="Q161" s="229" t="s">
        <v>630</v>
      </c>
    </row>
    <row r="162" spans="1:17" s="247" customFormat="1">
      <c r="A162" s="215">
        <v>47</v>
      </c>
      <c r="B162" s="215" t="s">
        <v>836</v>
      </c>
      <c r="C162" s="215" t="s">
        <v>835</v>
      </c>
      <c r="D162" s="215" t="s">
        <v>836</v>
      </c>
      <c r="E162" s="227" t="s">
        <v>190</v>
      </c>
      <c r="F162" s="221">
        <v>276</v>
      </c>
      <c r="G162" s="221">
        <v>256</v>
      </c>
      <c r="H162" s="221">
        <v>160</v>
      </c>
      <c r="I162" s="215">
        <v>71</v>
      </c>
      <c r="J162" s="215">
        <v>131</v>
      </c>
      <c r="K162" s="218">
        <v>1.488</v>
      </c>
      <c r="L162" s="219" t="s">
        <v>814</v>
      </c>
      <c r="M162" s="222">
        <v>2638.89</v>
      </c>
      <c r="N162" s="228" t="s">
        <v>191</v>
      </c>
      <c r="O162" s="209" t="s">
        <v>198</v>
      </c>
      <c r="P162" s="210"/>
      <c r="Q162" s="229" t="s">
        <v>630</v>
      </c>
    </row>
    <row r="163" spans="1:17" s="247" customFormat="1">
      <c r="A163" s="215"/>
      <c r="B163" s="215"/>
      <c r="C163" s="215"/>
      <c r="D163" s="215"/>
      <c r="E163" s="227" t="s">
        <v>190</v>
      </c>
      <c r="F163" s="221"/>
      <c r="G163" s="221"/>
      <c r="H163" s="221"/>
      <c r="I163" s="215"/>
      <c r="J163" s="215"/>
      <c r="K163" s="218"/>
      <c r="L163" s="219" t="s">
        <v>814</v>
      </c>
      <c r="M163" s="222"/>
      <c r="N163" s="228" t="s">
        <v>191</v>
      </c>
      <c r="O163" s="209" t="s">
        <v>198</v>
      </c>
      <c r="P163" s="210"/>
      <c r="Q163" s="229"/>
    </row>
    <row r="164" spans="1:17" s="247" customFormat="1">
      <c r="A164" s="215"/>
      <c r="B164" s="215"/>
      <c r="C164" s="215"/>
      <c r="D164" s="215"/>
      <c r="E164" s="227" t="s">
        <v>190</v>
      </c>
      <c r="F164" s="221"/>
      <c r="G164" s="221"/>
      <c r="H164" s="221"/>
      <c r="I164" s="215"/>
      <c r="J164" s="215"/>
      <c r="K164" s="218"/>
      <c r="L164" s="219" t="s">
        <v>814</v>
      </c>
      <c r="M164" s="222"/>
      <c r="N164" s="228" t="s">
        <v>191</v>
      </c>
      <c r="O164" s="209" t="s">
        <v>198</v>
      </c>
      <c r="P164" s="210"/>
      <c r="Q164" s="229"/>
    </row>
    <row r="165" spans="1:17" s="247" customFormat="1">
      <c r="A165" s="215">
        <v>1</v>
      </c>
      <c r="B165" s="215" t="s">
        <v>340</v>
      </c>
      <c r="C165" s="215" t="s">
        <v>339</v>
      </c>
      <c r="D165" s="215" t="s">
        <v>340</v>
      </c>
      <c r="E165" s="227" t="s">
        <v>190</v>
      </c>
      <c r="F165" s="221">
        <v>260</v>
      </c>
      <c r="G165" s="221">
        <v>235</v>
      </c>
      <c r="H165" s="221">
        <v>162</v>
      </c>
      <c r="I165" s="215">
        <v>70</v>
      </c>
      <c r="J165" s="215">
        <v>124</v>
      </c>
      <c r="K165" s="218">
        <v>1.407</v>
      </c>
      <c r="L165" s="219" t="s">
        <v>814</v>
      </c>
      <c r="M165" s="222">
        <v>1857.91</v>
      </c>
      <c r="N165" s="228" t="s">
        <v>191</v>
      </c>
      <c r="O165" s="209" t="s">
        <v>198</v>
      </c>
      <c r="P165" s="210"/>
      <c r="Q165" s="229" t="s">
        <v>630</v>
      </c>
    </row>
    <row r="166" spans="1:17" s="247" customFormat="1">
      <c r="A166" s="215">
        <v>2</v>
      </c>
      <c r="B166" s="215" t="s">
        <v>342</v>
      </c>
      <c r="C166" s="215" t="s">
        <v>341</v>
      </c>
      <c r="D166" s="215" t="s">
        <v>342</v>
      </c>
      <c r="E166" s="227" t="s">
        <v>190</v>
      </c>
      <c r="F166" s="221">
        <v>260</v>
      </c>
      <c r="G166" s="221">
        <v>235</v>
      </c>
      <c r="H166" s="221">
        <v>162</v>
      </c>
      <c r="I166" s="215">
        <v>70</v>
      </c>
      <c r="J166" s="215">
        <v>124</v>
      </c>
      <c r="K166" s="218">
        <v>1.407</v>
      </c>
      <c r="L166" s="219" t="s">
        <v>814</v>
      </c>
      <c r="M166" s="222">
        <v>2271.86</v>
      </c>
      <c r="N166" s="228" t="s">
        <v>191</v>
      </c>
      <c r="O166" s="209" t="s">
        <v>198</v>
      </c>
      <c r="P166" s="210"/>
      <c r="Q166" s="229" t="s">
        <v>630</v>
      </c>
    </row>
    <row r="167" spans="1:17" s="247" customFormat="1">
      <c r="A167" s="215">
        <v>3</v>
      </c>
      <c r="B167" s="215" t="s">
        <v>344</v>
      </c>
      <c r="C167" s="215" t="s">
        <v>343</v>
      </c>
      <c r="D167" s="215" t="s">
        <v>344</v>
      </c>
      <c r="E167" s="227" t="s">
        <v>190</v>
      </c>
      <c r="F167" s="221">
        <v>260</v>
      </c>
      <c r="G167" s="221">
        <v>235</v>
      </c>
      <c r="H167" s="221">
        <v>162</v>
      </c>
      <c r="I167" s="215">
        <v>70</v>
      </c>
      <c r="J167" s="215">
        <v>124</v>
      </c>
      <c r="K167" s="218">
        <v>1.407</v>
      </c>
      <c r="L167" s="219" t="s">
        <v>814</v>
      </c>
      <c r="M167" s="222">
        <v>2027.82</v>
      </c>
      <c r="N167" s="228" t="s">
        <v>191</v>
      </c>
      <c r="O167" s="209" t="s">
        <v>198</v>
      </c>
      <c r="P167" s="210"/>
      <c r="Q167" s="229" t="s">
        <v>630</v>
      </c>
    </row>
    <row r="168" spans="1:17" s="247" customFormat="1">
      <c r="A168" s="215">
        <v>4</v>
      </c>
      <c r="B168" s="215" t="s">
        <v>280</v>
      </c>
      <c r="C168" s="215" t="s">
        <v>279</v>
      </c>
      <c r="D168" s="215" t="s">
        <v>280</v>
      </c>
      <c r="E168" s="227" t="s">
        <v>190</v>
      </c>
      <c r="F168" s="221">
        <v>238</v>
      </c>
      <c r="G168" s="221">
        <v>216</v>
      </c>
      <c r="H168" s="221">
        <v>163</v>
      </c>
      <c r="I168" s="215">
        <v>65</v>
      </c>
      <c r="J168" s="215">
        <v>124</v>
      </c>
      <c r="K168" s="218">
        <v>1.3140000000000001</v>
      </c>
      <c r="L168" s="219" t="s">
        <v>814</v>
      </c>
      <c r="M168" s="222">
        <v>1762.09</v>
      </c>
      <c r="N168" s="228" t="s">
        <v>191</v>
      </c>
      <c r="O168" s="209" t="s">
        <v>198</v>
      </c>
      <c r="P168" s="210"/>
      <c r="Q168" s="229" t="s">
        <v>631</v>
      </c>
    </row>
    <row r="169" spans="1:17" s="247" customFormat="1">
      <c r="A169" s="215">
        <v>5</v>
      </c>
      <c r="B169" s="215" t="s">
        <v>282</v>
      </c>
      <c r="C169" s="215" t="s">
        <v>281</v>
      </c>
      <c r="D169" s="215" t="s">
        <v>282</v>
      </c>
      <c r="E169" s="227" t="s">
        <v>190</v>
      </c>
      <c r="F169" s="221">
        <v>238</v>
      </c>
      <c r="G169" s="221">
        <v>216</v>
      </c>
      <c r="H169" s="221">
        <v>163</v>
      </c>
      <c r="I169" s="215">
        <v>65</v>
      </c>
      <c r="J169" s="215">
        <v>124</v>
      </c>
      <c r="K169" s="218">
        <v>1.3140000000000001</v>
      </c>
      <c r="L169" s="219" t="s">
        <v>814</v>
      </c>
      <c r="M169" s="222">
        <v>1810.62</v>
      </c>
      <c r="N169" s="228" t="s">
        <v>191</v>
      </c>
      <c r="O169" s="209" t="s">
        <v>198</v>
      </c>
      <c r="P169" s="252"/>
      <c r="Q169" s="229" t="s">
        <v>631</v>
      </c>
    </row>
    <row r="170" spans="1:17" s="247" customFormat="1">
      <c r="A170" s="215">
        <v>6</v>
      </c>
      <c r="B170" s="215" t="s">
        <v>717</v>
      </c>
      <c r="C170" s="215" t="s">
        <v>713</v>
      </c>
      <c r="D170" s="215" t="s">
        <v>717</v>
      </c>
      <c r="E170" s="227" t="s">
        <v>190</v>
      </c>
      <c r="F170" s="221">
        <v>238</v>
      </c>
      <c r="G170" s="221">
        <v>216</v>
      </c>
      <c r="H170" s="221">
        <v>163</v>
      </c>
      <c r="I170" s="215">
        <v>65</v>
      </c>
      <c r="J170" s="215">
        <v>124</v>
      </c>
      <c r="K170" s="218">
        <v>1.3140000000000001</v>
      </c>
      <c r="L170" s="219" t="s">
        <v>814</v>
      </c>
      <c r="M170" s="222">
        <v>1763.16</v>
      </c>
      <c r="N170" s="228" t="s">
        <v>191</v>
      </c>
      <c r="O170" s="209" t="s">
        <v>198</v>
      </c>
      <c r="P170" s="252"/>
      <c r="Q170" s="229" t="s">
        <v>631</v>
      </c>
    </row>
    <row r="171" spans="1:17" s="247" customFormat="1">
      <c r="A171" s="215">
        <v>7</v>
      </c>
      <c r="B171" s="215" t="s">
        <v>718</v>
      </c>
      <c r="C171" s="215" t="s">
        <v>714</v>
      </c>
      <c r="D171" s="215" t="s">
        <v>718</v>
      </c>
      <c r="E171" s="227" t="s">
        <v>190</v>
      </c>
      <c r="F171" s="221">
        <v>238</v>
      </c>
      <c r="G171" s="221">
        <v>216</v>
      </c>
      <c r="H171" s="221">
        <v>163</v>
      </c>
      <c r="I171" s="215">
        <v>65</v>
      </c>
      <c r="J171" s="215">
        <v>124</v>
      </c>
      <c r="K171" s="218">
        <v>1.3140000000000001</v>
      </c>
      <c r="L171" s="219" t="s">
        <v>814</v>
      </c>
      <c r="M171" s="222">
        <v>1763.16</v>
      </c>
      <c r="N171" s="228" t="s">
        <v>191</v>
      </c>
      <c r="O171" s="209" t="s">
        <v>198</v>
      </c>
      <c r="P171" s="252"/>
      <c r="Q171" s="229" t="s">
        <v>631</v>
      </c>
    </row>
    <row r="172" spans="1:17" s="247" customFormat="1">
      <c r="A172" s="215">
        <v>8</v>
      </c>
      <c r="B172" s="215" t="s">
        <v>284</v>
      </c>
      <c r="C172" s="215" t="s">
        <v>283</v>
      </c>
      <c r="D172" s="215" t="s">
        <v>284</v>
      </c>
      <c r="E172" s="227" t="s">
        <v>190</v>
      </c>
      <c r="F172" s="221">
        <v>238</v>
      </c>
      <c r="G172" s="221">
        <v>216</v>
      </c>
      <c r="H172" s="221">
        <v>163</v>
      </c>
      <c r="I172" s="215">
        <v>65</v>
      </c>
      <c r="J172" s="215">
        <v>124</v>
      </c>
      <c r="K172" s="218">
        <v>1.3140000000000001</v>
      </c>
      <c r="L172" s="219" t="s">
        <v>814</v>
      </c>
      <c r="M172" s="222">
        <v>1936.91</v>
      </c>
      <c r="N172" s="228" t="s">
        <v>191</v>
      </c>
      <c r="O172" s="209" t="s">
        <v>198</v>
      </c>
      <c r="P172" s="252"/>
      <c r="Q172" s="229" t="s">
        <v>631</v>
      </c>
    </row>
    <row r="173" spans="1:17" s="247" customFormat="1">
      <c r="A173" s="215">
        <v>9</v>
      </c>
      <c r="B173" s="215" t="s">
        <v>272</v>
      </c>
      <c r="C173" s="215" t="s">
        <v>271</v>
      </c>
      <c r="D173" s="215" t="s">
        <v>272</v>
      </c>
      <c r="E173" s="227" t="s">
        <v>190</v>
      </c>
      <c r="F173" s="221">
        <v>254</v>
      </c>
      <c r="G173" s="221">
        <v>229</v>
      </c>
      <c r="H173" s="221">
        <v>163</v>
      </c>
      <c r="I173" s="215">
        <v>70</v>
      </c>
      <c r="J173" s="215">
        <v>130</v>
      </c>
      <c r="K173" s="218">
        <v>1.484</v>
      </c>
      <c r="L173" s="219" t="s">
        <v>814</v>
      </c>
      <c r="M173" s="222">
        <v>1932.62</v>
      </c>
      <c r="N173" s="228" t="s">
        <v>191</v>
      </c>
      <c r="O173" s="209" t="s">
        <v>198</v>
      </c>
      <c r="P173" s="210"/>
      <c r="Q173" s="229" t="s">
        <v>631</v>
      </c>
    </row>
    <row r="174" spans="1:17" s="247" customFormat="1">
      <c r="A174" s="215">
        <v>10</v>
      </c>
      <c r="B174" s="215" t="s">
        <v>274</v>
      </c>
      <c r="C174" s="215" t="s">
        <v>273</v>
      </c>
      <c r="D174" s="215" t="s">
        <v>274</v>
      </c>
      <c r="E174" s="227" t="s">
        <v>190</v>
      </c>
      <c r="F174" s="221">
        <v>254</v>
      </c>
      <c r="G174" s="221">
        <v>229</v>
      </c>
      <c r="H174" s="221">
        <v>163</v>
      </c>
      <c r="I174" s="215">
        <v>70</v>
      </c>
      <c r="J174" s="215">
        <v>130</v>
      </c>
      <c r="K174" s="218">
        <v>1.484</v>
      </c>
      <c r="L174" s="219" t="s">
        <v>814</v>
      </c>
      <c r="M174" s="222">
        <v>1981.59</v>
      </c>
      <c r="N174" s="228" t="s">
        <v>191</v>
      </c>
      <c r="O174" s="209" t="s">
        <v>198</v>
      </c>
      <c r="P174" s="210"/>
      <c r="Q174" s="229" t="s">
        <v>631</v>
      </c>
    </row>
    <row r="175" spans="1:17" s="252" customFormat="1">
      <c r="A175" s="215">
        <v>11</v>
      </c>
      <c r="B175" s="215" t="s">
        <v>719</v>
      </c>
      <c r="C175" s="215" t="s">
        <v>715</v>
      </c>
      <c r="D175" s="215" t="s">
        <v>719</v>
      </c>
      <c r="E175" s="227" t="s">
        <v>190</v>
      </c>
      <c r="F175" s="221">
        <v>254</v>
      </c>
      <c r="G175" s="221">
        <v>229</v>
      </c>
      <c r="H175" s="221">
        <v>163</v>
      </c>
      <c r="I175" s="215">
        <v>70</v>
      </c>
      <c r="J175" s="215">
        <v>130</v>
      </c>
      <c r="K175" s="218">
        <v>1.484</v>
      </c>
      <c r="L175" s="219" t="s">
        <v>814</v>
      </c>
      <c r="M175" s="222">
        <v>1911.01</v>
      </c>
      <c r="N175" s="228" t="s">
        <v>191</v>
      </c>
      <c r="O175" s="209" t="s">
        <v>198</v>
      </c>
      <c r="P175" s="210"/>
      <c r="Q175" s="229" t="s">
        <v>631</v>
      </c>
    </row>
    <row r="176" spans="1:17" s="252" customFormat="1">
      <c r="A176" s="215">
        <v>12</v>
      </c>
      <c r="B176" s="215" t="s">
        <v>720</v>
      </c>
      <c r="C176" s="215" t="s">
        <v>716</v>
      </c>
      <c r="D176" s="215" t="s">
        <v>720</v>
      </c>
      <c r="E176" s="227" t="s">
        <v>190</v>
      </c>
      <c r="F176" s="221">
        <v>254</v>
      </c>
      <c r="G176" s="221">
        <v>229</v>
      </c>
      <c r="H176" s="221">
        <v>163</v>
      </c>
      <c r="I176" s="215">
        <v>70</v>
      </c>
      <c r="J176" s="215">
        <v>130</v>
      </c>
      <c r="K176" s="218">
        <v>1.484</v>
      </c>
      <c r="L176" s="219" t="s">
        <v>814</v>
      </c>
      <c r="M176" s="222">
        <v>1911.01</v>
      </c>
      <c r="N176" s="228" t="s">
        <v>191</v>
      </c>
      <c r="O176" s="209" t="s">
        <v>198</v>
      </c>
      <c r="P176" s="210"/>
      <c r="Q176" s="229" t="s">
        <v>631</v>
      </c>
    </row>
    <row r="177" spans="1:17" s="252" customFormat="1">
      <c r="A177" s="215">
        <v>13</v>
      </c>
      <c r="B177" s="215" t="s">
        <v>276</v>
      </c>
      <c r="C177" s="215" t="s">
        <v>275</v>
      </c>
      <c r="D177" s="215" t="s">
        <v>276</v>
      </c>
      <c r="E177" s="227" t="s">
        <v>190</v>
      </c>
      <c r="F177" s="221">
        <v>254</v>
      </c>
      <c r="G177" s="221">
        <v>229</v>
      </c>
      <c r="H177" s="221">
        <v>163</v>
      </c>
      <c r="I177" s="215">
        <v>70</v>
      </c>
      <c r="J177" s="215">
        <v>130</v>
      </c>
      <c r="K177" s="218">
        <v>1.484</v>
      </c>
      <c r="L177" s="219" t="s">
        <v>814</v>
      </c>
      <c r="M177" s="222">
        <v>2119.6799999999998</v>
      </c>
      <c r="N177" s="228" t="s">
        <v>191</v>
      </c>
      <c r="O177" s="209" t="s">
        <v>198</v>
      </c>
      <c r="P177" s="210"/>
      <c r="Q177" s="229" t="s">
        <v>631</v>
      </c>
    </row>
    <row r="178" spans="1:17" s="252" customFormat="1">
      <c r="A178" s="215">
        <v>14</v>
      </c>
      <c r="B178" s="215" t="s">
        <v>309</v>
      </c>
      <c r="C178" s="215" t="s">
        <v>308</v>
      </c>
      <c r="D178" s="215" t="s">
        <v>309</v>
      </c>
      <c r="E178" s="227" t="s">
        <v>190</v>
      </c>
      <c r="F178" s="221">
        <v>254</v>
      </c>
      <c r="G178" s="221">
        <v>229</v>
      </c>
      <c r="H178" s="221">
        <v>163</v>
      </c>
      <c r="I178" s="215">
        <v>70</v>
      </c>
      <c r="J178" s="215">
        <v>130</v>
      </c>
      <c r="K178" s="218">
        <v>1.484</v>
      </c>
      <c r="L178" s="219" t="s">
        <v>814</v>
      </c>
      <c r="M178" s="222">
        <v>1971.94</v>
      </c>
      <c r="N178" s="228" t="s">
        <v>191</v>
      </c>
      <c r="O178" s="209" t="s">
        <v>198</v>
      </c>
      <c r="P178" s="210"/>
      <c r="Q178" s="229" t="s">
        <v>631</v>
      </c>
    </row>
    <row r="179" spans="1:17" s="247" customFormat="1">
      <c r="A179" s="215">
        <v>15</v>
      </c>
      <c r="B179" s="215" t="s">
        <v>727</v>
      </c>
      <c r="C179" s="215" t="s">
        <v>726</v>
      </c>
      <c r="D179" s="215" t="s">
        <v>727</v>
      </c>
      <c r="E179" s="227" t="s">
        <v>190</v>
      </c>
      <c r="F179" s="221">
        <v>259</v>
      </c>
      <c r="G179" s="221">
        <v>234</v>
      </c>
      <c r="H179" s="221">
        <v>163</v>
      </c>
      <c r="I179" s="215">
        <v>70</v>
      </c>
      <c r="J179" s="215">
        <v>130</v>
      </c>
      <c r="K179" s="218">
        <v>1.484</v>
      </c>
      <c r="L179" s="219" t="s">
        <v>814</v>
      </c>
      <c r="M179" s="222">
        <v>2325.4699999999998</v>
      </c>
      <c r="N179" s="228" t="s">
        <v>191</v>
      </c>
      <c r="O179" s="209" t="s">
        <v>198</v>
      </c>
      <c r="P179" s="210"/>
      <c r="Q179" s="229" t="s">
        <v>631</v>
      </c>
    </row>
    <row r="180" spans="1:17" s="252" customFormat="1">
      <c r="A180" s="215">
        <v>16</v>
      </c>
      <c r="B180" s="215" t="s">
        <v>286</v>
      </c>
      <c r="C180" s="215" t="s">
        <v>285</v>
      </c>
      <c r="D180" s="215" t="s">
        <v>286</v>
      </c>
      <c r="E180" s="227" t="s">
        <v>190</v>
      </c>
      <c r="F180" s="221">
        <v>238</v>
      </c>
      <c r="G180" s="221">
        <v>216</v>
      </c>
      <c r="H180" s="221">
        <v>163</v>
      </c>
      <c r="I180" s="215">
        <v>65</v>
      </c>
      <c r="J180" s="215">
        <v>124</v>
      </c>
      <c r="K180" s="218">
        <v>1.3140000000000001</v>
      </c>
      <c r="L180" s="219" t="s">
        <v>814</v>
      </c>
      <c r="M180" s="222">
        <v>1982.09</v>
      </c>
      <c r="N180" s="228" t="s">
        <v>191</v>
      </c>
      <c r="O180" s="209" t="s">
        <v>198</v>
      </c>
      <c r="P180" s="210"/>
      <c r="Q180" s="229" t="s">
        <v>631</v>
      </c>
    </row>
    <row r="181" spans="1:17" s="252" customFormat="1">
      <c r="A181" s="215">
        <v>17</v>
      </c>
      <c r="B181" s="215" t="s">
        <v>278</v>
      </c>
      <c r="C181" s="215" t="s">
        <v>277</v>
      </c>
      <c r="D181" s="215" t="s">
        <v>278</v>
      </c>
      <c r="E181" s="227" t="s">
        <v>190</v>
      </c>
      <c r="F181" s="221">
        <v>254</v>
      </c>
      <c r="G181" s="221">
        <v>229</v>
      </c>
      <c r="H181" s="221">
        <v>163</v>
      </c>
      <c r="I181" s="215">
        <v>70</v>
      </c>
      <c r="J181" s="215">
        <v>130</v>
      </c>
      <c r="K181" s="218">
        <v>1.484</v>
      </c>
      <c r="L181" s="219" t="s">
        <v>814</v>
      </c>
      <c r="M181" s="222">
        <v>2168.64</v>
      </c>
      <c r="N181" s="228" t="s">
        <v>191</v>
      </c>
      <c r="O181" s="209" t="s">
        <v>198</v>
      </c>
      <c r="P181" s="210"/>
      <c r="Q181" s="229" t="s">
        <v>631</v>
      </c>
    </row>
    <row r="182" spans="1:17" s="252" customFormat="1">
      <c r="A182" s="215">
        <v>18</v>
      </c>
      <c r="B182" s="215" t="s">
        <v>682</v>
      </c>
      <c r="C182" s="215" t="s">
        <v>678</v>
      </c>
      <c r="D182" s="215" t="s">
        <v>682</v>
      </c>
      <c r="E182" s="227" t="s">
        <v>190</v>
      </c>
      <c r="F182" s="221">
        <v>238</v>
      </c>
      <c r="G182" s="221">
        <v>216</v>
      </c>
      <c r="H182" s="221">
        <v>163</v>
      </c>
      <c r="I182" s="215">
        <v>65</v>
      </c>
      <c r="J182" s="215">
        <v>124</v>
      </c>
      <c r="K182" s="218">
        <v>1.3140000000000001</v>
      </c>
      <c r="L182" s="219" t="s">
        <v>814</v>
      </c>
      <c r="M182" s="222">
        <v>2109.62</v>
      </c>
      <c r="N182" s="228" t="s">
        <v>191</v>
      </c>
      <c r="O182" s="209" t="s">
        <v>198</v>
      </c>
      <c r="P182" s="210"/>
      <c r="Q182" s="229" t="s">
        <v>631</v>
      </c>
    </row>
    <row r="183" spans="1:17" s="252" customFormat="1">
      <c r="A183" s="215">
        <v>19</v>
      </c>
      <c r="B183" s="215" t="s">
        <v>728</v>
      </c>
      <c r="C183" s="215" t="s">
        <v>725</v>
      </c>
      <c r="D183" s="215" t="s">
        <v>728</v>
      </c>
      <c r="E183" s="227" t="s">
        <v>190</v>
      </c>
      <c r="F183" s="221">
        <v>243</v>
      </c>
      <c r="G183" s="221">
        <v>221</v>
      </c>
      <c r="H183" s="221">
        <v>163</v>
      </c>
      <c r="I183" s="215">
        <v>65</v>
      </c>
      <c r="J183" s="215">
        <v>124</v>
      </c>
      <c r="K183" s="218">
        <v>1.3140000000000001</v>
      </c>
      <c r="L183" s="219" t="s">
        <v>814</v>
      </c>
      <c r="M183" s="222">
        <v>2158.3000000000002</v>
      </c>
      <c r="N183" s="228" t="s">
        <v>191</v>
      </c>
      <c r="O183" s="209" t="s">
        <v>198</v>
      </c>
      <c r="P183" s="210"/>
      <c r="Q183" s="229" t="s">
        <v>631</v>
      </c>
    </row>
    <row r="184" spans="1:17" s="252" customFormat="1">
      <c r="A184" s="215">
        <v>20</v>
      </c>
      <c r="B184" s="215" t="s">
        <v>683</v>
      </c>
      <c r="C184" s="215" t="s">
        <v>679</v>
      </c>
      <c r="D184" s="215" t="s">
        <v>683</v>
      </c>
      <c r="E184" s="227" t="s">
        <v>190</v>
      </c>
      <c r="F184" s="221">
        <v>243</v>
      </c>
      <c r="G184" s="221">
        <v>221</v>
      </c>
      <c r="H184" s="221">
        <v>163</v>
      </c>
      <c r="I184" s="215">
        <v>65</v>
      </c>
      <c r="J184" s="215">
        <v>124</v>
      </c>
      <c r="K184" s="218">
        <v>1.3140000000000001</v>
      </c>
      <c r="L184" s="219" t="s">
        <v>814</v>
      </c>
      <c r="M184" s="222">
        <v>2289.52</v>
      </c>
      <c r="N184" s="228" t="s">
        <v>191</v>
      </c>
      <c r="O184" s="209" t="s">
        <v>198</v>
      </c>
      <c r="P184" s="210"/>
      <c r="Q184" s="229" t="s">
        <v>631</v>
      </c>
    </row>
    <row r="185" spans="1:17" s="252" customFormat="1">
      <c r="A185" s="215">
        <v>21</v>
      </c>
      <c r="B185" s="215" t="s">
        <v>796</v>
      </c>
      <c r="C185" s="215" t="s">
        <v>794</v>
      </c>
      <c r="D185" s="215" t="s">
        <v>796</v>
      </c>
      <c r="E185" s="227" t="s">
        <v>190</v>
      </c>
      <c r="F185" s="221">
        <v>243</v>
      </c>
      <c r="G185" s="221">
        <v>221</v>
      </c>
      <c r="H185" s="221">
        <v>163</v>
      </c>
      <c r="I185" s="215">
        <v>65</v>
      </c>
      <c r="J185" s="215">
        <v>124</v>
      </c>
      <c r="K185" s="218">
        <v>1.3140000000000001</v>
      </c>
      <c r="L185" s="219" t="s">
        <v>814</v>
      </c>
      <c r="M185" s="222">
        <v>2334.7600000000002</v>
      </c>
      <c r="N185" s="228" t="s">
        <v>191</v>
      </c>
      <c r="O185" s="209" t="s">
        <v>198</v>
      </c>
      <c r="Q185" s="229" t="s">
        <v>631</v>
      </c>
    </row>
    <row r="186" spans="1:17" s="252" customFormat="1">
      <c r="A186" s="215">
        <v>22</v>
      </c>
      <c r="B186" s="215" t="s">
        <v>684</v>
      </c>
      <c r="C186" s="215" t="s">
        <v>680</v>
      </c>
      <c r="D186" s="215" t="s">
        <v>684</v>
      </c>
      <c r="E186" s="227" t="s">
        <v>190</v>
      </c>
      <c r="F186" s="221">
        <v>254</v>
      </c>
      <c r="G186" s="221">
        <v>229</v>
      </c>
      <c r="H186" s="221">
        <v>163</v>
      </c>
      <c r="I186" s="215">
        <v>70</v>
      </c>
      <c r="J186" s="215">
        <v>130</v>
      </c>
      <c r="K186" s="218">
        <v>1.484</v>
      </c>
      <c r="L186" s="219" t="s">
        <v>814</v>
      </c>
      <c r="M186" s="222">
        <v>2286.0700000000002</v>
      </c>
      <c r="N186" s="228" t="s">
        <v>191</v>
      </c>
      <c r="O186" s="209" t="s">
        <v>198</v>
      </c>
      <c r="Q186" s="229" t="s">
        <v>631</v>
      </c>
    </row>
    <row r="187" spans="1:17" s="252" customFormat="1">
      <c r="A187" s="215">
        <v>23</v>
      </c>
      <c r="B187" s="215" t="s">
        <v>724</v>
      </c>
      <c r="C187" s="215" t="s">
        <v>723</v>
      </c>
      <c r="D187" s="215" t="s">
        <v>724</v>
      </c>
      <c r="E187" s="227" t="s">
        <v>190</v>
      </c>
      <c r="F187" s="221">
        <v>259</v>
      </c>
      <c r="G187" s="221">
        <v>234</v>
      </c>
      <c r="H187" s="221">
        <v>163</v>
      </c>
      <c r="I187" s="215">
        <v>70</v>
      </c>
      <c r="J187" s="215">
        <v>130</v>
      </c>
      <c r="K187" s="218">
        <v>1.484</v>
      </c>
      <c r="L187" s="219" t="s">
        <v>814</v>
      </c>
      <c r="M187" s="222">
        <v>2335.04</v>
      </c>
      <c r="N187" s="228" t="s">
        <v>191</v>
      </c>
      <c r="O187" s="209" t="s">
        <v>198</v>
      </c>
      <c r="Q187" s="229" t="s">
        <v>631</v>
      </c>
    </row>
    <row r="188" spans="1:17" s="252" customFormat="1">
      <c r="A188" s="215">
        <v>24</v>
      </c>
      <c r="B188" s="215" t="s">
        <v>685</v>
      </c>
      <c r="C188" s="215" t="s">
        <v>681</v>
      </c>
      <c r="D188" s="215" t="s">
        <v>685</v>
      </c>
      <c r="E188" s="227" t="s">
        <v>190</v>
      </c>
      <c r="F188" s="221">
        <v>259</v>
      </c>
      <c r="G188" s="221">
        <v>234</v>
      </c>
      <c r="H188" s="221">
        <v>163</v>
      </c>
      <c r="I188" s="215">
        <v>70</v>
      </c>
      <c r="J188" s="215">
        <v>130</v>
      </c>
      <c r="K188" s="218">
        <v>1.484</v>
      </c>
      <c r="L188" s="219" t="s">
        <v>814</v>
      </c>
      <c r="M188" s="222">
        <v>2478.0500000000002</v>
      </c>
      <c r="N188" s="228" t="s">
        <v>191</v>
      </c>
      <c r="O188" s="209" t="s">
        <v>198</v>
      </c>
      <c r="P188" s="210"/>
      <c r="Q188" s="229" t="s">
        <v>631</v>
      </c>
    </row>
    <row r="189" spans="1:17" s="252" customFormat="1">
      <c r="A189" s="215">
        <v>25</v>
      </c>
      <c r="B189" s="215" t="s">
        <v>797</v>
      </c>
      <c r="C189" s="215" t="s">
        <v>793</v>
      </c>
      <c r="D189" s="215" t="s">
        <v>797</v>
      </c>
      <c r="E189" s="227" t="s">
        <v>190</v>
      </c>
      <c r="F189" s="221">
        <v>259</v>
      </c>
      <c r="G189" s="221">
        <v>234</v>
      </c>
      <c r="H189" s="221">
        <v>163</v>
      </c>
      <c r="I189" s="215">
        <v>70</v>
      </c>
      <c r="J189" s="215">
        <v>130</v>
      </c>
      <c r="K189" s="218">
        <v>1.48</v>
      </c>
      <c r="L189" s="219" t="s">
        <v>814</v>
      </c>
      <c r="M189" s="222">
        <v>2527.0300000000002</v>
      </c>
      <c r="N189" s="228" t="s">
        <v>191</v>
      </c>
      <c r="O189" s="209" t="s">
        <v>198</v>
      </c>
      <c r="P189" s="210"/>
      <c r="Q189" s="229" t="s">
        <v>631</v>
      </c>
    </row>
    <row r="190" spans="1:17" s="252" customFormat="1">
      <c r="A190" s="215">
        <v>26</v>
      </c>
      <c r="B190" s="215" t="s">
        <v>256</v>
      </c>
      <c r="C190" s="215" t="s">
        <v>255</v>
      </c>
      <c r="D190" s="215" t="s">
        <v>256</v>
      </c>
      <c r="E190" s="227" t="s">
        <v>190</v>
      </c>
      <c r="F190" s="221">
        <v>223</v>
      </c>
      <c r="G190" s="221">
        <v>205</v>
      </c>
      <c r="H190" s="221">
        <v>156</v>
      </c>
      <c r="I190" s="215">
        <v>68</v>
      </c>
      <c r="J190" s="215">
        <v>119</v>
      </c>
      <c r="K190" s="218">
        <v>1.262</v>
      </c>
      <c r="L190" s="219" t="s">
        <v>814</v>
      </c>
      <c r="M190" s="222">
        <v>2438.2600000000002</v>
      </c>
      <c r="N190" s="228" t="s">
        <v>191</v>
      </c>
      <c r="O190" s="209" t="s">
        <v>198</v>
      </c>
      <c r="P190" s="210"/>
      <c r="Q190" s="229" t="s">
        <v>630</v>
      </c>
    </row>
    <row r="191" spans="1:17" s="252" customFormat="1">
      <c r="A191" s="215">
        <v>27</v>
      </c>
      <c r="B191" s="215" t="s">
        <v>248</v>
      </c>
      <c r="C191" s="215" t="s">
        <v>247</v>
      </c>
      <c r="D191" s="215" t="s">
        <v>248</v>
      </c>
      <c r="E191" s="227" t="s">
        <v>190</v>
      </c>
      <c r="F191" s="221">
        <v>223</v>
      </c>
      <c r="G191" s="221">
        <v>205</v>
      </c>
      <c r="H191" s="221">
        <v>156</v>
      </c>
      <c r="I191" s="215">
        <v>68</v>
      </c>
      <c r="J191" s="215">
        <v>119</v>
      </c>
      <c r="K191" s="218">
        <v>1.262</v>
      </c>
      <c r="L191" s="219" t="s">
        <v>814</v>
      </c>
      <c r="M191" s="222">
        <v>2438.67</v>
      </c>
      <c r="N191" s="228" t="s">
        <v>191</v>
      </c>
      <c r="O191" s="209" t="s">
        <v>198</v>
      </c>
      <c r="P191" s="210"/>
      <c r="Q191" s="229" t="s">
        <v>630</v>
      </c>
    </row>
    <row r="192" spans="1:17" s="252" customFormat="1">
      <c r="A192" s="215">
        <v>28</v>
      </c>
      <c r="B192" s="215" t="s">
        <v>252</v>
      </c>
      <c r="C192" s="215" t="s">
        <v>251</v>
      </c>
      <c r="D192" s="215" t="s">
        <v>252</v>
      </c>
      <c r="E192" s="227" t="s">
        <v>190</v>
      </c>
      <c r="F192" s="221">
        <v>223</v>
      </c>
      <c r="G192" s="221">
        <v>205</v>
      </c>
      <c r="H192" s="221">
        <v>156</v>
      </c>
      <c r="I192" s="215">
        <v>68</v>
      </c>
      <c r="J192" s="215">
        <v>119</v>
      </c>
      <c r="K192" s="218">
        <v>1.262</v>
      </c>
      <c r="L192" s="219" t="s">
        <v>814</v>
      </c>
      <c r="M192" s="222">
        <v>2437.5300000000002</v>
      </c>
      <c r="N192" s="228" t="s">
        <v>191</v>
      </c>
      <c r="O192" s="209" t="s">
        <v>198</v>
      </c>
      <c r="Q192" s="229" t="s">
        <v>630</v>
      </c>
    </row>
    <row r="193" spans="1:17" s="252" customFormat="1">
      <c r="A193" s="215">
        <v>29</v>
      </c>
      <c r="B193" s="215" t="s">
        <v>258</v>
      </c>
      <c r="C193" s="215" t="s">
        <v>257</v>
      </c>
      <c r="D193" s="215" t="s">
        <v>258</v>
      </c>
      <c r="E193" s="227" t="s">
        <v>190</v>
      </c>
      <c r="F193" s="221">
        <v>223</v>
      </c>
      <c r="G193" s="221">
        <v>205</v>
      </c>
      <c r="H193" s="221">
        <v>156</v>
      </c>
      <c r="I193" s="215">
        <v>68</v>
      </c>
      <c r="J193" s="215">
        <v>119</v>
      </c>
      <c r="K193" s="218">
        <v>1.262</v>
      </c>
      <c r="L193" s="219" t="s">
        <v>814</v>
      </c>
      <c r="M193" s="222">
        <v>2526.67</v>
      </c>
      <c r="N193" s="228" t="s">
        <v>191</v>
      </c>
      <c r="O193" s="209" t="s">
        <v>198</v>
      </c>
      <c r="P193" s="210"/>
      <c r="Q193" s="229" t="s">
        <v>630</v>
      </c>
    </row>
    <row r="194" spans="1:17" s="252" customFormat="1">
      <c r="A194" s="215">
        <v>30</v>
      </c>
      <c r="B194" s="215" t="s">
        <v>250</v>
      </c>
      <c r="C194" s="215" t="s">
        <v>249</v>
      </c>
      <c r="D194" s="215" t="s">
        <v>250</v>
      </c>
      <c r="E194" s="227" t="s">
        <v>190</v>
      </c>
      <c r="F194" s="221">
        <v>223</v>
      </c>
      <c r="G194" s="221">
        <v>205</v>
      </c>
      <c r="H194" s="221">
        <v>156</v>
      </c>
      <c r="I194" s="215">
        <v>68</v>
      </c>
      <c r="J194" s="215">
        <v>119</v>
      </c>
      <c r="K194" s="218">
        <v>1.262</v>
      </c>
      <c r="L194" s="219" t="s">
        <v>814</v>
      </c>
      <c r="M194" s="222">
        <v>2527.0700000000002</v>
      </c>
      <c r="N194" s="228" t="s">
        <v>191</v>
      </c>
      <c r="O194" s="209" t="s">
        <v>198</v>
      </c>
      <c r="P194" s="210"/>
      <c r="Q194" s="229" t="s">
        <v>630</v>
      </c>
    </row>
    <row r="195" spans="1:17" s="252" customFormat="1">
      <c r="A195" s="215">
        <v>31</v>
      </c>
      <c r="B195" s="215" t="s">
        <v>254</v>
      </c>
      <c r="C195" s="215" t="s">
        <v>253</v>
      </c>
      <c r="D195" s="215" t="s">
        <v>254</v>
      </c>
      <c r="E195" s="227" t="s">
        <v>190</v>
      </c>
      <c r="F195" s="221">
        <v>223</v>
      </c>
      <c r="G195" s="221">
        <v>205</v>
      </c>
      <c r="H195" s="221">
        <v>156</v>
      </c>
      <c r="I195" s="215">
        <v>68</v>
      </c>
      <c r="J195" s="215">
        <v>119</v>
      </c>
      <c r="K195" s="218">
        <v>1.262</v>
      </c>
      <c r="L195" s="219" t="s">
        <v>814</v>
      </c>
      <c r="M195" s="222">
        <v>2526.12</v>
      </c>
      <c r="N195" s="228" t="s">
        <v>191</v>
      </c>
      <c r="O195" s="209" t="s">
        <v>198</v>
      </c>
      <c r="P195" s="210"/>
      <c r="Q195" s="229" t="s">
        <v>630</v>
      </c>
    </row>
    <row r="196" spans="1:17" s="252" customFormat="1">
      <c r="A196" s="215">
        <v>32</v>
      </c>
      <c r="B196" s="215" t="s">
        <v>24</v>
      </c>
      <c r="C196" s="215" t="s">
        <v>544</v>
      </c>
      <c r="D196" s="215" t="s">
        <v>24</v>
      </c>
      <c r="E196" s="227" t="s">
        <v>190</v>
      </c>
      <c r="F196" s="221">
        <v>223</v>
      </c>
      <c r="G196" s="221">
        <v>205</v>
      </c>
      <c r="H196" s="221">
        <v>156</v>
      </c>
      <c r="I196" s="215">
        <v>68</v>
      </c>
      <c r="J196" s="215">
        <v>119</v>
      </c>
      <c r="K196" s="218">
        <v>1.262</v>
      </c>
      <c r="L196" s="219" t="s">
        <v>814</v>
      </c>
      <c r="M196" s="222">
        <v>2702.64</v>
      </c>
      <c r="N196" s="228" t="s">
        <v>191</v>
      </c>
      <c r="O196" s="209" t="s">
        <v>198</v>
      </c>
      <c r="Q196" s="229" t="s">
        <v>630</v>
      </c>
    </row>
    <row r="197" spans="1:17" s="252" customFormat="1">
      <c r="A197" s="215">
        <v>33</v>
      </c>
      <c r="B197" s="215" t="s">
        <v>816</v>
      </c>
      <c r="C197" s="215" t="s">
        <v>820</v>
      </c>
      <c r="D197" s="215" t="s">
        <v>816</v>
      </c>
      <c r="E197" s="227" t="s">
        <v>190</v>
      </c>
      <c r="F197" s="221">
        <v>232</v>
      </c>
      <c r="G197" s="221">
        <v>212</v>
      </c>
      <c r="H197" s="221">
        <v>156</v>
      </c>
      <c r="I197" s="215">
        <v>68</v>
      </c>
      <c r="J197" s="215">
        <v>119</v>
      </c>
      <c r="K197" s="218">
        <v>1.262</v>
      </c>
      <c r="L197" s="219" t="s">
        <v>814</v>
      </c>
      <c r="M197" s="222">
        <v>2827.91</v>
      </c>
      <c r="N197" s="245" t="s">
        <v>191</v>
      </c>
      <c r="O197" s="209" t="s">
        <v>198</v>
      </c>
      <c r="Q197" s="229" t="s">
        <v>630</v>
      </c>
    </row>
    <row r="198" spans="1:17" s="252" customFormat="1">
      <c r="A198" s="215">
        <v>34</v>
      </c>
      <c r="B198" s="215" t="s">
        <v>268</v>
      </c>
      <c r="C198" s="215" t="s">
        <v>267</v>
      </c>
      <c r="D198" s="215" t="s">
        <v>268</v>
      </c>
      <c r="E198" s="227" t="s">
        <v>190</v>
      </c>
      <c r="F198" s="221">
        <v>262</v>
      </c>
      <c r="G198" s="221">
        <v>242</v>
      </c>
      <c r="H198" s="221">
        <v>164</v>
      </c>
      <c r="I198" s="215">
        <v>73</v>
      </c>
      <c r="J198" s="215">
        <v>126</v>
      </c>
      <c r="K198" s="218">
        <v>1.518</v>
      </c>
      <c r="L198" s="219" t="s">
        <v>814</v>
      </c>
      <c r="M198" s="222">
        <v>2594.8000000000002</v>
      </c>
      <c r="N198" s="245" t="s">
        <v>191</v>
      </c>
      <c r="O198" s="209" t="s">
        <v>198</v>
      </c>
      <c r="P198" s="210"/>
      <c r="Q198" s="229" t="s">
        <v>630</v>
      </c>
    </row>
    <row r="199" spans="1:17" s="252" customFormat="1">
      <c r="A199" s="215">
        <v>35</v>
      </c>
      <c r="B199" s="215" t="s">
        <v>260</v>
      </c>
      <c r="C199" s="215" t="s">
        <v>259</v>
      </c>
      <c r="D199" s="215" t="s">
        <v>260</v>
      </c>
      <c r="E199" s="227" t="s">
        <v>190</v>
      </c>
      <c r="F199" s="221">
        <v>262</v>
      </c>
      <c r="G199" s="221">
        <v>242</v>
      </c>
      <c r="H199" s="221">
        <v>164</v>
      </c>
      <c r="I199" s="215">
        <v>73</v>
      </c>
      <c r="J199" s="215">
        <v>126</v>
      </c>
      <c r="K199" s="218">
        <v>1.518</v>
      </c>
      <c r="L199" s="219" t="s">
        <v>814</v>
      </c>
      <c r="M199" s="222">
        <v>2593.11</v>
      </c>
      <c r="N199" s="228" t="s">
        <v>191</v>
      </c>
      <c r="O199" s="209" t="s">
        <v>198</v>
      </c>
      <c r="P199" s="210"/>
      <c r="Q199" s="229" t="s">
        <v>630</v>
      </c>
    </row>
    <row r="200" spans="1:17" s="252" customFormat="1">
      <c r="A200" s="215">
        <v>36</v>
      </c>
      <c r="B200" s="215" t="s">
        <v>264</v>
      </c>
      <c r="C200" s="215" t="s">
        <v>263</v>
      </c>
      <c r="D200" s="215" t="s">
        <v>264</v>
      </c>
      <c r="E200" s="227" t="s">
        <v>190</v>
      </c>
      <c r="F200" s="221">
        <v>262</v>
      </c>
      <c r="G200" s="221">
        <v>242</v>
      </c>
      <c r="H200" s="221">
        <v>164</v>
      </c>
      <c r="I200" s="215">
        <v>73</v>
      </c>
      <c r="J200" s="215">
        <v>126</v>
      </c>
      <c r="K200" s="218">
        <v>1.518</v>
      </c>
      <c r="L200" s="219" t="s">
        <v>814</v>
      </c>
      <c r="M200" s="222">
        <v>2593.2199999999998</v>
      </c>
      <c r="N200" s="228" t="s">
        <v>191</v>
      </c>
      <c r="O200" s="209" t="s">
        <v>198</v>
      </c>
      <c r="P200" s="210"/>
      <c r="Q200" s="229" t="s">
        <v>630</v>
      </c>
    </row>
    <row r="201" spans="1:17" s="252" customFormat="1">
      <c r="A201" s="215">
        <v>37</v>
      </c>
      <c r="B201" s="215" t="s">
        <v>270</v>
      </c>
      <c r="C201" s="215" t="s">
        <v>269</v>
      </c>
      <c r="D201" s="215" t="s">
        <v>270</v>
      </c>
      <c r="E201" s="227" t="s">
        <v>190</v>
      </c>
      <c r="F201" s="221">
        <v>262</v>
      </c>
      <c r="G201" s="221">
        <v>242</v>
      </c>
      <c r="H201" s="221">
        <v>164</v>
      </c>
      <c r="I201" s="215">
        <v>73</v>
      </c>
      <c r="J201" s="215">
        <v>126</v>
      </c>
      <c r="K201" s="218">
        <v>1.518</v>
      </c>
      <c r="L201" s="219" t="s">
        <v>814</v>
      </c>
      <c r="M201" s="222">
        <v>2594.7800000000002</v>
      </c>
      <c r="N201" s="228" t="s">
        <v>191</v>
      </c>
      <c r="O201" s="209" t="s">
        <v>198</v>
      </c>
      <c r="P201" s="210"/>
      <c r="Q201" s="229" t="s">
        <v>630</v>
      </c>
    </row>
    <row r="202" spans="1:17" s="252" customFormat="1">
      <c r="A202" s="215">
        <v>38</v>
      </c>
      <c r="B202" s="215" t="s">
        <v>262</v>
      </c>
      <c r="C202" s="215" t="s">
        <v>261</v>
      </c>
      <c r="D202" s="215" t="s">
        <v>262</v>
      </c>
      <c r="E202" s="227" t="s">
        <v>190</v>
      </c>
      <c r="F202" s="221">
        <v>262</v>
      </c>
      <c r="G202" s="221">
        <v>242</v>
      </c>
      <c r="H202" s="221">
        <v>164</v>
      </c>
      <c r="I202" s="215">
        <v>73</v>
      </c>
      <c r="J202" s="215">
        <v>126</v>
      </c>
      <c r="K202" s="218">
        <v>1.518</v>
      </c>
      <c r="L202" s="219" t="s">
        <v>814</v>
      </c>
      <c r="M202" s="222">
        <v>2593.09</v>
      </c>
      <c r="N202" s="228" t="s">
        <v>191</v>
      </c>
      <c r="O202" s="209" t="s">
        <v>198</v>
      </c>
      <c r="P202" s="210"/>
      <c r="Q202" s="229" t="s">
        <v>630</v>
      </c>
    </row>
    <row r="203" spans="1:17" s="252" customFormat="1">
      <c r="A203" s="215">
        <v>39</v>
      </c>
      <c r="B203" s="215" t="s">
        <v>266</v>
      </c>
      <c r="C203" s="215" t="s">
        <v>265</v>
      </c>
      <c r="D203" s="215" t="s">
        <v>266</v>
      </c>
      <c r="E203" s="227" t="s">
        <v>190</v>
      </c>
      <c r="F203" s="221">
        <v>262</v>
      </c>
      <c r="G203" s="221">
        <v>242</v>
      </c>
      <c r="H203" s="221">
        <v>164</v>
      </c>
      <c r="I203" s="215">
        <v>73</v>
      </c>
      <c r="J203" s="215">
        <v>126</v>
      </c>
      <c r="K203" s="218">
        <v>1.518</v>
      </c>
      <c r="L203" s="219" t="s">
        <v>814</v>
      </c>
      <c r="M203" s="222">
        <v>2593.2199999999998</v>
      </c>
      <c r="N203" s="228" t="s">
        <v>191</v>
      </c>
      <c r="O203" s="209" t="s">
        <v>198</v>
      </c>
      <c r="P203" s="210"/>
      <c r="Q203" s="229" t="s">
        <v>630</v>
      </c>
    </row>
    <row r="204" spans="1:17" s="252" customFormat="1">
      <c r="A204" s="215">
        <v>40</v>
      </c>
      <c r="B204" s="215" t="s">
        <v>305</v>
      </c>
      <c r="C204" s="215" t="s">
        <v>304</v>
      </c>
      <c r="D204" s="215" t="s">
        <v>305</v>
      </c>
      <c r="E204" s="227" t="s">
        <v>190</v>
      </c>
      <c r="F204" s="221">
        <v>194</v>
      </c>
      <c r="G204" s="221">
        <v>174</v>
      </c>
      <c r="H204" s="221">
        <v>157</v>
      </c>
      <c r="I204" s="215">
        <v>62</v>
      </c>
      <c r="J204" s="215">
        <v>116</v>
      </c>
      <c r="K204" s="218">
        <v>1.129</v>
      </c>
      <c r="L204" s="219" t="s">
        <v>814</v>
      </c>
      <c r="M204" s="222">
        <v>1379.26</v>
      </c>
      <c r="N204" s="228" t="s">
        <v>191</v>
      </c>
      <c r="O204" s="209" t="s">
        <v>287</v>
      </c>
      <c r="P204" s="210"/>
      <c r="Q204" s="229" t="s">
        <v>631</v>
      </c>
    </row>
    <row r="205" spans="1:17" s="252" customFormat="1">
      <c r="A205" s="215">
        <v>41</v>
      </c>
      <c r="B205" s="215" t="s">
        <v>307</v>
      </c>
      <c r="C205" s="215" t="s">
        <v>306</v>
      </c>
      <c r="D205" s="215" t="s">
        <v>307</v>
      </c>
      <c r="E205" s="227" t="s">
        <v>190</v>
      </c>
      <c r="F205" s="221">
        <v>215</v>
      </c>
      <c r="G205" s="221">
        <v>194</v>
      </c>
      <c r="H205" s="221">
        <v>158</v>
      </c>
      <c r="I205" s="215">
        <v>62</v>
      </c>
      <c r="J205" s="215">
        <v>121</v>
      </c>
      <c r="K205" s="218">
        <v>1.1850000000000001</v>
      </c>
      <c r="L205" s="219" t="s">
        <v>814</v>
      </c>
      <c r="M205" s="222">
        <v>1481.8</v>
      </c>
      <c r="N205" s="228" t="s">
        <v>191</v>
      </c>
      <c r="O205" s="209" t="s">
        <v>287</v>
      </c>
      <c r="P205" s="210"/>
      <c r="Q205" s="229" t="s">
        <v>631</v>
      </c>
    </row>
    <row r="206" spans="1:17" s="252" customFormat="1">
      <c r="A206" s="215">
        <v>42</v>
      </c>
      <c r="B206" s="215" t="s">
        <v>549</v>
      </c>
      <c r="C206" s="215" t="s">
        <v>547</v>
      </c>
      <c r="D206" s="215" t="s">
        <v>549</v>
      </c>
      <c r="E206" s="227" t="s">
        <v>190</v>
      </c>
      <c r="F206" s="221">
        <v>193</v>
      </c>
      <c r="G206" s="221">
        <v>183</v>
      </c>
      <c r="H206" s="221">
        <v>157</v>
      </c>
      <c r="I206" s="215">
        <v>62</v>
      </c>
      <c r="J206" s="215">
        <v>116</v>
      </c>
      <c r="K206" s="218">
        <v>1.129</v>
      </c>
      <c r="L206" s="219" t="s">
        <v>814</v>
      </c>
      <c r="M206" s="222">
        <v>1508.08</v>
      </c>
      <c r="N206" s="228" t="s">
        <v>191</v>
      </c>
      <c r="O206" s="209" t="s">
        <v>287</v>
      </c>
      <c r="P206" s="210"/>
      <c r="Q206" s="229" t="s">
        <v>631</v>
      </c>
    </row>
    <row r="207" spans="1:17" s="252" customFormat="1">
      <c r="A207" s="215">
        <v>43</v>
      </c>
      <c r="B207" s="215" t="s">
        <v>550</v>
      </c>
      <c r="C207" s="215" t="s">
        <v>548</v>
      </c>
      <c r="D207" s="215" t="s">
        <v>550</v>
      </c>
      <c r="E207" s="227" t="s">
        <v>190</v>
      </c>
      <c r="F207" s="221">
        <v>213</v>
      </c>
      <c r="G207" s="221">
        <v>203</v>
      </c>
      <c r="H207" s="221">
        <v>158</v>
      </c>
      <c r="I207" s="215">
        <v>62</v>
      </c>
      <c r="J207" s="215">
        <v>121</v>
      </c>
      <c r="K207" s="218">
        <v>1.1850000000000001</v>
      </c>
      <c r="L207" s="219" t="s">
        <v>814</v>
      </c>
      <c r="M207" s="222">
        <v>1655.83</v>
      </c>
      <c r="N207" s="228" t="s">
        <v>191</v>
      </c>
      <c r="O207" s="209" t="s">
        <v>287</v>
      </c>
      <c r="P207" s="210"/>
      <c r="Q207" s="229" t="s">
        <v>631</v>
      </c>
    </row>
    <row r="208" spans="1:17" s="247" customFormat="1">
      <c r="A208" s="215">
        <v>1</v>
      </c>
      <c r="B208" s="215" t="s">
        <v>854</v>
      </c>
      <c r="C208" s="215" t="s">
        <v>865</v>
      </c>
      <c r="D208" s="215" t="s">
        <v>854</v>
      </c>
      <c r="E208" s="227" t="s">
        <v>190</v>
      </c>
      <c r="F208" s="221">
        <v>260</v>
      </c>
      <c r="G208" s="221">
        <v>235</v>
      </c>
      <c r="H208" s="221">
        <v>162</v>
      </c>
      <c r="I208" s="215">
        <v>70</v>
      </c>
      <c r="J208" s="215">
        <v>124</v>
      </c>
      <c r="K208" s="218">
        <v>1.407</v>
      </c>
      <c r="L208" s="219" t="s">
        <v>814</v>
      </c>
      <c r="M208" s="222">
        <v>2049.3000000000002</v>
      </c>
      <c r="N208" s="228" t="s">
        <v>191</v>
      </c>
      <c r="O208" s="209" t="s">
        <v>198</v>
      </c>
      <c r="P208" s="210"/>
      <c r="Q208" s="229" t="s">
        <v>630</v>
      </c>
    </row>
    <row r="209" spans="1:17" s="247" customFormat="1">
      <c r="A209" s="215">
        <v>2</v>
      </c>
      <c r="B209" s="215" t="s">
        <v>855</v>
      </c>
      <c r="C209" s="215" t="s">
        <v>862</v>
      </c>
      <c r="D209" s="215" t="s">
        <v>855</v>
      </c>
      <c r="E209" s="227" t="s">
        <v>190</v>
      </c>
      <c r="F209" s="221">
        <v>265</v>
      </c>
      <c r="G209" s="221">
        <v>240</v>
      </c>
      <c r="H209" s="221">
        <v>162</v>
      </c>
      <c r="I209" s="215">
        <v>70</v>
      </c>
      <c r="J209" s="215">
        <v>124</v>
      </c>
      <c r="K209" s="218">
        <v>1.407</v>
      </c>
      <c r="L209" s="219" t="s">
        <v>814</v>
      </c>
      <c r="M209" s="222">
        <v>2375.44</v>
      </c>
      <c r="N209" s="228" t="s">
        <v>191</v>
      </c>
      <c r="O209" s="209" t="s">
        <v>198</v>
      </c>
      <c r="P209" s="210"/>
      <c r="Q209" s="229" t="s">
        <v>630</v>
      </c>
    </row>
    <row r="210" spans="1:17" s="247" customFormat="1">
      <c r="A210" s="215">
        <v>3</v>
      </c>
      <c r="B210" s="215" t="s">
        <v>856</v>
      </c>
      <c r="C210" s="215" t="s">
        <v>860</v>
      </c>
      <c r="D210" s="215" t="s">
        <v>856</v>
      </c>
      <c r="E210" s="227" t="s">
        <v>190</v>
      </c>
      <c r="F210" s="221">
        <v>265</v>
      </c>
      <c r="G210" s="221">
        <v>240</v>
      </c>
      <c r="H210" s="221">
        <v>162</v>
      </c>
      <c r="I210" s="215">
        <v>70</v>
      </c>
      <c r="J210" s="215">
        <v>124</v>
      </c>
      <c r="K210" s="218">
        <v>1.407</v>
      </c>
      <c r="L210" s="219" t="s">
        <v>814</v>
      </c>
      <c r="M210" s="222">
        <v>2210.5700000000002</v>
      </c>
      <c r="N210" s="228" t="s">
        <v>191</v>
      </c>
      <c r="O210" s="209" t="s">
        <v>198</v>
      </c>
      <c r="P210" s="210"/>
      <c r="Q210" s="229" t="s">
        <v>630</v>
      </c>
    </row>
    <row r="211" spans="1:17">
      <c r="A211" s="215"/>
      <c r="B211" s="215" t="s">
        <v>857</v>
      </c>
      <c r="C211" s="215" t="s">
        <v>861</v>
      </c>
      <c r="D211" s="215" t="s">
        <v>857</v>
      </c>
      <c r="E211" s="227" t="s">
        <v>190</v>
      </c>
      <c r="F211" s="221">
        <v>265</v>
      </c>
      <c r="G211" s="221">
        <v>240</v>
      </c>
      <c r="H211" s="221">
        <v>162</v>
      </c>
      <c r="I211" s="215">
        <v>70</v>
      </c>
      <c r="J211" s="215">
        <v>124</v>
      </c>
      <c r="K211" s="218">
        <v>1.407</v>
      </c>
      <c r="L211" s="219" t="s">
        <v>814</v>
      </c>
      <c r="M211" s="222">
        <v>2608.91</v>
      </c>
      <c r="N211" s="228" t="s">
        <v>191</v>
      </c>
      <c r="O211" s="209" t="s">
        <v>198</v>
      </c>
      <c r="P211" s="210"/>
      <c r="Q211" s="229" t="s">
        <v>630</v>
      </c>
    </row>
    <row r="212" spans="1:17">
      <c r="A212" s="215"/>
      <c r="B212" s="215" t="s">
        <v>858</v>
      </c>
      <c r="C212" s="215" t="s">
        <v>863</v>
      </c>
      <c r="D212" s="215" t="s">
        <v>858</v>
      </c>
      <c r="E212" s="227" t="s">
        <v>190</v>
      </c>
      <c r="F212" s="221">
        <v>260</v>
      </c>
      <c r="G212" s="221">
        <v>235</v>
      </c>
      <c r="H212" s="221">
        <v>162</v>
      </c>
      <c r="I212" s="215">
        <v>70</v>
      </c>
      <c r="J212" s="215">
        <v>124</v>
      </c>
      <c r="K212" s="218">
        <v>1.407</v>
      </c>
      <c r="L212" s="219" t="s">
        <v>814</v>
      </c>
      <c r="M212" s="222">
        <v>1884.72</v>
      </c>
      <c r="N212" s="228" t="s">
        <v>191</v>
      </c>
      <c r="O212" s="209" t="s">
        <v>198</v>
      </c>
      <c r="P212" s="210"/>
      <c r="Q212" s="229" t="s">
        <v>630</v>
      </c>
    </row>
    <row r="213" spans="1:17">
      <c r="A213" s="215"/>
      <c r="B213" s="215" t="s">
        <v>859</v>
      </c>
      <c r="C213" s="215" t="s">
        <v>864</v>
      </c>
      <c r="D213" s="215" t="s">
        <v>859</v>
      </c>
      <c r="E213" s="227" t="s">
        <v>190</v>
      </c>
      <c r="F213" s="221">
        <v>260</v>
      </c>
      <c r="G213" s="221">
        <v>235</v>
      </c>
      <c r="H213" s="221">
        <v>162</v>
      </c>
      <c r="I213" s="215">
        <v>70</v>
      </c>
      <c r="J213" s="215">
        <v>124</v>
      </c>
      <c r="K213" s="218">
        <v>1.407</v>
      </c>
      <c r="L213" s="219" t="s">
        <v>814</v>
      </c>
      <c r="M213" s="222">
        <v>2283.0300000000002</v>
      </c>
      <c r="N213" s="228" t="s">
        <v>191</v>
      </c>
      <c r="O213" s="209" t="s">
        <v>198</v>
      </c>
      <c r="P213" s="210"/>
      <c r="Q213" s="229" t="s">
        <v>630</v>
      </c>
    </row>
    <row r="214" spans="1:17">
      <c r="A214" s="215"/>
      <c r="B214" s="215"/>
      <c r="C214" s="215"/>
      <c r="D214" s="215"/>
      <c r="E214" s="227" t="s">
        <v>190</v>
      </c>
      <c r="F214" s="221"/>
      <c r="G214" s="221"/>
      <c r="H214" s="221"/>
      <c r="I214" s="215"/>
      <c r="J214" s="215"/>
      <c r="K214" s="218"/>
      <c r="L214" s="219"/>
      <c r="M214" s="232"/>
      <c r="N214" s="228" t="s">
        <v>191</v>
      </c>
      <c r="O214" s="209"/>
      <c r="P214" s="210"/>
      <c r="Q214" s="229"/>
    </row>
    <row r="215" spans="1:17">
      <c r="A215" s="215"/>
      <c r="B215" s="215"/>
      <c r="C215" s="215"/>
      <c r="D215" s="215"/>
      <c r="E215" s="227" t="s">
        <v>190</v>
      </c>
      <c r="F215" s="221"/>
      <c r="G215" s="221"/>
      <c r="H215" s="221"/>
      <c r="I215" s="215"/>
      <c r="J215" s="215"/>
      <c r="K215" s="218"/>
      <c r="L215" s="219"/>
      <c r="M215" s="232"/>
      <c r="N215" s="228" t="s">
        <v>191</v>
      </c>
      <c r="O215" s="209"/>
      <c r="P215" s="210"/>
      <c r="Q215" s="229"/>
    </row>
    <row r="216" spans="1:17" s="252" customFormat="1">
      <c r="A216" s="215"/>
      <c r="B216" s="215"/>
      <c r="C216" s="215"/>
      <c r="D216" s="215"/>
      <c r="E216" s="227" t="s">
        <v>190</v>
      </c>
      <c r="F216" s="221"/>
      <c r="G216" s="221"/>
      <c r="H216" s="221"/>
      <c r="I216" s="215"/>
      <c r="J216" s="215"/>
      <c r="K216" s="218"/>
      <c r="L216" s="219"/>
      <c r="M216" s="222"/>
      <c r="N216" s="228" t="s">
        <v>191</v>
      </c>
      <c r="O216" s="209"/>
      <c r="P216" s="210"/>
      <c r="Q216" s="229"/>
    </row>
    <row r="217" spans="1:17" s="252" customFormat="1">
      <c r="A217" s="215">
        <v>1</v>
      </c>
      <c r="B217" s="215" t="s">
        <v>354</v>
      </c>
      <c r="C217" s="215" t="s">
        <v>353</v>
      </c>
      <c r="D217" s="215" t="s">
        <v>354</v>
      </c>
      <c r="E217" s="227" t="s">
        <v>190</v>
      </c>
      <c r="F217" s="221">
        <v>305</v>
      </c>
      <c r="G217" s="221">
        <v>269</v>
      </c>
      <c r="H217" s="221">
        <v>169</v>
      </c>
      <c r="I217" s="215">
        <v>55</v>
      </c>
      <c r="J217" s="215">
        <v>165</v>
      </c>
      <c r="K217" s="218">
        <v>1.534</v>
      </c>
      <c r="L217" s="219" t="s">
        <v>815</v>
      </c>
      <c r="M217" s="222">
        <v>3674.36</v>
      </c>
      <c r="N217" s="228" t="s">
        <v>191</v>
      </c>
      <c r="O217" s="209" t="s">
        <v>198</v>
      </c>
      <c r="P217" s="210"/>
      <c r="Q217" s="229" t="s">
        <v>630</v>
      </c>
    </row>
    <row r="218" spans="1:17" s="252" customFormat="1">
      <c r="A218" s="215">
        <v>2</v>
      </c>
      <c r="B218" s="215" t="s">
        <v>356</v>
      </c>
      <c r="C218" s="215" t="s">
        <v>355</v>
      </c>
      <c r="D218" s="215" t="s">
        <v>356</v>
      </c>
      <c r="E218" s="227" t="s">
        <v>190</v>
      </c>
      <c r="F218" s="221">
        <v>297</v>
      </c>
      <c r="G218" s="221">
        <v>262</v>
      </c>
      <c r="H218" s="221">
        <v>169</v>
      </c>
      <c r="I218" s="215">
        <v>55</v>
      </c>
      <c r="J218" s="215">
        <v>165</v>
      </c>
      <c r="K218" s="218">
        <v>1.534</v>
      </c>
      <c r="L218" s="219" t="s">
        <v>815</v>
      </c>
      <c r="M218" s="222">
        <v>3607.72</v>
      </c>
      <c r="N218" s="228" t="s">
        <v>191</v>
      </c>
      <c r="O218" s="209" t="s">
        <v>198</v>
      </c>
      <c r="P218" s="210"/>
      <c r="Q218" s="229" t="s">
        <v>631</v>
      </c>
    </row>
    <row r="219" spans="1:17" s="252" customFormat="1">
      <c r="A219" s="215">
        <v>3</v>
      </c>
      <c r="B219" s="215" t="s">
        <v>358</v>
      </c>
      <c r="C219" s="215" t="s">
        <v>357</v>
      </c>
      <c r="D219" s="215" t="s">
        <v>358</v>
      </c>
      <c r="E219" s="227" t="s">
        <v>190</v>
      </c>
      <c r="F219" s="221">
        <v>305</v>
      </c>
      <c r="G219" s="221">
        <v>269</v>
      </c>
      <c r="H219" s="221">
        <v>169</v>
      </c>
      <c r="I219" s="215">
        <v>55</v>
      </c>
      <c r="J219" s="215">
        <v>165</v>
      </c>
      <c r="K219" s="218">
        <v>1.534</v>
      </c>
      <c r="L219" s="219" t="s">
        <v>815</v>
      </c>
      <c r="M219" s="222">
        <v>3675.11</v>
      </c>
      <c r="N219" s="228" t="s">
        <v>191</v>
      </c>
      <c r="O219" s="209" t="s">
        <v>198</v>
      </c>
      <c r="P219" s="210"/>
      <c r="Q219" s="229" t="s">
        <v>630</v>
      </c>
    </row>
    <row r="220" spans="1:17" s="252" customFormat="1">
      <c r="A220" s="215">
        <v>4</v>
      </c>
      <c r="B220" s="215" t="s">
        <v>360</v>
      </c>
      <c r="C220" s="215" t="s">
        <v>359</v>
      </c>
      <c r="D220" s="215" t="s">
        <v>360</v>
      </c>
      <c r="E220" s="227" t="s">
        <v>190</v>
      </c>
      <c r="F220" s="221">
        <v>298</v>
      </c>
      <c r="G220" s="221">
        <v>262</v>
      </c>
      <c r="H220" s="221">
        <v>169</v>
      </c>
      <c r="I220" s="215">
        <v>55</v>
      </c>
      <c r="J220" s="215">
        <v>165</v>
      </c>
      <c r="K220" s="218">
        <v>1.534</v>
      </c>
      <c r="L220" s="219" t="s">
        <v>815</v>
      </c>
      <c r="M220" s="222">
        <v>3638.5</v>
      </c>
      <c r="N220" s="228" t="s">
        <v>191</v>
      </c>
      <c r="O220" s="209" t="s">
        <v>198</v>
      </c>
      <c r="P220" s="210"/>
      <c r="Q220" s="229" t="s">
        <v>631</v>
      </c>
    </row>
    <row r="221" spans="1:17" s="252" customFormat="1">
      <c r="A221" s="215">
        <v>5</v>
      </c>
      <c r="B221" s="215" t="s">
        <v>530</v>
      </c>
      <c r="C221" s="215" t="s">
        <v>529</v>
      </c>
      <c r="D221" s="215" t="s">
        <v>530</v>
      </c>
      <c r="E221" s="227" t="s">
        <v>190</v>
      </c>
      <c r="F221" s="221">
        <v>305</v>
      </c>
      <c r="G221" s="221">
        <v>269</v>
      </c>
      <c r="H221" s="221">
        <v>169</v>
      </c>
      <c r="I221" s="215">
        <v>55</v>
      </c>
      <c r="J221" s="215">
        <v>165</v>
      </c>
      <c r="K221" s="218">
        <v>1.534</v>
      </c>
      <c r="L221" s="219" t="s">
        <v>815</v>
      </c>
      <c r="M221" s="222">
        <v>4028.1</v>
      </c>
      <c r="N221" s="228" t="s">
        <v>191</v>
      </c>
      <c r="O221" s="209" t="s">
        <v>198</v>
      </c>
      <c r="P221" s="210"/>
      <c r="Q221" s="229" t="s">
        <v>630</v>
      </c>
    </row>
    <row r="222" spans="1:17" s="252" customFormat="1">
      <c r="A222" s="215">
        <v>6</v>
      </c>
      <c r="B222" s="215" t="s">
        <v>514</v>
      </c>
      <c r="C222" s="215" t="s">
        <v>513</v>
      </c>
      <c r="D222" s="215" t="s">
        <v>514</v>
      </c>
      <c r="E222" s="227" t="s">
        <v>190</v>
      </c>
      <c r="F222" s="221">
        <v>305</v>
      </c>
      <c r="G222" s="221">
        <v>269</v>
      </c>
      <c r="H222" s="221">
        <v>169</v>
      </c>
      <c r="I222" s="215">
        <v>55</v>
      </c>
      <c r="J222" s="215">
        <v>165</v>
      </c>
      <c r="K222" s="218">
        <v>1.534</v>
      </c>
      <c r="L222" s="219" t="s">
        <v>815</v>
      </c>
      <c r="M222" s="222">
        <v>3987.83</v>
      </c>
      <c r="N222" s="228" t="s">
        <v>191</v>
      </c>
      <c r="O222" s="209" t="s">
        <v>198</v>
      </c>
      <c r="P222" s="210"/>
      <c r="Q222" s="229" t="s">
        <v>631</v>
      </c>
    </row>
    <row r="223" spans="1:17" s="252" customFormat="1">
      <c r="A223" s="215">
        <v>7</v>
      </c>
      <c r="B223" s="215" t="s">
        <v>40</v>
      </c>
      <c r="C223" s="215" t="s">
        <v>39</v>
      </c>
      <c r="D223" s="215" t="s">
        <v>40</v>
      </c>
      <c r="E223" s="227" t="s">
        <v>190</v>
      </c>
      <c r="F223" s="221">
        <v>305</v>
      </c>
      <c r="G223" s="221">
        <v>269</v>
      </c>
      <c r="H223" s="221">
        <v>169</v>
      </c>
      <c r="I223" s="215">
        <v>55</v>
      </c>
      <c r="J223" s="215">
        <v>165</v>
      </c>
      <c r="K223" s="218">
        <v>1.534</v>
      </c>
      <c r="L223" s="219" t="s">
        <v>815</v>
      </c>
      <c r="M223" s="222">
        <v>4028.02</v>
      </c>
      <c r="N223" s="228" t="s">
        <v>191</v>
      </c>
      <c r="O223" s="209" t="s">
        <v>198</v>
      </c>
      <c r="P223" s="210"/>
      <c r="Q223" s="229" t="s">
        <v>630</v>
      </c>
    </row>
    <row r="224" spans="1:17" s="252" customFormat="1">
      <c r="A224" s="215">
        <v>8</v>
      </c>
      <c r="B224" s="215" t="s">
        <v>817</v>
      </c>
      <c r="C224" s="215" t="s">
        <v>821</v>
      </c>
      <c r="D224" s="215" t="s">
        <v>817</v>
      </c>
      <c r="E224" s="227" t="s">
        <v>190</v>
      </c>
      <c r="F224" s="221">
        <v>311</v>
      </c>
      <c r="G224" s="221">
        <v>275</v>
      </c>
      <c r="H224" s="221">
        <v>169</v>
      </c>
      <c r="I224" s="215">
        <v>55</v>
      </c>
      <c r="J224" s="215">
        <v>165</v>
      </c>
      <c r="K224" s="218">
        <v>1.534</v>
      </c>
      <c r="L224" s="219" t="s">
        <v>815</v>
      </c>
      <c r="M224" s="222">
        <v>5304.71</v>
      </c>
      <c r="N224" s="228" t="s">
        <v>191</v>
      </c>
      <c r="O224" s="209" t="s">
        <v>198</v>
      </c>
      <c r="P224" s="210"/>
      <c r="Q224" s="229" t="s">
        <v>630</v>
      </c>
    </row>
    <row r="225" spans="1:17" s="252" customFormat="1">
      <c r="A225" s="215">
        <v>9</v>
      </c>
      <c r="B225" s="215" t="s">
        <v>780</v>
      </c>
      <c r="C225" s="215" t="s">
        <v>779</v>
      </c>
      <c r="D225" s="215" t="s">
        <v>780</v>
      </c>
      <c r="E225" s="227" t="s">
        <v>190</v>
      </c>
      <c r="F225" s="221">
        <v>311</v>
      </c>
      <c r="G225" s="221">
        <v>275</v>
      </c>
      <c r="H225" s="221">
        <v>169</v>
      </c>
      <c r="I225" s="215">
        <v>55</v>
      </c>
      <c r="J225" s="215">
        <v>165</v>
      </c>
      <c r="K225" s="218">
        <v>1.534</v>
      </c>
      <c r="L225" s="219" t="s">
        <v>815</v>
      </c>
      <c r="M225" s="222">
        <v>5376.68</v>
      </c>
      <c r="N225" s="228" t="s">
        <v>191</v>
      </c>
      <c r="O225" s="209" t="s">
        <v>198</v>
      </c>
      <c r="P225" s="210"/>
      <c r="Q225" s="229" t="s">
        <v>630</v>
      </c>
    </row>
    <row r="226" spans="1:17" s="252" customFormat="1">
      <c r="A226" s="215">
        <v>10</v>
      </c>
      <c r="B226" s="215" t="s">
        <v>368</v>
      </c>
      <c r="C226" s="215" t="s">
        <v>367</v>
      </c>
      <c r="D226" s="215" t="s">
        <v>368</v>
      </c>
      <c r="E226" s="227" t="s">
        <v>190</v>
      </c>
      <c r="F226" s="221">
        <v>305</v>
      </c>
      <c r="G226" s="221">
        <v>269</v>
      </c>
      <c r="H226" s="221">
        <v>169</v>
      </c>
      <c r="I226" s="215">
        <v>55</v>
      </c>
      <c r="J226" s="215">
        <v>165</v>
      </c>
      <c r="K226" s="218">
        <v>1.534</v>
      </c>
      <c r="L226" s="219" t="s">
        <v>815</v>
      </c>
      <c r="M226" s="222">
        <v>4808.7</v>
      </c>
      <c r="N226" s="228" t="s">
        <v>191</v>
      </c>
      <c r="O226" s="209" t="s">
        <v>198</v>
      </c>
      <c r="P226" s="210"/>
      <c r="Q226" s="229" t="s">
        <v>630</v>
      </c>
    </row>
    <row r="227" spans="1:17" s="252" customFormat="1">
      <c r="A227" s="215">
        <v>11</v>
      </c>
      <c r="B227" s="215" t="s">
        <v>370</v>
      </c>
      <c r="C227" s="215" t="s">
        <v>369</v>
      </c>
      <c r="D227" s="215" t="s">
        <v>370</v>
      </c>
      <c r="E227" s="227" t="s">
        <v>190</v>
      </c>
      <c r="F227" s="221">
        <v>297</v>
      </c>
      <c r="G227" s="221">
        <v>262</v>
      </c>
      <c r="H227" s="221">
        <v>169</v>
      </c>
      <c r="I227" s="215">
        <v>55</v>
      </c>
      <c r="J227" s="215">
        <v>165</v>
      </c>
      <c r="K227" s="218">
        <v>1.534</v>
      </c>
      <c r="L227" s="219" t="s">
        <v>815</v>
      </c>
      <c r="M227" s="222">
        <v>4622.43</v>
      </c>
      <c r="N227" s="228" t="s">
        <v>191</v>
      </c>
      <c r="O227" s="209" t="s">
        <v>198</v>
      </c>
      <c r="P227" s="210"/>
      <c r="Q227" s="229" t="s">
        <v>631</v>
      </c>
    </row>
    <row r="228" spans="1:17" s="252" customFormat="1">
      <c r="A228" s="215">
        <v>12</v>
      </c>
      <c r="B228" s="215" t="s">
        <v>372</v>
      </c>
      <c r="C228" s="215" t="s">
        <v>371</v>
      </c>
      <c r="D228" s="215" t="s">
        <v>372</v>
      </c>
      <c r="E228" s="227" t="s">
        <v>190</v>
      </c>
      <c r="F228" s="221">
        <v>305</v>
      </c>
      <c r="G228" s="221">
        <v>269</v>
      </c>
      <c r="H228" s="221">
        <v>169</v>
      </c>
      <c r="I228" s="215">
        <v>55</v>
      </c>
      <c r="J228" s="215">
        <v>165</v>
      </c>
      <c r="K228" s="218">
        <v>1.534</v>
      </c>
      <c r="L228" s="219" t="s">
        <v>815</v>
      </c>
      <c r="M228" s="222">
        <v>4809.47</v>
      </c>
      <c r="N228" s="228" t="s">
        <v>191</v>
      </c>
      <c r="O228" s="209" t="s">
        <v>198</v>
      </c>
      <c r="P228" s="210"/>
      <c r="Q228" s="229" t="s">
        <v>630</v>
      </c>
    </row>
    <row r="229" spans="1:17" s="252" customFormat="1">
      <c r="A229" s="215">
        <v>13</v>
      </c>
      <c r="B229" s="215" t="s">
        <v>362</v>
      </c>
      <c r="C229" s="215" t="s">
        <v>361</v>
      </c>
      <c r="D229" s="215" t="s">
        <v>362</v>
      </c>
      <c r="E229" s="227" t="s">
        <v>190</v>
      </c>
      <c r="F229" s="221">
        <v>305</v>
      </c>
      <c r="G229" s="221">
        <v>269</v>
      </c>
      <c r="H229" s="221">
        <v>169</v>
      </c>
      <c r="I229" s="215">
        <v>55</v>
      </c>
      <c r="J229" s="215">
        <v>165</v>
      </c>
      <c r="K229" s="218">
        <v>1.534</v>
      </c>
      <c r="L229" s="219" t="s">
        <v>815</v>
      </c>
      <c r="M229" s="222">
        <v>4808.58</v>
      </c>
      <c r="N229" s="228" t="s">
        <v>191</v>
      </c>
      <c r="O229" s="209" t="s">
        <v>198</v>
      </c>
      <c r="P229" s="210"/>
      <c r="Q229" s="229" t="s">
        <v>630</v>
      </c>
    </row>
    <row r="230" spans="1:17" s="252" customFormat="1">
      <c r="A230" s="215">
        <v>14</v>
      </c>
      <c r="B230" s="215" t="s">
        <v>364</v>
      </c>
      <c r="C230" s="215" t="s">
        <v>363</v>
      </c>
      <c r="D230" s="215" t="s">
        <v>364</v>
      </c>
      <c r="E230" s="227" t="s">
        <v>190</v>
      </c>
      <c r="F230" s="221">
        <v>297</v>
      </c>
      <c r="G230" s="221">
        <v>262</v>
      </c>
      <c r="H230" s="221">
        <v>169</v>
      </c>
      <c r="I230" s="215">
        <v>55</v>
      </c>
      <c r="J230" s="215">
        <v>165</v>
      </c>
      <c r="K230" s="218">
        <v>1.534</v>
      </c>
      <c r="L230" s="219" t="s">
        <v>815</v>
      </c>
      <c r="M230" s="222">
        <v>4743.3100000000004</v>
      </c>
      <c r="N230" s="228" t="s">
        <v>191</v>
      </c>
      <c r="O230" s="209" t="s">
        <v>198</v>
      </c>
      <c r="P230" s="210"/>
      <c r="Q230" s="229" t="s">
        <v>631</v>
      </c>
    </row>
    <row r="231" spans="1:17" s="252" customFormat="1">
      <c r="A231" s="215">
        <v>15</v>
      </c>
      <c r="B231" s="215" t="s">
        <v>366</v>
      </c>
      <c r="C231" s="215" t="s">
        <v>365</v>
      </c>
      <c r="D231" s="215" t="s">
        <v>366</v>
      </c>
      <c r="E231" s="227" t="s">
        <v>190</v>
      </c>
      <c r="F231" s="221">
        <v>305</v>
      </c>
      <c r="G231" s="221">
        <v>269</v>
      </c>
      <c r="H231" s="221">
        <v>169</v>
      </c>
      <c r="I231" s="215">
        <v>55</v>
      </c>
      <c r="J231" s="215">
        <v>165</v>
      </c>
      <c r="K231" s="218">
        <v>1.534</v>
      </c>
      <c r="L231" s="219" t="s">
        <v>815</v>
      </c>
      <c r="M231" s="222">
        <v>4809.33</v>
      </c>
      <c r="N231" s="228" t="s">
        <v>191</v>
      </c>
      <c r="O231" s="209" t="s">
        <v>198</v>
      </c>
      <c r="P231" s="210"/>
      <c r="Q231" s="229" t="s">
        <v>630</v>
      </c>
    </row>
    <row r="232" spans="1:17" s="252" customFormat="1">
      <c r="A232" s="215">
        <v>16</v>
      </c>
      <c r="B232" s="215" t="s">
        <v>374</v>
      </c>
      <c r="C232" s="215" t="s">
        <v>373</v>
      </c>
      <c r="D232" s="215" t="s">
        <v>374</v>
      </c>
      <c r="E232" s="227" t="s">
        <v>190</v>
      </c>
      <c r="F232" s="221">
        <v>323</v>
      </c>
      <c r="G232" s="221">
        <v>285</v>
      </c>
      <c r="H232" s="221">
        <v>199</v>
      </c>
      <c r="I232" s="215">
        <v>55</v>
      </c>
      <c r="J232" s="215">
        <v>165</v>
      </c>
      <c r="K232" s="218">
        <v>1.806</v>
      </c>
      <c r="L232" s="219" t="s">
        <v>815</v>
      </c>
      <c r="M232" s="222">
        <v>5246.75</v>
      </c>
      <c r="N232" s="228" t="s">
        <v>191</v>
      </c>
      <c r="O232" s="209" t="s">
        <v>198</v>
      </c>
      <c r="P232" s="210"/>
      <c r="Q232" s="229" t="s">
        <v>630</v>
      </c>
    </row>
    <row r="233" spans="1:17" s="252" customFormat="1">
      <c r="A233" s="215">
        <v>17</v>
      </c>
      <c r="B233" s="215" t="s">
        <v>378</v>
      </c>
      <c r="C233" s="215" t="s">
        <v>377</v>
      </c>
      <c r="D233" s="215" t="s">
        <v>378</v>
      </c>
      <c r="E233" s="227" t="s">
        <v>190</v>
      </c>
      <c r="F233" s="221">
        <v>323</v>
      </c>
      <c r="G233" s="221">
        <v>285</v>
      </c>
      <c r="H233" s="221">
        <v>199</v>
      </c>
      <c r="I233" s="215">
        <v>55</v>
      </c>
      <c r="J233" s="215">
        <v>165</v>
      </c>
      <c r="K233" s="218">
        <v>1.806</v>
      </c>
      <c r="L233" s="219" t="s">
        <v>815</v>
      </c>
      <c r="M233" s="222">
        <v>5214.53</v>
      </c>
      <c r="N233" s="228" t="s">
        <v>191</v>
      </c>
      <c r="O233" s="209" t="s">
        <v>198</v>
      </c>
      <c r="P233" s="210"/>
      <c r="Q233" s="229" t="s">
        <v>630</v>
      </c>
    </row>
    <row r="234" spans="1:17" s="252" customFormat="1">
      <c r="A234" s="215">
        <v>18</v>
      </c>
      <c r="B234" s="215" t="s">
        <v>376</v>
      </c>
      <c r="C234" s="215" t="s">
        <v>375</v>
      </c>
      <c r="D234" s="215" t="s">
        <v>376</v>
      </c>
      <c r="E234" s="227" t="s">
        <v>190</v>
      </c>
      <c r="F234" s="221">
        <v>317</v>
      </c>
      <c r="G234" s="221">
        <v>279</v>
      </c>
      <c r="H234" s="221">
        <v>199</v>
      </c>
      <c r="I234" s="215">
        <v>55</v>
      </c>
      <c r="J234" s="215">
        <v>165</v>
      </c>
      <c r="K234" s="218">
        <v>1.806</v>
      </c>
      <c r="L234" s="219" t="s">
        <v>815</v>
      </c>
      <c r="M234" s="222">
        <v>5230.09</v>
      </c>
      <c r="N234" s="228" t="s">
        <v>191</v>
      </c>
      <c r="O234" s="209" t="s">
        <v>198</v>
      </c>
      <c r="P234" s="210"/>
      <c r="Q234" s="229" t="s">
        <v>630</v>
      </c>
    </row>
    <row r="235" spans="1:17" s="252" customFormat="1">
      <c r="A235" s="215">
        <v>19</v>
      </c>
      <c r="B235" s="215" t="s">
        <v>380</v>
      </c>
      <c r="C235" s="215" t="s">
        <v>379</v>
      </c>
      <c r="D235" s="215" t="s">
        <v>380</v>
      </c>
      <c r="E235" s="227" t="s">
        <v>190</v>
      </c>
      <c r="F235" s="221">
        <v>317</v>
      </c>
      <c r="G235" s="221">
        <v>279</v>
      </c>
      <c r="H235" s="221">
        <v>199</v>
      </c>
      <c r="I235" s="215">
        <v>55</v>
      </c>
      <c r="J235" s="215">
        <v>165</v>
      </c>
      <c r="K235" s="218">
        <v>1.806</v>
      </c>
      <c r="L235" s="219" t="s">
        <v>815</v>
      </c>
      <c r="M235" s="222">
        <v>5229.3900000000003</v>
      </c>
      <c r="N235" s="228" t="s">
        <v>191</v>
      </c>
      <c r="O235" s="209" t="s">
        <v>198</v>
      </c>
      <c r="P235" s="210"/>
      <c r="Q235" s="229" t="s">
        <v>630</v>
      </c>
    </row>
    <row r="236" spans="1:17" s="252" customFormat="1">
      <c r="A236" s="215">
        <v>20</v>
      </c>
      <c r="B236" s="215" t="s">
        <v>386</v>
      </c>
      <c r="C236" s="215" t="s">
        <v>385</v>
      </c>
      <c r="D236" s="215" t="s">
        <v>386</v>
      </c>
      <c r="E236" s="227" t="s">
        <v>190</v>
      </c>
      <c r="F236" s="221">
        <v>305</v>
      </c>
      <c r="G236" s="221">
        <v>269</v>
      </c>
      <c r="H236" s="221">
        <v>169</v>
      </c>
      <c r="I236" s="215">
        <v>55</v>
      </c>
      <c r="J236" s="215">
        <v>165</v>
      </c>
      <c r="K236" s="218">
        <v>1.534</v>
      </c>
      <c r="L236" s="219" t="s">
        <v>815</v>
      </c>
      <c r="M236" s="222">
        <v>3584.04</v>
      </c>
      <c r="N236" s="228" t="s">
        <v>191</v>
      </c>
      <c r="O236" s="209" t="s">
        <v>198</v>
      </c>
      <c r="Q236" s="229" t="s">
        <v>630</v>
      </c>
    </row>
    <row r="237" spans="1:17" s="252" customFormat="1">
      <c r="A237" s="215">
        <v>21</v>
      </c>
      <c r="B237" s="215" t="s">
        <v>384</v>
      </c>
      <c r="C237" s="215" t="s">
        <v>383</v>
      </c>
      <c r="D237" s="215" t="s">
        <v>384</v>
      </c>
      <c r="E237" s="227" t="s">
        <v>190</v>
      </c>
      <c r="F237" s="221">
        <v>305</v>
      </c>
      <c r="G237" s="221">
        <v>269</v>
      </c>
      <c r="H237" s="221">
        <v>169</v>
      </c>
      <c r="I237" s="215">
        <v>55</v>
      </c>
      <c r="J237" s="215">
        <v>165</v>
      </c>
      <c r="K237" s="218">
        <v>1.534</v>
      </c>
      <c r="L237" s="219" t="s">
        <v>815</v>
      </c>
      <c r="M237" s="222">
        <v>3584.04</v>
      </c>
      <c r="N237" s="228" t="s">
        <v>191</v>
      </c>
      <c r="O237" s="209" t="s">
        <v>198</v>
      </c>
      <c r="Q237" s="229" t="s">
        <v>630</v>
      </c>
    </row>
    <row r="238" spans="1:17" s="252" customFormat="1">
      <c r="A238" s="215">
        <v>22</v>
      </c>
      <c r="B238" s="215" t="s">
        <v>493</v>
      </c>
      <c r="C238" s="215" t="s">
        <v>492</v>
      </c>
      <c r="D238" s="215" t="s">
        <v>493</v>
      </c>
      <c r="E238" s="227" t="s">
        <v>190</v>
      </c>
      <c r="F238" s="221">
        <v>305</v>
      </c>
      <c r="G238" s="221">
        <v>269</v>
      </c>
      <c r="H238" s="221">
        <v>169</v>
      </c>
      <c r="I238" s="215">
        <v>55</v>
      </c>
      <c r="J238" s="215">
        <v>165</v>
      </c>
      <c r="K238" s="218">
        <v>1.534</v>
      </c>
      <c r="L238" s="219" t="s">
        <v>815</v>
      </c>
      <c r="M238" s="222">
        <v>3970.42</v>
      </c>
      <c r="N238" s="228" t="s">
        <v>191</v>
      </c>
      <c r="O238" s="209" t="s">
        <v>198</v>
      </c>
      <c r="Q238" s="229" t="s">
        <v>630</v>
      </c>
    </row>
    <row r="239" spans="1:17" s="252" customFormat="1">
      <c r="A239" s="215">
        <v>23</v>
      </c>
      <c r="B239" s="215" t="s">
        <v>491</v>
      </c>
      <c r="C239" s="215" t="s">
        <v>490</v>
      </c>
      <c r="D239" s="215" t="s">
        <v>491</v>
      </c>
      <c r="E239" s="227" t="s">
        <v>190</v>
      </c>
      <c r="F239" s="221">
        <v>305</v>
      </c>
      <c r="G239" s="221">
        <v>269</v>
      </c>
      <c r="H239" s="221">
        <v>169</v>
      </c>
      <c r="I239" s="215">
        <v>55</v>
      </c>
      <c r="J239" s="215">
        <v>165</v>
      </c>
      <c r="K239" s="218">
        <v>1.534</v>
      </c>
      <c r="L239" s="219" t="s">
        <v>815</v>
      </c>
      <c r="M239" s="222">
        <v>3970.83</v>
      </c>
      <c r="N239" s="228" t="s">
        <v>191</v>
      </c>
      <c r="O239" s="209" t="s">
        <v>198</v>
      </c>
      <c r="Q239" s="229" t="s">
        <v>630</v>
      </c>
    </row>
    <row r="240" spans="1:17" s="252" customFormat="1">
      <c r="A240" s="215">
        <v>24</v>
      </c>
      <c r="B240" s="215" t="s">
        <v>396</v>
      </c>
      <c r="C240" s="215" t="s">
        <v>395</v>
      </c>
      <c r="D240" s="215" t="s">
        <v>396</v>
      </c>
      <c r="E240" s="227" t="s">
        <v>190</v>
      </c>
      <c r="F240" s="221">
        <v>328</v>
      </c>
      <c r="G240" s="221">
        <v>292</v>
      </c>
      <c r="H240" s="221">
        <v>199</v>
      </c>
      <c r="I240" s="215">
        <v>55</v>
      </c>
      <c r="J240" s="215">
        <v>165</v>
      </c>
      <c r="K240" s="218">
        <v>1.806</v>
      </c>
      <c r="L240" s="219" t="s">
        <v>815</v>
      </c>
      <c r="M240" s="222">
        <v>3765.3</v>
      </c>
      <c r="N240" s="228" t="s">
        <v>191</v>
      </c>
      <c r="O240" s="209" t="s">
        <v>198</v>
      </c>
      <c r="Q240" s="229" t="s">
        <v>630</v>
      </c>
    </row>
    <row r="241" spans="1:17" s="252" customFormat="1">
      <c r="A241" s="215">
        <v>25</v>
      </c>
      <c r="B241" s="215" t="s">
        <v>394</v>
      </c>
      <c r="C241" s="215" t="s">
        <v>393</v>
      </c>
      <c r="D241" s="215" t="s">
        <v>394</v>
      </c>
      <c r="E241" s="227" t="s">
        <v>190</v>
      </c>
      <c r="F241" s="221">
        <v>328</v>
      </c>
      <c r="G241" s="221">
        <v>292</v>
      </c>
      <c r="H241" s="221">
        <v>199</v>
      </c>
      <c r="I241" s="215">
        <v>55</v>
      </c>
      <c r="J241" s="215">
        <v>165</v>
      </c>
      <c r="K241" s="218">
        <v>1.806</v>
      </c>
      <c r="L241" s="219" t="s">
        <v>815</v>
      </c>
      <c r="M241" s="222">
        <v>3765.4</v>
      </c>
      <c r="N241" s="228" t="s">
        <v>191</v>
      </c>
      <c r="O241" s="209" t="s">
        <v>198</v>
      </c>
      <c r="P241" s="210"/>
      <c r="Q241" s="229" t="s">
        <v>630</v>
      </c>
    </row>
    <row r="242" spans="1:17" s="252" customFormat="1">
      <c r="A242" s="215">
        <v>26</v>
      </c>
      <c r="B242" s="215" t="s">
        <v>497</v>
      </c>
      <c r="C242" s="215" t="s">
        <v>496</v>
      </c>
      <c r="D242" s="215" t="s">
        <v>497</v>
      </c>
      <c r="E242" s="227" t="s">
        <v>190</v>
      </c>
      <c r="F242" s="221">
        <v>328</v>
      </c>
      <c r="G242" s="221">
        <v>292</v>
      </c>
      <c r="H242" s="221">
        <v>199</v>
      </c>
      <c r="I242" s="215">
        <v>55</v>
      </c>
      <c r="J242" s="215">
        <v>165</v>
      </c>
      <c r="K242" s="218">
        <v>1.806</v>
      </c>
      <c r="L242" s="219" t="s">
        <v>815</v>
      </c>
      <c r="M242" s="222">
        <v>4176.8500000000004</v>
      </c>
      <c r="N242" s="228" t="s">
        <v>191</v>
      </c>
      <c r="O242" s="209" t="s">
        <v>198</v>
      </c>
      <c r="Q242" s="229" t="s">
        <v>630</v>
      </c>
    </row>
    <row r="243" spans="1:17" s="252" customFormat="1">
      <c r="A243" s="215">
        <v>27</v>
      </c>
      <c r="B243" s="215" t="s">
        <v>495</v>
      </c>
      <c r="C243" s="215" t="s">
        <v>494</v>
      </c>
      <c r="D243" s="215" t="s">
        <v>495</v>
      </c>
      <c r="E243" s="227" t="s">
        <v>190</v>
      </c>
      <c r="F243" s="221">
        <v>328</v>
      </c>
      <c r="G243" s="221">
        <v>292</v>
      </c>
      <c r="H243" s="221">
        <v>199</v>
      </c>
      <c r="I243" s="215">
        <v>55</v>
      </c>
      <c r="J243" s="215">
        <v>165</v>
      </c>
      <c r="K243" s="218">
        <v>1.806</v>
      </c>
      <c r="L243" s="219" t="s">
        <v>815</v>
      </c>
      <c r="M243" s="222">
        <v>4176.8500000000004</v>
      </c>
      <c r="N243" s="228" t="s">
        <v>191</v>
      </c>
      <c r="O243" s="209" t="s">
        <v>198</v>
      </c>
      <c r="Q243" s="229" t="s">
        <v>630</v>
      </c>
    </row>
    <row r="244" spans="1:17" s="252" customFormat="1">
      <c r="A244" s="215">
        <v>28</v>
      </c>
      <c r="B244" s="215" t="s">
        <v>545</v>
      </c>
      <c r="C244" s="215" t="s">
        <v>347</v>
      </c>
      <c r="D244" s="215" t="s">
        <v>545</v>
      </c>
      <c r="E244" s="227" t="s">
        <v>190</v>
      </c>
      <c r="F244" s="221">
        <v>338</v>
      </c>
      <c r="G244" s="221">
        <v>297</v>
      </c>
      <c r="H244" s="221">
        <v>199</v>
      </c>
      <c r="I244" s="215">
        <v>55</v>
      </c>
      <c r="J244" s="215">
        <v>165</v>
      </c>
      <c r="K244" s="218">
        <v>1.806</v>
      </c>
      <c r="L244" s="219" t="s">
        <v>815</v>
      </c>
      <c r="M244" s="222">
        <v>4933.43</v>
      </c>
      <c r="N244" s="228" t="s">
        <v>191</v>
      </c>
      <c r="O244" s="209" t="s">
        <v>198</v>
      </c>
      <c r="P244" s="210"/>
      <c r="Q244" s="229" t="s">
        <v>631</v>
      </c>
    </row>
    <row r="245" spans="1:17" s="252" customFormat="1">
      <c r="A245" s="215">
        <v>29</v>
      </c>
      <c r="B245" s="215" t="s">
        <v>402</v>
      </c>
      <c r="C245" s="215" t="s">
        <v>401</v>
      </c>
      <c r="D245" s="215" t="s">
        <v>402</v>
      </c>
      <c r="E245" s="227" t="s">
        <v>190</v>
      </c>
      <c r="F245" s="221">
        <v>338</v>
      </c>
      <c r="G245" s="221">
        <v>297</v>
      </c>
      <c r="H245" s="221">
        <v>199</v>
      </c>
      <c r="I245" s="215">
        <v>55</v>
      </c>
      <c r="J245" s="215">
        <v>165</v>
      </c>
      <c r="K245" s="218">
        <v>1.806</v>
      </c>
      <c r="L245" s="219" t="s">
        <v>815</v>
      </c>
      <c r="M245" s="222">
        <v>5653.13</v>
      </c>
      <c r="N245" s="228" t="s">
        <v>191</v>
      </c>
      <c r="O245" s="209" t="s">
        <v>198</v>
      </c>
      <c r="P245" s="210"/>
      <c r="Q245" s="229" t="s">
        <v>630</v>
      </c>
    </row>
    <row r="246" spans="1:17" s="252" customFormat="1">
      <c r="A246" s="215">
        <v>30</v>
      </c>
      <c r="B246" s="215" t="s">
        <v>406</v>
      </c>
      <c r="C246" s="215" t="s">
        <v>404</v>
      </c>
      <c r="D246" s="215" t="s">
        <v>406</v>
      </c>
      <c r="E246" s="227" t="s">
        <v>190</v>
      </c>
      <c r="F246" s="221">
        <v>338</v>
      </c>
      <c r="G246" s="221">
        <v>297</v>
      </c>
      <c r="H246" s="221">
        <v>199</v>
      </c>
      <c r="I246" s="215">
        <v>55</v>
      </c>
      <c r="J246" s="215">
        <v>165</v>
      </c>
      <c r="K246" s="218">
        <v>1.806</v>
      </c>
      <c r="L246" s="219" t="s">
        <v>815</v>
      </c>
      <c r="M246" s="222">
        <v>5585.35</v>
      </c>
      <c r="N246" s="228" t="s">
        <v>191</v>
      </c>
      <c r="O246" s="209" t="s">
        <v>198</v>
      </c>
      <c r="P246" s="210"/>
      <c r="Q246" s="229" t="s">
        <v>630</v>
      </c>
    </row>
    <row r="247" spans="1:17" s="252" customFormat="1">
      <c r="A247" s="215">
        <v>31</v>
      </c>
      <c r="B247" s="215" t="s">
        <v>405</v>
      </c>
      <c r="C247" s="215" t="s">
        <v>403</v>
      </c>
      <c r="D247" s="215" t="s">
        <v>405</v>
      </c>
      <c r="E247" s="227" t="s">
        <v>190</v>
      </c>
      <c r="F247" s="221">
        <v>345</v>
      </c>
      <c r="G247" s="221">
        <v>304</v>
      </c>
      <c r="H247" s="221">
        <v>199</v>
      </c>
      <c r="I247" s="215">
        <v>55</v>
      </c>
      <c r="J247" s="215">
        <v>165</v>
      </c>
      <c r="K247" s="218">
        <v>1.806</v>
      </c>
      <c r="L247" s="219" t="s">
        <v>815</v>
      </c>
      <c r="M247" s="222">
        <v>5477.59</v>
      </c>
      <c r="N247" s="228" t="s">
        <v>191</v>
      </c>
      <c r="O247" s="209" t="s">
        <v>198</v>
      </c>
      <c r="P247" s="210"/>
      <c r="Q247" s="229" t="s">
        <v>630</v>
      </c>
    </row>
    <row r="248" spans="1:17" s="252" customFormat="1">
      <c r="A248" s="215">
        <v>32</v>
      </c>
      <c r="B248" s="215" t="s">
        <v>398</v>
      </c>
      <c r="C248" s="215" t="s">
        <v>397</v>
      </c>
      <c r="D248" s="215" t="s">
        <v>398</v>
      </c>
      <c r="E248" s="227" t="s">
        <v>190</v>
      </c>
      <c r="F248" s="221">
        <v>345</v>
      </c>
      <c r="G248" s="221">
        <v>304</v>
      </c>
      <c r="H248" s="221">
        <v>199</v>
      </c>
      <c r="I248" s="215">
        <v>55</v>
      </c>
      <c r="J248" s="215">
        <v>165</v>
      </c>
      <c r="K248" s="218">
        <v>1.806</v>
      </c>
      <c r="L248" s="219" t="s">
        <v>815</v>
      </c>
      <c r="M248" s="222">
        <v>5479.94</v>
      </c>
      <c r="N248" s="228" t="s">
        <v>191</v>
      </c>
      <c r="O248" s="209" t="s">
        <v>198</v>
      </c>
      <c r="Q248" s="229" t="s">
        <v>630</v>
      </c>
    </row>
    <row r="249" spans="1:17" s="252" customFormat="1">
      <c r="A249" s="215">
        <v>33</v>
      </c>
      <c r="B249" s="215" t="s">
        <v>408</v>
      </c>
      <c r="C249" s="215" t="s">
        <v>407</v>
      </c>
      <c r="D249" s="215" t="s">
        <v>408</v>
      </c>
      <c r="E249" s="227" t="s">
        <v>190</v>
      </c>
      <c r="F249" s="221">
        <v>345</v>
      </c>
      <c r="G249" s="221">
        <v>304</v>
      </c>
      <c r="H249" s="221">
        <v>199</v>
      </c>
      <c r="I249" s="215">
        <v>55</v>
      </c>
      <c r="J249" s="215">
        <v>165</v>
      </c>
      <c r="K249" s="218">
        <v>1.806</v>
      </c>
      <c r="L249" s="219" t="s">
        <v>815</v>
      </c>
      <c r="M249" s="222">
        <v>5477.72</v>
      </c>
      <c r="N249" s="228" t="s">
        <v>191</v>
      </c>
      <c r="O249" s="209" t="s">
        <v>198</v>
      </c>
      <c r="Q249" s="229" t="s">
        <v>630</v>
      </c>
    </row>
    <row r="250" spans="1:17" s="252" customFormat="1">
      <c r="A250" s="215">
        <v>34</v>
      </c>
      <c r="B250" s="215" t="s">
        <v>410</v>
      </c>
      <c r="C250" s="215" t="s">
        <v>409</v>
      </c>
      <c r="D250" s="215" t="s">
        <v>410</v>
      </c>
      <c r="E250" s="227" t="s">
        <v>190</v>
      </c>
      <c r="F250" s="221">
        <v>345</v>
      </c>
      <c r="G250" s="221">
        <v>304</v>
      </c>
      <c r="H250" s="221">
        <v>199</v>
      </c>
      <c r="I250" s="215">
        <v>55</v>
      </c>
      <c r="J250" s="215">
        <v>165</v>
      </c>
      <c r="K250" s="218">
        <v>1.806</v>
      </c>
      <c r="L250" s="219" t="s">
        <v>815</v>
      </c>
      <c r="M250" s="222">
        <v>5474.79</v>
      </c>
      <c r="N250" s="228" t="s">
        <v>191</v>
      </c>
      <c r="O250" s="209" t="s">
        <v>198</v>
      </c>
      <c r="Q250" s="229" t="s">
        <v>630</v>
      </c>
    </row>
    <row r="251" spans="1:17" s="252" customFormat="1">
      <c r="A251" s="215">
        <v>35</v>
      </c>
      <c r="B251" s="215" t="s">
        <v>533</v>
      </c>
      <c r="C251" s="215" t="s">
        <v>657</v>
      </c>
      <c r="D251" s="215" t="s">
        <v>533</v>
      </c>
      <c r="E251" s="227" t="s">
        <v>190</v>
      </c>
      <c r="F251" s="221">
        <v>344</v>
      </c>
      <c r="G251" s="221">
        <v>303</v>
      </c>
      <c r="H251" s="221">
        <v>199</v>
      </c>
      <c r="I251" s="215">
        <v>55</v>
      </c>
      <c r="J251" s="215">
        <v>165</v>
      </c>
      <c r="K251" s="218">
        <v>1.806</v>
      </c>
      <c r="L251" s="219" t="s">
        <v>815</v>
      </c>
      <c r="M251" s="222">
        <v>4842.37</v>
      </c>
      <c r="N251" s="228" t="s">
        <v>191</v>
      </c>
      <c r="O251" s="209" t="s">
        <v>198</v>
      </c>
      <c r="Q251" s="229" t="s">
        <v>630</v>
      </c>
    </row>
    <row r="252" spans="1:17" s="252" customFormat="1">
      <c r="A252" s="215">
        <v>36</v>
      </c>
      <c r="B252" s="215" t="s">
        <v>534</v>
      </c>
      <c r="C252" s="215" t="s">
        <v>658</v>
      </c>
      <c r="D252" s="215" t="s">
        <v>534</v>
      </c>
      <c r="E252" s="227" t="s">
        <v>190</v>
      </c>
      <c r="F252" s="221">
        <v>344</v>
      </c>
      <c r="G252" s="221">
        <v>303</v>
      </c>
      <c r="H252" s="221">
        <v>199</v>
      </c>
      <c r="I252" s="215">
        <v>55</v>
      </c>
      <c r="J252" s="215">
        <v>165</v>
      </c>
      <c r="K252" s="218">
        <v>1.806</v>
      </c>
      <c r="L252" s="219" t="s">
        <v>815</v>
      </c>
      <c r="M252" s="222">
        <v>4842.92</v>
      </c>
      <c r="N252" s="228" t="s">
        <v>191</v>
      </c>
      <c r="O252" s="209" t="s">
        <v>198</v>
      </c>
      <c r="P252" s="210"/>
      <c r="Q252" s="229" t="s">
        <v>630</v>
      </c>
    </row>
    <row r="253" spans="1:17" s="252" customFormat="1">
      <c r="A253" s="215">
        <v>37</v>
      </c>
      <c r="B253" s="215" t="s">
        <v>632</v>
      </c>
      <c r="C253" s="215" t="s">
        <v>822</v>
      </c>
      <c r="D253" s="215" t="s">
        <v>632</v>
      </c>
      <c r="E253" s="227" t="s">
        <v>190</v>
      </c>
      <c r="F253" s="221">
        <v>345</v>
      </c>
      <c r="G253" s="221">
        <v>304</v>
      </c>
      <c r="H253" s="221">
        <v>199</v>
      </c>
      <c r="I253" s="215">
        <v>55</v>
      </c>
      <c r="J253" s="215">
        <v>165</v>
      </c>
      <c r="K253" s="218">
        <v>1.806</v>
      </c>
      <c r="L253" s="219" t="s">
        <v>815</v>
      </c>
      <c r="M253" s="222">
        <v>5527.17</v>
      </c>
      <c r="N253" s="228" t="s">
        <v>191</v>
      </c>
      <c r="O253" s="209" t="s">
        <v>198</v>
      </c>
      <c r="P253" s="210"/>
      <c r="Q253" s="229" t="s">
        <v>631</v>
      </c>
    </row>
    <row r="254" spans="1:17" s="247" customFormat="1">
      <c r="A254" s="215">
        <v>38</v>
      </c>
      <c r="B254" s="215" t="s">
        <v>633</v>
      </c>
      <c r="C254" s="215" t="s">
        <v>823</v>
      </c>
      <c r="D254" s="215" t="s">
        <v>633</v>
      </c>
      <c r="E254" s="227" t="s">
        <v>190</v>
      </c>
      <c r="F254" s="221">
        <v>345</v>
      </c>
      <c r="G254" s="221">
        <v>304</v>
      </c>
      <c r="H254" s="221">
        <v>199</v>
      </c>
      <c r="I254" s="215">
        <v>55</v>
      </c>
      <c r="J254" s="215">
        <v>165</v>
      </c>
      <c r="K254" s="218">
        <v>1.806</v>
      </c>
      <c r="L254" s="219" t="s">
        <v>815</v>
      </c>
      <c r="M254" s="222">
        <v>5527.27</v>
      </c>
      <c r="N254" s="228" t="s">
        <v>191</v>
      </c>
      <c r="O254" s="209" t="s">
        <v>198</v>
      </c>
      <c r="P254" s="210"/>
      <c r="Q254" s="229" t="s">
        <v>630</v>
      </c>
    </row>
    <row r="255" spans="1:17" s="252" customFormat="1">
      <c r="A255" s="215">
        <v>39</v>
      </c>
      <c r="B255" s="215" t="s">
        <v>311</v>
      </c>
      <c r="C255" s="215" t="s">
        <v>310</v>
      </c>
      <c r="D255" s="215" t="s">
        <v>311</v>
      </c>
      <c r="E255" s="227" t="s">
        <v>190</v>
      </c>
      <c r="F255" s="221">
        <v>345</v>
      </c>
      <c r="G255" s="221">
        <v>304</v>
      </c>
      <c r="H255" s="221">
        <v>199</v>
      </c>
      <c r="I255" s="215">
        <v>55</v>
      </c>
      <c r="J255" s="215">
        <v>165</v>
      </c>
      <c r="K255" s="218">
        <v>1.806</v>
      </c>
      <c r="L255" s="219" t="s">
        <v>815</v>
      </c>
      <c r="M255" s="222">
        <v>6107.15</v>
      </c>
      <c r="N255" s="228" t="s">
        <v>191</v>
      </c>
      <c r="O255" s="209" t="s">
        <v>198</v>
      </c>
      <c r="Q255" s="229" t="s">
        <v>630</v>
      </c>
    </row>
    <row r="256" spans="1:17" s="252" customFormat="1">
      <c r="A256" s="215">
        <v>40</v>
      </c>
      <c r="B256" s="215" t="s">
        <v>313</v>
      </c>
      <c r="C256" s="215" t="s">
        <v>312</v>
      </c>
      <c r="D256" s="215" t="s">
        <v>313</v>
      </c>
      <c r="E256" s="227" t="s">
        <v>190</v>
      </c>
      <c r="F256" s="221">
        <v>338</v>
      </c>
      <c r="G256" s="221">
        <v>297</v>
      </c>
      <c r="H256" s="221">
        <v>199</v>
      </c>
      <c r="I256" s="215">
        <v>55</v>
      </c>
      <c r="J256" s="215">
        <v>165</v>
      </c>
      <c r="K256" s="218">
        <v>1.806</v>
      </c>
      <c r="L256" s="219" t="s">
        <v>815</v>
      </c>
      <c r="M256" s="222">
        <v>6078.81</v>
      </c>
      <c r="N256" s="228" t="s">
        <v>191</v>
      </c>
      <c r="O256" s="209" t="s">
        <v>198</v>
      </c>
      <c r="Q256" s="229" t="s">
        <v>631</v>
      </c>
    </row>
    <row r="257" spans="1:17" s="252" customFormat="1">
      <c r="A257" s="215">
        <v>41</v>
      </c>
      <c r="B257" s="215" t="s">
        <v>315</v>
      </c>
      <c r="C257" s="215" t="s">
        <v>314</v>
      </c>
      <c r="D257" s="215" t="s">
        <v>315</v>
      </c>
      <c r="E257" s="227" t="s">
        <v>190</v>
      </c>
      <c r="F257" s="221">
        <v>345</v>
      </c>
      <c r="G257" s="221">
        <v>304</v>
      </c>
      <c r="H257" s="221">
        <v>199</v>
      </c>
      <c r="I257" s="215">
        <v>55</v>
      </c>
      <c r="J257" s="215">
        <v>165</v>
      </c>
      <c r="K257" s="218">
        <v>1.806</v>
      </c>
      <c r="L257" s="219" t="s">
        <v>815</v>
      </c>
      <c r="M257" s="222">
        <v>5930.91</v>
      </c>
      <c r="N257" s="228" t="s">
        <v>191</v>
      </c>
      <c r="O257" s="209" t="s">
        <v>198</v>
      </c>
      <c r="Q257" s="229" t="s">
        <v>630</v>
      </c>
    </row>
    <row r="258" spans="1:17" s="252" customFormat="1">
      <c r="A258" s="215">
        <v>42</v>
      </c>
      <c r="B258" s="215" t="s">
        <v>317</v>
      </c>
      <c r="C258" s="215" t="s">
        <v>316</v>
      </c>
      <c r="D258" s="215" t="s">
        <v>317</v>
      </c>
      <c r="E258" s="227" t="s">
        <v>190</v>
      </c>
      <c r="F258" s="221">
        <v>345</v>
      </c>
      <c r="G258" s="221">
        <v>304</v>
      </c>
      <c r="H258" s="221">
        <v>199</v>
      </c>
      <c r="I258" s="215">
        <v>55</v>
      </c>
      <c r="J258" s="215">
        <v>165</v>
      </c>
      <c r="K258" s="218">
        <v>1.806</v>
      </c>
      <c r="L258" s="219" t="s">
        <v>815</v>
      </c>
      <c r="M258" s="222">
        <v>5930.84</v>
      </c>
      <c r="N258" s="228" t="s">
        <v>191</v>
      </c>
      <c r="O258" s="209" t="s">
        <v>198</v>
      </c>
      <c r="Q258" s="229" t="s">
        <v>630</v>
      </c>
    </row>
    <row r="259" spans="1:17" s="252" customFormat="1">
      <c r="A259" s="215">
        <v>43</v>
      </c>
      <c r="B259" s="215" t="s">
        <v>400</v>
      </c>
      <c r="C259" s="215" t="s">
        <v>399</v>
      </c>
      <c r="D259" s="215" t="s">
        <v>400</v>
      </c>
      <c r="E259" s="227" t="s">
        <v>190</v>
      </c>
      <c r="F259" s="221">
        <v>345</v>
      </c>
      <c r="G259" s="221">
        <v>304</v>
      </c>
      <c r="H259" s="221">
        <v>199</v>
      </c>
      <c r="I259" s="215">
        <v>55</v>
      </c>
      <c r="J259" s="215">
        <v>165</v>
      </c>
      <c r="K259" s="218">
        <v>1.806</v>
      </c>
      <c r="L259" s="219" t="s">
        <v>815</v>
      </c>
      <c r="M259" s="222">
        <v>5931.18</v>
      </c>
      <c r="N259" s="228" t="s">
        <v>191</v>
      </c>
      <c r="O259" s="209" t="s">
        <v>198</v>
      </c>
      <c r="Q259" s="229" t="s">
        <v>630</v>
      </c>
    </row>
    <row r="260" spans="1:17" s="252" customFormat="1">
      <c r="A260" s="215">
        <v>44</v>
      </c>
      <c r="B260" s="215" t="s">
        <v>623</v>
      </c>
      <c r="C260" s="215" t="s">
        <v>622</v>
      </c>
      <c r="D260" s="215" t="s">
        <v>623</v>
      </c>
      <c r="E260" s="227" t="s">
        <v>190</v>
      </c>
      <c r="F260" s="221">
        <v>345</v>
      </c>
      <c r="G260" s="221">
        <v>304</v>
      </c>
      <c r="H260" s="221">
        <v>199</v>
      </c>
      <c r="I260" s="215">
        <v>55</v>
      </c>
      <c r="J260" s="215">
        <v>165</v>
      </c>
      <c r="K260" s="218">
        <v>1.806</v>
      </c>
      <c r="L260" s="219" t="s">
        <v>815</v>
      </c>
      <c r="M260" s="222">
        <v>5927.6</v>
      </c>
      <c r="N260" s="228" t="s">
        <v>191</v>
      </c>
      <c r="O260" s="209" t="s">
        <v>198</v>
      </c>
      <c r="Q260" s="229" t="s">
        <v>630</v>
      </c>
    </row>
    <row r="261" spans="1:17" s="252" customFormat="1">
      <c r="A261" s="215">
        <v>45</v>
      </c>
      <c r="B261" s="215" t="s">
        <v>606</v>
      </c>
      <c r="C261" s="215" t="s">
        <v>605</v>
      </c>
      <c r="D261" s="215" t="s">
        <v>606</v>
      </c>
      <c r="E261" s="227" t="s">
        <v>190</v>
      </c>
      <c r="F261" s="221">
        <v>345</v>
      </c>
      <c r="G261" s="221">
        <v>304</v>
      </c>
      <c r="H261" s="221">
        <v>199</v>
      </c>
      <c r="I261" s="215">
        <v>55</v>
      </c>
      <c r="J261" s="215">
        <v>165</v>
      </c>
      <c r="K261" s="218">
        <v>1.806</v>
      </c>
      <c r="L261" s="219" t="s">
        <v>815</v>
      </c>
      <c r="M261" s="222">
        <v>5980.84</v>
      </c>
      <c r="N261" s="228" t="s">
        <v>191</v>
      </c>
      <c r="O261" s="209" t="s">
        <v>198</v>
      </c>
      <c r="Q261" s="229" t="s">
        <v>630</v>
      </c>
    </row>
    <row r="262" spans="1:17" s="252" customFormat="1">
      <c r="A262" s="215">
        <v>46</v>
      </c>
      <c r="B262" s="215" t="s">
        <v>319</v>
      </c>
      <c r="C262" s="215" t="s">
        <v>318</v>
      </c>
      <c r="D262" s="215" t="s">
        <v>319</v>
      </c>
      <c r="E262" s="227" t="s">
        <v>190</v>
      </c>
      <c r="F262" s="221">
        <v>345</v>
      </c>
      <c r="G262" s="221">
        <v>304</v>
      </c>
      <c r="H262" s="221">
        <v>199</v>
      </c>
      <c r="I262" s="215">
        <v>55</v>
      </c>
      <c r="J262" s="215">
        <v>165</v>
      </c>
      <c r="K262" s="218">
        <v>1.806</v>
      </c>
      <c r="L262" s="219" t="s">
        <v>815</v>
      </c>
      <c r="M262" s="222">
        <v>6794.82</v>
      </c>
      <c r="N262" s="228" t="s">
        <v>191</v>
      </c>
      <c r="O262" s="209" t="s">
        <v>198</v>
      </c>
      <c r="P262" s="210"/>
      <c r="Q262" s="229" t="s">
        <v>630</v>
      </c>
    </row>
    <row r="263" spans="1:17" s="252" customFormat="1">
      <c r="A263" s="215">
        <v>47</v>
      </c>
      <c r="B263" s="215" t="s">
        <v>321</v>
      </c>
      <c r="C263" s="215" t="s">
        <v>320</v>
      </c>
      <c r="D263" s="215" t="s">
        <v>321</v>
      </c>
      <c r="E263" s="227" t="s">
        <v>190</v>
      </c>
      <c r="F263" s="221">
        <v>338</v>
      </c>
      <c r="G263" s="221">
        <v>297</v>
      </c>
      <c r="H263" s="221">
        <v>199</v>
      </c>
      <c r="I263" s="215">
        <v>55</v>
      </c>
      <c r="J263" s="215">
        <v>165</v>
      </c>
      <c r="K263" s="218">
        <v>1.806</v>
      </c>
      <c r="L263" s="219" t="s">
        <v>815</v>
      </c>
      <c r="M263" s="222">
        <v>6728.65</v>
      </c>
      <c r="N263" s="228" t="s">
        <v>191</v>
      </c>
      <c r="O263" s="209" t="s">
        <v>198</v>
      </c>
      <c r="Q263" s="229" t="s">
        <v>631</v>
      </c>
    </row>
    <row r="264" spans="1:17" s="252" customFormat="1">
      <c r="A264" s="215">
        <v>48</v>
      </c>
      <c r="B264" s="215" t="s">
        <v>323</v>
      </c>
      <c r="C264" s="215" t="s">
        <v>322</v>
      </c>
      <c r="D264" s="215" t="s">
        <v>323</v>
      </c>
      <c r="E264" s="227" t="s">
        <v>190</v>
      </c>
      <c r="F264" s="221">
        <v>345</v>
      </c>
      <c r="G264" s="221">
        <v>304</v>
      </c>
      <c r="H264" s="221">
        <v>199</v>
      </c>
      <c r="I264" s="215">
        <v>55</v>
      </c>
      <c r="J264" s="215">
        <v>165</v>
      </c>
      <c r="K264" s="218">
        <v>1.806</v>
      </c>
      <c r="L264" s="219" t="s">
        <v>815</v>
      </c>
      <c r="M264" s="222">
        <v>6497.78</v>
      </c>
      <c r="N264" s="228" t="s">
        <v>191</v>
      </c>
      <c r="O264" s="209" t="s">
        <v>198</v>
      </c>
      <c r="P264" s="210"/>
      <c r="Q264" s="229" t="s">
        <v>630</v>
      </c>
    </row>
    <row r="265" spans="1:17" s="252" customFormat="1">
      <c r="A265" s="215">
        <v>49</v>
      </c>
      <c r="B265" s="215" t="s">
        <v>325</v>
      </c>
      <c r="C265" s="215" t="s">
        <v>324</v>
      </c>
      <c r="D265" s="215" t="s">
        <v>325</v>
      </c>
      <c r="E265" s="227" t="s">
        <v>190</v>
      </c>
      <c r="F265" s="221">
        <v>345</v>
      </c>
      <c r="G265" s="221">
        <v>304</v>
      </c>
      <c r="H265" s="221">
        <v>199</v>
      </c>
      <c r="I265" s="215">
        <v>55</v>
      </c>
      <c r="J265" s="215">
        <v>165</v>
      </c>
      <c r="K265" s="218">
        <v>1.806</v>
      </c>
      <c r="L265" s="219" t="s">
        <v>815</v>
      </c>
      <c r="M265" s="222">
        <v>6610.45</v>
      </c>
      <c r="N265" s="228" t="s">
        <v>191</v>
      </c>
      <c r="O265" s="209" t="s">
        <v>198</v>
      </c>
      <c r="P265" s="210"/>
      <c r="Q265" s="229" t="s">
        <v>630</v>
      </c>
    </row>
    <row r="266" spans="1:17" s="252" customFormat="1">
      <c r="A266" s="215">
        <v>50</v>
      </c>
      <c r="B266" s="215" t="s">
        <v>326</v>
      </c>
      <c r="C266" s="215" t="s">
        <v>327</v>
      </c>
      <c r="D266" s="215" t="s">
        <v>326</v>
      </c>
      <c r="E266" s="227" t="s">
        <v>190</v>
      </c>
      <c r="F266" s="221">
        <v>345</v>
      </c>
      <c r="G266" s="221">
        <v>304</v>
      </c>
      <c r="H266" s="221">
        <v>199</v>
      </c>
      <c r="I266" s="215">
        <v>55</v>
      </c>
      <c r="J266" s="215">
        <v>165</v>
      </c>
      <c r="K266" s="218">
        <v>1.806</v>
      </c>
      <c r="L266" s="219" t="s">
        <v>815</v>
      </c>
      <c r="M266" s="222">
        <v>6793.14</v>
      </c>
      <c r="N266" s="228" t="s">
        <v>191</v>
      </c>
      <c r="O266" s="209" t="s">
        <v>198</v>
      </c>
      <c r="P266" s="210"/>
      <c r="Q266" s="229" t="s">
        <v>630</v>
      </c>
    </row>
    <row r="267" spans="1:17" s="254" customFormat="1">
      <c r="A267" s="215">
        <v>51</v>
      </c>
      <c r="B267" s="230" t="s">
        <v>329</v>
      </c>
      <c r="C267" s="215" t="s">
        <v>328</v>
      </c>
      <c r="D267" s="230" t="s">
        <v>329</v>
      </c>
      <c r="E267" s="231" t="s">
        <v>190</v>
      </c>
      <c r="F267" s="221">
        <v>338</v>
      </c>
      <c r="G267" s="221">
        <v>297</v>
      </c>
      <c r="H267" s="221">
        <v>199</v>
      </c>
      <c r="I267" s="215">
        <v>55</v>
      </c>
      <c r="J267" s="215">
        <v>165</v>
      </c>
      <c r="K267" s="218">
        <v>1.806</v>
      </c>
      <c r="L267" s="219" t="s">
        <v>815</v>
      </c>
      <c r="M267" s="222">
        <v>6727.07</v>
      </c>
      <c r="N267" s="228" t="s">
        <v>191</v>
      </c>
      <c r="O267" s="212" t="s">
        <v>198</v>
      </c>
      <c r="P267" s="253"/>
      <c r="Q267" s="229" t="s">
        <v>631</v>
      </c>
    </row>
    <row r="268" spans="1:17" s="252" customFormat="1">
      <c r="A268" s="215">
        <v>52</v>
      </c>
      <c r="B268" s="215" t="s">
        <v>331</v>
      </c>
      <c r="C268" s="215" t="s">
        <v>330</v>
      </c>
      <c r="D268" s="215" t="s">
        <v>331</v>
      </c>
      <c r="E268" s="227" t="s">
        <v>190</v>
      </c>
      <c r="F268" s="221">
        <v>345</v>
      </c>
      <c r="G268" s="221">
        <v>304</v>
      </c>
      <c r="H268" s="221">
        <v>199</v>
      </c>
      <c r="I268" s="215">
        <v>55</v>
      </c>
      <c r="J268" s="215">
        <v>165</v>
      </c>
      <c r="K268" s="218">
        <v>1.806</v>
      </c>
      <c r="L268" s="219" t="s">
        <v>815</v>
      </c>
      <c r="M268" s="222">
        <v>6617.66</v>
      </c>
      <c r="N268" s="228" t="s">
        <v>191</v>
      </c>
      <c r="O268" s="209" t="s">
        <v>198</v>
      </c>
      <c r="Q268" s="229" t="s">
        <v>630</v>
      </c>
    </row>
    <row r="269" spans="1:17" s="252" customFormat="1">
      <c r="A269" s="215">
        <v>53</v>
      </c>
      <c r="B269" s="215" t="s">
        <v>333</v>
      </c>
      <c r="C269" s="215" t="s">
        <v>332</v>
      </c>
      <c r="D269" s="215" t="s">
        <v>333</v>
      </c>
      <c r="E269" s="227" t="s">
        <v>190</v>
      </c>
      <c r="F269" s="221">
        <v>345</v>
      </c>
      <c r="G269" s="221">
        <v>304</v>
      </c>
      <c r="H269" s="221">
        <v>199</v>
      </c>
      <c r="I269" s="215">
        <v>55</v>
      </c>
      <c r="J269" s="215">
        <v>165</v>
      </c>
      <c r="K269" s="218">
        <v>1.806</v>
      </c>
      <c r="L269" s="219" t="s">
        <v>815</v>
      </c>
      <c r="M269" s="222">
        <v>6620</v>
      </c>
      <c r="N269" s="228" t="s">
        <v>191</v>
      </c>
      <c r="O269" s="209" t="s">
        <v>198</v>
      </c>
      <c r="Q269" s="229" t="s">
        <v>630</v>
      </c>
    </row>
    <row r="270" spans="1:17" s="252" customFormat="1">
      <c r="A270" s="215">
        <v>54</v>
      </c>
      <c r="B270" s="215" t="s">
        <v>335</v>
      </c>
      <c r="C270" s="215" t="s">
        <v>334</v>
      </c>
      <c r="D270" s="215" t="s">
        <v>335</v>
      </c>
      <c r="E270" s="227" t="s">
        <v>190</v>
      </c>
      <c r="F270" s="221">
        <v>345</v>
      </c>
      <c r="G270" s="221">
        <v>304</v>
      </c>
      <c r="H270" s="221">
        <v>199</v>
      </c>
      <c r="I270" s="215">
        <v>55</v>
      </c>
      <c r="J270" s="215">
        <v>165</v>
      </c>
      <c r="K270" s="218">
        <v>1.806</v>
      </c>
      <c r="L270" s="219" t="s">
        <v>815</v>
      </c>
      <c r="M270" s="222">
        <v>6617.58</v>
      </c>
      <c r="N270" s="228" t="s">
        <v>191</v>
      </c>
      <c r="O270" s="209" t="s">
        <v>198</v>
      </c>
      <c r="P270" s="210"/>
      <c r="Q270" s="229" t="s">
        <v>630</v>
      </c>
    </row>
    <row r="271" spans="1:17" s="252" customFormat="1">
      <c r="A271" s="215">
        <v>55</v>
      </c>
      <c r="B271" s="215" t="s">
        <v>536</v>
      </c>
      <c r="C271" s="215" t="s">
        <v>231</v>
      </c>
      <c r="D271" s="215" t="s">
        <v>536</v>
      </c>
      <c r="E271" s="227" t="s">
        <v>190</v>
      </c>
      <c r="F271" s="221">
        <v>344</v>
      </c>
      <c r="G271" s="221">
        <v>303</v>
      </c>
      <c r="H271" s="221">
        <v>199</v>
      </c>
      <c r="I271" s="215">
        <v>55</v>
      </c>
      <c r="J271" s="215">
        <v>165</v>
      </c>
      <c r="K271" s="218">
        <v>1.806</v>
      </c>
      <c r="L271" s="219" t="s">
        <v>815</v>
      </c>
      <c r="M271" s="222">
        <v>4807.88</v>
      </c>
      <c r="N271" s="228" t="s">
        <v>191</v>
      </c>
      <c r="O271" s="209" t="s">
        <v>198</v>
      </c>
      <c r="P271" s="210"/>
      <c r="Q271" s="229" t="s">
        <v>630</v>
      </c>
    </row>
    <row r="272" spans="1:17" s="252" customFormat="1">
      <c r="A272" s="215">
        <v>56</v>
      </c>
      <c r="B272" s="215" t="s">
        <v>535</v>
      </c>
      <c r="C272" s="215" t="s">
        <v>230</v>
      </c>
      <c r="D272" s="215" t="s">
        <v>535</v>
      </c>
      <c r="E272" s="227" t="s">
        <v>190</v>
      </c>
      <c r="F272" s="221">
        <v>344</v>
      </c>
      <c r="G272" s="221">
        <v>303</v>
      </c>
      <c r="H272" s="221">
        <v>199</v>
      </c>
      <c r="I272" s="215">
        <v>55</v>
      </c>
      <c r="J272" s="215">
        <v>165</v>
      </c>
      <c r="K272" s="218">
        <v>1.806</v>
      </c>
      <c r="L272" s="219" t="s">
        <v>815</v>
      </c>
      <c r="M272" s="222">
        <v>4811.41</v>
      </c>
      <c r="N272" s="228" t="s">
        <v>191</v>
      </c>
      <c r="O272" s="209" t="s">
        <v>198</v>
      </c>
      <c r="P272" s="210"/>
      <c r="Q272" s="229" t="s">
        <v>630</v>
      </c>
    </row>
    <row r="273" spans="1:17" s="252" customFormat="1">
      <c r="A273" s="215">
        <v>57</v>
      </c>
      <c r="B273" s="215" t="s">
        <v>690</v>
      </c>
      <c r="C273" s="215" t="s">
        <v>696</v>
      </c>
      <c r="D273" s="215" t="s">
        <v>690</v>
      </c>
      <c r="E273" s="227" t="s">
        <v>190</v>
      </c>
      <c r="F273" s="221">
        <v>310</v>
      </c>
      <c r="G273" s="221">
        <v>274</v>
      </c>
      <c r="H273" s="221">
        <v>169</v>
      </c>
      <c r="I273" s="215">
        <v>55</v>
      </c>
      <c r="J273" s="215">
        <v>165</v>
      </c>
      <c r="K273" s="218">
        <v>1.534</v>
      </c>
      <c r="L273" s="219" t="s">
        <v>815</v>
      </c>
      <c r="M273" s="222">
        <v>4241.92</v>
      </c>
      <c r="N273" s="228" t="s">
        <v>191</v>
      </c>
      <c r="O273" s="209" t="s">
        <v>198</v>
      </c>
      <c r="P273" s="210"/>
      <c r="Q273" s="229" t="s">
        <v>630</v>
      </c>
    </row>
    <row r="274" spans="1:17" s="252" customFormat="1">
      <c r="A274" s="215">
        <v>58</v>
      </c>
      <c r="B274" s="215" t="s">
        <v>677</v>
      </c>
      <c r="C274" s="215" t="s">
        <v>664</v>
      </c>
      <c r="D274" s="215" t="s">
        <v>677</v>
      </c>
      <c r="E274" s="227" t="s">
        <v>190</v>
      </c>
      <c r="F274" s="221">
        <v>302</v>
      </c>
      <c r="G274" s="221">
        <v>267</v>
      </c>
      <c r="H274" s="221">
        <v>169</v>
      </c>
      <c r="I274" s="215">
        <v>55</v>
      </c>
      <c r="J274" s="215">
        <v>165</v>
      </c>
      <c r="K274" s="218">
        <v>1.534</v>
      </c>
      <c r="L274" s="219" t="s">
        <v>815</v>
      </c>
      <c r="M274" s="222">
        <v>4173.6400000000003</v>
      </c>
      <c r="N274" s="228" t="s">
        <v>191</v>
      </c>
      <c r="O274" s="209" t="s">
        <v>198</v>
      </c>
      <c r="P274" s="210"/>
      <c r="Q274" s="229" t="s">
        <v>631</v>
      </c>
    </row>
    <row r="275" spans="1:17" s="252" customFormat="1">
      <c r="A275" s="215">
        <v>59</v>
      </c>
      <c r="B275" s="215" t="s">
        <v>778</v>
      </c>
      <c r="C275" s="215" t="s">
        <v>770</v>
      </c>
      <c r="D275" s="215" t="s">
        <v>778</v>
      </c>
      <c r="E275" s="227" t="s">
        <v>190</v>
      </c>
      <c r="F275" s="221">
        <v>310</v>
      </c>
      <c r="G275" s="221">
        <v>274</v>
      </c>
      <c r="H275" s="221">
        <v>169</v>
      </c>
      <c r="I275" s="215">
        <v>55</v>
      </c>
      <c r="J275" s="215">
        <v>165</v>
      </c>
      <c r="K275" s="218">
        <v>1.534</v>
      </c>
      <c r="L275" s="219" t="s">
        <v>815</v>
      </c>
      <c r="M275" s="222">
        <v>4234.6099999999997</v>
      </c>
      <c r="N275" s="245" t="s">
        <v>191</v>
      </c>
      <c r="O275" s="209" t="s">
        <v>198</v>
      </c>
      <c r="P275" s="210"/>
      <c r="Q275" s="229" t="s">
        <v>630</v>
      </c>
    </row>
    <row r="276" spans="1:17" s="252" customFormat="1">
      <c r="A276" s="215">
        <v>60</v>
      </c>
      <c r="B276" s="215" t="s">
        <v>758</v>
      </c>
      <c r="C276" s="215" t="s">
        <v>757</v>
      </c>
      <c r="D276" s="215" t="s">
        <v>758</v>
      </c>
      <c r="E276" s="227" t="s">
        <v>190</v>
      </c>
      <c r="F276" s="221">
        <v>310</v>
      </c>
      <c r="G276" s="221">
        <v>274</v>
      </c>
      <c r="H276" s="221">
        <v>169</v>
      </c>
      <c r="I276" s="215">
        <v>55</v>
      </c>
      <c r="J276" s="215">
        <v>165</v>
      </c>
      <c r="K276" s="218">
        <v>1.534</v>
      </c>
      <c r="L276" s="219" t="s">
        <v>815</v>
      </c>
      <c r="M276" s="222">
        <v>4234.6099999999997</v>
      </c>
      <c r="N276" s="245" t="s">
        <v>191</v>
      </c>
      <c r="O276" s="209" t="s">
        <v>198</v>
      </c>
      <c r="P276" s="210"/>
      <c r="Q276" s="229" t="s">
        <v>630</v>
      </c>
    </row>
    <row r="277" spans="1:17" s="252" customFormat="1">
      <c r="A277" s="215">
        <v>61</v>
      </c>
      <c r="B277" s="215" t="s">
        <v>813</v>
      </c>
      <c r="C277" s="215" t="s">
        <v>792</v>
      </c>
      <c r="D277" s="215" t="s">
        <v>813</v>
      </c>
      <c r="E277" s="227" t="s">
        <v>190</v>
      </c>
      <c r="F277" s="221">
        <v>310</v>
      </c>
      <c r="G277" s="221">
        <v>274</v>
      </c>
      <c r="H277" s="221">
        <v>169</v>
      </c>
      <c r="I277" s="215">
        <v>55</v>
      </c>
      <c r="J277" s="215">
        <v>165</v>
      </c>
      <c r="K277" s="218">
        <v>1.534</v>
      </c>
      <c r="L277" s="219" t="s">
        <v>815</v>
      </c>
      <c r="M277" s="222">
        <v>4241.6499999999996</v>
      </c>
      <c r="N277" s="245" t="s">
        <v>191</v>
      </c>
      <c r="O277" s="209" t="s">
        <v>198</v>
      </c>
      <c r="P277" s="210"/>
      <c r="Q277" s="229" t="s">
        <v>630</v>
      </c>
    </row>
    <row r="278" spans="1:17" s="252" customFormat="1">
      <c r="A278" s="215">
        <v>62</v>
      </c>
      <c r="B278" s="215" t="s">
        <v>711</v>
      </c>
      <c r="C278" s="215" t="s">
        <v>710</v>
      </c>
      <c r="D278" s="215" t="s">
        <v>711</v>
      </c>
      <c r="E278" s="227" t="s">
        <v>190</v>
      </c>
      <c r="F278" s="221">
        <v>310</v>
      </c>
      <c r="G278" s="221">
        <v>274</v>
      </c>
      <c r="H278" s="221">
        <v>169</v>
      </c>
      <c r="I278" s="215">
        <v>55</v>
      </c>
      <c r="J278" s="215">
        <v>165</v>
      </c>
      <c r="K278" s="218">
        <v>1.534</v>
      </c>
      <c r="L278" s="219" t="s">
        <v>815</v>
      </c>
      <c r="M278" s="222">
        <v>4234.6099999999997</v>
      </c>
      <c r="N278" s="245" t="s">
        <v>191</v>
      </c>
      <c r="O278" s="209" t="s">
        <v>198</v>
      </c>
      <c r="P278" s="210"/>
      <c r="Q278" s="229" t="s">
        <v>630</v>
      </c>
    </row>
    <row r="279" spans="1:17" s="252" customFormat="1">
      <c r="A279" s="215">
        <v>63</v>
      </c>
      <c r="B279" s="215" t="s">
        <v>806</v>
      </c>
      <c r="C279" s="215" t="s">
        <v>805</v>
      </c>
      <c r="D279" s="215" t="s">
        <v>806</v>
      </c>
      <c r="E279" s="227" t="s">
        <v>190</v>
      </c>
      <c r="F279" s="221">
        <v>302</v>
      </c>
      <c r="G279" s="221">
        <v>267</v>
      </c>
      <c r="H279" s="221">
        <v>169</v>
      </c>
      <c r="I279" s="215">
        <v>55</v>
      </c>
      <c r="J279" s="215">
        <v>165</v>
      </c>
      <c r="K279" s="218">
        <v>1.534</v>
      </c>
      <c r="L279" s="219" t="s">
        <v>815</v>
      </c>
      <c r="M279" s="222">
        <v>5308.78</v>
      </c>
      <c r="N279" s="245" t="s">
        <v>191</v>
      </c>
      <c r="O279" s="209" t="s">
        <v>198</v>
      </c>
      <c r="P279" s="210"/>
      <c r="Q279" s="229" t="s">
        <v>631</v>
      </c>
    </row>
    <row r="280" spans="1:17" s="252" customFormat="1">
      <c r="A280" s="215">
        <v>64</v>
      </c>
      <c r="B280" s="215" t="s">
        <v>818</v>
      </c>
      <c r="C280" s="215" t="s">
        <v>819</v>
      </c>
      <c r="D280" s="215" t="s">
        <v>818</v>
      </c>
      <c r="E280" s="227" t="s">
        <v>190</v>
      </c>
      <c r="F280" s="221">
        <v>302</v>
      </c>
      <c r="G280" s="221">
        <v>267</v>
      </c>
      <c r="H280" s="221">
        <v>169</v>
      </c>
      <c r="I280" s="215">
        <v>55</v>
      </c>
      <c r="J280" s="215">
        <v>165</v>
      </c>
      <c r="K280" s="218">
        <v>1.534</v>
      </c>
      <c r="L280" s="219" t="s">
        <v>815</v>
      </c>
      <c r="M280" s="222">
        <v>5376.94</v>
      </c>
      <c r="N280" s="245" t="s">
        <v>191</v>
      </c>
      <c r="O280" s="209" t="s">
        <v>198</v>
      </c>
      <c r="P280" s="210"/>
      <c r="Q280" s="229" t="s">
        <v>630</v>
      </c>
    </row>
    <row r="281" spans="1:17" s="252" customFormat="1">
      <c r="A281" s="215">
        <v>65</v>
      </c>
      <c r="B281" s="215" t="s">
        <v>689</v>
      </c>
      <c r="C281" s="215" t="s">
        <v>688</v>
      </c>
      <c r="D281" s="215" t="s">
        <v>689</v>
      </c>
      <c r="E281" s="227" t="s">
        <v>190</v>
      </c>
      <c r="F281" s="221">
        <v>302</v>
      </c>
      <c r="G281" s="221">
        <v>267</v>
      </c>
      <c r="H281" s="221">
        <v>169</v>
      </c>
      <c r="I281" s="215">
        <v>55</v>
      </c>
      <c r="J281" s="215">
        <v>165</v>
      </c>
      <c r="K281" s="218">
        <v>1.534</v>
      </c>
      <c r="L281" s="219" t="s">
        <v>815</v>
      </c>
      <c r="M281" s="222">
        <v>4553</v>
      </c>
      <c r="N281" s="245" t="s">
        <v>191</v>
      </c>
      <c r="O281" s="209" t="s">
        <v>198</v>
      </c>
      <c r="P281" s="210"/>
      <c r="Q281" s="229" t="s">
        <v>631</v>
      </c>
    </row>
    <row r="282" spans="1:17" s="252" customFormat="1">
      <c r="A282" s="215">
        <v>66</v>
      </c>
      <c r="B282" s="215" t="s">
        <v>831</v>
      </c>
      <c r="C282" s="215" t="s">
        <v>832</v>
      </c>
      <c r="D282" s="215" t="s">
        <v>831</v>
      </c>
      <c r="E282" s="227" t="s">
        <v>190</v>
      </c>
      <c r="F282" s="221">
        <v>310</v>
      </c>
      <c r="G282" s="221">
        <v>274</v>
      </c>
      <c r="H282" s="221">
        <v>169</v>
      </c>
      <c r="I282" s="215">
        <v>55</v>
      </c>
      <c r="J282" s="215">
        <v>165</v>
      </c>
      <c r="K282" s="218">
        <v>1.534</v>
      </c>
      <c r="L282" s="219" t="s">
        <v>815</v>
      </c>
      <c r="M282" s="222">
        <v>4621.8</v>
      </c>
      <c r="N282" s="228" t="s">
        <v>191</v>
      </c>
      <c r="O282" s="209" t="s">
        <v>198</v>
      </c>
      <c r="P282" s="210"/>
      <c r="Q282" s="229" t="s">
        <v>630</v>
      </c>
    </row>
    <row r="283" spans="1:17" s="252" customFormat="1">
      <c r="A283" s="215">
        <v>67</v>
      </c>
      <c r="B283" s="215" t="s">
        <v>868</v>
      </c>
      <c r="C283" s="215" t="s">
        <v>837</v>
      </c>
      <c r="D283" s="215" t="s">
        <v>868</v>
      </c>
      <c r="E283" s="227" t="s">
        <v>190</v>
      </c>
      <c r="F283" s="221">
        <v>310</v>
      </c>
      <c r="G283" s="221">
        <v>274</v>
      </c>
      <c r="H283" s="221">
        <v>169</v>
      </c>
      <c r="I283" s="215">
        <v>55</v>
      </c>
      <c r="J283" s="215">
        <v>165</v>
      </c>
      <c r="K283" s="218">
        <v>1.534</v>
      </c>
      <c r="L283" s="219" t="s">
        <v>815</v>
      </c>
      <c r="M283" s="222">
        <v>4624</v>
      </c>
      <c r="N283" s="228" t="s">
        <v>191</v>
      </c>
      <c r="O283" s="209" t="s">
        <v>198</v>
      </c>
      <c r="P283" s="210"/>
      <c r="Q283" s="229" t="s">
        <v>630</v>
      </c>
    </row>
    <row r="284" spans="1:17" s="252" customFormat="1">
      <c r="A284" s="215">
        <v>68</v>
      </c>
      <c r="B284" s="215" t="s">
        <v>871</v>
      </c>
      <c r="C284" s="215" t="s">
        <v>870</v>
      </c>
      <c r="D284" s="215" t="s">
        <v>871</v>
      </c>
      <c r="E284" s="227" t="s">
        <v>190</v>
      </c>
      <c r="F284" s="221">
        <v>310</v>
      </c>
      <c r="G284" s="221">
        <v>274</v>
      </c>
      <c r="H284" s="221">
        <v>169</v>
      </c>
      <c r="I284" s="215">
        <v>55</v>
      </c>
      <c r="J284" s="215">
        <v>165</v>
      </c>
      <c r="K284" s="218">
        <v>1.534</v>
      </c>
      <c r="L284" s="219" t="s">
        <v>815</v>
      </c>
      <c r="M284" s="222">
        <v>4776.24</v>
      </c>
      <c r="N284" s="228" t="s">
        <v>191</v>
      </c>
      <c r="O284" s="209" t="s">
        <v>198</v>
      </c>
      <c r="P284" s="210"/>
      <c r="Q284" s="229" t="s">
        <v>630</v>
      </c>
    </row>
    <row r="285" spans="1:17" s="252" customFormat="1">
      <c r="A285" s="215"/>
      <c r="B285" s="215"/>
      <c r="C285" s="214"/>
      <c r="D285" s="215"/>
      <c r="E285" s="227" t="s">
        <v>190</v>
      </c>
      <c r="F285" s="217"/>
      <c r="G285" s="215"/>
      <c r="H285" s="215"/>
      <c r="I285" s="215"/>
      <c r="J285" s="215"/>
      <c r="K285" s="218"/>
      <c r="L285" s="219"/>
      <c r="M285" s="222"/>
      <c r="N285" s="245" t="s">
        <v>191</v>
      </c>
      <c r="O285" s="209"/>
      <c r="Q285" s="211"/>
    </row>
    <row r="286" spans="1:17">
      <c r="A286" s="215"/>
      <c r="B286" s="215"/>
      <c r="C286" s="215"/>
      <c r="D286" s="215"/>
      <c r="E286" s="227" t="s">
        <v>190</v>
      </c>
      <c r="F286" s="249"/>
      <c r="G286" s="215"/>
      <c r="H286" s="215"/>
      <c r="I286" s="215"/>
      <c r="J286" s="215"/>
      <c r="K286" s="218"/>
      <c r="L286" s="219"/>
      <c r="M286" s="222"/>
      <c r="N286" s="245" t="s">
        <v>191</v>
      </c>
      <c r="O286" s="209"/>
      <c r="Q286" s="211"/>
    </row>
    <row r="287" spans="1:17">
      <c r="A287" s="215"/>
      <c r="B287" s="215"/>
      <c r="C287" s="214"/>
      <c r="D287" s="215"/>
      <c r="E287" s="227" t="s">
        <v>190</v>
      </c>
      <c r="F287" s="223"/>
      <c r="G287" s="220"/>
      <c r="H287" s="215"/>
      <c r="I287" s="215"/>
      <c r="J287" s="215"/>
      <c r="K287" s="218"/>
      <c r="L287" s="219"/>
      <c r="M287" s="222"/>
      <c r="N287" s="245" t="s">
        <v>191</v>
      </c>
      <c r="O287" s="209"/>
      <c r="Q287" s="211"/>
    </row>
    <row r="288" spans="1:17">
      <c r="A288" s="215"/>
      <c r="B288" s="215"/>
      <c r="C288" s="214"/>
      <c r="D288" s="215"/>
      <c r="E288" s="227" t="s">
        <v>190</v>
      </c>
      <c r="F288" s="223"/>
      <c r="G288" s="220"/>
      <c r="H288" s="215"/>
      <c r="I288" s="215"/>
      <c r="J288" s="215"/>
      <c r="K288" s="218"/>
      <c r="L288" s="219"/>
      <c r="M288" s="222"/>
      <c r="N288" s="245" t="s">
        <v>191</v>
      </c>
      <c r="O288" s="209"/>
      <c r="P288" s="210"/>
      <c r="Q288" s="211"/>
    </row>
    <row r="289" spans="1:17">
      <c r="A289" s="215"/>
      <c r="B289" s="215"/>
      <c r="C289" s="214"/>
      <c r="D289" s="215"/>
      <c r="E289" s="227" t="s">
        <v>190</v>
      </c>
      <c r="F289" s="223"/>
      <c r="G289" s="220"/>
      <c r="H289" s="215"/>
      <c r="I289" s="215"/>
      <c r="J289" s="215"/>
      <c r="K289" s="218"/>
      <c r="L289" s="219"/>
      <c r="M289" s="222"/>
      <c r="N289" s="245" t="s">
        <v>191</v>
      </c>
      <c r="O289" s="209"/>
      <c r="P289" s="210"/>
      <c r="Q289" s="211"/>
    </row>
    <row r="290" spans="1:17">
      <c r="A290" s="215"/>
      <c r="B290" s="215"/>
      <c r="C290" s="214"/>
      <c r="D290" s="215"/>
      <c r="E290" s="227" t="s">
        <v>190</v>
      </c>
      <c r="F290" s="223"/>
      <c r="G290" s="220"/>
      <c r="H290" s="215"/>
      <c r="I290" s="215"/>
      <c r="J290" s="215"/>
      <c r="K290" s="218"/>
      <c r="L290" s="219"/>
      <c r="M290" s="222"/>
      <c r="N290" s="245" t="s">
        <v>191</v>
      </c>
      <c r="O290" s="209"/>
      <c r="P290" s="210"/>
      <c r="Q290" s="211"/>
    </row>
    <row r="291" spans="1:17">
      <c r="A291" s="215"/>
      <c r="B291" s="215"/>
      <c r="C291" s="214"/>
      <c r="D291" s="215"/>
      <c r="E291" s="227" t="s">
        <v>190</v>
      </c>
      <c r="F291" s="223"/>
      <c r="G291" s="220"/>
      <c r="H291" s="215"/>
      <c r="I291" s="215"/>
      <c r="J291" s="215"/>
      <c r="K291" s="218"/>
      <c r="L291" s="219"/>
      <c r="M291" s="222"/>
      <c r="N291" s="245" t="s">
        <v>191</v>
      </c>
      <c r="O291" s="209"/>
      <c r="P291" s="210"/>
      <c r="Q291" s="211"/>
    </row>
    <row r="292" spans="1:17">
      <c r="A292" s="215">
        <v>1</v>
      </c>
      <c r="B292" s="215" t="s">
        <v>381</v>
      </c>
      <c r="C292" s="215" t="s">
        <v>78</v>
      </c>
      <c r="D292" s="215" t="s">
        <v>381</v>
      </c>
      <c r="E292" s="227" t="s">
        <v>190</v>
      </c>
      <c r="F292" s="221">
        <v>9.5</v>
      </c>
      <c r="G292" s="221">
        <v>7.5</v>
      </c>
      <c r="H292" s="221">
        <v>83</v>
      </c>
      <c r="I292" s="215">
        <v>43</v>
      </c>
      <c r="J292" s="215">
        <v>13</v>
      </c>
      <c r="K292" s="218">
        <v>4.5999999999999999E-2</v>
      </c>
      <c r="L292" s="219"/>
      <c r="M292" s="222">
        <v>74.33</v>
      </c>
      <c r="N292" s="245" t="s">
        <v>191</v>
      </c>
      <c r="O292" s="209"/>
      <c r="P292" s="210"/>
      <c r="Q292" s="211"/>
    </row>
    <row r="293" spans="1:17">
      <c r="A293" s="215">
        <v>2</v>
      </c>
      <c r="B293" s="215" t="s">
        <v>382</v>
      </c>
      <c r="C293" s="215" t="s">
        <v>79</v>
      </c>
      <c r="D293" s="215" t="s">
        <v>382</v>
      </c>
      <c r="E293" s="227" t="s">
        <v>190</v>
      </c>
      <c r="F293" s="221">
        <v>7</v>
      </c>
      <c r="G293" s="221">
        <v>6.4</v>
      </c>
      <c r="H293" s="221">
        <v>67</v>
      </c>
      <c r="I293" s="215">
        <v>35</v>
      </c>
      <c r="J293" s="215">
        <v>13.5</v>
      </c>
      <c r="K293" s="218">
        <v>3.2000000000000001E-2</v>
      </c>
      <c r="L293" s="219"/>
      <c r="M293" s="222">
        <v>92.65</v>
      </c>
      <c r="N293" s="245" t="s">
        <v>191</v>
      </c>
      <c r="O293" s="209"/>
      <c r="P293" s="210"/>
      <c r="Q293" s="211"/>
    </row>
    <row r="294" spans="1:17">
      <c r="A294" s="215">
        <v>3</v>
      </c>
      <c r="B294" s="215" t="s">
        <v>193</v>
      </c>
      <c r="C294" s="215" t="s">
        <v>192</v>
      </c>
      <c r="D294" s="215" t="s">
        <v>193</v>
      </c>
      <c r="E294" s="227" t="s">
        <v>190</v>
      </c>
      <c r="F294" s="221">
        <v>7</v>
      </c>
      <c r="G294" s="221">
        <v>6.4</v>
      </c>
      <c r="H294" s="221">
        <v>67</v>
      </c>
      <c r="I294" s="215">
        <v>35</v>
      </c>
      <c r="J294" s="215">
        <v>13.5</v>
      </c>
      <c r="K294" s="218">
        <v>3.2000000000000001E-2</v>
      </c>
      <c r="L294" s="219"/>
      <c r="M294" s="222">
        <v>49.08</v>
      </c>
      <c r="N294" s="245" t="s">
        <v>191</v>
      </c>
      <c r="O294" s="209"/>
      <c r="P294" s="210"/>
      <c r="Q294" s="211"/>
    </row>
    <row r="295" spans="1:17">
      <c r="A295" s="215">
        <v>4</v>
      </c>
      <c r="B295" s="215" t="s">
        <v>647</v>
      </c>
      <c r="C295" s="215" t="s">
        <v>634</v>
      </c>
      <c r="D295" s="215" t="s">
        <v>647</v>
      </c>
      <c r="E295" s="227" t="s">
        <v>190</v>
      </c>
      <c r="F295" s="221">
        <v>7</v>
      </c>
      <c r="G295" s="221">
        <v>6.4</v>
      </c>
      <c r="H295" s="221">
        <v>67</v>
      </c>
      <c r="I295" s="215">
        <v>35</v>
      </c>
      <c r="J295" s="215">
        <v>13.5</v>
      </c>
      <c r="K295" s="218">
        <v>3.2000000000000001E-2</v>
      </c>
      <c r="L295" s="219"/>
      <c r="M295" s="222">
        <v>71.02</v>
      </c>
      <c r="N295" s="228" t="s">
        <v>191</v>
      </c>
      <c r="O295" s="209"/>
      <c r="P295" s="210"/>
      <c r="Q295" s="248"/>
    </row>
    <row r="296" spans="1:17">
      <c r="A296" s="215">
        <v>5</v>
      </c>
      <c r="B296" s="215" t="s">
        <v>648</v>
      </c>
      <c r="C296" s="215" t="s">
        <v>635</v>
      </c>
      <c r="D296" s="215" t="s">
        <v>648</v>
      </c>
      <c r="E296" s="227" t="s">
        <v>190</v>
      </c>
      <c r="F296" s="221">
        <v>7</v>
      </c>
      <c r="G296" s="221">
        <v>6.4</v>
      </c>
      <c r="H296" s="221">
        <v>67</v>
      </c>
      <c r="I296" s="215">
        <v>35</v>
      </c>
      <c r="J296" s="215">
        <v>13.5</v>
      </c>
      <c r="K296" s="218">
        <v>3.2000000000000001E-2</v>
      </c>
      <c r="L296" s="219"/>
      <c r="M296" s="222">
        <v>70.650000000000006</v>
      </c>
      <c r="N296" s="245" t="s">
        <v>191</v>
      </c>
      <c r="O296" s="209"/>
      <c r="P296" s="210"/>
      <c r="Q296" s="211"/>
    </row>
    <row r="297" spans="1:17">
      <c r="A297" s="215">
        <v>6</v>
      </c>
      <c r="B297" s="215" t="s">
        <v>784</v>
      </c>
      <c r="C297" s="215" t="s">
        <v>783</v>
      </c>
      <c r="D297" s="215" t="s">
        <v>784</v>
      </c>
      <c r="E297" s="227" t="s">
        <v>190</v>
      </c>
      <c r="F297" s="221">
        <v>7</v>
      </c>
      <c r="G297" s="221">
        <v>6.4</v>
      </c>
      <c r="H297" s="221">
        <v>67</v>
      </c>
      <c r="I297" s="215">
        <v>35</v>
      </c>
      <c r="J297" s="215">
        <v>14</v>
      </c>
      <c r="K297" s="218">
        <v>3.3000000000000002E-2</v>
      </c>
      <c r="L297" s="219"/>
      <c r="M297" s="222">
        <v>68.709999999999994</v>
      </c>
      <c r="N297" s="245" t="s">
        <v>191</v>
      </c>
      <c r="O297" s="209"/>
      <c r="P297" s="210"/>
      <c r="Q297" s="248"/>
    </row>
    <row r="298" spans="1:17">
      <c r="A298" s="215">
        <v>7</v>
      </c>
      <c r="B298" s="215" t="s">
        <v>602</v>
      </c>
      <c r="C298" s="215" t="s">
        <v>636</v>
      </c>
      <c r="D298" s="215" t="s">
        <v>602</v>
      </c>
      <c r="E298" s="227" t="s">
        <v>190</v>
      </c>
      <c r="F298" s="221">
        <v>7</v>
      </c>
      <c r="G298" s="221">
        <v>6.4</v>
      </c>
      <c r="H298" s="221">
        <v>67</v>
      </c>
      <c r="I298" s="215">
        <v>35</v>
      </c>
      <c r="J298" s="215">
        <v>13.5</v>
      </c>
      <c r="K298" s="218">
        <v>3.2000000000000001E-2</v>
      </c>
      <c r="L298" s="219"/>
      <c r="M298" s="222">
        <v>86.47</v>
      </c>
      <c r="N298" s="245" t="s">
        <v>191</v>
      </c>
      <c r="O298" s="209"/>
      <c r="P298" s="210"/>
      <c r="Q298" s="248"/>
    </row>
    <row r="299" spans="1:17">
      <c r="A299" s="215">
        <v>8</v>
      </c>
      <c r="B299" s="215" t="s">
        <v>649</v>
      </c>
      <c r="C299" s="215" t="s">
        <v>637</v>
      </c>
      <c r="D299" s="215" t="s">
        <v>649</v>
      </c>
      <c r="E299" s="227" t="s">
        <v>190</v>
      </c>
      <c r="F299" s="221">
        <v>7.6</v>
      </c>
      <c r="G299" s="221">
        <v>7</v>
      </c>
      <c r="H299" s="221">
        <v>0</v>
      </c>
      <c r="I299" s="215">
        <v>0</v>
      </c>
      <c r="J299" s="215">
        <v>0</v>
      </c>
      <c r="K299" s="218">
        <v>0.04</v>
      </c>
      <c r="L299" s="219"/>
      <c r="M299" s="222">
        <v>88.99</v>
      </c>
      <c r="N299" s="245" t="s">
        <v>191</v>
      </c>
      <c r="O299" s="209"/>
      <c r="P299" s="210"/>
      <c r="Q299" s="248"/>
    </row>
    <row r="300" spans="1:17">
      <c r="A300" s="215">
        <v>9</v>
      </c>
      <c r="B300" s="215" t="s">
        <v>194</v>
      </c>
      <c r="C300" s="215" t="s">
        <v>638</v>
      </c>
      <c r="D300" s="215" t="s">
        <v>194</v>
      </c>
      <c r="E300" s="227" t="s">
        <v>190</v>
      </c>
      <c r="F300" s="221">
        <v>12.1</v>
      </c>
      <c r="G300" s="221">
        <v>10.1</v>
      </c>
      <c r="H300" s="221">
        <v>90.9</v>
      </c>
      <c r="I300" s="215">
        <v>42.4</v>
      </c>
      <c r="J300" s="215">
        <v>10</v>
      </c>
      <c r="K300" s="218">
        <v>3.9E-2</v>
      </c>
      <c r="L300" s="219"/>
      <c r="M300" s="222">
        <v>344.78</v>
      </c>
      <c r="N300" s="245" t="s">
        <v>191</v>
      </c>
      <c r="O300" s="209"/>
      <c r="P300" s="210"/>
      <c r="Q300" s="248"/>
    </row>
    <row r="301" spans="1:17">
      <c r="A301" s="215">
        <v>10</v>
      </c>
      <c r="B301" s="215" t="s">
        <v>195</v>
      </c>
      <c r="C301" s="215" t="s">
        <v>639</v>
      </c>
      <c r="D301" s="215" t="s">
        <v>195</v>
      </c>
      <c r="E301" s="227" t="s">
        <v>190</v>
      </c>
      <c r="F301" s="221">
        <v>11.6</v>
      </c>
      <c r="G301" s="221">
        <v>9.6</v>
      </c>
      <c r="H301" s="221">
        <v>90.9</v>
      </c>
      <c r="I301" s="215">
        <v>42.4</v>
      </c>
      <c r="J301" s="215">
        <v>10</v>
      </c>
      <c r="K301" s="218">
        <v>3.9E-2</v>
      </c>
      <c r="L301" s="219"/>
      <c r="M301" s="222">
        <v>333.29</v>
      </c>
      <c r="N301" s="245" t="s">
        <v>191</v>
      </c>
      <c r="O301" s="209"/>
      <c r="P301" s="210"/>
      <c r="Q301" s="248"/>
    </row>
    <row r="302" spans="1:17">
      <c r="A302" s="215">
        <v>11</v>
      </c>
      <c r="B302" s="215" t="s">
        <v>650</v>
      </c>
      <c r="C302" s="215" t="s">
        <v>640</v>
      </c>
      <c r="D302" s="215" t="s">
        <v>650</v>
      </c>
      <c r="E302" s="227" t="s">
        <v>190</v>
      </c>
      <c r="F302" s="221">
        <v>8</v>
      </c>
      <c r="G302" s="221">
        <v>7.6</v>
      </c>
      <c r="H302" s="2">
        <v>82</v>
      </c>
      <c r="I302" s="2">
        <v>42</v>
      </c>
      <c r="J302" s="2">
        <v>13</v>
      </c>
      <c r="K302" s="218">
        <v>4.4999999999999998E-2</v>
      </c>
      <c r="L302" s="219"/>
      <c r="M302" s="222">
        <v>85.02</v>
      </c>
      <c r="N302" s="245" t="s">
        <v>191</v>
      </c>
      <c r="O302" s="209"/>
      <c r="P302" s="210"/>
      <c r="Q302" s="248"/>
    </row>
    <row r="303" spans="1:17">
      <c r="A303" s="215">
        <v>12</v>
      </c>
      <c r="B303" s="215" t="s">
        <v>651</v>
      </c>
      <c r="C303" s="215" t="s">
        <v>641</v>
      </c>
      <c r="D303" s="215" t="s">
        <v>651</v>
      </c>
      <c r="E303" s="227" t="s">
        <v>190</v>
      </c>
      <c r="F303" s="221">
        <v>7.6</v>
      </c>
      <c r="G303" s="221">
        <v>7</v>
      </c>
      <c r="H303" s="221">
        <v>0</v>
      </c>
      <c r="I303" s="215">
        <v>0</v>
      </c>
      <c r="J303" s="215">
        <v>0</v>
      </c>
      <c r="K303" s="218">
        <v>0.04</v>
      </c>
      <c r="L303" s="219"/>
      <c r="M303" s="222">
        <v>79.25</v>
      </c>
      <c r="N303" s="245" t="s">
        <v>191</v>
      </c>
      <c r="O303" s="209"/>
      <c r="P303" s="210"/>
      <c r="Q303" s="211"/>
    </row>
    <row r="304" spans="1:17">
      <c r="A304" s="215">
        <v>13</v>
      </c>
      <c r="B304" s="215" t="s">
        <v>608</v>
      </c>
      <c r="C304" s="215" t="s">
        <v>609</v>
      </c>
      <c r="D304" s="215" t="s">
        <v>608</v>
      </c>
      <c r="E304" s="227" t="s">
        <v>190</v>
      </c>
      <c r="F304" s="221">
        <v>7</v>
      </c>
      <c r="G304" s="221">
        <v>6.4</v>
      </c>
      <c r="H304" s="221">
        <v>67</v>
      </c>
      <c r="I304" s="215">
        <v>35</v>
      </c>
      <c r="J304" s="215">
        <v>13.5</v>
      </c>
      <c r="K304" s="218">
        <v>3.2000000000000001E-2</v>
      </c>
      <c r="L304" s="219"/>
      <c r="M304" s="222">
        <v>137.32</v>
      </c>
      <c r="N304" s="245" t="s">
        <v>191</v>
      </c>
      <c r="O304" s="209"/>
      <c r="P304" s="210"/>
      <c r="Q304" s="211"/>
    </row>
    <row r="305" spans="1:20">
      <c r="A305" s="215">
        <v>14</v>
      </c>
      <c r="B305" s="215" t="s">
        <v>16</v>
      </c>
      <c r="C305" s="215" t="s">
        <v>17</v>
      </c>
      <c r="D305" s="215" t="s">
        <v>16</v>
      </c>
      <c r="E305" s="227" t="s">
        <v>190</v>
      </c>
      <c r="F305" s="221">
        <v>8</v>
      </c>
      <c r="G305" s="221">
        <v>7.6</v>
      </c>
      <c r="H305" s="221">
        <v>82</v>
      </c>
      <c r="I305" s="215">
        <v>42</v>
      </c>
      <c r="J305" s="215">
        <v>13</v>
      </c>
      <c r="K305" s="218">
        <v>4.4771999999999999E-2</v>
      </c>
      <c r="L305" s="219"/>
      <c r="M305" s="222">
        <v>92.66</v>
      </c>
      <c r="N305" s="245" t="s">
        <v>191</v>
      </c>
      <c r="O305" s="209"/>
      <c r="P305" s="210"/>
      <c r="Q305" s="211"/>
    </row>
    <row r="306" spans="1:20">
      <c r="A306" s="215">
        <v>15</v>
      </c>
      <c r="B306" s="215" t="s">
        <v>652</v>
      </c>
      <c r="C306" s="215" t="s">
        <v>642</v>
      </c>
      <c r="D306" s="215" t="s">
        <v>652</v>
      </c>
      <c r="E306" s="227" t="s">
        <v>190</v>
      </c>
      <c r="F306" s="221">
        <v>7.6</v>
      </c>
      <c r="G306" s="221">
        <v>7</v>
      </c>
      <c r="H306" s="221">
        <v>0</v>
      </c>
      <c r="I306" s="215">
        <v>0</v>
      </c>
      <c r="J306" s="215">
        <v>0</v>
      </c>
      <c r="K306" s="218">
        <v>0.04</v>
      </c>
      <c r="L306" s="219"/>
      <c r="M306" s="222">
        <v>193.54</v>
      </c>
      <c r="N306" s="245" t="s">
        <v>191</v>
      </c>
      <c r="O306" s="209"/>
      <c r="P306" s="210"/>
      <c r="Q306" s="211"/>
    </row>
    <row r="307" spans="1:20">
      <c r="A307" s="215">
        <v>16</v>
      </c>
      <c r="B307" s="215" t="s">
        <v>653</v>
      </c>
      <c r="C307" s="215" t="s">
        <v>643</v>
      </c>
      <c r="D307" s="215" t="s">
        <v>653</v>
      </c>
      <c r="E307" s="227" t="s">
        <v>190</v>
      </c>
      <c r="F307" s="221">
        <v>0</v>
      </c>
      <c r="G307" s="221">
        <v>0</v>
      </c>
      <c r="H307" s="221">
        <v>0</v>
      </c>
      <c r="I307" s="215">
        <v>0</v>
      </c>
      <c r="J307" s="215">
        <v>0</v>
      </c>
      <c r="K307" s="218">
        <v>0</v>
      </c>
      <c r="L307" s="219"/>
      <c r="M307" s="222">
        <v>92.02</v>
      </c>
      <c r="N307" s="245" t="s">
        <v>191</v>
      </c>
      <c r="O307" s="209"/>
      <c r="P307" s="210"/>
      <c r="Q307" s="211"/>
    </row>
    <row r="308" spans="1:20">
      <c r="A308" s="215">
        <v>17</v>
      </c>
      <c r="B308" s="226" t="s">
        <v>654</v>
      </c>
      <c r="C308" s="215" t="s">
        <v>644</v>
      </c>
      <c r="D308" s="226" t="s">
        <v>654</v>
      </c>
      <c r="E308" s="227" t="s">
        <v>190</v>
      </c>
      <c r="F308" s="221">
        <v>0</v>
      </c>
      <c r="G308" s="221">
        <v>0</v>
      </c>
      <c r="H308" s="221">
        <v>0</v>
      </c>
      <c r="I308" s="215">
        <v>0</v>
      </c>
      <c r="J308" s="215">
        <v>0</v>
      </c>
      <c r="K308" s="218">
        <v>0</v>
      </c>
      <c r="L308" s="225"/>
      <c r="M308" s="222">
        <v>92.02</v>
      </c>
      <c r="N308" s="245" t="s">
        <v>191</v>
      </c>
      <c r="O308" s="209"/>
      <c r="P308" s="210"/>
      <c r="Q308" s="211"/>
    </row>
    <row r="309" spans="1:20">
      <c r="A309" s="215">
        <v>18</v>
      </c>
      <c r="B309" s="215" t="s">
        <v>655</v>
      </c>
      <c r="C309" s="215" t="s">
        <v>645</v>
      </c>
      <c r="D309" s="215" t="s">
        <v>655</v>
      </c>
      <c r="E309" s="227" t="s">
        <v>190</v>
      </c>
      <c r="F309" s="221">
        <v>0</v>
      </c>
      <c r="G309" s="221">
        <v>0</v>
      </c>
      <c r="H309" s="221">
        <v>0</v>
      </c>
      <c r="I309" s="215">
        <v>0</v>
      </c>
      <c r="J309" s="215">
        <v>0</v>
      </c>
      <c r="K309" s="218">
        <v>0</v>
      </c>
      <c r="L309" s="219"/>
      <c r="M309" s="222">
        <v>90.36</v>
      </c>
      <c r="N309" s="245" t="s">
        <v>191</v>
      </c>
      <c r="O309" s="209"/>
      <c r="P309" s="210"/>
      <c r="Q309" s="211"/>
    </row>
    <row r="310" spans="1:20">
      <c r="A310" s="215">
        <v>19</v>
      </c>
      <c r="B310" s="215" t="s">
        <v>656</v>
      </c>
      <c r="C310" s="215" t="s">
        <v>646</v>
      </c>
      <c r="D310" s="215" t="s">
        <v>656</v>
      </c>
      <c r="E310" s="227" t="s">
        <v>190</v>
      </c>
      <c r="F310" s="221">
        <v>0</v>
      </c>
      <c r="G310" s="221">
        <v>0</v>
      </c>
      <c r="H310" s="221">
        <v>0</v>
      </c>
      <c r="I310" s="215">
        <v>0</v>
      </c>
      <c r="J310" s="215">
        <v>0</v>
      </c>
      <c r="K310" s="218">
        <v>0</v>
      </c>
      <c r="L310" s="219"/>
      <c r="M310" s="222">
        <v>117.5</v>
      </c>
      <c r="N310" s="245" t="s">
        <v>191</v>
      </c>
      <c r="O310" s="209"/>
      <c r="P310" s="210"/>
      <c r="Q310" s="211"/>
    </row>
    <row r="311" spans="1:20">
      <c r="A311" s="217"/>
      <c r="B311" s="215"/>
      <c r="C311" s="214"/>
      <c r="D311" s="215"/>
      <c r="E311" s="227" t="s">
        <v>190</v>
      </c>
      <c r="F311" s="217"/>
      <c r="G311" s="215"/>
      <c r="H311" s="215"/>
      <c r="I311" s="215"/>
      <c r="J311" s="215"/>
      <c r="K311" s="218"/>
      <c r="L311" s="219"/>
      <c r="M311" s="222"/>
      <c r="N311" s="228" t="s">
        <v>191</v>
      </c>
      <c r="O311" s="209"/>
      <c r="Q311" s="248"/>
    </row>
    <row r="312" spans="1:20">
      <c r="A312" s="217"/>
      <c r="B312" s="226"/>
      <c r="C312" s="214"/>
      <c r="D312" s="226"/>
      <c r="E312" s="227" t="s">
        <v>190</v>
      </c>
      <c r="F312" s="217"/>
      <c r="G312" s="215"/>
      <c r="H312" s="215"/>
      <c r="I312" s="215"/>
      <c r="J312" s="215"/>
      <c r="K312" s="218"/>
      <c r="L312" s="225"/>
      <c r="M312" s="224"/>
      <c r="N312" s="228" t="s">
        <v>191</v>
      </c>
      <c r="O312" s="209"/>
      <c r="P312" s="210"/>
      <c r="Q312" s="248"/>
    </row>
    <row r="313" spans="1:20">
      <c r="A313" s="217">
        <v>1</v>
      </c>
      <c r="B313" s="215" t="s">
        <v>15</v>
      </c>
      <c r="C313" s="2" t="s">
        <v>189</v>
      </c>
      <c r="D313" s="215" t="s">
        <v>15</v>
      </c>
      <c r="E313" s="128" t="s">
        <v>190</v>
      </c>
      <c r="F313" s="125">
        <v>8</v>
      </c>
      <c r="G313" s="2">
        <v>7.6</v>
      </c>
      <c r="H313" s="2">
        <v>82</v>
      </c>
      <c r="I313" s="2">
        <v>42</v>
      </c>
      <c r="J313" s="2">
        <v>13</v>
      </c>
      <c r="K313" s="121">
        <v>4.4999999999999998E-2</v>
      </c>
      <c r="L313" s="225"/>
      <c r="M313" s="224">
        <v>110.68</v>
      </c>
      <c r="N313" s="228" t="s">
        <v>191</v>
      </c>
      <c r="O313" s="209"/>
      <c r="Q313" s="248"/>
      <c r="R313" s="213">
        <v>82</v>
      </c>
      <c r="S313" s="213">
        <v>126</v>
      </c>
      <c r="T313" s="213">
        <v>91</v>
      </c>
    </row>
    <row r="314" spans="1:20">
      <c r="A314" s="217">
        <v>2</v>
      </c>
      <c r="B314" s="215" t="s">
        <v>579</v>
      </c>
      <c r="C314" s="214" t="s">
        <v>556</v>
      </c>
      <c r="D314" s="215" t="s">
        <v>579</v>
      </c>
      <c r="E314" s="128" t="s">
        <v>190</v>
      </c>
      <c r="F314" s="223">
        <v>0.6071428571428571</v>
      </c>
      <c r="G314" s="220">
        <v>0.5714285714285714</v>
      </c>
      <c r="H314" s="215">
        <v>0</v>
      </c>
      <c r="I314" s="215">
        <v>0</v>
      </c>
      <c r="J314" s="215">
        <v>0</v>
      </c>
      <c r="K314" s="218">
        <v>3.0000000000000001E-3</v>
      </c>
      <c r="L314" s="225"/>
      <c r="M314" s="224">
        <v>8.02</v>
      </c>
      <c r="N314" s="228" t="s">
        <v>191</v>
      </c>
      <c r="O314" s="209"/>
      <c r="P314" s="210"/>
      <c r="Q314" s="248"/>
      <c r="R314" s="213">
        <v>92</v>
      </c>
      <c r="S314" s="213">
        <v>136</v>
      </c>
      <c r="T314" s="213">
        <v>101</v>
      </c>
    </row>
    <row r="315" spans="1:20" s="247" customFormat="1">
      <c r="A315" s="217">
        <v>3</v>
      </c>
      <c r="B315" s="215" t="s">
        <v>20</v>
      </c>
      <c r="C315" s="214" t="s">
        <v>593</v>
      </c>
      <c r="D315" s="215" t="s">
        <v>20</v>
      </c>
      <c r="E315" s="128" t="s">
        <v>190</v>
      </c>
      <c r="F315" s="223">
        <v>1.1200000000000001</v>
      </c>
      <c r="G315" s="220">
        <v>1.1000000000000001</v>
      </c>
      <c r="H315" s="215">
        <v>95</v>
      </c>
      <c r="I315" s="215">
        <v>63</v>
      </c>
      <c r="J315" s="215">
        <v>30</v>
      </c>
      <c r="K315" s="218">
        <v>3.64E-3</v>
      </c>
      <c r="L315" s="219"/>
      <c r="M315" s="222">
        <v>26.14</v>
      </c>
      <c r="N315" s="228" t="s">
        <v>191</v>
      </c>
      <c r="O315" s="209"/>
      <c r="P315" s="210"/>
      <c r="Q315" s="211"/>
      <c r="R315" s="247">
        <v>92</v>
      </c>
      <c r="S315" s="247">
        <v>136</v>
      </c>
      <c r="T315" s="247">
        <v>101</v>
      </c>
    </row>
    <row r="316" spans="1:20">
      <c r="A316" s="217">
        <v>4</v>
      </c>
      <c r="B316" s="215" t="s">
        <v>565</v>
      </c>
      <c r="C316" s="214" t="s">
        <v>14</v>
      </c>
      <c r="D316" s="215" t="s">
        <v>565</v>
      </c>
      <c r="E316" s="128" t="s">
        <v>190</v>
      </c>
      <c r="F316" s="223">
        <v>5.0999999999999996</v>
      </c>
      <c r="G316" s="220">
        <v>4.5</v>
      </c>
      <c r="H316" s="215">
        <v>100</v>
      </c>
      <c r="I316" s="215">
        <v>70</v>
      </c>
      <c r="J316" s="215">
        <v>83</v>
      </c>
      <c r="K316" s="218">
        <v>5.8099999999999999E-2</v>
      </c>
      <c r="L316" s="219"/>
      <c r="M316" s="222">
        <v>92.94</v>
      </c>
      <c r="N316" s="228" t="s">
        <v>191</v>
      </c>
      <c r="O316" s="209"/>
      <c r="P316" s="210"/>
      <c r="Q316" s="211"/>
    </row>
    <row r="317" spans="1:20">
      <c r="A317" s="217">
        <v>5</v>
      </c>
      <c r="B317" s="215" t="s">
        <v>592</v>
      </c>
      <c r="C317" s="214" t="s">
        <v>10</v>
      </c>
      <c r="D317" s="215" t="s">
        <v>592</v>
      </c>
      <c r="E317" s="128" t="s">
        <v>190</v>
      </c>
      <c r="F317" s="223">
        <v>5.0999999999999996</v>
      </c>
      <c r="G317" s="220">
        <v>4.5</v>
      </c>
      <c r="H317" s="215">
        <v>100</v>
      </c>
      <c r="I317" s="215">
        <v>70</v>
      </c>
      <c r="J317" s="215">
        <v>83</v>
      </c>
      <c r="K317" s="218">
        <v>5.8099999999999999E-2</v>
      </c>
      <c r="L317" s="219"/>
      <c r="M317" s="222">
        <v>93.25</v>
      </c>
      <c r="N317" s="228" t="s">
        <v>191</v>
      </c>
      <c r="O317" s="209"/>
      <c r="P317" s="210"/>
      <c r="Q317" s="211"/>
    </row>
    <row r="318" spans="1:20">
      <c r="A318" s="217">
        <v>6</v>
      </c>
      <c r="B318" s="215" t="s">
        <v>563</v>
      </c>
      <c r="C318" s="214" t="s">
        <v>336</v>
      </c>
      <c r="D318" s="215" t="s">
        <v>563</v>
      </c>
      <c r="E318" s="128" t="s">
        <v>190</v>
      </c>
      <c r="F318" s="223">
        <v>6.6</v>
      </c>
      <c r="G318" s="220">
        <v>6.5</v>
      </c>
      <c r="H318" s="215">
        <v>142</v>
      </c>
      <c r="I318" s="215">
        <v>98</v>
      </c>
      <c r="J318" s="215">
        <v>52</v>
      </c>
      <c r="K318" s="218">
        <v>1.3419E-2</v>
      </c>
      <c r="L318" s="219"/>
      <c r="M318" s="222">
        <v>97.55</v>
      </c>
      <c r="N318" s="228" t="s">
        <v>191</v>
      </c>
    </row>
    <row r="319" spans="1:20">
      <c r="A319" s="217">
        <v>7</v>
      </c>
      <c r="B319" s="215" t="s">
        <v>596</v>
      </c>
      <c r="C319" s="214" t="s">
        <v>595</v>
      </c>
      <c r="D319" s="215" t="s">
        <v>596</v>
      </c>
      <c r="E319" s="128" t="s">
        <v>190</v>
      </c>
      <c r="F319" s="223">
        <v>6.5</v>
      </c>
      <c r="G319" s="220">
        <v>6</v>
      </c>
      <c r="H319" s="215">
        <v>142</v>
      </c>
      <c r="I319" s="215">
        <v>98</v>
      </c>
      <c r="J319" s="215">
        <v>52</v>
      </c>
      <c r="K319" s="218">
        <v>3.6200000000000003E-2</v>
      </c>
      <c r="L319" s="219"/>
      <c r="M319" s="222">
        <v>98.23</v>
      </c>
      <c r="N319" s="228" t="s">
        <v>191</v>
      </c>
      <c r="O319" s="209"/>
    </row>
    <row r="320" spans="1:20">
      <c r="A320" s="217">
        <v>8</v>
      </c>
      <c r="B320" s="215" t="s">
        <v>564</v>
      </c>
      <c r="C320" s="214" t="s">
        <v>348</v>
      </c>
      <c r="D320" s="215" t="s">
        <v>564</v>
      </c>
      <c r="E320" s="128" t="s">
        <v>190</v>
      </c>
      <c r="F320" s="223">
        <v>6.6</v>
      </c>
      <c r="G320" s="220">
        <v>6.5</v>
      </c>
      <c r="H320" s="215">
        <v>142</v>
      </c>
      <c r="I320" s="215">
        <v>98</v>
      </c>
      <c r="J320" s="215">
        <v>52</v>
      </c>
      <c r="K320" s="218">
        <v>1.3419E-2</v>
      </c>
      <c r="L320" s="219"/>
      <c r="M320" s="222">
        <v>96.81</v>
      </c>
      <c r="N320" s="228" t="s">
        <v>191</v>
      </c>
      <c r="O320" s="209"/>
    </row>
    <row r="321" spans="1:17">
      <c r="A321" s="217">
        <v>9</v>
      </c>
      <c r="B321" s="215" t="s">
        <v>572</v>
      </c>
      <c r="C321" s="214" t="s">
        <v>11</v>
      </c>
      <c r="D321" s="215" t="s">
        <v>572</v>
      </c>
      <c r="E321" s="128" t="s">
        <v>190</v>
      </c>
      <c r="F321" s="223">
        <v>2.1666666666666665</v>
      </c>
      <c r="G321" s="220">
        <v>2</v>
      </c>
      <c r="H321" s="215">
        <v>0</v>
      </c>
      <c r="I321" s="215">
        <v>0</v>
      </c>
      <c r="J321" s="215">
        <v>0</v>
      </c>
      <c r="K321" s="218">
        <v>8.0000000000000002E-3</v>
      </c>
      <c r="L321" s="219"/>
      <c r="M321" s="224">
        <v>10.74</v>
      </c>
      <c r="N321" s="228" t="s">
        <v>191</v>
      </c>
      <c r="O321" s="209"/>
    </row>
    <row r="322" spans="1:17">
      <c r="A322" s="217">
        <v>10</v>
      </c>
      <c r="B322" s="215" t="s">
        <v>594</v>
      </c>
      <c r="C322" s="214" t="s">
        <v>546</v>
      </c>
      <c r="D322" s="215" t="s">
        <v>594</v>
      </c>
      <c r="E322" s="128" t="s">
        <v>190</v>
      </c>
      <c r="F322" s="223">
        <v>2.1666666666666665</v>
      </c>
      <c r="G322" s="220">
        <v>2</v>
      </c>
      <c r="H322" s="215">
        <v>0</v>
      </c>
      <c r="I322" s="215">
        <v>0</v>
      </c>
      <c r="J322" s="215">
        <v>0</v>
      </c>
      <c r="K322" s="218">
        <v>8.0000000000000002E-3</v>
      </c>
      <c r="L322" s="219"/>
      <c r="M322" s="224">
        <v>10.52</v>
      </c>
      <c r="N322" s="228" t="s">
        <v>191</v>
      </c>
      <c r="O322" s="209"/>
    </row>
    <row r="323" spans="1:17">
      <c r="A323" s="217">
        <v>11</v>
      </c>
      <c r="B323" s="215" t="s">
        <v>559</v>
      </c>
      <c r="C323" s="214" t="s">
        <v>584</v>
      </c>
      <c r="D323" s="215" t="s">
        <v>559</v>
      </c>
      <c r="E323" s="128" t="s">
        <v>190</v>
      </c>
      <c r="F323" s="223">
        <v>2.2000000000000002</v>
      </c>
      <c r="G323" s="220">
        <v>1</v>
      </c>
      <c r="H323" s="215">
        <v>87</v>
      </c>
      <c r="I323" s="215">
        <v>75</v>
      </c>
      <c r="J323" s="215">
        <v>52</v>
      </c>
      <c r="K323" s="218">
        <v>3.4000000000000002E-3</v>
      </c>
      <c r="L323" s="219"/>
      <c r="M323" s="224">
        <v>23.95</v>
      </c>
      <c r="N323" s="228" t="s">
        <v>191</v>
      </c>
      <c r="O323" s="209"/>
    </row>
    <row r="324" spans="1:17">
      <c r="A324" s="217">
        <v>12</v>
      </c>
      <c r="B324" s="215" t="s">
        <v>560</v>
      </c>
      <c r="C324" s="214" t="s">
        <v>585</v>
      </c>
      <c r="D324" s="215" t="s">
        <v>560</v>
      </c>
      <c r="E324" s="128" t="s">
        <v>190</v>
      </c>
      <c r="F324" s="217">
        <v>0</v>
      </c>
      <c r="G324" s="215">
        <v>1</v>
      </c>
      <c r="H324" s="215">
        <v>0</v>
      </c>
      <c r="I324" s="215">
        <v>0</v>
      </c>
      <c r="J324" s="215">
        <v>0</v>
      </c>
      <c r="K324" s="218">
        <v>3.4000000000000002E-3</v>
      </c>
      <c r="L324" s="219"/>
      <c r="M324" s="222">
        <v>23.95</v>
      </c>
      <c r="N324" s="245" t="s">
        <v>191</v>
      </c>
    </row>
    <row r="325" spans="1:17">
      <c r="A325" s="217">
        <v>13</v>
      </c>
      <c r="B325" s="215" t="s">
        <v>19</v>
      </c>
      <c r="C325" s="214" t="s">
        <v>587</v>
      </c>
      <c r="D325" s="215" t="s">
        <v>19</v>
      </c>
      <c r="E325" s="128" t="s">
        <v>190</v>
      </c>
      <c r="F325" s="217">
        <v>2.2000000000000002</v>
      </c>
      <c r="G325" s="215">
        <v>1</v>
      </c>
      <c r="H325" s="215">
        <v>87</v>
      </c>
      <c r="I325" s="215">
        <v>75</v>
      </c>
      <c r="J325" s="215">
        <v>52</v>
      </c>
      <c r="K325" s="218">
        <v>3.4000000000000002E-3</v>
      </c>
      <c r="L325" s="219"/>
      <c r="M325" s="222">
        <v>23.89</v>
      </c>
      <c r="N325" s="245" t="s">
        <v>191</v>
      </c>
    </row>
    <row r="326" spans="1:17">
      <c r="A326" s="217">
        <v>14</v>
      </c>
      <c r="B326" s="215" t="s">
        <v>18</v>
      </c>
      <c r="C326" s="214" t="s">
        <v>586</v>
      </c>
      <c r="D326" s="215" t="s">
        <v>18</v>
      </c>
      <c r="E326" s="128" t="s">
        <v>190</v>
      </c>
      <c r="F326" s="217">
        <v>0</v>
      </c>
      <c r="G326" s="215">
        <v>1</v>
      </c>
      <c r="H326" s="215">
        <v>0</v>
      </c>
      <c r="I326" s="215">
        <v>0</v>
      </c>
      <c r="J326" s="215">
        <v>0</v>
      </c>
      <c r="K326" s="218">
        <v>3.4000000000000002E-3</v>
      </c>
      <c r="L326" s="219"/>
      <c r="M326" s="222">
        <v>23.89</v>
      </c>
      <c r="N326" s="245" t="s">
        <v>191</v>
      </c>
    </row>
    <row r="327" spans="1:17">
      <c r="A327" s="217">
        <v>15</v>
      </c>
      <c r="B327" s="215" t="s">
        <v>571</v>
      </c>
      <c r="C327" s="214" t="s">
        <v>598</v>
      </c>
      <c r="D327" s="215" t="s">
        <v>571</v>
      </c>
      <c r="E327" s="128" t="s">
        <v>190</v>
      </c>
      <c r="F327" s="217">
        <v>0</v>
      </c>
      <c r="G327" s="215">
        <v>1</v>
      </c>
      <c r="H327" s="215">
        <v>0</v>
      </c>
      <c r="I327" s="215">
        <v>0</v>
      </c>
      <c r="J327" s="215">
        <v>0</v>
      </c>
      <c r="K327" s="218">
        <v>3.4000000000000002E-3</v>
      </c>
      <c r="L327" s="225"/>
      <c r="M327" s="224">
        <v>24.73</v>
      </c>
      <c r="N327" s="245" t="s">
        <v>191</v>
      </c>
    </row>
    <row r="328" spans="1:17">
      <c r="A328" s="217">
        <v>16</v>
      </c>
      <c r="B328" s="215" t="s">
        <v>570</v>
      </c>
      <c r="C328" s="214" t="s">
        <v>597</v>
      </c>
      <c r="D328" s="215" t="s">
        <v>570</v>
      </c>
      <c r="E328" s="128" t="s">
        <v>190</v>
      </c>
      <c r="F328" s="217">
        <v>2.2000000000000002</v>
      </c>
      <c r="G328" s="215">
        <v>1</v>
      </c>
      <c r="H328" s="215">
        <v>87</v>
      </c>
      <c r="I328" s="215">
        <v>75</v>
      </c>
      <c r="J328" s="215">
        <v>52</v>
      </c>
      <c r="K328" s="218">
        <v>3.4000000000000002E-3</v>
      </c>
      <c r="L328" s="219"/>
      <c r="M328" s="222">
        <v>24.73</v>
      </c>
      <c r="N328" s="245" t="s">
        <v>191</v>
      </c>
    </row>
    <row r="329" spans="1:17">
      <c r="A329" s="217">
        <v>17</v>
      </c>
      <c r="B329" s="215" t="s">
        <v>561</v>
      </c>
      <c r="C329" s="214" t="s">
        <v>588</v>
      </c>
      <c r="D329" s="215" t="s">
        <v>561</v>
      </c>
      <c r="E329" s="128" t="s">
        <v>190</v>
      </c>
      <c r="F329" s="217">
        <v>1.5</v>
      </c>
      <c r="G329" s="215">
        <v>0.65</v>
      </c>
      <c r="H329" s="215">
        <v>110</v>
      </c>
      <c r="I329" s="215">
        <v>65</v>
      </c>
      <c r="J329" s="215">
        <v>55</v>
      </c>
      <c r="K329" s="218">
        <v>3.9399999999999999E-3</v>
      </c>
      <c r="L329" s="219"/>
      <c r="M329" s="222">
        <v>22.97</v>
      </c>
      <c r="N329" s="228" t="s">
        <v>191</v>
      </c>
      <c r="O329" s="209"/>
      <c r="P329" s="210"/>
      <c r="Q329" s="248"/>
    </row>
    <row r="330" spans="1:17">
      <c r="A330" s="217">
        <v>18</v>
      </c>
      <c r="B330" s="215" t="s">
        <v>562</v>
      </c>
      <c r="C330" s="214" t="s">
        <v>589</v>
      </c>
      <c r="D330" s="215" t="s">
        <v>562</v>
      </c>
      <c r="E330" s="128" t="s">
        <v>190</v>
      </c>
      <c r="F330" s="217">
        <v>0</v>
      </c>
      <c r="G330" s="215">
        <v>0.65</v>
      </c>
      <c r="H330" s="215">
        <v>0</v>
      </c>
      <c r="I330" s="215">
        <v>0</v>
      </c>
      <c r="J330" s="215">
        <v>0</v>
      </c>
      <c r="K330" s="218">
        <v>3.9399999999999999E-3</v>
      </c>
      <c r="L330" s="219"/>
      <c r="M330" s="222">
        <v>22.97</v>
      </c>
      <c r="N330" s="228" t="s">
        <v>191</v>
      </c>
      <c r="O330" s="209"/>
      <c r="P330" s="210"/>
      <c r="Q330" s="248"/>
    </row>
    <row r="331" spans="1:17">
      <c r="A331" s="217">
        <v>19</v>
      </c>
      <c r="B331" s="215" t="s">
        <v>582</v>
      </c>
      <c r="C331" s="214" t="s">
        <v>591</v>
      </c>
      <c r="D331" s="215" t="s">
        <v>582</v>
      </c>
      <c r="E331" s="128" t="s">
        <v>190</v>
      </c>
      <c r="F331" s="217">
        <v>0</v>
      </c>
      <c r="G331" s="215">
        <v>0.65</v>
      </c>
      <c r="H331" s="215">
        <v>0</v>
      </c>
      <c r="I331" s="215">
        <v>0</v>
      </c>
      <c r="J331" s="215">
        <v>0</v>
      </c>
      <c r="K331" s="218">
        <v>3.9399999999999999E-3</v>
      </c>
      <c r="L331" s="219"/>
      <c r="M331" s="224">
        <v>22.97</v>
      </c>
      <c r="N331" s="228" t="s">
        <v>191</v>
      </c>
      <c r="O331" s="209"/>
      <c r="P331" s="210"/>
      <c r="Q331" s="248"/>
    </row>
    <row r="332" spans="1:17">
      <c r="A332" s="217">
        <v>20</v>
      </c>
      <c r="B332" s="215" t="s">
        <v>581</v>
      </c>
      <c r="C332" s="214" t="s">
        <v>590</v>
      </c>
      <c r="D332" s="215" t="s">
        <v>581</v>
      </c>
      <c r="E332" s="128" t="s">
        <v>190</v>
      </c>
      <c r="F332" s="217">
        <v>1.5</v>
      </c>
      <c r="G332" s="215">
        <v>0.65</v>
      </c>
      <c r="H332" s="215">
        <v>110</v>
      </c>
      <c r="I332" s="215">
        <v>65</v>
      </c>
      <c r="J332" s="215">
        <v>55</v>
      </c>
      <c r="K332" s="218">
        <v>3.9399999999999999E-3</v>
      </c>
      <c r="L332" s="219"/>
      <c r="M332" s="224">
        <v>22.97</v>
      </c>
      <c r="N332" s="228" t="s">
        <v>191</v>
      </c>
      <c r="O332" s="209"/>
      <c r="P332" s="210"/>
      <c r="Q332" s="248"/>
    </row>
    <row r="333" spans="1:17" s="302" customFormat="1">
      <c r="A333" s="291">
        <v>21</v>
      </c>
      <c r="B333" s="293" t="s">
        <v>566</v>
      </c>
      <c r="C333" s="292" t="s">
        <v>537</v>
      </c>
      <c r="D333" s="293" t="s">
        <v>566</v>
      </c>
      <c r="E333" s="294" t="s">
        <v>190</v>
      </c>
      <c r="F333" s="291">
        <v>0.75</v>
      </c>
      <c r="G333" s="293">
        <v>0.7</v>
      </c>
      <c r="H333" s="293">
        <v>0</v>
      </c>
      <c r="I333" s="293">
        <v>0</v>
      </c>
      <c r="J333" s="293">
        <v>0</v>
      </c>
      <c r="K333" s="295">
        <v>7.0000000000000001E-3</v>
      </c>
      <c r="L333" s="296"/>
      <c r="M333" s="303">
        <v>8.69</v>
      </c>
      <c r="N333" s="298" t="s">
        <v>191</v>
      </c>
      <c r="O333" s="299"/>
      <c r="P333" s="300"/>
      <c r="Q333" s="304"/>
    </row>
    <row r="334" spans="1:17">
      <c r="A334" s="217">
        <v>22</v>
      </c>
      <c r="B334" s="215" t="s">
        <v>567</v>
      </c>
      <c r="C334" s="214" t="s">
        <v>538</v>
      </c>
      <c r="D334" s="215" t="s">
        <v>567</v>
      </c>
      <c r="E334" s="128" t="s">
        <v>190</v>
      </c>
      <c r="F334" s="217">
        <v>0.75</v>
      </c>
      <c r="G334" s="215">
        <v>0.7</v>
      </c>
      <c r="H334" s="215">
        <v>0</v>
      </c>
      <c r="I334" s="215">
        <v>0</v>
      </c>
      <c r="J334" s="215">
        <v>0</v>
      </c>
      <c r="K334" s="218">
        <v>7.0000000000000001E-3</v>
      </c>
      <c r="L334" s="219"/>
      <c r="M334" s="222">
        <v>6.04</v>
      </c>
      <c r="N334" s="228" t="s">
        <v>191</v>
      </c>
      <c r="O334" s="209"/>
      <c r="P334" s="210"/>
      <c r="Q334" s="248"/>
    </row>
    <row r="335" spans="1:17">
      <c r="A335" s="217">
        <v>23</v>
      </c>
      <c r="B335" s="215" t="s">
        <v>166</v>
      </c>
      <c r="C335" s="214" t="s">
        <v>610</v>
      </c>
      <c r="D335" s="215" t="s">
        <v>166</v>
      </c>
      <c r="E335" s="128" t="s">
        <v>190</v>
      </c>
      <c r="F335" s="217">
        <v>17.2</v>
      </c>
      <c r="G335" s="215">
        <v>8.6</v>
      </c>
      <c r="H335" s="215">
        <v>158</v>
      </c>
      <c r="I335" s="215">
        <v>59</v>
      </c>
      <c r="J335" s="215">
        <v>26</v>
      </c>
      <c r="K335" s="218">
        <v>2.6930222222222223E-2</v>
      </c>
      <c r="L335" s="219"/>
      <c r="M335" s="224">
        <v>17.27</v>
      </c>
      <c r="N335" s="228" t="s">
        <v>191</v>
      </c>
      <c r="O335" s="209"/>
      <c r="P335" s="210"/>
      <c r="Q335" s="211"/>
    </row>
    <row r="336" spans="1:17">
      <c r="A336" s="217">
        <v>24</v>
      </c>
      <c r="B336" s="215" t="s">
        <v>167</v>
      </c>
      <c r="C336" s="214" t="s">
        <v>611</v>
      </c>
      <c r="D336" s="215" t="s">
        <v>167</v>
      </c>
      <c r="E336" s="128" t="s">
        <v>190</v>
      </c>
      <c r="F336" s="217">
        <v>10.35</v>
      </c>
      <c r="G336" s="215">
        <v>8.1999999999999993</v>
      </c>
      <c r="H336" s="215">
        <v>158</v>
      </c>
      <c r="I336" s="215">
        <v>59</v>
      </c>
      <c r="J336" s="215">
        <v>26</v>
      </c>
      <c r="K336" s="218">
        <v>2.6930222222222223E-2</v>
      </c>
      <c r="L336" s="219"/>
      <c r="M336" s="224">
        <v>17.41</v>
      </c>
      <c r="N336" s="228" t="s">
        <v>191</v>
      </c>
      <c r="O336" s="209"/>
      <c r="P336" s="210"/>
      <c r="Q336" s="211"/>
    </row>
    <row r="337" spans="1:17">
      <c r="A337" s="217">
        <v>25</v>
      </c>
      <c r="B337" s="215" t="s">
        <v>168</v>
      </c>
      <c r="C337" s="214" t="s">
        <v>612</v>
      </c>
      <c r="D337" s="215" t="s">
        <v>168</v>
      </c>
      <c r="E337" s="128" t="s">
        <v>190</v>
      </c>
      <c r="F337" s="217">
        <v>1.03</v>
      </c>
      <c r="G337" s="215">
        <v>0.4</v>
      </c>
      <c r="H337" s="215" t="s">
        <v>479</v>
      </c>
      <c r="I337" s="215" t="s">
        <v>479</v>
      </c>
      <c r="J337" s="215" t="s">
        <v>479</v>
      </c>
      <c r="K337" s="218">
        <v>8.2000000000000003E-2</v>
      </c>
      <c r="L337" s="219"/>
      <c r="M337" s="224">
        <v>3.51</v>
      </c>
      <c r="N337" s="228" t="s">
        <v>191</v>
      </c>
      <c r="O337" s="209"/>
      <c r="P337" s="210"/>
      <c r="Q337" s="211"/>
    </row>
    <row r="338" spans="1:17">
      <c r="A338" s="217">
        <v>26</v>
      </c>
      <c r="B338" s="215" t="s">
        <v>169</v>
      </c>
      <c r="C338" s="214" t="s">
        <v>613</v>
      </c>
      <c r="D338" s="215" t="s">
        <v>169</v>
      </c>
      <c r="E338" s="128" t="s">
        <v>190</v>
      </c>
      <c r="F338" s="217">
        <v>1.1399999999999999</v>
      </c>
      <c r="G338" s="215">
        <v>0.51</v>
      </c>
      <c r="H338" s="215" t="s">
        <v>479</v>
      </c>
      <c r="I338" s="215" t="s">
        <v>479</v>
      </c>
      <c r="J338" s="215" t="s">
        <v>479</v>
      </c>
      <c r="K338" s="218">
        <v>8.2000000000000003E-2</v>
      </c>
      <c r="L338" s="219"/>
      <c r="M338" s="222">
        <v>3.4</v>
      </c>
      <c r="N338" s="228" t="s">
        <v>191</v>
      </c>
      <c r="O338" s="209"/>
      <c r="P338" s="210"/>
      <c r="Q338" s="211"/>
    </row>
    <row r="339" spans="1:17">
      <c r="A339" s="217">
        <v>27</v>
      </c>
      <c r="B339" s="215" t="s">
        <v>170</v>
      </c>
      <c r="C339" s="214" t="s">
        <v>607</v>
      </c>
      <c r="D339" s="215" t="s">
        <v>170</v>
      </c>
      <c r="E339" s="128" t="s">
        <v>190</v>
      </c>
      <c r="F339" s="217">
        <v>15</v>
      </c>
      <c r="G339" s="215">
        <v>6.4</v>
      </c>
      <c r="H339" s="215">
        <v>158</v>
      </c>
      <c r="I339" s="215">
        <v>59</v>
      </c>
      <c r="J339" s="215">
        <v>26</v>
      </c>
      <c r="K339" s="218">
        <v>3.0296500000000001E-2</v>
      </c>
      <c r="L339" s="219"/>
      <c r="M339" s="222">
        <v>19.54</v>
      </c>
      <c r="N339" s="228" t="s">
        <v>191</v>
      </c>
      <c r="O339" s="209"/>
      <c r="P339" s="210"/>
      <c r="Q339" s="211"/>
    </row>
    <row r="340" spans="1:17">
      <c r="A340" s="217">
        <v>28</v>
      </c>
      <c r="B340" s="215" t="s">
        <v>171</v>
      </c>
      <c r="C340" s="214" t="s">
        <v>156</v>
      </c>
      <c r="D340" s="215" t="s">
        <v>171</v>
      </c>
      <c r="E340" s="128" t="s">
        <v>190</v>
      </c>
      <c r="F340" s="217">
        <v>5.45</v>
      </c>
      <c r="G340" s="215">
        <v>1.25</v>
      </c>
      <c r="H340" s="215">
        <v>158</v>
      </c>
      <c r="I340" s="215">
        <v>23</v>
      </c>
      <c r="J340" s="215">
        <v>14</v>
      </c>
      <c r="K340" s="218">
        <v>1.0175199999999999E-2</v>
      </c>
      <c r="L340" s="219"/>
      <c r="M340" s="222">
        <v>11.1</v>
      </c>
      <c r="N340" s="228" t="s">
        <v>191</v>
      </c>
      <c r="O340" s="209"/>
      <c r="P340" s="210"/>
      <c r="Q340" s="211"/>
    </row>
    <row r="341" spans="1:17" s="302" customFormat="1">
      <c r="A341" s="291">
        <v>29</v>
      </c>
      <c r="B341" s="293" t="s">
        <v>172</v>
      </c>
      <c r="C341" s="292" t="s">
        <v>157</v>
      </c>
      <c r="D341" s="293" t="s">
        <v>172</v>
      </c>
      <c r="E341" s="294" t="s">
        <v>190</v>
      </c>
      <c r="F341" s="291">
        <v>5.65</v>
      </c>
      <c r="G341" s="293">
        <v>4.4000000000000004</v>
      </c>
      <c r="H341" s="293">
        <v>158</v>
      </c>
      <c r="I341" s="293">
        <v>23</v>
      </c>
      <c r="J341" s="293">
        <v>14</v>
      </c>
      <c r="K341" s="295">
        <v>1.0175199999999999E-2</v>
      </c>
      <c r="L341" s="296"/>
      <c r="M341" s="297">
        <v>11.24</v>
      </c>
      <c r="N341" s="298" t="s">
        <v>191</v>
      </c>
      <c r="O341" s="299"/>
      <c r="P341" s="300"/>
      <c r="Q341" s="301"/>
    </row>
    <row r="342" spans="1:17">
      <c r="A342" s="217">
        <v>30</v>
      </c>
      <c r="B342" s="215" t="s">
        <v>173</v>
      </c>
      <c r="C342" s="214" t="s">
        <v>158</v>
      </c>
      <c r="D342" s="215" t="s">
        <v>173</v>
      </c>
      <c r="E342" s="128" t="s">
        <v>190</v>
      </c>
      <c r="F342" s="217">
        <v>5.05</v>
      </c>
      <c r="G342" s="215">
        <v>3.8</v>
      </c>
      <c r="H342" s="215">
        <v>158</v>
      </c>
      <c r="I342" s="215">
        <v>23</v>
      </c>
      <c r="J342" s="215">
        <v>14</v>
      </c>
      <c r="K342" s="218">
        <v>2.5437999999999999E-2</v>
      </c>
      <c r="L342" s="219"/>
      <c r="M342" s="222">
        <v>33.35</v>
      </c>
      <c r="N342" s="228" t="s">
        <v>191</v>
      </c>
      <c r="O342" s="209"/>
      <c r="P342" s="210"/>
      <c r="Q342" s="211"/>
    </row>
    <row r="343" spans="1:17">
      <c r="A343" s="217">
        <v>31</v>
      </c>
      <c r="B343" s="215" t="s">
        <v>174</v>
      </c>
      <c r="C343" s="214" t="s">
        <v>159</v>
      </c>
      <c r="D343" s="215" t="s">
        <v>174</v>
      </c>
      <c r="E343" s="128" t="s">
        <v>190</v>
      </c>
      <c r="F343" s="217">
        <v>5.05</v>
      </c>
      <c r="G343" s="215">
        <v>3.8</v>
      </c>
      <c r="H343" s="215">
        <v>158</v>
      </c>
      <c r="I343" s="215">
        <v>23</v>
      </c>
      <c r="J343" s="215">
        <v>14</v>
      </c>
      <c r="K343" s="218">
        <v>2.5437999999999999E-2</v>
      </c>
      <c r="L343" s="219"/>
      <c r="M343" s="222">
        <v>31.13</v>
      </c>
      <c r="N343" s="228" t="s">
        <v>191</v>
      </c>
      <c r="O343" s="209"/>
      <c r="P343" s="210"/>
      <c r="Q343" s="211"/>
    </row>
    <row r="344" spans="1:17">
      <c r="A344" s="217">
        <v>32</v>
      </c>
      <c r="B344" s="215" t="s">
        <v>175</v>
      </c>
      <c r="C344" s="214" t="s">
        <v>160</v>
      </c>
      <c r="D344" s="215" t="s">
        <v>175</v>
      </c>
      <c r="E344" s="128" t="s">
        <v>190</v>
      </c>
      <c r="F344" s="217">
        <v>4.5</v>
      </c>
      <c r="G344" s="215">
        <v>4</v>
      </c>
      <c r="H344" s="215">
        <v>158</v>
      </c>
      <c r="I344" s="215">
        <v>23</v>
      </c>
      <c r="J344" s="215">
        <v>14</v>
      </c>
      <c r="K344" s="218">
        <v>2.5437999999999999E-2</v>
      </c>
      <c r="L344" s="219"/>
      <c r="M344" s="222">
        <v>32.26</v>
      </c>
      <c r="N344" s="228" t="s">
        <v>191</v>
      </c>
      <c r="O344" s="209"/>
      <c r="P344" s="210"/>
      <c r="Q344" s="211"/>
    </row>
    <row r="345" spans="1:17">
      <c r="A345" s="217">
        <v>33</v>
      </c>
      <c r="B345" s="215" t="s">
        <v>176</v>
      </c>
      <c r="C345" s="214" t="s">
        <v>161</v>
      </c>
      <c r="D345" s="215" t="s">
        <v>176</v>
      </c>
      <c r="E345" s="128" t="s">
        <v>190</v>
      </c>
      <c r="F345" s="217">
        <v>5</v>
      </c>
      <c r="G345" s="215">
        <v>4</v>
      </c>
      <c r="H345" s="215">
        <v>158</v>
      </c>
      <c r="I345" s="215">
        <v>23</v>
      </c>
      <c r="J345" s="215">
        <v>14</v>
      </c>
      <c r="K345" s="218">
        <v>2.5437999999999999E-2</v>
      </c>
      <c r="L345" s="219"/>
      <c r="M345" s="222">
        <v>30.04</v>
      </c>
      <c r="N345" s="228" t="s">
        <v>191</v>
      </c>
      <c r="O345" s="209"/>
      <c r="P345" s="210"/>
      <c r="Q345" s="211"/>
    </row>
    <row r="346" spans="1:17">
      <c r="A346" s="217">
        <v>34</v>
      </c>
      <c r="B346" s="215" t="s">
        <v>177</v>
      </c>
      <c r="C346" s="214" t="s">
        <v>162</v>
      </c>
      <c r="D346" s="215" t="s">
        <v>177</v>
      </c>
      <c r="E346" s="128" t="s">
        <v>190</v>
      </c>
      <c r="F346" s="217">
        <v>5.05</v>
      </c>
      <c r="G346" s="215">
        <v>3.8</v>
      </c>
      <c r="H346" s="215">
        <v>158</v>
      </c>
      <c r="I346" s="215">
        <v>23</v>
      </c>
      <c r="J346" s="215">
        <v>14</v>
      </c>
      <c r="K346" s="218">
        <v>2.5437999999999999E-2</v>
      </c>
      <c r="L346" s="219"/>
      <c r="M346" s="222">
        <v>33.159999999999997</v>
      </c>
      <c r="N346" s="228" t="s">
        <v>191</v>
      </c>
      <c r="O346" s="209"/>
      <c r="P346" s="210"/>
      <c r="Q346" s="211"/>
    </row>
    <row r="347" spans="1:17">
      <c r="A347" s="217">
        <v>35</v>
      </c>
      <c r="B347" s="215" t="s">
        <v>178</v>
      </c>
      <c r="C347" s="214" t="s">
        <v>163</v>
      </c>
      <c r="D347" s="215" t="s">
        <v>178</v>
      </c>
      <c r="E347" s="128" t="s">
        <v>190</v>
      </c>
      <c r="F347" s="217">
        <v>5.05</v>
      </c>
      <c r="G347" s="215">
        <v>3.8</v>
      </c>
      <c r="H347" s="215">
        <v>158</v>
      </c>
      <c r="I347" s="215">
        <v>23</v>
      </c>
      <c r="J347" s="215">
        <v>14</v>
      </c>
      <c r="K347" s="218">
        <v>2.5437999999999999E-2</v>
      </c>
      <c r="L347" s="219"/>
      <c r="M347" s="222">
        <v>33.21</v>
      </c>
      <c r="N347" s="228" t="s">
        <v>191</v>
      </c>
      <c r="O347" s="209"/>
      <c r="P347" s="210"/>
      <c r="Q347" s="211"/>
    </row>
    <row r="348" spans="1:17">
      <c r="A348" s="217">
        <v>36</v>
      </c>
      <c r="B348" s="215" t="s">
        <v>179</v>
      </c>
      <c r="C348" s="214" t="s">
        <v>164</v>
      </c>
      <c r="D348" s="215" t="s">
        <v>179</v>
      </c>
      <c r="E348" s="128" t="s">
        <v>190</v>
      </c>
      <c r="F348" s="217">
        <v>2</v>
      </c>
      <c r="G348" s="215">
        <v>1.4</v>
      </c>
      <c r="H348" s="215">
        <v>158</v>
      </c>
      <c r="I348" s="215">
        <v>59</v>
      </c>
      <c r="J348" s="215">
        <v>26</v>
      </c>
      <c r="K348" s="218">
        <v>0.242372</v>
      </c>
      <c r="L348" s="219"/>
      <c r="M348" s="222">
        <v>20.6</v>
      </c>
      <c r="N348" s="228" t="s">
        <v>191</v>
      </c>
      <c r="O348" s="209"/>
      <c r="P348" s="210"/>
      <c r="Q348" s="211"/>
    </row>
    <row r="349" spans="1:17">
      <c r="A349" s="217">
        <v>37</v>
      </c>
      <c r="B349" s="215" t="s">
        <v>180</v>
      </c>
      <c r="C349" s="214" t="s">
        <v>165</v>
      </c>
      <c r="D349" s="215" t="s">
        <v>180</v>
      </c>
      <c r="E349" s="128" t="s">
        <v>190</v>
      </c>
      <c r="F349" s="217">
        <v>4</v>
      </c>
      <c r="G349" s="215">
        <v>3</v>
      </c>
      <c r="H349" s="215">
        <v>158</v>
      </c>
      <c r="I349" s="215">
        <v>59</v>
      </c>
      <c r="J349" s="215">
        <v>26</v>
      </c>
      <c r="K349" s="218">
        <v>0.242372</v>
      </c>
      <c r="L349" s="219"/>
      <c r="M349" s="222">
        <v>35.15</v>
      </c>
      <c r="N349" s="228" t="s">
        <v>191</v>
      </c>
      <c r="O349" s="209"/>
      <c r="P349" s="210"/>
      <c r="Q349" s="211"/>
    </row>
    <row r="350" spans="1:17">
      <c r="A350" s="217">
        <v>38</v>
      </c>
      <c r="B350" s="215" t="s">
        <v>141</v>
      </c>
      <c r="C350" s="214" t="s">
        <v>126</v>
      </c>
      <c r="D350" s="215" t="s">
        <v>141</v>
      </c>
      <c r="E350" s="128" t="s">
        <v>190</v>
      </c>
      <c r="F350" s="217">
        <v>7.4599999999999991</v>
      </c>
      <c r="G350" s="215">
        <v>4.5999999999999996</v>
      </c>
      <c r="H350" s="215">
        <v>153</v>
      </c>
      <c r="I350" s="215">
        <v>59</v>
      </c>
      <c r="J350" s="215">
        <v>26</v>
      </c>
      <c r="K350" s="218">
        <v>1.17E-2</v>
      </c>
      <c r="L350" s="219"/>
      <c r="M350" s="222">
        <v>44.17</v>
      </c>
      <c r="N350" s="228" t="s">
        <v>191</v>
      </c>
      <c r="O350" s="209"/>
      <c r="P350" s="210"/>
      <c r="Q350" s="211"/>
    </row>
    <row r="351" spans="1:17">
      <c r="A351" s="217">
        <v>39</v>
      </c>
      <c r="B351" s="215" t="s">
        <v>142</v>
      </c>
      <c r="C351" s="214" t="s">
        <v>127</v>
      </c>
      <c r="D351" s="215" t="s">
        <v>142</v>
      </c>
      <c r="E351" s="128" t="s">
        <v>190</v>
      </c>
      <c r="F351" s="217">
        <v>9.34</v>
      </c>
      <c r="G351" s="215">
        <v>9</v>
      </c>
      <c r="H351" s="215">
        <v>158</v>
      </c>
      <c r="I351" s="215">
        <v>59</v>
      </c>
      <c r="J351" s="215">
        <v>26</v>
      </c>
      <c r="K351" s="218">
        <v>2.4799999999999999E-2</v>
      </c>
      <c r="L351" s="219"/>
      <c r="M351" s="222">
        <v>37.85</v>
      </c>
      <c r="N351" s="228" t="s">
        <v>191</v>
      </c>
      <c r="O351" s="209"/>
      <c r="P351" s="210"/>
      <c r="Q351" s="211"/>
    </row>
    <row r="352" spans="1:17">
      <c r="A352" s="217">
        <v>40</v>
      </c>
      <c r="B352" s="215" t="s">
        <v>143</v>
      </c>
      <c r="C352" s="214" t="s">
        <v>128</v>
      </c>
      <c r="D352" s="215" t="s">
        <v>143</v>
      </c>
      <c r="E352" s="128" t="s">
        <v>190</v>
      </c>
      <c r="F352" s="217">
        <v>9.14</v>
      </c>
      <c r="G352" s="215">
        <v>8.8000000000000007</v>
      </c>
      <c r="H352" s="215">
        <v>153</v>
      </c>
      <c r="I352" s="215">
        <v>106</v>
      </c>
      <c r="J352" s="215">
        <v>53</v>
      </c>
      <c r="K352" s="218">
        <v>2.1600000000000001E-2</v>
      </c>
      <c r="L352" s="219"/>
      <c r="M352" s="222">
        <v>32.99</v>
      </c>
      <c r="N352" s="228" t="s">
        <v>191</v>
      </c>
      <c r="O352" s="209"/>
      <c r="P352" s="210"/>
      <c r="Q352" s="211"/>
    </row>
    <row r="353" spans="1:17">
      <c r="A353" s="217">
        <v>41</v>
      </c>
      <c r="B353" s="215" t="s">
        <v>144</v>
      </c>
      <c r="C353" s="214" t="s">
        <v>129</v>
      </c>
      <c r="D353" s="215" t="s">
        <v>144</v>
      </c>
      <c r="E353" s="128" t="s">
        <v>190</v>
      </c>
      <c r="F353" s="217">
        <v>9.14</v>
      </c>
      <c r="G353" s="215">
        <v>8.6</v>
      </c>
      <c r="H353" s="215">
        <v>153</v>
      </c>
      <c r="I353" s="215">
        <v>106</v>
      </c>
      <c r="J353" s="215">
        <v>53</v>
      </c>
      <c r="K353" s="218">
        <v>2.1600000000000001E-2</v>
      </c>
      <c r="L353" s="219"/>
      <c r="M353" s="222">
        <v>31.26</v>
      </c>
      <c r="N353" s="228" t="s">
        <v>191</v>
      </c>
      <c r="O353" s="209"/>
      <c r="P353" s="210"/>
      <c r="Q353" s="211"/>
    </row>
    <row r="354" spans="1:17">
      <c r="A354" s="217">
        <v>42</v>
      </c>
      <c r="B354" s="215" t="s">
        <v>145</v>
      </c>
      <c r="C354" s="214" t="s">
        <v>130</v>
      </c>
      <c r="D354" s="215" t="s">
        <v>145</v>
      </c>
      <c r="E354" s="128" t="s">
        <v>190</v>
      </c>
      <c r="F354" s="217">
        <v>2.0230000000000001</v>
      </c>
      <c r="G354" s="215">
        <v>0.69</v>
      </c>
      <c r="H354" s="215">
        <v>22</v>
      </c>
      <c r="I354" s="215">
        <v>15</v>
      </c>
      <c r="J354" s="215">
        <v>11</v>
      </c>
      <c r="K354" s="218">
        <v>1.2099999999999999E-3</v>
      </c>
      <c r="L354" s="219"/>
      <c r="M354" s="222">
        <v>12.23</v>
      </c>
      <c r="N354" s="228" t="s">
        <v>191</v>
      </c>
      <c r="O354" s="209"/>
      <c r="P354" s="210"/>
      <c r="Q354" s="211"/>
    </row>
    <row r="355" spans="1:17" s="302" customFormat="1">
      <c r="A355" s="291">
        <v>43</v>
      </c>
      <c r="B355" s="293" t="s">
        <v>146</v>
      </c>
      <c r="C355" s="292" t="s">
        <v>131</v>
      </c>
      <c r="D355" s="293" t="s">
        <v>146</v>
      </c>
      <c r="E355" s="294" t="s">
        <v>190</v>
      </c>
      <c r="F355" s="291">
        <v>7.15</v>
      </c>
      <c r="G355" s="293">
        <v>6.8</v>
      </c>
      <c r="H355" s="293">
        <v>153</v>
      </c>
      <c r="I355" s="293">
        <v>106</v>
      </c>
      <c r="J355" s="293">
        <v>53</v>
      </c>
      <c r="K355" s="295">
        <v>2.1600000000000001E-2</v>
      </c>
      <c r="L355" s="296"/>
      <c r="M355" s="297">
        <v>33.75</v>
      </c>
      <c r="N355" s="298" t="s">
        <v>191</v>
      </c>
      <c r="O355" s="299"/>
      <c r="P355" s="300"/>
      <c r="Q355" s="301"/>
    </row>
    <row r="356" spans="1:17" s="302" customFormat="1">
      <c r="A356" s="291">
        <v>44</v>
      </c>
      <c r="B356" s="293" t="s">
        <v>147</v>
      </c>
      <c r="C356" s="292" t="s">
        <v>132</v>
      </c>
      <c r="D356" s="293" t="s">
        <v>147</v>
      </c>
      <c r="E356" s="294" t="s">
        <v>190</v>
      </c>
      <c r="F356" s="291">
        <v>4.8099999999999996</v>
      </c>
      <c r="G356" s="293">
        <v>4.4000000000000004</v>
      </c>
      <c r="H356" s="293">
        <v>153</v>
      </c>
      <c r="I356" s="293">
        <v>59</v>
      </c>
      <c r="J356" s="293">
        <v>26</v>
      </c>
      <c r="K356" s="295">
        <v>1.17E-2</v>
      </c>
      <c r="L356" s="296"/>
      <c r="M356" s="297">
        <v>28.09</v>
      </c>
      <c r="N356" s="298" t="s">
        <v>191</v>
      </c>
      <c r="O356" s="299"/>
      <c r="P356" s="300"/>
      <c r="Q356" s="301"/>
    </row>
    <row r="357" spans="1:17">
      <c r="A357" s="217">
        <v>45</v>
      </c>
      <c r="B357" s="215" t="s">
        <v>148</v>
      </c>
      <c r="C357" s="214" t="s">
        <v>133</v>
      </c>
      <c r="D357" s="215" t="s">
        <v>148</v>
      </c>
      <c r="E357" s="128" t="s">
        <v>190</v>
      </c>
      <c r="F357" s="217">
        <v>5</v>
      </c>
      <c r="G357" s="215">
        <v>4.5999999999999996</v>
      </c>
      <c r="H357" s="215">
        <v>153</v>
      </c>
      <c r="I357" s="215">
        <v>59</v>
      </c>
      <c r="J357" s="215">
        <v>26</v>
      </c>
      <c r="K357" s="218">
        <v>1.15E-2</v>
      </c>
      <c r="L357" s="219"/>
      <c r="M357" s="222">
        <v>23.91</v>
      </c>
      <c r="N357" s="228" t="s">
        <v>191</v>
      </c>
      <c r="O357" s="209"/>
      <c r="P357" s="210"/>
      <c r="Q357" s="211"/>
    </row>
    <row r="358" spans="1:17" s="250" customFormat="1">
      <c r="A358" s="217">
        <v>46</v>
      </c>
      <c r="B358" s="215" t="s">
        <v>149</v>
      </c>
      <c r="C358" s="214" t="s">
        <v>134</v>
      </c>
      <c r="D358" s="215" t="s">
        <v>149</v>
      </c>
      <c r="E358" s="128" t="s">
        <v>190</v>
      </c>
      <c r="F358" s="217">
        <v>4.54</v>
      </c>
      <c r="G358" s="215">
        <v>4.2</v>
      </c>
      <c r="H358" s="215">
        <v>153</v>
      </c>
      <c r="I358" s="215">
        <v>106</v>
      </c>
      <c r="J358" s="215">
        <v>53</v>
      </c>
      <c r="K358" s="218">
        <v>1.2999999999999999E-2</v>
      </c>
      <c r="L358" s="215"/>
      <c r="M358" s="222">
        <v>77.25</v>
      </c>
      <c r="N358" s="256" t="s">
        <v>191</v>
      </c>
    </row>
    <row r="359" spans="1:17" s="250" customFormat="1">
      <c r="A359" s="217">
        <v>47</v>
      </c>
      <c r="B359" s="215" t="s">
        <v>150</v>
      </c>
      <c r="C359" s="214" t="s">
        <v>135</v>
      </c>
      <c r="D359" s="215" t="s">
        <v>150</v>
      </c>
      <c r="E359" s="128" t="s">
        <v>190</v>
      </c>
      <c r="F359" s="217">
        <v>4.54</v>
      </c>
      <c r="G359" s="215">
        <v>4.2</v>
      </c>
      <c r="H359" s="215">
        <v>153</v>
      </c>
      <c r="I359" s="215">
        <v>106</v>
      </c>
      <c r="J359" s="215">
        <v>53</v>
      </c>
      <c r="K359" s="218">
        <v>1.2999999999999999E-2</v>
      </c>
      <c r="L359" s="215"/>
      <c r="M359" s="222">
        <v>75.03</v>
      </c>
      <c r="N359" s="256" t="s">
        <v>191</v>
      </c>
    </row>
    <row r="360" spans="1:17" s="250" customFormat="1">
      <c r="A360" s="217">
        <v>48</v>
      </c>
      <c r="B360" s="215" t="s">
        <v>151</v>
      </c>
      <c r="C360" s="214" t="s">
        <v>136</v>
      </c>
      <c r="D360" s="215" t="s">
        <v>151</v>
      </c>
      <c r="E360" s="128" t="s">
        <v>190</v>
      </c>
      <c r="F360" s="217">
        <v>4.54</v>
      </c>
      <c r="G360" s="215">
        <v>4.2</v>
      </c>
      <c r="H360" s="215">
        <v>153</v>
      </c>
      <c r="I360" s="215">
        <v>106</v>
      </c>
      <c r="J360" s="215">
        <v>53</v>
      </c>
      <c r="K360" s="218">
        <v>1.2999999999999999E-2</v>
      </c>
      <c r="L360" s="215"/>
      <c r="M360" s="222">
        <v>77.459999999999994</v>
      </c>
      <c r="N360" s="256" t="s">
        <v>191</v>
      </c>
    </row>
    <row r="361" spans="1:17" s="250" customFormat="1">
      <c r="A361" s="217">
        <v>49</v>
      </c>
      <c r="B361" s="215" t="s">
        <v>152</v>
      </c>
      <c r="C361" s="214" t="s">
        <v>137</v>
      </c>
      <c r="D361" s="215" t="s">
        <v>152</v>
      </c>
      <c r="E361" s="128" t="s">
        <v>190</v>
      </c>
      <c r="F361" s="217">
        <v>4.54</v>
      </c>
      <c r="G361" s="215">
        <v>4.2</v>
      </c>
      <c r="H361" s="215">
        <v>153</v>
      </c>
      <c r="I361" s="215">
        <v>106</v>
      </c>
      <c r="J361" s="215">
        <v>53</v>
      </c>
      <c r="K361" s="218">
        <v>1.2999999999999999E-2</v>
      </c>
      <c r="L361" s="215"/>
      <c r="M361" s="222">
        <v>75.25</v>
      </c>
      <c r="N361" s="256" t="s">
        <v>191</v>
      </c>
    </row>
    <row r="362" spans="1:17" s="250" customFormat="1">
      <c r="A362" s="217">
        <v>50</v>
      </c>
      <c r="B362" s="215" t="s">
        <v>153</v>
      </c>
      <c r="C362" s="214" t="s">
        <v>138</v>
      </c>
      <c r="D362" s="215" t="s">
        <v>153</v>
      </c>
      <c r="E362" s="128" t="s">
        <v>190</v>
      </c>
      <c r="F362" s="217">
        <v>4.54</v>
      </c>
      <c r="G362" s="215">
        <v>4.2</v>
      </c>
      <c r="H362" s="215">
        <v>153</v>
      </c>
      <c r="I362" s="215">
        <v>106</v>
      </c>
      <c r="J362" s="215">
        <v>53</v>
      </c>
      <c r="K362" s="218">
        <v>1.2999999999999999E-2</v>
      </c>
      <c r="L362" s="215"/>
      <c r="M362" s="222">
        <v>76.849999999999994</v>
      </c>
      <c r="N362" s="256" t="s">
        <v>191</v>
      </c>
    </row>
    <row r="363" spans="1:17" s="250" customFormat="1">
      <c r="A363" s="217">
        <v>51</v>
      </c>
      <c r="B363" s="215" t="s">
        <v>154</v>
      </c>
      <c r="C363" s="214" t="s">
        <v>139</v>
      </c>
      <c r="D363" s="215" t="s">
        <v>154</v>
      </c>
      <c r="E363" s="128" t="s">
        <v>190</v>
      </c>
      <c r="F363" s="217">
        <v>4.54</v>
      </c>
      <c r="G363" s="215">
        <v>4.2</v>
      </c>
      <c r="H363" s="215">
        <v>153</v>
      </c>
      <c r="I363" s="215">
        <v>106</v>
      </c>
      <c r="J363" s="215">
        <v>53</v>
      </c>
      <c r="K363" s="218">
        <v>1.2999999999999999E-2</v>
      </c>
      <c r="L363" s="215"/>
      <c r="M363" s="222">
        <v>75.41</v>
      </c>
      <c r="N363" s="256" t="s">
        <v>191</v>
      </c>
    </row>
    <row r="364" spans="1:17" s="250" customFormat="1">
      <c r="A364" s="217">
        <v>52</v>
      </c>
      <c r="B364" s="215" t="s">
        <v>155</v>
      </c>
      <c r="C364" s="214" t="s">
        <v>140</v>
      </c>
      <c r="D364" s="215" t="s">
        <v>155</v>
      </c>
      <c r="E364" s="128" t="s">
        <v>190</v>
      </c>
      <c r="F364" s="217">
        <v>4.54</v>
      </c>
      <c r="G364" s="215">
        <v>4.2</v>
      </c>
      <c r="H364" s="215">
        <v>153</v>
      </c>
      <c r="I364" s="215">
        <v>106</v>
      </c>
      <c r="J364" s="215">
        <v>53</v>
      </c>
      <c r="K364" s="218">
        <v>1.2999999999999999E-2</v>
      </c>
      <c r="L364" s="215"/>
      <c r="M364" s="222">
        <v>80.069999999999993</v>
      </c>
      <c r="N364" s="256" t="s">
        <v>191</v>
      </c>
    </row>
    <row r="365" spans="1:17" s="250" customFormat="1">
      <c r="A365" s="217">
        <v>53</v>
      </c>
      <c r="B365" s="215" t="s">
        <v>346</v>
      </c>
      <c r="C365" s="214" t="s">
        <v>345</v>
      </c>
      <c r="D365" s="215" t="s">
        <v>346</v>
      </c>
      <c r="E365" s="128" t="s">
        <v>190</v>
      </c>
      <c r="F365" s="217">
        <v>0.7</v>
      </c>
      <c r="G365" s="215">
        <v>0.6</v>
      </c>
      <c r="H365" s="215">
        <v>0</v>
      </c>
      <c r="I365" s="215">
        <v>0</v>
      </c>
      <c r="J365" s="215">
        <v>0</v>
      </c>
      <c r="K365" s="218">
        <v>3.5000000000000003E-2</v>
      </c>
      <c r="L365" s="215"/>
      <c r="M365" s="222">
        <v>6.13</v>
      </c>
      <c r="N365" s="256" t="s">
        <v>191</v>
      </c>
    </row>
    <row r="366" spans="1:17" s="250" customFormat="1">
      <c r="A366" s="217">
        <v>54</v>
      </c>
      <c r="B366" s="215" t="s">
        <v>618</v>
      </c>
      <c r="C366" s="214" t="s">
        <v>615</v>
      </c>
      <c r="D366" s="215" t="s">
        <v>618</v>
      </c>
      <c r="E366" s="128" t="s">
        <v>190</v>
      </c>
      <c r="F366" s="217">
        <v>3</v>
      </c>
      <c r="G366" s="215">
        <v>2</v>
      </c>
      <c r="H366" s="215">
        <v>135</v>
      </c>
      <c r="I366" s="215">
        <v>45</v>
      </c>
      <c r="J366" s="215">
        <v>26</v>
      </c>
      <c r="K366" s="218">
        <v>3.1E-2</v>
      </c>
      <c r="L366" s="215"/>
      <c r="M366" s="222">
        <v>103.82</v>
      </c>
      <c r="N366" s="256" t="s">
        <v>191</v>
      </c>
    </row>
    <row r="367" spans="1:17" s="250" customFormat="1">
      <c r="A367" s="217">
        <v>55</v>
      </c>
      <c r="B367" s="215" t="s">
        <v>619</v>
      </c>
      <c r="C367" s="214" t="s">
        <v>616</v>
      </c>
      <c r="D367" s="215" t="s">
        <v>619</v>
      </c>
      <c r="E367" s="128" t="s">
        <v>190</v>
      </c>
      <c r="F367" s="217">
        <v>3</v>
      </c>
      <c r="G367" s="215">
        <v>2</v>
      </c>
      <c r="H367" s="215">
        <v>135</v>
      </c>
      <c r="I367" s="215">
        <v>45</v>
      </c>
      <c r="J367" s="215">
        <v>26</v>
      </c>
      <c r="K367" s="218">
        <v>3.1E-2</v>
      </c>
      <c r="L367" s="219"/>
      <c r="M367" s="222">
        <v>130.78</v>
      </c>
      <c r="N367" s="228" t="s">
        <v>191</v>
      </c>
      <c r="O367" s="209"/>
    </row>
    <row r="368" spans="1:17" s="250" customFormat="1">
      <c r="A368" s="217">
        <v>56</v>
      </c>
      <c r="B368" s="215" t="s">
        <v>620</v>
      </c>
      <c r="C368" s="214" t="s">
        <v>617</v>
      </c>
      <c r="D368" s="215" t="s">
        <v>620</v>
      </c>
      <c r="E368" s="128" t="s">
        <v>190</v>
      </c>
      <c r="F368" s="217">
        <v>3</v>
      </c>
      <c r="G368" s="215">
        <v>2</v>
      </c>
      <c r="H368" s="215">
        <v>135</v>
      </c>
      <c r="I368" s="215">
        <v>45</v>
      </c>
      <c r="J368" s="215">
        <v>26</v>
      </c>
      <c r="K368" s="218">
        <v>3.1E-2</v>
      </c>
      <c r="L368" s="219"/>
      <c r="M368" s="222">
        <v>103.54</v>
      </c>
      <c r="N368" s="228" t="s">
        <v>191</v>
      </c>
      <c r="O368" s="209"/>
    </row>
    <row r="369" spans="1:15" s="250" customFormat="1">
      <c r="A369" s="217">
        <v>57</v>
      </c>
      <c r="B369" s="215" t="s">
        <v>604</v>
      </c>
      <c r="C369" s="214" t="s">
        <v>603</v>
      </c>
      <c r="D369" s="215" t="s">
        <v>604</v>
      </c>
      <c r="E369" s="128" t="s">
        <v>190</v>
      </c>
      <c r="F369" s="217">
        <v>1.5</v>
      </c>
      <c r="G369" s="215">
        <v>1</v>
      </c>
      <c r="H369" s="215">
        <v>125</v>
      </c>
      <c r="I369" s="215">
        <v>28</v>
      </c>
      <c r="J369" s="215">
        <v>27</v>
      </c>
      <c r="K369" s="218">
        <v>9.4000000000000004E-3</v>
      </c>
      <c r="L369" s="219"/>
      <c r="M369" s="222">
        <v>56.83</v>
      </c>
      <c r="N369" s="228" t="s">
        <v>191</v>
      </c>
      <c r="O369" s="209"/>
    </row>
    <row r="370" spans="1:15" s="250" customFormat="1">
      <c r="A370" s="217">
        <v>58</v>
      </c>
      <c r="B370" s="215" t="s">
        <v>625</v>
      </c>
      <c r="C370" s="214" t="s">
        <v>624</v>
      </c>
      <c r="D370" s="215" t="s">
        <v>625</v>
      </c>
      <c r="E370" s="128" t="s">
        <v>190</v>
      </c>
      <c r="F370" s="217">
        <v>3.5</v>
      </c>
      <c r="G370" s="215">
        <v>0.59</v>
      </c>
      <c r="H370" s="215">
        <v>47</v>
      </c>
      <c r="I370" s="215">
        <v>30</v>
      </c>
      <c r="J370" s="215">
        <v>14</v>
      </c>
      <c r="K370" s="218">
        <v>2.1000000000000001E-2</v>
      </c>
      <c r="L370" s="219"/>
      <c r="M370" s="222">
        <v>1.24</v>
      </c>
      <c r="N370" s="228" t="s">
        <v>191</v>
      </c>
      <c r="O370" s="209"/>
    </row>
    <row r="371" spans="1:15" s="250" customFormat="1">
      <c r="A371" s="217">
        <v>59</v>
      </c>
      <c r="B371" s="215" t="s">
        <v>16</v>
      </c>
      <c r="C371" s="214" t="s">
        <v>17</v>
      </c>
      <c r="D371" s="215" t="s">
        <v>16</v>
      </c>
      <c r="E371" s="128" t="s">
        <v>190</v>
      </c>
      <c r="F371" s="217">
        <v>8</v>
      </c>
      <c r="G371" s="215">
        <v>7.6</v>
      </c>
      <c r="H371" s="215">
        <v>42</v>
      </c>
      <c r="I371" s="215">
        <v>30</v>
      </c>
      <c r="J371" s="215">
        <v>13</v>
      </c>
      <c r="K371" s="218">
        <v>4.4771999999999999E-2</v>
      </c>
      <c r="L371" s="219"/>
      <c r="M371" s="222">
        <v>92.66</v>
      </c>
      <c r="N371" s="228" t="s">
        <v>191</v>
      </c>
      <c r="O371" s="209"/>
    </row>
    <row r="372" spans="1:15" s="250" customFormat="1">
      <c r="A372" s="217">
        <v>60</v>
      </c>
      <c r="B372" s="215" t="s">
        <v>540</v>
      </c>
      <c r="C372" s="214" t="s">
        <v>539</v>
      </c>
      <c r="D372" s="215" t="s">
        <v>540</v>
      </c>
      <c r="E372" s="128" t="s">
        <v>190</v>
      </c>
      <c r="F372" s="223">
        <v>4.21</v>
      </c>
      <c r="G372" s="215">
        <v>4.12</v>
      </c>
      <c r="H372" s="215">
        <v>146</v>
      </c>
      <c r="I372" s="215">
        <v>95</v>
      </c>
      <c r="J372" s="215">
        <v>85</v>
      </c>
      <c r="K372" s="218">
        <v>9.3571428571428573E-3</v>
      </c>
      <c r="L372" s="219"/>
      <c r="M372" s="222"/>
      <c r="N372" s="228" t="s">
        <v>191</v>
      </c>
      <c r="O372" s="209"/>
    </row>
    <row r="373" spans="1:15" s="251" customFormat="1">
      <c r="A373" s="217">
        <v>61</v>
      </c>
      <c r="B373" s="215" t="s">
        <v>614</v>
      </c>
      <c r="C373" s="214" t="s">
        <v>621</v>
      </c>
      <c r="D373" s="215" t="s">
        <v>614</v>
      </c>
      <c r="E373" s="128" t="s">
        <v>190</v>
      </c>
      <c r="F373" s="223">
        <v>4.21</v>
      </c>
      <c r="G373" s="215">
        <v>4.12</v>
      </c>
      <c r="H373" s="215">
        <v>95</v>
      </c>
      <c r="I373" s="215">
        <v>150</v>
      </c>
      <c r="J373" s="215">
        <v>76</v>
      </c>
      <c r="K373" s="218">
        <v>9.3571428571428573E-3</v>
      </c>
      <c r="L373" s="219"/>
      <c r="M373" s="222">
        <v>23.24</v>
      </c>
      <c r="N373" s="228" t="s">
        <v>191</v>
      </c>
      <c r="O373" s="209"/>
    </row>
    <row r="374" spans="1:15" s="250" customFormat="1">
      <c r="A374" s="217">
        <v>62</v>
      </c>
      <c r="B374" s="215" t="s">
        <v>289</v>
      </c>
      <c r="C374" s="214" t="s">
        <v>288</v>
      </c>
      <c r="D374" s="215" t="s">
        <v>289</v>
      </c>
      <c r="E374" s="128" t="s">
        <v>190</v>
      </c>
      <c r="F374" s="223">
        <v>4.21</v>
      </c>
      <c r="G374" s="215">
        <v>4.12</v>
      </c>
      <c r="H374" s="215">
        <v>146</v>
      </c>
      <c r="I374" s="215">
        <v>95</v>
      </c>
      <c r="J374" s="215">
        <v>85</v>
      </c>
      <c r="K374" s="218">
        <v>9.3571428571428573E-3</v>
      </c>
      <c r="L374" s="219"/>
      <c r="M374" s="222">
        <v>31.28</v>
      </c>
      <c r="N374" s="228" t="s">
        <v>191</v>
      </c>
      <c r="O374" s="209"/>
    </row>
    <row r="375" spans="1:15" s="250" customFormat="1">
      <c r="A375" s="217">
        <v>63</v>
      </c>
      <c r="B375" s="215" t="s">
        <v>580</v>
      </c>
      <c r="C375" s="214" t="s">
        <v>574</v>
      </c>
      <c r="D375" s="215" t="s">
        <v>580</v>
      </c>
      <c r="E375" s="128" t="s">
        <v>190</v>
      </c>
      <c r="F375" s="223">
        <v>3.59</v>
      </c>
      <c r="G375" s="215">
        <v>3.5</v>
      </c>
      <c r="H375" s="215">
        <v>146</v>
      </c>
      <c r="I375" s="215">
        <v>95</v>
      </c>
      <c r="J375" s="215">
        <v>85</v>
      </c>
      <c r="K375" s="218">
        <v>9.3571428571428573E-3</v>
      </c>
      <c r="L375" s="219"/>
      <c r="M375" s="222">
        <v>26.27</v>
      </c>
      <c r="N375" s="228" t="s">
        <v>191</v>
      </c>
      <c r="O375" s="209"/>
    </row>
    <row r="376" spans="1:15" s="250" customFormat="1">
      <c r="A376" s="217">
        <v>64</v>
      </c>
      <c r="B376" s="215" t="s">
        <v>569</v>
      </c>
      <c r="C376" s="214" t="s">
        <v>568</v>
      </c>
      <c r="D376" s="215" t="s">
        <v>569</v>
      </c>
      <c r="E376" s="128" t="s">
        <v>190</v>
      </c>
      <c r="F376" s="223">
        <v>3.59</v>
      </c>
      <c r="G376" s="215">
        <v>3.5</v>
      </c>
      <c r="H376" s="215">
        <v>146</v>
      </c>
      <c r="I376" s="215">
        <v>95</v>
      </c>
      <c r="J376" s="215">
        <v>85</v>
      </c>
      <c r="K376" s="218">
        <v>9.8250000000000004E-3</v>
      </c>
      <c r="L376" s="219"/>
      <c r="M376" s="222">
        <v>24.16</v>
      </c>
      <c r="N376" s="228" t="s">
        <v>191</v>
      </c>
      <c r="O376" s="209"/>
    </row>
    <row r="377" spans="1:15" s="251" customFormat="1">
      <c r="A377" s="217">
        <v>65</v>
      </c>
      <c r="B377" s="215" t="s">
        <v>5</v>
      </c>
      <c r="C377" s="214" t="s">
        <v>0</v>
      </c>
      <c r="D377" s="215" t="s">
        <v>5</v>
      </c>
      <c r="E377" s="128" t="s">
        <v>190</v>
      </c>
      <c r="F377" s="223">
        <v>3.59</v>
      </c>
      <c r="G377" s="215">
        <v>3.5</v>
      </c>
      <c r="H377" s="215">
        <v>96</v>
      </c>
      <c r="I377" s="215">
        <v>67</v>
      </c>
      <c r="J377" s="215">
        <v>90</v>
      </c>
      <c r="K377" s="218">
        <v>0.57887999999999995</v>
      </c>
      <c r="L377" s="219"/>
      <c r="M377" s="222">
        <v>14.77</v>
      </c>
      <c r="N377" s="228" t="s">
        <v>191</v>
      </c>
      <c r="O377" s="209"/>
    </row>
    <row r="378" spans="1:15" s="250" customFormat="1">
      <c r="A378" s="217">
        <v>66</v>
      </c>
      <c r="B378" s="215" t="s">
        <v>578</v>
      </c>
      <c r="C378" s="214" t="s">
        <v>1</v>
      </c>
      <c r="D378" s="215" t="s">
        <v>578</v>
      </c>
      <c r="E378" s="128" t="s">
        <v>190</v>
      </c>
      <c r="F378" s="217">
        <v>1.1000000000000001</v>
      </c>
      <c r="G378" s="215">
        <v>1</v>
      </c>
      <c r="H378" s="215">
        <v>96</v>
      </c>
      <c r="I378" s="215">
        <v>67</v>
      </c>
      <c r="J378" s="215">
        <v>90</v>
      </c>
      <c r="K378" s="218">
        <v>0.57887999999999995</v>
      </c>
      <c r="L378" s="219"/>
      <c r="M378" s="222">
        <v>13.1</v>
      </c>
      <c r="N378" s="228" t="s">
        <v>191</v>
      </c>
      <c r="O378" s="209"/>
    </row>
    <row r="379" spans="1:15" s="250" customFormat="1">
      <c r="A379" s="217">
        <v>67</v>
      </c>
      <c r="B379" s="215" t="s">
        <v>6</v>
      </c>
      <c r="C379" s="214" t="s">
        <v>2</v>
      </c>
      <c r="D379" s="215" t="s">
        <v>6</v>
      </c>
      <c r="E379" s="128" t="s">
        <v>190</v>
      </c>
      <c r="F379" s="217">
        <v>1.6</v>
      </c>
      <c r="G379" s="215">
        <v>1.5</v>
      </c>
      <c r="H379" s="215">
        <v>96</v>
      </c>
      <c r="I379" s="215">
        <v>67</v>
      </c>
      <c r="J379" s="215">
        <v>90</v>
      </c>
      <c r="K379" s="218">
        <v>0.57887999999999995</v>
      </c>
      <c r="L379" s="219"/>
      <c r="M379" s="222">
        <v>14.03</v>
      </c>
      <c r="N379" s="228" t="s">
        <v>191</v>
      </c>
      <c r="O379" s="209"/>
    </row>
    <row r="380" spans="1:15" s="250" customFormat="1">
      <c r="A380" s="217">
        <v>68</v>
      </c>
      <c r="B380" s="215" t="s">
        <v>7</v>
      </c>
      <c r="C380" s="214" t="s">
        <v>3</v>
      </c>
      <c r="D380" s="215" t="s">
        <v>7</v>
      </c>
      <c r="E380" s="128" t="s">
        <v>190</v>
      </c>
      <c r="F380" s="217">
        <v>0</v>
      </c>
      <c r="G380" s="215">
        <v>0</v>
      </c>
      <c r="H380" s="215">
        <v>0</v>
      </c>
      <c r="I380" s="215">
        <v>0</v>
      </c>
      <c r="J380" s="215">
        <v>0</v>
      </c>
      <c r="K380" s="218">
        <v>0</v>
      </c>
      <c r="L380" s="219"/>
      <c r="M380" s="222">
        <v>10.45</v>
      </c>
      <c r="N380" s="228" t="s">
        <v>191</v>
      </c>
      <c r="O380" s="209"/>
    </row>
    <row r="381" spans="1:15" s="250" customFormat="1">
      <c r="A381" s="217">
        <v>69</v>
      </c>
      <c r="B381" s="215" t="s">
        <v>8</v>
      </c>
      <c r="C381" s="214" t="s">
        <v>4</v>
      </c>
      <c r="D381" s="215" t="s">
        <v>8</v>
      </c>
      <c r="E381" s="128" t="s">
        <v>190</v>
      </c>
      <c r="F381" s="217">
        <v>0</v>
      </c>
      <c r="G381" s="215">
        <v>0</v>
      </c>
      <c r="H381" s="215">
        <v>0</v>
      </c>
      <c r="I381" s="215">
        <v>0</v>
      </c>
      <c r="J381" s="215">
        <v>0</v>
      </c>
      <c r="K381" s="218">
        <v>0</v>
      </c>
      <c r="L381" s="219"/>
      <c r="M381" s="222">
        <v>10.45</v>
      </c>
      <c r="N381" s="228" t="s">
        <v>191</v>
      </c>
      <c r="O381" s="209"/>
    </row>
    <row r="382" spans="1:15" s="250" customFormat="1">
      <c r="A382" s="217">
        <v>70</v>
      </c>
      <c r="B382" s="215" t="s">
        <v>577</v>
      </c>
      <c r="C382" s="214" t="s">
        <v>599</v>
      </c>
      <c r="D382" s="215" t="s">
        <v>577</v>
      </c>
      <c r="E382" s="128" t="s">
        <v>190</v>
      </c>
      <c r="F382" s="217">
        <v>0.3</v>
      </c>
      <c r="G382" s="215">
        <v>0.25</v>
      </c>
      <c r="H382" s="215">
        <v>99</v>
      </c>
      <c r="I382" s="215">
        <v>58</v>
      </c>
      <c r="J382" s="215">
        <v>60</v>
      </c>
      <c r="K382" s="218">
        <v>0.34451999999999999</v>
      </c>
      <c r="L382" s="219"/>
      <c r="M382" s="232">
        <v>7</v>
      </c>
      <c r="N382" s="228" t="s">
        <v>191</v>
      </c>
      <c r="O382" s="209"/>
    </row>
    <row r="383" spans="1:15" s="250" customFormat="1">
      <c r="A383" s="217">
        <v>71</v>
      </c>
      <c r="B383" s="215" t="s">
        <v>576</v>
      </c>
      <c r="C383" s="214" t="s">
        <v>600</v>
      </c>
      <c r="D383" s="215" t="s">
        <v>576</v>
      </c>
      <c r="E383" s="128" t="s">
        <v>190</v>
      </c>
      <c r="F383" s="217">
        <v>0.6</v>
      </c>
      <c r="G383" s="215">
        <v>0.5</v>
      </c>
      <c r="H383" s="215">
        <v>99</v>
      </c>
      <c r="I383" s="215">
        <v>58</v>
      </c>
      <c r="J383" s="215">
        <v>60</v>
      </c>
      <c r="K383" s="218">
        <v>0.34451999999999999</v>
      </c>
      <c r="L383" s="219"/>
      <c r="M383" s="232">
        <v>5.36</v>
      </c>
      <c r="N383" s="228" t="s">
        <v>191</v>
      </c>
      <c r="O383" s="209"/>
    </row>
    <row r="384" spans="1:15" s="250" customFormat="1">
      <c r="A384" s="217">
        <v>72</v>
      </c>
      <c r="B384" s="215" t="s">
        <v>575</v>
      </c>
      <c r="C384" s="214" t="s">
        <v>601</v>
      </c>
      <c r="D384" s="215" t="s">
        <v>575</v>
      </c>
      <c r="E384" s="128" t="s">
        <v>190</v>
      </c>
      <c r="F384" s="217">
        <v>0.6</v>
      </c>
      <c r="G384" s="215">
        <v>0.5</v>
      </c>
      <c r="H384" s="215">
        <v>99</v>
      </c>
      <c r="I384" s="215">
        <v>58</v>
      </c>
      <c r="J384" s="215">
        <v>60</v>
      </c>
      <c r="K384" s="218">
        <v>0.34451999999999999</v>
      </c>
      <c r="L384" s="219"/>
      <c r="M384" s="232">
        <v>6</v>
      </c>
      <c r="N384" s="228" t="s">
        <v>191</v>
      </c>
      <c r="O384" s="209"/>
    </row>
    <row r="385" spans="1:17">
      <c r="A385" s="217">
        <v>73</v>
      </c>
      <c r="B385" s="215" t="s">
        <v>659</v>
      </c>
      <c r="C385" s="214" t="s">
        <v>660</v>
      </c>
      <c r="D385" s="215" t="s">
        <v>659</v>
      </c>
      <c r="E385" s="128" t="s">
        <v>807</v>
      </c>
      <c r="F385" s="217">
        <v>8.82</v>
      </c>
      <c r="G385" s="215">
        <v>8.7200000000000006</v>
      </c>
      <c r="H385" s="215">
        <v>0</v>
      </c>
      <c r="I385" s="215">
        <v>0</v>
      </c>
      <c r="J385" s="215">
        <v>0</v>
      </c>
      <c r="K385" s="218">
        <v>1.5859999999999999E-2</v>
      </c>
      <c r="L385" s="215"/>
      <c r="M385" s="222">
        <v>26.4</v>
      </c>
      <c r="N385" s="228" t="s">
        <v>191</v>
      </c>
      <c r="O385" s="209"/>
      <c r="P385" s="210"/>
      <c r="Q385" s="229"/>
    </row>
    <row r="386" spans="1:17">
      <c r="A386" s="217">
        <v>74</v>
      </c>
      <c r="B386" s="215" t="s">
        <v>583</v>
      </c>
      <c r="C386" s="214" t="s">
        <v>13</v>
      </c>
      <c r="D386" s="215" t="s">
        <v>583</v>
      </c>
      <c r="E386" s="128" t="s">
        <v>807</v>
      </c>
      <c r="F386" s="217">
        <v>8.82</v>
      </c>
      <c r="G386" s="215">
        <v>8.7200000000000006</v>
      </c>
      <c r="H386" s="215">
        <v>122</v>
      </c>
      <c r="I386" s="215">
        <v>100</v>
      </c>
      <c r="J386" s="215">
        <v>60</v>
      </c>
      <c r="K386" s="218">
        <v>1.5859999999999999E-2</v>
      </c>
      <c r="L386" s="225"/>
      <c r="M386" s="222">
        <v>13.25</v>
      </c>
      <c r="N386" s="228" t="s">
        <v>191</v>
      </c>
      <c r="O386" s="209"/>
      <c r="P386" s="210"/>
      <c r="Q386" s="229"/>
    </row>
    <row r="387" spans="1:17" s="250" customFormat="1">
      <c r="A387" s="217">
        <v>75</v>
      </c>
      <c r="B387" s="216" t="s">
        <v>9</v>
      </c>
      <c r="C387" s="214" t="s">
        <v>824</v>
      </c>
      <c r="D387" s="216" t="s">
        <v>9</v>
      </c>
      <c r="E387" s="128" t="s">
        <v>190</v>
      </c>
      <c r="F387" s="217">
        <v>0.03</v>
      </c>
      <c r="G387" s="215">
        <v>0.02</v>
      </c>
      <c r="H387" s="215">
        <v>0</v>
      </c>
      <c r="I387" s="215">
        <v>0</v>
      </c>
      <c r="J387" s="215">
        <v>0</v>
      </c>
      <c r="K387" s="218">
        <v>1.8000000000000001E-4</v>
      </c>
      <c r="L387" s="225"/>
      <c r="M387" s="222">
        <v>0.72</v>
      </c>
      <c r="N387" s="256" t="s">
        <v>191</v>
      </c>
      <c r="O387" s="209"/>
    </row>
    <row r="388" spans="1:17">
      <c r="A388" s="217"/>
      <c r="B388" s="216" t="s">
        <v>920</v>
      </c>
      <c r="C388" s="216" t="s">
        <v>919</v>
      </c>
      <c r="D388" s="216" t="s">
        <v>920</v>
      </c>
      <c r="E388" s="227" t="s">
        <v>190</v>
      </c>
      <c r="F388" s="221">
        <v>9.8000000000000007</v>
      </c>
      <c r="G388" s="221">
        <v>9</v>
      </c>
      <c r="H388" s="221">
        <v>61</v>
      </c>
      <c r="I388" s="215">
        <v>40</v>
      </c>
      <c r="J388" s="215">
        <v>15</v>
      </c>
      <c r="K388" s="218">
        <v>3.5999999999999997E-2</v>
      </c>
      <c r="L388" s="219"/>
      <c r="M388" s="222">
        <v>223.75</v>
      </c>
      <c r="N388" s="256" t="s">
        <v>191</v>
      </c>
      <c r="O388" s="209"/>
    </row>
    <row r="389" spans="1:17">
      <c r="A389" s="217"/>
      <c r="B389" s="216" t="s">
        <v>845</v>
      </c>
      <c r="C389" s="216" t="s">
        <v>838</v>
      </c>
      <c r="D389" s="216" t="s">
        <v>845</v>
      </c>
      <c r="E389" s="227" t="s">
        <v>190</v>
      </c>
      <c r="F389" s="223">
        <v>7.49</v>
      </c>
      <c r="G389" s="221">
        <v>7</v>
      </c>
      <c r="H389" s="221">
        <v>149</v>
      </c>
      <c r="I389" s="215">
        <v>102</v>
      </c>
      <c r="J389" s="215">
        <v>45</v>
      </c>
      <c r="K389" s="218">
        <v>1.5198E-2</v>
      </c>
      <c r="L389" s="219"/>
      <c r="M389" s="232">
        <v>8</v>
      </c>
      <c r="N389" s="256" t="s">
        <v>191</v>
      </c>
      <c r="O389" s="209"/>
    </row>
    <row r="390" spans="1:17">
      <c r="A390" s="217"/>
      <c r="B390" s="215" t="s">
        <v>846</v>
      </c>
      <c r="C390" s="215" t="s">
        <v>839</v>
      </c>
      <c r="D390" s="215" t="s">
        <v>846</v>
      </c>
      <c r="E390" s="227" t="s">
        <v>190</v>
      </c>
      <c r="F390" s="223">
        <v>7.2</v>
      </c>
      <c r="G390" s="221">
        <v>6.8</v>
      </c>
      <c r="H390" s="221">
        <v>149</v>
      </c>
      <c r="I390" s="215">
        <v>102</v>
      </c>
      <c r="J390" s="215">
        <v>45</v>
      </c>
      <c r="K390" s="218">
        <v>1.2665000000000001E-2</v>
      </c>
      <c r="L390" s="219"/>
      <c r="M390" s="222">
        <v>9.24</v>
      </c>
      <c r="N390" s="228" t="s">
        <v>191</v>
      </c>
      <c r="O390" s="209"/>
      <c r="P390" s="210"/>
      <c r="Q390" s="229"/>
    </row>
    <row r="391" spans="1:17">
      <c r="A391" s="217"/>
      <c r="B391" s="215" t="s">
        <v>847</v>
      </c>
      <c r="C391" s="215" t="s">
        <v>840</v>
      </c>
      <c r="D391" s="215" t="s">
        <v>847</v>
      </c>
      <c r="E391" s="227" t="s">
        <v>190</v>
      </c>
      <c r="F391" s="223">
        <v>7.4</v>
      </c>
      <c r="G391" s="221">
        <v>7</v>
      </c>
      <c r="H391" s="221">
        <v>149</v>
      </c>
      <c r="I391" s="215">
        <v>102</v>
      </c>
      <c r="J391" s="215">
        <v>45</v>
      </c>
      <c r="K391" s="218">
        <v>1.2665000000000001E-2</v>
      </c>
      <c r="L391" s="219"/>
      <c r="M391" s="222">
        <v>10.47</v>
      </c>
      <c r="N391" s="228" t="s">
        <v>191</v>
      </c>
      <c r="O391" s="209"/>
      <c r="P391" s="210"/>
      <c r="Q391" s="229"/>
    </row>
    <row r="392" spans="1:17">
      <c r="A392" s="217"/>
      <c r="B392" s="215" t="s">
        <v>848</v>
      </c>
      <c r="C392" s="215" t="s">
        <v>841</v>
      </c>
      <c r="D392" s="215" t="s">
        <v>848</v>
      </c>
      <c r="E392" s="227" t="s">
        <v>190</v>
      </c>
      <c r="F392" s="223">
        <v>6.3</v>
      </c>
      <c r="G392" s="221">
        <v>6</v>
      </c>
      <c r="H392" s="221">
        <v>149</v>
      </c>
      <c r="I392" s="215">
        <v>102</v>
      </c>
      <c r="J392" s="215">
        <v>45</v>
      </c>
      <c r="K392" s="218">
        <v>9.4987500000000002E-3</v>
      </c>
      <c r="L392" s="219"/>
      <c r="M392" s="222">
        <v>8.9499999999999993</v>
      </c>
      <c r="N392" s="228" t="s">
        <v>191</v>
      </c>
      <c r="O392" s="209"/>
      <c r="P392" s="210"/>
      <c r="Q392" s="229"/>
    </row>
    <row r="393" spans="1:17">
      <c r="B393" s="216" t="s">
        <v>849</v>
      </c>
      <c r="C393" s="215" t="s">
        <v>842</v>
      </c>
      <c r="D393" s="216" t="s">
        <v>849</v>
      </c>
      <c r="E393" s="227" t="s">
        <v>190</v>
      </c>
      <c r="F393" s="223">
        <v>2.4</v>
      </c>
      <c r="G393" s="221">
        <v>2.2000000000000002</v>
      </c>
      <c r="H393" s="221">
        <v>158</v>
      </c>
      <c r="I393" s="215">
        <v>57</v>
      </c>
      <c r="J393" s="215">
        <v>20</v>
      </c>
      <c r="K393" s="218">
        <v>4.5030000000000001E-3</v>
      </c>
      <c r="L393" s="219"/>
      <c r="M393" s="222">
        <v>5.96</v>
      </c>
      <c r="N393" s="256" t="s">
        <v>191</v>
      </c>
      <c r="O393" s="209"/>
    </row>
    <row r="394" spans="1:17">
      <c r="A394" s="214"/>
      <c r="B394" s="216" t="s">
        <v>850</v>
      </c>
      <c r="C394" s="216" t="s">
        <v>843</v>
      </c>
      <c r="D394" s="216" t="s">
        <v>850</v>
      </c>
      <c r="E394" s="227" t="s">
        <v>190</v>
      </c>
      <c r="F394" s="223">
        <v>4.8</v>
      </c>
      <c r="G394" s="221">
        <v>4.4000000000000004</v>
      </c>
      <c r="H394" s="221">
        <v>158</v>
      </c>
      <c r="I394" s="215">
        <v>57</v>
      </c>
      <c r="J394" s="215">
        <v>20</v>
      </c>
      <c r="K394" s="218">
        <v>7.2047999999999999E-3</v>
      </c>
      <c r="L394" s="219"/>
      <c r="M394" s="222">
        <v>8.68</v>
      </c>
      <c r="N394" s="228" t="s">
        <v>191</v>
      </c>
      <c r="O394" s="209"/>
      <c r="P394" s="210"/>
      <c r="Q394" s="211"/>
    </row>
    <row r="395" spans="1:17">
      <c r="A395" s="214"/>
      <c r="B395" s="216" t="s">
        <v>851</v>
      </c>
      <c r="C395" s="216" t="s">
        <v>844</v>
      </c>
      <c r="D395" s="216" t="s">
        <v>851</v>
      </c>
      <c r="E395" s="227" t="s">
        <v>190</v>
      </c>
      <c r="F395" s="223">
        <v>2.6</v>
      </c>
      <c r="G395" s="221">
        <v>2.5</v>
      </c>
      <c r="H395" s="221">
        <v>49</v>
      </c>
      <c r="I395" s="215">
        <v>59</v>
      </c>
      <c r="J395" s="215">
        <v>22</v>
      </c>
      <c r="K395" s="218">
        <v>9.0860000000000003E-3</v>
      </c>
      <c r="L395" s="219"/>
      <c r="M395" s="222">
        <v>3.71</v>
      </c>
      <c r="N395" s="228" t="s">
        <v>191</v>
      </c>
      <c r="O395" s="209"/>
      <c r="P395" s="210"/>
      <c r="Q395" s="211"/>
    </row>
    <row r="396" spans="1:17" s="250" customFormat="1">
      <c r="A396" s="217"/>
      <c r="B396" s="215" t="s">
        <v>853</v>
      </c>
      <c r="C396" s="215" t="s">
        <v>852</v>
      </c>
      <c r="D396" s="215" t="s">
        <v>853</v>
      </c>
      <c r="E396" s="227" t="s">
        <v>190</v>
      </c>
      <c r="F396" s="223">
        <v>6.6</v>
      </c>
      <c r="G396" s="221">
        <v>6.2</v>
      </c>
      <c r="H396" s="221">
        <v>149</v>
      </c>
      <c r="I396" s="215">
        <v>102</v>
      </c>
      <c r="J396" s="215">
        <v>45</v>
      </c>
      <c r="K396" s="218">
        <v>1.2665000000000001E-2</v>
      </c>
      <c r="L396" s="219"/>
      <c r="M396" s="222">
        <v>7.18</v>
      </c>
      <c r="N396" s="228" t="s">
        <v>191</v>
      </c>
      <c r="O396" s="209"/>
    </row>
    <row r="397" spans="1:17" s="250" customFormat="1">
      <c r="A397" s="217"/>
      <c r="B397" s="215"/>
      <c r="C397" s="215"/>
      <c r="D397" s="215"/>
      <c r="E397" s="227" t="s">
        <v>190</v>
      </c>
      <c r="F397" s="221"/>
      <c r="G397" s="221"/>
      <c r="H397" s="221"/>
      <c r="I397" s="215"/>
      <c r="J397" s="215"/>
      <c r="K397" s="218"/>
      <c r="L397" s="219"/>
      <c r="M397" s="222"/>
      <c r="N397" s="228" t="s">
        <v>191</v>
      </c>
      <c r="O397" s="209"/>
    </row>
    <row r="398" spans="1:17">
      <c r="B398" s="207"/>
      <c r="C398" s="207"/>
      <c r="D398" s="207"/>
      <c r="E398" s="227" t="s">
        <v>190</v>
      </c>
      <c r="F398" s="221"/>
      <c r="G398" s="221"/>
      <c r="H398" s="221"/>
      <c r="I398" s="215"/>
      <c r="J398" s="215"/>
      <c r="K398" s="218"/>
      <c r="L398" s="207"/>
      <c r="M398" s="222"/>
      <c r="N398" s="228" t="s">
        <v>191</v>
      </c>
      <c r="O398" s="209"/>
    </row>
    <row r="399" spans="1:17">
      <c r="B399" s="207"/>
      <c r="C399" s="207"/>
      <c r="D399" s="207"/>
      <c r="E399" s="227" t="s">
        <v>190</v>
      </c>
      <c r="F399" s="221"/>
      <c r="G399" s="221"/>
      <c r="H399" s="221"/>
      <c r="I399" s="215"/>
      <c r="J399" s="215"/>
      <c r="K399" s="218"/>
      <c r="L399" s="207"/>
      <c r="M399" s="222"/>
      <c r="N399" s="228" t="s">
        <v>191</v>
      </c>
      <c r="O399" s="209"/>
    </row>
    <row r="400" spans="1:17">
      <c r="B400" s="207"/>
      <c r="C400" s="207"/>
      <c r="D400" s="207"/>
      <c r="E400" s="227" t="s">
        <v>190</v>
      </c>
      <c r="F400" s="221"/>
      <c r="G400" s="221"/>
      <c r="H400" s="221"/>
      <c r="I400" s="215"/>
      <c r="J400" s="215"/>
      <c r="K400" s="218"/>
      <c r="L400" s="207"/>
      <c r="M400" s="222"/>
      <c r="N400" s="228" t="s">
        <v>191</v>
      </c>
      <c r="O400" s="209"/>
    </row>
    <row r="401" spans="1:17">
      <c r="B401" s="207"/>
      <c r="C401" s="207"/>
      <c r="D401" s="207"/>
      <c r="E401" s="227" t="s">
        <v>190</v>
      </c>
      <c r="F401" s="221"/>
      <c r="G401" s="221"/>
      <c r="H401" s="221"/>
      <c r="I401" s="215"/>
      <c r="J401" s="215"/>
      <c r="K401" s="218"/>
      <c r="L401" s="207"/>
      <c r="M401" s="222"/>
      <c r="N401" s="228" t="s">
        <v>191</v>
      </c>
      <c r="O401" s="209"/>
    </row>
    <row r="402" spans="1:17">
      <c r="B402" s="207"/>
      <c r="C402" s="207"/>
      <c r="D402" s="207"/>
      <c r="E402" s="227" t="s">
        <v>190</v>
      </c>
      <c r="F402" s="221"/>
      <c r="G402" s="221"/>
      <c r="H402" s="221"/>
      <c r="I402" s="215"/>
      <c r="J402" s="215"/>
      <c r="K402" s="218"/>
      <c r="L402" s="207"/>
      <c r="M402" s="222"/>
      <c r="N402" s="228" t="s">
        <v>191</v>
      </c>
      <c r="O402" s="209"/>
    </row>
    <row r="403" spans="1:17">
      <c r="B403" s="207"/>
      <c r="C403" s="207"/>
      <c r="D403" s="207"/>
      <c r="E403" s="227" t="s">
        <v>190</v>
      </c>
      <c r="F403" s="221"/>
      <c r="G403" s="221"/>
      <c r="H403" s="221"/>
      <c r="I403" s="215"/>
      <c r="J403" s="215"/>
      <c r="K403" s="218"/>
      <c r="L403" s="207"/>
      <c r="M403" s="222"/>
      <c r="N403" s="228" t="s">
        <v>191</v>
      </c>
      <c r="O403" s="209"/>
    </row>
    <row r="404" spans="1:17">
      <c r="B404" s="207"/>
      <c r="C404" s="207"/>
      <c r="D404" s="207"/>
      <c r="E404" s="227" t="s">
        <v>190</v>
      </c>
      <c r="F404" s="221"/>
      <c r="G404" s="221"/>
      <c r="H404" s="221"/>
      <c r="I404" s="215"/>
      <c r="J404" s="215"/>
      <c r="K404" s="218"/>
      <c r="L404" s="207"/>
      <c r="M404" s="222"/>
      <c r="N404" s="228" t="s">
        <v>191</v>
      </c>
      <c r="O404" s="209"/>
    </row>
    <row r="405" spans="1:17">
      <c r="B405" s="207"/>
      <c r="C405" s="207"/>
      <c r="D405" s="207"/>
      <c r="E405" s="227" t="s">
        <v>190</v>
      </c>
      <c r="F405" s="221"/>
      <c r="G405" s="221"/>
      <c r="H405" s="221"/>
      <c r="I405" s="215"/>
      <c r="J405" s="215"/>
      <c r="K405" s="218"/>
      <c r="L405" s="207"/>
      <c r="M405" s="222"/>
      <c r="N405" s="228" t="s">
        <v>191</v>
      </c>
      <c r="O405" s="209"/>
    </row>
    <row r="406" spans="1:17">
      <c r="B406" s="207"/>
      <c r="C406" s="207"/>
      <c r="D406" s="207"/>
      <c r="E406" s="227" t="s">
        <v>190</v>
      </c>
      <c r="F406" s="221"/>
      <c r="G406" s="221"/>
      <c r="H406" s="221"/>
      <c r="I406" s="215"/>
      <c r="J406" s="215"/>
      <c r="K406" s="218"/>
      <c r="L406" s="207"/>
      <c r="M406" s="222"/>
      <c r="N406" s="228" t="s">
        <v>191</v>
      </c>
      <c r="O406" s="209"/>
    </row>
    <row r="407" spans="1:17">
      <c r="B407" s="207"/>
      <c r="C407" s="207"/>
      <c r="D407" s="207"/>
      <c r="E407" s="227" t="s">
        <v>190</v>
      </c>
      <c r="F407" s="221"/>
      <c r="G407" s="221"/>
      <c r="H407" s="221"/>
      <c r="I407" s="215"/>
      <c r="J407" s="215"/>
      <c r="K407" s="218"/>
      <c r="L407" s="207"/>
      <c r="M407" s="222"/>
      <c r="N407" s="228" t="s">
        <v>191</v>
      </c>
      <c r="O407" s="209"/>
    </row>
    <row r="408" spans="1:17">
      <c r="B408" s="207"/>
      <c r="C408" s="207"/>
      <c r="D408" s="207"/>
      <c r="E408" s="227" t="s">
        <v>190</v>
      </c>
      <c r="F408" s="221"/>
      <c r="G408" s="221"/>
      <c r="H408" s="221"/>
      <c r="I408" s="215"/>
      <c r="J408" s="215"/>
      <c r="K408" s="218"/>
      <c r="L408" s="207"/>
      <c r="M408" s="222"/>
      <c r="N408" s="228" t="s">
        <v>191</v>
      </c>
      <c r="O408" s="209"/>
    </row>
    <row r="409" spans="1:17">
      <c r="B409" s="207"/>
      <c r="C409" s="207"/>
      <c r="D409" s="207"/>
      <c r="E409" s="227" t="s">
        <v>190</v>
      </c>
      <c r="F409" s="221"/>
      <c r="G409" s="221"/>
      <c r="H409" s="221"/>
      <c r="I409" s="215"/>
      <c r="J409" s="215"/>
      <c r="K409" s="218"/>
      <c r="L409" s="207"/>
      <c r="M409" s="222"/>
      <c r="N409" s="228" t="s">
        <v>191</v>
      </c>
      <c r="O409" s="209"/>
    </row>
    <row r="410" spans="1:17">
      <c r="B410" s="207"/>
      <c r="C410" s="207"/>
      <c r="D410" s="207"/>
      <c r="E410" s="227" t="s">
        <v>190</v>
      </c>
      <c r="F410" s="221"/>
      <c r="G410" s="221"/>
      <c r="H410" s="221"/>
      <c r="I410" s="215"/>
      <c r="J410" s="215"/>
      <c r="K410" s="218"/>
      <c r="L410" s="207"/>
      <c r="M410" s="222"/>
      <c r="N410" s="228" t="s">
        <v>191</v>
      </c>
      <c r="O410" s="209"/>
    </row>
    <row r="411" spans="1:17">
      <c r="A411" s="217"/>
      <c r="B411" s="215"/>
      <c r="C411" s="215"/>
      <c r="D411" s="215"/>
      <c r="E411" s="227" t="s">
        <v>190</v>
      </c>
      <c r="F411" s="221"/>
      <c r="G411" s="221"/>
      <c r="H411" s="221"/>
      <c r="I411" s="215"/>
      <c r="J411" s="215"/>
      <c r="K411" s="218"/>
      <c r="L411" s="219"/>
      <c r="M411" s="232"/>
      <c r="N411" s="228" t="s">
        <v>191</v>
      </c>
      <c r="O411" s="209"/>
      <c r="Q411" s="229"/>
    </row>
    <row r="412" spans="1:17" s="251" customFormat="1">
      <c r="A412" s="217"/>
      <c r="B412" s="215"/>
      <c r="C412" s="215"/>
      <c r="D412" s="215"/>
      <c r="E412" s="227" t="s">
        <v>190</v>
      </c>
      <c r="F412" s="221"/>
      <c r="G412" s="221"/>
      <c r="H412" s="221"/>
      <c r="I412" s="215"/>
      <c r="J412" s="215"/>
      <c r="K412" s="218"/>
      <c r="L412" s="219"/>
      <c r="M412" s="222"/>
      <c r="N412" s="228" t="s">
        <v>191</v>
      </c>
      <c r="O412" s="209"/>
    </row>
    <row r="413" spans="1:17">
      <c r="B413" s="208"/>
      <c r="C413" s="215"/>
      <c r="D413" s="208"/>
      <c r="E413" s="227" t="s">
        <v>190</v>
      </c>
      <c r="F413" s="221"/>
      <c r="G413" s="221"/>
      <c r="H413" s="221"/>
      <c r="I413" s="215"/>
      <c r="J413" s="215"/>
      <c r="K413" s="218"/>
      <c r="L413" s="207"/>
      <c r="M413" s="222"/>
      <c r="N413" s="228" t="s">
        <v>191</v>
      </c>
      <c r="O413" s="209"/>
    </row>
    <row r="414" spans="1:17" s="250" customFormat="1">
      <c r="A414" s="217"/>
      <c r="B414" s="215"/>
      <c r="C414" s="215"/>
      <c r="D414" s="215"/>
      <c r="E414" s="227" t="s">
        <v>190</v>
      </c>
      <c r="F414" s="221"/>
      <c r="G414" s="221"/>
      <c r="H414" s="221"/>
      <c r="I414" s="215"/>
      <c r="J414" s="215"/>
      <c r="K414" s="218"/>
      <c r="L414" s="219"/>
      <c r="M414" s="222"/>
      <c r="N414" s="228" t="s">
        <v>191</v>
      </c>
      <c r="O414" s="209"/>
    </row>
    <row r="415" spans="1:17" s="250" customFormat="1">
      <c r="A415" s="217"/>
      <c r="B415" s="215"/>
      <c r="C415" s="215"/>
      <c r="D415" s="215"/>
      <c r="E415" s="227" t="s">
        <v>190</v>
      </c>
      <c r="F415" s="221"/>
      <c r="G415" s="221"/>
      <c r="H415" s="221"/>
      <c r="I415" s="215"/>
      <c r="J415" s="215"/>
      <c r="K415" s="218"/>
      <c r="L415" s="219"/>
      <c r="M415" s="222"/>
      <c r="N415" s="228" t="s">
        <v>191</v>
      </c>
      <c r="O415" s="209"/>
    </row>
    <row r="416" spans="1:17">
      <c r="A416" s="217"/>
      <c r="B416" s="215"/>
      <c r="C416" s="215"/>
      <c r="D416" s="215"/>
      <c r="E416" s="227" t="s">
        <v>190</v>
      </c>
      <c r="F416" s="221"/>
      <c r="G416" s="221"/>
      <c r="H416" s="221"/>
      <c r="I416" s="215"/>
      <c r="J416" s="215"/>
      <c r="K416" s="218"/>
      <c r="L416" s="219"/>
      <c r="M416" s="222"/>
      <c r="N416" s="228" t="s">
        <v>191</v>
      </c>
      <c r="O416" s="209"/>
      <c r="Q416" s="229"/>
    </row>
    <row r="417" spans="1:17">
      <c r="B417" s="215"/>
      <c r="C417" s="215"/>
      <c r="D417" s="215"/>
      <c r="E417" s="227" t="s">
        <v>190</v>
      </c>
      <c r="F417" s="221"/>
      <c r="G417" s="221"/>
      <c r="H417" s="221"/>
      <c r="I417" s="215"/>
      <c r="J417" s="215"/>
      <c r="K417" s="218"/>
      <c r="L417" s="219"/>
      <c r="M417" s="222"/>
      <c r="N417" s="228" t="s">
        <v>191</v>
      </c>
      <c r="O417" s="209"/>
    </row>
    <row r="418" spans="1:17" s="250" customFormat="1">
      <c r="A418" s="217"/>
      <c r="B418" s="215"/>
      <c r="C418" s="215"/>
      <c r="D418" s="215"/>
      <c r="E418" s="227" t="s">
        <v>190</v>
      </c>
      <c r="F418" s="221"/>
      <c r="G418" s="221"/>
      <c r="H418" s="221"/>
      <c r="I418" s="215"/>
      <c r="J418" s="215"/>
      <c r="K418" s="218"/>
      <c r="L418" s="219"/>
      <c r="M418" s="222"/>
      <c r="N418" s="228" t="s">
        <v>191</v>
      </c>
      <c r="O418" s="209"/>
    </row>
    <row r="419" spans="1:17">
      <c r="A419" s="217"/>
      <c r="B419" s="215"/>
      <c r="C419" s="215"/>
      <c r="D419" s="215"/>
      <c r="E419" s="227" t="s">
        <v>190</v>
      </c>
      <c r="F419" s="221"/>
      <c r="G419" s="221"/>
      <c r="H419" s="221"/>
      <c r="I419" s="215"/>
      <c r="J419" s="215"/>
      <c r="K419" s="218"/>
      <c r="L419" s="219"/>
      <c r="M419" s="222"/>
      <c r="N419" s="228" t="s">
        <v>191</v>
      </c>
      <c r="O419" s="209"/>
      <c r="P419" s="210"/>
      <c r="Q419" s="229"/>
    </row>
    <row r="420" spans="1:17">
      <c r="A420" s="217"/>
      <c r="B420" s="215"/>
      <c r="C420" s="215"/>
      <c r="D420" s="215"/>
      <c r="E420" s="227" t="s">
        <v>190</v>
      </c>
      <c r="F420" s="221"/>
      <c r="G420" s="221"/>
      <c r="H420" s="221"/>
      <c r="I420" s="215"/>
      <c r="J420" s="215"/>
      <c r="K420" s="218"/>
      <c r="L420" s="219"/>
      <c r="M420" s="222"/>
      <c r="N420" s="228" t="s">
        <v>191</v>
      </c>
      <c r="O420" s="209"/>
      <c r="P420" s="210"/>
      <c r="Q420" s="229"/>
    </row>
    <row r="421" spans="1:17" s="250" customFormat="1">
      <c r="A421" s="217"/>
      <c r="B421" s="215"/>
      <c r="C421" s="215"/>
      <c r="D421" s="215"/>
      <c r="E421" s="227" t="s">
        <v>190</v>
      </c>
      <c r="F421" s="221"/>
      <c r="G421" s="221"/>
      <c r="H421" s="221"/>
      <c r="I421" s="215"/>
      <c r="J421" s="215"/>
      <c r="K421" s="218"/>
      <c r="L421" s="219"/>
      <c r="M421" s="232"/>
      <c r="N421" s="228" t="s">
        <v>191</v>
      </c>
      <c r="O421" s="209"/>
    </row>
    <row r="422" spans="1:17" s="250" customFormat="1">
      <c r="A422" s="217"/>
      <c r="B422" s="215"/>
      <c r="C422" s="215"/>
      <c r="D422" s="215"/>
      <c r="E422" s="227" t="s">
        <v>190</v>
      </c>
      <c r="F422" s="221"/>
      <c r="G422" s="221"/>
      <c r="H422" s="221"/>
      <c r="I422" s="215"/>
      <c r="J422" s="215"/>
      <c r="K422" s="218"/>
      <c r="L422" s="219"/>
      <c r="M422" s="232"/>
      <c r="N422" s="228" t="s">
        <v>191</v>
      </c>
      <c r="O422" s="209"/>
    </row>
    <row r="423" spans="1:17">
      <c r="A423" s="217"/>
      <c r="B423" s="215"/>
      <c r="C423" s="215"/>
      <c r="D423" s="215"/>
      <c r="E423" s="227" t="s">
        <v>190</v>
      </c>
      <c r="F423" s="221"/>
      <c r="G423" s="221"/>
      <c r="H423" s="221"/>
      <c r="I423" s="215"/>
      <c r="J423" s="215"/>
      <c r="K423" s="218"/>
      <c r="L423" s="219"/>
      <c r="M423" s="222"/>
      <c r="N423" s="228" t="s">
        <v>191</v>
      </c>
      <c r="O423" s="209"/>
      <c r="Q423" s="229"/>
    </row>
    <row r="424" spans="1:17">
      <c r="A424" s="217"/>
      <c r="B424" s="215"/>
      <c r="C424" s="215"/>
      <c r="D424" s="215"/>
      <c r="E424" s="227" t="s">
        <v>190</v>
      </c>
      <c r="F424" s="221"/>
      <c r="G424" s="221"/>
      <c r="H424" s="221"/>
      <c r="I424" s="215"/>
      <c r="J424" s="215"/>
      <c r="K424" s="218"/>
      <c r="L424" s="219"/>
      <c r="M424" s="222"/>
      <c r="N424" s="228" t="s">
        <v>191</v>
      </c>
      <c r="O424" s="209"/>
      <c r="Q424" s="229"/>
    </row>
    <row r="425" spans="1:17">
      <c r="A425" s="217"/>
      <c r="B425" s="215"/>
      <c r="C425" s="215"/>
      <c r="D425" s="215"/>
      <c r="E425" s="227" t="s">
        <v>190</v>
      </c>
      <c r="F425" s="221"/>
      <c r="G425" s="221"/>
      <c r="H425" s="221"/>
      <c r="I425" s="215"/>
      <c r="J425" s="215"/>
      <c r="K425" s="218"/>
      <c r="L425" s="219"/>
      <c r="M425" s="222"/>
      <c r="N425" s="228" t="s">
        <v>191</v>
      </c>
      <c r="O425" s="209"/>
      <c r="Q425" s="229"/>
    </row>
    <row r="426" spans="1:17">
      <c r="A426" s="217"/>
      <c r="B426" s="215"/>
      <c r="C426" s="215"/>
      <c r="D426" s="215"/>
      <c r="E426" s="227" t="s">
        <v>190</v>
      </c>
      <c r="F426" s="221"/>
      <c r="G426" s="221"/>
      <c r="H426" s="221"/>
      <c r="I426" s="215"/>
      <c r="J426" s="215"/>
      <c r="K426" s="218"/>
      <c r="L426" s="219"/>
      <c r="M426" s="222"/>
      <c r="N426" s="228" t="s">
        <v>191</v>
      </c>
      <c r="O426" s="209"/>
      <c r="Q426" s="229"/>
    </row>
    <row r="427" spans="1:17">
      <c r="A427" s="217"/>
      <c r="B427" s="215"/>
      <c r="C427" s="215"/>
      <c r="D427" s="215"/>
      <c r="E427" s="227" t="s">
        <v>190</v>
      </c>
      <c r="F427" s="221"/>
      <c r="G427" s="221"/>
      <c r="H427" s="221"/>
      <c r="I427" s="215"/>
      <c r="J427" s="215"/>
      <c r="K427" s="218"/>
      <c r="L427" s="219"/>
      <c r="M427" s="222"/>
      <c r="N427" s="228" t="s">
        <v>191</v>
      </c>
      <c r="O427" s="209"/>
      <c r="Q427" s="229"/>
    </row>
    <row r="428" spans="1:17">
      <c r="A428" s="217"/>
      <c r="B428" s="215"/>
      <c r="C428" s="215"/>
      <c r="D428" s="215"/>
      <c r="E428" s="227" t="s">
        <v>190</v>
      </c>
      <c r="F428" s="221"/>
      <c r="G428" s="221"/>
      <c r="H428" s="221"/>
      <c r="I428" s="215"/>
      <c r="J428" s="215"/>
      <c r="K428" s="218"/>
      <c r="L428" s="219"/>
      <c r="M428" s="222"/>
      <c r="N428" s="228" t="s">
        <v>191</v>
      </c>
      <c r="O428" s="209"/>
      <c r="Q428" s="229"/>
    </row>
    <row r="429" spans="1:17">
      <c r="A429" s="217"/>
      <c r="B429" s="215"/>
      <c r="C429" s="215"/>
      <c r="D429" s="215"/>
      <c r="E429" s="227" t="s">
        <v>190</v>
      </c>
      <c r="F429" s="221"/>
      <c r="G429" s="221"/>
      <c r="H429" s="221"/>
      <c r="I429" s="215"/>
      <c r="J429" s="215"/>
      <c r="K429" s="218"/>
      <c r="L429" s="219"/>
      <c r="M429" s="222"/>
      <c r="N429" s="228" t="s">
        <v>191</v>
      </c>
      <c r="O429" s="209"/>
      <c r="Q429" s="229"/>
    </row>
    <row r="430" spans="1:17" s="247" customFormat="1">
      <c r="A430" s="217"/>
      <c r="B430" s="215"/>
      <c r="C430" s="215"/>
      <c r="D430" s="215"/>
      <c r="E430" s="227" t="s">
        <v>190</v>
      </c>
      <c r="F430" s="221"/>
      <c r="G430" s="221"/>
      <c r="H430" s="221"/>
      <c r="I430" s="215"/>
      <c r="J430" s="215"/>
      <c r="K430" s="218"/>
      <c r="L430" s="219"/>
      <c r="M430" s="232"/>
      <c r="N430" s="228" t="s">
        <v>191</v>
      </c>
      <c r="O430" s="209"/>
      <c r="P430" s="210"/>
      <c r="Q430" s="229"/>
    </row>
    <row r="431" spans="1:17" s="247" customFormat="1">
      <c r="A431" s="217"/>
      <c r="B431" s="215"/>
      <c r="C431" s="215"/>
      <c r="D431" s="215"/>
      <c r="E431" s="227" t="s">
        <v>190</v>
      </c>
      <c r="F431" s="221"/>
      <c r="G431" s="221"/>
      <c r="H431" s="221"/>
      <c r="I431" s="215"/>
      <c r="J431" s="215"/>
      <c r="K431" s="218"/>
      <c r="L431" s="219"/>
      <c r="M431" s="222"/>
      <c r="N431" s="228" t="s">
        <v>191</v>
      </c>
      <c r="O431" s="209"/>
      <c r="P431" s="210"/>
      <c r="Q431" s="229"/>
    </row>
    <row r="432" spans="1:17" s="247" customFormat="1">
      <c r="A432" s="217"/>
      <c r="B432" s="215"/>
      <c r="C432" s="215"/>
      <c r="D432" s="215"/>
      <c r="E432" s="227" t="s">
        <v>190</v>
      </c>
      <c r="F432" s="221"/>
      <c r="G432" s="221"/>
      <c r="H432" s="221"/>
      <c r="I432" s="215"/>
      <c r="J432" s="215"/>
      <c r="K432" s="218"/>
      <c r="L432" s="219"/>
      <c r="M432" s="222"/>
      <c r="N432" s="228" t="s">
        <v>191</v>
      </c>
      <c r="O432" s="209"/>
      <c r="P432" s="210"/>
      <c r="Q432" s="229"/>
    </row>
    <row r="433" spans="1:17">
      <c r="A433" s="217"/>
      <c r="B433" s="215"/>
      <c r="C433" s="215"/>
      <c r="D433" s="215"/>
      <c r="E433" s="227" t="s">
        <v>190</v>
      </c>
      <c r="F433" s="221"/>
      <c r="G433" s="221"/>
      <c r="H433" s="221"/>
      <c r="I433" s="215"/>
      <c r="J433" s="215"/>
      <c r="K433" s="218"/>
      <c r="L433" s="219"/>
      <c r="M433" s="222"/>
      <c r="N433" s="228" t="s">
        <v>191</v>
      </c>
      <c r="O433" s="209"/>
      <c r="P433" s="210"/>
      <c r="Q433" s="229"/>
    </row>
    <row r="434" spans="1:17">
      <c r="A434" s="217"/>
      <c r="B434" s="215"/>
      <c r="C434" s="215"/>
      <c r="D434" s="215"/>
      <c r="E434" s="227" t="s">
        <v>190</v>
      </c>
      <c r="F434" s="221"/>
      <c r="G434" s="221"/>
      <c r="H434" s="221"/>
      <c r="I434" s="215"/>
      <c r="J434" s="215"/>
      <c r="K434" s="218"/>
      <c r="L434" s="219"/>
      <c r="M434" s="222"/>
      <c r="N434" s="228" t="s">
        <v>191</v>
      </c>
      <c r="O434" s="209"/>
      <c r="Q434" s="229"/>
    </row>
    <row r="435" spans="1:17">
      <c r="A435" s="217"/>
      <c r="B435" s="215"/>
      <c r="C435" s="215"/>
      <c r="D435" s="215"/>
      <c r="E435" s="227" t="s">
        <v>190</v>
      </c>
      <c r="F435" s="221"/>
      <c r="G435" s="221"/>
      <c r="H435" s="221"/>
      <c r="I435" s="215"/>
      <c r="J435" s="215"/>
      <c r="K435" s="218"/>
      <c r="L435" s="219"/>
      <c r="M435" s="222"/>
      <c r="N435" s="228" t="s">
        <v>191</v>
      </c>
      <c r="O435" s="209"/>
      <c r="Q435" s="229"/>
    </row>
    <row r="436" spans="1:17">
      <c r="A436" s="217"/>
      <c r="B436" s="215"/>
      <c r="C436" s="215"/>
      <c r="D436" s="215"/>
      <c r="E436" s="227" t="s">
        <v>190</v>
      </c>
      <c r="F436" s="221"/>
      <c r="G436" s="221"/>
      <c r="H436" s="221"/>
      <c r="I436" s="215"/>
      <c r="J436" s="215"/>
      <c r="K436" s="218"/>
      <c r="L436" s="219"/>
      <c r="M436" s="222"/>
      <c r="N436" s="228" t="s">
        <v>191</v>
      </c>
      <c r="O436" s="209"/>
      <c r="P436" s="210"/>
      <c r="Q436" s="229"/>
    </row>
    <row r="437" spans="1:17" s="250" customFormat="1">
      <c r="A437" s="217"/>
      <c r="B437" s="215"/>
      <c r="C437" s="215"/>
      <c r="D437" s="215"/>
      <c r="E437" s="227" t="s">
        <v>190</v>
      </c>
      <c r="F437" s="221"/>
      <c r="G437" s="221"/>
      <c r="H437" s="221"/>
      <c r="I437" s="215"/>
      <c r="J437" s="215"/>
      <c r="K437" s="218"/>
      <c r="L437" s="219"/>
      <c r="M437" s="232"/>
      <c r="N437" s="228" t="s">
        <v>191</v>
      </c>
      <c r="O437" s="209"/>
      <c r="Q437" s="229"/>
    </row>
    <row r="438" spans="1:17">
      <c r="A438" s="217"/>
      <c r="B438" s="215"/>
      <c r="C438" s="215"/>
      <c r="D438" s="215"/>
      <c r="E438" s="227" t="s">
        <v>190</v>
      </c>
      <c r="F438" s="221"/>
      <c r="G438" s="221"/>
      <c r="H438" s="221"/>
      <c r="I438" s="215"/>
      <c r="J438" s="215"/>
      <c r="K438" s="218"/>
      <c r="L438" s="219"/>
      <c r="M438" s="222"/>
      <c r="N438" s="228" t="s">
        <v>191</v>
      </c>
      <c r="O438" s="209"/>
      <c r="P438" s="210"/>
      <c r="Q438" s="229"/>
    </row>
  </sheetData>
  <autoFilter ref="A4:T4" xr:uid="{00000000-0009-0000-0000-000006000000}"/>
  <mergeCells count="6">
    <mergeCell ref="N2:N3"/>
    <mergeCell ref="F2:F3"/>
    <mergeCell ref="G2:G3"/>
    <mergeCell ref="H2:J2"/>
    <mergeCell ref="L2:L3"/>
    <mergeCell ref="M2:M3"/>
  </mergeCells>
  <phoneticPr fontId="77"/>
  <printOptions horizontalCentered="1"/>
  <pageMargins left="0" right="0" top="0.2361111111111111" bottom="0.2361111111111111" header="0.51111111111111107" footer="0.27500000000000002"/>
  <pageSetup paperSize="9" scale="65" firstPageNumber="4294963191" orientation="portrait" r:id="rId1"/>
  <headerFooter alignWithMargins="0">
    <oddHeader>&amp;R&amp;"Calibri"&amp;10&amp;K000000 Confidential&amp;1#_x000D_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2"/>
    <pageSetUpPr autoPageBreaks="0"/>
  </sheetPr>
  <dimension ref="A1:T475"/>
  <sheetViews>
    <sheetView zoomScale="70" zoomScaleNormal="70" workbookViewId="0">
      <pane xSplit="2" ySplit="3" topLeftCell="C247" activePane="bottomRight" state="frozen"/>
      <selection activeCell="B31" sqref="B31"/>
      <selection pane="topRight" activeCell="B31" sqref="B31"/>
      <selection pane="bottomLeft" activeCell="B31" sqref="B31"/>
      <selection pane="bottomRight" activeCell="E2" sqref="E2:E3"/>
    </sheetView>
  </sheetViews>
  <sheetFormatPr defaultColWidth="32.54296875" defaultRowHeight="15.5"/>
  <cols>
    <col min="1" max="1" width="5" style="338" customWidth="1"/>
    <col min="2" max="2" width="68.453125" style="338" customWidth="1"/>
    <col min="3" max="3" width="13.1796875" style="338" customWidth="1"/>
    <col min="4" max="4" width="7.1796875" style="338" customWidth="1"/>
    <col min="5" max="5" width="15.1796875" style="338" customWidth="1"/>
    <col min="6" max="6" width="13.1796875" style="338" customWidth="1"/>
    <col min="7" max="7" width="10.54296875" style="338" customWidth="1"/>
    <col min="8" max="8" width="10.453125" style="338" customWidth="1"/>
    <col min="9" max="10" width="11.1796875" style="338" customWidth="1"/>
    <col min="11" max="11" width="14" style="338" customWidth="1"/>
    <col min="12" max="12" width="14.1796875" style="258" customWidth="1"/>
    <col min="13" max="13" width="11.81640625" style="338" customWidth="1"/>
    <col min="14" max="14" width="7.54296875" style="338" customWidth="1"/>
    <col min="15" max="17" width="7.453125" style="338" customWidth="1"/>
    <col min="18" max="16384" width="32.54296875" style="338"/>
  </cols>
  <sheetData>
    <row r="1" spans="1:17" ht="17.5">
      <c r="A1" s="233" t="s">
        <v>106</v>
      </c>
      <c r="B1" s="233" t="s">
        <v>107</v>
      </c>
      <c r="C1" s="233" t="s">
        <v>108</v>
      </c>
      <c r="D1" s="233" t="s">
        <v>109</v>
      </c>
      <c r="E1" s="233" t="s">
        <v>110</v>
      </c>
      <c r="F1" s="233" t="s">
        <v>111</v>
      </c>
      <c r="G1" s="234" t="s">
        <v>112</v>
      </c>
      <c r="H1" s="234" t="s">
        <v>113</v>
      </c>
      <c r="I1" s="234" t="s">
        <v>114</v>
      </c>
      <c r="J1" s="234" t="s">
        <v>115</v>
      </c>
      <c r="K1" s="234" t="s">
        <v>116</v>
      </c>
      <c r="L1" s="235" t="s">
        <v>117</v>
      </c>
      <c r="M1" s="521" t="s">
        <v>118</v>
      </c>
      <c r="N1" s="521" t="s">
        <v>962</v>
      </c>
      <c r="O1" s="521" t="s">
        <v>963</v>
      </c>
      <c r="P1" s="521" t="s">
        <v>186</v>
      </c>
      <c r="Q1" s="521" t="s">
        <v>964</v>
      </c>
    </row>
    <row r="2" spans="1:17" ht="15" customHeight="1">
      <c r="A2" s="237"/>
      <c r="B2" s="237"/>
      <c r="C2" s="237"/>
      <c r="D2" s="238" t="s">
        <v>119</v>
      </c>
      <c r="E2" s="593" t="s">
        <v>120</v>
      </c>
      <c r="F2" s="593" t="s">
        <v>121</v>
      </c>
      <c r="G2" s="596" t="s">
        <v>122</v>
      </c>
      <c r="H2" s="597"/>
      <c r="I2" s="598"/>
      <c r="J2" s="239"/>
      <c r="K2" s="593" t="s">
        <v>123</v>
      </c>
      <c r="L2" s="593" t="s">
        <v>946</v>
      </c>
      <c r="M2" s="593" t="s">
        <v>125</v>
      </c>
      <c r="N2" s="522"/>
      <c r="O2" s="539" t="s">
        <v>181</v>
      </c>
      <c r="P2" s="522"/>
      <c r="Q2" s="522"/>
    </row>
    <row r="3" spans="1:17">
      <c r="A3" s="241" t="s">
        <v>182</v>
      </c>
      <c r="B3" s="241" t="s">
        <v>183</v>
      </c>
      <c r="C3" s="241" t="s">
        <v>184</v>
      </c>
      <c r="D3" s="241" t="s">
        <v>185</v>
      </c>
      <c r="E3" s="594"/>
      <c r="F3" s="594"/>
      <c r="G3" s="242" t="s">
        <v>186</v>
      </c>
      <c r="H3" s="242" t="s">
        <v>117</v>
      </c>
      <c r="I3" s="242" t="s">
        <v>187</v>
      </c>
      <c r="J3" s="241" t="s">
        <v>75</v>
      </c>
      <c r="K3" s="594"/>
      <c r="L3" s="595"/>
      <c r="M3" s="595"/>
      <c r="N3" s="522"/>
      <c r="O3" s="540" t="s">
        <v>188</v>
      </c>
      <c r="P3" s="522"/>
      <c r="Q3" s="522"/>
    </row>
    <row r="4" spans="1:17" ht="16" thickBot="1">
      <c r="A4" s="243"/>
      <c r="B4" s="244"/>
      <c r="C4" s="244"/>
      <c r="D4" s="244"/>
      <c r="E4" s="244"/>
      <c r="F4" s="244"/>
      <c r="G4" s="244"/>
      <c r="H4" s="244"/>
      <c r="I4" s="244"/>
      <c r="J4" s="244"/>
      <c r="K4" s="244"/>
      <c r="L4" s="257"/>
      <c r="M4" s="255"/>
      <c r="N4" s="523"/>
      <c r="O4" s="523"/>
      <c r="P4" s="523"/>
      <c r="Q4" s="523"/>
    </row>
    <row r="5" spans="1:17">
      <c r="A5" s="215">
        <v>1</v>
      </c>
      <c r="B5" s="215" t="s">
        <v>196</v>
      </c>
      <c r="C5" s="215" t="s">
        <v>197</v>
      </c>
      <c r="D5" s="227" t="s">
        <v>190</v>
      </c>
      <c r="E5" s="221">
        <v>201</v>
      </c>
      <c r="F5" s="221">
        <v>181</v>
      </c>
      <c r="G5" s="221">
        <v>156</v>
      </c>
      <c r="H5" s="215">
        <v>63</v>
      </c>
      <c r="I5" s="215">
        <v>117</v>
      </c>
      <c r="J5" s="218">
        <v>1.1499999999999999</v>
      </c>
      <c r="K5" s="219" t="s">
        <v>814</v>
      </c>
      <c r="L5" s="335">
        <v>1751.45</v>
      </c>
      <c r="M5" s="245" t="s">
        <v>191</v>
      </c>
      <c r="N5" s="523" t="s">
        <v>198</v>
      </c>
      <c r="O5" s="210"/>
      <c r="P5" s="246" t="s">
        <v>630</v>
      </c>
      <c r="Q5" s="246"/>
    </row>
    <row r="6" spans="1:17">
      <c r="A6" s="215">
        <v>2</v>
      </c>
      <c r="B6" s="215" t="s">
        <v>199</v>
      </c>
      <c r="C6" s="215" t="s">
        <v>200</v>
      </c>
      <c r="D6" s="227" t="s">
        <v>190</v>
      </c>
      <c r="E6" s="221">
        <v>201</v>
      </c>
      <c r="F6" s="221">
        <v>181</v>
      </c>
      <c r="G6" s="221">
        <v>156</v>
      </c>
      <c r="H6" s="215">
        <v>63</v>
      </c>
      <c r="I6" s="215">
        <v>117</v>
      </c>
      <c r="J6" s="218">
        <v>1.1499999999999999</v>
      </c>
      <c r="K6" s="219" t="s">
        <v>814</v>
      </c>
      <c r="L6" s="335">
        <v>1751.45</v>
      </c>
      <c r="M6" s="245" t="s">
        <v>191</v>
      </c>
      <c r="N6" s="523" t="s">
        <v>198</v>
      </c>
      <c r="O6" s="210"/>
      <c r="P6" s="229" t="s">
        <v>630</v>
      </c>
      <c r="Q6" s="229"/>
    </row>
    <row r="7" spans="1:17">
      <c r="A7" s="215">
        <v>3</v>
      </c>
      <c r="B7" s="215" t="s">
        <v>201</v>
      </c>
      <c r="C7" s="215" t="s">
        <v>202</v>
      </c>
      <c r="D7" s="227" t="s">
        <v>190</v>
      </c>
      <c r="E7" s="221">
        <v>201</v>
      </c>
      <c r="F7" s="221">
        <v>181</v>
      </c>
      <c r="G7" s="221">
        <v>156</v>
      </c>
      <c r="H7" s="215">
        <v>63</v>
      </c>
      <c r="I7" s="215">
        <v>117</v>
      </c>
      <c r="J7" s="218">
        <v>1.1499999999999999</v>
      </c>
      <c r="K7" s="219" t="s">
        <v>814</v>
      </c>
      <c r="L7" s="335">
        <v>2134.0100000000002</v>
      </c>
      <c r="M7" s="245" t="s">
        <v>191</v>
      </c>
      <c r="N7" s="523" t="s">
        <v>198</v>
      </c>
      <c r="O7" s="210"/>
      <c r="P7" s="229" t="s">
        <v>630</v>
      </c>
      <c r="Q7" s="229"/>
    </row>
    <row r="8" spans="1:17" s="247" customFormat="1">
      <c r="A8" s="215">
        <v>4</v>
      </c>
      <c r="B8" s="215" t="s">
        <v>203</v>
      </c>
      <c r="C8" s="215" t="s">
        <v>204</v>
      </c>
      <c r="D8" s="227" t="s">
        <v>190</v>
      </c>
      <c r="E8" s="221">
        <v>201</v>
      </c>
      <c r="F8" s="221">
        <v>181</v>
      </c>
      <c r="G8" s="221">
        <v>156</v>
      </c>
      <c r="H8" s="215">
        <v>63</v>
      </c>
      <c r="I8" s="215">
        <v>117</v>
      </c>
      <c r="J8" s="218">
        <v>1.1499999999999999</v>
      </c>
      <c r="K8" s="219" t="s">
        <v>814</v>
      </c>
      <c r="L8" s="335">
        <v>2134.0100000000002</v>
      </c>
      <c r="M8" s="245" t="s">
        <v>191</v>
      </c>
      <c r="N8" s="523" t="s">
        <v>198</v>
      </c>
      <c r="O8" s="210"/>
      <c r="P8" s="229" t="s">
        <v>630</v>
      </c>
      <c r="Q8" s="229"/>
    </row>
    <row r="9" spans="1:17" s="247" customFormat="1">
      <c r="A9" s="215">
        <v>5</v>
      </c>
      <c r="B9" s="215" t="s">
        <v>205</v>
      </c>
      <c r="C9" s="215" t="s">
        <v>206</v>
      </c>
      <c r="D9" s="227" t="s">
        <v>190</v>
      </c>
      <c r="E9" s="221">
        <v>201</v>
      </c>
      <c r="F9" s="221">
        <v>181</v>
      </c>
      <c r="G9" s="221">
        <v>156</v>
      </c>
      <c r="H9" s="215">
        <v>63</v>
      </c>
      <c r="I9" s="215">
        <v>117</v>
      </c>
      <c r="J9" s="218">
        <v>1.1499999999999999</v>
      </c>
      <c r="K9" s="219" t="s">
        <v>814</v>
      </c>
      <c r="L9" s="335">
        <v>2142.8000000000002</v>
      </c>
      <c r="M9" s="245" t="s">
        <v>191</v>
      </c>
      <c r="N9" s="523" t="s">
        <v>198</v>
      </c>
      <c r="O9" s="210"/>
      <c r="P9" s="229" t="s">
        <v>630</v>
      </c>
      <c r="Q9" s="229"/>
    </row>
    <row r="10" spans="1:17" s="247" customFormat="1">
      <c r="A10" s="215">
        <v>6</v>
      </c>
      <c r="B10" s="215" t="s">
        <v>207</v>
      </c>
      <c r="C10" s="215" t="s">
        <v>208</v>
      </c>
      <c r="D10" s="227" t="s">
        <v>190</v>
      </c>
      <c r="E10" s="221">
        <v>201</v>
      </c>
      <c r="F10" s="221">
        <v>181</v>
      </c>
      <c r="G10" s="221">
        <v>156</v>
      </c>
      <c r="H10" s="215">
        <v>63</v>
      </c>
      <c r="I10" s="215">
        <v>117</v>
      </c>
      <c r="J10" s="218">
        <v>1.1499999999999999</v>
      </c>
      <c r="K10" s="219" t="s">
        <v>814</v>
      </c>
      <c r="L10" s="335">
        <v>2142.8000000000002</v>
      </c>
      <c r="M10" s="245" t="s">
        <v>191</v>
      </c>
      <c r="N10" s="523" t="s">
        <v>198</v>
      </c>
      <c r="O10" s="210"/>
      <c r="P10" s="229" t="s">
        <v>630</v>
      </c>
      <c r="Q10" s="229"/>
    </row>
    <row r="11" spans="1:17" s="247" customFormat="1">
      <c r="A11" s="215">
        <v>7</v>
      </c>
      <c r="B11" s="215" t="s">
        <v>211</v>
      </c>
      <c r="C11" s="215" t="s">
        <v>212</v>
      </c>
      <c r="D11" s="227" t="s">
        <v>190</v>
      </c>
      <c r="E11" s="221">
        <v>201</v>
      </c>
      <c r="F11" s="221">
        <v>181</v>
      </c>
      <c r="G11" s="221">
        <v>156</v>
      </c>
      <c r="H11" s="215">
        <v>63</v>
      </c>
      <c r="I11" s="215">
        <v>117</v>
      </c>
      <c r="J11" s="218">
        <v>1.1499999999999999</v>
      </c>
      <c r="K11" s="219" t="s">
        <v>814</v>
      </c>
      <c r="L11" s="335">
        <v>1895.01</v>
      </c>
      <c r="M11" s="245" t="s">
        <v>191</v>
      </c>
      <c r="N11" s="523" t="s">
        <v>198</v>
      </c>
      <c r="O11" s="210"/>
      <c r="P11" s="229" t="s">
        <v>630</v>
      </c>
      <c r="Q11" s="229"/>
    </row>
    <row r="12" spans="1:17">
      <c r="A12" s="215">
        <v>8</v>
      </c>
      <c r="B12" s="215" t="s">
        <v>551</v>
      </c>
      <c r="C12" s="215" t="s">
        <v>21</v>
      </c>
      <c r="D12" s="227" t="s">
        <v>190</v>
      </c>
      <c r="E12" s="221">
        <v>201</v>
      </c>
      <c r="F12" s="221">
        <v>181</v>
      </c>
      <c r="G12" s="221">
        <v>156</v>
      </c>
      <c r="H12" s="215">
        <v>63</v>
      </c>
      <c r="I12" s="215">
        <v>117</v>
      </c>
      <c r="J12" s="218">
        <v>1.1499999999999999</v>
      </c>
      <c r="K12" s="219" t="s">
        <v>814</v>
      </c>
      <c r="L12" s="335">
        <v>1870.76</v>
      </c>
      <c r="M12" s="245" t="s">
        <v>191</v>
      </c>
      <c r="N12" s="523" t="s">
        <v>198</v>
      </c>
      <c r="O12" s="210"/>
      <c r="P12" s="229" t="s">
        <v>630</v>
      </c>
      <c r="Q12" s="229"/>
    </row>
    <row r="13" spans="1:17" s="247" customFormat="1">
      <c r="A13" s="215">
        <v>9</v>
      </c>
      <c r="B13" s="215" t="s">
        <v>209</v>
      </c>
      <c r="C13" s="215" t="s">
        <v>210</v>
      </c>
      <c r="D13" s="227" t="s">
        <v>190</v>
      </c>
      <c r="E13" s="221">
        <v>201</v>
      </c>
      <c r="F13" s="221">
        <v>181</v>
      </c>
      <c r="G13" s="221">
        <v>156</v>
      </c>
      <c r="H13" s="215">
        <v>63</v>
      </c>
      <c r="I13" s="215">
        <v>117</v>
      </c>
      <c r="J13" s="218">
        <v>1.1499999999999999</v>
      </c>
      <c r="K13" s="219" t="s">
        <v>814</v>
      </c>
      <c r="L13" s="335">
        <v>1870.77</v>
      </c>
      <c r="M13" s="245" t="s">
        <v>191</v>
      </c>
      <c r="N13" s="523" t="s">
        <v>198</v>
      </c>
      <c r="O13" s="210"/>
      <c r="P13" s="229" t="s">
        <v>630</v>
      </c>
      <c r="Q13" s="229"/>
    </row>
    <row r="14" spans="1:17">
      <c r="A14" s="215">
        <v>10</v>
      </c>
      <c r="B14" s="215" t="s">
        <v>699</v>
      </c>
      <c r="C14" s="215" t="s">
        <v>697</v>
      </c>
      <c r="D14" s="227" t="s">
        <v>190</v>
      </c>
      <c r="E14" s="221">
        <v>206</v>
      </c>
      <c r="F14" s="221">
        <v>186</v>
      </c>
      <c r="G14" s="221">
        <v>156</v>
      </c>
      <c r="H14" s="215">
        <v>63</v>
      </c>
      <c r="I14" s="215">
        <v>117</v>
      </c>
      <c r="J14" s="218">
        <v>1.1499999999999999</v>
      </c>
      <c r="K14" s="219" t="s">
        <v>814</v>
      </c>
      <c r="L14" s="335">
        <v>2090.88</v>
      </c>
      <c r="M14" s="245" t="s">
        <v>191</v>
      </c>
      <c r="N14" s="523" t="s">
        <v>198</v>
      </c>
      <c r="O14" s="210"/>
      <c r="P14" s="229" t="s">
        <v>630</v>
      </c>
      <c r="Q14" s="229"/>
    </row>
    <row r="15" spans="1:17">
      <c r="A15" s="215">
        <v>11</v>
      </c>
      <c r="B15" s="215" t="s">
        <v>704</v>
      </c>
      <c r="C15" s="215" t="s">
        <v>705</v>
      </c>
      <c r="D15" s="227" t="s">
        <v>190</v>
      </c>
      <c r="E15" s="221">
        <v>206</v>
      </c>
      <c r="F15" s="221">
        <v>186</v>
      </c>
      <c r="G15" s="221">
        <v>156</v>
      </c>
      <c r="H15" s="215">
        <v>63</v>
      </c>
      <c r="I15" s="215">
        <v>117</v>
      </c>
      <c r="J15" s="218">
        <v>1.1499999999999999</v>
      </c>
      <c r="K15" s="219" t="s">
        <v>814</v>
      </c>
      <c r="L15" s="335">
        <v>2091.4</v>
      </c>
      <c r="M15" s="245" t="s">
        <v>191</v>
      </c>
      <c r="N15" s="523" t="s">
        <v>198</v>
      </c>
      <c r="O15" s="210"/>
      <c r="P15" s="229" t="s">
        <v>630</v>
      </c>
      <c r="Q15" s="229"/>
    </row>
    <row r="16" spans="1:17">
      <c r="A16" s="215">
        <v>12</v>
      </c>
      <c r="B16" s="215" t="s">
        <v>789</v>
      </c>
      <c r="C16" s="215" t="s">
        <v>810</v>
      </c>
      <c r="D16" s="227" t="s">
        <v>190</v>
      </c>
      <c r="E16" s="221">
        <v>206</v>
      </c>
      <c r="F16" s="221">
        <v>186</v>
      </c>
      <c r="G16" s="221">
        <v>156</v>
      </c>
      <c r="H16" s="215">
        <v>63</v>
      </c>
      <c r="I16" s="215">
        <v>117</v>
      </c>
      <c r="J16" s="218">
        <v>1.1499999999999999</v>
      </c>
      <c r="K16" s="219" t="s">
        <v>814</v>
      </c>
      <c r="L16" s="335">
        <v>2102.4699999999998</v>
      </c>
      <c r="M16" s="245" t="s">
        <v>191</v>
      </c>
      <c r="N16" s="523" t="s">
        <v>198</v>
      </c>
      <c r="O16" s="210"/>
      <c r="P16" s="229" t="s">
        <v>630</v>
      </c>
      <c r="Q16" s="229"/>
    </row>
    <row r="17" spans="1:20">
      <c r="A17" s="215">
        <v>13</v>
      </c>
      <c r="B17" s="215" t="s">
        <v>703</v>
      </c>
      <c r="C17" s="215" t="s">
        <v>706</v>
      </c>
      <c r="D17" s="227" t="s">
        <v>190</v>
      </c>
      <c r="E17" s="221">
        <v>206</v>
      </c>
      <c r="F17" s="221">
        <v>186</v>
      </c>
      <c r="G17" s="221">
        <v>156</v>
      </c>
      <c r="H17" s="215">
        <v>63</v>
      </c>
      <c r="I17" s="215">
        <v>117</v>
      </c>
      <c r="J17" s="218">
        <v>1.1499999999999999</v>
      </c>
      <c r="K17" s="219" t="s">
        <v>814</v>
      </c>
      <c r="L17" s="335">
        <v>2090.9499999999998</v>
      </c>
      <c r="M17" s="245" t="s">
        <v>191</v>
      </c>
      <c r="N17" s="523" t="s">
        <v>198</v>
      </c>
      <c r="P17" s="229" t="s">
        <v>630</v>
      </c>
      <c r="Q17" s="229"/>
    </row>
    <row r="18" spans="1:20">
      <c r="A18" s="215">
        <v>14</v>
      </c>
      <c r="B18" s="215" t="s">
        <v>808</v>
      </c>
      <c r="C18" s="215" t="s">
        <v>809</v>
      </c>
      <c r="D18" s="227" t="s">
        <v>190</v>
      </c>
      <c r="E18" s="221">
        <v>206</v>
      </c>
      <c r="F18" s="221">
        <v>186</v>
      </c>
      <c r="G18" s="221">
        <v>156</v>
      </c>
      <c r="H18" s="215">
        <v>63</v>
      </c>
      <c r="I18" s="215">
        <v>117</v>
      </c>
      <c r="J18" s="218">
        <v>1.1499999999999999</v>
      </c>
      <c r="K18" s="219" t="s">
        <v>814</v>
      </c>
      <c r="L18" s="335">
        <v>2209.87</v>
      </c>
      <c r="M18" s="228" t="s">
        <v>191</v>
      </c>
      <c r="N18" s="523" t="s">
        <v>198</v>
      </c>
      <c r="P18" s="229" t="s">
        <v>630</v>
      </c>
      <c r="Q18" s="229"/>
    </row>
    <row r="19" spans="1:20">
      <c r="A19" s="215">
        <v>15</v>
      </c>
      <c r="B19" s="215" t="s">
        <v>825</v>
      </c>
      <c r="C19" s="215" t="s">
        <v>827</v>
      </c>
      <c r="D19" s="227" t="s">
        <v>190</v>
      </c>
      <c r="E19" s="221">
        <v>206</v>
      </c>
      <c r="F19" s="221">
        <v>186</v>
      </c>
      <c r="G19" s="221">
        <v>156</v>
      </c>
      <c r="H19" s="215">
        <v>63</v>
      </c>
      <c r="I19" s="215">
        <v>117</v>
      </c>
      <c r="J19" s="218">
        <v>1.1499999999999999</v>
      </c>
      <c r="K19" s="219" t="s">
        <v>814</v>
      </c>
      <c r="L19" s="335">
        <v>2473.4499999999998</v>
      </c>
      <c r="M19" s="245" t="s">
        <v>191</v>
      </c>
      <c r="N19" s="523" t="s">
        <v>198</v>
      </c>
      <c r="O19" s="210"/>
      <c r="P19" s="229" t="s">
        <v>630</v>
      </c>
      <c r="Q19" s="229"/>
    </row>
    <row r="20" spans="1:20">
      <c r="A20" s="215">
        <v>16</v>
      </c>
      <c r="B20" s="215" t="s">
        <v>833</v>
      </c>
      <c r="C20" s="215" t="s">
        <v>834</v>
      </c>
      <c r="D20" s="227" t="s">
        <v>190</v>
      </c>
      <c r="E20" s="221">
        <v>206</v>
      </c>
      <c r="F20" s="221">
        <v>186</v>
      </c>
      <c r="G20" s="221">
        <v>156</v>
      </c>
      <c r="H20" s="215">
        <v>63</v>
      </c>
      <c r="I20" s="215">
        <v>117</v>
      </c>
      <c r="J20" s="218">
        <v>1.1499999999999999</v>
      </c>
      <c r="K20" s="219" t="s">
        <v>814</v>
      </c>
      <c r="L20" s="335">
        <v>2482.23</v>
      </c>
      <c r="M20" s="245" t="s">
        <v>191</v>
      </c>
      <c r="N20" s="523" t="s">
        <v>198</v>
      </c>
      <c r="O20" s="210"/>
      <c r="P20" s="229" t="s">
        <v>630</v>
      </c>
      <c r="Q20" s="229"/>
    </row>
    <row r="21" spans="1:20">
      <c r="A21" s="215">
        <v>17</v>
      </c>
      <c r="B21" s="215" t="s">
        <v>866</v>
      </c>
      <c r="C21" s="215" t="s">
        <v>867</v>
      </c>
      <c r="D21" s="227" t="s">
        <v>190</v>
      </c>
      <c r="E21" s="221">
        <v>206</v>
      </c>
      <c r="F21" s="221">
        <v>186</v>
      </c>
      <c r="G21" s="221">
        <v>156</v>
      </c>
      <c r="H21" s="215">
        <v>63</v>
      </c>
      <c r="I21" s="215">
        <v>117</v>
      </c>
      <c r="J21" s="218">
        <v>1.1499999999999999</v>
      </c>
      <c r="K21" s="219" t="s">
        <v>814</v>
      </c>
      <c r="L21" s="335">
        <v>2210.3000000000002</v>
      </c>
      <c r="M21" s="228" t="s">
        <v>191</v>
      </c>
      <c r="N21" s="523" t="s">
        <v>198</v>
      </c>
      <c r="P21" s="229" t="s">
        <v>630</v>
      </c>
      <c r="Q21" s="229"/>
    </row>
    <row r="22" spans="1:20">
      <c r="A22" s="215"/>
      <c r="B22" s="215"/>
      <c r="C22" s="215"/>
      <c r="D22" s="227" t="s">
        <v>190</v>
      </c>
      <c r="E22" s="221"/>
      <c r="F22" s="221"/>
      <c r="G22" s="221"/>
      <c r="H22" s="215"/>
      <c r="I22" s="215"/>
      <c r="J22" s="218"/>
      <c r="K22" s="219" t="s">
        <v>814</v>
      </c>
      <c r="L22" s="335"/>
      <c r="M22" s="228" t="s">
        <v>191</v>
      </c>
      <c r="N22" s="523" t="s">
        <v>198</v>
      </c>
      <c r="O22" s="210"/>
      <c r="P22" s="229"/>
      <c r="Q22" s="229"/>
    </row>
    <row r="23" spans="1:20">
      <c r="A23" s="215"/>
      <c r="B23" s="215"/>
      <c r="C23" s="215"/>
      <c r="D23" s="227" t="s">
        <v>190</v>
      </c>
      <c r="E23" s="221"/>
      <c r="F23" s="221"/>
      <c r="G23" s="221"/>
      <c r="H23" s="215"/>
      <c r="I23" s="215"/>
      <c r="J23" s="218"/>
      <c r="K23" s="219" t="s">
        <v>814</v>
      </c>
      <c r="L23" s="335"/>
      <c r="M23" s="228" t="s">
        <v>191</v>
      </c>
      <c r="N23" s="523" t="s">
        <v>198</v>
      </c>
      <c r="O23" s="210"/>
      <c r="P23" s="229"/>
      <c r="Q23" s="229"/>
      <c r="R23" s="338" t="s">
        <v>900</v>
      </c>
      <c r="S23" s="338" t="s">
        <v>898</v>
      </c>
      <c r="T23" s="338">
        <v>2403.1799999999998</v>
      </c>
    </row>
    <row r="24" spans="1:20">
      <c r="A24" s="215"/>
      <c r="B24" s="215"/>
      <c r="C24" s="215"/>
      <c r="D24" s="227" t="s">
        <v>190</v>
      </c>
      <c r="E24" s="221"/>
      <c r="F24" s="221"/>
      <c r="G24" s="221"/>
      <c r="H24" s="215"/>
      <c r="I24" s="215"/>
      <c r="J24" s="218"/>
      <c r="K24" s="219" t="s">
        <v>814</v>
      </c>
      <c r="L24" s="335"/>
      <c r="M24" s="228" t="s">
        <v>191</v>
      </c>
      <c r="N24" s="523" t="s">
        <v>198</v>
      </c>
      <c r="O24" s="210"/>
      <c r="P24" s="229"/>
      <c r="Q24" s="229"/>
      <c r="R24" s="338" t="s">
        <v>901</v>
      </c>
      <c r="S24" s="338" t="s">
        <v>899</v>
      </c>
      <c r="T24" s="338">
        <v>2403.1799999999998</v>
      </c>
    </row>
    <row r="25" spans="1:20">
      <c r="A25" s="215"/>
      <c r="B25" s="215"/>
      <c r="C25" s="215"/>
      <c r="D25" s="227" t="s">
        <v>190</v>
      </c>
      <c r="E25" s="221"/>
      <c r="F25" s="221"/>
      <c r="G25" s="221"/>
      <c r="H25" s="215"/>
      <c r="I25" s="215"/>
      <c r="J25" s="218"/>
      <c r="K25" s="219" t="s">
        <v>814</v>
      </c>
      <c r="L25" s="335"/>
      <c r="M25" s="228" t="s">
        <v>191</v>
      </c>
      <c r="N25" s="523" t="s">
        <v>198</v>
      </c>
      <c r="O25" s="210"/>
      <c r="P25" s="229"/>
      <c r="Q25" s="229"/>
    </row>
    <row r="26" spans="1:20">
      <c r="A26" s="215"/>
      <c r="B26" s="215"/>
      <c r="C26" s="215"/>
      <c r="D26" s="227" t="s">
        <v>190</v>
      </c>
      <c r="E26" s="221"/>
      <c r="F26" s="221"/>
      <c r="G26" s="221"/>
      <c r="H26" s="215"/>
      <c r="I26" s="215"/>
      <c r="J26" s="218"/>
      <c r="K26" s="219" t="s">
        <v>814</v>
      </c>
      <c r="L26" s="335"/>
      <c r="M26" s="228" t="s">
        <v>191</v>
      </c>
      <c r="N26" s="523" t="s">
        <v>198</v>
      </c>
      <c r="P26" s="229"/>
      <c r="Q26" s="229"/>
    </row>
    <row r="27" spans="1:20">
      <c r="A27" s="215"/>
      <c r="B27" s="215"/>
      <c r="C27" s="215"/>
      <c r="D27" s="227" t="s">
        <v>190</v>
      </c>
      <c r="E27" s="221"/>
      <c r="F27" s="221"/>
      <c r="G27" s="221"/>
      <c r="H27" s="215"/>
      <c r="I27" s="215"/>
      <c r="J27" s="218"/>
      <c r="K27" s="219" t="s">
        <v>814</v>
      </c>
      <c r="L27" s="335"/>
      <c r="M27" s="228" t="s">
        <v>191</v>
      </c>
      <c r="N27" s="523" t="s">
        <v>198</v>
      </c>
      <c r="O27" s="210"/>
      <c r="P27" s="229"/>
      <c r="Q27" s="229"/>
    </row>
    <row r="28" spans="1:20">
      <c r="A28" s="215"/>
      <c r="B28" s="215"/>
      <c r="C28" s="215"/>
      <c r="D28" s="227" t="s">
        <v>190</v>
      </c>
      <c r="E28" s="221"/>
      <c r="F28" s="221"/>
      <c r="G28" s="221"/>
      <c r="H28" s="215"/>
      <c r="I28" s="215"/>
      <c r="J28" s="218"/>
      <c r="K28" s="219" t="s">
        <v>814</v>
      </c>
      <c r="L28" s="335"/>
      <c r="M28" s="228" t="s">
        <v>191</v>
      </c>
      <c r="N28" s="523" t="s">
        <v>198</v>
      </c>
      <c r="P28" s="229"/>
      <c r="Q28" s="229"/>
    </row>
    <row r="29" spans="1:20">
      <c r="A29" s="215">
        <v>1</v>
      </c>
      <c r="B29" s="215" t="s">
        <v>337</v>
      </c>
      <c r="C29" s="215" t="s">
        <v>338</v>
      </c>
      <c r="D29" s="227" t="s">
        <v>190</v>
      </c>
      <c r="E29" s="221">
        <v>201</v>
      </c>
      <c r="F29" s="221">
        <v>181</v>
      </c>
      <c r="G29" s="221">
        <v>156</v>
      </c>
      <c r="H29" s="215">
        <v>63</v>
      </c>
      <c r="I29" s="215">
        <v>117</v>
      </c>
      <c r="J29" s="218">
        <v>1.1499999999999999</v>
      </c>
      <c r="K29" s="219" t="s">
        <v>814</v>
      </c>
      <c r="L29" s="335">
        <v>1704.47</v>
      </c>
      <c r="M29" s="228" t="s">
        <v>191</v>
      </c>
      <c r="N29" s="523" t="s">
        <v>198</v>
      </c>
      <c r="P29" s="229" t="s">
        <v>630</v>
      </c>
      <c r="Q29" s="229"/>
    </row>
    <row r="30" spans="1:20">
      <c r="A30" s="215">
        <v>2</v>
      </c>
      <c r="B30" s="215" t="s">
        <v>32</v>
      </c>
      <c r="C30" s="215" t="s">
        <v>35</v>
      </c>
      <c r="D30" s="227" t="s">
        <v>190</v>
      </c>
      <c r="E30" s="221">
        <v>201</v>
      </c>
      <c r="F30" s="221">
        <v>181</v>
      </c>
      <c r="G30" s="221">
        <v>156</v>
      </c>
      <c r="H30" s="215">
        <v>63</v>
      </c>
      <c r="I30" s="215">
        <v>117</v>
      </c>
      <c r="J30" s="218">
        <v>1.1499999999999999</v>
      </c>
      <c r="K30" s="219" t="s">
        <v>814</v>
      </c>
      <c r="L30" s="335">
        <v>1748.05</v>
      </c>
      <c r="M30" s="228" t="s">
        <v>191</v>
      </c>
      <c r="N30" s="523" t="s">
        <v>198</v>
      </c>
      <c r="P30" s="229" t="s">
        <v>630</v>
      </c>
      <c r="Q30" s="229"/>
    </row>
    <row r="31" spans="1:20">
      <c r="A31" s="215">
        <v>3</v>
      </c>
      <c r="B31" s="215" t="s">
        <v>387</v>
      </c>
      <c r="C31" s="215" t="s">
        <v>388</v>
      </c>
      <c r="D31" s="227" t="s">
        <v>190</v>
      </c>
      <c r="E31" s="221">
        <v>201</v>
      </c>
      <c r="F31" s="221">
        <v>181</v>
      </c>
      <c r="G31" s="221">
        <v>156</v>
      </c>
      <c r="H31" s="215">
        <v>63</v>
      </c>
      <c r="I31" s="215">
        <v>117</v>
      </c>
      <c r="J31" s="218">
        <v>1.1499999999999999</v>
      </c>
      <c r="K31" s="219" t="s">
        <v>814</v>
      </c>
      <c r="L31" s="335">
        <v>1857.02</v>
      </c>
      <c r="M31" s="228" t="s">
        <v>191</v>
      </c>
      <c r="N31" s="523" t="s">
        <v>198</v>
      </c>
      <c r="P31" s="229" t="s">
        <v>630</v>
      </c>
      <c r="Q31" s="229"/>
    </row>
    <row r="32" spans="1:20" s="252" customFormat="1">
      <c r="A32" s="215">
        <v>4</v>
      </c>
      <c r="B32" s="215" t="s">
        <v>221</v>
      </c>
      <c r="C32" s="215" t="s">
        <v>222</v>
      </c>
      <c r="D32" s="227" t="s">
        <v>190</v>
      </c>
      <c r="E32" s="221">
        <v>194</v>
      </c>
      <c r="F32" s="221">
        <v>174</v>
      </c>
      <c r="G32" s="221">
        <v>157</v>
      </c>
      <c r="H32" s="215">
        <v>62</v>
      </c>
      <c r="I32" s="215">
        <v>116</v>
      </c>
      <c r="J32" s="218">
        <v>1.129</v>
      </c>
      <c r="K32" s="219" t="s">
        <v>814</v>
      </c>
      <c r="L32" s="335">
        <v>1646.63</v>
      </c>
      <c r="M32" s="228" t="s">
        <v>191</v>
      </c>
      <c r="N32" s="523" t="s">
        <v>198</v>
      </c>
      <c r="P32" s="229" t="s">
        <v>631</v>
      </c>
      <c r="Q32" s="229"/>
    </row>
    <row r="33" spans="1:17" s="252" customFormat="1">
      <c r="A33" s="215">
        <v>5</v>
      </c>
      <c r="B33" s="215" t="s">
        <v>227</v>
      </c>
      <c r="C33" s="215" t="s">
        <v>228</v>
      </c>
      <c r="D33" s="227" t="s">
        <v>190</v>
      </c>
      <c r="E33" s="221">
        <v>199</v>
      </c>
      <c r="F33" s="221">
        <v>174</v>
      </c>
      <c r="G33" s="221">
        <v>157</v>
      </c>
      <c r="H33" s="215">
        <v>62</v>
      </c>
      <c r="I33" s="215">
        <v>116</v>
      </c>
      <c r="J33" s="218">
        <v>1.129</v>
      </c>
      <c r="K33" s="219" t="s">
        <v>814</v>
      </c>
      <c r="L33" s="335">
        <v>2055.02</v>
      </c>
      <c r="M33" s="228" t="s">
        <v>191</v>
      </c>
      <c r="N33" s="523" t="s">
        <v>198</v>
      </c>
      <c r="P33" s="229" t="s">
        <v>631</v>
      </c>
      <c r="Q33" s="229"/>
    </row>
    <row r="34" spans="1:17" s="252" customFormat="1">
      <c r="A34" s="215">
        <v>6</v>
      </c>
      <c r="B34" s="215" t="s">
        <v>225</v>
      </c>
      <c r="C34" s="215" t="s">
        <v>226</v>
      </c>
      <c r="D34" s="227" t="s">
        <v>190</v>
      </c>
      <c r="E34" s="221">
        <v>194</v>
      </c>
      <c r="F34" s="221">
        <v>174</v>
      </c>
      <c r="G34" s="221">
        <v>157</v>
      </c>
      <c r="H34" s="215">
        <v>62</v>
      </c>
      <c r="I34" s="215">
        <v>116</v>
      </c>
      <c r="J34" s="218">
        <v>1.129</v>
      </c>
      <c r="K34" s="219" t="s">
        <v>814</v>
      </c>
      <c r="L34" s="335">
        <v>2046.23</v>
      </c>
      <c r="M34" s="228" t="s">
        <v>191</v>
      </c>
      <c r="N34" s="523" t="s">
        <v>198</v>
      </c>
      <c r="P34" s="229" t="s">
        <v>631</v>
      </c>
      <c r="Q34" s="229"/>
    </row>
    <row r="35" spans="1:17" s="252" customFormat="1">
      <c r="A35" s="215">
        <v>7</v>
      </c>
      <c r="B35" s="215" t="s">
        <v>229</v>
      </c>
      <c r="C35" s="215" t="s">
        <v>232</v>
      </c>
      <c r="D35" s="227" t="s">
        <v>190</v>
      </c>
      <c r="E35" s="221">
        <v>194</v>
      </c>
      <c r="F35" s="221">
        <v>174</v>
      </c>
      <c r="G35" s="221">
        <v>157</v>
      </c>
      <c r="H35" s="215">
        <v>62</v>
      </c>
      <c r="I35" s="215">
        <v>116</v>
      </c>
      <c r="J35" s="218">
        <v>1.129</v>
      </c>
      <c r="K35" s="219" t="s">
        <v>814</v>
      </c>
      <c r="L35" s="335">
        <v>1776.21</v>
      </c>
      <c r="M35" s="228" t="s">
        <v>191</v>
      </c>
      <c r="N35" s="523" t="s">
        <v>198</v>
      </c>
      <c r="P35" s="229" t="s">
        <v>631</v>
      </c>
      <c r="Q35" s="229"/>
    </row>
    <row r="36" spans="1:17" s="252" customFormat="1">
      <c r="A36" s="215">
        <v>8</v>
      </c>
      <c r="B36" s="215" t="s">
        <v>233</v>
      </c>
      <c r="C36" s="215" t="s">
        <v>234</v>
      </c>
      <c r="D36" s="227" t="s">
        <v>190</v>
      </c>
      <c r="E36" s="221">
        <v>194</v>
      </c>
      <c r="F36" s="221">
        <v>174</v>
      </c>
      <c r="G36" s="221">
        <v>157</v>
      </c>
      <c r="H36" s="215">
        <v>62</v>
      </c>
      <c r="I36" s="215">
        <v>116</v>
      </c>
      <c r="J36" s="218">
        <v>1.129</v>
      </c>
      <c r="K36" s="219" t="s">
        <v>814</v>
      </c>
      <c r="L36" s="335">
        <v>1866.12</v>
      </c>
      <c r="M36" s="228" t="s">
        <v>191</v>
      </c>
      <c r="N36" s="523" t="s">
        <v>198</v>
      </c>
      <c r="P36" s="229" t="s">
        <v>631</v>
      </c>
      <c r="Q36" s="229"/>
    </row>
    <row r="37" spans="1:17" s="252" customFormat="1">
      <c r="A37" s="215">
        <v>9</v>
      </c>
      <c r="B37" s="215" t="s">
        <v>235</v>
      </c>
      <c r="C37" s="215" t="s">
        <v>236</v>
      </c>
      <c r="D37" s="227" t="s">
        <v>190</v>
      </c>
      <c r="E37" s="221">
        <v>194</v>
      </c>
      <c r="F37" s="221">
        <v>174</v>
      </c>
      <c r="G37" s="221">
        <v>157</v>
      </c>
      <c r="H37" s="215">
        <v>62</v>
      </c>
      <c r="I37" s="215">
        <v>116</v>
      </c>
      <c r="J37" s="218">
        <v>1.129</v>
      </c>
      <c r="K37" s="219" t="s">
        <v>814</v>
      </c>
      <c r="L37" s="335">
        <v>1819.39</v>
      </c>
      <c r="M37" s="228" t="s">
        <v>191</v>
      </c>
      <c r="N37" s="523" t="s">
        <v>198</v>
      </c>
      <c r="P37" s="229" t="s">
        <v>631</v>
      </c>
      <c r="Q37" s="229"/>
    </row>
    <row r="38" spans="1:17" s="252" customFormat="1">
      <c r="A38" s="215">
        <v>10</v>
      </c>
      <c r="B38" s="215" t="s">
        <v>237</v>
      </c>
      <c r="C38" s="215" t="s">
        <v>238</v>
      </c>
      <c r="D38" s="227" t="s">
        <v>190</v>
      </c>
      <c r="E38" s="221">
        <v>194</v>
      </c>
      <c r="F38" s="221">
        <v>174</v>
      </c>
      <c r="G38" s="221">
        <v>157</v>
      </c>
      <c r="H38" s="215">
        <v>62</v>
      </c>
      <c r="I38" s="215">
        <v>116</v>
      </c>
      <c r="J38" s="218">
        <v>1.129</v>
      </c>
      <c r="K38" s="219" t="s">
        <v>814</v>
      </c>
      <c r="L38" s="335">
        <v>1806.57</v>
      </c>
      <c r="M38" s="228" t="s">
        <v>191</v>
      </c>
      <c r="N38" s="523" t="s">
        <v>198</v>
      </c>
      <c r="P38" s="229" t="s">
        <v>631</v>
      </c>
      <c r="Q38" s="229"/>
    </row>
    <row r="39" spans="1:17" s="252" customFormat="1">
      <c r="A39" s="215">
        <v>11</v>
      </c>
      <c r="B39" s="215" t="s">
        <v>691</v>
      </c>
      <c r="C39" s="215" t="s">
        <v>666</v>
      </c>
      <c r="D39" s="227" t="s">
        <v>190</v>
      </c>
      <c r="E39" s="221">
        <v>204</v>
      </c>
      <c r="F39" s="221">
        <v>184</v>
      </c>
      <c r="G39" s="221">
        <v>157</v>
      </c>
      <c r="H39" s="215">
        <v>62</v>
      </c>
      <c r="I39" s="215">
        <v>116</v>
      </c>
      <c r="J39" s="218">
        <v>1.129</v>
      </c>
      <c r="K39" s="219" t="s">
        <v>814</v>
      </c>
      <c r="L39" s="335">
        <v>2053.67</v>
      </c>
      <c r="M39" s="228" t="s">
        <v>191</v>
      </c>
      <c r="N39" s="523" t="s">
        <v>198</v>
      </c>
      <c r="P39" s="229" t="s">
        <v>630</v>
      </c>
      <c r="Q39" s="229"/>
    </row>
    <row r="40" spans="1:17" s="252" customFormat="1">
      <c r="A40" s="215">
        <v>12</v>
      </c>
      <c r="B40" s="215" t="s">
        <v>661</v>
      </c>
      <c r="C40" s="215" t="s">
        <v>665</v>
      </c>
      <c r="D40" s="227" t="s">
        <v>190</v>
      </c>
      <c r="E40" s="221">
        <v>199</v>
      </c>
      <c r="F40" s="221">
        <v>179</v>
      </c>
      <c r="G40" s="221">
        <v>157</v>
      </c>
      <c r="H40" s="215">
        <v>62</v>
      </c>
      <c r="I40" s="215">
        <v>116</v>
      </c>
      <c r="J40" s="218">
        <v>1.129</v>
      </c>
      <c r="K40" s="219" t="s">
        <v>814</v>
      </c>
      <c r="L40" s="335">
        <v>2008.01</v>
      </c>
      <c r="M40" s="228" t="s">
        <v>191</v>
      </c>
      <c r="N40" s="523" t="s">
        <v>198</v>
      </c>
      <c r="P40" s="229" t="s">
        <v>631</v>
      </c>
      <c r="Q40" s="229"/>
    </row>
    <row r="41" spans="1:17" s="252" customFormat="1">
      <c r="A41" s="215">
        <v>13</v>
      </c>
      <c r="B41" s="215" t="s">
        <v>667</v>
      </c>
      <c r="C41" s="215" t="s">
        <v>668</v>
      </c>
      <c r="D41" s="227" t="s">
        <v>190</v>
      </c>
      <c r="E41" s="221">
        <v>199</v>
      </c>
      <c r="F41" s="221">
        <v>179</v>
      </c>
      <c r="G41" s="221">
        <v>157</v>
      </c>
      <c r="H41" s="215">
        <v>62</v>
      </c>
      <c r="I41" s="215">
        <v>116</v>
      </c>
      <c r="J41" s="218">
        <v>1.129</v>
      </c>
      <c r="K41" s="219" t="s">
        <v>814</v>
      </c>
      <c r="L41" s="335">
        <v>2137.2600000000002</v>
      </c>
      <c r="M41" s="228" t="s">
        <v>191</v>
      </c>
      <c r="N41" s="523" t="s">
        <v>198</v>
      </c>
      <c r="O41" s="210"/>
      <c r="P41" s="229" t="s">
        <v>631</v>
      </c>
      <c r="Q41" s="229"/>
    </row>
    <row r="42" spans="1:17" s="252" customFormat="1">
      <c r="A42" s="215">
        <v>14</v>
      </c>
      <c r="B42" s="215" t="s">
        <v>799</v>
      </c>
      <c r="C42" s="215" t="s">
        <v>802</v>
      </c>
      <c r="D42" s="227" t="s">
        <v>190</v>
      </c>
      <c r="E42" s="221">
        <v>204</v>
      </c>
      <c r="F42" s="221">
        <v>184</v>
      </c>
      <c r="G42" s="221">
        <v>157</v>
      </c>
      <c r="H42" s="215">
        <v>62</v>
      </c>
      <c r="I42" s="215">
        <v>116</v>
      </c>
      <c r="J42" s="218">
        <v>1.129</v>
      </c>
      <c r="K42" s="219" t="s">
        <v>814</v>
      </c>
      <c r="L42" s="335">
        <v>2205.0100000000002</v>
      </c>
      <c r="M42" s="228" t="s">
        <v>191</v>
      </c>
      <c r="N42" s="523" t="s">
        <v>198</v>
      </c>
      <c r="P42" s="229" t="s">
        <v>630</v>
      </c>
      <c r="Q42" s="229"/>
    </row>
    <row r="43" spans="1:17" s="252" customFormat="1">
      <c r="A43" s="215">
        <v>15</v>
      </c>
      <c r="B43" s="215" t="s">
        <v>746</v>
      </c>
      <c r="C43" s="215" t="s">
        <v>733</v>
      </c>
      <c r="D43" s="227" t="s">
        <v>190</v>
      </c>
      <c r="E43" s="221">
        <v>199</v>
      </c>
      <c r="F43" s="221">
        <v>179</v>
      </c>
      <c r="G43" s="221">
        <v>157</v>
      </c>
      <c r="H43" s="215">
        <v>62</v>
      </c>
      <c r="I43" s="215">
        <v>116</v>
      </c>
      <c r="J43" s="218">
        <v>1.129</v>
      </c>
      <c r="K43" s="219" t="s">
        <v>814</v>
      </c>
      <c r="L43" s="335">
        <v>2407.89</v>
      </c>
      <c r="M43" s="228" t="s">
        <v>191</v>
      </c>
      <c r="N43" s="523" t="s">
        <v>198</v>
      </c>
      <c r="P43" s="229" t="s">
        <v>631</v>
      </c>
      <c r="Q43" s="229"/>
    </row>
    <row r="44" spans="1:17" s="252" customFormat="1">
      <c r="A44" s="215">
        <v>16</v>
      </c>
      <c r="B44" s="215" t="s">
        <v>747</v>
      </c>
      <c r="C44" s="215" t="s">
        <v>734</v>
      </c>
      <c r="D44" s="227" t="s">
        <v>190</v>
      </c>
      <c r="E44" s="221">
        <v>199</v>
      </c>
      <c r="F44" s="221">
        <v>179</v>
      </c>
      <c r="G44" s="221">
        <v>157</v>
      </c>
      <c r="H44" s="215">
        <v>62</v>
      </c>
      <c r="I44" s="215">
        <v>116</v>
      </c>
      <c r="J44" s="218">
        <v>1.129</v>
      </c>
      <c r="K44" s="219" t="s">
        <v>814</v>
      </c>
      <c r="L44" s="335">
        <v>2416.6999999999998</v>
      </c>
      <c r="M44" s="228" t="s">
        <v>191</v>
      </c>
      <c r="N44" s="523" t="s">
        <v>198</v>
      </c>
      <c r="O44" s="210"/>
      <c r="P44" s="229" t="s">
        <v>631</v>
      </c>
      <c r="Q44" s="229"/>
    </row>
    <row r="45" spans="1:17" s="252" customFormat="1">
      <c r="A45" s="215">
        <v>17</v>
      </c>
      <c r="B45" s="215" t="s">
        <v>729</v>
      </c>
      <c r="C45" s="215" t="s">
        <v>730</v>
      </c>
      <c r="D45" s="227" t="s">
        <v>190</v>
      </c>
      <c r="E45" s="221">
        <v>199</v>
      </c>
      <c r="F45" s="221">
        <v>179</v>
      </c>
      <c r="G45" s="221">
        <v>157</v>
      </c>
      <c r="H45" s="215">
        <v>62</v>
      </c>
      <c r="I45" s="215">
        <v>116</v>
      </c>
      <c r="J45" s="218">
        <v>1.129</v>
      </c>
      <c r="K45" s="219" t="s">
        <v>814</v>
      </c>
      <c r="L45" s="335">
        <v>2051.59</v>
      </c>
      <c r="M45" s="228" t="s">
        <v>191</v>
      </c>
      <c r="N45" s="523" t="s">
        <v>198</v>
      </c>
      <c r="O45" s="210"/>
      <c r="P45" s="229" t="s">
        <v>631</v>
      </c>
      <c r="Q45" s="229"/>
    </row>
    <row r="46" spans="1:17" s="252" customFormat="1">
      <c r="A46" s="215">
        <v>18</v>
      </c>
      <c r="B46" s="215" t="s">
        <v>763</v>
      </c>
      <c r="C46" s="215" t="s">
        <v>771</v>
      </c>
      <c r="D46" s="227" t="s">
        <v>190</v>
      </c>
      <c r="E46" s="221">
        <v>204</v>
      </c>
      <c r="F46" s="221">
        <v>184</v>
      </c>
      <c r="G46" s="221">
        <v>157</v>
      </c>
      <c r="H46" s="215">
        <v>62</v>
      </c>
      <c r="I46" s="215">
        <v>116</v>
      </c>
      <c r="J46" s="218">
        <v>1.129</v>
      </c>
      <c r="K46" s="219" t="s">
        <v>814</v>
      </c>
      <c r="L46" s="335">
        <v>2097.2399999999998</v>
      </c>
      <c r="M46" s="228" t="s">
        <v>191</v>
      </c>
      <c r="N46" s="523" t="s">
        <v>198</v>
      </c>
      <c r="O46" s="210"/>
      <c r="P46" s="229" t="s">
        <v>630</v>
      </c>
      <c r="Q46" s="229"/>
    </row>
    <row r="47" spans="1:17" s="252" customFormat="1">
      <c r="A47" s="215">
        <v>19</v>
      </c>
      <c r="B47" s="215" t="s">
        <v>748</v>
      </c>
      <c r="C47" s="215" t="s">
        <v>735</v>
      </c>
      <c r="D47" s="227" t="s">
        <v>190</v>
      </c>
      <c r="E47" s="221">
        <v>199</v>
      </c>
      <c r="F47" s="221">
        <v>179</v>
      </c>
      <c r="G47" s="221">
        <v>157</v>
      </c>
      <c r="H47" s="215">
        <v>62</v>
      </c>
      <c r="I47" s="215">
        <v>116</v>
      </c>
      <c r="J47" s="218">
        <v>1.129</v>
      </c>
      <c r="K47" s="219" t="s">
        <v>814</v>
      </c>
      <c r="L47" s="335">
        <v>2227.7600000000002</v>
      </c>
      <c r="M47" s="228" t="s">
        <v>191</v>
      </c>
      <c r="N47" s="523" t="s">
        <v>198</v>
      </c>
      <c r="O47" s="210"/>
      <c r="P47" s="229" t="s">
        <v>631</v>
      </c>
      <c r="Q47" s="229"/>
    </row>
    <row r="48" spans="1:17" s="252" customFormat="1">
      <c r="A48" s="215">
        <v>20</v>
      </c>
      <c r="B48" s="215" t="s">
        <v>744</v>
      </c>
      <c r="C48" s="215" t="s">
        <v>731</v>
      </c>
      <c r="D48" s="227" t="s">
        <v>190</v>
      </c>
      <c r="E48" s="221">
        <v>199</v>
      </c>
      <c r="F48" s="221">
        <v>179</v>
      </c>
      <c r="G48" s="221">
        <v>157</v>
      </c>
      <c r="H48" s="215">
        <v>62</v>
      </c>
      <c r="I48" s="215">
        <v>116</v>
      </c>
      <c r="J48" s="218">
        <v>1.129</v>
      </c>
      <c r="K48" s="219" t="s">
        <v>814</v>
      </c>
      <c r="L48" s="335">
        <v>2181.09</v>
      </c>
      <c r="M48" s="228" t="s">
        <v>191</v>
      </c>
      <c r="N48" s="523" t="s">
        <v>198</v>
      </c>
      <c r="O48" s="210"/>
      <c r="P48" s="229" t="s">
        <v>631</v>
      </c>
      <c r="Q48" s="229"/>
    </row>
    <row r="49" spans="1:17" s="252" customFormat="1">
      <c r="A49" s="215">
        <v>21</v>
      </c>
      <c r="B49" s="215" t="s">
        <v>745</v>
      </c>
      <c r="C49" s="215" t="s">
        <v>732</v>
      </c>
      <c r="D49" s="227" t="s">
        <v>190</v>
      </c>
      <c r="E49" s="221">
        <v>199</v>
      </c>
      <c r="F49" s="221">
        <v>179</v>
      </c>
      <c r="G49" s="221">
        <v>157</v>
      </c>
      <c r="H49" s="215">
        <v>62</v>
      </c>
      <c r="I49" s="215">
        <v>116</v>
      </c>
      <c r="J49" s="218">
        <v>1.129</v>
      </c>
      <c r="K49" s="219" t="s">
        <v>814</v>
      </c>
      <c r="L49" s="335">
        <v>2168.1799999999998</v>
      </c>
      <c r="M49" s="228" t="s">
        <v>191</v>
      </c>
      <c r="N49" s="523" t="s">
        <v>198</v>
      </c>
      <c r="O49" s="210"/>
      <c r="P49" s="229" t="s">
        <v>631</v>
      </c>
      <c r="Q49" s="229"/>
    </row>
    <row r="50" spans="1:17" s="252" customFormat="1">
      <c r="A50" s="215">
        <v>22</v>
      </c>
      <c r="B50" s="215" t="s">
        <v>223</v>
      </c>
      <c r="C50" s="215" t="s">
        <v>224</v>
      </c>
      <c r="D50" s="227" t="s">
        <v>190</v>
      </c>
      <c r="E50" s="221">
        <v>194</v>
      </c>
      <c r="F50" s="221">
        <v>174</v>
      </c>
      <c r="G50" s="221">
        <v>157</v>
      </c>
      <c r="H50" s="215">
        <v>62</v>
      </c>
      <c r="I50" s="215">
        <v>116</v>
      </c>
      <c r="J50" s="218">
        <v>1.129</v>
      </c>
      <c r="K50" s="219" t="s">
        <v>814</v>
      </c>
      <c r="L50" s="335">
        <v>1690.21</v>
      </c>
      <c r="M50" s="228" t="s">
        <v>191</v>
      </c>
      <c r="N50" s="523" t="s">
        <v>198</v>
      </c>
      <c r="O50" s="210"/>
      <c r="P50" s="229" t="s">
        <v>631</v>
      </c>
      <c r="Q50" s="229"/>
    </row>
    <row r="51" spans="1:17">
      <c r="A51" s="215">
        <v>23</v>
      </c>
      <c r="B51" s="215" t="s">
        <v>898</v>
      </c>
      <c r="C51" s="215" t="s">
        <v>900</v>
      </c>
      <c r="D51" s="227" t="s">
        <v>190</v>
      </c>
      <c r="E51" s="221">
        <v>267</v>
      </c>
      <c r="F51" s="221">
        <v>242</v>
      </c>
      <c r="G51" s="221">
        <v>160</v>
      </c>
      <c r="H51" s="215">
        <v>71</v>
      </c>
      <c r="I51" s="215">
        <v>131</v>
      </c>
      <c r="J51" s="218">
        <v>1.488</v>
      </c>
      <c r="K51" s="219" t="s">
        <v>814</v>
      </c>
      <c r="L51" s="335">
        <v>2539.81</v>
      </c>
      <c r="M51" s="228" t="s">
        <v>191</v>
      </c>
      <c r="N51" s="523" t="s">
        <v>198</v>
      </c>
      <c r="O51" s="210"/>
      <c r="P51" s="229" t="s">
        <v>631</v>
      </c>
      <c r="Q51" s="229" t="s">
        <v>965</v>
      </c>
    </row>
    <row r="52" spans="1:17">
      <c r="A52" s="215">
        <v>24</v>
      </c>
      <c r="B52" s="215" t="s">
        <v>899</v>
      </c>
      <c r="C52" s="215" t="s">
        <v>904</v>
      </c>
      <c r="D52" s="227" t="s">
        <v>190</v>
      </c>
      <c r="E52" s="221">
        <v>267</v>
      </c>
      <c r="F52" s="221">
        <v>242</v>
      </c>
      <c r="G52" s="221">
        <v>160</v>
      </c>
      <c r="H52" s="215">
        <v>71</v>
      </c>
      <c r="I52" s="215">
        <v>131</v>
      </c>
      <c r="J52" s="218">
        <v>1.488</v>
      </c>
      <c r="K52" s="219" t="s">
        <v>814</v>
      </c>
      <c r="L52" s="335">
        <v>2539.81</v>
      </c>
      <c r="M52" s="228" t="s">
        <v>191</v>
      </c>
      <c r="N52" s="523" t="s">
        <v>198</v>
      </c>
      <c r="O52" s="210"/>
      <c r="P52" s="229" t="s">
        <v>631</v>
      </c>
      <c r="Q52" s="229" t="s">
        <v>965</v>
      </c>
    </row>
    <row r="53" spans="1:17">
      <c r="A53" s="215"/>
      <c r="B53" s="215"/>
      <c r="C53" s="215"/>
      <c r="D53" s="227" t="s">
        <v>190</v>
      </c>
      <c r="E53" s="221"/>
      <c r="F53" s="221"/>
      <c r="G53" s="221"/>
      <c r="H53" s="215"/>
      <c r="I53" s="215"/>
      <c r="J53" s="218"/>
      <c r="K53" s="219" t="s">
        <v>814</v>
      </c>
      <c r="L53" s="335"/>
      <c r="M53" s="228" t="s">
        <v>191</v>
      </c>
      <c r="N53" s="523" t="s">
        <v>198</v>
      </c>
      <c r="O53" s="210"/>
      <c r="P53" s="229"/>
      <c r="Q53" s="229"/>
    </row>
    <row r="54" spans="1:17">
      <c r="A54" s="215"/>
      <c r="B54" s="215"/>
      <c r="C54" s="215"/>
      <c r="D54" s="227" t="s">
        <v>190</v>
      </c>
      <c r="E54" s="221"/>
      <c r="F54" s="221"/>
      <c r="G54" s="221"/>
      <c r="H54" s="215"/>
      <c r="I54" s="215"/>
      <c r="J54" s="218"/>
      <c r="K54" s="219" t="s">
        <v>814</v>
      </c>
      <c r="L54" s="335"/>
      <c r="M54" s="228" t="s">
        <v>191</v>
      </c>
      <c r="N54" s="523" t="s">
        <v>198</v>
      </c>
      <c r="O54" s="210"/>
      <c r="P54" s="229"/>
      <c r="Q54" s="229"/>
    </row>
    <row r="55" spans="1:17">
      <c r="A55" s="215"/>
      <c r="B55" s="215"/>
      <c r="C55" s="215"/>
      <c r="D55" s="227" t="s">
        <v>190</v>
      </c>
      <c r="E55" s="221"/>
      <c r="F55" s="221"/>
      <c r="G55" s="221"/>
      <c r="H55" s="215"/>
      <c r="I55" s="215"/>
      <c r="J55" s="218"/>
      <c r="K55" s="219" t="s">
        <v>814</v>
      </c>
      <c r="L55" s="335"/>
      <c r="M55" s="228" t="s">
        <v>191</v>
      </c>
      <c r="N55" s="523" t="s">
        <v>198</v>
      </c>
      <c r="O55" s="210"/>
      <c r="P55" s="229"/>
      <c r="Q55" s="229"/>
    </row>
    <row r="56" spans="1:17">
      <c r="A56" s="215"/>
      <c r="B56" s="215"/>
      <c r="C56" s="215"/>
      <c r="D56" s="227" t="s">
        <v>190</v>
      </c>
      <c r="E56" s="221"/>
      <c r="F56" s="221"/>
      <c r="G56" s="221"/>
      <c r="H56" s="215"/>
      <c r="I56" s="215"/>
      <c r="J56" s="218"/>
      <c r="K56" s="219" t="s">
        <v>814</v>
      </c>
      <c r="L56" s="335"/>
      <c r="M56" s="228" t="s">
        <v>191</v>
      </c>
      <c r="N56" s="523" t="s">
        <v>198</v>
      </c>
      <c r="O56" s="210"/>
      <c r="P56" s="229"/>
      <c r="Q56" s="229"/>
    </row>
    <row r="57" spans="1:17">
      <c r="A57" s="215"/>
      <c r="B57" s="215"/>
      <c r="C57" s="215"/>
      <c r="D57" s="227" t="s">
        <v>190</v>
      </c>
      <c r="E57" s="221"/>
      <c r="F57" s="221"/>
      <c r="G57" s="221"/>
      <c r="H57" s="215"/>
      <c r="I57" s="215"/>
      <c r="J57" s="218"/>
      <c r="K57" s="219" t="s">
        <v>814</v>
      </c>
      <c r="L57" s="335"/>
      <c r="M57" s="228" t="s">
        <v>191</v>
      </c>
      <c r="N57" s="523" t="s">
        <v>198</v>
      </c>
      <c r="O57" s="210"/>
      <c r="P57" s="229"/>
      <c r="Q57" s="229"/>
    </row>
    <row r="58" spans="1:17">
      <c r="A58" s="215"/>
      <c r="B58" s="215"/>
      <c r="C58" s="215"/>
      <c r="D58" s="227" t="s">
        <v>190</v>
      </c>
      <c r="E58" s="221"/>
      <c r="F58" s="221"/>
      <c r="G58" s="221"/>
      <c r="H58" s="215"/>
      <c r="I58" s="215"/>
      <c r="J58" s="218"/>
      <c r="K58" s="219" t="s">
        <v>814</v>
      </c>
      <c r="L58" s="335"/>
      <c r="M58" s="228" t="s">
        <v>191</v>
      </c>
      <c r="N58" s="523" t="s">
        <v>198</v>
      </c>
      <c r="O58" s="210"/>
      <c r="P58" s="229"/>
      <c r="Q58" s="229"/>
    </row>
    <row r="59" spans="1:17">
      <c r="A59" s="215"/>
      <c r="B59" s="215"/>
      <c r="C59" s="215"/>
      <c r="D59" s="227" t="s">
        <v>190</v>
      </c>
      <c r="E59" s="221"/>
      <c r="F59" s="221"/>
      <c r="G59" s="221"/>
      <c r="H59" s="215"/>
      <c r="I59" s="215"/>
      <c r="J59" s="218"/>
      <c r="K59" s="219" t="s">
        <v>814</v>
      </c>
      <c r="L59" s="335"/>
      <c r="M59" s="228" t="s">
        <v>191</v>
      </c>
      <c r="N59" s="523" t="s">
        <v>198</v>
      </c>
      <c r="O59" s="210"/>
      <c r="P59" s="229"/>
      <c r="Q59" s="229"/>
    </row>
    <row r="60" spans="1:17">
      <c r="A60" s="215"/>
      <c r="B60" s="215"/>
      <c r="C60" s="215"/>
      <c r="D60" s="227" t="s">
        <v>190</v>
      </c>
      <c r="E60" s="221"/>
      <c r="F60" s="221"/>
      <c r="G60" s="221"/>
      <c r="H60" s="215"/>
      <c r="I60" s="215"/>
      <c r="J60" s="218"/>
      <c r="K60" s="219" t="s">
        <v>814</v>
      </c>
      <c r="L60" s="335"/>
      <c r="M60" s="228" t="s">
        <v>191</v>
      </c>
      <c r="N60" s="523" t="s">
        <v>198</v>
      </c>
      <c r="O60" s="210"/>
      <c r="P60" s="229"/>
      <c r="Q60" s="229"/>
    </row>
    <row r="61" spans="1:17">
      <c r="A61" s="215"/>
      <c r="B61" s="215"/>
      <c r="C61" s="215"/>
      <c r="D61" s="227" t="s">
        <v>190</v>
      </c>
      <c r="E61" s="221"/>
      <c r="F61" s="221"/>
      <c r="G61" s="221"/>
      <c r="H61" s="215"/>
      <c r="I61" s="215"/>
      <c r="J61" s="218"/>
      <c r="K61" s="219" t="s">
        <v>814</v>
      </c>
      <c r="L61" s="335"/>
      <c r="M61" s="228" t="s">
        <v>191</v>
      </c>
      <c r="N61" s="523" t="s">
        <v>198</v>
      </c>
      <c r="O61" s="210"/>
      <c r="P61" s="229"/>
      <c r="Q61" s="229"/>
    </row>
    <row r="62" spans="1:17">
      <c r="A62" s="215"/>
      <c r="B62" s="215"/>
      <c r="C62" s="215"/>
      <c r="D62" s="227" t="s">
        <v>190</v>
      </c>
      <c r="E62" s="221"/>
      <c r="F62" s="221"/>
      <c r="G62" s="221"/>
      <c r="H62" s="215"/>
      <c r="I62" s="215"/>
      <c r="J62" s="218"/>
      <c r="K62" s="219" t="s">
        <v>814</v>
      </c>
      <c r="L62" s="335"/>
      <c r="M62" s="228" t="s">
        <v>191</v>
      </c>
      <c r="N62" s="523" t="s">
        <v>198</v>
      </c>
      <c r="O62" s="210"/>
      <c r="P62" s="229"/>
      <c r="Q62" s="229"/>
    </row>
    <row r="63" spans="1:17">
      <c r="A63" s="215"/>
      <c r="B63" s="215"/>
      <c r="C63" s="215"/>
      <c r="D63" s="227" t="s">
        <v>190</v>
      </c>
      <c r="E63" s="221"/>
      <c r="F63" s="221"/>
      <c r="G63" s="221"/>
      <c r="H63" s="215"/>
      <c r="I63" s="215"/>
      <c r="J63" s="218"/>
      <c r="K63" s="219" t="s">
        <v>814</v>
      </c>
      <c r="L63" s="335"/>
      <c r="M63" s="228" t="s">
        <v>191</v>
      </c>
      <c r="N63" s="523" t="s">
        <v>198</v>
      </c>
      <c r="O63" s="210"/>
      <c r="P63" s="229"/>
      <c r="Q63" s="229"/>
    </row>
    <row r="64" spans="1:17">
      <c r="A64" s="215"/>
      <c r="B64" s="215"/>
      <c r="C64" s="215"/>
      <c r="D64" s="227" t="s">
        <v>190</v>
      </c>
      <c r="E64" s="221"/>
      <c r="F64" s="221"/>
      <c r="G64" s="221"/>
      <c r="H64" s="215"/>
      <c r="I64" s="215"/>
      <c r="J64" s="218"/>
      <c r="K64" s="219" t="s">
        <v>814</v>
      </c>
      <c r="L64" s="335"/>
      <c r="M64" s="228" t="s">
        <v>191</v>
      </c>
      <c r="N64" s="523" t="s">
        <v>198</v>
      </c>
      <c r="O64" s="210"/>
      <c r="P64" s="229"/>
      <c r="Q64" s="229"/>
    </row>
    <row r="65" spans="1:17">
      <c r="A65" s="215"/>
      <c r="B65" s="215"/>
      <c r="C65" s="215"/>
      <c r="D65" s="227" t="s">
        <v>190</v>
      </c>
      <c r="E65" s="221"/>
      <c r="F65" s="221"/>
      <c r="G65" s="221"/>
      <c r="H65" s="215"/>
      <c r="I65" s="215"/>
      <c r="J65" s="218"/>
      <c r="K65" s="219" t="s">
        <v>814</v>
      </c>
      <c r="L65" s="335"/>
      <c r="M65" s="228" t="s">
        <v>191</v>
      </c>
      <c r="N65" s="523" t="s">
        <v>198</v>
      </c>
      <c r="O65" s="210"/>
      <c r="P65" s="229"/>
      <c r="Q65" s="229"/>
    </row>
    <row r="66" spans="1:17">
      <c r="A66" s="215"/>
      <c r="B66" s="215"/>
      <c r="C66" s="215"/>
      <c r="D66" s="227" t="s">
        <v>190</v>
      </c>
      <c r="E66" s="221"/>
      <c r="F66" s="221"/>
      <c r="G66" s="221"/>
      <c r="H66" s="215"/>
      <c r="I66" s="215"/>
      <c r="J66" s="218"/>
      <c r="K66" s="219" t="s">
        <v>814</v>
      </c>
      <c r="L66" s="335"/>
      <c r="M66" s="228" t="s">
        <v>191</v>
      </c>
      <c r="N66" s="523" t="s">
        <v>198</v>
      </c>
      <c r="O66" s="210"/>
      <c r="P66" s="229"/>
      <c r="Q66" s="229"/>
    </row>
    <row r="67" spans="1:17">
      <c r="A67" s="215"/>
      <c r="B67" s="215"/>
      <c r="C67" s="215"/>
      <c r="D67" s="227" t="s">
        <v>190</v>
      </c>
      <c r="E67" s="221"/>
      <c r="F67" s="221"/>
      <c r="G67" s="221"/>
      <c r="H67" s="215"/>
      <c r="I67" s="215"/>
      <c r="J67" s="218"/>
      <c r="K67" s="219" t="s">
        <v>814</v>
      </c>
      <c r="L67" s="335"/>
      <c r="M67" s="228" t="s">
        <v>191</v>
      </c>
      <c r="N67" s="523" t="s">
        <v>198</v>
      </c>
      <c r="O67" s="210"/>
      <c r="P67" s="229"/>
      <c r="Q67" s="229"/>
    </row>
    <row r="68" spans="1:17">
      <c r="A68" s="215"/>
      <c r="B68" s="215"/>
      <c r="C68" s="215"/>
      <c r="D68" s="227" t="s">
        <v>190</v>
      </c>
      <c r="E68" s="221"/>
      <c r="F68" s="221"/>
      <c r="G68" s="221"/>
      <c r="H68" s="215"/>
      <c r="I68" s="215"/>
      <c r="J68" s="218"/>
      <c r="K68" s="219" t="s">
        <v>814</v>
      </c>
      <c r="L68" s="335"/>
      <c r="M68" s="228" t="s">
        <v>191</v>
      </c>
      <c r="N68" s="523" t="s">
        <v>198</v>
      </c>
      <c r="O68" s="210"/>
      <c r="P68" s="229"/>
      <c r="Q68" s="229"/>
    </row>
    <row r="69" spans="1:17">
      <c r="A69" s="215"/>
      <c r="B69" s="215"/>
      <c r="C69" s="215"/>
      <c r="D69" s="227" t="s">
        <v>190</v>
      </c>
      <c r="E69" s="221"/>
      <c r="F69" s="221"/>
      <c r="G69" s="221"/>
      <c r="H69" s="215"/>
      <c r="I69" s="215"/>
      <c r="J69" s="218"/>
      <c r="K69" s="219" t="s">
        <v>814</v>
      </c>
      <c r="L69" s="335"/>
      <c r="M69" s="228" t="s">
        <v>191</v>
      </c>
      <c r="N69" s="523" t="s">
        <v>198</v>
      </c>
      <c r="O69" s="210"/>
      <c r="P69" s="229"/>
      <c r="Q69" s="229"/>
    </row>
    <row r="70" spans="1:17">
      <c r="A70" s="215"/>
      <c r="B70" s="215"/>
      <c r="C70" s="215"/>
      <c r="D70" s="227" t="s">
        <v>190</v>
      </c>
      <c r="E70" s="221"/>
      <c r="F70" s="221"/>
      <c r="G70" s="221"/>
      <c r="H70" s="215"/>
      <c r="I70" s="215"/>
      <c r="J70" s="218"/>
      <c r="K70" s="219" t="s">
        <v>814</v>
      </c>
      <c r="L70" s="335"/>
      <c r="M70" s="228" t="s">
        <v>191</v>
      </c>
      <c r="N70" s="523" t="s">
        <v>198</v>
      </c>
      <c r="O70" s="210"/>
      <c r="P70" s="229"/>
      <c r="Q70" s="229"/>
    </row>
    <row r="71" spans="1:17">
      <c r="A71" s="215"/>
      <c r="B71" s="215"/>
      <c r="C71" s="215"/>
      <c r="D71" s="227" t="s">
        <v>190</v>
      </c>
      <c r="E71" s="221"/>
      <c r="F71" s="221"/>
      <c r="G71" s="221"/>
      <c r="H71" s="215"/>
      <c r="I71" s="215"/>
      <c r="J71" s="218"/>
      <c r="K71" s="219" t="s">
        <v>814</v>
      </c>
      <c r="L71" s="335"/>
      <c r="M71" s="228" t="s">
        <v>191</v>
      </c>
      <c r="N71" s="523" t="s">
        <v>198</v>
      </c>
      <c r="O71" s="210"/>
      <c r="P71" s="229"/>
      <c r="Q71" s="229"/>
    </row>
    <row r="72" spans="1:17">
      <c r="A72" s="215"/>
      <c r="B72" s="215"/>
      <c r="C72" s="215"/>
      <c r="D72" s="227" t="s">
        <v>190</v>
      </c>
      <c r="E72" s="221"/>
      <c r="F72" s="221"/>
      <c r="G72" s="221"/>
      <c r="H72" s="215"/>
      <c r="I72" s="215"/>
      <c r="J72" s="218"/>
      <c r="K72" s="219" t="s">
        <v>814</v>
      </c>
      <c r="L72" s="335"/>
      <c r="M72" s="228" t="s">
        <v>191</v>
      </c>
      <c r="N72" s="523" t="s">
        <v>198</v>
      </c>
      <c r="O72" s="210"/>
      <c r="P72" s="229"/>
      <c r="Q72" s="229"/>
    </row>
    <row r="73" spans="1:17">
      <c r="A73" s="215"/>
      <c r="B73" s="215"/>
      <c r="C73" s="215"/>
      <c r="D73" s="227" t="s">
        <v>190</v>
      </c>
      <c r="E73" s="221"/>
      <c r="F73" s="221"/>
      <c r="G73" s="221"/>
      <c r="H73" s="215"/>
      <c r="I73" s="215"/>
      <c r="J73" s="218"/>
      <c r="K73" s="219" t="s">
        <v>814</v>
      </c>
      <c r="L73" s="335"/>
      <c r="M73" s="228" t="s">
        <v>191</v>
      </c>
      <c r="N73" s="523" t="s">
        <v>198</v>
      </c>
      <c r="O73" s="210"/>
      <c r="P73" s="229"/>
      <c r="Q73" s="229"/>
    </row>
    <row r="74" spans="1:17">
      <c r="A74" s="215"/>
      <c r="B74" s="215"/>
      <c r="C74" s="215"/>
      <c r="D74" s="227" t="s">
        <v>190</v>
      </c>
      <c r="E74" s="221"/>
      <c r="F74" s="221"/>
      <c r="G74" s="221"/>
      <c r="H74" s="215"/>
      <c r="I74" s="215"/>
      <c r="J74" s="218"/>
      <c r="K74" s="219" t="s">
        <v>814</v>
      </c>
      <c r="L74" s="335"/>
      <c r="M74" s="228" t="s">
        <v>191</v>
      </c>
      <c r="N74" s="523" t="s">
        <v>198</v>
      </c>
      <c r="P74" s="229"/>
      <c r="Q74" s="229"/>
    </row>
    <row r="75" spans="1:17">
      <c r="A75" s="215">
        <v>1</v>
      </c>
      <c r="B75" s="215" t="s">
        <v>213</v>
      </c>
      <c r="C75" s="215" t="s">
        <v>214</v>
      </c>
      <c r="D75" s="227" t="s">
        <v>190</v>
      </c>
      <c r="E75" s="221">
        <v>222</v>
      </c>
      <c r="F75" s="221">
        <v>201</v>
      </c>
      <c r="G75" s="221">
        <v>156</v>
      </c>
      <c r="H75" s="215">
        <v>63</v>
      </c>
      <c r="I75" s="215">
        <v>122</v>
      </c>
      <c r="J75" s="218">
        <v>1.1990000000000001</v>
      </c>
      <c r="K75" s="219" t="s">
        <v>814</v>
      </c>
      <c r="L75" s="335">
        <v>1897.4</v>
      </c>
      <c r="M75" s="228" t="s">
        <v>191</v>
      </c>
      <c r="N75" s="523" t="s">
        <v>198</v>
      </c>
      <c r="P75" s="229" t="s">
        <v>630</v>
      </c>
      <c r="Q75" s="229"/>
    </row>
    <row r="76" spans="1:17">
      <c r="A76" s="215">
        <v>2</v>
      </c>
      <c r="B76" s="215" t="s">
        <v>700</v>
      </c>
      <c r="C76" s="215" t="s">
        <v>698</v>
      </c>
      <c r="D76" s="227" t="s">
        <v>190</v>
      </c>
      <c r="E76" s="221">
        <v>227</v>
      </c>
      <c r="F76" s="221">
        <v>206</v>
      </c>
      <c r="G76" s="221">
        <v>156</v>
      </c>
      <c r="H76" s="215">
        <v>63</v>
      </c>
      <c r="I76" s="215">
        <v>122</v>
      </c>
      <c r="J76" s="218">
        <v>1.1990000000000001</v>
      </c>
      <c r="K76" s="219" t="s">
        <v>814</v>
      </c>
      <c r="L76" s="335">
        <v>2238.61</v>
      </c>
      <c r="M76" s="228" t="s">
        <v>191</v>
      </c>
      <c r="N76" s="523" t="s">
        <v>198</v>
      </c>
      <c r="P76" s="229" t="s">
        <v>630</v>
      </c>
      <c r="Q76" s="229"/>
    </row>
    <row r="77" spans="1:17">
      <c r="A77" s="215">
        <v>3</v>
      </c>
      <c r="B77" s="215" t="s">
        <v>781</v>
      </c>
      <c r="C77" s="215" t="s">
        <v>782</v>
      </c>
      <c r="D77" s="227" t="s">
        <v>190</v>
      </c>
      <c r="E77" s="221">
        <v>227</v>
      </c>
      <c r="F77" s="221">
        <v>206</v>
      </c>
      <c r="G77" s="221">
        <v>156</v>
      </c>
      <c r="H77" s="215">
        <v>63</v>
      </c>
      <c r="I77" s="215">
        <v>122</v>
      </c>
      <c r="J77" s="218">
        <v>1.1990000000000001</v>
      </c>
      <c r="K77" s="219" t="s">
        <v>814</v>
      </c>
      <c r="L77" s="335">
        <v>2239.13</v>
      </c>
      <c r="M77" s="228" t="s">
        <v>191</v>
      </c>
      <c r="N77" s="523" t="s">
        <v>198</v>
      </c>
      <c r="P77" s="229" t="s">
        <v>630</v>
      </c>
      <c r="Q77" s="229"/>
    </row>
    <row r="78" spans="1:17">
      <c r="A78" s="215">
        <v>4</v>
      </c>
      <c r="B78" s="215" t="s">
        <v>790</v>
      </c>
      <c r="C78" s="215" t="s">
        <v>811</v>
      </c>
      <c r="D78" s="227" t="s">
        <v>190</v>
      </c>
      <c r="E78" s="221">
        <v>227</v>
      </c>
      <c r="F78" s="221">
        <v>206</v>
      </c>
      <c r="G78" s="221">
        <v>156</v>
      </c>
      <c r="H78" s="215">
        <v>63</v>
      </c>
      <c r="I78" s="215">
        <v>122</v>
      </c>
      <c r="J78" s="218">
        <v>1.1990000000000001</v>
      </c>
      <c r="K78" s="219" t="s">
        <v>814</v>
      </c>
      <c r="L78" s="335">
        <v>2250.1999999999998</v>
      </c>
      <c r="M78" s="228" t="s">
        <v>191</v>
      </c>
      <c r="N78" s="523" t="s">
        <v>198</v>
      </c>
      <c r="P78" s="229" t="s">
        <v>630</v>
      </c>
      <c r="Q78" s="229"/>
    </row>
    <row r="79" spans="1:17">
      <c r="A79" s="215">
        <v>5</v>
      </c>
      <c r="B79" s="215" t="s">
        <v>707</v>
      </c>
      <c r="C79" s="215" t="s">
        <v>712</v>
      </c>
      <c r="D79" s="227" t="s">
        <v>190</v>
      </c>
      <c r="E79" s="221">
        <v>227</v>
      </c>
      <c r="F79" s="221">
        <v>206</v>
      </c>
      <c r="G79" s="221">
        <v>156</v>
      </c>
      <c r="H79" s="215">
        <v>63</v>
      </c>
      <c r="I79" s="215">
        <v>122</v>
      </c>
      <c r="J79" s="218">
        <v>1.1990000000000001</v>
      </c>
      <c r="K79" s="219" t="s">
        <v>814</v>
      </c>
      <c r="L79" s="335">
        <v>2238.6799999999998</v>
      </c>
      <c r="M79" s="228" t="s">
        <v>191</v>
      </c>
      <c r="N79" s="523" t="s">
        <v>198</v>
      </c>
      <c r="O79" s="210"/>
      <c r="P79" s="229" t="s">
        <v>630</v>
      </c>
      <c r="Q79" s="229"/>
    </row>
    <row r="80" spans="1:17">
      <c r="A80" s="215">
        <v>6</v>
      </c>
      <c r="B80" s="215" t="s">
        <v>215</v>
      </c>
      <c r="C80" s="215" t="s">
        <v>216</v>
      </c>
      <c r="D80" s="227" t="s">
        <v>190</v>
      </c>
      <c r="E80" s="221">
        <v>222</v>
      </c>
      <c r="F80" s="221">
        <v>201</v>
      </c>
      <c r="G80" s="221">
        <v>156</v>
      </c>
      <c r="H80" s="215">
        <v>63</v>
      </c>
      <c r="I80" s="215">
        <v>122</v>
      </c>
      <c r="J80" s="218">
        <v>1.1990000000000001</v>
      </c>
      <c r="K80" s="219" t="s">
        <v>814</v>
      </c>
      <c r="L80" s="335">
        <v>1897.4</v>
      </c>
      <c r="M80" s="228" t="s">
        <v>191</v>
      </c>
      <c r="N80" s="523" t="s">
        <v>198</v>
      </c>
      <c r="O80" s="210"/>
      <c r="P80" s="229" t="s">
        <v>630</v>
      </c>
      <c r="Q80" s="229"/>
    </row>
    <row r="81" spans="1:17">
      <c r="A81" s="215">
        <v>7</v>
      </c>
      <c r="B81" s="215" t="s">
        <v>217</v>
      </c>
      <c r="C81" s="215" t="s">
        <v>218</v>
      </c>
      <c r="D81" s="227" t="s">
        <v>190</v>
      </c>
      <c r="E81" s="221">
        <v>222</v>
      </c>
      <c r="F81" s="221">
        <v>201</v>
      </c>
      <c r="G81" s="221">
        <v>156</v>
      </c>
      <c r="H81" s="215">
        <v>63</v>
      </c>
      <c r="I81" s="215">
        <v>122</v>
      </c>
      <c r="J81" s="218">
        <v>1.1990000000000001</v>
      </c>
      <c r="K81" s="219" t="s">
        <v>814</v>
      </c>
      <c r="L81" s="335">
        <v>2347.63</v>
      </c>
      <c r="M81" s="228" t="s">
        <v>191</v>
      </c>
      <c r="N81" s="523" t="s">
        <v>198</v>
      </c>
      <c r="O81" s="210"/>
      <c r="P81" s="229" t="s">
        <v>630</v>
      </c>
      <c r="Q81" s="229"/>
    </row>
    <row r="82" spans="1:17" s="247" customFormat="1">
      <c r="A82" s="215">
        <v>8</v>
      </c>
      <c r="B82" s="215" t="s">
        <v>219</v>
      </c>
      <c r="C82" s="215" t="s">
        <v>220</v>
      </c>
      <c r="D82" s="227" t="s">
        <v>190</v>
      </c>
      <c r="E82" s="221">
        <v>222</v>
      </c>
      <c r="F82" s="221">
        <v>201</v>
      </c>
      <c r="G82" s="221">
        <v>156</v>
      </c>
      <c r="H82" s="215">
        <v>63</v>
      </c>
      <c r="I82" s="215">
        <v>122</v>
      </c>
      <c r="J82" s="218">
        <v>1.1990000000000001</v>
      </c>
      <c r="K82" s="219" t="s">
        <v>814</v>
      </c>
      <c r="L82" s="335">
        <v>2347.6799999999998</v>
      </c>
      <c r="M82" s="228" t="s">
        <v>191</v>
      </c>
      <c r="N82" s="523" t="s">
        <v>198</v>
      </c>
      <c r="O82" s="210"/>
      <c r="P82" s="229" t="s">
        <v>630</v>
      </c>
      <c r="Q82" s="229"/>
    </row>
    <row r="83" spans="1:17" s="247" customFormat="1">
      <c r="A83" s="215"/>
      <c r="B83" s="215"/>
      <c r="C83" s="215"/>
      <c r="D83" s="227" t="s">
        <v>190</v>
      </c>
      <c r="E83" s="221"/>
      <c r="F83" s="221"/>
      <c r="G83" s="221"/>
      <c r="H83" s="215"/>
      <c r="I83" s="215"/>
      <c r="J83" s="218"/>
      <c r="K83" s="219" t="s">
        <v>814</v>
      </c>
      <c r="L83" s="335"/>
      <c r="M83" s="228" t="s">
        <v>191</v>
      </c>
      <c r="N83" s="523" t="s">
        <v>198</v>
      </c>
      <c r="O83" s="210"/>
      <c r="P83" s="229"/>
      <c r="Q83" s="229"/>
    </row>
    <row r="84" spans="1:17" s="247" customFormat="1">
      <c r="A84" s="215"/>
      <c r="B84" s="215"/>
      <c r="C84" s="215"/>
      <c r="D84" s="227" t="s">
        <v>190</v>
      </c>
      <c r="E84" s="221"/>
      <c r="F84" s="221"/>
      <c r="G84" s="221"/>
      <c r="H84" s="215"/>
      <c r="I84" s="215"/>
      <c r="J84" s="218"/>
      <c r="K84" s="219" t="s">
        <v>814</v>
      </c>
      <c r="L84" s="335"/>
      <c r="M84" s="228" t="s">
        <v>191</v>
      </c>
      <c r="N84" s="523" t="s">
        <v>198</v>
      </c>
      <c r="O84" s="210"/>
      <c r="P84" s="229"/>
      <c r="Q84" s="229"/>
    </row>
    <row r="85" spans="1:17" s="247" customFormat="1">
      <c r="A85" s="215"/>
      <c r="B85" s="215"/>
      <c r="C85" s="215"/>
      <c r="D85" s="227" t="s">
        <v>190</v>
      </c>
      <c r="E85" s="221"/>
      <c r="F85" s="221"/>
      <c r="G85" s="221"/>
      <c r="H85" s="215"/>
      <c r="I85" s="215"/>
      <c r="J85" s="218"/>
      <c r="K85" s="219" t="s">
        <v>814</v>
      </c>
      <c r="L85" s="335"/>
      <c r="M85" s="228" t="s">
        <v>191</v>
      </c>
      <c r="N85" s="523" t="s">
        <v>198</v>
      </c>
      <c r="O85" s="210"/>
      <c r="P85" s="229"/>
      <c r="Q85" s="229"/>
    </row>
    <row r="86" spans="1:17" s="247" customFormat="1">
      <c r="A86" s="215"/>
      <c r="B86" s="215"/>
      <c r="C86" s="215"/>
      <c r="D86" s="227" t="s">
        <v>190</v>
      </c>
      <c r="E86" s="221"/>
      <c r="F86" s="221"/>
      <c r="G86" s="221"/>
      <c r="H86" s="215"/>
      <c r="I86" s="215"/>
      <c r="J86" s="218"/>
      <c r="K86" s="219" t="s">
        <v>814</v>
      </c>
      <c r="L86" s="335"/>
      <c r="M86" s="228" t="s">
        <v>191</v>
      </c>
      <c r="N86" s="523" t="s">
        <v>198</v>
      </c>
      <c r="O86" s="210"/>
      <c r="P86" s="229"/>
      <c r="Q86" s="229"/>
    </row>
    <row r="87" spans="1:17" s="247" customFormat="1">
      <c r="A87" s="215"/>
      <c r="B87" s="215"/>
      <c r="C87" s="215"/>
      <c r="D87" s="227" t="s">
        <v>190</v>
      </c>
      <c r="E87" s="221"/>
      <c r="F87" s="221"/>
      <c r="G87" s="221"/>
      <c r="H87" s="215"/>
      <c r="I87" s="215"/>
      <c r="J87" s="218"/>
      <c r="K87" s="219" t="s">
        <v>814</v>
      </c>
      <c r="L87" s="335"/>
      <c r="M87" s="228" t="s">
        <v>191</v>
      </c>
      <c r="N87" s="523" t="s">
        <v>198</v>
      </c>
      <c r="O87" s="210"/>
      <c r="P87" s="229"/>
      <c r="Q87" s="229"/>
    </row>
    <row r="88" spans="1:17">
      <c r="A88" s="215">
        <v>1</v>
      </c>
      <c r="B88" s="215" t="s">
        <v>349</v>
      </c>
      <c r="C88" s="215" t="s">
        <v>350</v>
      </c>
      <c r="D88" s="227" t="s">
        <v>190</v>
      </c>
      <c r="E88" s="221">
        <v>220</v>
      </c>
      <c r="F88" s="221">
        <v>199</v>
      </c>
      <c r="G88" s="221">
        <v>158</v>
      </c>
      <c r="H88" s="215">
        <v>62</v>
      </c>
      <c r="I88" s="215">
        <v>121</v>
      </c>
      <c r="J88" s="218">
        <v>1.1850000000000001</v>
      </c>
      <c r="K88" s="219" t="s">
        <v>814</v>
      </c>
      <c r="L88" s="335">
        <v>1991.71</v>
      </c>
      <c r="M88" s="228" t="s">
        <v>191</v>
      </c>
      <c r="N88" s="523" t="s">
        <v>198</v>
      </c>
      <c r="P88" s="229" t="s">
        <v>630</v>
      </c>
      <c r="Q88" s="229"/>
    </row>
    <row r="89" spans="1:17">
      <c r="A89" s="215">
        <v>2</v>
      </c>
      <c r="B89" s="215" t="s">
        <v>33</v>
      </c>
      <c r="C89" s="215" t="s">
        <v>36</v>
      </c>
      <c r="D89" s="227" t="s">
        <v>190</v>
      </c>
      <c r="E89" s="221">
        <v>220</v>
      </c>
      <c r="F89" s="221">
        <v>199</v>
      </c>
      <c r="G89" s="221">
        <v>158</v>
      </c>
      <c r="H89" s="215">
        <v>62</v>
      </c>
      <c r="I89" s="215">
        <v>121</v>
      </c>
      <c r="J89" s="218">
        <v>1.1850000000000001</v>
      </c>
      <c r="K89" s="219" t="s">
        <v>814</v>
      </c>
      <c r="L89" s="335">
        <v>2033.63</v>
      </c>
      <c r="M89" s="228" t="s">
        <v>191</v>
      </c>
      <c r="N89" s="523" t="s">
        <v>198</v>
      </c>
      <c r="P89" s="229" t="s">
        <v>630</v>
      </c>
      <c r="Q89" s="229"/>
    </row>
    <row r="90" spans="1:17">
      <c r="A90" s="215">
        <v>3</v>
      </c>
      <c r="B90" s="215" t="s">
        <v>389</v>
      </c>
      <c r="C90" s="215" t="s">
        <v>390</v>
      </c>
      <c r="D90" s="227" t="s">
        <v>190</v>
      </c>
      <c r="E90" s="221">
        <v>220</v>
      </c>
      <c r="F90" s="221">
        <v>199</v>
      </c>
      <c r="G90" s="221">
        <v>158</v>
      </c>
      <c r="H90" s="215">
        <v>62</v>
      </c>
      <c r="I90" s="215">
        <v>121</v>
      </c>
      <c r="J90" s="218">
        <v>1.1850000000000001</v>
      </c>
      <c r="K90" s="219" t="s">
        <v>814</v>
      </c>
      <c r="L90" s="335">
        <v>2167.13</v>
      </c>
      <c r="M90" s="228" t="s">
        <v>191</v>
      </c>
      <c r="N90" s="523" t="s">
        <v>198</v>
      </c>
      <c r="P90" s="229" t="s">
        <v>630</v>
      </c>
      <c r="Q90" s="229"/>
    </row>
    <row r="91" spans="1:17">
      <c r="A91" s="215">
        <v>4</v>
      </c>
      <c r="B91" s="215" t="s">
        <v>25</v>
      </c>
      <c r="C91" s="215" t="s">
        <v>29</v>
      </c>
      <c r="D91" s="227" t="s">
        <v>190</v>
      </c>
      <c r="E91" s="221">
        <v>220</v>
      </c>
      <c r="F91" s="221">
        <v>199</v>
      </c>
      <c r="G91" s="221">
        <v>158</v>
      </c>
      <c r="H91" s="215">
        <v>62</v>
      </c>
      <c r="I91" s="215">
        <v>121</v>
      </c>
      <c r="J91" s="218">
        <v>1.1850000000000001</v>
      </c>
      <c r="K91" s="219" t="s">
        <v>814</v>
      </c>
      <c r="L91" s="335">
        <v>2445.35</v>
      </c>
      <c r="M91" s="228" t="s">
        <v>191</v>
      </c>
      <c r="N91" s="523" t="s">
        <v>198</v>
      </c>
      <c r="P91" s="229" t="s">
        <v>630</v>
      </c>
      <c r="Q91" s="229"/>
    </row>
    <row r="92" spans="1:17">
      <c r="A92" s="215">
        <v>5</v>
      </c>
      <c r="B92" s="215" t="s">
        <v>26</v>
      </c>
      <c r="C92" s="215" t="s">
        <v>30</v>
      </c>
      <c r="D92" s="227" t="s">
        <v>190</v>
      </c>
      <c r="E92" s="221">
        <v>220</v>
      </c>
      <c r="F92" s="221">
        <v>199</v>
      </c>
      <c r="G92" s="221">
        <v>158</v>
      </c>
      <c r="H92" s="215">
        <v>62</v>
      </c>
      <c r="I92" s="215">
        <v>121</v>
      </c>
      <c r="J92" s="218">
        <v>1.1850000000000001</v>
      </c>
      <c r="K92" s="219" t="s">
        <v>814</v>
      </c>
      <c r="L92" s="335">
        <v>2456.2800000000002</v>
      </c>
      <c r="M92" s="228" t="s">
        <v>191</v>
      </c>
      <c r="N92" s="523" t="s">
        <v>198</v>
      </c>
      <c r="P92" s="229" t="s">
        <v>630</v>
      </c>
      <c r="Q92" s="229"/>
    </row>
    <row r="93" spans="1:17" s="252" customFormat="1">
      <c r="A93" s="215">
        <v>6</v>
      </c>
      <c r="B93" s="215" t="s">
        <v>463</v>
      </c>
      <c r="C93" s="215" t="s">
        <v>464</v>
      </c>
      <c r="D93" s="227" t="s">
        <v>190</v>
      </c>
      <c r="E93" s="221">
        <v>215</v>
      </c>
      <c r="F93" s="221">
        <v>194</v>
      </c>
      <c r="G93" s="221">
        <v>158</v>
      </c>
      <c r="H93" s="215">
        <v>62</v>
      </c>
      <c r="I93" s="215">
        <v>121</v>
      </c>
      <c r="J93" s="218">
        <v>1.1850000000000001</v>
      </c>
      <c r="K93" s="219" t="s">
        <v>814</v>
      </c>
      <c r="L93" s="335">
        <v>1933.89</v>
      </c>
      <c r="M93" s="228" t="s">
        <v>191</v>
      </c>
      <c r="N93" s="523" t="s">
        <v>198</v>
      </c>
      <c r="P93" s="229" t="s">
        <v>631</v>
      </c>
      <c r="Q93" s="229"/>
    </row>
    <row r="94" spans="1:17" s="252" customFormat="1">
      <c r="A94" s="215">
        <v>7</v>
      </c>
      <c r="B94" s="215" t="s">
        <v>469</v>
      </c>
      <c r="C94" s="215" t="s">
        <v>470</v>
      </c>
      <c r="D94" s="227" t="s">
        <v>190</v>
      </c>
      <c r="E94" s="221">
        <v>215</v>
      </c>
      <c r="F94" s="221">
        <v>194</v>
      </c>
      <c r="G94" s="221">
        <v>158</v>
      </c>
      <c r="H94" s="215">
        <v>62</v>
      </c>
      <c r="I94" s="215">
        <v>121</v>
      </c>
      <c r="J94" s="218">
        <v>1.1850000000000001</v>
      </c>
      <c r="K94" s="219" t="s">
        <v>814</v>
      </c>
      <c r="L94" s="335">
        <v>2382.59</v>
      </c>
      <c r="M94" s="228" t="s">
        <v>191</v>
      </c>
      <c r="N94" s="523" t="s">
        <v>198</v>
      </c>
      <c r="P94" s="229" t="s">
        <v>631</v>
      </c>
      <c r="Q94" s="229"/>
    </row>
    <row r="95" spans="1:17" s="252" customFormat="1">
      <c r="A95" s="215">
        <v>8</v>
      </c>
      <c r="B95" s="215" t="s">
        <v>467</v>
      </c>
      <c r="C95" s="215" t="s">
        <v>468</v>
      </c>
      <c r="D95" s="227" t="s">
        <v>190</v>
      </c>
      <c r="E95" s="221">
        <v>215</v>
      </c>
      <c r="F95" s="221">
        <v>194</v>
      </c>
      <c r="G95" s="221">
        <v>158</v>
      </c>
      <c r="H95" s="215">
        <v>62</v>
      </c>
      <c r="I95" s="215">
        <v>121</v>
      </c>
      <c r="J95" s="218">
        <v>1.1850000000000001</v>
      </c>
      <c r="K95" s="219" t="s">
        <v>814</v>
      </c>
      <c r="L95" s="335">
        <v>2371.59</v>
      </c>
      <c r="M95" s="228" t="s">
        <v>191</v>
      </c>
      <c r="N95" s="523" t="s">
        <v>198</v>
      </c>
      <c r="P95" s="229" t="s">
        <v>631</v>
      </c>
      <c r="Q95" s="229"/>
    </row>
    <row r="96" spans="1:17" s="252" customFormat="1">
      <c r="A96" s="215">
        <v>9</v>
      </c>
      <c r="B96" s="215" t="s">
        <v>471</v>
      </c>
      <c r="C96" s="215" t="s">
        <v>472</v>
      </c>
      <c r="D96" s="227" t="s">
        <v>190</v>
      </c>
      <c r="E96" s="221">
        <v>215</v>
      </c>
      <c r="F96" s="221">
        <v>194</v>
      </c>
      <c r="G96" s="221">
        <v>158</v>
      </c>
      <c r="H96" s="215">
        <v>62</v>
      </c>
      <c r="I96" s="215">
        <v>121</v>
      </c>
      <c r="J96" s="218">
        <v>1.1850000000000001</v>
      </c>
      <c r="K96" s="219" t="s">
        <v>814</v>
      </c>
      <c r="L96" s="335">
        <v>2086.5500000000002</v>
      </c>
      <c r="M96" s="228" t="s">
        <v>191</v>
      </c>
      <c r="N96" s="523" t="s">
        <v>198</v>
      </c>
      <c r="P96" s="229" t="s">
        <v>631</v>
      </c>
      <c r="Q96" s="229"/>
    </row>
    <row r="97" spans="1:17" s="252" customFormat="1">
      <c r="A97" s="215">
        <v>10</v>
      </c>
      <c r="B97" s="215" t="s">
        <v>473</v>
      </c>
      <c r="C97" s="215" t="s">
        <v>474</v>
      </c>
      <c r="D97" s="227" t="s">
        <v>190</v>
      </c>
      <c r="E97" s="221">
        <v>215</v>
      </c>
      <c r="F97" s="221">
        <v>194</v>
      </c>
      <c r="G97" s="221">
        <v>158</v>
      </c>
      <c r="H97" s="215">
        <v>62</v>
      </c>
      <c r="I97" s="215">
        <v>121</v>
      </c>
      <c r="J97" s="218">
        <v>1.1850000000000001</v>
      </c>
      <c r="K97" s="219" t="s">
        <v>814</v>
      </c>
      <c r="L97" s="335">
        <v>2242.12</v>
      </c>
      <c r="M97" s="228" t="s">
        <v>191</v>
      </c>
      <c r="N97" s="523" t="s">
        <v>198</v>
      </c>
      <c r="O97" s="210"/>
      <c r="P97" s="229" t="s">
        <v>631</v>
      </c>
      <c r="Q97" s="229"/>
    </row>
    <row r="98" spans="1:17" s="252" customFormat="1">
      <c r="A98" s="215">
        <v>11</v>
      </c>
      <c r="B98" s="215" t="s">
        <v>475</v>
      </c>
      <c r="C98" s="215" t="s">
        <v>476</v>
      </c>
      <c r="D98" s="227" t="s">
        <v>190</v>
      </c>
      <c r="E98" s="221">
        <v>215</v>
      </c>
      <c r="F98" s="221">
        <v>194</v>
      </c>
      <c r="G98" s="221">
        <v>158</v>
      </c>
      <c r="H98" s="215">
        <v>62</v>
      </c>
      <c r="I98" s="215">
        <v>121</v>
      </c>
      <c r="J98" s="218">
        <v>1.1850000000000001</v>
      </c>
      <c r="K98" s="219" t="s">
        <v>814</v>
      </c>
      <c r="L98" s="335">
        <v>2193.87</v>
      </c>
      <c r="M98" s="228" t="s">
        <v>191</v>
      </c>
      <c r="N98" s="523" t="s">
        <v>198</v>
      </c>
      <c r="O98" s="210"/>
      <c r="P98" s="229" t="s">
        <v>631</v>
      </c>
      <c r="Q98" s="229"/>
    </row>
    <row r="99" spans="1:17" s="252" customFormat="1">
      <c r="A99" s="215">
        <v>12</v>
      </c>
      <c r="B99" s="215" t="s">
        <v>477</v>
      </c>
      <c r="C99" s="215" t="s">
        <v>478</v>
      </c>
      <c r="D99" s="227" t="s">
        <v>190</v>
      </c>
      <c r="E99" s="221">
        <v>215</v>
      </c>
      <c r="F99" s="221">
        <v>194</v>
      </c>
      <c r="G99" s="221">
        <v>158</v>
      </c>
      <c r="H99" s="215">
        <v>62</v>
      </c>
      <c r="I99" s="215">
        <v>121</v>
      </c>
      <c r="J99" s="218">
        <v>1.1850000000000001</v>
      </c>
      <c r="K99" s="219" t="s">
        <v>814</v>
      </c>
      <c r="L99" s="335">
        <v>2172.6799999999998</v>
      </c>
      <c r="M99" s="228" t="s">
        <v>191</v>
      </c>
      <c r="N99" s="523" t="s">
        <v>198</v>
      </c>
      <c r="P99" s="229" t="s">
        <v>631</v>
      </c>
      <c r="Q99" s="229"/>
    </row>
    <row r="100" spans="1:17" s="252" customFormat="1">
      <c r="A100" s="215">
        <v>13</v>
      </c>
      <c r="B100" s="215" t="s">
        <v>692</v>
      </c>
      <c r="C100" s="215" t="s">
        <v>672</v>
      </c>
      <c r="D100" s="227" t="s">
        <v>190</v>
      </c>
      <c r="E100" s="221">
        <v>225</v>
      </c>
      <c r="F100" s="221">
        <v>204</v>
      </c>
      <c r="G100" s="221">
        <v>158</v>
      </c>
      <c r="H100" s="215">
        <v>62</v>
      </c>
      <c r="I100" s="215">
        <v>121</v>
      </c>
      <c r="J100" s="218">
        <v>1.1850000000000001</v>
      </c>
      <c r="K100" s="219" t="s">
        <v>814</v>
      </c>
      <c r="L100" s="335">
        <v>2343</v>
      </c>
      <c r="M100" s="228" t="s">
        <v>191</v>
      </c>
      <c r="N100" s="523" t="s">
        <v>198</v>
      </c>
      <c r="O100" s="210"/>
      <c r="P100" s="229" t="s">
        <v>630</v>
      </c>
      <c r="Q100" s="229"/>
    </row>
    <row r="101" spans="1:17" s="252" customFormat="1">
      <c r="A101" s="215">
        <v>14</v>
      </c>
      <c r="B101" s="215" t="s">
        <v>764</v>
      </c>
      <c r="C101" s="215" t="s">
        <v>772</v>
      </c>
      <c r="D101" s="227" t="s">
        <v>190</v>
      </c>
      <c r="E101" s="221">
        <v>225</v>
      </c>
      <c r="F101" s="221">
        <v>204</v>
      </c>
      <c r="G101" s="221">
        <v>158</v>
      </c>
      <c r="H101" s="215">
        <v>62</v>
      </c>
      <c r="I101" s="215">
        <v>121</v>
      </c>
      <c r="J101" s="218">
        <v>1.1850000000000001</v>
      </c>
      <c r="K101" s="219" t="s">
        <v>814</v>
      </c>
      <c r="L101" s="335">
        <v>2384.88</v>
      </c>
      <c r="M101" s="228" t="s">
        <v>191</v>
      </c>
      <c r="N101" s="523" t="s">
        <v>198</v>
      </c>
      <c r="O101" s="210"/>
      <c r="P101" s="229" t="s">
        <v>630</v>
      </c>
      <c r="Q101" s="229"/>
    </row>
    <row r="102" spans="1:17" s="252" customFormat="1">
      <c r="A102" s="215">
        <v>15</v>
      </c>
      <c r="B102" s="215" t="s">
        <v>765</v>
      </c>
      <c r="C102" s="215" t="s">
        <v>773</v>
      </c>
      <c r="D102" s="227" t="s">
        <v>190</v>
      </c>
      <c r="E102" s="221">
        <v>225</v>
      </c>
      <c r="F102" s="221">
        <v>204</v>
      </c>
      <c r="G102" s="221">
        <v>158</v>
      </c>
      <c r="H102" s="215">
        <v>62</v>
      </c>
      <c r="I102" s="215">
        <v>121</v>
      </c>
      <c r="J102" s="218">
        <v>1.1850000000000001</v>
      </c>
      <c r="K102" s="219" t="s">
        <v>814</v>
      </c>
      <c r="L102" s="335">
        <v>2796.8</v>
      </c>
      <c r="M102" s="228" t="s">
        <v>191</v>
      </c>
      <c r="N102" s="523" t="s">
        <v>198</v>
      </c>
      <c r="O102" s="210"/>
      <c r="P102" s="229" t="s">
        <v>630</v>
      </c>
      <c r="Q102" s="229"/>
    </row>
    <row r="103" spans="1:17" s="252" customFormat="1">
      <c r="A103" s="215">
        <v>16</v>
      </c>
      <c r="B103" s="215" t="s">
        <v>766</v>
      </c>
      <c r="C103" s="215" t="s">
        <v>774</v>
      </c>
      <c r="D103" s="227" t="s">
        <v>190</v>
      </c>
      <c r="E103" s="221">
        <v>225</v>
      </c>
      <c r="F103" s="221">
        <v>204</v>
      </c>
      <c r="G103" s="221">
        <v>158</v>
      </c>
      <c r="H103" s="215">
        <v>62</v>
      </c>
      <c r="I103" s="215">
        <v>121</v>
      </c>
      <c r="J103" s="218">
        <v>1.1850000000000001</v>
      </c>
      <c r="K103" s="219" t="s">
        <v>814</v>
      </c>
      <c r="L103" s="335">
        <v>2807.73</v>
      </c>
      <c r="M103" s="228" t="s">
        <v>191</v>
      </c>
      <c r="N103" s="523" t="s">
        <v>198</v>
      </c>
      <c r="O103" s="210"/>
      <c r="P103" s="229" t="s">
        <v>630</v>
      </c>
      <c r="Q103" s="229"/>
    </row>
    <row r="104" spans="1:17" s="252" customFormat="1">
      <c r="A104" s="215">
        <v>17</v>
      </c>
      <c r="B104" s="215" t="s">
        <v>800</v>
      </c>
      <c r="C104" s="215" t="s">
        <v>803</v>
      </c>
      <c r="D104" s="227" t="s">
        <v>190</v>
      </c>
      <c r="E104" s="221">
        <v>225</v>
      </c>
      <c r="F104" s="221">
        <v>204</v>
      </c>
      <c r="G104" s="221">
        <v>158</v>
      </c>
      <c r="H104" s="215">
        <v>62</v>
      </c>
      <c r="I104" s="215">
        <v>121</v>
      </c>
      <c r="J104" s="218">
        <v>1.1850000000000001</v>
      </c>
      <c r="K104" s="219" t="s">
        <v>814</v>
      </c>
      <c r="L104" s="335">
        <v>2516.15</v>
      </c>
      <c r="M104" s="228" t="s">
        <v>191</v>
      </c>
      <c r="N104" s="523" t="s">
        <v>198</v>
      </c>
      <c r="O104" s="210"/>
      <c r="P104" s="229" t="s">
        <v>630</v>
      </c>
      <c r="Q104" s="229"/>
    </row>
    <row r="105" spans="1:17" s="252" customFormat="1">
      <c r="A105" s="215">
        <v>18</v>
      </c>
      <c r="B105" s="215" t="s">
        <v>662</v>
      </c>
      <c r="C105" s="215" t="s">
        <v>669</v>
      </c>
      <c r="D105" s="227" t="s">
        <v>190</v>
      </c>
      <c r="E105" s="221">
        <v>220</v>
      </c>
      <c r="F105" s="221">
        <v>199</v>
      </c>
      <c r="G105" s="221">
        <v>158</v>
      </c>
      <c r="H105" s="215">
        <v>62</v>
      </c>
      <c r="I105" s="215">
        <v>121</v>
      </c>
      <c r="J105" s="218">
        <v>1.1850000000000001</v>
      </c>
      <c r="K105" s="219" t="s">
        <v>814</v>
      </c>
      <c r="L105" s="335">
        <v>2297.34</v>
      </c>
      <c r="M105" s="228" t="s">
        <v>191</v>
      </c>
      <c r="N105" s="523" t="s">
        <v>198</v>
      </c>
      <c r="O105" s="210"/>
      <c r="P105" s="229" t="s">
        <v>631</v>
      </c>
      <c r="Q105" s="229"/>
    </row>
    <row r="106" spans="1:17" s="252" customFormat="1">
      <c r="A106" s="215">
        <v>19</v>
      </c>
      <c r="B106" s="215" t="s">
        <v>670</v>
      </c>
      <c r="C106" s="215" t="s">
        <v>671</v>
      </c>
      <c r="D106" s="227" t="s">
        <v>190</v>
      </c>
      <c r="E106" s="221">
        <v>220</v>
      </c>
      <c r="F106" s="221">
        <v>199</v>
      </c>
      <c r="G106" s="221">
        <v>158</v>
      </c>
      <c r="H106" s="215">
        <v>62</v>
      </c>
      <c r="I106" s="215">
        <v>121</v>
      </c>
      <c r="J106" s="218">
        <v>1.1850000000000001</v>
      </c>
      <c r="K106" s="219" t="s">
        <v>814</v>
      </c>
      <c r="L106" s="335">
        <v>2449.66</v>
      </c>
      <c r="M106" s="228" t="s">
        <v>191</v>
      </c>
      <c r="N106" s="523" t="s">
        <v>198</v>
      </c>
      <c r="O106" s="210"/>
      <c r="P106" s="229" t="s">
        <v>630</v>
      </c>
      <c r="Q106" s="229"/>
    </row>
    <row r="107" spans="1:17" s="252" customFormat="1">
      <c r="A107" s="215">
        <v>20</v>
      </c>
      <c r="B107" s="215" t="s">
        <v>749</v>
      </c>
      <c r="C107" s="215" t="s">
        <v>736</v>
      </c>
      <c r="D107" s="227" t="s">
        <v>190</v>
      </c>
      <c r="E107" s="221">
        <v>220</v>
      </c>
      <c r="F107" s="221">
        <v>199</v>
      </c>
      <c r="G107" s="221">
        <v>158</v>
      </c>
      <c r="H107" s="215">
        <v>62</v>
      </c>
      <c r="I107" s="215">
        <v>121</v>
      </c>
      <c r="J107" s="218">
        <v>1.1850000000000001</v>
      </c>
      <c r="K107" s="219" t="s">
        <v>814</v>
      </c>
      <c r="L107" s="335">
        <v>2735.24</v>
      </c>
      <c r="M107" s="228" t="s">
        <v>191</v>
      </c>
      <c r="N107" s="523" t="s">
        <v>198</v>
      </c>
      <c r="O107" s="210"/>
      <c r="P107" s="229" t="s">
        <v>631</v>
      </c>
      <c r="Q107" s="229"/>
    </row>
    <row r="108" spans="1:17" s="252" customFormat="1">
      <c r="A108" s="215">
        <v>21</v>
      </c>
      <c r="B108" s="215" t="s">
        <v>751</v>
      </c>
      <c r="C108" s="215" t="s">
        <v>738</v>
      </c>
      <c r="D108" s="227" t="s">
        <v>190</v>
      </c>
      <c r="E108" s="221">
        <v>220</v>
      </c>
      <c r="F108" s="221">
        <v>199</v>
      </c>
      <c r="G108" s="221">
        <v>158</v>
      </c>
      <c r="H108" s="215">
        <v>62</v>
      </c>
      <c r="I108" s="215">
        <v>121</v>
      </c>
      <c r="J108" s="218">
        <v>1.1850000000000001</v>
      </c>
      <c r="K108" s="219" t="s">
        <v>814</v>
      </c>
      <c r="L108" s="335">
        <v>2746.17</v>
      </c>
      <c r="M108" s="228" t="s">
        <v>191</v>
      </c>
      <c r="N108" s="523" t="s">
        <v>198</v>
      </c>
      <c r="P108" s="229" t="s">
        <v>631</v>
      </c>
      <c r="Q108" s="229"/>
    </row>
    <row r="109" spans="1:17" s="252" customFormat="1">
      <c r="A109" s="215">
        <v>22</v>
      </c>
      <c r="B109" s="215" t="s">
        <v>761</v>
      </c>
      <c r="C109" s="215" t="s">
        <v>762</v>
      </c>
      <c r="D109" s="227" t="s">
        <v>190</v>
      </c>
      <c r="E109" s="221">
        <v>220</v>
      </c>
      <c r="F109" s="221">
        <v>199</v>
      </c>
      <c r="G109" s="221">
        <v>158</v>
      </c>
      <c r="H109" s="215">
        <v>62</v>
      </c>
      <c r="I109" s="215">
        <v>121</v>
      </c>
      <c r="J109" s="218">
        <v>1.1850000000000001</v>
      </c>
      <c r="K109" s="219" t="s">
        <v>814</v>
      </c>
      <c r="L109" s="335">
        <v>2339.4499999999998</v>
      </c>
      <c r="M109" s="228" t="s">
        <v>191</v>
      </c>
      <c r="N109" s="523" t="s">
        <v>198</v>
      </c>
      <c r="P109" s="229" t="s">
        <v>631</v>
      </c>
      <c r="Q109" s="229"/>
    </row>
    <row r="110" spans="1:17" s="252" customFormat="1">
      <c r="A110" s="215">
        <v>23</v>
      </c>
      <c r="B110" s="215" t="s">
        <v>754</v>
      </c>
      <c r="C110" s="215" t="s">
        <v>741</v>
      </c>
      <c r="D110" s="227" t="s">
        <v>190</v>
      </c>
      <c r="E110" s="221">
        <v>220</v>
      </c>
      <c r="F110" s="221">
        <v>199</v>
      </c>
      <c r="G110" s="221">
        <v>158</v>
      </c>
      <c r="H110" s="215">
        <v>62</v>
      </c>
      <c r="I110" s="215">
        <v>121</v>
      </c>
      <c r="J110" s="218">
        <v>1.1850000000000001</v>
      </c>
      <c r="K110" s="219" t="s">
        <v>814</v>
      </c>
      <c r="L110" s="335">
        <v>2606</v>
      </c>
      <c r="M110" s="228" t="s">
        <v>191</v>
      </c>
      <c r="N110" s="523" t="s">
        <v>198</v>
      </c>
      <c r="O110" s="210"/>
      <c r="P110" s="229" t="s">
        <v>631</v>
      </c>
      <c r="Q110" s="229"/>
    </row>
    <row r="111" spans="1:17" s="252" customFormat="1">
      <c r="A111" s="215">
        <v>24</v>
      </c>
      <c r="B111" s="215" t="s">
        <v>756</v>
      </c>
      <c r="C111" s="215" t="s">
        <v>743</v>
      </c>
      <c r="D111" s="227" t="s">
        <v>190</v>
      </c>
      <c r="E111" s="221">
        <v>220</v>
      </c>
      <c r="F111" s="221">
        <v>199</v>
      </c>
      <c r="G111" s="221">
        <v>158</v>
      </c>
      <c r="H111" s="215">
        <v>62</v>
      </c>
      <c r="I111" s="215">
        <v>121</v>
      </c>
      <c r="J111" s="218">
        <v>1.1850000000000001</v>
      </c>
      <c r="K111" s="219" t="s">
        <v>814</v>
      </c>
      <c r="L111" s="335">
        <v>2557.5</v>
      </c>
      <c r="M111" s="228" t="s">
        <v>191</v>
      </c>
      <c r="N111" s="523" t="s">
        <v>198</v>
      </c>
      <c r="O111" s="210"/>
      <c r="P111" s="229" t="s">
        <v>631</v>
      </c>
      <c r="Q111" s="229"/>
    </row>
    <row r="112" spans="1:17" s="252" customFormat="1">
      <c r="A112" s="215">
        <v>25</v>
      </c>
      <c r="B112" s="215" t="s">
        <v>752</v>
      </c>
      <c r="C112" s="215" t="s">
        <v>739</v>
      </c>
      <c r="D112" s="227" t="s">
        <v>190</v>
      </c>
      <c r="E112" s="221">
        <v>220</v>
      </c>
      <c r="F112" s="221">
        <v>199</v>
      </c>
      <c r="G112" s="221">
        <v>158</v>
      </c>
      <c r="H112" s="215">
        <v>62</v>
      </c>
      <c r="I112" s="215">
        <v>121</v>
      </c>
      <c r="J112" s="218">
        <v>1.1850000000000001</v>
      </c>
      <c r="K112" s="219" t="s">
        <v>814</v>
      </c>
      <c r="L112" s="335">
        <v>2536.65</v>
      </c>
      <c r="M112" s="228" t="s">
        <v>191</v>
      </c>
      <c r="N112" s="523" t="s">
        <v>198</v>
      </c>
      <c r="O112" s="210"/>
      <c r="P112" s="229" t="s">
        <v>631</v>
      </c>
      <c r="Q112" s="229"/>
    </row>
    <row r="113" spans="1:17" s="252" customFormat="1">
      <c r="A113" s="215">
        <v>26</v>
      </c>
      <c r="B113" s="215" t="s">
        <v>465</v>
      </c>
      <c r="C113" s="215" t="s">
        <v>466</v>
      </c>
      <c r="D113" s="227" t="s">
        <v>190</v>
      </c>
      <c r="E113" s="221">
        <v>215</v>
      </c>
      <c r="F113" s="221">
        <v>194</v>
      </c>
      <c r="G113" s="221">
        <v>158</v>
      </c>
      <c r="H113" s="215">
        <v>62</v>
      </c>
      <c r="I113" s="215">
        <v>121</v>
      </c>
      <c r="J113" s="218">
        <v>1.1850000000000001</v>
      </c>
      <c r="K113" s="219" t="s">
        <v>814</v>
      </c>
      <c r="L113" s="335">
        <v>1975.79</v>
      </c>
      <c r="M113" s="228" t="s">
        <v>191</v>
      </c>
      <c r="N113" s="523" t="s">
        <v>198</v>
      </c>
      <c r="O113" s="210"/>
      <c r="P113" s="229" t="s">
        <v>631</v>
      </c>
      <c r="Q113" s="229"/>
    </row>
    <row r="114" spans="1:17" s="252" customFormat="1">
      <c r="A114" s="215">
        <v>27</v>
      </c>
      <c r="B114" s="215" t="s">
        <v>290</v>
      </c>
      <c r="C114" s="215" t="s">
        <v>291</v>
      </c>
      <c r="D114" s="227" t="s">
        <v>190</v>
      </c>
      <c r="E114" s="221">
        <v>215</v>
      </c>
      <c r="F114" s="221">
        <v>194</v>
      </c>
      <c r="G114" s="221">
        <v>158</v>
      </c>
      <c r="H114" s="215">
        <v>62</v>
      </c>
      <c r="I114" s="215">
        <v>121</v>
      </c>
      <c r="J114" s="218">
        <v>1.1850000000000001</v>
      </c>
      <c r="K114" s="219" t="s">
        <v>814</v>
      </c>
      <c r="L114" s="335">
        <v>2010.68</v>
      </c>
      <c r="M114" s="228" t="s">
        <v>191</v>
      </c>
      <c r="N114" s="523" t="s">
        <v>198</v>
      </c>
      <c r="O114" s="210"/>
      <c r="P114" s="229" t="s">
        <v>631</v>
      </c>
      <c r="Q114" s="229"/>
    </row>
    <row r="115" spans="1:17" s="252" customFormat="1">
      <c r="A115" s="215">
        <v>28</v>
      </c>
      <c r="B115" s="215" t="s">
        <v>90</v>
      </c>
      <c r="C115" s="215" t="s">
        <v>558</v>
      </c>
      <c r="D115" s="227" t="s">
        <v>190</v>
      </c>
      <c r="E115" s="221">
        <v>215</v>
      </c>
      <c r="F115" s="221">
        <v>194</v>
      </c>
      <c r="G115" s="221">
        <v>158</v>
      </c>
      <c r="H115" s="215">
        <v>62</v>
      </c>
      <c r="I115" s="215">
        <v>121</v>
      </c>
      <c r="J115" s="218">
        <v>1.1850000000000001</v>
      </c>
      <c r="K115" s="219" t="s">
        <v>814</v>
      </c>
      <c r="L115" s="335">
        <v>2435.66</v>
      </c>
      <c r="M115" s="228" t="s">
        <v>191</v>
      </c>
      <c r="N115" s="523" t="s">
        <v>198</v>
      </c>
      <c r="O115" s="210"/>
      <c r="P115" s="229" t="s">
        <v>631</v>
      </c>
      <c r="Q115" s="229"/>
    </row>
    <row r="116" spans="1:17" s="252" customFormat="1">
      <c r="A116" s="215">
        <v>29</v>
      </c>
      <c r="B116" s="215" t="s">
        <v>91</v>
      </c>
      <c r="C116" s="215" t="s">
        <v>557</v>
      </c>
      <c r="D116" s="227" t="s">
        <v>190</v>
      </c>
      <c r="E116" s="221">
        <v>215</v>
      </c>
      <c r="F116" s="221">
        <v>194</v>
      </c>
      <c r="G116" s="221">
        <v>158</v>
      </c>
      <c r="H116" s="215">
        <v>62</v>
      </c>
      <c r="I116" s="215">
        <v>121</v>
      </c>
      <c r="J116" s="218">
        <v>1.1850000000000001</v>
      </c>
      <c r="K116" s="219" t="s">
        <v>814</v>
      </c>
      <c r="L116" s="335">
        <v>2139.33</v>
      </c>
      <c r="M116" s="228" t="s">
        <v>191</v>
      </c>
      <c r="N116" s="523" t="s">
        <v>198</v>
      </c>
      <c r="O116" s="210"/>
      <c r="P116" s="229" t="s">
        <v>631</v>
      </c>
      <c r="Q116" s="229"/>
    </row>
    <row r="117" spans="1:17" s="252" customFormat="1">
      <c r="A117" s="215">
        <v>30</v>
      </c>
      <c r="B117" s="215" t="s">
        <v>721</v>
      </c>
      <c r="C117" s="215" t="s">
        <v>702</v>
      </c>
      <c r="D117" s="227" t="s">
        <v>190</v>
      </c>
      <c r="E117" s="221">
        <v>220</v>
      </c>
      <c r="F117" s="221">
        <v>199</v>
      </c>
      <c r="G117" s="221">
        <v>158</v>
      </c>
      <c r="H117" s="215">
        <v>62</v>
      </c>
      <c r="I117" s="215">
        <v>121</v>
      </c>
      <c r="J117" s="218">
        <v>1.1850000000000001</v>
      </c>
      <c r="K117" s="219" t="s">
        <v>814</v>
      </c>
      <c r="L117" s="335">
        <v>2359.85</v>
      </c>
      <c r="M117" s="228" t="s">
        <v>191</v>
      </c>
      <c r="N117" s="523" t="s">
        <v>198</v>
      </c>
      <c r="O117" s="210"/>
      <c r="P117" s="229" t="s">
        <v>631</v>
      </c>
      <c r="Q117" s="229"/>
    </row>
    <row r="118" spans="1:17" s="252" customFormat="1">
      <c r="A118" s="215">
        <v>31</v>
      </c>
      <c r="B118" s="215" t="s">
        <v>785</v>
      </c>
      <c r="C118" s="215" t="s">
        <v>787</v>
      </c>
      <c r="D118" s="227" t="s">
        <v>190</v>
      </c>
      <c r="E118" s="221">
        <v>220</v>
      </c>
      <c r="F118" s="221">
        <v>194</v>
      </c>
      <c r="G118" s="221">
        <v>158</v>
      </c>
      <c r="H118" s="215">
        <v>62</v>
      </c>
      <c r="I118" s="215">
        <v>121</v>
      </c>
      <c r="J118" s="218">
        <v>1.1850000000000001</v>
      </c>
      <c r="K118" s="219" t="s">
        <v>814</v>
      </c>
      <c r="L118" s="335">
        <v>2784.32</v>
      </c>
      <c r="M118" s="228" t="s">
        <v>191</v>
      </c>
      <c r="N118" s="523" t="s">
        <v>198</v>
      </c>
      <c r="O118" s="210"/>
      <c r="P118" s="229" t="s">
        <v>631</v>
      </c>
      <c r="Q118" s="229"/>
    </row>
    <row r="119" spans="1:17" s="252" customFormat="1">
      <c r="A119" s="215">
        <v>32</v>
      </c>
      <c r="B119" s="215" t="s">
        <v>786</v>
      </c>
      <c r="C119" s="215" t="s">
        <v>788</v>
      </c>
      <c r="D119" s="227" t="s">
        <v>190</v>
      </c>
      <c r="E119" s="221">
        <v>220</v>
      </c>
      <c r="F119" s="221">
        <v>199</v>
      </c>
      <c r="G119" s="221">
        <v>158</v>
      </c>
      <c r="H119" s="215">
        <v>62</v>
      </c>
      <c r="I119" s="215">
        <v>121</v>
      </c>
      <c r="J119" s="218">
        <v>1.1850000000000001</v>
      </c>
      <c r="K119" s="219" t="s">
        <v>814</v>
      </c>
      <c r="L119" s="335">
        <v>2487.0100000000002</v>
      </c>
      <c r="M119" s="228" t="s">
        <v>191</v>
      </c>
      <c r="N119" s="523" t="s">
        <v>198</v>
      </c>
      <c r="P119" s="229" t="s">
        <v>631</v>
      </c>
      <c r="Q119" s="229"/>
    </row>
    <row r="120" spans="1:17">
      <c r="A120" s="215"/>
      <c r="B120" s="215"/>
      <c r="C120" s="215"/>
      <c r="D120" s="227" t="s">
        <v>190</v>
      </c>
      <c r="E120" s="221"/>
      <c r="F120" s="221"/>
      <c r="G120" s="221"/>
      <c r="H120" s="215"/>
      <c r="I120" s="215"/>
      <c r="J120" s="218"/>
      <c r="K120" s="219" t="s">
        <v>814</v>
      </c>
      <c r="L120" s="335"/>
      <c r="M120" s="228" t="s">
        <v>191</v>
      </c>
      <c r="N120" s="523" t="s">
        <v>198</v>
      </c>
      <c r="P120" s="229"/>
      <c r="Q120" s="229"/>
    </row>
    <row r="121" spans="1:17">
      <c r="A121" s="215"/>
      <c r="B121" s="215"/>
      <c r="C121" s="215"/>
      <c r="D121" s="227" t="s">
        <v>190</v>
      </c>
      <c r="E121" s="221"/>
      <c r="F121" s="221"/>
      <c r="G121" s="221"/>
      <c r="H121" s="215"/>
      <c r="I121" s="215"/>
      <c r="J121" s="218"/>
      <c r="K121" s="219" t="s">
        <v>814</v>
      </c>
      <c r="L121" s="335"/>
      <c r="M121" s="228" t="s">
        <v>191</v>
      </c>
      <c r="N121" s="523" t="s">
        <v>198</v>
      </c>
      <c r="P121" s="229"/>
      <c r="Q121" s="229"/>
    </row>
    <row r="122" spans="1:17">
      <c r="A122" s="215"/>
      <c r="B122" s="215"/>
      <c r="C122" s="215"/>
      <c r="D122" s="227" t="s">
        <v>190</v>
      </c>
      <c r="E122" s="221"/>
      <c r="F122" s="221"/>
      <c r="G122" s="221"/>
      <c r="H122" s="215"/>
      <c r="I122" s="215"/>
      <c r="J122" s="218"/>
      <c r="K122" s="219" t="s">
        <v>814</v>
      </c>
      <c r="L122" s="335"/>
      <c r="M122" s="228" t="s">
        <v>191</v>
      </c>
      <c r="N122" s="523" t="s">
        <v>198</v>
      </c>
      <c r="O122" s="210"/>
      <c r="P122" s="229"/>
      <c r="Q122" s="229"/>
    </row>
    <row r="123" spans="1:17">
      <c r="A123" s="215"/>
      <c r="B123" s="215"/>
      <c r="C123" s="215"/>
      <c r="D123" s="227" t="s">
        <v>190</v>
      </c>
      <c r="E123" s="221"/>
      <c r="F123" s="221"/>
      <c r="G123" s="221"/>
      <c r="H123" s="215"/>
      <c r="I123" s="215"/>
      <c r="J123" s="218"/>
      <c r="K123" s="219" t="s">
        <v>814</v>
      </c>
      <c r="L123" s="335"/>
      <c r="M123" s="228" t="s">
        <v>191</v>
      </c>
      <c r="N123" s="523" t="s">
        <v>198</v>
      </c>
      <c r="O123" s="210"/>
      <c r="P123" s="229"/>
      <c r="Q123" s="229"/>
    </row>
    <row r="124" spans="1:17">
      <c r="A124" s="215"/>
      <c r="B124" s="215"/>
      <c r="C124" s="215"/>
      <c r="D124" s="227" t="s">
        <v>190</v>
      </c>
      <c r="E124" s="221"/>
      <c r="F124" s="221"/>
      <c r="G124" s="221"/>
      <c r="H124" s="215"/>
      <c r="I124" s="215"/>
      <c r="J124" s="218"/>
      <c r="K124" s="219" t="s">
        <v>814</v>
      </c>
      <c r="L124" s="335"/>
      <c r="M124" s="228" t="s">
        <v>191</v>
      </c>
      <c r="N124" s="523" t="s">
        <v>198</v>
      </c>
      <c r="O124" s="210"/>
      <c r="P124" s="229"/>
      <c r="Q124" s="229"/>
    </row>
    <row r="125" spans="1:17">
      <c r="A125" s="215"/>
      <c r="B125" s="215"/>
      <c r="C125" s="215"/>
      <c r="D125" s="227" t="s">
        <v>190</v>
      </c>
      <c r="E125" s="221"/>
      <c r="F125" s="221"/>
      <c r="G125" s="221"/>
      <c r="H125" s="215"/>
      <c r="I125" s="215"/>
      <c r="J125" s="218"/>
      <c r="K125" s="219" t="s">
        <v>814</v>
      </c>
      <c r="L125" s="335"/>
      <c r="M125" s="228" t="s">
        <v>191</v>
      </c>
      <c r="N125" s="523" t="s">
        <v>198</v>
      </c>
      <c r="O125" s="210"/>
      <c r="P125" s="229"/>
      <c r="Q125" s="229"/>
    </row>
    <row r="126" spans="1:17">
      <c r="A126" s="215"/>
      <c r="B126" s="215"/>
      <c r="C126" s="215"/>
      <c r="D126" s="227" t="s">
        <v>190</v>
      </c>
      <c r="E126" s="221"/>
      <c r="F126" s="221"/>
      <c r="G126" s="221"/>
      <c r="H126" s="215"/>
      <c r="I126" s="215"/>
      <c r="J126" s="218"/>
      <c r="K126" s="219" t="s">
        <v>814</v>
      </c>
      <c r="L126" s="335"/>
      <c r="M126" s="228" t="s">
        <v>191</v>
      </c>
      <c r="N126" s="523" t="s">
        <v>198</v>
      </c>
      <c r="P126" s="229"/>
      <c r="Q126" s="229"/>
    </row>
    <row r="127" spans="1:17">
      <c r="A127" s="215"/>
      <c r="B127" s="215"/>
      <c r="C127" s="215"/>
      <c r="D127" s="227" t="s">
        <v>190</v>
      </c>
      <c r="E127" s="221"/>
      <c r="F127" s="221"/>
      <c r="G127" s="221"/>
      <c r="H127" s="215"/>
      <c r="I127" s="215"/>
      <c r="J127" s="218"/>
      <c r="K127" s="219" t="s">
        <v>814</v>
      </c>
      <c r="L127" s="335"/>
      <c r="M127" s="228" t="s">
        <v>191</v>
      </c>
      <c r="N127" s="523" t="s">
        <v>198</v>
      </c>
      <c r="P127" s="229"/>
      <c r="Q127" s="229"/>
    </row>
    <row r="128" spans="1:17">
      <c r="A128" s="215"/>
      <c r="B128" s="215"/>
      <c r="C128" s="215"/>
      <c r="D128" s="227" t="s">
        <v>190</v>
      </c>
      <c r="E128" s="221"/>
      <c r="F128" s="221"/>
      <c r="G128" s="221"/>
      <c r="H128" s="215"/>
      <c r="I128" s="215"/>
      <c r="J128" s="218"/>
      <c r="K128" s="219" t="s">
        <v>814</v>
      </c>
      <c r="L128" s="335"/>
      <c r="M128" s="228" t="s">
        <v>191</v>
      </c>
      <c r="N128" s="523" t="s">
        <v>198</v>
      </c>
      <c r="O128" s="210"/>
      <c r="P128" s="229"/>
      <c r="Q128" s="229"/>
    </row>
    <row r="129" spans="1:17">
      <c r="A129" s="215"/>
      <c r="B129" s="215"/>
      <c r="C129" s="215"/>
      <c r="D129" s="227" t="s">
        <v>190</v>
      </c>
      <c r="E129" s="221"/>
      <c r="F129" s="221"/>
      <c r="G129" s="221"/>
      <c r="H129" s="215"/>
      <c r="I129" s="215"/>
      <c r="J129" s="218"/>
      <c r="K129" s="219" t="s">
        <v>814</v>
      </c>
      <c r="L129" s="335"/>
      <c r="M129" s="228" t="s">
        <v>191</v>
      </c>
      <c r="N129" s="523" t="s">
        <v>198</v>
      </c>
      <c r="P129" s="229"/>
      <c r="Q129" s="229"/>
    </row>
    <row r="130" spans="1:17" s="252" customFormat="1">
      <c r="A130" s="215">
        <v>1</v>
      </c>
      <c r="B130" s="215" t="s">
        <v>351</v>
      </c>
      <c r="C130" s="215" t="s">
        <v>352</v>
      </c>
      <c r="D130" s="227" t="s">
        <v>190</v>
      </c>
      <c r="E130" s="221">
        <v>267</v>
      </c>
      <c r="F130" s="221">
        <v>242</v>
      </c>
      <c r="G130" s="221">
        <v>160</v>
      </c>
      <c r="H130" s="215">
        <v>71</v>
      </c>
      <c r="I130" s="215">
        <v>131</v>
      </c>
      <c r="J130" s="218">
        <v>1.488</v>
      </c>
      <c r="K130" s="219" t="s">
        <v>814</v>
      </c>
      <c r="L130" s="335">
        <v>2302.7199999999998</v>
      </c>
      <c r="M130" s="228" t="s">
        <v>191</v>
      </c>
      <c r="N130" s="523" t="s">
        <v>198</v>
      </c>
      <c r="O130" s="210"/>
      <c r="P130" s="229" t="s">
        <v>630</v>
      </c>
      <c r="Q130" s="229"/>
    </row>
    <row r="131" spans="1:17" s="252" customFormat="1">
      <c r="A131" s="215">
        <v>2</v>
      </c>
      <c r="B131" s="215" t="s">
        <v>34</v>
      </c>
      <c r="C131" s="215" t="s">
        <v>37</v>
      </c>
      <c r="D131" s="227" t="s">
        <v>190</v>
      </c>
      <c r="E131" s="221">
        <v>267</v>
      </c>
      <c r="F131" s="221">
        <v>242</v>
      </c>
      <c r="G131" s="221">
        <v>160</v>
      </c>
      <c r="H131" s="215">
        <v>71</v>
      </c>
      <c r="I131" s="215">
        <v>131</v>
      </c>
      <c r="J131" s="218">
        <v>1.488</v>
      </c>
      <c r="K131" s="219" t="s">
        <v>814</v>
      </c>
      <c r="L131" s="335">
        <v>2344.4699999999998</v>
      </c>
      <c r="M131" s="228" t="s">
        <v>191</v>
      </c>
      <c r="N131" s="523" t="s">
        <v>198</v>
      </c>
      <c r="P131" s="229" t="s">
        <v>630</v>
      </c>
      <c r="Q131" s="229"/>
    </row>
    <row r="132" spans="1:17" s="252" customFormat="1">
      <c r="A132" s="215">
        <v>3</v>
      </c>
      <c r="B132" s="215" t="s">
        <v>391</v>
      </c>
      <c r="C132" s="215" t="s">
        <v>392</v>
      </c>
      <c r="D132" s="227" t="s">
        <v>190</v>
      </c>
      <c r="E132" s="221">
        <v>267</v>
      </c>
      <c r="F132" s="221">
        <v>242</v>
      </c>
      <c r="G132" s="221">
        <v>160</v>
      </c>
      <c r="H132" s="215">
        <v>71</v>
      </c>
      <c r="I132" s="215">
        <v>131</v>
      </c>
      <c r="J132" s="218">
        <v>1.488</v>
      </c>
      <c r="K132" s="219" t="s">
        <v>814</v>
      </c>
      <c r="L132" s="335">
        <v>2531</v>
      </c>
      <c r="M132" s="228" t="s">
        <v>191</v>
      </c>
      <c r="N132" s="523" t="s">
        <v>198</v>
      </c>
      <c r="O132" s="210"/>
      <c r="P132" s="229" t="s">
        <v>630</v>
      </c>
      <c r="Q132" s="229"/>
    </row>
    <row r="133" spans="1:17" s="252" customFormat="1">
      <c r="A133" s="215">
        <v>4</v>
      </c>
      <c r="B133" s="215" t="s">
        <v>27</v>
      </c>
      <c r="C133" s="215" t="s">
        <v>31</v>
      </c>
      <c r="D133" s="227" t="s">
        <v>190</v>
      </c>
      <c r="E133" s="221">
        <v>267</v>
      </c>
      <c r="F133" s="221">
        <v>242</v>
      </c>
      <c r="G133" s="221">
        <v>160</v>
      </c>
      <c r="H133" s="215">
        <v>71</v>
      </c>
      <c r="I133" s="215">
        <v>131</v>
      </c>
      <c r="J133" s="218">
        <v>1.488</v>
      </c>
      <c r="K133" s="219" t="s">
        <v>814</v>
      </c>
      <c r="L133" s="335">
        <v>2662.91</v>
      </c>
      <c r="M133" s="228" t="s">
        <v>191</v>
      </c>
      <c r="N133" s="523" t="s">
        <v>198</v>
      </c>
      <c r="O133" s="210"/>
      <c r="P133" s="229" t="s">
        <v>630</v>
      </c>
      <c r="Q133" s="229"/>
    </row>
    <row r="134" spans="1:17" s="252" customFormat="1">
      <c r="A134" s="215">
        <v>5</v>
      </c>
      <c r="B134" s="215" t="s">
        <v>28</v>
      </c>
      <c r="C134" s="215" t="s">
        <v>38</v>
      </c>
      <c r="D134" s="227" t="s">
        <v>190</v>
      </c>
      <c r="E134" s="221">
        <v>267</v>
      </c>
      <c r="F134" s="221">
        <v>242</v>
      </c>
      <c r="G134" s="221">
        <v>160</v>
      </c>
      <c r="H134" s="215">
        <v>71</v>
      </c>
      <c r="I134" s="215">
        <v>131</v>
      </c>
      <c r="J134" s="218">
        <v>1.488</v>
      </c>
      <c r="K134" s="219" t="s">
        <v>814</v>
      </c>
      <c r="L134" s="335">
        <v>2671.97</v>
      </c>
      <c r="M134" s="228" t="s">
        <v>191</v>
      </c>
      <c r="N134" s="523" t="s">
        <v>198</v>
      </c>
      <c r="O134" s="210"/>
      <c r="P134" s="229" t="s">
        <v>630</v>
      </c>
      <c r="Q134" s="229"/>
    </row>
    <row r="135" spans="1:17" s="252" customFormat="1">
      <c r="A135" s="215">
        <v>6</v>
      </c>
      <c r="B135" s="215" t="s">
        <v>480</v>
      </c>
      <c r="C135" s="215" t="s">
        <v>481</v>
      </c>
      <c r="D135" s="227" t="s">
        <v>190</v>
      </c>
      <c r="E135" s="221">
        <v>262</v>
      </c>
      <c r="F135" s="221">
        <v>237</v>
      </c>
      <c r="G135" s="221">
        <v>160</v>
      </c>
      <c r="H135" s="215">
        <v>71</v>
      </c>
      <c r="I135" s="215">
        <v>131</v>
      </c>
      <c r="J135" s="218">
        <v>1.488</v>
      </c>
      <c r="K135" s="219" t="s">
        <v>814</v>
      </c>
      <c r="L135" s="335">
        <v>2244.61</v>
      </c>
      <c r="M135" s="228" t="s">
        <v>191</v>
      </c>
      <c r="N135" s="523" t="s">
        <v>198</v>
      </c>
      <c r="O135" s="210"/>
      <c r="P135" s="229" t="s">
        <v>631</v>
      </c>
      <c r="Q135" s="229"/>
    </row>
    <row r="136" spans="1:17" s="252" customFormat="1">
      <c r="A136" s="215">
        <v>7</v>
      </c>
      <c r="B136" s="215" t="s">
        <v>482</v>
      </c>
      <c r="C136" s="215" t="s">
        <v>483</v>
      </c>
      <c r="D136" s="227" t="s">
        <v>190</v>
      </c>
      <c r="E136" s="221">
        <v>262</v>
      </c>
      <c r="F136" s="221">
        <v>237</v>
      </c>
      <c r="G136" s="221">
        <v>160</v>
      </c>
      <c r="H136" s="215">
        <v>71</v>
      </c>
      <c r="I136" s="215">
        <v>131</v>
      </c>
      <c r="J136" s="218">
        <v>1.488</v>
      </c>
      <c r="K136" s="219" t="s">
        <v>814</v>
      </c>
      <c r="L136" s="335">
        <v>2588.89</v>
      </c>
      <c r="M136" s="228" t="s">
        <v>191</v>
      </c>
      <c r="N136" s="523" t="s">
        <v>198</v>
      </c>
      <c r="O136" s="210"/>
      <c r="P136" s="229" t="s">
        <v>631</v>
      </c>
      <c r="Q136" s="229"/>
    </row>
    <row r="137" spans="1:17" s="252" customFormat="1">
      <c r="A137" s="215">
        <v>8</v>
      </c>
      <c r="B137" s="215" t="s">
        <v>484</v>
      </c>
      <c r="C137" s="215" t="s">
        <v>485</v>
      </c>
      <c r="D137" s="227" t="s">
        <v>190</v>
      </c>
      <c r="E137" s="221">
        <v>262</v>
      </c>
      <c r="F137" s="221">
        <v>237</v>
      </c>
      <c r="G137" s="221">
        <v>160</v>
      </c>
      <c r="H137" s="215">
        <v>71</v>
      </c>
      <c r="I137" s="215">
        <v>131</v>
      </c>
      <c r="J137" s="218">
        <v>1.488</v>
      </c>
      <c r="K137" s="219" t="s">
        <v>814</v>
      </c>
      <c r="L137" s="335">
        <v>2450.15</v>
      </c>
      <c r="M137" s="228" t="s">
        <v>191</v>
      </c>
      <c r="N137" s="523" t="s">
        <v>198</v>
      </c>
      <c r="O137" s="210"/>
      <c r="P137" s="229" t="s">
        <v>631</v>
      </c>
      <c r="Q137" s="229"/>
    </row>
    <row r="138" spans="1:17" s="252" customFormat="1">
      <c r="A138" s="215">
        <v>9</v>
      </c>
      <c r="B138" s="215" t="s">
        <v>486</v>
      </c>
      <c r="C138" s="215" t="s">
        <v>487</v>
      </c>
      <c r="D138" s="227" t="s">
        <v>190</v>
      </c>
      <c r="E138" s="221">
        <v>262</v>
      </c>
      <c r="F138" s="221">
        <v>237</v>
      </c>
      <c r="G138" s="221">
        <v>160</v>
      </c>
      <c r="H138" s="215">
        <v>71</v>
      </c>
      <c r="I138" s="215">
        <v>131</v>
      </c>
      <c r="J138" s="218">
        <v>1.488</v>
      </c>
      <c r="K138" s="219" t="s">
        <v>814</v>
      </c>
      <c r="L138" s="335">
        <v>2565.8200000000002</v>
      </c>
      <c r="M138" s="228" t="s">
        <v>191</v>
      </c>
      <c r="N138" s="523" t="s">
        <v>198</v>
      </c>
      <c r="O138" s="210"/>
      <c r="P138" s="229" t="s">
        <v>631</v>
      </c>
      <c r="Q138" s="229"/>
    </row>
    <row r="139" spans="1:17" s="252" customFormat="1">
      <c r="A139" s="215">
        <v>10</v>
      </c>
      <c r="B139" s="215" t="s">
        <v>488</v>
      </c>
      <c r="C139" s="215" t="s">
        <v>489</v>
      </c>
      <c r="D139" s="227" t="s">
        <v>190</v>
      </c>
      <c r="E139" s="221">
        <v>262</v>
      </c>
      <c r="F139" s="221">
        <v>237</v>
      </c>
      <c r="G139" s="221">
        <v>160</v>
      </c>
      <c r="H139" s="215">
        <v>71</v>
      </c>
      <c r="I139" s="215">
        <v>131</v>
      </c>
      <c r="J139" s="218">
        <v>1.488</v>
      </c>
      <c r="K139" s="219" t="s">
        <v>814</v>
      </c>
      <c r="L139" s="335">
        <v>2485.34</v>
      </c>
      <c r="M139" s="228" t="s">
        <v>191</v>
      </c>
      <c r="N139" s="523" t="s">
        <v>198</v>
      </c>
      <c r="O139" s="210"/>
      <c r="P139" s="229" t="s">
        <v>631</v>
      </c>
      <c r="Q139" s="229"/>
    </row>
    <row r="140" spans="1:17" s="252" customFormat="1">
      <c r="A140" s="215">
        <v>11</v>
      </c>
      <c r="B140" s="215" t="s">
        <v>693</v>
      </c>
      <c r="C140" s="215" t="s">
        <v>676</v>
      </c>
      <c r="D140" s="227" t="s">
        <v>190</v>
      </c>
      <c r="E140" s="221">
        <v>272</v>
      </c>
      <c r="F140" s="221">
        <v>247</v>
      </c>
      <c r="G140" s="221">
        <v>160</v>
      </c>
      <c r="H140" s="215">
        <v>71</v>
      </c>
      <c r="I140" s="215">
        <v>131</v>
      </c>
      <c r="J140" s="218">
        <v>1.488</v>
      </c>
      <c r="K140" s="219" t="s">
        <v>814</v>
      </c>
      <c r="L140" s="335">
        <v>2673.77</v>
      </c>
      <c r="M140" s="228" t="s">
        <v>191</v>
      </c>
      <c r="N140" s="523" t="s">
        <v>198</v>
      </c>
      <c r="O140" s="210"/>
      <c r="P140" s="229" t="s">
        <v>630</v>
      </c>
      <c r="Q140" s="229"/>
    </row>
    <row r="141" spans="1:17" s="252" customFormat="1">
      <c r="A141" s="215">
        <v>12</v>
      </c>
      <c r="B141" s="215" t="s">
        <v>767</v>
      </c>
      <c r="C141" s="215" t="s">
        <v>775</v>
      </c>
      <c r="D141" s="227" t="s">
        <v>190</v>
      </c>
      <c r="E141" s="221">
        <v>272</v>
      </c>
      <c r="F141" s="221">
        <v>247</v>
      </c>
      <c r="G141" s="221">
        <v>160</v>
      </c>
      <c r="H141" s="215">
        <v>71</v>
      </c>
      <c r="I141" s="215">
        <v>131</v>
      </c>
      <c r="J141" s="218">
        <v>1.488</v>
      </c>
      <c r="K141" s="219" t="s">
        <v>814</v>
      </c>
      <c r="L141" s="335">
        <v>2715.52</v>
      </c>
      <c r="M141" s="228" t="s">
        <v>191</v>
      </c>
      <c r="N141" s="523" t="s">
        <v>198</v>
      </c>
      <c r="O141" s="210"/>
      <c r="P141" s="229" t="s">
        <v>630</v>
      </c>
      <c r="Q141" s="229"/>
    </row>
    <row r="142" spans="1:17" s="252" customFormat="1">
      <c r="A142" s="215">
        <v>13</v>
      </c>
      <c r="B142" s="215" t="s">
        <v>769</v>
      </c>
      <c r="C142" s="215" t="s">
        <v>776</v>
      </c>
      <c r="D142" s="227" t="s">
        <v>190</v>
      </c>
      <c r="E142" s="221">
        <v>272</v>
      </c>
      <c r="F142" s="221">
        <v>247</v>
      </c>
      <c r="G142" s="221">
        <v>160</v>
      </c>
      <c r="H142" s="215">
        <v>71</v>
      </c>
      <c r="I142" s="215">
        <v>131</v>
      </c>
      <c r="J142" s="218">
        <v>1.488</v>
      </c>
      <c r="K142" s="219" t="s">
        <v>814</v>
      </c>
      <c r="L142" s="335">
        <v>3034.24</v>
      </c>
      <c r="M142" s="228" t="s">
        <v>191</v>
      </c>
      <c r="N142" s="523" t="s">
        <v>198</v>
      </c>
      <c r="O142" s="210"/>
      <c r="P142" s="229" t="s">
        <v>630</v>
      </c>
      <c r="Q142" s="229"/>
    </row>
    <row r="143" spans="1:17" s="252" customFormat="1">
      <c r="A143" s="215">
        <v>14</v>
      </c>
      <c r="B143" s="215" t="s">
        <v>768</v>
      </c>
      <c r="C143" s="215" t="s">
        <v>777</v>
      </c>
      <c r="D143" s="227" t="s">
        <v>190</v>
      </c>
      <c r="E143" s="221">
        <v>272</v>
      </c>
      <c r="F143" s="221">
        <v>247</v>
      </c>
      <c r="G143" s="221">
        <v>160</v>
      </c>
      <c r="H143" s="215">
        <v>71</v>
      </c>
      <c r="I143" s="215">
        <v>131</v>
      </c>
      <c r="J143" s="218">
        <v>1.488</v>
      </c>
      <c r="K143" s="219" t="s">
        <v>814</v>
      </c>
      <c r="L143" s="335">
        <v>3043.29</v>
      </c>
      <c r="M143" s="228" t="s">
        <v>191</v>
      </c>
      <c r="N143" s="523" t="s">
        <v>198</v>
      </c>
      <c r="O143" s="210"/>
      <c r="P143" s="229" t="s">
        <v>630</v>
      </c>
      <c r="Q143" s="229"/>
    </row>
    <row r="144" spans="1:17" s="252" customFormat="1">
      <c r="A144" s="215">
        <v>15</v>
      </c>
      <c r="B144" s="215" t="s">
        <v>663</v>
      </c>
      <c r="C144" s="215" t="s">
        <v>673</v>
      </c>
      <c r="D144" s="227" t="s">
        <v>190</v>
      </c>
      <c r="E144" s="221">
        <v>267</v>
      </c>
      <c r="F144" s="221">
        <v>247</v>
      </c>
      <c r="G144" s="221">
        <v>160</v>
      </c>
      <c r="H144" s="215">
        <v>71</v>
      </c>
      <c r="I144" s="215">
        <v>131</v>
      </c>
      <c r="J144" s="218">
        <v>1.488</v>
      </c>
      <c r="K144" s="219" t="s">
        <v>814</v>
      </c>
      <c r="L144" s="335">
        <v>2627.86</v>
      </c>
      <c r="M144" s="228" t="s">
        <v>191</v>
      </c>
      <c r="N144" s="523" t="s">
        <v>198</v>
      </c>
      <c r="O144" s="210"/>
      <c r="P144" s="229" t="s">
        <v>631</v>
      </c>
      <c r="Q144" s="229"/>
    </row>
    <row r="145" spans="1:17" s="247" customFormat="1">
      <c r="A145" s="215">
        <v>16</v>
      </c>
      <c r="B145" s="215" t="s">
        <v>674</v>
      </c>
      <c r="C145" s="215" t="s">
        <v>675</v>
      </c>
      <c r="D145" s="227" t="s">
        <v>190</v>
      </c>
      <c r="E145" s="221">
        <v>267</v>
      </c>
      <c r="F145" s="221">
        <v>242</v>
      </c>
      <c r="G145" s="221">
        <v>160</v>
      </c>
      <c r="H145" s="215">
        <v>71</v>
      </c>
      <c r="I145" s="215">
        <v>131</v>
      </c>
      <c r="J145" s="218">
        <v>1.488</v>
      </c>
      <c r="K145" s="219" t="s">
        <v>814</v>
      </c>
      <c r="L145" s="335">
        <v>2832.84</v>
      </c>
      <c r="M145" s="228" t="s">
        <v>191</v>
      </c>
      <c r="N145" s="523" t="s">
        <v>198</v>
      </c>
      <c r="O145" s="210"/>
      <c r="P145" s="229" t="s">
        <v>631</v>
      </c>
      <c r="Q145" s="229"/>
    </row>
    <row r="146" spans="1:17" s="247" customFormat="1">
      <c r="A146" s="215">
        <v>17</v>
      </c>
      <c r="B146" s="215" t="s">
        <v>801</v>
      </c>
      <c r="C146" s="215" t="s">
        <v>804</v>
      </c>
      <c r="D146" s="227" t="s">
        <v>190</v>
      </c>
      <c r="E146" s="221">
        <v>272</v>
      </c>
      <c r="F146" s="221">
        <v>247</v>
      </c>
      <c r="G146" s="221">
        <v>160</v>
      </c>
      <c r="H146" s="215">
        <v>71</v>
      </c>
      <c r="I146" s="215">
        <v>131</v>
      </c>
      <c r="J146" s="218">
        <v>1.488</v>
      </c>
      <c r="K146" s="219" t="s">
        <v>814</v>
      </c>
      <c r="L146" s="335">
        <v>2901.55</v>
      </c>
      <c r="M146" s="228" t="s">
        <v>191</v>
      </c>
      <c r="N146" s="523" t="s">
        <v>198</v>
      </c>
      <c r="O146" s="210"/>
      <c r="P146" s="229" t="s">
        <v>630</v>
      </c>
      <c r="Q146" s="229"/>
    </row>
    <row r="147" spans="1:17" s="247" customFormat="1">
      <c r="A147" s="215">
        <v>18</v>
      </c>
      <c r="B147" s="215" t="s">
        <v>750</v>
      </c>
      <c r="C147" s="215" t="s">
        <v>737</v>
      </c>
      <c r="D147" s="227" t="s">
        <v>190</v>
      </c>
      <c r="E147" s="221">
        <v>267</v>
      </c>
      <c r="F147" s="221">
        <v>242</v>
      </c>
      <c r="G147" s="221">
        <v>160</v>
      </c>
      <c r="H147" s="215">
        <v>71</v>
      </c>
      <c r="I147" s="215">
        <v>131</v>
      </c>
      <c r="J147" s="218">
        <v>1.488</v>
      </c>
      <c r="K147" s="219" t="s">
        <v>814</v>
      </c>
      <c r="L147" s="335">
        <v>2972.41</v>
      </c>
      <c r="M147" s="228" t="s">
        <v>191</v>
      </c>
      <c r="N147" s="523" t="s">
        <v>198</v>
      </c>
      <c r="O147" s="210"/>
      <c r="P147" s="229" t="s">
        <v>631</v>
      </c>
      <c r="Q147" s="229"/>
    </row>
    <row r="148" spans="1:17" s="247" customFormat="1">
      <c r="A148" s="215">
        <v>19</v>
      </c>
      <c r="B148" s="215" t="s">
        <v>759</v>
      </c>
      <c r="C148" s="215" t="s">
        <v>760</v>
      </c>
      <c r="D148" s="227" t="s">
        <v>190</v>
      </c>
      <c r="E148" s="221">
        <v>267</v>
      </c>
      <c r="F148" s="221">
        <v>247</v>
      </c>
      <c r="G148" s="221">
        <v>160</v>
      </c>
      <c r="H148" s="215">
        <v>71</v>
      </c>
      <c r="I148" s="215">
        <v>131</v>
      </c>
      <c r="J148" s="218">
        <v>1.488</v>
      </c>
      <c r="K148" s="219" t="s">
        <v>814</v>
      </c>
      <c r="L148" s="335">
        <v>2669.61</v>
      </c>
      <c r="M148" s="228" t="s">
        <v>191</v>
      </c>
      <c r="N148" s="523" t="s">
        <v>198</v>
      </c>
      <c r="O148" s="252"/>
      <c r="P148" s="229" t="s">
        <v>631</v>
      </c>
      <c r="Q148" s="229"/>
    </row>
    <row r="149" spans="1:17" s="247" customFormat="1">
      <c r="A149" s="215">
        <v>20</v>
      </c>
      <c r="B149" s="215" t="s">
        <v>755</v>
      </c>
      <c r="C149" s="215" t="s">
        <v>742</v>
      </c>
      <c r="D149" s="227" t="s">
        <v>190</v>
      </c>
      <c r="E149" s="221">
        <v>267</v>
      </c>
      <c r="F149" s="221">
        <v>242</v>
      </c>
      <c r="G149" s="221">
        <v>160</v>
      </c>
      <c r="H149" s="215">
        <v>71</v>
      </c>
      <c r="I149" s="215">
        <v>131</v>
      </c>
      <c r="J149" s="218">
        <v>1.488</v>
      </c>
      <c r="K149" s="219" t="s">
        <v>814</v>
      </c>
      <c r="L149" s="335">
        <v>2949.34</v>
      </c>
      <c r="M149" s="228" t="s">
        <v>191</v>
      </c>
      <c r="N149" s="523" t="s">
        <v>198</v>
      </c>
      <c r="O149" s="252"/>
      <c r="P149" s="229" t="s">
        <v>631</v>
      </c>
      <c r="Q149" s="229"/>
    </row>
    <row r="150" spans="1:17" s="247" customFormat="1">
      <c r="A150" s="215">
        <v>21</v>
      </c>
      <c r="B150" s="215" t="s">
        <v>753</v>
      </c>
      <c r="C150" s="215" t="s">
        <v>740</v>
      </c>
      <c r="D150" s="227" t="s">
        <v>190</v>
      </c>
      <c r="E150" s="221">
        <v>267</v>
      </c>
      <c r="F150" s="221">
        <v>242</v>
      </c>
      <c r="G150" s="221">
        <v>160</v>
      </c>
      <c r="H150" s="215">
        <v>71</v>
      </c>
      <c r="I150" s="215">
        <v>131</v>
      </c>
      <c r="J150" s="218">
        <v>1.488</v>
      </c>
      <c r="K150" s="219" t="s">
        <v>814</v>
      </c>
      <c r="L150" s="335">
        <v>2868.86</v>
      </c>
      <c r="M150" s="228" t="s">
        <v>191</v>
      </c>
      <c r="N150" s="523" t="s">
        <v>198</v>
      </c>
      <c r="O150" s="210"/>
      <c r="P150" s="229" t="s">
        <v>631</v>
      </c>
      <c r="Q150" s="229"/>
    </row>
    <row r="151" spans="1:17" s="247" customFormat="1">
      <c r="A151" s="215">
        <v>22</v>
      </c>
      <c r="B151" s="215" t="s">
        <v>552</v>
      </c>
      <c r="C151" s="215" t="s">
        <v>553</v>
      </c>
      <c r="D151" s="227" t="s">
        <v>190</v>
      </c>
      <c r="E151" s="221">
        <v>262</v>
      </c>
      <c r="F151" s="221">
        <v>237</v>
      </c>
      <c r="G151" s="221">
        <v>160</v>
      </c>
      <c r="H151" s="215">
        <v>71</v>
      </c>
      <c r="I151" s="215">
        <v>131</v>
      </c>
      <c r="J151" s="218">
        <v>1.488</v>
      </c>
      <c r="K151" s="219" t="s">
        <v>814</v>
      </c>
      <c r="L151" s="335">
        <v>2286.36</v>
      </c>
      <c r="M151" s="228" t="s">
        <v>191</v>
      </c>
      <c r="N151" s="523" t="s">
        <v>198</v>
      </c>
      <c r="O151" s="210"/>
      <c r="P151" s="229" t="s">
        <v>631</v>
      </c>
      <c r="Q151" s="229"/>
    </row>
    <row r="152" spans="1:17" s="247" customFormat="1">
      <c r="A152" s="215">
        <v>23</v>
      </c>
      <c r="B152" s="215" t="s">
        <v>554</v>
      </c>
      <c r="C152" s="215" t="s">
        <v>555</v>
      </c>
      <c r="D152" s="227" t="s">
        <v>190</v>
      </c>
      <c r="E152" s="221">
        <v>277</v>
      </c>
      <c r="F152" s="221">
        <v>250</v>
      </c>
      <c r="G152" s="221">
        <v>165</v>
      </c>
      <c r="H152" s="215">
        <v>72</v>
      </c>
      <c r="I152" s="215">
        <v>132</v>
      </c>
      <c r="J152" s="218">
        <v>1.5680000000000001</v>
      </c>
      <c r="K152" s="219" t="s">
        <v>814</v>
      </c>
      <c r="L152" s="335">
        <v>2593.11</v>
      </c>
      <c r="M152" s="228" t="s">
        <v>191</v>
      </c>
      <c r="N152" s="523" t="s">
        <v>198</v>
      </c>
      <c r="O152" s="210"/>
      <c r="P152" s="229" t="s">
        <v>631</v>
      </c>
      <c r="Q152" s="229"/>
    </row>
    <row r="153" spans="1:17" s="247" customFormat="1">
      <c r="A153" s="215">
        <v>24</v>
      </c>
      <c r="B153" s="215" t="s">
        <v>795</v>
      </c>
      <c r="C153" s="215" t="s">
        <v>798</v>
      </c>
      <c r="D153" s="227" t="s">
        <v>190</v>
      </c>
      <c r="E153" s="221">
        <v>277</v>
      </c>
      <c r="F153" s="221">
        <v>250</v>
      </c>
      <c r="G153" s="221">
        <v>165</v>
      </c>
      <c r="H153" s="215">
        <v>72</v>
      </c>
      <c r="I153" s="215">
        <v>132</v>
      </c>
      <c r="J153" s="218">
        <v>1.5680000000000001</v>
      </c>
      <c r="K153" s="219" t="s">
        <v>814</v>
      </c>
      <c r="L153" s="335">
        <v>3000.12</v>
      </c>
      <c r="M153" s="228" t="s">
        <v>191</v>
      </c>
      <c r="N153" s="523" t="s">
        <v>198</v>
      </c>
      <c r="O153" s="210"/>
      <c r="P153" s="229" t="s">
        <v>631</v>
      </c>
      <c r="Q153" s="229"/>
    </row>
    <row r="154" spans="1:17" s="247" customFormat="1">
      <c r="A154" s="215">
        <v>25</v>
      </c>
      <c r="B154" s="215" t="s">
        <v>292</v>
      </c>
      <c r="C154" s="215" t="s">
        <v>293</v>
      </c>
      <c r="D154" s="227" t="s">
        <v>190</v>
      </c>
      <c r="E154" s="221">
        <v>262</v>
      </c>
      <c r="F154" s="221">
        <v>237</v>
      </c>
      <c r="G154" s="221">
        <v>160</v>
      </c>
      <c r="H154" s="215">
        <v>71</v>
      </c>
      <c r="I154" s="215">
        <v>131</v>
      </c>
      <c r="J154" s="218">
        <v>1.488</v>
      </c>
      <c r="K154" s="219" t="s">
        <v>814</v>
      </c>
      <c r="L154" s="335">
        <v>2173.38</v>
      </c>
      <c r="M154" s="228" t="s">
        <v>191</v>
      </c>
      <c r="N154" s="523" t="s">
        <v>198</v>
      </c>
      <c r="O154" s="210"/>
      <c r="P154" s="229" t="s">
        <v>631</v>
      </c>
      <c r="Q154" s="229"/>
    </row>
    <row r="155" spans="1:17" s="247" customFormat="1">
      <c r="A155" s="215">
        <v>26</v>
      </c>
      <c r="B155" s="215" t="s">
        <v>722</v>
      </c>
      <c r="C155" s="215" t="s">
        <v>701</v>
      </c>
      <c r="D155" s="227" t="s">
        <v>190</v>
      </c>
      <c r="E155" s="221">
        <v>267</v>
      </c>
      <c r="F155" s="221">
        <v>242</v>
      </c>
      <c r="G155" s="221">
        <v>160</v>
      </c>
      <c r="H155" s="215">
        <v>71</v>
      </c>
      <c r="I155" s="215">
        <v>131</v>
      </c>
      <c r="J155" s="218">
        <v>1.488</v>
      </c>
      <c r="K155" s="219" t="s">
        <v>814</v>
      </c>
      <c r="L155" s="335">
        <v>2540.94</v>
      </c>
      <c r="M155" s="228" t="s">
        <v>191</v>
      </c>
      <c r="N155" s="523" t="s">
        <v>198</v>
      </c>
      <c r="O155" s="210"/>
      <c r="P155" s="229" t="s">
        <v>631</v>
      </c>
      <c r="Q155" s="229"/>
    </row>
    <row r="156" spans="1:17" s="247" customFormat="1">
      <c r="A156" s="215">
        <v>27</v>
      </c>
      <c r="B156" s="215" t="s">
        <v>626</v>
      </c>
      <c r="C156" s="215" t="s">
        <v>629</v>
      </c>
      <c r="D156" s="227" t="s">
        <v>190</v>
      </c>
      <c r="E156" s="221">
        <v>262</v>
      </c>
      <c r="F156" s="221">
        <v>237</v>
      </c>
      <c r="G156" s="221">
        <v>160</v>
      </c>
      <c r="H156" s="215">
        <v>71</v>
      </c>
      <c r="I156" s="215">
        <v>131</v>
      </c>
      <c r="J156" s="218">
        <v>1.488</v>
      </c>
      <c r="K156" s="219" t="s">
        <v>814</v>
      </c>
      <c r="L156" s="335">
        <v>2162.66</v>
      </c>
      <c r="M156" s="228" t="s">
        <v>191</v>
      </c>
      <c r="N156" s="523" t="s">
        <v>198</v>
      </c>
      <c r="O156" s="252"/>
      <c r="P156" s="229" t="s">
        <v>631</v>
      </c>
      <c r="Q156" s="229" t="s">
        <v>965</v>
      </c>
    </row>
    <row r="157" spans="1:17" s="247" customFormat="1">
      <c r="A157" s="215">
        <v>28</v>
      </c>
      <c r="B157" s="215" t="s">
        <v>627</v>
      </c>
      <c r="C157" s="215" t="s">
        <v>628</v>
      </c>
      <c r="D157" s="227" t="s">
        <v>190</v>
      </c>
      <c r="E157" s="221">
        <v>262</v>
      </c>
      <c r="F157" s="221">
        <v>237</v>
      </c>
      <c r="G157" s="221">
        <v>160</v>
      </c>
      <c r="H157" s="215">
        <v>71</v>
      </c>
      <c r="I157" s="215">
        <v>131</v>
      </c>
      <c r="J157" s="218">
        <v>1.488</v>
      </c>
      <c r="K157" s="219" t="s">
        <v>814</v>
      </c>
      <c r="L157" s="335">
        <v>2162.66</v>
      </c>
      <c r="M157" s="228" t="s">
        <v>191</v>
      </c>
      <c r="N157" s="523" t="s">
        <v>198</v>
      </c>
      <c r="O157" s="252"/>
      <c r="P157" s="229" t="s">
        <v>631</v>
      </c>
      <c r="Q157" s="229" t="s">
        <v>965</v>
      </c>
    </row>
    <row r="158" spans="1:17" s="247" customFormat="1">
      <c r="A158" s="215">
        <v>29</v>
      </c>
      <c r="B158" s="215" t="s">
        <v>302</v>
      </c>
      <c r="C158" s="215" t="s">
        <v>303</v>
      </c>
      <c r="D158" s="227" t="s">
        <v>190</v>
      </c>
      <c r="E158" s="221">
        <v>259</v>
      </c>
      <c r="F158" s="221">
        <v>239</v>
      </c>
      <c r="G158" s="221">
        <v>160</v>
      </c>
      <c r="H158" s="215">
        <v>71</v>
      </c>
      <c r="I158" s="215">
        <v>131</v>
      </c>
      <c r="J158" s="218">
        <v>1.488</v>
      </c>
      <c r="K158" s="219" t="s">
        <v>814</v>
      </c>
      <c r="L158" s="335">
        <v>0</v>
      </c>
      <c r="M158" s="228" t="s">
        <v>191</v>
      </c>
      <c r="N158" s="523" t="s">
        <v>198</v>
      </c>
      <c r="O158" s="210"/>
      <c r="P158" s="229" t="s">
        <v>631</v>
      </c>
      <c r="Q158" s="229"/>
    </row>
    <row r="159" spans="1:17" s="247" customFormat="1">
      <c r="A159" s="215">
        <v>30</v>
      </c>
      <c r="B159" s="215" t="s">
        <v>22</v>
      </c>
      <c r="C159" s="215" t="s">
        <v>23</v>
      </c>
      <c r="D159" s="227" t="s">
        <v>190</v>
      </c>
      <c r="E159" s="221">
        <v>266</v>
      </c>
      <c r="F159" s="221">
        <v>246</v>
      </c>
      <c r="G159" s="221">
        <v>160</v>
      </c>
      <c r="H159" s="215">
        <v>71</v>
      </c>
      <c r="I159" s="215">
        <v>131</v>
      </c>
      <c r="J159" s="218">
        <v>1.488</v>
      </c>
      <c r="K159" s="219" t="s">
        <v>814</v>
      </c>
      <c r="L159" s="335">
        <v>0</v>
      </c>
      <c r="M159" s="228" t="s">
        <v>191</v>
      </c>
      <c r="N159" s="523" t="s">
        <v>198</v>
      </c>
      <c r="O159" s="210"/>
      <c r="P159" s="229" t="s">
        <v>631</v>
      </c>
      <c r="Q159" s="229"/>
    </row>
    <row r="160" spans="1:17" s="252" customFormat="1">
      <c r="A160" s="215">
        <v>31</v>
      </c>
      <c r="B160" s="215" t="s">
        <v>239</v>
      </c>
      <c r="C160" s="215" t="s">
        <v>240</v>
      </c>
      <c r="D160" s="227" t="s">
        <v>190</v>
      </c>
      <c r="E160" s="221">
        <v>266</v>
      </c>
      <c r="F160" s="221">
        <v>246</v>
      </c>
      <c r="G160" s="221">
        <v>160</v>
      </c>
      <c r="H160" s="215">
        <v>71</v>
      </c>
      <c r="I160" s="215">
        <v>131</v>
      </c>
      <c r="J160" s="218">
        <v>1.488</v>
      </c>
      <c r="K160" s="219" t="s">
        <v>814</v>
      </c>
      <c r="L160" s="335">
        <v>2618.06</v>
      </c>
      <c r="M160" s="228" t="s">
        <v>191</v>
      </c>
      <c r="N160" s="523" t="s">
        <v>198</v>
      </c>
      <c r="O160" s="210"/>
      <c r="P160" s="229" t="s">
        <v>630</v>
      </c>
      <c r="Q160" s="229"/>
    </row>
    <row r="161" spans="1:17" s="252" customFormat="1">
      <c r="A161" s="215">
        <v>32</v>
      </c>
      <c r="B161" s="215" t="s">
        <v>241</v>
      </c>
      <c r="C161" s="215" t="s">
        <v>242</v>
      </c>
      <c r="D161" s="227" t="s">
        <v>190</v>
      </c>
      <c r="E161" s="221">
        <v>266</v>
      </c>
      <c r="F161" s="221">
        <v>246</v>
      </c>
      <c r="G161" s="221">
        <v>160</v>
      </c>
      <c r="H161" s="215">
        <v>71</v>
      </c>
      <c r="I161" s="215">
        <v>131</v>
      </c>
      <c r="J161" s="218">
        <v>1.488</v>
      </c>
      <c r="K161" s="219" t="s">
        <v>814</v>
      </c>
      <c r="L161" s="335">
        <v>2618.06</v>
      </c>
      <c r="M161" s="228" t="s">
        <v>191</v>
      </c>
      <c r="N161" s="523" t="s">
        <v>198</v>
      </c>
      <c r="O161" s="210"/>
      <c r="P161" s="229" t="s">
        <v>630</v>
      </c>
      <c r="Q161" s="229"/>
    </row>
    <row r="162" spans="1:17" s="247" customFormat="1">
      <c r="A162" s="215">
        <v>33</v>
      </c>
      <c r="B162" s="215" t="s">
        <v>695</v>
      </c>
      <c r="C162" s="215" t="s">
        <v>687</v>
      </c>
      <c r="D162" s="227" t="s">
        <v>190</v>
      </c>
      <c r="E162" s="221">
        <v>276</v>
      </c>
      <c r="F162" s="221">
        <v>256</v>
      </c>
      <c r="G162" s="221">
        <v>160</v>
      </c>
      <c r="H162" s="215">
        <v>71</v>
      </c>
      <c r="I162" s="215">
        <v>131</v>
      </c>
      <c r="J162" s="218">
        <v>1.488</v>
      </c>
      <c r="K162" s="219" t="s">
        <v>814</v>
      </c>
      <c r="L162" s="335">
        <v>2978.04</v>
      </c>
      <c r="M162" s="228" t="s">
        <v>191</v>
      </c>
      <c r="N162" s="523" t="s">
        <v>198</v>
      </c>
      <c r="O162" s="210"/>
      <c r="P162" s="229" t="s">
        <v>630</v>
      </c>
      <c r="Q162" s="229"/>
    </row>
    <row r="163" spans="1:17" s="247" customFormat="1">
      <c r="A163" s="215">
        <v>34</v>
      </c>
      <c r="B163" s="215" t="s">
        <v>694</v>
      </c>
      <c r="C163" s="215" t="s">
        <v>686</v>
      </c>
      <c r="D163" s="227" t="s">
        <v>190</v>
      </c>
      <c r="E163" s="221">
        <v>276</v>
      </c>
      <c r="F163" s="221">
        <v>256</v>
      </c>
      <c r="G163" s="221">
        <v>160</v>
      </c>
      <c r="H163" s="215">
        <v>71</v>
      </c>
      <c r="I163" s="215">
        <v>131</v>
      </c>
      <c r="J163" s="218">
        <v>1.488</v>
      </c>
      <c r="K163" s="219" t="s">
        <v>814</v>
      </c>
      <c r="L163" s="335">
        <v>2978.04</v>
      </c>
      <c r="M163" s="228" t="s">
        <v>191</v>
      </c>
      <c r="N163" s="523" t="s">
        <v>198</v>
      </c>
      <c r="O163" s="210"/>
      <c r="P163" s="229" t="s">
        <v>630</v>
      </c>
      <c r="Q163" s="229"/>
    </row>
    <row r="164" spans="1:17" s="252" customFormat="1">
      <c r="A164" s="215">
        <v>35</v>
      </c>
      <c r="B164" s="215" t="s">
        <v>791</v>
      </c>
      <c r="C164" s="215" t="s">
        <v>812</v>
      </c>
      <c r="D164" s="227" t="s">
        <v>190</v>
      </c>
      <c r="E164" s="221">
        <v>276</v>
      </c>
      <c r="F164" s="221">
        <v>258</v>
      </c>
      <c r="G164" s="221">
        <v>160</v>
      </c>
      <c r="H164" s="215">
        <v>71</v>
      </c>
      <c r="I164" s="215">
        <v>131</v>
      </c>
      <c r="J164" s="218">
        <v>1.488</v>
      </c>
      <c r="K164" s="219" t="s">
        <v>814</v>
      </c>
      <c r="L164" s="335">
        <v>2989.1</v>
      </c>
      <c r="M164" s="228" t="s">
        <v>191</v>
      </c>
      <c r="N164" s="523" t="s">
        <v>198</v>
      </c>
      <c r="P164" s="229" t="s">
        <v>630</v>
      </c>
      <c r="Q164" s="229"/>
    </row>
    <row r="165" spans="1:17" s="247" customFormat="1">
      <c r="A165" s="215">
        <v>36</v>
      </c>
      <c r="B165" s="215" t="s">
        <v>709</v>
      </c>
      <c r="C165" s="215" t="s">
        <v>708</v>
      </c>
      <c r="D165" s="227" t="s">
        <v>190</v>
      </c>
      <c r="E165" s="221">
        <v>276</v>
      </c>
      <c r="F165" s="221">
        <v>256</v>
      </c>
      <c r="G165" s="221">
        <v>160</v>
      </c>
      <c r="H165" s="215">
        <v>71</v>
      </c>
      <c r="I165" s="215">
        <v>131</v>
      </c>
      <c r="J165" s="218">
        <v>1.488</v>
      </c>
      <c r="K165" s="219" t="s">
        <v>814</v>
      </c>
      <c r="L165" s="335">
        <v>2978.63</v>
      </c>
      <c r="M165" s="228" t="s">
        <v>191</v>
      </c>
      <c r="N165" s="523" t="s">
        <v>198</v>
      </c>
      <c r="O165" s="210"/>
      <c r="P165" s="229" t="s">
        <v>630</v>
      </c>
      <c r="Q165" s="229"/>
    </row>
    <row r="166" spans="1:17" s="247" customFormat="1">
      <c r="A166" s="215">
        <v>37</v>
      </c>
      <c r="B166" s="215" t="s">
        <v>411</v>
      </c>
      <c r="C166" s="215" t="s">
        <v>412</v>
      </c>
      <c r="D166" s="227" t="s">
        <v>190</v>
      </c>
      <c r="E166" s="221">
        <v>266</v>
      </c>
      <c r="F166" s="221">
        <v>246</v>
      </c>
      <c r="G166" s="221">
        <v>160</v>
      </c>
      <c r="H166" s="215">
        <v>71</v>
      </c>
      <c r="I166" s="215">
        <v>131</v>
      </c>
      <c r="J166" s="218">
        <v>1.488</v>
      </c>
      <c r="K166" s="219" t="s">
        <v>814</v>
      </c>
      <c r="L166" s="335">
        <v>2658.38</v>
      </c>
      <c r="M166" s="228" t="s">
        <v>191</v>
      </c>
      <c r="N166" s="523" t="s">
        <v>198</v>
      </c>
      <c r="O166" s="210"/>
      <c r="P166" s="229" t="s">
        <v>630</v>
      </c>
      <c r="Q166" s="229"/>
    </row>
    <row r="167" spans="1:17" s="247" customFormat="1">
      <c r="A167" s="215">
        <v>38</v>
      </c>
      <c r="B167" s="215" t="s">
        <v>413</v>
      </c>
      <c r="C167" s="215" t="s">
        <v>462</v>
      </c>
      <c r="D167" s="227" t="s">
        <v>190</v>
      </c>
      <c r="E167" s="221">
        <v>266</v>
      </c>
      <c r="F167" s="221">
        <v>246</v>
      </c>
      <c r="G167" s="221">
        <v>160</v>
      </c>
      <c r="H167" s="215">
        <v>71</v>
      </c>
      <c r="I167" s="215">
        <v>131</v>
      </c>
      <c r="J167" s="218">
        <v>1.488</v>
      </c>
      <c r="K167" s="219" t="s">
        <v>814</v>
      </c>
      <c r="L167" s="335">
        <v>2658.11</v>
      </c>
      <c r="M167" s="228" t="s">
        <v>191</v>
      </c>
      <c r="N167" s="523" t="s">
        <v>198</v>
      </c>
      <c r="O167" s="210"/>
      <c r="P167" s="229" t="s">
        <v>630</v>
      </c>
      <c r="Q167" s="229"/>
    </row>
    <row r="168" spans="1:17" s="247" customFormat="1">
      <c r="A168" s="215">
        <v>39</v>
      </c>
      <c r="B168" s="215" t="s">
        <v>294</v>
      </c>
      <c r="C168" s="215" t="s">
        <v>295</v>
      </c>
      <c r="D168" s="227" t="s">
        <v>190</v>
      </c>
      <c r="E168" s="221">
        <v>266</v>
      </c>
      <c r="F168" s="221">
        <v>246</v>
      </c>
      <c r="G168" s="221">
        <v>160</v>
      </c>
      <c r="H168" s="215">
        <v>71</v>
      </c>
      <c r="I168" s="215">
        <v>131</v>
      </c>
      <c r="J168" s="218">
        <v>1.488</v>
      </c>
      <c r="K168" s="219" t="s">
        <v>814</v>
      </c>
      <c r="L168" s="335">
        <v>2895.95</v>
      </c>
      <c r="M168" s="228" t="s">
        <v>191</v>
      </c>
      <c r="N168" s="523" t="s">
        <v>198</v>
      </c>
      <c r="O168" s="210"/>
      <c r="P168" s="229" t="s">
        <v>630</v>
      </c>
      <c r="Q168" s="229"/>
    </row>
    <row r="169" spans="1:17" s="247" customFormat="1">
      <c r="A169" s="215">
        <v>40</v>
      </c>
      <c r="B169" s="215" t="s">
        <v>296</v>
      </c>
      <c r="C169" s="215" t="s">
        <v>297</v>
      </c>
      <c r="D169" s="227" t="s">
        <v>190</v>
      </c>
      <c r="E169" s="221">
        <v>266</v>
      </c>
      <c r="F169" s="221">
        <v>246</v>
      </c>
      <c r="G169" s="221">
        <v>160</v>
      </c>
      <c r="H169" s="215">
        <v>71</v>
      </c>
      <c r="I169" s="215">
        <v>131</v>
      </c>
      <c r="J169" s="218">
        <v>1.488</v>
      </c>
      <c r="K169" s="219" t="s">
        <v>814</v>
      </c>
      <c r="L169" s="335">
        <v>2895.95</v>
      </c>
      <c r="M169" s="228" t="s">
        <v>191</v>
      </c>
      <c r="N169" s="523" t="s">
        <v>198</v>
      </c>
      <c r="O169" s="210"/>
      <c r="P169" s="229" t="s">
        <v>630</v>
      </c>
      <c r="Q169" s="229"/>
    </row>
    <row r="170" spans="1:17" s="247" customFormat="1">
      <c r="A170" s="215">
        <v>41</v>
      </c>
      <c r="B170" s="215" t="s">
        <v>298</v>
      </c>
      <c r="C170" s="215" t="s">
        <v>299</v>
      </c>
      <c r="D170" s="227" t="s">
        <v>190</v>
      </c>
      <c r="E170" s="221">
        <v>266</v>
      </c>
      <c r="F170" s="221">
        <v>246</v>
      </c>
      <c r="G170" s="221">
        <v>160</v>
      </c>
      <c r="H170" s="215">
        <v>71</v>
      </c>
      <c r="I170" s="215">
        <v>131</v>
      </c>
      <c r="J170" s="218">
        <v>1.488</v>
      </c>
      <c r="K170" s="219" t="s">
        <v>814</v>
      </c>
      <c r="L170" s="335">
        <v>2846.44</v>
      </c>
      <c r="M170" s="228" t="s">
        <v>191</v>
      </c>
      <c r="N170" s="523" t="s">
        <v>198</v>
      </c>
      <c r="O170" s="210"/>
      <c r="P170" s="229" t="s">
        <v>630</v>
      </c>
      <c r="Q170" s="229"/>
    </row>
    <row r="171" spans="1:17" s="247" customFormat="1">
      <c r="A171" s="215">
        <v>42</v>
      </c>
      <c r="B171" s="215" t="s">
        <v>300</v>
      </c>
      <c r="C171" s="215" t="s">
        <v>301</v>
      </c>
      <c r="D171" s="227" t="s">
        <v>190</v>
      </c>
      <c r="E171" s="221">
        <v>266</v>
      </c>
      <c r="F171" s="221">
        <v>246</v>
      </c>
      <c r="G171" s="221">
        <v>160</v>
      </c>
      <c r="H171" s="215">
        <v>71</v>
      </c>
      <c r="I171" s="215">
        <v>131</v>
      </c>
      <c r="J171" s="218">
        <v>1.488</v>
      </c>
      <c r="K171" s="219" t="s">
        <v>814</v>
      </c>
      <c r="L171" s="335">
        <v>2846.56</v>
      </c>
      <c r="M171" s="228" t="s">
        <v>191</v>
      </c>
      <c r="N171" s="523" t="s">
        <v>198</v>
      </c>
      <c r="O171" s="210"/>
      <c r="P171" s="229" t="s">
        <v>630</v>
      </c>
      <c r="Q171" s="229"/>
    </row>
    <row r="172" spans="1:17" s="247" customFormat="1">
      <c r="A172" s="215">
        <v>43</v>
      </c>
      <c r="B172" s="215" t="s">
        <v>243</v>
      </c>
      <c r="C172" s="215" t="s">
        <v>244</v>
      </c>
      <c r="D172" s="227" t="s">
        <v>190</v>
      </c>
      <c r="E172" s="221">
        <v>266</v>
      </c>
      <c r="F172" s="221">
        <v>246</v>
      </c>
      <c r="G172" s="221">
        <v>160</v>
      </c>
      <c r="H172" s="215">
        <v>71</v>
      </c>
      <c r="I172" s="215">
        <v>131</v>
      </c>
      <c r="J172" s="218">
        <v>1.488</v>
      </c>
      <c r="K172" s="219" t="s">
        <v>814</v>
      </c>
      <c r="L172" s="335">
        <v>3015.47</v>
      </c>
      <c r="M172" s="228" t="s">
        <v>191</v>
      </c>
      <c r="N172" s="523" t="s">
        <v>198</v>
      </c>
      <c r="O172" s="210"/>
      <c r="P172" s="229" t="s">
        <v>630</v>
      </c>
      <c r="Q172" s="229"/>
    </row>
    <row r="173" spans="1:17" s="247" customFormat="1">
      <c r="A173" s="215">
        <v>44</v>
      </c>
      <c r="B173" s="215" t="s">
        <v>245</v>
      </c>
      <c r="C173" s="215" t="s">
        <v>246</v>
      </c>
      <c r="D173" s="227" t="s">
        <v>190</v>
      </c>
      <c r="E173" s="221">
        <v>266</v>
      </c>
      <c r="F173" s="221">
        <v>246</v>
      </c>
      <c r="G173" s="221">
        <v>160</v>
      </c>
      <c r="H173" s="215">
        <v>71</v>
      </c>
      <c r="I173" s="215">
        <v>131</v>
      </c>
      <c r="J173" s="218">
        <v>1.488</v>
      </c>
      <c r="K173" s="219" t="s">
        <v>814</v>
      </c>
      <c r="L173" s="335">
        <v>3015.47</v>
      </c>
      <c r="M173" s="228" t="s">
        <v>191</v>
      </c>
      <c r="N173" s="523" t="s">
        <v>198</v>
      </c>
      <c r="O173" s="210"/>
      <c r="P173" s="229"/>
      <c r="Q173" s="229"/>
    </row>
    <row r="174" spans="1:17" s="247" customFormat="1">
      <c r="A174" s="215">
        <v>45</v>
      </c>
      <c r="B174" s="215" t="s">
        <v>826</v>
      </c>
      <c r="C174" s="215" t="s">
        <v>828</v>
      </c>
      <c r="D174" s="227" t="s">
        <v>190</v>
      </c>
      <c r="E174" s="221">
        <v>276</v>
      </c>
      <c r="F174" s="221">
        <v>256</v>
      </c>
      <c r="G174" s="221">
        <v>160</v>
      </c>
      <c r="H174" s="215">
        <v>71</v>
      </c>
      <c r="I174" s="215">
        <v>131</v>
      </c>
      <c r="J174" s="218">
        <v>1.488</v>
      </c>
      <c r="K174" s="219" t="s">
        <v>814</v>
      </c>
      <c r="L174" s="335">
        <v>3249.51</v>
      </c>
      <c r="M174" s="228" t="s">
        <v>191</v>
      </c>
      <c r="N174" s="523" t="s">
        <v>198</v>
      </c>
      <c r="O174" s="210"/>
      <c r="P174" s="229" t="s">
        <v>630</v>
      </c>
      <c r="Q174" s="229"/>
    </row>
    <row r="175" spans="1:17" s="247" customFormat="1">
      <c r="A175" s="215">
        <v>46</v>
      </c>
      <c r="B175" s="215" t="s">
        <v>829</v>
      </c>
      <c r="C175" s="215" t="s">
        <v>830</v>
      </c>
      <c r="D175" s="227" t="s">
        <v>190</v>
      </c>
      <c r="E175" s="221">
        <v>276</v>
      </c>
      <c r="F175" s="221">
        <v>256</v>
      </c>
      <c r="G175" s="221">
        <v>160</v>
      </c>
      <c r="H175" s="215">
        <v>71</v>
      </c>
      <c r="I175" s="215">
        <v>131</v>
      </c>
      <c r="J175" s="218">
        <v>1.488</v>
      </c>
      <c r="K175" s="219" t="s">
        <v>814</v>
      </c>
      <c r="L175" s="335">
        <v>3019.49</v>
      </c>
      <c r="M175" s="228" t="s">
        <v>191</v>
      </c>
      <c r="N175" s="523" t="s">
        <v>198</v>
      </c>
      <c r="O175" s="210"/>
      <c r="P175" s="229" t="s">
        <v>630</v>
      </c>
      <c r="Q175" s="229"/>
    </row>
    <row r="176" spans="1:17" s="247" customFormat="1">
      <c r="A176" s="215">
        <v>47</v>
      </c>
      <c r="B176" s="215" t="s">
        <v>835</v>
      </c>
      <c r="C176" s="215" t="s">
        <v>836</v>
      </c>
      <c r="D176" s="227" t="s">
        <v>190</v>
      </c>
      <c r="E176" s="221">
        <v>276</v>
      </c>
      <c r="F176" s="221">
        <v>256</v>
      </c>
      <c r="G176" s="221">
        <v>160</v>
      </c>
      <c r="H176" s="215">
        <v>71</v>
      </c>
      <c r="I176" s="215">
        <v>131</v>
      </c>
      <c r="J176" s="218">
        <v>1.488</v>
      </c>
      <c r="K176" s="219" t="s">
        <v>814</v>
      </c>
      <c r="L176" s="335">
        <v>3248.92</v>
      </c>
      <c r="M176" s="228" t="s">
        <v>191</v>
      </c>
      <c r="N176" s="523" t="s">
        <v>198</v>
      </c>
      <c r="O176" s="210"/>
      <c r="P176" s="229" t="s">
        <v>630</v>
      </c>
      <c r="Q176" s="229"/>
    </row>
    <row r="177" spans="1:17" s="554" customFormat="1">
      <c r="A177" s="544">
        <v>31</v>
      </c>
      <c r="B177" s="544" t="s">
        <v>239</v>
      </c>
      <c r="C177" s="544" t="s">
        <v>966</v>
      </c>
      <c r="D177" s="545" t="s">
        <v>190</v>
      </c>
      <c r="E177" s="546">
        <v>250</v>
      </c>
      <c r="F177" s="546">
        <v>237</v>
      </c>
      <c r="G177" s="546">
        <v>160</v>
      </c>
      <c r="H177" s="544">
        <v>71</v>
      </c>
      <c r="I177" s="544">
        <v>131</v>
      </c>
      <c r="J177" s="547">
        <v>1.343</v>
      </c>
      <c r="K177" s="548" t="s">
        <v>814</v>
      </c>
      <c r="L177" s="549">
        <v>2589.08</v>
      </c>
      <c r="M177" s="550" t="s">
        <v>191</v>
      </c>
      <c r="N177" s="551" t="s">
        <v>198</v>
      </c>
      <c r="O177" s="552"/>
      <c r="P177" s="553" t="s">
        <v>631</v>
      </c>
      <c r="Q177" s="553" t="s">
        <v>965</v>
      </c>
    </row>
    <row r="178" spans="1:17" s="554" customFormat="1">
      <c r="A178" s="544">
        <v>32</v>
      </c>
      <c r="B178" s="544" t="s">
        <v>241</v>
      </c>
      <c r="C178" s="544" t="s">
        <v>967</v>
      </c>
      <c r="D178" s="545" t="s">
        <v>190</v>
      </c>
      <c r="E178" s="546">
        <v>250</v>
      </c>
      <c r="F178" s="546">
        <v>237</v>
      </c>
      <c r="G178" s="546">
        <v>160</v>
      </c>
      <c r="H178" s="544">
        <v>71</v>
      </c>
      <c r="I178" s="544">
        <v>131</v>
      </c>
      <c r="J178" s="547">
        <v>1.343</v>
      </c>
      <c r="K178" s="548" t="s">
        <v>814</v>
      </c>
      <c r="L178" s="549">
        <v>2589.08</v>
      </c>
      <c r="M178" s="550" t="s">
        <v>191</v>
      </c>
      <c r="N178" s="551" t="s">
        <v>198</v>
      </c>
      <c r="O178" s="552"/>
      <c r="P178" s="553" t="s">
        <v>631</v>
      </c>
      <c r="Q178" s="553" t="s">
        <v>965</v>
      </c>
    </row>
    <row r="179" spans="1:17" s="247" customFormat="1">
      <c r="A179" s="215"/>
      <c r="B179" s="215"/>
      <c r="C179" s="215"/>
      <c r="D179" s="227" t="s">
        <v>190</v>
      </c>
      <c r="E179" s="221"/>
      <c r="F179" s="221"/>
      <c r="G179" s="221"/>
      <c r="H179" s="215"/>
      <c r="I179" s="215"/>
      <c r="J179" s="218"/>
      <c r="K179" s="219" t="s">
        <v>814</v>
      </c>
      <c r="L179" s="335"/>
      <c r="M179" s="228" t="s">
        <v>191</v>
      </c>
      <c r="N179" s="523" t="s">
        <v>198</v>
      </c>
      <c r="O179" s="210"/>
      <c r="P179" s="229"/>
      <c r="Q179" s="229"/>
    </row>
    <row r="180" spans="1:17" s="247" customFormat="1">
      <c r="A180" s="215"/>
      <c r="B180" s="215"/>
      <c r="C180" s="215"/>
      <c r="D180" s="227" t="s">
        <v>190</v>
      </c>
      <c r="E180" s="221"/>
      <c r="F180" s="221"/>
      <c r="G180" s="221"/>
      <c r="H180" s="215"/>
      <c r="I180" s="215"/>
      <c r="J180" s="218"/>
      <c r="K180" s="219" t="s">
        <v>814</v>
      </c>
      <c r="L180" s="335"/>
      <c r="M180" s="228" t="s">
        <v>191</v>
      </c>
      <c r="N180" s="523" t="s">
        <v>198</v>
      </c>
      <c r="O180" s="210"/>
      <c r="P180" s="229"/>
      <c r="Q180" s="229"/>
    </row>
    <row r="181" spans="1:17" s="247" customFormat="1">
      <c r="A181" s="215"/>
      <c r="B181" s="215"/>
      <c r="C181" s="215"/>
      <c r="D181" s="227" t="s">
        <v>190</v>
      </c>
      <c r="E181" s="221"/>
      <c r="F181" s="221"/>
      <c r="G181" s="221"/>
      <c r="H181" s="215"/>
      <c r="I181" s="215"/>
      <c r="J181" s="218"/>
      <c r="K181" s="219" t="s">
        <v>814</v>
      </c>
      <c r="L181" s="335"/>
      <c r="M181" s="228" t="s">
        <v>191</v>
      </c>
      <c r="N181" s="523" t="s">
        <v>198</v>
      </c>
      <c r="O181" s="210"/>
      <c r="P181" s="229"/>
      <c r="Q181" s="229"/>
    </row>
    <row r="182" spans="1:17" s="247" customFormat="1">
      <c r="A182" s="215"/>
      <c r="B182" s="215"/>
      <c r="C182" s="215"/>
      <c r="D182" s="227" t="s">
        <v>190</v>
      </c>
      <c r="E182" s="221"/>
      <c r="F182" s="221"/>
      <c r="G182" s="221"/>
      <c r="H182" s="215"/>
      <c r="I182" s="215"/>
      <c r="J182" s="218"/>
      <c r="K182" s="219" t="s">
        <v>814</v>
      </c>
      <c r="L182" s="335"/>
      <c r="M182" s="228" t="s">
        <v>191</v>
      </c>
      <c r="N182" s="523" t="s">
        <v>198</v>
      </c>
      <c r="O182" s="210"/>
      <c r="P182" s="229"/>
      <c r="Q182" s="229"/>
    </row>
    <row r="183" spans="1:17" s="247" customFormat="1">
      <c r="A183" s="215"/>
      <c r="B183" s="215"/>
      <c r="C183" s="215"/>
      <c r="D183" s="227" t="s">
        <v>190</v>
      </c>
      <c r="E183" s="221"/>
      <c r="F183" s="221"/>
      <c r="G183" s="221"/>
      <c r="H183" s="215"/>
      <c r="I183" s="215"/>
      <c r="J183" s="218"/>
      <c r="K183" s="219" t="s">
        <v>814</v>
      </c>
      <c r="L183" s="335"/>
      <c r="M183" s="228" t="s">
        <v>191</v>
      </c>
      <c r="N183" s="523" t="s">
        <v>198</v>
      </c>
      <c r="O183" s="210"/>
      <c r="P183" s="229"/>
      <c r="Q183" s="229"/>
    </row>
    <row r="184" spans="1:17" s="247" customFormat="1">
      <c r="A184" s="215"/>
      <c r="B184" s="215"/>
      <c r="C184" s="215"/>
      <c r="D184" s="227" t="s">
        <v>190</v>
      </c>
      <c r="E184" s="221"/>
      <c r="F184" s="221"/>
      <c r="G184" s="221"/>
      <c r="H184" s="215"/>
      <c r="I184" s="215"/>
      <c r="J184" s="218"/>
      <c r="K184" s="219" t="s">
        <v>814</v>
      </c>
      <c r="L184" s="335"/>
      <c r="M184" s="228" t="s">
        <v>191</v>
      </c>
      <c r="N184" s="523" t="s">
        <v>198</v>
      </c>
      <c r="O184" s="210"/>
      <c r="P184" s="229"/>
      <c r="Q184" s="229"/>
    </row>
    <row r="185" spans="1:17" s="247" customFormat="1">
      <c r="A185" s="215"/>
      <c r="B185" s="215"/>
      <c r="C185" s="215"/>
      <c r="D185" s="227" t="s">
        <v>190</v>
      </c>
      <c r="E185" s="221"/>
      <c r="F185" s="221"/>
      <c r="G185" s="221"/>
      <c r="H185" s="215"/>
      <c r="I185" s="215"/>
      <c r="J185" s="218"/>
      <c r="K185" s="219" t="s">
        <v>814</v>
      </c>
      <c r="L185" s="335"/>
      <c r="M185" s="228" t="s">
        <v>191</v>
      </c>
      <c r="N185" s="523" t="s">
        <v>198</v>
      </c>
      <c r="O185" s="210"/>
      <c r="P185" s="229"/>
      <c r="Q185" s="229"/>
    </row>
    <row r="186" spans="1:17" s="247" customFormat="1">
      <c r="A186" s="215"/>
      <c r="B186" s="215"/>
      <c r="C186" s="215"/>
      <c r="D186" s="227" t="s">
        <v>190</v>
      </c>
      <c r="E186" s="221"/>
      <c r="F186" s="221"/>
      <c r="G186" s="221"/>
      <c r="H186" s="215"/>
      <c r="I186" s="215"/>
      <c r="J186" s="218"/>
      <c r="K186" s="219" t="s">
        <v>814</v>
      </c>
      <c r="L186" s="335"/>
      <c r="M186" s="228" t="s">
        <v>191</v>
      </c>
      <c r="N186" s="523" t="s">
        <v>198</v>
      </c>
      <c r="O186" s="210"/>
      <c r="P186" s="229"/>
      <c r="Q186" s="229"/>
    </row>
    <row r="187" spans="1:17" s="247" customFormat="1">
      <c r="A187" s="215"/>
      <c r="B187" s="215"/>
      <c r="C187" s="215"/>
      <c r="D187" s="227" t="s">
        <v>190</v>
      </c>
      <c r="E187" s="221"/>
      <c r="F187" s="221"/>
      <c r="G187" s="221"/>
      <c r="H187" s="215"/>
      <c r="I187" s="215"/>
      <c r="J187" s="218"/>
      <c r="K187" s="219" t="s">
        <v>814</v>
      </c>
      <c r="L187" s="335"/>
      <c r="M187" s="228" t="s">
        <v>191</v>
      </c>
      <c r="N187" s="523" t="s">
        <v>198</v>
      </c>
      <c r="O187" s="210"/>
      <c r="P187" s="229"/>
      <c r="Q187" s="229"/>
    </row>
    <row r="188" spans="1:17" s="247" customFormat="1">
      <c r="A188" s="215"/>
      <c r="B188" s="215"/>
      <c r="C188" s="215"/>
      <c r="D188" s="227" t="s">
        <v>190</v>
      </c>
      <c r="E188" s="221"/>
      <c r="F188" s="221"/>
      <c r="G188" s="221"/>
      <c r="H188" s="215"/>
      <c r="I188" s="215"/>
      <c r="J188" s="218"/>
      <c r="K188" s="219" t="s">
        <v>814</v>
      </c>
      <c r="L188" s="335"/>
      <c r="M188" s="228" t="s">
        <v>191</v>
      </c>
      <c r="N188" s="523" t="s">
        <v>198</v>
      </c>
      <c r="O188" s="210"/>
      <c r="P188" s="229"/>
      <c r="Q188" s="229"/>
    </row>
    <row r="189" spans="1:17" s="247" customFormat="1">
      <c r="A189" s="215"/>
      <c r="B189" s="215"/>
      <c r="C189" s="215"/>
      <c r="D189" s="227" t="s">
        <v>190</v>
      </c>
      <c r="E189" s="221"/>
      <c r="F189" s="221"/>
      <c r="G189" s="221"/>
      <c r="H189" s="215"/>
      <c r="I189" s="215"/>
      <c r="J189" s="218"/>
      <c r="K189" s="219" t="s">
        <v>814</v>
      </c>
      <c r="L189" s="335"/>
      <c r="M189" s="228" t="s">
        <v>191</v>
      </c>
      <c r="N189" s="523" t="s">
        <v>198</v>
      </c>
      <c r="O189" s="210"/>
      <c r="P189" s="229"/>
      <c r="Q189" s="229"/>
    </row>
    <row r="190" spans="1:17" s="247" customFormat="1">
      <c r="A190" s="215">
        <v>1</v>
      </c>
      <c r="B190" s="215" t="s">
        <v>339</v>
      </c>
      <c r="C190" s="215" t="s">
        <v>340</v>
      </c>
      <c r="D190" s="227" t="s">
        <v>190</v>
      </c>
      <c r="E190" s="221">
        <v>260</v>
      </c>
      <c r="F190" s="221">
        <v>235</v>
      </c>
      <c r="G190" s="221">
        <v>162</v>
      </c>
      <c r="H190" s="215">
        <v>70</v>
      </c>
      <c r="I190" s="215">
        <v>124</v>
      </c>
      <c r="J190" s="218">
        <v>1.407</v>
      </c>
      <c r="K190" s="219" t="s">
        <v>814</v>
      </c>
      <c r="L190" s="335">
        <v>0</v>
      </c>
      <c r="M190" s="228" t="s">
        <v>191</v>
      </c>
      <c r="N190" s="523" t="s">
        <v>198</v>
      </c>
      <c r="O190" s="210"/>
      <c r="P190" s="229" t="s">
        <v>630</v>
      </c>
      <c r="Q190" s="229"/>
    </row>
    <row r="191" spans="1:17" s="247" customFormat="1">
      <c r="A191" s="215">
        <v>2</v>
      </c>
      <c r="B191" s="215" t="s">
        <v>341</v>
      </c>
      <c r="C191" s="215" t="s">
        <v>342</v>
      </c>
      <c r="D191" s="227" t="s">
        <v>190</v>
      </c>
      <c r="E191" s="221">
        <v>260</v>
      </c>
      <c r="F191" s="221">
        <v>235</v>
      </c>
      <c r="G191" s="221">
        <v>162</v>
      </c>
      <c r="H191" s="215">
        <v>70</v>
      </c>
      <c r="I191" s="215">
        <v>124</v>
      </c>
      <c r="J191" s="218">
        <v>1.407</v>
      </c>
      <c r="K191" s="219" t="s">
        <v>814</v>
      </c>
      <c r="L191" s="335">
        <v>0</v>
      </c>
      <c r="M191" s="228" t="s">
        <v>191</v>
      </c>
      <c r="N191" s="523" t="s">
        <v>198</v>
      </c>
      <c r="O191" s="210"/>
      <c r="P191" s="229" t="s">
        <v>630</v>
      </c>
      <c r="Q191" s="229"/>
    </row>
    <row r="192" spans="1:17" s="247" customFormat="1">
      <c r="A192" s="215">
        <v>3</v>
      </c>
      <c r="B192" s="215" t="s">
        <v>343</v>
      </c>
      <c r="C192" s="215" t="s">
        <v>344</v>
      </c>
      <c r="D192" s="227" t="s">
        <v>190</v>
      </c>
      <c r="E192" s="221">
        <v>260</v>
      </c>
      <c r="F192" s="221">
        <v>235</v>
      </c>
      <c r="G192" s="221">
        <v>162</v>
      </c>
      <c r="H192" s="215">
        <v>70</v>
      </c>
      <c r="I192" s="215">
        <v>124</v>
      </c>
      <c r="J192" s="218">
        <v>1.407</v>
      </c>
      <c r="K192" s="219" t="s">
        <v>814</v>
      </c>
      <c r="L192" s="335">
        <v>0</v>
      </c>
      <c r="M192" s="228" t="s">
        <v>191</v>
      </c>
      <c r="N192" s="523" t="s">
        <v>198</v>
      </c>
      <c r="O192" s="210"/>
      <c r="P192" s="229" t="s">
        <v>630</v>
      </c>
      <c r="Q192" s="229"/>
    </row>
    <row r="193" spans="1:17" s="247" customFormat="1">
      <c r="A193" s="215">
        <v>4</v>
      </c>
      <c r="B193" s="215" t="s">
        <v>279</v>
      </c>
      <c r="C193" s="215" t="s">
        <v>280</v>
      </c>
      <c r="D193" s="227" t="s">
        <v>190</v>
      </c>
      <c r="E193" s="221">
        <v>238</v>
      </c>
      <c r="F193" s="221">
        <v>216</v>
      </c>
      <c r="G193" s="221">
        <v>163</v>
      </c>
      <c r="H193" s="215">
        <v>65</v>
      </c>
      <c r="I193" s="215">
        <v>124</v>
      </c>
      <c r="J193" s="218">
        <v>1.3140000000000001</v>
      </c>
      <c r="K193" s="219" t="s">
        <v>814</v>
      </c>
      <c r="L193" s="335">
        <v>2268.35</v>
      </c>
      <c r="M193" s="228" t="s">
        <v>191</v>
      </c>
      <c r="N193" s="523" t="s">
        <v>198</v>
      </c>
      <c r="O193" s="210"/>
      <c r="P193" s="229" t="s">
        <v>631</v>
      </c>
      <c r="Q193" s="229"/>
    </row>
    <row r="194" spans="1:17" s="247" customFormat="1">
      <c r="A194" s="215">
        <v>5</v>
      </c>
      <c r="B194" s="215" t="s">
        <v>281</v>
      </c>
      <c r="C194" s="215" t="s">
        <v>282</v>
      </c>
      <c r="D194" s="227" t="s">
        <v>190</v>
      </c>
      <c r="E194" s="221">
        <v>238</v>
      </c>
      <c r="F194" s="221">
        <v>216</v>
      </c>
      <c r="G194" s="221">
        <v>163</v>
      </c>
      <c r="H194" s="215">
        <v>65</v>
      </c>
      <c r="I194" s="215">
        <v>124</v>
      </c>
      <c r="J194" s="218">
        <v>1.3140000000000001</v>
      </c>
      <c r="K194" s="219" t="s">
        <v>814</v>
      </c>
      <c r="L194" s="335">
        <v>2312.42</v>
      </c>
      <c r="M194" s="228" t="s">
        <v>191</v>
      </c>
      <c r="N194" s="523" t="s">
        <v>198</v>
      </c>
      <c r="O194" s="252"/>
      <c r="P194" s="229" t="s">
        <v>631</v>
      </c>
      <c r="Q194" s="229"/>
    </row>
    <row r="195" spans="1:17" s="247" customFormat="1">
      <c r="A195" s="215">
        <v>6</v>
      </c>
      <c r="B195" s="215" t="s">
        <v>713</v>
      </c>
      <c r="C195" s="215" t="s">
        <v>717</v>
      </c>
      <c r="D195" s="227" t="s">
        <v>190</v>
      </c>
      <c r="E195" s="221">
        <v>238</v>
      </c>
      <c r="F195" s="221">
        <v>216</v>
      </c>
      <c r="G195" s="221">
        <v>163</v>
      </c>
      <c r="H195" s="215">
        <v>65</v>
      </c>
      <c r="I195" s="215">
        <v>124</v>
      </c>
      <c r="J195" s="218">
        <v>1.3140000000000001</v>
      </c>
      <c r="K195" s="219" t="s">
        <v>814</v>
      </c>
      <c r="L195" s="335">
        <v>2209.64</v>
      </c>
      <c r="M195" s="228" t="s">
        <v>191</v>
      </c>
      <c r="N195" s="523" t="s">
        <v>198</v>
      </c>
      <c r="O195" s="252"/>
      <c r="P195" s="229" t="s">
        <v>631</v>
      </c>
      <c r="Q195" s="229" t="s">
        <v>965</v>
      </c>
    </row>
    <row r="196" spans="1:17" s="247" customFormat="1">
      <c r="A196" s="215">
        <v>7</v>
      </c>
      <c r="B196" s="215" t="s">
        <v>714</v>
      </c>
      <c r="C196" s="215" t="s">
        <v>718</v>
      </c>
      <c r="D196" s="227" t="s">
        <v>190</v>
      </c>
      <c r="E196" s="221">
        <v>238</v>
      </c>
      <c r="F196" s="221">
        <v>216</v>
      </c>
      <c r="G196" s="221">
        <v>163</v>
      </c>
      <c r="H196" s="215">
        <v>65</v>
      </c>
      <c r="I196" s="215">
        <v>124</v>
      </c>
      <c r="J196" s="218">
        <v>1.3140000000000001</v>
      </c>
      <c r="K196" s="219" t="s">
        <v>814</v>
      </c>
      <c r="L196" s="335">
        <v>2209.64</v>
      </c>
      <c r="M196" s="228" t="s">
        <v>191</v>
      </c>
      <c r="N196" s="523" t="s">
        <v>198</v>
      </c>
      <c r="O196" s="252"/>
      <c r="P196" s="229" t="s">
        <v>631</v>
      </c>
      <c r="Q196" s="229" t="s">
        <v>965</v>
      </c>
    </row>
    <row r="197" spans="1:17" s="247" customFormat="1">
      <c r="A197" s="215">
        <v>8</v>
      </c>
      <c r="B197" s="215" t="s">
        <v>283</v>
      </c>
      <c r="C197" s="215" t="s">
        <v>284</v>
      </c>
      <c r="D197" s="227" t="s">
        <v>190</v>
      </c>
      <c r="E197" s="221">
        <v>238</v>
      </c>
      <c r="F197" s="221">
        <v>216</v>
      </c>
      <c r="G197" s="221">
        <v>163</v>
      </c>
      <c r="H197" s="215">
        <v>65</v>
      </c>
      <c r="I197" s="215">
        <v>124</v>
      </c>
      <c r="J197" s="218">
        <v>1.3140000000000001</v>
      </c>
      <c r="K197" s="219" t="s">
        <v>814</v>
      </c>
      <c r="L197" s="335">
        <v>2401.4899999999998</v>
      </c>
      <c r="M197" s="228" t="s">
        <v>191</v>
      </c>
      <c r="N197" s="523" t="s">
        <v>198</v>
      </c>
      <c r="O197" s="252"/>
      <c r="P197" s="229" t="s">
        <v>631</v>
      </c>
      <c r="Q197" s="229"/>
    </row>
    <row r="198" spans="1:17" s="247" customFormat="1">
      <c r="A198" s="215">
        <v>9</v>
      </c>
      <c r="B198" s="215" t="s">
        <v>271</v>
      </c>
      <c r="C198" s="215" t="s">
        <v>272</v>
      </c>
      <c r="D198" s="227" t="s">
        <v>190</v>
      </c>
      <c r="E198" s="221">
        <v>254</v>
      </c>
      <c r="F198" s="221">
        <v>229</v>
      </c>
      <c r="G198" s="221">
        <v>163</v>
      </c>
      <c r="H198" s="215">
        <v>70</v>
      </c>
      <c r="I198" s="215">
        <v>130</v>
      </c>
      <c r="J198" s="218">
        <v>1.484</v>
      </c>
      <c r="K198" s="219" t="s">
        <v>814</v>
      </c>
      <c r="L198" s="335">
        <v>2511.65</v>
      </c>
      <c r="M198" s="228" t="s">
        <v>191</v>
      </c>
      <c r="N198" s="523" t="s">
        <v>198</v>
      </c>
      <c r="O198" s="210"/>
      <c r="P198" s="229" t="s">
        <v>631</v>
      </c>
      <c r="Q198" s="229"/>
    </row>
    <row r="199" spans="1:17" s="247" customFormat="1">
      <c r="A199" s="215">
        <v>10</v>
      </c>
      <c r="B199" s="215" t="s">
        <v>273</v>
      </c>
      <c r="C199" s="215" t="s">
        <v>274</v>
      </c>
      <c r="D199" s="227" t="s">
        <v>190</v>
      </c>
      <c r="E199" s="221">
        <v>254</v>
      </c>
      <c r="F199" s="221">
        <v>229</v>
      </c>
      <c r="G199" s="221">
        <v>163</v>
      </c>
      <c r="H199" s="215">
        <v>70</v>
      </c>
      <c r="I199" s="215">
        <v>130</v>
      </c>
      <c r="J199" s="218">
        <v>1.484</v>
      </c>
      <c r="K199" s="219" t="s">
        <v>814</v>
      </c>
      <c r="L199" s="335">
        <v>2555.37</v>
      </c>
      <c r="M199" s="228" t="s">
        <v>191</v>
      </c>
      <c r="N199" s="523" t="s">
        <v>198</v>
      </c>
      <c r="O199" s="210"/>
      <c r="P199" s="229" t="s">
        <v>631</v>
      </c>
      <c r="Q199" s="229"/>
    </row>
    <row r="200" spans="1:17" s="252" customFormat="1">
      <c r="A200" s="215">
        <v>11</v>
      </c>
      <c r="B200" s="215" t="s">
        <v>715</v>
      </c>
      <c r="C200" s="215" t="s">
        <v>719</v>
      </c>
      <c r="D200" s="227" t="s">
        <v>190</v>
      </c>
      <c r="E200" s="221">
        <v>254</v>
      </c>
      <c r="F200" s="221">
        <v>229</v>
      </c>
      <c r="G200" s="221">
        <v>163</v>
      </c>
      <c r="H200" s="215">
        <v>70</v>
      </c>
      <c r="I200" s="215">
        <v>130</v>
      </c>
      <c r="J200" s="218">
        <v>1.484</v>
      </c>
      <c r="K200" s="219" t="s">
        <v>814</v>
      </c>
      <c r="L200" s="335">
        <v>2438.41</v>
      </c>
      <c r="M200" s="228" t="s">
        <v>191</v>
      </c>
      <c r="N200" s="523" t="s">
        <v>198</v>
      </c>
      <c r="O200" s="210"/>
      <c r="P200" s="229" t="s">
        <v>631</v>
      </c>
      <c r="Q200" s="229" t="s">
        <v>965</v>
      </c>
    </row>
    <row r="201" spans="1:17" s="252" customFormat="1">
      <c r="A201" s="215">
        <v>12</v>
      </c>
      <c r="B201" s="215" t="s">
        <v>716</v>
      </c>
      <c r="C201" s="215" t="s">
        <v>720</v>
      </c>
      <c r="D201" s="227" t="s">
        <v>190</v>
      </c>
      <c r="E201" s="221">
        <v>254</v>
      </c>
      <c r="F201" s="221">
        <v>229</v>
      </c>
      <c r="G201" s="221">
        <v>163</v>
      </c>
      <c r="H201" s="215">
        <v>70</v>
      </c>
      <c r="I201" s="215">
        <v>130</v>
      </c>
      <c r="J201" s="218">
        <v>1.484</v>
      </c>
      <c r="K201" s="219" t="s">
        <v>814</v>
      </c>
      <c r="L201" s="335">
        <v>2438.41</v>
      </c>
      <c r="M201" s="228" t="s">
        <v>191</v>
      </c>
      <c r="N201" s="523" t="s">
        <v>198</v>
      </c>
      <c r="O201" s="210"/>
      <c r="P201" s="229" t="s">
        <v>631</v>
      </c>
      <c r="Q201" s="229" t="s">
        <v>965</v>
      </c>
    </row>
    <row r="202" spans="1:17" s="252" customFormat="1">
      <c r="A202" s="215">
        <v>13</v>
      </c>
      <c r="B202" s="215" t="s">
        <v>275</v>
      </c>
      <c r="C202" s="215" t="s">
        <v>276</v>
      </c>
      <c r="D202" s="227" t="s">
        <v>190</v>
      </c>
      <c r="E202" s="221">
        <v>254</v>
      </c>
      <c r="F202" s="221">
        <v>229</v>
      </c>
      <c r="G202" s="221">
        <v>163</v>
      </c>
      <c r="H202" s="215">
        <v>70</v>
      </c>
      <c r="I202" s="215">
        <v>130</v>
      </c>
      <c r="J202" s="218">
        <v>1.484</v>
      </c>
      <c r="K202" s="219" t="s">
        <v>814</v>
      </c>
      <c r="L202" s="335">
        <v>2653.84</v>
      </c>
      <c r="M202" s="228" t="s">
        <v>191</v>
      </c>
      <c r="N202" s="523" t="s">
        <v>198</v>
      </c>
      <c r="O202" s="210"/>
      <c r="P202" s="229" t="s">
        <v>631</v>
      </c>
      <c r="Q202" s="229"/>
    </row>
    <row r="203" spans="1:17" s="252" customFormat="1">
      <c r="A203" s="215">
        <v>14</v>
      </c>
      <c r="B203" s="215" t="s">
        <v>308</v>
      </c>
      <c r="C203" s="215" t="s">
        <v>309</v>
      </c>
      <c r="D203" s="227" t="s">
        <v>190</v>
      </c>
      <c r="E203" s="221">
        <v>254</v>
      </c>
      <c r="F203" s="221">
        <v>229</v>
      </c>
      <c r="G203" s="221">
        <v>163</v>
      </c>
      <c r="H203" s="215">
        <v>70</v>
      </c>
      <c r="I203" s="215">
        <v>130</v>
      </c>
      <c r="J203" s="218">
        <v>1.484</v>
      </c>
      <c r="K203" s="219" t="s">
        <v>814</v>
      </c>
      <c r="L203" s="335">
        <v>2560.27</v>
      </c>
      <c r="M203" s="228" t="s">
        <v>191</v>
      </c>
      <c r="N203" s="523" t="s">
        <v>198</v>
      </c>
      <c r="O203" s="210"/>
      <c r="P203" s="229" t="s">
        <v>631</v>
      </c>
      <c r="Q203" s="229"/>
    </row>
    <row r="204" spans="1:17" s="247" customFormat="1">
      <c r="A204" s="215">
        <v>15</v>
      </c>
      <c r="B204" s="215" t="s">
        <v>726</v>
      </c>
      <c r="C204" s="215" t="s">
        <v>727</v>
      </c>
      <c r="D204" s="227" t="s">
        <v>190</v>
      </c>
      <c r="E204" s="221">
        <v>259</v>
      </c>
      <c r="F204" s="221">
        <v>234</v>
      </c>
      <c r="G204" s="221">
        <v>163</v>
      </c>
      <c r="H204" s="215">
        <v>70</v>
      </c>
      <c r="I204" s="215">
        <v>130</v>
      </c>
      <c r="J204" s="218">
        <v>1.484</v>
      </c>
      <c r="K204" s="219" t="s">
        <v>814</v>
      </c>
      <c r="L204" s="335">
        <v>2969.83</v>
      </c>
      <c r="M204" s="228" t="s">
        <v>191</v>
      </c>
      <c r="N204" s="523" t="s">
        <v>198</v>
      </c>
      <c r="O204" s="210"/>
      <c r="P204" s="229" t="s">
        <v>631</v>
      </c>
      <c r="Q204" s="229"/>
    </row>
    <row r="205" spans="1:17" s="252" customFormat="1">
      <c r="A205" s="215">
        <v>16</v>
      </c>
      <c r="B205" s="215" t="s">
        <v>285</v>
      </c>
      <c r="C205" s="215" t="s">
        <v>286</v>
      </c>
      <c r="D205" s="227" t="s">
        <v>190</v>
      </c>
      <c r="E205" s="221">
        <v>238</v>
      </c>
      <c r="F205" s="221">
        <v>216</v>
      </c>
      <c r="G205" s="221">
        <v>163</v>
      </c>
      <c r="H205" s="215">
        <v>65</v>
      </c>
      <c r="I205" s="215">
        <v>124</v>
      </c>
      <c r="J205" s="218">
        <v>1.3140000000000001</v>
      </c>
      <c r="K205" s="219" t="s">
        <v>814</v>
      </c>
      <c r="L205" s="335">
        <v>2442.09</v>
      </c>
      <c r="M205" s="228" t="s">
        <v>191</v>
      </c>
      <c r="N205" s="523" t="s">
        <v>198</v>
      </c>
      <c r="O205" s="210"/>
      <c r="P205" s="229" t="s">
        <v>631</v>
      </c>
      <c r="Q205" s="229"/>
    </row>
    <row r="206" spans="1:17" s="252" customFormat="1">
      <c r="A206" s="215">
        <v>17</v>
      </c>
      <c r="B206" s="215" t="s">
        <v>277</v>
      </c>
      <c r="C206" s="215" t="s">
        <v>278</v>
      </c>
      <c r="D206" s="227" t="s">
        <v>190</v>
      </c>
      <c r="E206" s="221">
        <v>254</v>
      </c>
      <c r="F206" s="221">
        <v>229</v>
      </c>
      <c r="G206" s="221">
        <v>163</v>
      </c>
      <c r="H206" s="215">
        <v>70</v>
      </c>
      <c r="I206" s="215">
        <v>130</v>
      </c>
      <c r="J206" s="218">
        <v>1.484</v>
      </c>
      <c r="K206" s="219" t="s">
        <v>814</v>
      </c>
      <c r="L206" s="335">
        <v>2697.53</v>
      </c>
      <c r="M206" s="228" t="s">
        <v>191</v>
      </c>
      <c r="N206" s="523" t="s">
        <v>198</v>
      </c>
      <c r="O206" s="210"/>
      <c r="P206" s="229" t="s">
        <v>631</v>
      </c>
      <c r="Q206" s="229"/>
    </row>
    <row r="207" spans="1:17" s="252" customFormat="1">
      <c r="A207" s="215">
        <v>18</v>
      </c>
      <c r="B207" s="215" t="s">
        <v>678</v>
      </c>
      <c r="C207" s="215" t="s">
        <v>682</v>
      </c>
      <c r="D207" s="227" t="s">
        <v>190</v>
      </c>
      <c r="E207" s="221">
        <v>238</v>
      </c>
      <c r="F207" s="221">
        <v>216</v>
      </c>
      <c r="G207" s="221">
        <v>163</v>
      </c>
      <c r="H207" s="215">
        <v>65</v>
      </c>
      <c r="I207" s="215">
        <v>124</v>
      </c>
      <c r="J207" s="218">
        <v>1.3140000000000001</v>
      </c>
      <c r="K207" s="219" t="s">
        <v>814</v>
      </c>
      <c r="L207" s="335">
        <v>2665.96</v>
      </c>
      <c r="M207" s="228" t="s">
        <v>191</v>
      </c>
      <c r="N207" s="523" t="s">
        <v>198</v>
      </c>
      <c r="O207" s="210"/>
      <c r="P207" s="229" t="s">
        <v>631</v>
      </c>
      <c r="Q207" s="229"/>
    </row>
    <row r="208" spans="1:17" s="252" customFormat="1">
      <c r="A208" s="215">
        <v>19</v>
      </c>
      <c r="B208" s="215" t="s">
        <v>725</v>
      </c>
      <c r="C208" s="215" t="s">
        <v>728</v>
      </c>
      <c r="D208" s="227" t="s">
        <v>190</v>
      </c>
      <c r="E208" s="221">
        <v>243</v>
      </c>
      <c r="F208" s="221">
        <v>221</v>
      </c>
      <c r="G208" s="221">
        <v>163</v>
      </c>
      <c r="H208" s="215">
        <v>65</v>
      </c>
      <c r="I208" s="215">
        <v>124</v>
      </c>
      <c r="J208" s="218">
        <v>1.3140000000000001</v>
      </c>
      <c r="K208" s="219" t="s">
        <v>814</v>
      </c>
      <c r="L208" s="335">
        <v>2710.22</v>
      </c>
      <c r="M208" s="228" t="s">
        <v>191</v>
      </c>
      <c r="N208" s="523" t="s">
        <v>198</v>
      </c>
      <c r="O208" s="210"/>
      <c r="P208" s="229" t="s">
        <v>631</v>
      </c>
      <c r="Q208" s="229"/>
    </row>
    <row r="209" spans="1:17" s="252" customFormat="1">
      <c r="A209" s="215">
        <v>20</v>
      </c>
      <c r="B209" s="215" t="s">
        <v>679</v>
      </c>
      <c r="C209" s="215" t="s">
        <v>683</v>
      </c>
      <c r="D209" s="227" t="s">
        <v>190</v>
      </c>
      <c r="E209" s="221">
        <v>243</v>
      </c>
      <c r="F209" s="221">
        <v>221</v>
      </c>
      <c r="G209" s="221">
        <v>163</v>
      </c>
      <c r="H209" s="215">
        <v>65</v>
      </c>
      <c r="I209" s="215">
        <v>124</v>
      </c>
      <c r="J209" s="218">
        <v>1.3140000000000001</v>
      </c>
      <c r="K209" s="219" t="s">
        <v>814</v>
      </c>
      <c r="L209" s="335">
        <v>2798.66</v>
      </c>
      <c r="M209" s="228" t="s">
        <v>191</v>
      </c>
      <c r="N209" s="523" t="s">
        <v>198</v>
      </c>
      <c r="O209" s="210"/>
      <c r="P209" s="229" t="s">
        <v>631</v>
      </c>
      <c r="Q209" s="229"/>
    </row>
    <row r="210" spans="1:17" s="252" customFormat="1">
      <c r="A210" s="215">
        <v>21</v>
      </c>
      <c r="B210" s="215" t="s">
        <v>794</v>
      </c>
      <c r="C210" s="215" t="s">
        <v>796</v>
      </c>
      <c r="D210" s="227" t="s">
        <v>190</v>
      </c>
      <c r="E210" s="221">
        <v>243</v>
      </c>
      <c r="F210" s="221">
        <v>221</v>
      </c>
      <c r="G210" s="221">
        <v>163</v>
      </c>
      <c r="H210" s="215">
        <v>65</v>
      </c>
      <c r="I210" s="215">
        <v>124</v>
      </c>
      <c r="J210" s="218">
        <v>1.3140000000000001</v>
      </c>
      <c r="K210" s="219" t="s">
        <v>814</v>
      </c>
      <c r="L210" s="335">
        <v>2839.31</v>
      </c>
      <c r="M210" s="228" t="s">
        <v>191</v>
      </c>
      <c r="N210" s="523" t="s">
        <v>198</v>
      </c>
      <c r="P210" s="229" t="s">
        <v>631</v>
      </c>
      <c r="Q210" s="229"/>
    </row>
    <row r="211" spans="1:17" s="252" customFormat="1">
      <c r="A211" s="215">
        <v>22</v>
      </c>
      <c r="B211" s="215" t="s">
        <v>680</v>
      </c>
      <c r="C211" s="215" t="s">
        <v>684</v>
      </c>
      <c r="D211" s="227" t="s">
        <v>190</v>
      </c>
      <c r="E211" s="221">
        <v>254</v>
      </c>
      <c r="F211" s="221">
        <v>229</v>
      </c>
      <c r="G211" s="221">
        <v>163</v>
      </c>
      <c r="H211" s="215">
        <v>70</v>
      </c>
      <c r="I211" s="215">
        <v>130</v>
      </c>
      <c r="J211" s="218">
        <v>1.484</v>
      </c>
      <c r="K211" s="219" t="s">
        <v>814</v>
      </c>
      <c r="L211" s="335">
        <v>2921.12</v>
      </c>
      <c r="M211" s="228" t="s">
        <v>191</v>
      </c>
      <c r="N211" s="523" t="s">
        <v>198</v>
      </c>
      <c r="P211" s="229" t="s">
        <v>631</v>
      </c>
      <c r="Q211" s="229"/>
    </row>
    <row r="212" spans="1:17" s="252" customFormat="1">
      <c r="A212" s="215">
        <v>23</v>
      </c>
      <c r="B212" s="215" t="s">
        <v>723</v>
      </c>
      <c r="C212" s="215" t="s">
        <v>724</v>
      </c>
      <c r="D212" s="227" t="s">
        <v>190</v>
      </c>
      <c r="E212" s="221">
        <v>259</v>
      </c>
      <c r="F212" s="221">
        <v>234</v>
      </c>
      <c r="G212" s="221">
        <v>163</v>
      </c>
      <c r="H212" s="215">
        <v>70</v>
      </c>
      <c r="I212" s="215">
        <v>130</v>
      </c>
      <c r="J212" s="218">
        <v>1.484</v>
      </c>
      <c r="K212" s="219" t="s">
        <v>814</v>
      </c>
      <c r="L212" s="335">
        <v>2964.84</v>
      </c>
      <c r="M212" s="228" t="s">
        <v>191</v>
      </c>
      <c r="N212" s="523" t="s">
        <v>198</v>
      </c>
      <c r="P212" s="229" t="s">
        <v>631</v>
      </c>
      <c r="Q212" s="229"/>
    </row>
    <row r="213" spans="1:17" s="252" customFormat="1">
      <c r="A213" s="215">
        <v>24</v>
      </c>
      <c r="B213" s="215" t="s">
        <v>681</v>
      </c>
      <c r="C213" s="215" t="s">
        <v>685</v>
      </c>
      <c r="D213" s="227" t="s">
        <v>190</v>
      </c>
      <c r="E213" s="221">
        <v>259</v>
      </c>
      <c r="F213" s="221">
        <v>234</v>
      </c>
      <c r="G213" s="221">
        <v>163</v>
      </c>
      <c r="H213" s="215">
        <v>70</v>
      </c>
      <c r="I213" s="215">
        <v>130</v>
      </c>
      <c r="J213" s="218">
        <v>1.484</v>
      </c>
      <c r="K213" s="219" t="s">
        <v>814</v>
      </c>
      <c r="L213" s="335">
        <v>3062.68</v>
      </c>
      <c r="M213" s="228" t="s">
        <v>191</v>
      </c>
      <c r="N213" s="523" t="s">
        <v>198</v>
      </c>
      <c r="O213" s="210"/>
      <c r="P213" s="229" t="s">
        <v>631</v>
      </c>
      <c r="Q213" s="229"/>
    </row>
    <row r="214" spans="1:17" s="252" customFormat="1">
      <c r="A214" s="215">
        <v>25</v>
      </c>
      <c r="B214" s="215" t="s">
        <v>793</v>
      </c>
      <c r="C214" s="215" t="s">
        <v>797</v>
      </c>
      <c r="D214" s="227" t="s">
        <v>190</v>
      </c>
      <c r="E214" s="221">
        <v>259</v>
      </c>
      <c r="F214" s="221">
        <v>234</v>
      </c>
      <c r="G214" s="221">
        <v>163</v>
      </c>
      <c r="H214" s="215">
        <v>70</v>
      </c>
      <c r="I214" s="215">
        <v>130</v>
      </c>
      <c r="J214" s="218">
        <v>1.48</v>
      </c>
      <c r="K214" s="219" t="s">
        <v>814</v>
      </c>
      <c r="L214" s="335">
        <v>3106.4</v>
      </c>
      <c r="M214" s="228" t="s">
        <v>191</v>
      </c>
      <c r="N214" s="523" t="s">
        <v>198</v>
      </c>
      <c r="O214" s="210"/>
      <c r="P214" s="229" t="s">
        <v>631</v>
      </c>
      <c r="Q214" s="229"/>
    </row>
    <row r="215" spans="1:17" s="252" customFormat="1">
      <c r="A215" s="215">
        <v>26</v>
      </c>
      <c r="B215" s="215" t="s">
        <v>255</v>
      </c>
      <c r="C215" s="215" t="s">
        <v>256</v>
      </c>
      <c r="D215" s="227" t="s">
        <v>190</v>
      </c>
      <c r="E215" s="221">
        <v>223</v>
      </c>
      <c r="F215" s="221">
        <v>205</v>
      </c>
      <c r="G215" s="221">
        <v>156</v>
      </c>
      <c r="H215" s="215">
        <v>68</v>
      </c>
      <c r="I215" s="215">
        <v>119</v>
      </c>
      <c r="J215" s="218">
        <v>1.262</v>
      </c>
      <c r="K215" s="219" t="s">
        <v>814</v>
      </c>
      <c r="L215" s="335">
        <v>2856.61</v>
      </c>
      <c r="M215" s="228" t="s">
        <v>191</v>
      </c>
      <c r="N215" s="523" t="s">
        <v>198</v>
      </c>
      <c r="O215" s="210"/>
      <c r="P215" s="229" t="s">
        <v>630</v>
      </c>
      <c r="Q215" s="229"/>
    </row>
    <row r="216" spans="1:17" s="252" customFormat="1">
      <c r="A216" s="215">
        <v>27</v>
      </c>
      <c r="B216" s="215" t="s">
        <v>247</v>
      </c>
      <c r="C216" s="215" t="s">
        <v>248</v>
      </c>
      <c r="D216" s="227" t="s">
        <v>190</v>
      </c>
      <c r="E216" s="221">
        <v>223</v>
      </c>
      <c r="F216" s="221">
        <v>205</v>
      </c>
      <c r="G216" s="221">
        <v>156</v>
      </c>
      <c r="H216" s="215">
        <v>68</v>
      </c>
      <c r="I216" s="215">
        <v>119</v>
      </c>
      <c r="J216" s="218">
        <v>1.262</v>
      </c>
      <c r="K216" s="219" t="s">
        <v>814</v>
      </c>
      <c r="L216" s="335">
        <v>2856.95</v>
      </c>
      <c r="M216" s="228" t="s">
        <v>191</v>
      </c>
      <c r="N216" s="523" t="s">
        <v>198</v>
      </c>
      <c r="O216" s="210"/>
      <c r="P216" s="229" t="s">
        <v>630</v>
      </c>
      <c r="Q216" s="229"/>
    </row>
    <row r="217" spans="1:17" s="252" customFormat="1">
      <c r="A217" s="215">
        <v>28</v>
      </c>
      <c r="B217" s="215" t="s">
        <v>251</v>
      </c>
      <c r="C217" s="215" t="s">
        <v>252</v>
      </c>
      <c r="D217" s="227" t="s">
        <v>190</v>
      </c>
      <c r="E217" s="221">
        <v>223</v>
      </c>
      <c r="F217" s="221">
        <v>205</v>
      </c>
      <c r="G217" s="221">
        <v>156</v>
      </c>
      <c r="H217" s="215">
        <v>68</v>
      </c>
      <c r="I217" s="215">
        <v>119</v>
      </c>
      <c r="J217" s="218">
        <v>1.262</v>
      </c>
      <c r="K217" s="219" t="s">
        <v>814</v>
      </c>
      <c r="L217" s="335">
        <v>2855.62</v>
      </c>
      <c r="M217" s="228" t="s">
        <v>191</v>
      </c>
      <c r="N217" s="523" t="s">
        <v>198</v>
      </c>
      <c r="P217" s="229" t="s">
        <v>630</v>
      </c>
      <c r="Q217" s="229"/>
    </row>
    <row r="218" spans="1:17" s="252" customFormat="1">
      <c r="A218" s="215">
        <v>29</v>
      </c>
      <c r="B218" s="215" t="s">
        <v>257</v>
      </c>
      <c r="C218" s="215" t="s">
        <v>258</v>
      </c>
      <c r="D218" s="227" t="s">
        <v>190</v>
      </c>
      <c r="E218" s="221">
        <v>223</v>
      </c>
      <c r="F218" s="221">
        <v>205</v>
      </c>
      <c r="G218" s="221">
        <v>156</v>
      </c>
      <c r="H218" s="215">
        <v>68</v>
      </c>
      <c r="I218" s="215">
        <v>119</v>
      </c>
      <c r="J218" s="218">
        <v>1.262</v>
      </c>
      <c r="K218" s="219" t="s">
        <v>814</v>
      </c>
      <c r="L218" s="335">
        <v>3025.22</v>
      </c>
      <c r="M218" s="228" t="s">
        <v>191</v>
      </c>
      <c r="N218" s="523" t="s">
        <v>198</v>
      </c>
      <c r="O218" s="210"/>
      <c r="P218" s="229" t="s">
        <v>630</v>
      </c>
      <c r="Q218" s="229"/>
    </row>
    <row r="219" spans="1:17" s="252" customFormat="1">
      <c r="A219" s="215">
        <v>30</v>
      </c>
      <c r="B219" s="215" t="s">
        <v>249</v>
      </c>
      <c r="C219" s="215" t="s">
        <v>250</v>
      </c>
      <c r="D219" s="227" t="s">
        <v>190</v>
      </c>
      <c r="E219" s="221">
        <v>223</v>
      </c>
      <c r="F219" s="221">
        <v>205</v>
      </c>
      <c r="G219" s="221">
        <v>156</v>
      </c>
      <c r="H219" s="215">
        <v>68</v>
      </c>
      <c r="I219" s="215">
        <v>119</v>
      </c>
      <c r="J219" s="218">
        <v>1.262</v>
      </c>
      <c r="K219" s="219" t="s">
        <v>814</v>
      </c>
      <c r="L219" s="335">
        <v>3025.54</v>
      </c>
      <c r="M219" s="228" t="s">
        <v>191</v>
      </c>
      <c r="N219" s="523" t="s">
        <v>198</v>
      </c>
      <c r="O219" s="210"/>
      <c r="P219" s="229" t="s">
        <v>630</v>
      </c>
      <c r="Q219" s="229"/>
    </row>
    <row r="220" spans="1:17" s="252" customFormat="1">
      <c r="A220" s="215">
        <v>31</v>
      </c>
      <c r="B220" s="215" t="s">
        <v>253</v>
      </c>
      <c r="C220" s="215" t="s">
        <v>254</v>
      </c>
      <c r="D220" s="227" t="s">
        <v>190</v>
      </c>
      <c r="E220" s="221">
        <v>223</v>
      </c>
      <c r="F220" s="221">
        <v>205</v>
      </c>
      <c r="G220" s="221">
        <v>156</v>
      </c>
      <c r="H220" s="215">
        <v>68</v>
      </c>
      <c r="I220" s="215">
        <v>119</v>
      </c>
      <c r="J220" s="218">
        <v>1.262</v>
      </c>
      <c r="K220" s="219" t="s">
        <v>814</v>
      </c>
      <c r="L220" s="335">
        <v>3024.47</v>
      </c>
      <c r="M220" s="228" t="s">
        <v>191</v>
      </c>
      <c r="N220" s="523" t="s">
        <v>198</v>
      </c>
      <c r="O220" s="210"/>
      <c r="P220" s="229" t="s">
        <v>630</v>
      </c>
      <c r="Q220" s="229"/>
    </row>
    <row r="221" spans="1:17" s="252" customFormat="1">
      <c r="A221" s="215">
        <v>32</v>
      </c>
      <c r="B221" s="215" t="s">
        <v>544</v>
      </c>
      <c r="C221" s="215" t="s">
        <v>24</v>
      </c>
      <c r="D221" s="227" t="s">
        <v>190</v>
      </c>
      <c r="E221" s="221">
        <v>223</v>
      </c>
      <c r="F221" s="221">
        <v>205</v>
      </c>
      <c r="G221" s="221">
        <v>156</v>
      </c>
      <c r="H221" s="215">
        <v>68</v>
      </c>
      <c r="I221" s="215">
        <v>119</v>
      </c>
      <c r="J221" s="218">
        <v>1.262</v>
      </c>
      <c r="K221" s="219" t="s">
        <v>814</v>
      </c>
      <c r="L221" s="335">
        <v>0</v>
      </c>
      <c r="M221" s="228" t="s">
        <v>191</v>
      </c>
      <c r="N221" s="523" t="s">
        <v>198</v>
      </c>
      <c r="P221" s="229" t="s">
        <v>630</v>
      </c>
      <c r="Q221" s="229"/>
    </row>
    <row r="222" spans="1:17" s="252" customFormat="1">
      <c r="A222" s="215">
        <v>33</v>
      </c>
      <c r="B222" s="215" t="s">
        <v>820</v>
      </c>
      <c r="C222" s="215" t="s">
        <v>816</v>
      </c>
      <c r="D222" s="227" t="s">
        <v>190</v>
      </c>
      <c r="E222" s="221">
        <v>232</v>
      </c>
      <c r="F222" s="221">
        <v>212</v>
      </c>
      <c r="G222" s="221">
        <v>156</v>
      </c>
      <c r="H222" s="215">
        <v>68</v>
      </c>
      <c r="I222" s="215">
        <v>119</v>
      </c>
      <c r="J222" s="218">
        <v>1.262</v>
      </c>
      <c r="K222" s="219" t="s">
        <v>814</v>
      </c>
      <c r="L222" s="335">
        <v>3372.18</v>
      </c>
      <c r="M222" s="245" t="s">
        <v>191</v>
      </c>
      <c r="N222" s="523" t="s">
        <v>198</v>
      </c>
      <c r="P222" s="229" t="s">
        <v>630</v>
      </c>
      <c r="Q222" s="229"/>
    </row>
    <row r="223" spans="1:17" s="252" customFormat="1">
      <c r="A223" s="215">
        <v>34</v>
      </c>
      <c r="B223" s="215" t="s">
        <v>267</v>
      </c>
      <c r="C223" s="215" t="s">
        <v>268</v>
      </c>
      <c r="D223" s="227" t="s">
        <v>190</v>
      </c>
      <c r="E223" s="221">
        <v>262</v>
      </c>
      <c r="F223" s="221">
        <v>242</v>
      </c>
      <c r="G223" s="221">
        <v>164</v>
      </c>
      <c r="H223" s="215">
        <v>73</v>
      </c>
      <c r="I223" s="215">
        <v>126</v>
      </c>
      <c r="J223" s="218">
        <v>1.518</v>
      </c>
      <c r="K223" s="219" t="s">
        <v>814</v>
      </c>
      <c r="L223" s="335">
        <v>3084.04</v>
      </c>
      <c r="M223" s="245" t="s">
        <v>191</v>
      </c>
      <c r="N223" s="523" t="s">
        <v>198</v>
      </c>
      <c r="O223" s="210"/>
      <c r="P223" s="229" t="s">
        <v>630</v>
      </c>
      <c r="Q223" s="229" t="s">
        <v>968</v>
      </c>
    </row>
    <row r="224" spans="1:17" s="252" customFormat="1">
      <c r="A224" s="215">
        <v>35</v>
      </c>
      <c r="B224" s="215" t="s">
        <v>259</v>
      </c>
      <c r="C224" s="215" t="s">
        <v>260</v>
      </c>
      <c r="D224" s="227" t="s">
        <v>190</v>
      </c>
      <c r="E224" s="221">
        <v>262</v>
      </c>
      <c r="F224" s="221">
        <v>242</v>
      </c>
      <c r="G224" s="221">
        <v>164</v>
      </c>
      <c r="H224" s="215">
        <v>73</v>
      </c>
      <c r="I224" s="215">
        <v>126</v>
      </c>
      <c r="J224" s="218">
        <v>1.518</v>
      </c>
      <c r="K224" s="219" t="s">
        <v>814</v>
      </c>
      <c r="L224" s="335">
        <v>3082.01</v>
      </c>
      <c r="M224" s="228" t="s">
        <v>191</v>
      </c>
      <c r="N224" s="523" t="s">
        <v>198</v>
      </c>
      <c r="O224" s="210"/>
      <c r="P224" s="229" t="s">
        <v>630</v>
      </c>
      <c r="Q224" s="229" t="s">
        <v>968</v>
      </c>
    </row>
    <row r="225" spans="1:17" s="252" customFormat="1">
      <c r="A225" s="215">
        <v>36</v>
      </c>
      <c r="B225" s="215" t="s">
        <v>263</v>
      </c>
      <c r="C225" s="215" t="s">
        <v>264</v>
      </c>
      <c r="D225" s="227" t="s">
        <v>190</v>
      </c>
      <c r="E225" s="221">
        <v>262</v>
      </c>
      <c r="F225" s="221">
        <v>242</v>
      </c>
      <c r="G225" s="221">
        <v>164</v>
      </c>
      <c r="H225" s="215">
        <v>73</v>
      </c>
      <c r="I225" s="215">
        <v>126</v>
      </c>
      <c r="J225" s="218">
        <v>1.518</v>
      </c>
      <c r="K225" s="219" t="s">
        <v>814</v>
      </c>
      <c r="L225" s="335">
        <v>3082.41</v>
      </c>
      <c r="M225" s="228" t="s">
        <v>191</v>
      </c>
      <c r="N225" s="523" t="s">
        <v>198</v>
      </c>
      <c r="O225" s="210"/>
      <c r="P225" s="229" t="s">
        <v>630</v>
      </c>
      <c r="Q225" s="229" t="s">
        <v>968</v>
      </c>
    </row>
    <row r="226" spans="1:17" s="252" customFormat="1">
      <c r="A226" s="215">
        <v>37</v>
      </c>
      <c r="B226" s="215" t="s">
        <v>269</v>
      </c>
      <c r="C226" s="215" t="s">
        <v>270</v>
      </c>
      <c r="D226" s="227" t="s">
        <v>190</v>
      </c>
      <c r="E226" s="221">
        <v>262</v>
      </c>
      <c r="F226" s="221">
        <v>242</v>
      </c>
      <c r="G226" s="221">
        <v>164</v>
      </c>
      <c r="H226" s="215">
        <v>73</v>
      </c>
      <c r="I226" s="215">
        <v>126</v>
      </c>
      <c r="J226" s="218">
        <v>1.518</v>
      </c>
      <c r="K226" s="219" t="s">
        <v>814</v>
      </c>
      <c r="L226" s="335">
        <v>3084.01</v>
      </c>
      <c r="M226" s="228" t="s">
        <v>191</v>
      </c>
      <c r="N226" s="523" t="s">
        <v>198</v>
      </c>
      <c r="O226" s="210"/>
      <c r="P226" s="229" t="s">
        <v>630</v>
      </c>
      <c r="Q226" s="229" t="s">
        <v>968</v>
      </c>
    </row>
    <row r="227" spans="1:17" s="252" customFormat="1">
      <c r="A227" s="215">
        <v>38</v>
      </c>
      <c r="B227" s="215" t="s">
        <v>261</v>
      </c>
      <c r="C227" s="215" t="s">
        <v>262</v>
      </c>
      <c r="D227" s="227" t="s">
        <v>190</v>
      </c>
      <c r="E227" s="221">
        <v>262</v>
      </c>
      <c r="F227" s="221">
        <v>242</v>
      </c>
      <c r="G227" s="221">
        <v>164</v>
      </c>
      <c r="H227" s="215">
        <v>73</v>
      </c>
      <c r="I227" s="215">
        <v>126</v>
      </c>
      <c r="J227" s="218">
        <v>1.518</v>
      </c>
      <c r="K227" s="219" t="s">
        <v>814</v>
      </c>
      <c r="L227" s="335">
        <v>3081.99</v>
      </c>
      <c r="M227" s="228" t="s">
        <v>191</v>
      </c>
      <c r="N227" s="523" t="s">
        <v>198</v>
      </c>
      <c r="O227" s="210"/>
      <c r="P227" s="229" t="s">
        <v>630</v>
      </c>
      <c r="Q227" s="229" t="s">
        <v>968</v>
      </c>
    </row>
    <row r="228" spans="1:17" s="252" customFormat="1">
      <c r="A228" s="215">
        <v>39</v>
      </c>
      <c r="B228" s="215" t="s">
        <v>265</v>
      </c>
      <c r="C228" s="215" t="s">
        <v>266</v>
      </c>
      <c r="D228" s="227" t="s">
        <v>190</v>
      </c>
      <c r="E228" s="221">
        <v>262</v>
      </c>
      <c r="F228" s="221">
        <v>242</v>
      </c>
      <c r="G228" s="221">
        <v>164</v>
      </c>
      <c r="H228" s="215">
        <v>73</v>
      </c>
      <c r="I228" s="215">
        <v>126</v>
      </c>
      <c r="J228" s="218">
        <v>1.518</v>
      </c>
      <c r="K228" s="219" t="s">
        <v>814</v>
      </c>
      <c r="L228" s="335">
        <v>3082.41</v>
      </c>
      <c r="M228" s="228" t="s">
        <v>191</v>
      </c>
      <c r="N228" s="523" t="s">
        <v>198</v>
      </c>
      <c r="O228" s="210"/>
      <c r="P228" s="229" t="s">
        <v>630</v>
      </c>
      <c r="Q228" s="229" t="s">
        <v>968</v>
      </c>
    </row>
    <row r="229" spans="1:17" s="252" customFormat="1">
      <c r="A229" s="215">
        <v>40</v>
      </c>
      <c r="B229" s="215" t="s">
        <v>304</v>
      </c>
      <c r="C229" s="215" t="s">
        <v>305</v>
      </c>
      <c r="D229" s="227" t="s">
        <v>190</v>
      </c>
      <c r="E229" s="221">
        <v>194</v>
      </c>
      <c r="F229" s="221">
        <v>174</v>
      </c>
      <c r="G229" s="221">
        <v>157</v>
      </c>
      <c r="H229" s="215">
        <v>62</v>
      </c>
      <c r="I229" s="215">
        <v>116</v>
      </c>
      <c r="J229" s="218">
        <v>1.129</v>
      </c>
      <c r="K229" s="219" t="s">
        <v>814</v>
      </c>
      <c r="L229" s="335">
        <v>0</v>
      </c>
      <c r="M229" s="228" t="s">
        <v>191</v>
      </c>
      <c r="N229" s="523" t="s">
        <v>287</v>
      </c>
      <c r="O229" s="210"/>
      <c r="P229" s="229" t="s">
        <v>631</v>
      </c>
      <c r="Q229" s="229"/>
    </row>
    <row r="230" spans="1:17" s="252" customFormat="1">
      <c r="A230" s="215">
        <v>41</v>
      </c>
      <c r="B230" s="215" t="s">
        <v>306</v>
      </c>
      <c r="C230" s="215" t="s">
        <v>307</v>
      </c>
      <c r="D230" s="227" t="s">
        <v>190</v>
      </c>
      <c r="E230" s="221">
        <v>215</v>
      </c>
      <c r="F230" s="221">
        <v>194</v>
      </c>
      <c r="G230" s="221">
        <v>158</v>
      </c>
      <c r="H230" s="215">
        <v>62</v>
      </c>
      <c r="I230" s="215">
        <v>121</v>
      </c>
      <c r="J230" s="218">
        <v>1.1850000000000001</v>
      </c>
      <c r="K230" s="219" t="s">
        <v>814</v>
      </c>
      <c r="L230" s="335">
        <v>0</v>
      </c>
      <c r="M230" s="228" t="s">
        <v>191</v>
      </c>
      <c r="N230" s="523" t="s">
        <v>287</v>
      </c>
      <c r="O230" s="210"/>
      <c r="P230" s="229" t="s">
        <v>631</v>
      </c>
      <c r="Q230" s="229"/>
    </row>
    <row r="231" spans="1:17" s="252" customFormat="1">
      <c r="A231" s="215">
        <v>42</v>
      </c>
      <c r="B231" s="215" t="s">
        <v>547</v>
      </c>
      <c r="C231" s="215" t="s">
        <v>549</v>
      </c>
      <c r="D231" s="227" t="s">
        <v>190</v>
      </c>
      <c r="E231" s="221">
        <v>193</v>
      </c>
      <c r="F231" s="221">
        <v>183</v>
      </c>
      <c r="G231" s="221">
        <v>157</v>
      </c>
      <c r="H231" s="215">
        <v>62</v>
      </c>
      <c r="I231" s="215">
        <v>116</v>
      </c>
      <c r="J231" s="218">
        <v>1.129</v>
      </c>
      <c r="K231" s="219" t="s">
        <v>814</v>
      </c>
      <c r="L231" s="335">
        <v>0</v>
      </c>
      <c r="M231" s="228" t="s">
        <v>191</v>
      </c>
      <c r="N231" s="523" t="s">
        <v>287</v>
      </c>
      <c r="O231" s="210"/>
      <c r="P231" s="229" t="s">
        <v>631</v>
      </c>
      <c r="Q231" s="229"/>
    </row>
    <row r="232" spans="1:17" s="252" customFormat="1">
      <c r="A232" s="215">
        <v>43</v>
      </c>
      <c r="B232" s="215" t="s">
        <v>548</v>
      </c>
      <c r="C232" s="215" t="s">
        <v>550</v>
      </c>
      <c r="D232" s="227" t="s">
        <v>190</v>
      </c>
      <c r="E232" s="221">
        <v>213</v>
      </c>
      <c r="F232" s="221">
        <v>203</v>
      </c>
      <c r="G232" s="221">
        <v>158</v>
      </c>
      <c r="H232" s="215">
        <v>62</v>
      </c>
      <c r="I232" s="215">
        <v>121</v>
      </c>
      <c r="J232" s="218">
        <v>1.1850000000000001</v>
      </c>
      <c r="K232" s="219" t="s">
        <v>814</v>
      </c>
      <c r="L232" s="335">
        <v>0</v>
      </c>
      <c r="M232" s="228" t="s">
        <v>191</v>
      </c>
      <c r="N232" s="523" t="s">
        <v>287</v>
      </c>
      <c r="O232" s="210"/>
      <c r="P232" s="229" t="s">
        <v>631</v>
      </c>
      <c r="Q232" s="229"/>
    </row>
    <row r="233" spans="1:17" s="247" customFormat="1">
      <c r="A233" s="215">
        <v>1</v>
      </c>
      <c r="B233" s="215" t="s">
        <v>865</v>
      </c>
      <c r="C233" s="215" t="s">
        <v>854</v>
      </c>
      <c r="D233" s="227" t="s">
        <v>190</v>
      </c>
      <c r="E233" s="221">
        <v>260</v>
      </c>
      <c r="F233" s="221">
        <v>235</v>
      </c>
      <c r="G233" s="221">
        <v>162</v>
      </c>
      <c r="H233" s="215">
        <v>70</v>
      </c>
      <c r="I233" s="215">
        <v>124</v>
      </c>
      <c r="J233" s="218">
        <v>1.407</v>
      </c>
      <c r="K233" s="219" t="s">
        <v>814</v>
      </c>
      <c r="L233" s="335">
        <v>2518.09</v>
      </c>
      <c r="M233" s="228" t="s">
        <v>191</v>
      </c>
      <c r="N233" s="523" t="s">
        <v>198</v>
      </c>
      <c r="O233" s="210"/>
      <c r="P233" s="229" t="s">
        <v>630</v>
      </c>
      <c r="Q233" s="229"/>
    </row>
    <row r="234" spans="1:17" s="247" customFormat="1">
      <c r="A234" s="215">
        <v>2</v>
      </c>
      <c r="B234" s="215" t="s">
        <v>862</v>
      </c>
      <c r="C234" s="215" t="s">
        <v>855</v>
      </c>
      <c r="D234" s="227" t="s">
        <v>190</v>
      </c>
      <c r="E234" s="221">
        <v>265</v>
      </c>
      <c r="F234" s="221">
        <v>240</v>
      </c>
      <c r="G234" s="221">
        <v>162</v>
      </c>
      <c r="H234" s="215">
        <v>70</v>
      </c>
      <c r="I234" s="215">
        <v>124</v>
      </c>
      <c r="J234" s="218">
        <v>1.407</v>
      </c>
      <c r="K234" s="219" t="s">
        <v>814</v>
      </c>
      <c r="L234" s="335">
        <v>2919.87</v>
      </c>
      <c r="M234" s="228" t="s">
        <v>191</v>
      </c>
      <c r="N234" s="523" t="s">
        <v>198</v>
      </c>
      <c r="O234" s="210"/>
      <c r="P234" s="229" t="s">
        <v>630</v>
      </c>
      <c r="Q234" s="229"/>
    </row>
    <row r="235" spans="1:17" s="247" customFormat="1">
      <c r="A235" s="215">
        <v>3</v>
      </c>
      <c r="B235" s="215" t="s">
        <v>860</v>
      </c>
      <c r="C235" s="215" t="s">
        <v>856</v>
      </c>
      <c r="D235" s="227" t="s">
        <v>190</v>
      </c>
      <c r="E235" s="221">
        <v>270</v>
      </c>
      <c r="F235" s="221">
        <v>230</v>
      </c>
      <c r="G235" s="221">
        <v>162</v>
      </c>
      <c r="H235" s="215">
        <v>70</v>
      </c>
      <c r="I235" s="215">
        <v>124</v>
      </c>
      <c r="J235" s="218">
        <v>1.4039999999999999</v>
      </c>
      <c r="K235" s="219" t="s">
        <v>814</v>
      </c>
      <c r="L235" s="335">
        <v>2650.46</v>
      </c>
      <c r="M235" s="228" t="s">
        <v>191</v>
      </c>
      <c r="N235" s="523" t="s">
        <v>198</v>
      </c>
      <c r="O235" s="210"/>
      <c r="P235" s="229" t="s">
        <v>630</v>
      </c>
      <c r="Q235" s="229"/>
    </row>
    <row r="236" spans="1:17">
      <c r="A236" s="215"/>
      <c r="B236" s="215" t="s">
        <v>861</v>
      </c>
      <c r="C236" s="215" t="s">
        <v>857</v>
      </c>
      <c r="D236" s="227" t="s">
        <v>190</v>
      </c>
      <c r="E236" s="221">
        <v>265</v>
      </c>
      <c r="F236" s="221">
        <v>240</v>
      </c>
      <c r="G236" s="221">
        <v>162</v>
      </c>
      <c r="H236" s="215">
        <v>70</v>
      </c>
      <c r="I236" s="215">
        <v>124</v>
      </c>
      <c r="J236" s="218">
        <v>1.407</v>
      </c>
      <c r="K236" s="219" t="s">
        <v>814</v>
      </c>
      <c r="L236" s="335">
        <v>3103.93</v>
      </c>
      <c r="M236" s="228" t="s">
        <v>191</v>
      </c>
      <c r="N236" s="523" t="s">
        <v>198</v>
      </c>
      <c r="O236" s="210"/>
      <c r="P236" s="229" t="s">
        <v>630</v>
      </c>
      <c r="Q236" s="229"/>
    </row>
    <row r="237" spans="1:17">
      <c r="A237" s="215"/>
      <c r="B237" s="215" t="s">
        <v>863</v>
      </c>
      <c r="C237" s="215" t="s">
        <v>858</v>
      </c>
      <c r="D237" s="227" t="s">
        <v>190</v>
      </c>
      <c r="E237" s="221">
        <v>260</v>
      </c>
      <c r="F237" s="221">
        <v>235</v>
      </c>
      <c r="G237" s="221">
        <v>162</v>
      </c>
      <c r="H237" s="215">
        <v>70</v>
      </c>
      <c r="I237" s="215">
        <v>124</v>
      </c>
      <c r="J237" s="218">
        <v>1.407</v>
      </c>
      <c r="K237" s="219" t="s">
        <v>814</v>
      </c>
      <c r="L237" s="335">
        <v>2253.08</v>
      </c>
      <c r="M237" s="228" t="s">
        <v>191</v>
      </c>
      <c r="N237" s="523" t="s">
        <v>198</v>
      </c>
      <c r="O237" s="210"/>
      <c r="P237" s="229" t="s">
        <v>630</v>
      </c>
      <c r="Q237" s="229"/>
    </row>
    <row r="238" spans="1:17">
      <c r="A238" s="215"/>
      <c r="B238" s="215" t="s">
        <v>864</v>
      </c>
      <c r="C238" s="215" t="s">
        <v>859</v>
      </c>
      <c r="D238" s="227" t="s">
        <v>190</v>
      </c>
      <c r="E238" s="221">
        <v>260</v>
      </c>
      <c r="F238" s="221">
        <v>235</v>
      </c>
      <c r="G238" s="221">
        <v>162</v>
      </c>
      <c r="H238" s="215">
        <v>70</v>
      </c>
      <c r="I238" s="215">
        <v>124</v>
      </c>
      <c r="J238" s="218">
        <v>1.407</v>
      </c>
      <c r="K238" s="219" t="s">
        <v>814</v>
      </c>
      <c r="L238" s="335">
        <v>2696.84</v>
      </c>
      <c r="M238" s="228" t="s">
        <v>191</v>
      </c>
      <c r="N238" s="523" t="s">
        <v>198</v>
      </c>
      <c r="O238" s="210"/>
      <c r="P238" s="229" t="s">
        <v>630</v>
      </c>
      <c r="Q238" s="229"/>
    </row>
    <row r="239" spans="1:17">
      <c r="A239" s="215"/>
      <c r="B239" s="215"/>
      <c r="C239" s="215"/>
      <c r="D239" s="227" t="s">
        <v>190</v>
      </c>
      <c r="E239" s="221"/>
      <c r="F239" s="221"/>
      <c r="G239" s="221"/>
      <c r="H239" s="215"/>
      <c r="I239" s="215"/>
      <c r="J239" s="218"/>
      <c r="K239" s="219"/>
      <c r="L239" s="337"/>
      <c r="M239" s="228" t="s">
        <v>191</v>
      </c>
      <c r="N239" s="523"/>
      <c r="O239" s="210"/>
      <c r="P239" s="229"/>
      <c r="Q239" s="229"/>
    </row>
    <row r="240" spans="1:17">
      <c r="A240" s="215"/>
      <c r="B240" s="215"/>
      <c r="C240" s="215"/>
      <c r="D240" s="227" t="s">
        <v>190</v>
      </c>
      <c r="E240" s="221"/>
      <c r="F240" s="221"/>
      <c r="G240" s="221"/>
      <c r="H240" s="215"/>
      <c r="I240" s="215"/>
      <c r="J240" s="218"/>
      <c r="K240" s="219"/>
      <c r="L240" s="337"/>
      <c r="M240" s="228" t="s">
        <v>191</v>
      </c>
      <c r="N240" s="523"/>
      <c r="O240" s="210"/>
      <c r="P240" s="229"/>
      <c r="Q240" s="229"/>
    </row>
    <row r="241" spans="1:17" s="252" customFormat="1">
      <c r="A241" s="215"/>
      <c r="B241" s="215"/>
      <c r="C241" s="215"/>
      <c r="D241" s="227" t="s">
        <v>190</v>
      </c>
      <c r="E241" s="221"/>
      <c r="F241" s="221"/>
      <c r="G241" s="221"/>
      <c r="H241" s="215"/>
      <c r="I241" s="215"/>
      <c r="J241" s="218"/>
      <c r="K241" s="219"/>
      <c r="L241" s="336"/>
      <c r="M241" s="228" t="s">
        <v>191</v>
      </c>
      <c r="N241" s="523"/>
      <c r="O241" s="210"/>
      <c r="P241" s="229"/>
      <c r="Q241" s="229"/>
    </row>
    <row r="242" spans="1:17" s="252" customFormat="1">
      <c r="A242" s="215">
        <v>1</v>
      </c>
      <c r="B242" s="215" t="s">
        <v>353</v>
      </c>
      <c r="C242" s="215" t="s">
        <v>354</v>
      </c>
      <c r="D242" s="227" t="s">
        <v>190</v>
      </c>
      <c r="E242" s="221">
        <v>305</v>
      </c>
      <c r="F242" s="221">
        <v>269</v>
      </c>
      <c r="G242" s="221">
        <v>169</v>
      </c>
      <c r="H242" s="215">
        <v>55</v>
      </c>
      <c r="I242" s="215">
        <v>165</v>
      </c>
      <c r="J242" s="218">
        <v>1.534</v>
      </c>
      <c r="K242" s="219" t="s">
        <v>815</v>
      </c>
      <c r="L242" s="335">
        <v>4283.6499999999996</v>
      </c>
      <c r="M242" s="228" t="s">
        <v>191</v>
      </c>
      <c r="N242" s="523" t="s">
        <v>198</v>
      </c>
      <c r="O242" s="210"/>
      <c r="P242" s="229" t="s">
        <v>630</v>
      </c>
      <c r="Q242" s="229"/>
    </row>
    <row r="243" spans="1:17" s="252" customFormat="1">
      <c r="A243" s="215">
        <v>2</v>
      </c>
      <c r="B243" s="215" t="s">
        <v>355</v>
      </c>
      <c r="C243" s="215" t="s">
        <v>356</v>
      </c>
      <c r="D243" s="227" t="s">
        <v>190</v>
      </c>
      <c r="E243" s="221">
        <v>297</v>
      </c>
      <c r="F243" s="221">
        <v>262</v>
      </c>
      <c r="G243" s="221">
        <v>169</v>
      </c>
      <c r="H243" s="215">
        <v>55</v>
      </c>
      <c r="I243" s="215">
        <v>165</v>
      </c>
      <c r="J243" s="218">
        <v>1.534</v>
      </c>
      <c r="K243" s="219" t="s">
        <v>815</v>
      </c>
      <c r="L243" s="335">
        <v>4233.07</v>
      </c>
      <c r="M243" s="228" t="s">
        <v>191</v>
      </c>
      <c r="N243" s="523" t="s">
        <v>198</v>
      </c>
      <c r="O243" s="210"/>
      <c r="P243" s="229" t="s">
        <v>631</v>
      </c>
      <c r="Q243" s="229"/>
    </row>
    <row r="244" spans="1:17" s="252" customFormat="1">
      <c r="A244" s="215">
        <v>3</v>
      </c>
      <c r="B244" s="215" t="s">
        <v>357</v>
      </c>
      <c r="C244" s="215" t="s">
        <v>358</v>
      </c>
      <c r="D244" s="227" t="s">
        <v>190</v>
      </c>
      <c r="E244" s="221">
        <v>305</v>
      </c>
      <c r="F244" s="221">
        <v>269</v>
      </c>
      <c r="G244" s="221">
        <v>169</v>
      </c>
      <c r="H244" s="215">
        <v>55</v>
      </c>
      <c r="I244" s="215">
        <v>165</v>
      </c>
      <c r="J244" s="218">
        <v>1.534</v>
      </c>
      <c r="K244" s="219" t="s">
        <v>815</v>
      </c>
      <c r="L244" s="335">
        <v>4283.7299999999996</v>
      </c>
      <c r="M244" s="228" t="s">
        <v>191</v>
      </c>
      <c r="N244" s="523" t="s">
        <v>198</v>
      </c>
      <c r="O244" s="210"/>
      <c r="P244" s="229" t="s">
        <v>630</v>
      </c>
      <c r="Q244" s="229"/>
    </row>
    <row r="245" spans="1:17" s="252" customFormat="1">
      <c r="A245" s="215">
        <v>4</v>
      </c>
      <c r="B245" s="215" t="s">
        <v>359</v>
      </c>
      <c r="C245" s="215" t="s">
        <v>360</v>
      </c>
      <c r="D245" s="227" t="s">
        <v>190</v>
      </c>
      <c r="E245" s="221">
        <v>298</v>
      </c>
      <c r="F245" s="221">
        <v>262</v>
      </c>
      <c r="G245" s="221">
        <v>169</v>
      </c>
      <c r="H245" s="215">
        <v>55</v>
      </c>
      <c r="I245" s="215">
        <v>165</v>
      </c>
      <c r="J245" s="218">
        <v>1.534</v>
      </c>
      <c r="K245" s="219" t="s">
        <v>815</v>
      </c>
      <c r="L245" s="335">
        <v>4271.01</v>
      </c>
      <c r="M245" s="228" t="s">
        <v>191</v>
      </c>
      <c r="N245" s="523" t="s">
        <v>198</v>
      </c>
      <c r="O245" s="210"/>
      <c r="P245" s="229" t="s">
        <v>631</v>
      </c>
      <c r="Q245" s="229"/>
    </row>
    <row r="246" spans="1:17" s="252" customFormat="1">
      <c r="A246" s="215">
        <v>5</v>
      </c>
      <c r="B246" s="215" t="s">
        <v>529</v>
      </c>
      <c r="C246" s="215" t="s">
        <v>530</v>
      </c>
      <c r="D246" s="227" t="s">
        <v>190</v>
      </c>
      <c r="E246" s="221">
        <v>305</v>
      </c>
      <c r="F246" s="221">
        <v>269</v>
      </c>
      <c r="G246" s="221">
        <v>169</v>
      </c>
      <c r="H246" s="215">
        <v>55</v>
      </c>
      <c r="I246" s="215">
        <v>165</v>
      </c>
      <c r="J246" s="218">
        <v>1.534</v>
      </c>
      <c r="K246" s="219" t="s">
        <v>815</v>
      </c>
      <c r="L246" s="335">
        <v>4658.5600000000004</v>
      </c>
      <c r="M246" s="228" t="s">
        <v>191</v>
      </c>
      <c r="N246" s="523" t="s">
        <v>198</v>
      </c>
      <c r="O246" s="210"/>
      <c r="P246" s="229" t="s">
        <v>630</v>
      </c>
      <c r="Q246" s="229" t="s">
        <v>968</v>
      </c>
    </row>
    <row r="247" spans="1:17" s="252" customFormat="1">
      <c r="A247" s="215">
        <v>6</v>
      </c>
      <c r="B247" s="215" t="s">
        <v>513</v>
      </c>
      <c r="C247" s="215" t="s">
        <v>514</v>
      </c>
      <c r="D247" s="227" t="s">
        <v>190</v>
      </c>
      <c r="E247" s="221">
        <v>305</v>
      </c>
      <c r="F247" s="221">
        <v>269</v>
      </c>
      <c r="G247" s="221">
        <v>169</v>
      </c>
      <c r="H247" s="215">
        <v>55</v>
      </c>
      <c r="I247" s="215">
        <v>165</v>
      </c>
      <c r="J247" s="218">
        <v>1.534</v>
      </c>
      <c r="K247" s="219" t="s">
        <v>815</v>
      </c>
      <c r="L247" s="335">
        <v>4603.6099999999997</v>
      </c>
      <c r="M247" s="228" t="s">
        <v>191</v>
      </c>
      <c r="N247" s="523" t="s">
        <v>198</v>
      </c>
      <c r="O247" s="210"/>
      <c r="P247" s="229" t="s">
        <v>631</v>
      </c>
      <c r="Q247" s="229" t="s">
        <v>965</v>
      </c>
    </row>
    <row r="248" spans="1:17" s="252" customFormat="1">
      <c r="A248" s="215">
        <v>7</v>
      </c>
      <c r="B248" s="215" t="s">
        <v>39</v>
      </c>
      <c r="C248" s="215" t="s">
        <v>40</v>
      </c>
      <c r="D248" s="227" t="s">
        <v>190</v>
      </c>
      <c r="E248" s="221">
        <v>305</v>
      </c>
      <c r="F248" s="221">
        <v>269</v>
      </c>
      <c r="G248" s="221">
        <v>169</v>
      </c>
      <c r="H248" s="215">
        <v>55</v>
      </c>
      <c r="I248" s="215">
        <v>165</v>
      </c>
      <c r="J248" s="218">
        <v>1.534</v>
      </c>
      <c r="K248" s="219" t="s">
        <v>815</v>
      </c>
      <c r="L248" s="335">
        <v>4657.7700000000004</v>
      </c>
      <c r="M248" s="228" t="s">
        <v>191</v>
      </c>
      <c r="N248" s="523" t="s">
        <v>198</v>
      </c>
      <c r="O248" s="210"/>
      <c r="P248" s="229" t="s">
        <v>630</v>
      </c>
      <c r="Q248" s="229" t="s">
        <v>968</v>
      </c>
    </row>
    <row r="249" spans="1:17" s="252" customFormat="1">
      <c r="A249" s="215">
        <v>8</v>
      </c>
      <c r="B249" s="215" t="s">
        <v>821</v>
      </c>
      <c r="C249" s="215" t="s">
        <v>817</v>
      </c>
      <c r="D249" s="227" t="s">
        <v>190</v>
      </c>
      <c r="E249" s="221">
        <v>311</v>
      </c>
      <c r="F249" s="221">
        <v>275</v>
      </c>
      <c r="G249" s="221">
        <v>169</v>
      </c>
      <c r="H249" s="215">
        <v>55</v>
      </c>
      <c r="I249" s="215">
        <v>165</v>
      </c>
      <c r="J249" s="218">
        <v>1.534</v>
      </c>
      <c r="K249" s="219" t="s">
        <v>815</v>
      </c>
      <c r="L249" s="335">
        <v>6146.37</v>
      </c>
      <c r="M249" s="228" t="s">
        <v>191</v>
      </c>
      <c r="N249" s="523" t="s">
        <v>198</v>
      </c>
      <c r="O249" s="210"/>
      <c r="P249" s="229" t="s">
        <v>630</v>
      </c>
      <c r="Q249" s="229"/>
    </row>
    <row r="250" spans="1:17" s="252" customFormat="1">
      <c r="A250" s="215">
        <v>9</v>
      </c>
      <c r="B250" s="215" t="s">
        <v>779</v>
      </c>
      <c r="C250" s="215" t="s">
        <v>780</v>
      </c>
      <c r="D250" s="227" t="s">
        <v>190</v>
      </c>
      <c r="E250" s="221">
        <v>311</v>
      </c>
      <c r="F250" s="221">
        <v>275</v>
      </c>
      <c r="G250" s="221">
        <v>169</v>
      </c>
      <c r="H250" s="215">
        <v>55</v>
      </c>
      <c r="I250" s="215">
        <v>165</v>
      </c>
      <c r="J250" s="218">
        <v>1.534</v>
      </c>
      <c r="K250" s="219" t="s">
        <v>815</v>
      </c>
      <c r="L250" s="335">
        <v>6222</v>
      </c>
      <c r="M250" s="228" t="s">
        <v>191</v>
      </c>
      <c r="N250" s="523" t="s">
        <v>198</v>
      </c>
      <c r="O250" s="210"/>
      <c r="P250" s="229" t="s">
        <v>630</v>
      </c>
      <c r="Q250" s="229"/>
    </row>
    <row r="251" spans="1:17" s="252" customFormat="1">
      <c r="A251" s="215">
        <v>10</v>
      </c>
      <c r="B251" s="215" t="s">
        <v>367</v>
      </c>
      <c r="C251" s="215" t="s">
        <v>368</v>
      </c>
      <c r="D251" s="227" t="s">
        <v>190</v>
      </c>
      <c r="E251" s="221">
        <v>305</v>
      </c>
      <c r="F251" s="221">
        <v>269</v>
      </c>
      <c r="G251" s="221">
        <v>169</v>
      </c>
      <c r="H251" s="215">
        <v>55</v>
      </c>
      <c r="I251" s="215">
        <v>165</v>
      </c>
      <c r="J251" s="218">
        <v>1.534</v>
      </c>
      <c r="K251" s="219" t="s">
        <v>815</v>
      </c>
      <c r="L251" s="335">
        <v>5429.35</v>
      </c>
      <c r="M251" s="228" t="s">
        <v>191</v>
      </c>
      <c r="N251" s="523" t="s">
        <v>198</v>
      </c>
      <c r="O251" s="210"/>
      <c r="P251" s="229" t="s">
        <v>630</v>
      </c>
      <c r="Q251" s="229"/>
    </row>
    <row r="252" spans="1:17" s="252" customFormat="1">
      <c r="A252" s="215">
        <v>11</v>
      </c>
      <c r="B252" s="215" t="s">
        <v>369</v>
      </c>
      <c r="C252" s="215" t="s">
        <v>370</v>
      </c>
      <c r="D252" s="227" t="s">
        <v>190</v>
      </c>
      <c r="E252" s="221">
        <v>297</v>
      </c>
      <c r="F252" s="221">
        <v>262</v>
      </c>
      <c r="G252" s="221">
        <v>169</v>
      </c>
      <c r="H252" s="215">
        <v>55</v>
      </c>
      <c r="I252" s="215">
        <v>165</v>
      </c>
      <c r="J252" s="218">
        <v>1.534</v>
      </c>
      <c r="K252" s="219" t="s">
        <v>815</v>
      </c>
      <c r="L252" s="335">
        <v>5360.69</v>
      </c>
      <c r="M252" s="228" t="s">
        <v>191</v>
      </c>
      <c r="N252" s="523" t="s">
        <v>198</v>
      </c>
      <c r="O252" s="210"/>
      <c r="P252" s="229" t="s">
        <v>631</v>
      </c>
      <c r="Q252" s="229"/>
    </row>
    <row r="253" spans="1:17" s="252" customFormat="1">
      <c r="A253" s="215">
        <v>12</v>
      </c>
      <c r="B253" s="215" t="s">
        <v>371</v>
      </c>
      <c r="C253" s="215" t="s">
        <v>372</v>
      </c>
      <c r="D253" s="227" t="s">
        <v>190</v>
      </c>
      <c r="E253" s="221">
        <v>305</v>
      </c>
      <c r="F253" s="221">
        <v>269</v>
      </c>
      <c r="G253" s="221">
        <v>169</v>
      </c>
      <c r="H253" s="215">
        <v>55</v>
      </c>
      <c r="I253" s="215">
        <v>165</v>
      </c>
      <c r="J253" s="218">
        <v>1.534</v>
      </c>
      <c r="K253" s="219" t="s">
        <v>815</v>
      </c>
      <c r="L253" s="335">
        <v>5429.44</v>
      </c>
      <c r="M253" s="228" t="s">
        <v>191</v>
      </c>
      <c r="N253" s="523" t="s">
        <v>198</v>
      </c>
      <c r="O253" s="210"/>
      <c r="P253" s="229" t="s">
        <v>630</v>
      </c>
      <c r="Q253" s="229"/>
    </row>
    <row r="254" spans="1:17" s="252" customFormat="1">
      <c r="A254" s="215">
        <v>13</v>
      </c>
      <c r="B254" s="215" t="s">
        <v>361</v>
      </c>
      <c r="C254" s="215" t="s">
        <v>362</v>
      </c>
      <c r="D254" s="227" t="s">
        <v>190</v>
      </c>
      <c r="E254" s="221">
        <v>305</v>
      </c>
      <c r="F254" s="221">
        <v>269</v>
      </c>
      <c r="G254" s="221">
        <v>169</v>
      </c>
      <c r="H254" s="215">
        <v>55</v>
      </c>
      <c r="I254" s="215">
        <v>165</v>
      </c>
      <c r="J254" s="218">
        <v>1.534</v>
      </c>
      <c r="K254" s="219" t="s">
        <v>815</v>
      </c>
      <c r="L254" s="335">
        <v>5431.83</v>
      </c>
      <c r="M254" s="228" t="s">
        <v>191</v>
      </c>
      <c r="N254" s="523" t="s">
        <v>198</v>
      </c>
      <c r="O254" s="210"/>
      <c r="P254" s="229" t="s">
        <v>630</v>
      </c>
      <c r="Q254" s="229"/>
    </row>
    <row r="255" spans="1:17" s="252" customFormat="1">
      <c r="A255" s="215">
        <v>14</v>
      </c>
      <c r="B255" s="215" t="s">
        <v>363</v>
      </c>
      <c r="C255" s="215" t="s">
        <v>364</v>
      </c>
      <c r="D255" s="227" t="s">
        <v>190</v>
      </c>
      <c r="E255" s="221">
        <v>297</v>
      </c>
      <c r="F255" s="221">
        <v>262</v>
      </c>
      <c r="G255" s="221">
        <v>169</v>
      </c>
      <c r="H255" s="215">
        <v>55</v>
      </c>
      <c r="I255" s="215">
        <v>165</v>
      </c>
      <c r="J255" s="218">
        <v>1.534</v>
      </c>
      <c r="K255" s="219" t="s">
        <v>815</v>
      </c>
      <c r="L255" s="335">
        <v>5362.98</v>
      </c>
      <c r="M255" s="228" t="s">
        <v>191</v>
      </c>
      <c r="N255" s="523" t="s">
        <v>198</v>
      </c>
      <c r="O255" s="210"/>
      <c r="P255" s="229" t="s">
        <v>631</v>
      </c>
      <c r="Q255" s="229"/>
    </row>
    <row r="256" spans="1:17" s="252" customFormat="1">
      <c r="A256" s="215">
        <v>15</v>
      </c>
      <c r="B256" s="215" t="s">
        <v>365</v>
      </c>
      <c r="C256" s="215" t="s">
        <v>366</v>
      </c>
      <c r="D256" s="227" t="s">
        <v>190</v>
      </c>
      <c r="E256" s="221">
        <v>305</v>
      </c>
      <c r="F256" s="221">
        <v>269</v>
      </c>
      <c r="G256" s="221">
        <v>169</v>
      </c>
      <c r="H256" s="215">
        <v>55</v>
      </c>
      <c r="I256" s="215">
        <v>165</v>
      </c>
      <c r="J256" s="218">
        <v>1.534</v>
      </c>
      <c r="K256" s="219" t="s">
        <v>815</v>
      </c>
      <c r="L256" s="335">
        <v>5431.9</v>
      </c>
      <c r="M256" s="228" t="s">
        <v>191</v>
      </c>
      <c r="N256" s="523" t="s">
        <v>198</v>
      </c>
      <c r="O256" s="210"/>
      <c r="P256" s="229" t="s">
        <v>630</v>
      </c>
      <c r="Q256" s="229"/>
    </row>
    <row r="257" spans="1:17" s="252" customFormat="1">
      <c r="A257" s="215">
        <v>16</v>
      </c>
      <c r="B257" s="215" t="s">
        <v>373</v>
      </c>
      <c r="C257" s="215" t="s">
        <v>374</v>
      </c>
      <c r="D257" s="227" t="s">
        <v>190</v>
      </c>
      <c r="E257" s="221">
        <v>323</v>
      </c>
      <c r="F257" s="221">
        <v>285</v>
      </c>
      <c r="G257" s="221">
        <v>199</v>
      </c>
      <c r="H257" s="215">
        <v>55</v>
      </c>
      <c r="I257" s="215">
        <v>165</v>
      </c>
      <c r="J257" s="218">
        <v>1.806</v>
      </c>
      <c r="K257" s="219" t="s">
        <v>815</v>
      </c>
      <c r="L257" s="335">
        <v>6360.77</v>
      </c>
      <c r="M257" s="228" t="s">
        <v>191</v>
      </c>
      <c r="N257" s="523" t="s">
        <v>198</v>
      </c>
      <c r="O257" s="210"/>
      <c r="P257" s="229" t="s">
        <v>630</v>
      </c>
      <c r="Q257" s="229" t="s">
        <v>968</v>
      </c>
    </row>
    <row r="258" spans="1:17" s="252" customFormat="1">
      <c r="A258" s="215">
        <v>17</v>
      </c>
      <c r="B258" s="215" t="s">
        <v>377</v>
      </c>
      <c r="C258" s="215" t="s">
        <v>378</v>
      </c>
      <c r="D258" s="227" t="s">
        <v>190</v>
      </c>
      <c r="E258" s="221">
        <v>323</v>
      </c>
      <c r="F258" s="221">
        <v>285</v>
      </c>
      <c r="G258" s="221">
        <v>199</v>
      </c>
      <c r="H258" s="215">
        <v>55</v>
      </c>
      <c r="I258" s="215">
        <v>165</v>
      </c>
      <c r="J258" s="218">
        <v>1.806</v>
      </c>
      <c r="K258" s="219" t="s">
        <v>815</v>
      </c>
      <c r="L258" s="335">
        <v>6360.69</v>
      </c>
      <c r="M258" s="228" t="s">
        <v>191</v>
      </c>
      <c r="N258" s="523" t="s">
        <v>198</v>
      </c>
      <c r="O258" s="210"/>
      <c r="P258" s="229" t="s">
        <v>630</v>
      </c>
      <c r="Q258" s="229" t="s">
        <v>968</v>
      </c>
    </row>
    <row r="259" spans="1:17" s="252" customFormat="1">
      <c r="A259" s="215">
        <v>18</v>
      </c>
      <c r="B259" s="215" t="s">
        <v>375</v>
      </c>
      <c r="C259" s="215" t="s">
        <v>376</v>
      </c>
      <c r="D259" s="227" t="s">
        <v>190</v>
      </c>
      <c r="E259" s="221">
        <v>317</v>
      </c>
      <c r="F259" s="221">
        <v>279</v>
      </c>
      <c r="G259" s="221">
        <v>199</v>
      </c>
      <c r="H259" s="215">
        <v>55</v>
      </c>
      <c r="I259" s="215">
        <v>165</v>
      </c>
      <c r="J259" s="218">
        <v>1.806</v>
      </c>
      <c r="K259" s="219" t="s">
        <v>815</v>
      </c>
      <c r="L259" s="335">
        <v>6409.6</v>
      </c>
      <c r="M259" s="228" t="s">
        <v>191</v>
      </c>
      <c r="N259" s="523" t="s">
        <v>198</v>
      </c>
      <c r="O259" s="210"/>
      <c r="P259" s="229" t="s">
        <v>630</v>
      </c>
      <c r="Q259" s="229" t="s">
        <v>968</v>
      </c>
    </row>
    <row r="260" spans="1:17" s="252" customFormat="1">
      <c r="A260" s="215">
        <v>19</v>
      </c>
      <c r="B260" s="215" t="s">
        <v>379</v>
      </c>
      <c r="C260" s="215" t="s">
        <v>380</v>
      </c>
      <c r="D260" s="227" t="s">
        <v>190</v>
      </c>
      <c r="E260" s="221">
        <v>317</v>
      </c>
      <c r="F260" s="221">
        <v>279</v>
      </c>
      <c r="G260" s="221">
        <v>199</v>
      </c>
      <c r="H260" s="215">
        <v>55</v>
      </c>
      <c r="I260" s="215">
        <v>165</v>
      </c>
      <c r="J260" s="218">
        <v>1.806</v>
      </c>
      <c r="K260" s="219" t="s">
        <v>815</v>
      </c>
      <c r="L260" s="335">
        <v>6409.55</v>
      </c>
      <c r="M260" s="228" t="s">
        <v>191</v>
      </c>
      <c r="N260" s="523" t="s">
        <v>198</v>
      </c>
      <c r="O260" s="210"/>
      <c r="P260" s="229" t="s">
        <v>630</v>
      </c>
      <c r="Q260" s="229" t="s">
        <v>968</v>
      </c>
    </row>
    <row r="261" spans="1:17" s="252" customFormat="1">
      <c r="A261" s="215">
        <v>20</v>
      </c>
      <c r="B261" s="215" t="s">
        <v>385</v>
      </c>
      <c r="C261" s="215" t="s">
        <v>386</v>
      </c>
      <c r="D261" s="227" t="s">
        <v>190</v>
      </c>
      <c r="E261" s="221">
        <v>305</v>
      </c>
      <c r="F261" s="221">
        <v>269</v>
      </c>
      <c r="G261" s="221">
        <v>169</v>
      </c>
      <c r="H261" s="215">
        <v>55</v>
      </c>
      <c r="I261" s="215">
        <v>165</v>
      </c>
      <c r="J261" s="218">
        <v>1.534</v>
      </c>
      <c r="K261" s="219" t="s">
        <v>815</v>
      </c>
      <c r="L261" s="335">
        <v>4199.1400000000003</v>
      </c>
      <c r="M261" s="228" t="s">
        <v>191</v>
      </c>
      <c r="N261" s="523" t="s">
        <v>198</v>
      </c>
      <c r="P261" s="229" t="s">
        <v>630</v>
      </c>
      <c r="Q261" s="229"/>
    </row>
    <row r="262" spans="1:17" s="252" customFormat="1">
      <c r="A262" s="215">
        <v>21</v>
      </c>
      <c r="B262" s="215" t="s">
        <v>383</v>
      </c>
      <c r="C262" s="215" t="s">
        <v>384</v>
      </c>
      <c r="D262" s="227" t="s">
        <v>190</v>
      </c>
      <c r="E262" s="221">
        <v>305</v>
      </c>
      <c r="F262" s="221">
        <v>269</v>
      </c>
      <c r="G262" s="221">
        <v>169</v>
      </c>
      <c r="H262" s="215">
        <v>55</v>
      </c>
      <c r="I262" s="215">
        <v>165</v>
      </c>
      <c r="J262" s="218">
        <v>1.534</v>
      </c>
      <c r="K262" s="219" t="s">
        <v>815</v>
      </c>
      <c r="L262" s="335">
        <v>4199.1400000000003</v>
      </c>
      <c r="M262" s="228" t="s">
        <v>191</v>
      </c>
      <c r="N262" s="523" t="s">
        <v>198</v>
      </c>
      <c r="P262" s="229" t="s">
        <v>630</v>
      </c>
      <c r="Q262" s="229"/>
    </row>
    <row r="263" spans="1:17" s="252" customFormat="1">
      <c r="A263" s="215">
        <v>22</v>
      </c>
      <c r="B263" s="215" t="s">
        <v>492</v>
      </c>
      <c r="C263" s="215" t="s">
        <v>493</v>
      </c>
      <c r="D263" s="227" t="s">
        <v>190</v>
      </c>
      <c r="E263" s="221">
        <v>305</v>
      </c>
      <c r="F263" s="221">
        <v>269</v>
      </c>
      <c r="G263" s="221">
        <v>169</v>
      </c>
      <c r="H263" s="215">
        <v>55</v>
      </c>
      <c r="I263" s="215">
        <v>165</v>
      </c>
      <c r="J263" s="218">
        <v>1.534</v>
      </c>
      <c r="K263" s="219" t="s">
        <v>815</v>
      </c>
      <c r="L263" s="335">
        <v>4586.8100000000004</v>
      </c>
      <c r="M263" s="228" t="s">
        <v>191</v>
      </c>
      <c r="N263" s="523" t="s">
        <v>198</v>
      </c>
      <c r="P263" s="229" t="s">
        <v>630</v>
      </c>
      <c r="Q263" s="229"/>
    </row>
    <row r="264" spans="1:17" s="252" customFormat="1">
      <c r="A264" s="215">
        <v>23</v>
      </c>
      <c r="B264" s="215" t="s">
        <v>490</v>
      </c>
      <c r="C264" s="215" t="s">
        <v>491</v>
      </c>
      <c r="D264" s="227" t="s">
        <v>190</v>
      </c>
      <c r="E264" s="221">
        <v>305</v>
      </c>
      <c r="F264" s="221">
        <v>269</v>
      </c>
      <c r="G264" s="221">
        <v>169</v>
      </c>
      <c r="H264" s="215">
        <v>55</v>
      </c>
      <c r="I264" s="215">
        <v>165</v>
      </c>
      <c r="J264" s="218">
        <v>1.534</v>
      </c>
      <c r="K264" s="219" t="s">
        <v>815</v>
      </c>
      <c r="L264" s="335">
        <v>4587.26</v>
      </c>
      <c r="M264" s="228" t="s">
        <v>191</v>
      </c>
      <c r="N264" s="523" t="s">
        <v>198</v>
      </c>
      <c r="P264" s="229" t="s">
        <v>630</v>
      </c>
      <c r="Q264" s="229"/>
    </row>
    <row r="265" spans="1:17" s="252" customFormat="1">
      <c r="A265" s="215">
        <v>24</v>
      </c>
      <c r="B265" s="215" t="s">
        <v>395</v>
      </c>
      <c r="C265" s="215" t="s">
        <v>396</v>
      </c>
      <c r="D265" s="227" t="s">
        <v>190</v>
      </c>
      <c r="E265" s="221">
        <v>328</v>
      </c>
      <c r="F265" s="221">
        <v>292</v>
      </c>
      <c r="G265" s="221">
        <v>199</v>
      </c>
      <c r="H265" s="215">
        <v>55</v>
      </c>
      <c r="I265" s="215">
        <v>165</v>
      </c>
      <c r="J265" s="218">
        <v>1.806</v>
      </c>
      <c r="K265" s="219" t="s">
        <v>815</v>
      </c>
      <c r="L265" s="335">
        <v>4322.58</v>
      </c>
      <c r="M265" s="228" t="s">
        <v>191</v>
      </c>
      <c r="N265" s="523" t="s">
        <v>198</v>
      </c>
      <c r="P265" s="229" t="s">
        <v>630</v>
      </c>
      <c r="Q265" s="229"/>
    </row>
    <row r="266" spans="1:17" s="252" customFormat="1">
      <c r="A266" s="215">
        <v>25</v>
      </c>
      <c r="B266" s="215" t="s">
        <v>393</v>
      </c>
      <c r="C266" s="215" t="s">
        <v>394</v>
      </c>
      <c r="D266" s="227" t="s">
        <v>190</v>
      </c>
      <c r="E266" s="221">
        <v>328</v>
      </c>
      <c r="F266" s="221">
        <v>292</v>
      </c>
      <c r="G266" s="221">
        <v>199</v>
      </c>
      <c r="H266" s="215">
        <v>55</v>
      </c>
      <c r="I266" s="215">
        <v>165</v>
      </c>
      <c r="J266" s="218">
        <v>1.806</v>
      </c>
      <c r="K266" s="219" t="s">
        <v>815</v>
      </c>
      <c r="L266" s="335">
        <v>4322.68</v>
      </c>
      <c r="M266" s="228" t="s">
        <v>191</v>
      </c>
      <c r="N266" s="523" t="s">
        <v>198</v>
      </c>
      <c r="O266" s="210"/>
      <c r="P266" s="229" t="s">
        <v>630</v>
      </c>
      <c r="Q266" s="229"/>
    </row>
    <row r="267" spans="1:17" s="252" customFormat="1">
      <c r="A267" s="215">
        <v>26</v>
      </c>
      <c r="B267" s="215" t="s">
        <v>496</v>
      </c>
      <c r="C267" s="215" t="s">
        <v>497</v>
      </c>
      <c r="D267" s="227" t="s">
        <v>190</v>
      </c>
      <c r="E267" s="221">
        <v>328</v>
      </c>
      <c r="F267" s="221">
        <v>292</v>
      </c>
      <c r="G267" s="221">
        <v>199</v>
      </c>
      <c r="H267" s="215">
        <v>55</v>
      </c>
      <c r="I267" s="215">
        <v>165</v>
      </c>
      <c r="J267" s="218">
        <v>1.806</v>
      </c>
      <c r="K267" s="219" t="s">
        <v>815</v>
      </c>
      <c r="L267" s="335">
        <v>4787.6899999999996</v>
      </c>
      <c r="M267" s="228" t="s">
        <v>191</v>
      </c>
      <c r="N267" s="523" t="s">
        <v>198</v>
      </c>
      <c r="P267" s="229" t="s">
        <v>630</v>
      </c>
      <c r="Q267" s="229"/>
    </row>
    <row r="268" spans="1:17" s="252" customFormat="1">
      <c r="A268" s="215">
        <v>27</v>
      </c>
      <c r="B268" s="215" t="s">
        <v>494</v>
      </c>
      <c r="C268" s="215" t="s">
        <v>495</v>
      </c>
      <c r="D268" s="227" t="s">
        <v>190</v>
      </c>
      <c r="E268" s="221">
        <v>328</v>
      </c>
      <c r="F268" s="221">
        <v>292</v>
      </c>
      <c r="G268" s="221">
        <v>199</v>
      </c>
      <c r="H268" s="215">
        <v>55</v>
      </c>
      <c r="I268" s="215">
        <v>165</v>
      </c>
      <c r="J268" s="218">
        <v>1.806</v>
      </c>
      <c r="K268" s="219" t="s">
        <v>815</v>
      </c>
      <c r="L268" s="335">
        <v>4787.6899999999996</v>
      </c>
      <c r="M268" s="228" t="s">
        <v>191</v>
      </c>
      <c r="N268" s="523" t="s">
        <v>198</v>
      </c>
      <c r="P268" s="229" t="s">
        <v>630</v>
      </c>
      <c r="Q268" s="229"/>
    </row>
    <row r="269" spans="1:17" s="252" customFormat="1">
      <c r="A269" s="215">
        <v>28</v>
      </c>
      <c r="B269" s="215" t="s">
        <v>347</v>
      </c>
      <c r="C269" s="215" t="s">
        <v>545</v>
      </c>
      <c r="D269" s="227" t="s">
        <v>190</v>
      </c>
      <c r="E269" s="221">
        <v>338</v>
      </c>
      <c r="F269" s="221">
        <v>297</v>
      </c>
      <c r="G269" s="221">
        <v>199</v>
      </c>
      <c r="H269" s="215">
        <v>55</v>
      </c>
      <c r="I269" s="215">
        <v>165</v>
      </c>
      <c r="J269" s="218">
        <v>1.806</v>
      </c>
      <c r="K269" s="219" t="s">
        <v>815</v>
      </c>
      <c r="L269" s="335">
        <v>5913.05</v>
      </c>
      <c r="M269" s="228" t="s">
        <v>191</v>
      </c>
      <c r="N269" s="523" t="s">
        <v>198</v>
      </c>
      <c r="O269" s="210"/>
      <c r="P269" s="229" t="s">
        <v>631</v>
      </c>
      <c r="Q269" s="229"/>
    </row>
    <row r="270" spans="1:17" s="252" customFormat="1">
      <c r="A270" s="215">
        <v>29</v>
      </c>
      <c r="B270" s="215" t="s">
        <v>401</v>
      </c>
      <c r="C270" s="215" t="s">
        <v>402</v>
      </c>
      <c r="D270" s="227" t="s">
        <v>190</v>
      </c>
      <c r="E270" s="221">
        <v>338</v>
      </c>
      <c r="F270" s="221">
        <v>304</v>
      </c>
      <c r="G270" s="221">
        <v>199</v>
      </c>
      <c r="H270" s="215">
        <v>55</v>
      </c>
      <c r="I270" s="215">
        <v>165</v>
      </c>
      <c r="J270" s="218">
        <v>1.806</v>
      </c>
      <c r="K270" s="219" t="s">
        <v>815</v>
      </c>
      <c r="L270" s="335">
        <v>6876.72</v>
      </c>
      <c r="M270" s="228" t="s">
        <v>191</v>
      </c>
      <c r="N270" s="523" t="s">
        <v>198</v>
      </c>
      <c r="O270" s="210"/>
      <c r="P270" s="229" t="s">
        <v>630</v>
      </c>
      <c r="Q270" s="229"/>
    </row>
    <row r="271" spans="1:17" s="252" customFormat="1">
      <c r="A271" s="215">
        <v>30</v>
      </c>
      <c r="B271" s="215" t="s">
        <v>404</v>
      </c>
      <c r="C271" s="215" t="s">
        <v>406</v>
      </c>
      <c r="D271" s="227" t="s">
        <v>190</v>
      </c>
      <c r="E271" s="221">
        <v>338</v>
      </c>
      <c r="F271" s="221">
        <v>297</v>
      </c>
      <c r="G271" s="221">
        <v>199</v>
      </c>
      <c r="H271" s="215">
        <v>55</v>
      </c>
      <c r="I271" s="215">
        <v>165</v>
      </c>
      <c r="J271" s="218">
        <v>1.806</v>
      </c>
      <c r="K271" s="219" t="s">
        <v>815</v>
      </c>
      <c r="L271" s="335">
        <v>6831.9</v>
      </c>
      <c r="M271" s="228" t="s">
        <v>191</v>
      </c>
      <c r="N271" s="523" t="s">
        <v>198</v>
      </c>
      <c r="O271" s="210"/>
      <c r="P271" s="229" t="s">
        <v>630</v>
      </c>
      <c r="Q271" s="229"/>
    </row>
    <row r="272" spans="1:17" s="252" customFormat="1">
      <c r="A272" s="215">
        <v>31</v>
      </c>
      <c r="B272" s="215" t="s">
        <v>403</v>
      </c>
      <c r="C272" s="215" t="s">
        <v>405</v>
      </c>
      <c r="D272" s="227" t="s">
        <v>190</v>
      </c>
      <c r="E272" s="221">
        <v>345</v>
      </c>
      <c r="F272" s="221">
        <v>304</v>
      </c>
      <c r="G272" s="221">
        <v>199</v>
      </c>
      <c r="H272" s="215">
        <v>55</v>
      </c>
      <c r="I272" s="215">
        <v>165</v>
      </c>
      <c r="J272" s="218">
        <v>1.806</v>
      </c>
      <c r="K272" s="219" t="s">
        <v>815</v>
      </c>
      <c r="L272" s="335">
        <v>6633.78</v>
      </c>
      <c r="M272" s="228" t="s">
        <v>191</v>
      </c>
      <c r="N272" s="523" t="s">
        <v>198</v>
      </c>
      <c r="O272" s="210"/>
      <c r="P272" s="229" t="s">
        <v>630</v>
      </c>
      <c r="Q272" s="229"/>
    </row>
    <row r="273" spans="1:17" s="252" customFormat="1">
      <c r="A273" s="215">
        <v>32</v>
      </c>
      <c r="B273" s="215" t="s">
        <v>397</v>
      </c>
      <c r="C273" s="215" t="s">
        <v>398</v>
      </c>
      <c r="D273" s="227" t="s">
        <v>190</v>
      </c>
      <c r="E273" s="221">
        <v>345</v>
      </c>
      <c r="F273" s="221">
        <v>304</v>
      </c>
      <c r="G273" s="221">
        <v>199</v>
      </c>
      <c r="H273" s="215">
        <v>55</v>
      </c>
      <c r="I273" s="215">
        <v>165</v>
      </c>
      <c r="J273" s="218">
        <v>1.806</v>
      </c>
      <c r="K273" s="219" t="s">
        <v>815</v>
      </c>
      <c r="L273" s="335">
        <v>6636.37</v>
      </c>
      <c r="M273" s="228" t="s">
        <v>191</v>
      </c>
      <c r="N273" s="523" t="s">
        <v>198</v>
      </c>
      <c r="P273" s="229" t="s">
        <v>630</v>
      </c>
      <c r="Q273" s="229"/>
    </row>
    <row r="274" spans="1:17" s="252" customFormat="1">
      <c r="A274" s="215">
        <v>33</v>
      </c>
      <c r="B274" s="215" t="s">
        <v>407</v>
      </c>
      <c r="C274" s="215" t="s">
        <v>408</v>
      </c>
      <c r="D274" s="227" t="s">
        <v>190</v>
      </c>
      <c r="E274" s="221">
        <v>345</v>
      </c>
      <c r="F274" s="221">
        <v>304</v>
      </c>
      <c r="G274" s="221">
        <v>199</v>
      </c>
      <c r="H274" s="215">
        <v>55</v>
      </c>
      <c r="I274" s="215">
        <v>165</v>
      </c>
      <c r="J274" s="218">
        <v>1.806</v>
      </c>
      <c r="K274" s="219" t="s">
        <v>815</v>
      </c>
      <c r="L274" s="335">
        <v>6633.93</v>
      </c>
      <c r="M274" s="228" t="s">
        <v>191</v>
      </c>
      <c r="N274" s="523" t="s">
        <v>198</v>
      </c>
      <c r="P274" s="229" t="s">
        <v>630</v>
      </c>
      <c r="Q274" s="229"/>
    </row>
    <row r="275" spans="1:17" s="252" customFormat="1">
      <c r="A275" s="215">
        <v>34</v>
      </c>
      <c r="B275" s="215" t="s">
        <v>409</v>
      </c>
      <c r="C275" s="215" t="s">
        <v>410</v>
      </c>
      <c r="D275" s="227" t="s">
        <v>190</v>
      </c>
      <c r="E275" s="221">
        <v>345</v>
      </c>
      <c r="F275" s="221">
        <v>304</v>
      </c>
      <c r="G275" s="221">
        <v>199</v>
      </c>
      <c r="H275" s="215">
        <v>55</v>
      </c>
      <c r="I275" s="215">
        <v>165</v>
      </c>
      <c r="J275" s="218">
        <v>1.806</v>
      </c>
      <c r="K275" s="219" t="s">
        <v>815</v>
      </c>
      <c r="L275" s="335">
        <v>6630.5</v>
      </c>
      <c r="M275" s="228" t="s">
        <v>191</v>
      </c>
      <c r="N275" s="523" t="s">
        <v>198</v>
      </c>
      <c r="P275" s="229" t="s">
        <v>630</v>
      </c>
      <c r="Q275" s="229"/>
    </row>
    <row r="276" spans="1:17" s="252" customFormat="1">
      <c r="A276" s="215">
        <v>35</v>
      </c>
      <c r="B276" s="215" t="s">
        <v>657</v>
      </c>
      <c r="C276" s="215" t="s">
        <v>533</v>
      </c>
      <c r="D276" s="227" t="s">
        <v>190</v>
      </c>
      <c r="E276" s="221">
        <v>344</v>
      </c>
      <c r="F276" s="221">
        <v>303</v>
      </c>
      <c r="G276" s="221">
        <v>199</v>
      </c>
      <c r="H276" s="215">
        <v>55</v>
      </c>
      <c r="I276" s="215">
        <v>165</v>
      </c>
      <c r="J276" s="218">
        <v>1.806</v>
      </c>
      <c r="K276" s="219" t="s">
        <v>815</v>
      </c>
      <c r="L276" s="335">
        <v>5770.31</v>
      </c>
      <c r="M276" s="228" t="s">
        <v>191</v>
      </c>
      <c r="N276" s="523" t="s">
        <v>198</v>
      </c>
      <c r="P276" s="229" t="s">
        <v>630</v>
      </c>
      <c r="Q276" s="229"/>
    </row>
    <row r="277" spans="1:17" s="252" customFormat="1">
      <c r="A277" s="215">
        <v>36</v>
      </c>
      <c r="B277" s="215" t="s">
        <v>658</v>
      </c>
      <c r="C277" s="215" t="s">
        <v>534</v>
      </c>
      <c r="D277" s="227" t="s">
        <v>190</v>
      </c>
      <c r="E277" s="221">
        <v>344</v>
      </c>
      <c r="F277" s="221">
        <v>303</v>
      </c>
      <c r="G277" s="221">
        <v>199</v>
      </c>
      <c r="H277" s="215">
        <v>55</v>
      </c>
      <c r="I277" s="215">
        <v>165</v>
      </c>
      <c r="J277" s="218">
        <v>1.806</v>
      </c>
      <c r="K277" s="219" t="s">
        <v>815</v>
      </c>
      <c r="L277" s="335">
        <v>5770.33</v>
      </c>
      <c r="M277" s="228" t="s">
        <v>191</v>
      </c>
      <c r="N277" s="523" t="s">
        <v>198</v>
      </c>
      <c r="O277" s="210"/>
      <c r="P277" s="229" t="s">
        <v>630</v>
      </c>
      <c r="Q277" s="229"/>
    </row>
    <row r="278" spans="1:17" s="252" customFormat="1">
      <c r="A278" s="215">
        <v>37</v>
      </c>
      <c r="B278" s="215" t="s">
        <v>822</v>
      </c>
      <c r="C278" s="215" t="s">
        <v>632</v>
      </c>
      <c r="D278" s="227" t="s">
        <v>190</v>
      </c>
      <c r="E278" s="221">
        <v>345</v>
      </c>
      <c r="F278" s="221">
        <v>304</v>
      </c>
      <c r="G278" s="221">
        <v>199</v>
      </c>
      <c r="H278" s="215">
        <v>55</v>
      </c>
      <c r="I278" s="215">
        <v>165</v>
      </c>
      <c r="J278" s="218">
        <v>1.806</v>
      </c>
      <c r="K278" s="219" t="s">
        <v>815</v>
      </c>
      <c r="L278" s="335">
        <v>6673.44</v>
      </c>
      <c r="M278" s="228" t="s">
        <v>191</v>
      </c>
      <c r="N278" s="523" t="s">
        <v>198</v>
      </c>
      <c r="O278" s="210"/>
      <c r="P278" s="229" t="s">
        <v>631</v>
      </c>
      <c r="Q278" s="229"/>
    </row>
    <row r="279" spans="1:17" s="247" customFormat="1">
      <c r="A279" s="215">
        <v>38</v>
      </c>
      <c r="B279" s="215" t="s">
        <v>823</v>
      </c>
      <c r="C279" s="215" t="s">
        <v>633</v>
      </c>
      <c r="D279" s="227" t="s">
        <v>190</v>
      </c>
      <c r="E279" s="221">
        <v>345</v>
      </c>
      <c r="F279" s="221">
        <v>304</v>
      </c>
      <c r="G279" s="221">
        <v>199</v>
      </c>
      <c r="H279" s="215">
        <v>55</v>
      </c>
      <c r="I279" s="215">
        <v>165</v>
      </c>
      <c r="J279" s="218">
        <v>1.806</v>
      </c>
      <c r="K279" s="219" t="s">
        <v>815</v>
      </c>
      <c r="L279" s="335">
        <v>0</v>
      </c>
      <c r="M279" s="228" t="s">
        <v>191</v>
      </c>
      <c r="N279" s="523" t="s">
        <v>198</v>
      </c>
      <c r="O279" s="210"/>
      <c r="P279" s="229" t="s">
        <v>630</v>
      </c>
      <c r="Q279" s="229"/>
    </row>
    <row r="280" spans="1:17" s="252" customFormat="1">
      <c r="A280" s="215">
        <v>39</v>
      </c>
      <c r="B280" s="215" t="s">
        <v>310</v>
      </c>
      <c r="C280" s="215" t="s">
        <v>311</v>
      </c>
      <c r="D280" s="227" t="s">
        <v>190</v>
      </c>
      <c r="E280" s="221">
        <v>345</v>
      </c>
      <c r="F280" s="221">
        <v>304</v>
      </c>
      <c r="G280" s="221">
        <v>199</v>
      </c>
      <c r="H280" s="215">
        <v>55</v>
      </c>
      <c r="I280" s="215">
        <v>165</v>
      </c>
      <c r="J280" s="218">
        <v>1.806</v>
      </c>
      <c r="K280" s="219" t="s">
        <v>815</v>
      </c>
      <c r="L280" s="335">
        <v>7364.57</v>
      </c>
      <c r="M280" s="228" t="s">
        <v>191</v>
      </c>
      <c r="N280" s="523" t="s">
        <v>198</v>
      </c>
      <c r="P280" s="229" t="s">
        <v>630</v>
      </c>
      <c r="Q280" s="229"/>
    </row>
    <row r="281" spans="1:17" s="252" customFormat="1">
      <c r="A281" s="215">
        <v>40</v>
      </c>
      <c r="B281" s="215" t="s">
        <v>312</v>
      </c>
      <c r="C281" s="215" t="s">
        <v>313</v>
      </c>
      <c r="D281" s="227" t="s">
        <v>190</v>
      </c>
      <c r="E281" s="221">
        <v>338</v>
      </c>
      <c r="F281" s="221">
        <v>297</v>
      </c>
      <c r="G281" s="221">
        <v>199</v>
      </c>
      <c r="H281" s="215">
        <v>55</v>
      </c>
      <c r="I281" s="215">
        <v>165</v>
      </c>
      <c r="J281" s="218">
        <v>1.806</v>
      </c>
      <c r="K281" s="219" t="s">
        <v>815</v>
      </c>
      <c r="L281" s="335">
        <v>7332.41</v>
      </c>
      <c r="M281" s="228" t="s">
        <v>191</v>
      </c>
      <c r="N281" s="523" t="s">
        <v>198</v>
      </c>
      <c r="P281" s="229" t="s">
        <v>631</v>
      </c>
      <c r="Q281" s="229"/>
    </row>
    <row r="282" spans="1:17" s="252" customFormat="1">
      <c r="A282" s="215">
        <v>41</v>
      </c>
      <c r="B282" s="215" t="s">
        <v>314</v>
      </c>
      <c r="C282" s="215" t="s">
        <v>315</v>
      </c>
      <c r="D282" s="227" t="s">
        <v>190</v>
      </c>
      <c r="E282" s="221">
        <v>345</v>
      </c>
      <c r="F282" s="221">
        <v>304</v>
      </c>
      <c r="G282" s="221">
        <v>199</v>
      </c>
      <c r="H282" s="215">
        <v>55</v>
      </c>
      <c r="I282" s="215">
        <v>165</v>
      </c>
      <c r="J282" s="218">
        <v>1.806</v>
      </c>
      <c r="K282" s="219" t="s">
        <v>815</v>
      </c>
      <c r="L282" s="335">
        <v>7120.55</v>
      </c>
      <c r="M282" s="228" t="s">
        <v>191</v>
      </c>
      <c r="N282" s="523" t="s">
        <v>198</v>
      </c>
      <c r="P282" s="229" t="s">
        <v>630</v>
      </c>
      <c r="Q282" s="229"/>
    </row>
    <row r="283" spans="1:17" s="252" customFormat="1">
      <c r="A283" s="215">
        <v>42</v>
      </c>
      <c r="B283" s="215" t="s">
        <v>316</v>
      </c>
      <c r="C283" s="215" t="s">
        <v>317</v>
      </c>
      <c r="D283" s="227" t="s">
        <v>190</v>
      </c>
      <c r="E283" s="221">
        <v>345</v>
      </c>
      <c r="F283" s="221">
        <v>304</v>
      </c>
      <c r="G283" s="221">
        <v>199</v>
      </c>
      <c r="H283" s="215">
        <v>55</v>
      </c>
      <c r="I283" s="215">
        <v>165</v>
      </c>
      <c r="J283" s="218">
        <v>1.806</v>
      </c>
      <c r="K283" s="219" t="s">
        <v>815</v>
      </c>
      <c r="L283" s="335">
        <v>7036.52</v>
      </c>
      <c r="M283" s="228" t="s">
        <v>191</v>
      </c>
      <c r="N283" s="523" t="s">
        <v>198</v>
      </c>
      <c r="P283" s="229" t="s">
        <v>630</v>
      </c>
      <c r="Q283" s="229"/>
    </row>
    <row r="284" spans="1:17" s="252" customFormat="1">
      <c r="A284" s="215">
        <v>43</v>
      </c>
      <c r="B284" s="215" t="s">
        <v>399</v>
      </c>
      <c r="C284" s="215" t="s">
        <v>400</v>
      </c>
      <c r="D284" s="227" t="s">
        <v>190</v>
      </c>
      <c r="E284" s="221">
        <v>345</v>
      </c>
      <c r="F284" s="221">
        <v>304</v>
      </c>
      <c r="G284" s="221">
        <v>199</v>
      </c>
      <c r="H284" s="215">
        <v>55</v>
      </c>
      <c r="I284" s="215">
        <v>165</v>
      </c>
      <c r="J284" s="218">
        <v>1.806</v>
      </c>
      <c r="K284" s="219" t="s">
        <v>815</v>
      </c>
      <c r="L284" s="335">
        <v>7123.12</v>
      </c>
      <c r="M284" s="228" t="s">
        <v>191</v>
      </c>
      <c r="N284" s="523" t="s">
        <v>198</v>
      </c>
      <c r="P284" s="229" t="s">
        <v>630</v>
      </c>
      <c r="Q284" s="229"/>
    </row>
    <row r="285" spans="1:17" s="252" customFormat="1">
      <c r="A285" s="215">
        <v>44</v>
      </c>
      <c r="B285" s="215" t="s">
        <v>622</v>
      </c>
      <c r="C285" s="215" t="s">
        <v>623</v>
      </c>
      <c r="D285" s="227" t="s">
        <v>190</v>
      </c>
      <c r="E285" s="221">
        <v>345</v>
      </c>
      <c r="F285" s="221">
        <v>304</v>
      </c>
      <c r="G285" s="221">
        <v>199</v>
      </c>
      <c r="H285" s="215">
        <v>55</v>
      </c>
      <c r="I285" s="215">
        <v>165</v>
      </c>
      <c r="J285" s="218">
        <v>1.806</v>
      </c>
      <c r="K285" s="219" t="s">
        <v>815</v>
      </c>
      <c r="L285" s="335">
        <v>7032.69</v>
      </c>
      <c r="M285" s="228" t="s">
        <v>191</v>
      </c>
      <c r="N285" s="523" t="s">
        <v>198</v>
      </c>
      <c r="P285" s="229" t="s">
        <v>630</v>
      </c>
      <c r="Q285" s="229"/>
    </row>
    <row r="286" spans="1:17" s="252" customFormat="1">
      <c r="A286" s="215">
        <v>45</v>
      </c>
      <c r="B286" s="215" t="s">
        <v>605</v>
      </c>
      <c r="C286" s="215" t="s">
        <v>606</v>
      </c>
      <c r="D286" s="227" t="s">
        <v>190</v>
      </c>
      <c r="E286" s="221">
        <v>345</v>
      </c>
      <c r="F286" s="221">
        <v>304</v>
      </c>
      <c r="G286" s="221">
        <v>199</v>
      </c>
      <c r="H286" s="215">
        <v>55</v>
      </c>
      <c r="I286" s="215">
        <v>165</v>
      </c>
      <c r="J286" s="218">
        <v>1.806</v>
      </c>
      <c r="K286" s="219" t="s">
        <v>815</v>
      </c>
      <c r="L286" s="335">
        <v>7160.07</v>
      </c>
      <c r="M286" s="228" t="s">
        <v>191</v>
      </c>
      <c r="N286" s="523" t="s">
        <v>198</v>
      </c>
      <c r="P286" s="229" t="s">
        <v>630</v>
      </c>
      <c r="Q286" s="229"/>
    </row>
    <row r="287" spans="1:17" s="252" customFormat="1">
      <c r="A287" s="215">
        <v>46</v>
      </c>
      <c r="B287" s="215" t="s">
        <v>318</v>
      </c>
      <c r="C287" s="215" t="s">
        <v>319</v>
      </c>
      <c r="D287" s="227" t="s">
        <v>190</v>
      </c>
      <c r="E287" s="221">
        <v>345</v>
      </c>
      <c r="F287" s="221">
        <v>304</v>
      </c>
      <c r="G287" s="221">
        <v>199</v>
      </c>
      <c r="H287" s="215">
        <v>55</v>
      </c>
      <c r="I287" s="215">
        <v>165</v>
      </c>
      <c r="J287" s="218">
        <v>1.806</v>
      </c>
      <c r="K287" s="219" t="s">
        <v>815</v>
      </c>
      <c r="L287" s="335">
        <v>8031.74</v>
      </c>
      <c r="M287" s="228" t="s">
        <v>191</v>
      </c>
      <c r="N287" s="523" t="s">
        <v>198</v>
      </c>
      <c r="O287" s="210"/>
      <c r="P287" s="229" t="s">
        <v>630</v>
      </c>
      <c r="Q287" s="229"/>
    </row>
    <row r="288" spans="1:17" s="252" customFormat="1">
      <c r="A288" s="215">
        <v>47</v>
      </c>
      <c r="B288" s="215" t="s">
        <v>320</v>
      </c>
      <c r="C288" s="215" t="s">
        <v>321</v>
      </c>
      <c r="D288" s="227" t="s">
        <v>190</v>
      </c>
      <c r="E288" s="221">
        <v>338</v>
      </c>
      <c r="F288" s="221">
        <v>297</v>
      </c>
      <c r="G288" s="221">
        <v>199</v>
      </c>
      <c r="H288" s="215">
        <v>55</v>
      </c>
      <c r="I288" s="215">
        <v>165</v>
      </c>
      <c r="J288" s="218">
        <v>1.806</v>
      </c>
      <c r="K288" s="219" t="s">
        <v>815</v>
      </c>
      <c r="L288" s="335">
        <v>7970.27</v>
      </c>
      <c r="M288" s="228" t="s">
        <v>191</v>
      </c>
      <c r="N288" s="523" t="s">
        <v>198</v>
      </c>
      <c r="P288" s="229" t="s">
        <v>631</v>
      </c>
      <c r="Q288" s="229"/>
    </row>
    <row r="289" spans="1:17" s="252" customFormat="1">
      <c r="A289" s="215">
        <v>48</v>
      </c>
      <c r="B289" s="215" t="s">
        <v>322</v>
      </c>
      <c r="C289" s="215" t="s">
        <v>323</v>
      </c>
      <c r="D289" s="227" t="s">
        <v>190</v>
      </c>
      <c r="E289" s="221">
        <v>345</v>
      </c>
      <c r="F289" s="221">
        <v>304</v>
      </c>
      <c r="G289" s="221">
        <v>199</v>
      </c>
      <c r="H289" s="215">
        <v>55</v>
      </c>
      <c r="I289" s="215">
        <v>165</v>
      </c>
      <c r="J289" s="218">
        <v>1.806</v>
      </c>
      <c r="K289" s="219" t="s">
        <v>815</v>
      </c>
      <c r="L289" s="335">
        <v>7787.72</v>
      </c>
      <c r="M289" s="228" t="s">
        <v>191</v>
      </c>
      <c r="N289" s="523" t="s">
        <v>198</v>
      </c>
      <c r="O289" s="210"/>
      <c r="P289" s="229" t="s">
        <v>630</v>
      </c>
      <c r="Q289" s="229"/>
    </row>
    <row r="290" spans="1:17" s="252" customFormat="1">
      <c r="A290" s="215">
        <v>49</v>
      </c>
      <c r="B290" s="215" t="s">
        <v>324</v>
      </c>
      <c r="C290" s="215" t="s">
        <v>325</v>
      </c>
      <c r="D290" s="227" t="s">
        <v>190</v>
      </c>
      <c r="E290" s="221">
        <v>345</v>
      </c>
      <c r="F290" s="221">
        <v>304</v>
      </c>
      <c r="G290" s="221">
        <v>199</v>
      </c>
      <c r="H290" s="215">
        <v>55</v>
      </c>
      <c r="I290" s="215">
        <v>165</v>
      </c>
      <c r="J290" s="218">
        <v>1.806</v>
      </c>
      <c r="K290" s="219" t="s">
        <v>815</v>
      </c>
      <c r="L290" s="335">
        <v>7778.81</v>
      </c>
      <c r="M290" s="228" t="s">
        <v>191</v>
      </c>
      <c r="N290" s="523" t="s">
        <v>198</v>
      </c>
      <c r="O290" s="210"/>
      <c r="P290" s="229" t="s">
        <v>630</v>
      </c>
      <c r="Q290" s="229"/>
    </row>
    <row r="291" spans="1:17" s="252" customFormat="1">
      <c r="A291" s="215">
        <v>50</v>
      </c>
      <c r="B291" s="215" t="s">
        <v>327</v>
      </c>
      <c r="C291" s="215" t="s">
        <v>326</v>
      </c>
      <c r="D291" s="227" t="s">
        <v>190</v>
      </c>
      <c r="E291" s="221">
        <v>345</v>
      </c>
      <c r="F291" s="221">
        <v>304</v>
      </c>
      <c r="G291" s="221">
        <v>199</v>
      </c>
      <c r="H291" s="215">
        <v>55</v>
      </c>
      <c r="I291" s="215">
        <v>165</v>
      </c>
      <c r="J291" s="218">
        <v>1.806</v>
      </c>
      <c r="K291" s="219" t="s">
        <v>815</v>
      </c>
      <c r="L291" s="335">
        <v>8032.52</v>
      </c>
      <c r="M291" s="228" t="s">
        <v>191</v>
      </c>
      <c r="N291" s="523" t="s">
        <v>198</v>
      </c>
      <c r="O291" s="210"/>
      <c r="P291" s="229" t="s">
        <v>630</v>
      </c>
      <c r="Q291" s="229"/>
    </row>
    <row r="292" spans="1:17" s="254" customFormat="1">
      <c r="A292" s="215">
        <v>51</v>
      </c>
      <c r="B292" s="215" t="s">
        <v>328</v>
      </c>
      <c r="C292" s="230" t="s">
        <v>329</v>
      </c>
      <c r="D292" s="231" t="s">
        <v>190</v>
      </c>
      <c r="E292" s="221">
        <v>338</v>
      </c>
      <c r="F292" s="221">
        <v>297</v>
      </c>
      <c r="G292" s="221">
        <v>199</v>
      </c>
      <c r="H292" s="215">
        <v>55</v>
      </c>
      <c r="I292" s="215">
        <v>165</v>
      </c>
      <c r="J292" s="218">
        <v>1.806</v>
      </c>
      <c r="K292" s="219" t="s">
        <v>815</v>
      </c>
      <c r="L292" s="335">
        <v>7971.68</v>
      </c>
      <c r="M292" s="228" t="s">
        <v>191</v>
      </c>
      <c r="N292" s="258" t="s">
        <v>198</v>
      </c>
      <c r="O292" s="253"/>
      <c r="P292" s="229" t="s">
        <v>631</v>
      </c>
      <c r="Q292" s="229"/>
    </row>
    <row r="293" spans="1:17" s="252" customFormat="1">
      <c r="A293" s="215">
        <v>52</v>
      </c>
      <c r="B293" s="215" t="s">
        <v>330</v>
      </c>
      <c r="C293" s="215" t="s">
        <v>331</v>
      </c>
      <c r="D293" s="227" t="s">
        <v>190</v>
      </c>
      <c r="E293" s="221">
        <v>345</v>
      </c>
      <c r="F293" s="221">
        <v>304</v>
      </c>
      <c r="G293" s="221">
        <v>199</v>
      </c>
      <c r="H293" s="215">
        <v>55</v>
      </c>
      <c r="I293" s="215">
        <v>165</v>
      </c>
      <c r="J293" s="218">
        <v>1.806</v>
      </c>
      <c r="K293" s="219" t="s">
        <v>815</v>
      </c>
      <c r="L293" s="335">
        <v>7789.37</v>
      </c>
      <c r="M293" s="228" t="s">
        <v>191</v>
      </c>
      <c r="N293" s="523" t="s">
        <v>198</v>
      </c>
      <c r="P293" s="229" t="s">
        <v>630</v>
      </c>
      <c r="Q293" s="229"/>
    </row>
    <row r="294" spans="1:17" s="252" customFormat="1">
      <c r="A294" s="215">
        <v>53</v>
      </c>
      <c r="B294" s="215" t="s">
        <v>332</v>
      </c>
      <c r="C294" s="215" t="s">
        <v>333</v>
      </c>
      <c r="D294" s="227" t="s">
        <v>190</v>
      </c>
      <c r="E294" s="221">
        <v>345</v>
      </c>
      <c r="F294" s="221">
        <v>304</v>
      </c>
      <c r="G294" s="221">
        <v>199</v>
      </c>
      <c r="H294" s="215">
        <v>55</v>
      </c>
      <c r="I294" s="215">
        <v>165</v>
      </c>
      <c r="J294" s="218">
        <v>1.806</v>
      </c>
      <c r="K294" s="219" t="s">
        <v>815</v>
      </c>
      <c r="L294" s="335">
        <v>7791.97</v>
      </c>
      <c r="M294" s="228" t="s">
        <v>191</v>
      </c>
      <c r="N294" s="523" t="s">
        <v>198</v>
      </c>
      <c r="P294" s="229" t="s">
        <v>630</v>
      </c>
      <c r="Q294" s="229"/>
    </row>
    <row r="295" spans="1:17" s="252" customFormat="1">
      <c r="A295" s="215">
        <v>54</v>
      </c>
      <c r="B295" s="215" t="s">
        <v>334</v>
      </c>
      <c r="C295" s="215" t="s">
        <v>335</v>
      </c>
      <c r="D295" s="227" t="s">
        <v>190</v>
      </c>
      <c r="E295" s="221">
        <v>345</v>
      </c>
      <c r="F295" s="221">
        <v>304</v>
      </c>
      <c r="G295" s="221">
        <v>199</v>
      </c>
      <c r="H295" s="215">
        <v>55</v>
      </c>
      <c r="I295" s="215">
        <v>165</v>
      </c>
      <c r="J295" s="218">
        <v>1.806</v>
      </c>
      <c r="K295" s="219" t="s">
        <v>815</v>
      </c>
      <c r="L295" s="335">
        <v>7789.53</v>
      </c>
      <c r="M295" s="228" t="s">
        <v>191</v>
      </c>
      <c r="N295" s="523" t="s">
        <v>198</v>
      </c>
      <c r="O295" s="210"/>
      <c r="P295" s="229" t="s">
        <v>630</v>
      </c>
      <c r="Q295" s="229"/>
    </row>
    <row r="296" spans="1:17" s="252" customFormat="1">
      <c r="A296" s="215">
        <v>55</v>
      </c>
      <c r="B296" s="215" t="s">
        <v>231</v>
      </c>
      <c r="C296" s="215" t="s">
        <v>536</v>
      </c>
      <c r="D296" s="227" t="s">
        <v>190</v>
      </c>
      <c r="E296" s="221">
        <v>344</v>
      </c>
      <c r="F296" s="221">
        <v>303</v>
      </c>
      <c r="G296" s="221">
        <v>199</v>
      </c>
      <c r="H296" s="215">
        <v>55</v>
      </c>
      <c r="I296" s="215">
        <v>165</v>
      </c>
      <c r="J296" s="218">
        <v>1.806</v>
      </c>
      <c r="K296" s="219" t="s">
        <v>815</v>
      </c>
      <c r="L296" s="335">
        <v>5718.01</v>
      </c>
      <c r="M296" s="228" t="s">
        <v>191</v>
      </c>
      <c r="N296" s="523" t="s">
        <v>198</v>
      </c>
      <c r="O296" s="210"/>
      <c r="P296" s="229" t="s">
        <v>630</v>
      </c>
      <c r="Q296" s="229"/>
    </row>
    <row r="297" spans="1:17" s="252" customFormat="1">
      <c r="A297" s="215">
        <v>56</v>
      </c>
      <c r="B297" s="215" t="s">
        <v>230</v>
      </c>
      <c r="C297" s="215" t="s">
        <v>535</v>
      </c>
      <c r="D297" s="227" t="s">
        <v>190</v>
      </c>
      <c r="E297" s="221">
        <v>344</v>
      </c>
      <c r="F297" s="221">
        <v>303</v>
      </c>
      <c r="G297" s="221">
        <v>199</v>
      </c>
      <c r="H297" s="215">
        <v>55</v>
      </c>
      <c r="I297" s="215">
        <v>165</v>
      </c>
      <c r="J297" s="218">
        <v>1.806</v>
      </c>
      <c r="K297" s="219" t="s">
        <v>815</v>
      </c>
      <c r="L297" s="335">
        <v>5722.04</v>
      </c>
      <c r="M297" s="228" t="s">
        <v>191</v>
      </c>
      <c r="N297" s="523" t="s">
        <v>198</v>
      </c>
      <c r="O297" s="210"/>
      <c r="P297" s="229" t="s">
        <v>630</v>
      </c>
      <c r="Q297" s="229"/>
    </row>
    <row r="298" spans="1:17" s="252" customFormat="1">
      <c r="A298" s="215">
        <v>57</v>
      </c>
      <c r="B298" s="215" t="s">
        <v>696</v>
      </c>
      <c r="C298" s="215" t="s">
        <v>690</v>
      </c>
      <c r="D298" s="227" t="s">
        <v>190</v>
      </c>
      <c r="E298" s="221">
        <v>310</v>
      </c>
      <c r="F298" s="221">
        <v>274</v>
      </c>
      <c r="G298" s="221">
        <v>169</v>
      </c>
      <c r="H298" s="215">
        <v>55</v>
      </c>
      <c r="I298" s="215">
        <v>165</v>
      </c>
      <c r="J298" s="218">
        <v>1.534</v>
      </c>
      <c r="K298" s="219" t="s">
        <v>815</v>
      </c>
      <c r="L298" s="335">
        <v>5076.5600000000004</v>
      </c>
      <c r="M298" s="228" t="s">
        <v>191</v>
      </c>
      <c r="N298" s="523" t="s">
        <v>198</v>
      </c>
      <c r="O298" s="210"/>
      <c r="P298" s="229" t="s">
        <v>630</v>
      </c>
      <c r="Q298" s="229"/>
    </row>
    <row r="299" spans="1:17" s="252" customFormat="1">
      <c r="A299" s="215">
        <v>58</v>
      </c>
      <c r="B299" s="215" t="s">
        <v>664</v>
      </c>
      <c r="C299" s="215" t="s">
        <v>677</v>
      </c>
      <c r="D299" s="227" t="s">
        <v>190</v>
      </c>
      <c r="E299" s="221">
        <v>302</v>
      </c>
      <c r="F299" s="221">
        <v>267</v>
      </c>
      <c r="G299" s="221">
        <v>169</v>
      </c>
      <c r="H299" s="215">
        <v>55</v>
      </c>
      <c r="I299" s="215">
        <v>165</v>
      </c>
      <c r="J299" s="218">
        <v>1.534</v>
      </c>
      <c r="K299" s="219" t="s">
        <v>815</v>
      </c>
      <c r="L299" s="335">
        <v>5024.08</v>
      </c>
      <c r="M299" s="228" t="s">
        <v>191</v>
      </c>
      <c r="N299" s="523" t="s">
        <v>198</v>
      </c>
      <c r="O299" s="210"/>
      <c r="P299" s="229" t="s">
        <v>631</v>
      </c>
      <c r="Q299" s="229"/>
    </row>
    <row r="300" spans="1:17" s="252" customFormat="1">
      <c r="A300" s="215">
        <v>59</v>
      </c>
      <c r="B300" s="215" t="s">
        <v>770</v>
      </c>
      <c r="C300" s="215" t="s">
        <v>778</v>
      </c>
      <c r="D300" s="227" t="s">
        <v>190</v>
      </c>
      <c r="E300" s="221">
        <v>310</v>
      </c>
      <c r="F300" s="221">
        <v>274</v>
      </c>
      <c r="G300" s="221">
        <v>169</v>
      </c>
      <c r="H300" s="215">
        <v>55</v>
      </c>
      <c r="I300" s="215">
        <v>165</v>
      </c>
      <c r="J300" s="218">
        <v>1.534</v>
      </c>
      <c r="K300" s="219" t="s">
        <v>815</v>
      </c>
      <c r="L300" s="335">
        <v>5067.25</v>
      </c>
      <c r="M300" s="245" t="s">
        <v>191</v>
      </c>
      <c r="N300" s="523" t="s">
        <v>198</v>
      </c>
      <c r="O300" s="210"/>
      <c r="P300" s="229" t="s">
        <v>630</v>
      </c>
      <c r="Q300" s="229"/>
    </row>
    <row r="301" spans="1:17" s="252" customFormat="1">
      <c r="A301" s="215">
        <v>60</v>
      </c>
      <c r="B301" s="215" t="s">
        <v>757</v>
      </c>
      <c r="C301" s="215" t="s">
        <v>758</v>
      </c>
      <c r="D301" s="227" t="s">
        <v>190</v>
      </c>
      <c r="E301" s="221">
        <v>310</v>
      </c>
      <c r="F301" s="221">
        <v>274</v>
      </c>
      <c r="G301" s="221">
        <v>169</v>
      </c>
      <c r="H301" s="215">
        <v>55</v>
      </c>
      <c r="I301" s="215">
        <v>165</v>
      </c>
      <c r="J301" s="218">
        <v>1.534</v>
      </c>
      <c r="K301" s="219" t="s">
        <v>815</v>
      </c>
      <c r="L301" s="335">
        <v>5067.25</v>
      </c>
      <c r="M301" s="245" t="s">
        <v>191</v>
      </c>
      <c r="N301" s="523" t="s">
        <v>198</v>
      </c>
      <c r="O301" s="210"/>
      <c r="P301" s="229" t="s">
        <v>630</v>
      </c>
      <c r="Q301" s="229"/>
    </row>
    <row r="302" spans="1:17" s="252" customFormat="1">
      <c r="A302" s="215">
        <v>61</v>
      </c>
      <c r="B302" s="215" t="s">
        <v>792</v>
      </c>
      <c r="C302" s="215" t="s">
        <v>813</v>
      </c>
      <c r="D302" s="227" t="s">
        <v>190</v>
      </c>
      <c r="E302" s="221">
        <v>310</v>
      </c>
      <c r="F302" s="221">
        <v>274</v>
      </c>
      <c r="G302" s="221">
        <v>169</v>
      </c>
      <c r="H302" s="215">
        <v>55</v>
      </c>
      <c r="I302" s="215">
        <v>165</v>
      </c>
      <c r="J302" s="218">
        <v>1.534</v>
      </c>
      <c r="K302" s="219" t="s">
        <v>815</v>
      </c>
      <c r="L302" s="335">
        <v>5076.3</v>
      </c>
      <c r="M302" s="245" t="s">
        <v>191</v>
      </c>
      <c r="N302" s="523" t="s">
        <v>198</v>
      </c>
      <c r="O302" s="210"/>
      <c r="P302" s="229" t="s">
        <v>630</v>
      </c>
      <c r="Q302" s="229"/>
    </row>
    <row r="303" spans="1:17" s="252" customFormat="1">
      <c r="A303" s="215">
        <v>62</v>
      </c>
      <c r="B303" s="215" t="s">
        <v>710</v>
      </c>
      <c r="C303" s="215" t="s">
        <v>711</v>
      </c>
      <c r="D303" s="227" t="s">
        <v>190</v>
      </c>
      <c r="E303" s="221">
        <v>310</v>
      </c>
      <c r="F303" s="221">
        <v>274</v>
      </c>
      <c r="G303" s="221">
        <v>169</v>
      </c>
      <c r="H303" s="215">
        <v>55</v>
      </c>
      <c r="I303" s="215">
        <v>165</v>
      </c>
      <c r="J303" s="218">
        <v>1.534</v>
      </c>
      <c r="K303" s="219" t="s">
        <v>815</v>
      </c>
      <c r="L303" s="335">
        <v>5067.32</v>
      </c>
      <c r="M303" s="245" t="s">
        <v>191</v>
      </c>
      <c r="N303" s="523" t="s">
        <v>198</v>
      </c>
      <c r="O303" s="210"/>
      <c r="P303" s="229" t="s">
        <v>630</v>
      </c>
      <c r="Q303" s="229"/>
    </row>
    <row r="304" spans="1:17" s="252" customFormat="1">
      <c r="A304" s="215">
        <v>63</v>
      </c>
      <c r="B304" s="215" t="s">
        <v>805</v>
      </c>
      <c r="C304" s="215" t="s">
        <v>806</v>
      </c>
      <c r="D304" s="227" t="s">
        <v>190</v>
      </c>
      <c r="E304" s="221">
        <v>302</v>
      </c>
      <c r="F304" s="221">
        <v>267</v>
      </c>
      <c r="G304" s="221">
        <v>169</v>
      </c>
      <c r="H304" s="215">
        <v>55</v>
      </c>
      <c r="I304" s="215">
        <v>165</v>
      </c>
      <c r="J304" s="218">
        <v>1.534</v>
      </c>
      <c r="K304" s="219" t="s">
        <v>815</v>
      </c>
      <c r="L304" s="335">
        <v>6154.81</v>
      </c>
      <c r="M304" s="245" t="s">
        <v>191</v>
      </c>
      <c r="N304" s="523" t="s">
        <v>198</v>
      </c>
      <c r="O304" s="210"/>
      <c r="P304" s="229" t="s">
        <v>631</v>
      </c>
      <c r="Q304" s="229"/>
    </row>
    <row r="305" spans="1:18" s="252" customFormat="1">
      <c r="A305" s="215">
        <v>64</v>
      </c>
      <c r="B305" s="215" t="s">
        <v>819</v>
      </c>
      <c r="C305" s="215" t="s">
        <v>818</v>
      </c>
      <c r="D305" s="227" t="s">
        <v>190</v>
      </c>
      <c r="E305" s="221">
        <v>302</v>
      </c>
      <c r="F305" s="221">
        <v>267</v>
      </c>
      <c r="G305" s="221">
        <v>169</v>
      </c>
      <c r="H305" s="215">
        <v>55</v>
      </c>
      <c r="I305" s="215">
        <v>165</v>
      </c>
      <c r="J305" s="218">
        <v>1.534</v>
      </c>
      <c r="K305" s="219" t="s">
        <v>815</v>
      </c>
      <c r="L305" s="335">
        <v>6224.31</v>
      </c>
      <c r="M305" s="245" t="s">
        <v>191</v>
      </c>
      <c r="N305" s="523" t="s">
        <v>198</v>
      </c>
      <c r="O305" s="210"/>
      <c r="P305" s="229" t="s">
        <v>630</v>
      </c>
      <c r="Q305" s="229"/>
    </row>
    <row r="306" spans="1:18" s="252" customFormat="1">
      <c r="A306" s="215">
        <v>65</v>
      </c>
      <c r="B306" s="215" t="s">
        <v>688</v>
      </c>
      <c r="C306" s="215" t="s">
        <v>689</v>
      </c>
      <c r="D306" s="227" t="s">
        <v>190</v>
      </c>
      <c r="E306" s="221">
        <v>302</v>
      </c>
      <c r="F306" s="221">
        <v>267</v>
      </c>
      <c r="G306" s="221">
        <v>169</v>
      </c>
      <c r="H306" s="215">
        <v>55</v>
      </c>
      <c r="I306" s="215">
        <v>165</v>
      </c>
      <c r="J306" s="218">
        <v>1.534</v>
      </c>
      <c r="K306" s="219" t="s">
        <v>815</v>
      </c>
      <c r="L306" s="335">
        <v>5394.15</v>
      </c>
      <c r="M306" s="245" t="s">
        <v>191</v>
      </c>
      <c r="N306" s="523" t="s">
        <v>198</v>
      </c>
      <c r="O306" s="210"/>
      <c r="P306" s="229" t="s">
        <v>631</v>
      </c>
      <c r="Q306" s="229"/>
    </row>
    <row r="307" spans="1:18" s="252" customFormat="1">
      <c r="A307" s="215">
        <v>66</v>
      </c>
      <c r="B307" s="215" t="s">
        <v>832</v>
      </c>
      <c r="C307" s="215" t="s">
        <v>831</v>
      </c>
      <c r="D307" s="227" t="s">
        <v>190</v>
      </c>
      <c r="E307" s="221">
        <v>310</v>
      </c>
      <c r="F307" s="221">
        <v>274</v>
      </c>
      <c r="G307" s="221">
        <v>169</v>
      </c>
      <c r="H307" s="215">
        <v>55</v>
      </c>
      <c r="I307" s="215">
        <v>165</v>
      </c>
      <c r="J307" s="218">
        <v>1.534</v>
      </c>
      <c r="K307" s="219" t="s">
        <v>815</v>
      </c>
      <c r="L307" s="335">
        <v>5449.94</v>
      </c>
      <c r="M307" s="228" t="s">
        <v>191</v>
      </c>
      <c r="N307" s="523" t="s">
        <v>198</v>
      </c>
      <c r="O307" s="210"/>
      <c r="P307" s="229" t="s">
        <v>630</v>
      </c>
      <c r="Q307" s="229"/>
    </row>
    <row r="308" spans="1:18" s="252" customFormat="1">
      <c r="A308" s="215">
        <v>67</v>
      </c>
      <c r="B308" s="215" t="s">
        <v>837</v>
      </c>
      <c r="C308" s="215" t="s">
        <v>868</v>
      </c>
      <c r="D308" s="227" t="s">
        <v>190</v>
      </c>
      <c r="E308" s="221">
        <v>310</v>
      </c>
      <c r="F308" s="221">
        <v>274</v>
      </c>
      <c r="G308" s="221">
        <v>169</v>
      </c>
      <c r="H308" s="215">
        <v>55</v>
      </c>
      <c r="I308" s="215">
        <v>165</v>
      </c>
      <c r="J308" s="218">
        <v>1.534</v>
      </c>
      <c r="K308" s="219" t="s">
        <v>815</v>
      </c>
      <c r="L308" s="335">
        <v>5449.1</v>
      </c>
      <c r="M308" s="228" t="s">
        <v>191</v>
      </c>
      <c r="N308" s="523" t="s">
        <v>198</v>
      </c>
      <c r="O308" s="210"/>
      <c r="P308" s="229" t="s">
        <v>630</v>
      </c>
      <c r="Q308" s="229"/>
    </row>
    <row r="309" spans="1:18" s="252" customFormat="1">
      <c r="A309" s="215">
        <v>68</v>
      </c>
      <c r="B309" s="215" t="s">
        <v>870</v>
      </c>
      <c r="C309" s="215" t="s">
        <v>871</v>
      </c>
      <c r="D309" s="227" t="s">
        <v>190</v>
      </c>
      <c r="E309" s="221">
        <v>310</v>
      </c>
      <c r="F309" s="221">
        <v>274</v>
      </c>
      <c r="G309" s="221">
        <v>169</v>
      </c>
      <c r="H309" s="215">
        <v>55</v>
      </c>
      <c r="I309" s="215">
        <v>165</v>
      </c>
      <c r="J309" s="218">
        <v>1.534</v>
      </c>
      <c r="K309" s="219" t="s">
        <v>815</v>
      </c>
      <c r="L309" s="335">
        <v>5440.8</v>
      </c>
      <c r="M309" s="228" t="s">
        <v>191</v>
      </c>
      <c r="N309" s="523" t="s">
        <v>198</v>
      </c>
      <c r="P309" s="210"/>
      <c r="Q309" s="210"/>
      <c r="R309" s="229" t="s">
        <v>630</v>
      </c>
    </row>
    <row r="310" spans="1:18" s="554" customFormat="1">
      <c r="A310" s="544"/>
      <c r="B310" s="544" t="s">
        <v>353</v>
      </c>
      <c r="C310" s="544" t="s">
        <v>969</v>
      </c>
      <c r="D310" s="545" t="s">
        <v>190</v>
      </c>
      <c r="E310" s="546">
        <v>305</v>
      </c>
      <c r="F310" s="546">
        <v>262</v>
      </c>
      <c r="G310" s="546">
        <v>169</v>
      </c>
      <c r="H310" s="544">
        <v>55</v>
      </c>
      <c r="I310" s="544">
        <v>165</v>
      </c>
      <c r="J310" s="547">
        <v>1.534</v>
      </c>
      <c r="K310" s="548" t="s">
        <v>815</v>
      </c>
      <c r="L310" s="549">
        <v>4274.5</v>
      </c>
      <c r="M310" s="550" t="s">
        <v>191</v>
      </c>
      <c r="N310" s="551" t="s">
        <v>198</v>
      </c>
      <c r="O310" s="552"/>
      <c r="P310" s="553" t="s">
        <v>631</v>
      </c>
      <c r="Q310" s="553" t="s">
        <v>965</v>
      </c>
    </row>
    <row r="311" spans="1:18" s="554" customFormat="1">
      <c r="A311" s="544"/>
      <c r="B311" s="544" t="s">
        <v>357</v>
      </c>
      <c r="C311" s="544" t="s">
        <v>970</v>
      </c>
      <c r="D311" s="545" t="s">
        <v>190</v>
      </c>
      <c r="E311" s="546">
        <v>305</v>
      </c>
      <c r="F311" s="546">
        <v>262</v>
      </c>
      <c r="G311" s="546">
        <v>169</v>
      </c>
      <c r="H311" s="544">
        <v>55</v>
      </c>
      <c r="I311" s="544">
        <v>165</v>
      </c>
      <c r="J311" s="547">
        <v>1.534</v>
      </c>
      <c r="K311" s="548" t="s">
        <v>815</v>
      </c>
      <c r="L311" s="549">
        <v>4274.57</v>
      </c>
      <c r="M311" s="550" t="s">
        <v>191</v>
      </c>
      <c r="N311" s="551" t="s">
        <v>198</v>
      </c>
      <c r="O311" s="552"/>
      <c r="P311" s="553" t="s">
        <v>631</v>
      </c>
      <c r="Q311" s="553" t="s">
        <v>965</v>
      </c>
    </row>
    <row r="312" spans="1:18" s="554" customFormat="1">
      <c r="A312" s="544"/>
      <c r="B312" s="544" t="s">
        <v>383</v>
      </c>
      <c r="C312" s="544" t="s">
        <v>971</v>
      </c>
      <c r="D312" s="545" t="s">
        <v>190</v>
      </c>
      <c r="E312" s="546">
        <v>296</v>
      </c>
      <c r="F312" s="546">
        <v>260</v>
      </c>
      <c r="G312" s="546">
        <v>169</v>
      </c>
      <c r="H312" s="544">
        <v>55</v>
      </c>
      <c r="I312" s="544">
        <v>165</v>
      </c>
      <c r="J312" s="547">
        <v>1.534</v>
      </c>
      <c r="K312" s="548" t="s">
        <v>815</v>
      </c>
      <c r="L312" s="549">
        <v>4224.12</v>
      </c>
      <c r="M312" s="550" t="s">
        <v>191</v>
      </c>
      <c r="N312" s="551" t="s">
        <v>198</v>
      </c>
      <c r="P312" s="553" t="s">
        <v>631</v>
      </c>
      <c r="Q312" s="553" t="s">
        <v>965</v>
      </c>
    </row>
    <row r="313" spans="1:18" s="554" customFormat="1">
      <c r="A313" s="544"/>
      <c r="B313" s="544" t="s">
        <v>385</v>
      </c>
      <c r="C313" s="544" t="s">
        <v>972</v>
      </c>
      <c r="D313" s="545" t="s">
        <v>190</v>
      </c>
      <c r="E313" s="546">
        <v>296</v>
      </c>
      <c r="F313" s="546">
        <v>260</v>
      </c>
      <c r="G313" s="546">
        <v>169</v>
      </c>
      <c r="H313" s="544">
        <v>55</v>
      </c>
      <c r="I313" s="544">
        <v>165</v>
      </c>
      <c r="J313" s="547">
        <v>1.534</v>
      </c>
      <c r="K313" s="548" t="s">
        <v>815</v>
      </c>
      <c r="L313" s="549">
        <v>4224.12</v>
      </c>
      <c r="M313" s="550" t="s">
        <v>191</v>
      </c>
      <c r="N313" s="551" t="s">
        <v>198</v>
      </c>
      <c r="P313" s="553" t="s">
        <v>631</v>
      </c>
      <c r="Q313" s="553" t="s">
        <v>965</v>
      </c>
    </row>
    <row r="314" spans="1:18" s="554" customFormat="1">
      <c r="A314" s="544"/>
      <c r="B314" s="544" t="s">
        <v>393</v>
      </c>
      <c r="C314" s="544" t="s">
        <v>973</v>
      </c>
      <c r="D314" s="545" t="s">
        <v>190</v>
      </c>
      <c r="E314" s="546">
        <v>318</v>
      </c>
      <c r="F314" s="546">
        <v>282</v>
      </c>
      <c r="G314" s="546">
        <v>199</v>
      </c>
      <c r="H314" s="544">
        <v>55</v>
      </c>
      <c r="I314" s="544">
        <v>165</v>
      </c>
      <c r="J314" s="547">
        <v>1.806</v>
      </c>
      <c r="K314" s="548" t="s">
        <v>815</v>
      </c>
      <c r="L314" s="549">
        <v>4347.66</v>
      </c>
      <c r="M314" s="550" t="s">
        <v>191</v>
      </c>
      <c r="N314" s="551" t="s">
        <v>198</v>
      </c>
      <c r="O314" s="552"/>
      <c r="P314" s="553" t="s">
        <v>631</v>
      </c>
      <c r="Q314" s="553" t="s">
        <v>965</v>
      </c>
    </row>
    <row r="315" spans="1:18" s="554" customFormat="1">
      <c r="A315" s="544"/>
      <c r="B315" s="544" t="s">
        <v>395</v>
      </c>
      <c r="C315" s="544" t="s">
        <v>974</v>
      </c>
      <c r="D315" s="545" t="s">
        <v>190</v>
      </c>
      <c r="E315" s="546">
        <v>318</v>
      </c>
      <c r="F315" s="546">
        <v>282</v>
      </c>
      <c r="G315" s="546">
        <v>199</v>
      </c>
      <c r="H315" s="544">
        <v>55</v>
      </c>
      <c r="I315" s="544">
        <v>165</v>
      </c>
      <c r="J315" s="547">
        <v>1.806</v>
      </c>
      <c r="K315" s="548" t="s">
        <v>815</v>
      </c>
      <c r="L315" s="549">
        <v>4347.5600000000004</v>
      </c>
      <c r="M315" s="550" t="s">
        <v>191</v>
      </c>
      <c r="N315" s="551" t="s">
        <v>198</v>
      </c>
      <c r="P315" s="553" t="s">
        <v>631</v>
      </c>
      <c r="Q315" s="553" t="s">
        <v>965</v>
      </c>
    </row>
    <row r="316" spans="1:18" s="554" customFormat="1">
      <c r="A316" s="544"/>
      <c r="B316" s="544" t="s">
        <v>658</v>
      </c>
      <c r="C316" s="544" t="s">
        <v>975</v>
      </c>
      <c r="D316" s="545" t="s">
        <v>190</v>
      </c>
      <c r="E316" s="546">
        <v>334</v>
      </c>
      <c r="F316" s="546">
        <v>293</v>
      </c>
      <c r="G316" s="546">
        <v>199</v>
      </c>
      <c r="H316" s="544">
        <v>55</v>
      </c>
      <c r="I316" s="544">
        <v>165</v>
      </c>
      <c r="J316" s="547">
        <v>1.806</v>
      </c>
      <c r="K316" s="548" t="s">
        <v>815</v>
      </c>
      <c r="L316" s="549">
        <v>5716.5</v>
      </c>
      <c r="M316" s="550" t="s">
        <v>191</v>
      </c>
      <c r="N316" s="551" t="s">
        <v>198</v>
      </c>
      <c r="O316" s="552"/>
      <c r="P316" s="553" t="s">
        <v>631</v>
      </c>
      <c r="Q316" s="553" t="s">
        <v>965</v>
      </c>
    </row>
    <row r="317" spans="1:18" s="554" customFormat="1">
      <c r="A317" s="544"/>
      <c r="B317" s="544" t="s">
        <v>657</v>
      </c>
      <c r="C317" s="544" t="s">
        <v>976</v>
      </c>
      <c r="D317" s="545" t="s">
        <v>190</v>
      </c>
      <c r="E317" s="546">
        <v>334</v>
      </c>
      <c r="F317" s="546">
        <v>293</v>
      </c>
      <c r="G317" s="546">
        <v>199</v>
      </c>
      <c r="H317" s="544">
        <v>55</v>
      </c>
      <c r="I317" s="544">
        <v>165</v>
      </c>
      <c r="J317" s="547">
        <v>1.806</v>
      </c>
      <c r="K317" s="548" t="s">
        <v>815</v>
      </c>
      <c r="L317" s="549">
        <v>5716.48</v>
      </c>
      <c r="M317" s="550" t="s">
        <v>191</v>
      </c>
      <c r="N317" s="551" t="s">
        <v>198</v>
      </c>
      <c r="P317" s="553" t="s">
        <v>631</v>
      </c>
      <c r="Q317" s="553" t="s">
        <v>965</v>
      </c>
    </row>
    <row r="318" spans="1:18" s="554" customFormat="1">
      <c r="A318" s="544"/>
      <c r="B318" s="544" t="s">
        <v>230</v>
      </c>
      <c r="C318" s="544" t="s">
        <v>977</v>
      </c>
      <c r="D318" s="545" t="s">
        <v>190</v>
      </c>
      <c r="E318" s="546">
        <v>334</v>
      </c>
      <c r="F318" s="546">
        <v>293</v>
      </c>
      <c r="G318" s="546">
        <v>199</v>
      </c>
      <c r="H318" s="544">
        <v>55</v>
      </c>
      <c r="I318" s="544">
        <v>165</v>
      </c>
      <c r="J318" s="547">
        <v>1.806</v>
      </c>
      <c r="K318" s="548" t="s">
        <v>815</v>
      </c>
      <c r="L318" s="549">
        <v>5668.21</v>
      </c>
      <c r="M318" s="550" t="s">
        <v>191</v>
      </c>
      <c r="N318" s="551" t="s">
        <v>198</v>
      </c>
      <c r="O318" s="552"/>
      <c r="P318" s="553" t="s">
        <v>631</v>
      </c>
      <c r="Q318" s="553" t="s">
        <v>965</v>
      </c>
    </row>
    <row r="319" spans="1:18" s="554" customFormat="1">
      <c r="A319" s="544"/>
      <c r="B319" s="544" t="s">
        <v>231</v>
      </c>
      <c r="C319" s="544" t="s">
        <v>978</v>
      </c>
      <c r="D319" s="545" t="s">
        <v>190</v>
      </c>
      <c r="E319" s="546">
        <v>334</v>
      </c>
      <c r="F319" s="546">
        <v>293</v>
      </c>
      <c r="G319" s="546">
        <v>199</v>
      </c>
      <c r="H319" s="544">
        <v>55</v>
      </c>
      <c r="I319" s="544">
        <v>165</v>
      </c>
      <c r="J319" s="547">
        <v>1.806</v>
      </c>
      <c r="K319" s="548" t="s">
        <v>815</v>
      </c>
      <c r="L319" s="549">
        <v>5664.17</v>
      </c>
      <c r="M319" s="550" t="s">
        <v>191</v>
      </c>
      <c r="N319" s="551" t="s">
        <v>198</v>
      </c>
      <c r="O319" s="552"/>
      <c r="P319" s="553" t="s">
        <v>631</v>
      </c>
      <c r="Q319" s="553" t="s">
        <v>965</v>
      </c>
    </row>
    <row r="320" spans="1:18" s="252" customFormat="1">
      <c r="A320" s="215"/>
      <c r="B320" s="214"/>
      <c r="C320" s="215"/>
      <c r="D320" s="227" t="s">
        <v>190</v>
      </c>
      <c r="E320" s="221"/>
      <c r="F320" s="221"/>
      <c r="G320" s="221"/>
      <c r="H320" s="215"/>
      <c r="I320" s="215"/>
      <c r="J320" s="218"/>
      <c r="K320" s="219"/>
      <c r="L320" s="335"/>
      <c r="M320" s="245" t="s">
        <v>191</v>
      </c>
      <c r="N320" s="523"/>
      <c r="P320" s="211"/>
      <c r="Q320" s="211"/>
    </row>
    <row r="321" spans="1:17" s="252" customFormat="1">
      <c r="A321" s="215"/>
      <c r="B321" s="214"/>
      <c r="C321" s="215"/>
      <c r="D321" s="227" t="s">
        <v>190</v>
      </c>
      <c r="E321" s="217"/>
      <c r="F321" s="215"/>
      <c r="G321" s="215"/>
      <c r="H321" s="215"/>
      <c r="I321" s="215"/>
      <c r="J321" s="218"/>
      <c r="K321" s="219"/>
      <c r="L321" s="335"/>
      <c r="M321" s="245" t="s">
        <v>191</v>
      </c>
      <c r="N321" s="523"/>
      <c r="P321" s="211"/>
      <c r="Q321" s="211"/>
    </row>
    <row r="322" spans="1:17">
      <c r="A322" s="215"/>
      <c r="B322" s="215"/>
      <c r="C322" s="215"/>
      <c r="D322" s="227" t="s">
        <v>190</v>
      </c>
      <c r="E322" s="249"/>
      <c r="F322" s="215"/>
      <c r="G322" s="215"/>
      <c r="H322" s="215"/>
      <c r="I322" s="215"/>
      <c r="J322" s="218"/>
      <c r="K322" s="219"/>
      <c r="L322" s="335"/>
      <c r="M322" s="245" t="s">
        <v>191</v>
      </c>
      <c r="N322" s="523"/>
      <c r="P322" s="211"/>
      <c r="Q322" s="211"/>
    </row>
    <row r="323" spans="1:17">
      <c r="A323" s="215"/>
      <c r="B323" s="214"/>
      <c r="C323" s="215"/>
      <c r="D323" s="227" t="s">
        <v>190</v>
      </c>
      <c r="E323" s="223"/>
      <c r="F323" s="220"/>
      <c r="G323" s="215"/>
      <c r="H323" s="215"/>
      <c r="I323" s="215"/>
      <c r="J323" s="218"/>
      <c r="K323" s="219"/>
      <c r="L323" s="335"/>
      <c r="M323" s="245" t="s">
        <v>191</v>
      </c>
      <c r="N323" s="523"/>
      <c r="P323" s="211"/>
      <c r="Q323" s="211"/>
    </row>
    <row r="324" spans="1:17">
      <c r="A324" s="215"/>
      <c r="B324" s="214"/>
      <c r="C324" s="215"/>
      <c r="D324" s="227" t="s">
        <v>190</v>
      </c>
      <c r="E324" s="223"/>
      <c r="F324" s="220"/>
      <c r="G324" s="215"/>
      <c r="H324" s="215"/>
      <c r="I324" s="215"/>
      <c r="J324" s="218"/>
      <c r="K324" s="219"/>
      <c r="L324" s="335"/>
      <c r="M324" s="245" t="s">
        <v>191</v>
      </c>
      <c r="N324" s="523"/>
      <c r="O324" s="210"/>
      <c r="P324" s="211"/>
      <c r="Q324" s="211"/>
    </row>
    <row r="325" spans="1:17">
      <c r="A325" s="215"/>
      <c r="B325" s="214"/>
      <c r="C325" s="215"/>
      <c r="D325" s="227" t="s">
        <v>190</v>
      </c>
      <c r="E325" s="223"/>
      <c r="F325" s="220"/>
      <c r="G325" s="215"/>
      <c r="H325" s="215"/>
      <c r="I325" s="215"/>
      <c r="J325" s="218"/>
      <c r="K325" s="219"/>
      <c r="L325" s="335"/>
      <c r="M325" s="245" t="s">
        <v>191</v>
      </c>
      <c r="N325" s="523"/>
      <c r="O325" s="210"/>
      <c r="P325" s="211"/>
      <c r="Q325" s="211"/>
    </row>
    <row r="326" spans="1:17">
      <c r="A326" s="215"/>
      <c r="B326" s="214"/>
      <c r="C326" s="215"/>
      <c r="D326" s="227" t="s">
        <v>190</v>
      </c>
      <c r="E326" s="223"/>
      <c r="F326" s="220"/>
      <c r="G326" s="215"/>
      <c r="H326" s="215"/>
      <c r="I326" s="215"/>
      <c r="J326" s="218"/>
      <c r="K326" s="219"/>
      <c r="L326" s="335"/>
      <c r="M326" s="245" t="s">
        <v>191</v>
      </c>
      <c r="N326" s="523"/>
      <c r="O326" s="210"/>
      <c r="P326" s="211"/>
      <c r="Q326" s="211"/>
    </row>
    <row r="327" spans="1:17">
      <c r="A327" s="215"/>
      <c r="B327" s="214"/>
      <c r="C327" s="215"/>
      <c r="D327" s="227" t="s">
        <v>190</v>
      </c>
      <c r="E327" s="223"/>
      <c r="F327" s="220"/>
      <c r="G327" s="215"/>
      <c r="H327" s="215"/>
      <c r="I327" s="215"/>
      <c r="J327" s="218"/>
      <c r="K327" s="219"/>
      <c r="L327" s="335"/>
      <c r="M327" s="245" t="s">
        <v>191</v>
      </c>
      <c r="N327" s="523"/>
      <c r="O327" s="210"/>
      <c r="P327" s="211"/>
      <c r="Q327" s="211"/>
    </row>
    <row r="328" spans="1:17">
      <c r="A328" s="215">
        <v>1</v>
      </c>
      <c r="B328" s="215" t="s">
        <v>78</v>
      </c>
      <c r="C328" s="215" t="s">
        <v>381</v>
      </c>
      <c r="D328" s="227" t="s">
        <v>190</v>
      </c>
      <c r="E328" s="221">
        <v>9.5</v>
      </c>
      <c r="F328" s="221">
        <v>7.5</v>
      </c>
      <c r="G328" s="221">
        <v>83</v>
      </c>
      <c r="H328" s="215">
        <v>43</v>
      </c>
      <c r="I328" s="215">
        <v>13</v>
      </c>
      <c r="J328" s="218">
        <v>4.5999999999999999E-2</v>
      </c>
      <c r="K328" s="219"/>
      <c r="L328" s="335">
        <v>79.66</v>
      </c>
      <c r="M328" s="245" t="s">
        <v>191</v>
      </c>
      <c r="N328" s="523"/>
      <c r="O328" s="210"/>
      <c r="P328" s="211"/>
      <c r="Q328" s="211"/>
    </row>
    <row r="329" spans="1:17">
      <c r="A329" s="215">
        <v>2</v>
      </c>
      <c r="B329" s="215" t="s">
        <v>79</v>
      </c>
      <c r="C329" s="215" t="s">
        <v>382</v>
      </c>
      <c r="D329" s="227" t="s">
        <v>190</v>
      </c>
      <c r="E329" s="221">
        <v>7</v>
      </c>
      <c r="F329" s="221">
        <v>6.4</v>
      </c>
      <c r="G329" s="221">
        <v>67</v>
      </c>
      <c r="H329" s="215">
        <v>35</v>
      </c>
      <c r="I329" s="215">
        <v>13.5</v>
      </c>
      <c r="J329" s="218">
        <v>3.2000000000000001E-2</v>
      </c>
      <c r="K329" s="219"/>
      <c r="L329" s="335">
        <v>86.66</v>
      </c>
      <c r="M329" s="245" t="s">
        <v>191</v>
      </c>
      <c r="N329" s="523"/>
      <c r="O329" s="210"/>
      <c r="P329" s="211"/>
      <c r="Q329" s="211"/>
    </row>
    <row r="330" spans="1:17">
      <c r="A330" s="215">
        <v>3</v>
      </c>
      <c r="B330" s="215" t="s">
        <v>192</v>
      </c>
      <c r="C330" s="215" t="s">
        <v>193</v>
      </c>
      <c r="D330" s="227" t="s">
        <v>190</v>
      </c>
      <c r="E330" s="221">
        <v>7</v>
      </c>
      <c r="F330" s="221">
        <v>6.4</v>
      </c>
      <c r="G330" s="221">
        <v>67</v>
      </c>
      <c r="H330" s="215">
        <v>35</v>
      </c>
      <c r="I330" s="215">
        <v>13.5</v>
      </c>
      <c r="J330" s="218">
        <v>3.2000000000000001E-2</v>
      </c>
      <c r="K330" s="219"/>
      <c r="L330" s="335">
        <v>57.46</v>
      </c>
      <c r="M330" s="245" t="s">
        <v>191</v>
      </c>
      <c r="N330" s="523"/>
      <c r="O330" s="210"/>
      <c r="P330" s="211"/>
      <c r="Q330" s="211"/>
    </row>
    <row r="331" spans="1:17">
      <c r="A331" s="215">
        <v>4</v>
      </c>
      <c r="B331" s="215" t="s">
        <v>634</v>
      </c>
      <c r="C331" s="215" t="s">
        <v>647</v>
      </c>
      <c r="D331" s="227" t="s">
        <v>190</v>
      </c>
      <c r="E331" s="221">
        <v>7</v>
      </c>
      <c r="F331" s="221">
        <v>6.4</v>
      </c>
      <c r="G331" s="221">
        <v>67</v>
      </c>
      <c r="H331" s="215">
        <v>35</v>
      </c>
      <c r="I331" s="215">
        <v>13.5</v>
      </c>
      <c r="J331" s="218">
        <v>3.2000000000000001E-2</v>
      </c>
      <c r="K331" s="219"/>
      <c r="L331" s="335">
        <v>73.38</v>
      </c>
      <c r="M331" s="228" t="s">
        <v>191</v>
      </c>
      <c r="N331" s="523"/>
      <c r="O331" s="210"/>
      <c r="P331" s="248"/>
      <c r="Q331" s="248"/>
    </row>
    <row r="332" spans="1:17">
      <c r="A332" s="215">
        <v>5</v>
      </c>
      <c r="B332" s="215" t="s">
        <v>635</v>
      </c>
      <c r="C332" s="215" t="s">
        <v>648</v>
      </c>
      <c r="D332" s="227" t="s">
        <v>190</v>
      </c>
      <c r="E332" s="221">
        <v>7</v>
      </c>
      <c r="F332" s="221">
        <v>6.4</v>
      </c>
      <c r="G332" s="221">
        <v>67</v>
      </c>
      <c r="H332" s="215">
        <v>35</v>
      </c>
      <c r="I332" s="215">
        <v>13.5</v>
      </c>
      <c r="J332" s="218">
        <v>3.2000000000000001E-2</v>
      </c>
      <c r="K332" s="219"/>
      <c r="L332" s="335">
        <v>73.38</v>
      </c>
      <c r="M332" s="245" t="s">
        <v>191</v>
      </c>
      <c r="N332" s="523"/>
      <c r="O332" s="210"/>
      <c r="P332" s="211"/>
      <c r="Q332" s="211"/>
    </row>
    <row r="333" spans="1:17">
      <c r="A333" s="215">
        <v>6</v>
      </c>
      <c r="B333" s="215" t="s">
        <v>783</v>
      </c>
      <c r="C333" s="215" t="s">
        <v>784</v>
      </c>
      <c r="D333" s="227" t="s">
        <v>190</v>
      </c>
      <c r="E333" s="221">
        <v>7</v>
      </c>
      <c r="F333" s="221">
        <v>6.4</v>
      </c>
      <c r="G333" s="221">
        <v>67</v>
      </c>
      <c r="H333" s="215">
        <v>35</v>
      </c>
      <c r="I333" s="215">
        <v>14</v>
      </c>
      <c r="J333" s="218">
        <v>3.3000000000000002E-2</v>
      </c>
      <c r="K333" s="219"/>
      <c r="L333" s="335">
        <v>80.16</v>
      </c>
      <c r="M333" s="245" t="s">
        <v>191</v>
      </c>
      <c r="N333" s="523"/>
      <c r="O333" s="210"/>
      <c r="P333" s="248"/>
      <c r="Q333" s="248"/>
    </row>
    <row r="334" spans="1:17">
      <c r="A334" s="215">
        <v>7</v>
      </c>
      <c r="B334" s="215" t="s">
        <v>636</v>
      </c>
      <c r="C334" s="215" t="s">
        <v>602</v>
      </c>
      <c r="D334" s="227" t="s">
        <v>190</v>
      </c>
      <c r="E334" s="221">
        <v>7</v>
      </c>
      <c r="F334" s="221">
        <v>6.4</v>
      </c>
      <c r="G334" s="221">
        <v>67</v>
      </c>
      <c r="H334" s="215">
        <v>35</v>
      </c>
      <c r="I334" s="215">
        <v>13.5</v>
      </c>
      <c r="J334" s="218">
        <v>3.2000000000000001E-2</v>
      </c>
      <c r="K334" s="219"/>
      <c r="L334" s="335">
        <v>91.13</v>
      </c>
      <c r="M334" s="245" t="s">
        <v>191</v>
      </c>
      <c r="N334" s="523"/>
      <c r="O334" s="210"/>
      <c r="P334" s="248"/>
      <c r="Q334" s="248"/>
    </row>
    <row r="335" spans="1:17">
      <c r="A335" s="215">
        <v>8</v>
      </c>
      <c r="B335" s="215" t="s">
        <v>637</v>
      </c>
      <c r="C335" s="215" t="s">
        <v>649</v>
      </c>
      <c r="D335" s="227" t="s">
        <v>190</v>
      </c>
      <c r="E335" s="221">
        <v>7.6</v>
      </c>
      <c r="F335" s="221">
        <v>7</v>
      </c>
      <c r="G335" s="221">
        <v>0</v>
      </c>
      <c r="H335" s="215">
        <v>0</v>
      </c>
      <c r="I335" s="215">
        <v>0</v>
      </c>
      <c r="J335" s="218">
        <v>0.04</v>
      </c>
      <c r="K335" s="219"/>
      <c r="L335" s="335">
        <v>93.88</v>
      </c>
      <c r="M335" s="245" t="s">
        <v>191</v>
      </c>
      <c r="N335" s="523"/>
      <c r="O335" s="210"/>
      <c r="P335" s="248"/>
      <c r="Q335" s="248"/>
    </row>
    <row r="336" spans="1:17">
      <c r="A336" s="215">
        <v>9</v>
      </c>
      <c r="B336" s="215" t="s">
        <v>638</v>
      </c>
      <c r="C336" s="215" t="s">
        <v>194</v>
      </c>
      <c r="D336" s="227" t="s">
        <v>190</v>
      </c>
      <c r="E336" s="221">
        <v>12.1</v>
      </c>
      <c r="F336" s="221">
        <v>10.1</v>
      </c>
      <c r="G336" s="221">
        <v>90.9</v>
      </c>
      <c r="H336" s="215">
        <v>42.4</v>
      </c>
      <c r="I336" s="215">
        <v>10</v>
      </c>
      <c r="J336" s="218">
        <v>3.9E-2</v>
      </c>
      <c r="K336" s="219"/>
      <c r="L336" s="335">
        <v>357.66</v>
      </c>
      <c r="M336" s="245" t="s">
        <v>191</v>
      </c>
      <c r="N336" s="523"/>
      <c r="O336" s="210"/>
      <c r="P336" s="248"/>
      <c r="Q336" s="248"/>
    </row>
    <row r="337" spans="1:17">
      <c r="A337" s="215">
        <v>10</v>
      </c>
      <c r="B337" s="215" t="s">
        <v>639</v>
      </c>
      <c r="C337" s="215" t="s">
        <v>195</v>
      </c>
      <c r="D337" s="227" t="s">
        <v>190</v>
      </c>
      <c r="E337" s="221">
        <v>11.6</v>
      </c>
      <c r="F337" s="221">
        <v>9.6</v>
      </c>
      <c r="G337" s="221">
        <v>90.9</v>
      </c>
      <c r="H337" s="215">
        <v>42.4</v>
      </c>
      <c r="I337" s="215">
        <v>10</v>
      </c>
      <c r="J337" s="218">
        <v>3.9E-2</v>
      </c>
      <c r="K337" s="219"/>
      <c r="L337" s="335">
        <v>350.5</v>
      </c>
      <c r="M337" s="245" t="s">
        <v>191</v>
      </c>
      <c r="N337" s="523"/>
      <c r="O337" s="210"/>
      <c r="P337" s="248"/>
      <c r="Q337" s="248"/>
    </row>
    <row r="338" spans="1:17">
      <c r="A338" s="215">
        <v>11</v>
      </c>
      <c r="B338" s="215" t="s">
        <v>640</v>
      </c>
      <c r="C338" s="215" t="s">
        <v>650</v>
      </c>
      <c r="D338" s="227" t="s">
        <v>190</v>
      </c>
      <c r="E338" s="221">
        <v>7.6</v>
      </c>
      <c r="F338" s="221">
        <v>7</v>
      </c>
      <c r="G338" s="221">
        <v>0</v>
      </c>
      <c r="H338" s="215">
        <v>0</v>
      </c>
      <c r="I338" s="215">
        <v>0</v>
      </c>
      <c r="J338" s="218">
        <v>0.04</v>
      </c>
      <c r="K338" s="219"/>
      <c r="L338" s="335">
        <v>89.51</v>
      </c>
      <c r="M338" s="245" t="s">
        <v>191</v>
      </c>
      <c r="N338" s="523"/>
      <c r="O338" s="210"/>
      <c r="P338" s="248"/>
      <c r="Q338" s="248"/>
    </row>
    <row r="339" spans="1:17">
      <c r="A339" s="215">
        <v>12</v>
      </c>
      <c r="B339" s="215" t="s">
        <v>641</v>
      </c>
      <c r="C339" s="215" t="s">
        <v>651</v>
      </c>
      <c r="D339" s="227" t="s">
        <v>190</v>
      </c>
      <c r="E339" s="221">
        <v>7.6</v>
      </c>
      <c r="F339" s="221">
        <v>7</v>
      </c>
      <c r="G339" s="221">
        <v>0</v>
      </c>
      <c r="H339" s="215">
        <v>0</v>
      </c>
      <c r="I339" s="215">
        <v>0</v>
      </c>
      <c r="J339" s="218">
        <v>0.04</v>
      </c>
      <c r="K339" s="219"/>
      <c r="L339" s="335">
        <v>96.7</v>
      </c>
      <c r="M339" s="245" t="s">
        <v>191</v>
      </c>
      <c r="N339" s="523"/>
      <c r="O339" s="210"/>
      <c r="P339" s="211"/>
      <c r="Q339" s="211"/>
    </row>
    <row r="340" spans="1:17">
      <c r="A340" s="215">
        <v>13</v>
      </c>
      <c r="B340" s="215" t="s">
        <v>609</v>
      </c>
      <c r="C340" s="215" t="s">
        <v>608</v>
      </c>
      <c r="D340" s="227" t="s">
        <v>190</v>
      </c>
      <c r="E340" s="221">
        <v>7</v>
      </c>
      <c r="F340" s="221">
        <v>6.4</v>
      </c>
      <c r="G340" s="221">
        <v>67</v>
      </c>
      <c r="H340" s="215">
        <v>35</v>
      </c>
      <c r="I340" s="215">
        <v>13.5</v>
      </c>
      <c r="J340" s="218">
        <v>3.2000000000000001E-2</v>
      </c>
      <c r="K340" s="219"/>
      <c r="L340" s="335">
        <v>161.47999999999999</v>
      </c>
      <c r="M340" s="245" t="s">
        <v>191</v>
      </c>
      <c r="N340" s="523"/>
      <c r="O340" s="210"/>
      <c r="P340" s="211"/>
      <c r="Q340" s="211"/>
    </row>
    <row r="341" spans="1:17">
      <c r="A341" s="215">
        <v>14</v>
      </c>
      <c r="B341" s="215" t="s">
        <v>17</v>
      </c>
      <c r="C341" s="215" t="s">
        <v>16</v>
      </c>
      <c r="D341" s="227" t="s">
        <v>190</v>
      </c>
      <c r="E341" s="221">
        <v>8</v>
      </c>
      <c r="F341" s="221">
        <v>7.6</v>
      </c>
      <c r="G341" s="221">
        <v>82</v>
      </c>
      <c r="H341" s="215">
        <v>42</v>
      </c>
      <c r="I341" s="215">
        <v>13</v>
      </c>
      <c r="J341" s="218">
        <v>4.4771999999999999E-2</v>
      </c>
      <c r="K341" s="219"/>
      <c r="L341" s="335">
        <v>97.77</v>
      </c>
      <c r="M341" s="245" t="s">
        <v>191</v>
      </c>
      <c r="N341" s="523"/>
      <c r="O341" s="210"/>
      <c r="P341" s="211"/>
      <c r="Q341" s="211"/>
    </row>
    <row r="342" spans="1:17">
      <c r="A342" s="215">
        <v>15</v>
      </c>
      <c r="B342" s="215" t="s">
        <v>642</v>
      </c>
      <c r="C342" s="215" t="s">
        <v>652</v>
      </c>
      <c r="D342" s="227" t="s">
        <v>190</v>
      </c>
      <c r="E342" s="221">
        <v>7.6</v>
      </c>
      <c r="F342" s="221">
        <v>7</v>
      </c>
      <c r="G342" s="221">
        <v>0</v>
      </c>
      <c r="H342" s="215">
        <v>0</v>
      </c>
      <c r="I342" s="215">
        <v>0</v>
      </c>
      <c r="J342" s="218">
        <v>0.04</v>
      </c>
      <c r="K342" s="219"/>
      <c r="L342" s="335">
        <v>0</v>
      </c>
      <c r="M342" s="245" t="s">
        <v>191</v>
      </c>
      <c r="N342" s="523"/>
      <c r="O342" s="210"/>
      <c r="P342" s="211"/>
      <c r="Q342" s="211"/>
    </row>
    <row r="343" spans="1:17">
      <c r="A343" s="215">
        <v>16</v>
      </c>
      <c r="B343" s="215" t="s">
        <v>643</v>
      </c>
      <c r="C343" s="215" t="s">
        <v>653</v>
      </c>
      <c r="D343" s="227" t="s">
        <v>190</v>
      </c>
      <c r="E343" s="221">
        <v>0</v>
      </c>
      <c r="F343" s="221">
        <v>0</v>
      </c>
      <c r="G343" s="221">
        <v>0</v>
      </c>
      <c r="H343" s="215">
        <v>0</v>
      </c>
      <c r="I343" s="215">
        <v>0</v>
      </c>
      <c r="J343" s="218">
        <v>0</v>
      </c>
      <c r="K343" s="219"/>
      <c r="L343" s="335">
        <v>96.97</v>
      </c>
      <c r="M343" s="245" t="s">
        <v>191</v>
      </c>
      <c r="N343" s="523"/>
      <c r="O343" s="210"/>
      <c r="P343" s="211"/>
      <c r="Q343" s="211"/>
    </row>
    <row r="344" spans="1:17">
      <c r="A344" s="215">
        <v>17</v>
      </c>
      <c r="B344" s="215" t="s">
        <v>644</v>
      </c>
      <c r="C344" s="215" t="s">
        <v>654</v>
      </c>
      <c r="D344" s="227" t="s">
        <v>190</v>
      </c>
      <c r="E344" s="221">
        <v>0</v>
      </c>
      <c r="F344" s="221">
        <v>0</v>
      </c>
      <c r="G344" s="221">
        <v>0</v>
      </c>
      <c r="H344" s="215">
        <v>0</v>
      </c>
      <c r="I344" s="215">
        <v>0</v>
      </c>
      <c r="J344" s="218">
        <v>0</v>
      </c>
      <c r="K344" s="225"/>
      <c r="L344" s="335">
        <v>97.15</v>
      </c>
      <c r="M344" s="245" t="s">
        <v>191</v>
      </c>
      <c r="N344" s="523"/>
      <c r="O344" s="210"/>
      <c r="P344" s="211"/>
      <c r="Q344" s="211"/>
    </row>
    <row r="345" spans="1:17">
      <c r="A345" s="215">
        <v>18</v>
      </c>
      <c r="B345" s="215" t="s">
        <v>645</v>
      </c>
      <c r="C345" s="215" t="s">
        <v>655</v>
      </c>
      <c r="D345" s="227" t="s">
        <v>190</v>
      </c>
      <c r="E345" s="221">
        <v>7</v>
      </c>
      <c r="F345" s="221">
        <v>6.4</v>
      </c>
      <c r="G345" s="221">
        <v>67</v>
      </c>
      <c r="H345" s="215">
        <v>35</v>
      </c>
      <c r="I345" s="215">
        <v>13.5</v>
      </c>
      <c r="J345" s="218">
        <v>3.2000000000000001E-2</v>
      </c>
      <c r="K345" s="219"/>
      <c r="L345" s="335">
        <v>95.79</v>
      </c>
      <c r="M345" s="245" t="s">
        <v>191</v>
      </c>
      <c r="N345" s="523"/>
      <c r="O345" s="210"/>
      <c r="P345" s="211"/>
      <c r="Q345" s="211"/>
    </row>
    <row r="346" spans="1:17">
      <c r="A346" s="215">
        <v>19</v>
      </c>
      <c r="B346" s="215" t="s">
        <v>646</v>
      </c>
      <c r="C346" s="215" t="s">
        <v>656</v>
      </c>
      <c r="D346" s="227" t="s">
        <v>190</v>
      </c>
      <c r="E346" s="221">
        <v>7</v>
      </c>
      <c r="F346" s="221">
        <v>6.4</v>
      </c>
      <c r="G346" s="221">
        <v>67</v>
      </c>
      <c r="H346" s="215">
        <v>35</v>
      </c>
      <c r="I346" s="215">
        <v>13.5</v>
      </c>
      <c r="J346" s="218">
        <v>3.2000000000000001E-2</v>
      </c>
      <c r="K346" s="219"/>
      <c r="L346" s="335">
        <v>144.54</v>
      </c>
      <c r="M346" s="245" t="s">
        <v>191</v>
      </c>
      <c r="N346" s="523"/>
      <c r="O346" s="210"/>
      <c r="P346" s="211"/>
      <c r="Q346" s="211"/>
    </row>
    <row r="347" spans="1:17">
      <c r="A347" s="217">
        <v>20</v>
      </c>
      <c r="B347" s="214" t="s">
        <v>902</v>
      </c>
      <c r="C347" s="215" t="s">
        <v>903</v>
      </c>
      <c r="D347" s="227" t="s">
        <v>190</v>
      </c>
      <c r="E347" s="221">
        <v>7</v>
      </c>
      <c r="F347" s="221">
        <v>6.4</v>
      </c>
      <c r="G347" s="221">
        <v>67</v>
      </c>
      <c r="H347" s="215">
        <v>35</v>
      </c>
      <c r="I347" s="215">
        <v>13.5</v>
      </c>
      <c r="J347" s="218">
        <v>3.2000000000000001E-2</v>
      </c>
      <c r="K347" s="219"/>
      <c r="L347" s="335">
        <v>88.52</v>
      </c>
      <c r="M347" s="228" t="s">
        <v>191</v>
      </c>
      <c r="N347" s="523"/>
      <c r="P347" s="248"/>
      <c r="Q347" s="248"/>
    </row>
    <row r="348" spans="1:17">
      <c r="A348" s="215">
        <v>21</v>
      </c>
      <c r="B348" s="215" t="s">
        <v>947</v>
      </c>
      <c r="C348" s="215" t="s">
        <v>608</v>
      </c>
      <c r="D348" s="227" t="s">
        <v>190</v>
      </c>
      <c r="E348" s="221">
        <v>7</v>
      </c>
      <c r="F348" s="221">
        <v>6.4</v>
      </c>
      <c r="G348" s="221">
        <v>67</v>
      </c>
      <c r="H348" s="215">
        <v>35</v>
      </c>
      <c r="I348" s="215">
        <v>13.5</v>
      </c>
      <c r="J348" s="218">
        <v>3.2000000000000001E-2</v>
      </c>
      <c r="K348" s="219"/>
      <c r="L348" s="335">
        <v>161.47999999999999</v>
      </c>
      <c r="M348" s="245" t="s">
        <v>191</v>
      </c>
      <c r="N348" s="523"/>
      <c r="O348" s="210"/>
      <c r="P348" s="211"/>
      <c r="Q348" s="211"/>
    </row>
    <row r="349" spans="1:17">
      <c r="A349" s="217"/>
      <c r="B349" s="215" t="s">
        <v>640</v>
      </c>
      <c r="C349" s="215" t="s">
        <v>650</v>
      </c>
      <c r="D349" s="227" t="s">
        <v>190</v>
      </c>
      <c r="E349" s="221">
        <v>7.6</v>
      </c>
      <c r="F349" s="221">
        <v>7</v>
      </c>
      <c r="G349" s="221">
        <v>0</v>
      </c>
      <c r="H349" s="215">
        <v>0</v>
      </c>
      <c r="I349" s="215">
        <v>0</v>
      </c>
      <c r="J349" s="218">
        <v>0.04</v>
      </c>
      <c r="K349" s="219"/>
      <c r="L349" s="335">
        <v>89.51</v>
      </c>
      <c r="M349" s="245" t="s">
        <v>191</v>
      </c>
      <c r="N349" s="523"/>
      <c r="O349" s="210"/>
      <c r="P349" s="248"/>
      <c r="Q349" s="248"/>
    </row>
    <row r="350" spans="1:17">
      <c r="A350" s="217">
        <v>1</v>
      </c>
      <c r="B350" s="524" t="s">
        <v>189</v>
      </c>
      <c r="C350" s="215" t="s">
        <v>15</v>
      </c>
      <c r="D350" s="525" t="s">
        <v>190</v>
      </c>
      <c r="E350" s="526">
        <v>8</v>
      </c>
      <c r="F350" s="524">
        <v>7.6</v>
      </c>
      <c r="G350" s="524">
        <v>82</v>
      </c>
      <c r="H350" s="524">
        <v>42</v>
      </c>
      <c r="I350" s="524">
        <v>13</v>
      </c>
      <c r="J350" s="527">
        <v>4.4999999999999998E-2</v>
      </c>
      <c r="K350" s="225"/>
      <c r="L350" s="335">
        <v>124.63</v>
      </c>
      <c r="M350" s="228" t="s">
        <v>191</v>
      </c>
      <c r="N350" s="523"/>
      <c r="P350" s="248"/>
      <c r="Q350" s="248"/>
    </row>
    <row r="351" spans="1:17">
      <c r="A351" s="217">
        <v>2</v>
      </c>
      <c r="B351" s="214" t="s">
        <v>556</v>
      </c>
      <c r="C351" s="215" t="s">
        <v>579</v>
      </c>
      <c r="D351" s="525" t="s">
        <v>190</v>
      </c>
      <c r="E351" s="223">
        <v>0.6071428571428571</v>
      </c>
      <c r="F351" s="220">
        <v>0.5714285714285714</v>
      </c>
      <c r="G351" s="215">
        <v>0</v>
      </c>
      <c r="H351" s="215">
        <v>0</v>
      </c>
      <c r="I351" s="215">
        <v>0</v>
      </c>
      <c r="J351" s="218">
        <v>3.0000000000000001E-3</v>
      </c>
      <c r="K351" s="225"/>
      <c r="L351" s="335">
        <v>10.77</v>
      </c>
      <c r="M351" s="228" t="s">
        <v>191</v>
      </c>
      <c r="N351" s="523"/>
      <c r="O351" s="210"/>
      <c r="P351" s="248"/>
      <c r="Q351" s="248"/>
    </row>
    <row r="352" spans="1:17" s="247" customFormat="1">
      <c r="A352" s="217">
        <v>3</v>
      </c>
      <c r="B352" s="214" t="s">
        <v>593</v>
      </c>
      <c r="C352" s="215" t="s">
        <v>20</v>
      </c>
      <c r="D352" s="525" t="s">
        <v>190</v>
      </c>
      <c r="E352" s="223">
        <v>1.1200000000000001</v>
      </c>
      <c r="F352" s="220">
        <v>1.1000000000000001</v>
      </c>
      <c r="G352" s="215">
        <v>95</v>
      </c>
      <c r="H352" s="215">
        <v>63</v>
      </c>
      <c r="I352" s="215">
        <v>30</v>
      </c>
      <c r="J352" s="218">
        <v>3.64E-3</v>
      </c>
      <c r="K352" s="219"/>
      <c r="L352" s="335">
        <v>35.08</v>
      </c>
      <c r="M352" s="228" t="s">
        <v>191</v>
      </c>
      <c r="N352" s="523"/>
      <c r="O352" s="210"/>
      <c r="P352" s="211"/>
      <c r="Q352" s="211"/>
    </row>
    <row r="353" spans="1:17">
      <c r="A353" s="217">
        <v>4</v>
      </c>
      <c r="B353" s="214" t="s">
        <v>14</v>
      </c>
      <c r="C353" s="215" t="s">
        <v>565</v>
      </c>
      <c r="D353" s="525" t="s">
        <v>190</v>
      </c>
      <c r="E353" s="223">
        <v>5.0999999999999996</v>
      </c>
      <c r="F353" s="220">
        <v>4.5</v>
      </c>
      <c r="G353" s="215">
        <v>100</v>
      </c>
      <c r="H353" s="215">
        <v>70</v>
      </c>
      <c r="I353" s="215">
        <v>83</v>
      </c>
      <c r="J353" s="218">
        <v>5.8099999999999999E-2</v>
      </c>
      <c r="K353" s="219"/>
      <c r="L353" s="335">
        <v>117.38</v>
      </c>
      <c r="M353" s="228" t="s">
        <v>191</v>
      </c>
      <c r="N353" s="523"/>
      <c r="O353" s="210"/>
      <c r="P353" s="211"/>
      <c r="Q353" s="211"/>
    </row>
    <row r="354" spans="1:17">
      <c r="A354" s="217">
        <v>5</v>
      </c>
      <c r="B354" s="214" t="s">
        <v>10</v>
      </c>
      <c r="C354" s="215" t="s">
        <v>592</v>
      </c>
      <c r="D354" s="525" t="s">
        <v>190</v>
      </c>
      <c r="E354" s="223">
        <v>5.0999999999999996</v>
      </c>
      <c r="F354" s="220">
        <v>4.5</v>
      </c>
      <c r="G354" s="215">
        <v>100</v>
      </c>
      <c r="H354" s="215">
        <v>70</v>
      </c>
      <c r="I354" s="215">
        <v>83</v>
      </c>
      <c r="J354" s="218">
        <v>5.8099999999999999E-2</v>
      </c>
      <c r="K354" s="219"/>
      <c r="L354" s="335">
        <v>114.9</v>
      </c>
      <c r="M354" s="228" t="s">
        <v>191</v>
      </c>
      <c r="N354" s="523"/>
      <c r="O354" s="210"/>
      <c r="P354" s="211"/>
      <c r="Q354" s="211"/>
    </row>
    <row r="355" spans="1:17">
      <c r="A355" s="217">
        <v>6</v>
      </c>
      <c r="B355" s="214" t="s">
        <v>336</v>
      </c>
      <c r="C355" s="215" t="s">
        <v>563</v>
      </c>
      <c r="D355" s="525" t="s">
        <v>190</v>
      </c>
      <c r="E355" s="223">
        <v>6.6</v>
      </c>
      <c r="F355" s="220">
        <v>6.5</v>
      </c>
      <c r="G355" s="215">
        <v>142</v>
      </c>
      <c r="H355" s="215">
        <v>98</v>
      </c>
      <c r="I355" s="215">
        <v>52</v>
      </c>
      <c r="J355" s="218">
        <v>1.3419E-2</v>
      </c>
      <c r="K355" s="219"/>
      <c r="L355" s="335">
        <v>128.6</v>
      </c>
      <c r="M355" s="228" t="s">
        <v>191</v>
      </c>
    </row>
    <row r="356" spans="1:17">
      <c r="A356" s="217">
        <v>7</v>
      </c>
      <c r="B356" s="214" t="s">
        <v>595</v>
      </c>
      <c r="C356" s="215" t="s">
        <v>596</v>
      </c>
      <c r="D356" s="525" t="s">
        <v>190</v>
      </c>
      <c r="E356" s="223">
        <v>6.5</v>
      </c>
      <c r="F356" s="220">
        <v>6</v>
      </c>
      <c r="G356" s="215">
        <v>142</v>
      </c>
      <c r="H356" s="215">
        <v>98</v>
      </c>
      <c r="I356" s="215">
        <v>52</v>
      </c>
      <c r="J356" s="218">
        <v>3.6199999999999996E-2</v>
      </c>
      <c r="K356" s="219"/>
      <c r="L356" s="335">
        <v>129.94999999999999</v>
      </c>
      <c r="M356" s="228" t="s">
        <v>191</v>
      </c>
      <c r="N356" s="523"/>
    </row>
    <row r="357" spans="1:17">
      <c r="A357" s="217">
        <v>8</v>
      </c>
      <c r="B357" s="214" t="s">
        <v>348</v>
      </c>
      <c r="C357" s="215" t="s">
        <v>564</v>
      </c>
      <c r="D357" s="525" t="s">
        <v>190</v>
      </c>
      <c r="E357" s="223">
        <v>6.6</v>
      </c>
      <c r="F357" s="220">
        <v>6.5</v>
      </c>
      <c r="G357" s="215">
        <v>142</v>
      </c>
      <c r="H357" s="215">
        <v>98</v>
      </c>
      <c r="I357" s="215">
        <v>52</v>
      </c>
      <c r="J357" s="218">
        <v>1.3419E-2</v>
      </c>
      <c r="K357" s="219"/>
      <c r="L357" s="335">
        <v>128.13999999999999</v>
      </c>
      <c r="M357" s="228" t="s">
        <v>191</v>
      </c>
      <c r="N357" s="523"/>
    </row>
    <row r="358" spans="1:17">
      <c r="A358" s="217">
        <v>9</v>
      </c>
      <c r="B358" s="214" t="s">
        <v>11</v>
      </c>
      <c r="C358" s="215" t="s">
        <v>572</v>
      </c>
      <c r="D358" s="525" t="s">
        <v>190</v>
      </c>
      <c r="E358" s="223">
        <v>2.1666666666666665</v>
      </c>
      <c r="F358" s="220">
        <v>2</v>
      </c>
      <c r="G358" s="215">
        <v>0</v>
      </c>
      <c r="H358" s="215">
        <v>0</v>
      </c>
      <c r="I358" s="215">
        <v>0</v>
      </c>
      <c r="J358" s="218">
        <v>8.0000000000000002E-3</v>
      </c>
      <c r="K358" s="219"/>
      <c r="L358" s="335">
        <v>13.71</v>
      </c>
      <c r="M358" s="228" t="s">
        <v>191</v>
      </c>
      <c r="N358" s="523"/>
    </row>
    <row r="359" spans="1:17">
      <c r="A359" s="217">
        <v>10</v>
      </c>
      <c r="B359" s="214" t="s">
        <v>546</v>
      </c>
      <c r="C359" s="215" t="s">
        <v>594</v>
      </c>
      <c r="D359" s="525" t="s">
        <v>190</v>
      </c>
      <c r="E359" s="223">
        <v>2.1666666666666665</v>
      </c>
      <c r="F359" s="220">
        <v>2</v>
      </c>
      <c r="G359" s="215">
        <v>0</v>
      </c>
      <c r="H359" s="215">
        <v>0</v>
      </c>
      <c r="I359" s="215">
        <v>0</v>
      </c>
      <c r="J359" s="218">
        <v>8.0000000000000002E-3</v>
      </c>
      <c r="K359" s="219"/>
      <c r="L359" s="335">
        <v>13.22</v>
      </c>
      <c r="M359" s="228" t="s">
        <v>191</v>
      </c>
      <c r="N359" s="523"/>
    </row>
    <row r="360" spans="1:17">
      <c r="A360" s="217">
        <v>11</v>
      </c>
      <c r="B360" s="214" t="s">
        <v>584</v>
      </c>
      <c r="C360" s="215" t="s">
        <v>559</v>
      </c>
      <c r="D360" s="525" t="s">
        <v>190</v>
      </c>
      <c r="E360" s="223">
        <v>2.2000000000000002</v>
      </c>
      <c r="F360" s="220">
        <v>1</v>
      </c>
      <c r="G360" s="215">
        <v>87</v>
      </c>
      <c r="H360" s="215">
        <v>75</v>
      </c>
      <c r="I360" s="215">
        <v>52</v>
      </c>
      <c r="J360" s="218">
        <v>3.4000000000000002E-3</v>
      </c>
      <c r="K360" s="219"/>
      <c r="L360" s="335">
        <v>24.7</v>
      </c>
      <c r="M360" s="228" t="s">
        <v>191</v>
      </c>
      <c r="N360" s="523"/>
    </row>
    <row r="361" spans="1:17">
      <c r="A361" s="217">
        <v>12</v>
      </c>
      <c r="B361" s="214" t="s">
        <v>585</v>
      </c>
      <c r="C361" s="215" t="s">
        <v>560</v>
      </c>
      <c r="D361" s="525" t="s">
        <v>190</v>
      </c>
      <c r="E361" s="217">
        <v>0</v>
      </c>
      <c r="F361" s="215">
        <v>1</v>
      </c>
      <c r="G361" s="215">
        <v>0</v>
      </c>
      <c r="H361" s="215">
        <v>0</v>
      </c>
      <c r="I361" s="215">
        <v>0</v>
      </c>
      <c r="J361" s="218">
        <v>3.4000000000000002E-3</v>
      </c>
      <c r="K361" s="219"/>
      <c r="L361" s="335">
        <v>24.7</v>
      </c>
      <c r="M361" s="245" t="s">
        <v>191</v>
      </c>
    </row>
    <row r="362" spans="1:17">
      <c r="A362" s="217">
        <v>13</v>
      </c>
      <c r="B362" s="214" t="s">
        <v>587</v>
      </c>
      <c r="C362" s="215" t="s">
        <v>19</v>
      </c>
      <c r="D362" s="525" t="s">
        <v>190</v>
      </c>
      <c r="E362" s="217">
        <v>2.2000000000000002</v>
      </c>
      <c r="F362" s="215">
        <v>1</v>
      </c>
      <c r="G362" s="215">
        <v>87</v>
      </c>
      <c r="H362" s="215">
        <v>75</v>
      </c>
      <c r="I362" s="215">
        <v>52</v>
      </c>
      <c r="J362" s="218">
        <v>3.4000000000000002E-3</v>
      </c>
      <c r="K362" s="219"/>
      <c r="L362" s="335">
        <v>24.65</v>
      </c>
      <c r="M362" s="245" t="s">
        <v>191</v>
      </c>
    </row>
    <row r="363" spans="1:17">
      <c r="A363" s="217">
        <v>14</v>
      </c>
      <c r="B363" s="214" t="s">
        <v>586</v>
      </c>
      <c r="C363" s="215" t="s">
        <v>18</v>
      </c>
      <c r="D363" s="525" t="s">
        <v>190</v>
      </c>
      <c r="E363" s="217">
        <v>0</v>
      </c>
      <c r="F363" s="215">
        <v>1</v>
      </c>
      <c r="G363" s="215">
        <v>0</v>
      </c>
      <c r="H363" s="215">
        <v>0</v>
      </c>
      <c r="I363" s="215">
        <v>0</v>
      </c>
      <c r="J363" s="218">
        <v>3.4000000000000002E-3</v>
      </c>
      <c r="K363" s="219"/>
      <c r="L363" s="335">
        <v>24.65</v>
      </c>
      <c r="M363" s="245" t="s">
        <v>191</v>
      </c>
    </row>
    <row r="364" spans="1:17">
      <c r="A364" s="217">
        <v>15</v>
      </c>
      <c r="B364" s="214" t="s">
        <v>598</v>
      </c>
      <c r="C364" s="215" t="s">
        <v>571</v>
      </c>
      <c r="D364" s="525" t="s">
        <v>190</v>
      </c>
      <c r="E364" s="217">
        <v>0</v>
      </c>
      <c r="F364" s="215">
        <v>1</v>
      </c>
      <c r="G364" s="215">
        <v>0</v>
      </c>
      <c r="H364" s="215">
        <v>0</v>
      </c>
      <c r="I364" s="215">
        <v>0</v>
      </c>
      <c r="J364" s="218">
        <v>3.4000000000000002E-3</v>
      </c>
      <c r="K364" s="225"/>
      <c r="L364" s="335">
        <v>0</v>
      </c>
      <c r="M364" s="245" t="s">
        <v>191</v>
      </c>
    </row>
    <row r="365" spans="1:17">
      <c r="A365" s="217">
        <v>16</v>
      </c>
      <c r="B365" s="214" t="s">
        <v>597</v>
      </c>
      <c r="C365" s="215" t="s">
        <v>570</v>
      </c>
      <c r="D365" s="525" t="s">
        <v>190</v>
      </c>
      <c r="E365" s="217">
        <v>2.2000000000000002</v>
      </c>
      <c r="F365" s="215">
        <v>1</v>
      </c>
      <c r="G365" s="215">
        <v>87</v>
      </c>
      <c r="H365" s="215">
        <v>75</v>
      </c>
      <c r="I365" s="215">
        <v>52</v>
      </c>
      <c r="J365" s="218">
        <v>3.4000000000000002E-3</v>
      </c>
      <c r="K365" s="219"/>
      <c r="L365" s="335">
        <v>0</v>
      </c>
      <c r="M365" s="245" t="s">
        <v>191</v>
      </c>
    </row>
    <row r="366" spans="1:17">
      <c r="A366" s="217">
        <v>17</v>
      </c>
      <c r="B366" s="214" t="s">
        <v>588</v>
      </c>
      <c r="C366" s="215" t="s">
        <v>561</v>
      </c>
      <c r="D366" s="525" t="s">
        <v>190</v>
      </c>
      <c r="E366" s="217">
        <v>1.5</v>
      </c>
      <c r="F366" s="215">
        <v>0.65</v>
      </c>
      <c r="G366" s="215">
        <v>110</v>
      </c>
      <c r="H366" s="215">
        <v>65</v>
      </c>
      <c r="I366" s="215">
        <v>55</v>
      </c>
      <c r="J366" s="218">
        <v>3.9399999999999999E-3</v>
      </c>
      <c r="K366" s="219"/>
      <c r="L366" s="335">
        <v>25.11</v>
      </c>
      <c r="M366" s="228" t="s">
        <v>191</v>
      </c>
      <c r="N366" s="523"/>
      <c r="O366" s="210"/>
      <c r="P366" s="248"/>
      <c r="Q366" s="248"/>
    </row>
    <row r="367" spans="1:17">
      <c r="A367" s="217">
        <v>18</v>
      </c>
      <c r="B367" s="214" t="s">
        <v>589</v>
      </c>
      <c r="C367" s="215" t="s">
        <v>562</v>
      </c>
      <c r="D367" s="525" t="s">
        <v>190</v>
      </c>
      <c r="E367" s="217">
        <v>0</v>
      </c>
      <c r="F367" s="215">
        <v>0.65</v>
      </c>
      <c r="G367" s="215">
        <v>0</v>
      </c>
      <c r="H367" s="215">
        <v>0</v>
      </c>
      <c r="I367" s="215">
        <v>0</v>
      </c>
      <c r="J367" s="218">
        <v>3.9399999999999999E-3</v>
      </c>
      <c r="K367" s="219"/>
      <c r="L367" s="335">
        <v>25.11</v>
      </c>
      <c r="M367" s="228" t="s">
        <v>191</v>
      </c>
      <c r="N367" s="523"/>
      <c r="O367" s="210"/>
      <c r="P367" s="248"/>
      <c r="Q367" s="248"/>
    </row>
    <row r="368" spans="1:17">
      <c r="A368" s="217">
        <v>19</v>
      </c>
      <c r="B368" s="214" t="s">
        <v>591</v>
      </c>
      <c r="C368" s="215" t="s">
        <v>582</v>
      </c>
      <c r="D368" s="525" t="s">
        <v>190</v>
      </c>
      <c r="E368" s="217">
        <v>0</v>
      </c>
      <c r="F368" s="215">
        <v>0.65</v>
      </c>
      <c r="G368" s="215">
        <v>0</v>
      </c>
      <c r="H368" s="215">
        <v>0</v>
      </c>
      <c r="I368" s="215">
        <v>0</v>
      </c>
      <c r="J368" s="218">
        <v>3.9399999999999999E-3</v>
      </c>
      <c r="K368" s="219"/>
      <c r="L368" s="335">
        <v>0</v>
      </c>
      <c r="M368" s="228" t="s">
        <v>191</v>
      </c>
      <c r="N368" s="523"/>
      <c r="O368" s="210"/>
      <c r="P368" s="248"/>
      <c r="Q368" s="248"/>
    </row>
    <row r="369" spans="1:17">
      <c r="A369" s="217">
        <v>20</v>
      </c>
      <c r="B369" s="214" t="s">
        <v>590</v>
      </c>
      <c r="C369" s="215" t="s">
        <v>581</v>
      </c>
      <c r="D369" s="525" t="s">
        <v>190</v>
      </c>
      <c r="E369" s="217">
        <v>1.5</v>
      </c>
      <c r="F369" s="215">
        <v>0.65</v>
      </c>
      <c r="G369" s="215">
        <v>110</v>
      </c>
      <c r="H369" s="215">
        <v>65</v>
      </c>
      <c r="I369" s="215">
        <v>55</v>
      </c>
      <c r="J369" s="218">
        <v>3.9399999999999999E-3</v>
      </c>
      <c r="K369" s="219"/>
      <c r="L369" s="335">
        <v>0</v>
      </c>
      <c r="M369" s="228" t="s">
        <v>191</v>
      </c>
      <c r="N369" s="523"/>
      <c r="O369" s="210"/>
      <c r="P369" s="248"/>
      <c r="Q369" s="248"/>
    </row>
    <row r="370" spans="1:17">
      <c r="A370" s="217">
        <v>21</v>
      </c>
      <c r="B370" s="214" t="s">
        <v>537</v>
      </c>
      <c r="C370" s="215" t="s">
        <v>566</v>
      </c>
      <c r="D370" s="525" t="s">
        <v>190</v>
      </c>
      <c r="E370" s="217">
        <v>0.75</v>
      </c>
      <c r="F370" s="215">
        <v>0.7</v>
      </c>
      <c r="G370" s="215">
        <v>0</v>
      </c>
      <c r="H370" s="215">
        <v>0</v>
      </c>
      <c r="I370" s="215">
        <v>0</v>
      </c>
      <c r="J370" s="218">
        <v>7.0000000000000001E-3</v>
      </c>
      <c r="K370" s="219"/>
      <c r="L370" s="335">
        <v>10.1</v>
      </c>
      <c r="M370" s="228" t="s">
        <v>191</v>
      </c>
      <c r="N370" s="523"/>
      <c r="O370" s="210"/>
      <c r="P370" s="248"/>
      <c r="Q370" s="248"/>
    </row>
    <row r="371" spans="1:17">
      <c r="A371" s="217">
        <v>22</v>
      </c>
      <c r="B371" s="214" t="s">
        <v>538</v>
      </c>
      <c r="C371" s="215" t="s">
        <v>567</v>
      </c>
      <c r="D371" s="525" t="s">
        <v>190</v>
      </c>
      <c r="E371" s="217">
        <v>0.75</v>
      </c>
      <c r="F371" s="215">
        <v>0.7</v>
      </c>
      <c r="G371" s="215">
        <v>0</v>
      </c>
      <c r="H371" s="215">
        <v>0</v>
      </c>
      <c r="I371" s="215">
        <v>0</v>
      </c>
      <c r="J371" s="218">
        <v>7.0000000000000001E-3</v>
      </c>
      <c r="K371" s="219"/>
      <c r="L371" s="335">
        <v>7.37</v>
      </c>
      <c r="M371" s="228" t="s">
        <v>191</v>
      </c>
      <c r="N371" s="523"/>
      <c r="O371" s="210"/>
      <c r="P371" s="248"/>
      <c r="Q371" s="248"/>
    </row>
    <row r="372" spans="1:17">
      <c r="A372" s="217">
        <v>23</v>
      </c>
      <c r="B372" s="214" t="s">
        <v>610</v>
      </c>
      <c r="C372" s="215" t="s">
        <v>166</v>
      </c>
      <c r="D372" s="525" t="s">
        <v>190</v>
      </c>
      <c r="E372" s="217">
        <v>10.75</v>
      </c>
      <c r="F372" s="215">
        <v>8.6</v>
      </c>
      <c r="G372" s="215">
        <v>158</v>
      </c>
      <c r="H372" s="215">
        <v>59</v>
      </c>
      <c r="I372" s="215">
        <v>26</v>
      </c>
      <c r="J372" s="218">
        <v>2.6930222222222223E-2</v>
      </c>
      <c r="K372" s="219"/>
      <c r="L372" s="335">
        <v>21.69</v>
      </c>
      <c r="M372" s="228" t="s">
        <v>191</v>
      </c>
      <c r="N372" s="523"/>
      <c r="O372" s="210"/>
      <c r="P372" s="211"/>
      <c r="Q372" s="211"/>
    </row>
    <row r="373" spans="1:17">
      <c r="A373" s="217">
        <v>24</v>
      </c>
      <c r="B373" s="214" t="s">
        <v>611</v>
      </c>
      <c r="C373" s="215" t="s">
        <v>167</v>
      </c>
      <c r="D373" s="525" t="s">
        <v>190</v>
      </c>
      <c r="E373" s="217">
        <v>10.35</v>
      </c>
      <c r="F373" s="215">
        <v>8.1999999999999993</v>
      </c>
      <c r="G373" s="215">
        <v>158</v>
      </c>
      <c r="H373" s="215">
        <v>59</v>
      </c>
      <c r="I373" s="215">
        <v>26</v>
      </c>
      <c r="J373" s="218">
        <v>2.6930222222222223E-2</v>
      </c>
      <c r="K373" s="219"/>
      <c r="L373" s="335">
        <v>21.12</v>
      </c>
      <c r="M373" s="228" t="s">
        <v>191</v>
      </c>
      <c r="N373" s="523"/>
      <c r="O373" s="210"/>
      <c r="P373" s="211"/>
      <c r="Q373" s="211"/>
    </row>
    <row r="374" spans="1:17">
      <c r="A374" s="217">
        <v>25</v>
      </c>
      <c r="B374" s="214" t="s">
        <v>612</v>
      </c>
      <c r="C374" s="215" t="s">
        <v>168</v>
      </c>
      <c r="D374" s="525" t="s">
        <v>190</v>
      </c>
      <c r="E374" s="217">
        <v>1.03</v>
      </c>
      <c r="F374" s="215">
        <v>0.4</v>
      </c>
      <c r="G374" s="215" t="s">
        <v>479</v>
      </c>
      <c r="H374" s="215" t="s">
        <v>479</v>
      </c>
      <c r="I374" s="215" t="s">
        <v>479</v>
      </c>
      <c r="J374" s="218">
        <v>8.2000000000000003E-2</v>
      </c>
      <c r="K374" s="219"/>
      <c r="L374" s="335">
        <v>7.67</v>
      </c>
      <c r="M374" s="228" t="s">
        <v>191</v>
      </c>
      <c r="N374" s="523"/>
      <c r="O374" s="210"/>
      <c r="P374" s="211"/>
      <c r="Q374" s="211"/>
    </row>
    <row r="375" spans="1:17">
      <c r="A375" s="217">
        <v>26</v>
      </c>
      <c r="B375" s="214" t="s">
        <v>613</v>
      </c>
      <c r="C375" s="215" t="s">
        <v>169</v>
      </c>
      <c r="D375" s="525" t="s">
        <v>190</v>
      </c>
      <c r="E375" s="217">
        <v>1.1399999999999999</v>
      </c>
      <c r="F375" s="215">
        <v>0.51</v>
      </c>
      <c r="G375" s="215" t="s">
        <v>479</v>
      </c>
      <c r="H375" s="215" t="s">
        <v>479</v>
      </c>
      <c r="I375" s="215" t="s">
        <v>479</v>
      </c>
      <c r="J375" s="218">
        <v>8.2000000000000003E-2</v>
      </c>
      <c r="K375" s="219"/>
      <c r="L375" s="335">
        <v>7.45</v>
      </c>
      <c r="M375" s="228" t="s">
        <v>191</v>
      </c>
      <c r="N375" s="523"/>
      <c r="O375" s="210"/>
      <c r="P375" s="211"/>
      <c r="Q375" s="211"/>
    </row>
    <row r="376" spans="1:17">
      <c r="A376" s="217">
        <v>27</v>
      </c>
      <c r="B376" s="214" t="s">
        <v>607</v>
      </c>
      <c r="C376" s="215" t="s">
        <v>170</v>
      </c>
      <c r="D376" s="525" t="s">
        <v>190</v>
      </c>
      <c r="E376" s="217">
        <v>7.51</v>
      </c>
      <c r="F376" s="215">
        <v>6.4</v>
      </c>
      <c r="G376" s="215">
        <v>158</v>
      </c>
      <c r="H376" s="215">
        <v>59</v>
      </c>
      <c r="I376" s="215">
        <v>26</v>
      </c>
      <c r="J376" s="218">
        <v>3.0296500000000001E-2</v>
      </c>
      <c r="K376" s="219"/>
      <c r="L376" s="335">
        <v>23.65</v>
      </c>
      <c r="M376" s="228" t="s">
        <v>191</v>
      </c>
      <c r="N376" s="523"/>
      <c r="O376" s="210"/>
      <c r="P376" s="211"/>
      <c r="Q376" s="211"/>
    </row>
    <row r="377" spans="1:17">
      <c r="A377" s="217">
        <v>28</v>
      </c>
      <c r="B377" s="214" t="s">
        <v>156</v>
      </c>
      <c r="C377" s="215" t="s">
        <v>171</v>
      </c>
      <c r="D377" s="525" t="s">
        <v>190</v>
      </c>
      <c r="E377" s="217">
        <v>5.45</v>
      </c>
      <c r="F377" s="215">
        <v>4.25</v>
      </c>
      <c r="G377" s="215">
        <v>158</v>
      </c>
      <c r="H377" s="215">
        <v>23</v>
      </c>
      <c r="I377" s="215">
        <v>14</v>
      </c>
      <c r="J377" s="218">
        <v>1.0175199999999999E-2</v>
      </c>
      <c r="K377" s="219"/>
      <c r="L377" s="335">
        <v>16.07</v>
      </c>
      <c r="M377" s="228" t="s">
        <v>191</v>
      </c>
      <c r="N377" s="523"/>
      <c r="O377" s="210"/>
      <c r="P377" s="211"/>
      <c r="Q377" s="211"/>
    </row>
    <row r="378" spans="1:17">
      <c r="A378" s="217">
        <v>29</v>
      </c>
      <c r="B378" s="214" t="s">
        <v>157</v>
      </c>
      <c r="C378" s="215" t="s">
        <v>172</v>
      </c>
      <c r="D378" s="525" t="s">
        <v>190</v>
      </c>
      <c r="E378" s="217">
        <v>5.65</v>
      </c>
      <c r="F378" s="215">
        <v>4.4000000000000004</v>
      </c>
      <c r="G378" s="215">
        <v>158</v>
      </c>
      <c r="H378" s="215">
        <v>23</v>
      </c>
      <c r="I378" s="215">
        <v>14</v>
      </c>
      <c r="J378" s="218">
        <v>1.0175199999999999E-2</v>
      </c>
      <c r="K378" s="219"/>
      <c r="L378" s="335">
        <v>16.02</v>
      </c>
      <c r="M378" s="228" t="s">
        <v>191</v>
      </c>
      <c r="N378" s="523"/>
      <c r="O378" s="210"/>
      <c r="P378" s="211"/>
      <c r="Q378" s="211"/>
    </row>
    <row r="379" spans="1:17">
      <c r="A379" s="217">
        <v>30</v>
      </c>
      <c r="B379" s="214" t="s">
        <v>158</v>
      </c>
      <c r="C379" s="215" t="s">
        <v>173</v>
      </c>
      <c r="D379" s="525" t="s">
        <v>190</v>
      </c>
      <c r="E379" s="217">
        <v>5.05</v>
      </c>
      <c r="F379" s="215">
        <v>3.8</v>
      </c>
      <c r="G379" s="215">
        <v>158</v>
      </c>
      <c r="H379" s="215">
        <v>23</v>
      </c>
      <c r="I379" s="215">
        <v>14</v>
      </c>
      <c r="J379" s="218">
        <v>2.5437999999999999E-2</v>
      </c>
      <c r="K379" s="219"/>
      <c r="L379" s="335">
        <v>39.72</v>
      </c>
      <c r="M379" s="228" t="s">
        <v>191</v>
      </c>
      <c r="N379" s="523"/>
      <c r="O379" s="210"/>
      <c r="P379" s="211"/>
      <c r="Q379" s="211"/>
    </row>
    <row r="380" spans="1:17">
      <c r="A380" s="217">
        <v>31</v>
      </c>
      <c r="B380" s="214" t="s">
        <v>159</v>
      </c>
      <c r="C380" s="215" t="s">
        <v>174</v>
      </c>
      <c r="D380" s="525" t="s">
        <v>190</v>
      </c>
      <c r="E380" s="217">
        <v>5.05</v>
      </c>
      <c r="F380" s="215">
        <v>3.8</v>
      </c>
      <c r="G380" s="215">
        <v>158</v>
      </c>
      <c r="H380" s="215">
        <v>23</v>
      </c>
      <c r="I380" s="215">
        <v>14</v>
      </c>
      <c r="J380" s="218">
        <v>2.5437999999999999E-2</v>
      </c>
      <c r="K380" s="219"/>
      <c r="L380" s="335">
        <v>37.4</v>
      </c>
      <c r="M380" s="228" t="s">
        <v>191</v>
      </c>
      <c r="N380" s="523"/>
      <c r="O380" s="210"/>
      <c r="P380" s="211"/>
      <c r="Q380" s="211"/>
    </row>
    <row r="381" spans="1:17">
      <c r="A381" s="217">
        <v>32</v>
      </c>
      <c r="B381" s="214" t="s">
        <v>160</v>
      </c>
      <c r="C381" s="215" t="s">
        <v>175</v>
      </c>
      <c r="D381" s="525" t="s">
        <v>190</v>
      </c>
      <c r="E381" s="217">
        <v>4.5</v>
      </c>
      <c r="F381" s="215">
        <v>4</v>
      </c>
      <c r="G381" s="215">
        <v>158</v>
      </c>
      <c r="H381" s="215">
        <v>23</v>
      </c>
      <c r="I381" s="215">
        <v>14</v>
      </c>
      <c r="J381" s="218">
        <v>2.5437999999999999E-2</v>
      </c>
      <c r="K381" s="219"/>
      <c r="L381" s="335">
        <v>37.14</v>
      </c>
      <c r="M381" s="228" t="s">
        <v>191</v>
      </c>
      <c r="N381" s="523"/>
      <c r="O381" s="210"/>
      <c r="P381" s="211"/>
      <c r="Q381" s="211"/>
    </row>
    <row r="382" spans="1:17">
      <c r="A382" s="217">
        <v>33</v>
      </c>
      <c r="B382" s="214" t="s">
        <v>161</v>
      </c>
      <c r="C382" s="215" t="s">
        <v>176</v>
      </c>
      <c r="D382" s="525" t="s">
        <v>190</v>
      </c>
      <c r="E382" s="217">
        <v>5</v>
      </c>
      <c r="F382" s="215">
        <v>4</v>
      </c>
      <c r="G382" s="215">
        <v>158</v>
      </c>
      <c r="H382" s="215">
        <v>23</v>
      </c>
      <c r="I382" s="215">
        <v>14</v>
      </c>
      <c r="J382" s="218">
        <v>2.5437999999999999E-2</v>
      </c>
      <c r="K382" s="219"/>
      <c r="L382" s="335">
        <v>34.82</v>
      </c>
      <c r="M382" s="228" t="s">
        <v>191</v>
      </c>
      <c r="N382" s="523"/>
      <c r="O382" s="210"/>
      <c r="P382" s="211"/>
      <c r="Q382" s="211"/>
    </row>
    <row r="383" spans="1:17">
      <c r="A383" s="217">
        <v>34</v>
      </c>
      <c r="B383" s="214" t="s">
        <v>162</v>
      </c>
      <c r="C383" s="215" t="s">
        <v>177</v>
      </c>
      <c r="D383" s="525" t="s">
        <v>190</v>
      </c>
      <c r="E383" s="217">
        <v>5.05</v>
      </c>
      <c r="F383" s="215">
        <v>3.8</v>
      </c>
      <c r="G383" s="215">
        <v>158</v>
      </c>
      <c r="H383" s="215">
        <v>23</v>
      </c>
      <c r="I383" s="215">
        <v>14</v>
      </c>
      <c r="J383" s="218">
        <v>2.5437999999999999E-2</v>
      </c>
      <c r="K383" s="219"/>
      <c r="L383" s="335">
        <v>38.46</v>
      </c>
      <c r="M383" s="228" t="s">
        <v>191</v>
      </c>
      <c r="N383" s="523"/>
      <c r="O383" s="210"/>
      <c r="P383" s="211"/>
      <c r="Q383" s="211"/>
    </row>
    <row r="384" spans="1:17">
      <c r="A384" s="217">
        <v>35</v>
      </c>
      <c r="B384" s="214" t="s">
        <v>163</v>
      </c>
      <c r="C384" s="215" t="s">
        <v>178</v>
      </c>
      <c r="D384" s="525" t="s">
        <v>190</v>
      </c>
      <c r="E384" s="217">
        <v>5.05</v>
      </c>
      <c r="F384" s="215">
        <v>3.8</v>
      </c>
      <c r="G384" s="215">
        <v>158</v>
      </c>
      <c r="H384" s="215">
        <v>23</v>
      </c>
      <c r="I384" s="215">
        <v>14</v>
      </c>
      <c r="J384" s="218">
        <v>2.5437999999999999E-2</v>
      </c>
      <c r="K384" s="219"/>
      <c r="L384" s="335">
        <v>38.46</v>
      </c>
      <c r="M384" s="228" t="s">
        <v>191</v>
      </c>
      <c r="N384" s="523"/>
      <c r="O384" s="210"/>
      <c r="P384" s="211"/>
      <c r="Q384" s="211"/>
    </row>
    <row r="385" spans="1:17">
      <c r="A385" s="217">
        <v>36</v>
      </c>
      <c r="B385" s="214" t="s">
        <v>164</v>
      </c>
      <c r="C385" s="215" t="s">
        <v>179</v>
      </c>
      <c r="D385" s="525" t="s">
        <v>190</v>
      </c>
      <c r="E385" s="217">
        <v>2</v>
      </c>
      <c r="F385" s="215">
        <v>1.4</v>
      </c>
      <c r="G385" s="215">
        <v>158</v>
      </c>
      <c r="H385" s="215">
        <v>59</v>
      </c>
      <c r="I385" s="215">
        <v>26</v>
      </c>
      <c r="J385" s="218">
        <v>0.242372</v>
      </c>
      <c r="K385" s="219"/>
      <c r="L385" s="335">
        <v>0</v>
      </c>
      <c r="M385" s="228" t="s">
        <v>191</v>
      </c>
      <c r="N385" s="523"/>
      <c r="O385" s="210"/>
      <c r="P385" s="211"/>
      <c r="Q385" s="211"/>
    </row>
    <row r="386" spans="1:17">
      <c r="A386" s="217">
        <v>37</v>
      </c>
      <c r="B386" s="214" t="s">
        <v>165</v>
      </c>
      <c r="C386" s="215" t="s">
        <v>180</v>
      </c>
      <c r="D386" s="525" t="s">
        <v>190</v>
      </c>
      <c r="E386" s="217">
        <v>4</v>
      </c>
      <c r="F386" s="215">
        <v>3</v>
      </c>
      <c r="G386" s="215">
        <v>158</v>
      </c>
      <c r="H386" s="215">
        <v>59</v>
      </c>
      <c r="I386" s="215">
        <v>26</v>
      </c>
      <c r="J386" s="218">
        <v>0.242372</v>
      </c>
      <c r="K386" s="219"/>
      <c r="L386" s="335">
        <v>0</v>
      </c>
      <c r="M386" s="228" t="s">
        <v>191</v>
      </c>
      <c r="N386" s="523"/>
      <c r="O386" s="210"/>
      <c r="P386" s="211"/>
      <c r="Q386" s="211"/>
    </row>
    <row r="387" spans="1:17">
      <c r="A387" s="217">
        <v>38</v>
      </c>
      <c r="B387" s="214" t="s">
        <v>126</v>
      </c>
      <c r="C387" s="215" t="s">
        <v>141</v>
      </c>
      <c r="D387" s="525" t="s">
        <v>190</v>
      </c>
      <c r="E387" s="217">
        <v>7.4599999999999991</v>
      </c>
      <c r="F387" s="215">
        <v>4.5999999999999996</v>
      </c>
      <c r="G387" s="215">
        <v>153</v>
      </c>
      <c r="H387" s="215">
        <v>59</v>
      </c>
      <c r="I387" s="215">
        <v>26</v>
      </c>
      <c r="J387" s="218">
        <v>1.17E-2</v>
      </c>
      <c r="K387" s="219"/>
      <c r="L387" s="335">
        <v>57.4</v>
      </c>
      <c r="M387" s="228" t="s">
        <v>191</v>
      </c>
      <c r="N387" s="523"/>
      <c r="O387" s="210"/>
      <c r="P387" s="211"/>
      <c r="Q387" s="211"/>
    </row>
    <row r="388" spans="1:17">
      <c r="A388" s="217">
        <v>39</v>
      </c>
      <c r="B388" s="214" t="s">
        <v>127</v>
      </c>
      <c r="C388" s="215" t="s">
        <v>142</v>
      </c>
      <c r="D388" s="525" t="s">
        <v>190</v>
      </c>
      <c r="E388" s="217">
        <v>9.34</v>
      </c>
      <c r="F388" s="215">
        <v>9</v>
      </c>
      <c r="G388" s="215">
        <v>158</v>
      </c>
      <c r="H388" s="215">
        <v>59</v>
      </c>
      <c r="I388" s="215">
        <v>26</v>
      </c>
      <c r="J388" s="218">
        <v>2.4799999999999999E-2</v>
      </c>
      <c r="K388" s="219"/>
      <c r="L388" s="335">
        <v>0</v>
      </c>
      <c r="M388" s="228" t="s">
        <v>191</v>
      </c>
      <c r="N388" s="523"/>
      <c r="O388" s="210"/>
      <c r="P388" s="211"/>
      <c r="Q388" s="211"/>
    </row>
    <row r="389" spans="1:17">
      <c r="A389" s="217">
        <v>40</v>
      </c>
      <c r="B389" s="214" t="s">
        <v>128</v>
      </c>
      <c r="C389" s="215" t="s">
        <v>143</v>
      </c>
      <c r="D389" s="525" t="s">
        <v>190</v>
      </c>
      <c r="E389" s="217">
        <v>9.14</v>
      </c>
      <c r="F389" s="215">
        <v>8.8000000000000007</v>
      </c>
      <c r="G389" s="215">
        <v>153</v>
      </c>
      <c r="H389" s="215">
        <v>106</v>
      </c>
      <c r="I389" s="215">
        <v>53</v>
      </c>
      <c r="J389" s="218">
        <v>2.1600000000000001E-2</v>
      </c>
      <c r="K389" s="219"/>
      <c r="L389" s="335">
        <v>44.63</v>
      </c>
      <c r="M389" s="228" t="s">
        <v>191</v>
      </c>
      <c r="N389" s="523"/>
      <c r="O389" s="210"/>
      <c r="P389" s="211"/>
      <c r="Q389" s="211"/>
    </row>
    <row r="390" spans="1:17">
      <c r="A390" s="217">
        <v>41</v>
      </c>
      <c r="B390" s="214" t="s">
        <v>129</v>
      </c>
      <c r="C390" s="215" t="s">
        <v>144</v>
      </c>
      <c r="D390" s="525" t="s">
        <v>190</v>
      </c>
      <c r="E390" s="217">
        <v>9.14</v>
      </c>
      <c r="F390" s="215">
        <v>8.6</v>
      </c>
      <c r="G390" s="215">
        <v>153</v>
      </c>
      <c r="H390" s="215">
        <v>106</v>
      </c>
      <c r="I390" s="215">
        <v>53</v>
      </c>
      <c r="J390" s="218">
        <v>2.1600000000000001E-2</v>
      </c>
      <c r="K390" s="219"/>
      <c r="L390" s="335">
        <v>42.63</v>
      </c>
      <c r="M390" s="228" t="s">
        <v>191</v>
      </c>
      <c r="N390" s="523"/>
      <c r="O390" s="210"/>
      <c r="P390" s="211"/>
      <c r="Q390" s="211"/>
    </row>
    <row r="391" spans="1:17">
      <c r="A391" s="217">
        <v>42</v>
      </c>
      <c r="B391" s="214" t="s">
        <v>130</v>
      </c>
      <c r="C391" s="215" t="s">
        <v>145</v>
      </c>
      <c r="D391" s="525" t="s">
        <v>190</v>
      </c>
      <c r="E391" s="217">
        <v>2.0230000000000001</v>
      </c>
      <c r="F391" s="215">
        <v>0.69</v>
      </c>
      <c r="G391" s="215">
        <v>22</v>
      </c>
      <c r="H391" s="215">
        <v>15</v>
      </c>
      <c r="I391" s="215">
        <v>11</v>
      </c>
      <c r="J391" s="218">
        <v>1.2099999999999999E-3</v>
      </c>
      <c r="K391" s="219"/>
      <c r="L391" s="335">
        <v>16.37</v>
      </c>
      <c r="M391" s="228" t="s">
        <v>191</v>
      </c>
      <c r="N391" s="523"/>
      <c r="O391" s="210"/>
      <c r="P391" s="211"/>
      <c r="Q391" s="211"/>
    </row>
    <row r="392" spans="1:17">
      <c r="A392" s="217">
        <v>43</v>
      </c>
      <c r="B392" s="214" t="s">
        <v>131</v>
      </c>
      <c r="C392" s="215" t="s">
        <v>146</v>
      </c>
      <c r="D392" s="525" t="s">
        <v>190</v>
      </c>
      <c r="E392" s="217">
        <v>7.15</v>
      </c>
      <c r="F392" s="215">
        <v>6.8</v>
      </c>
      <c r="G392" s="215">
        <v>153</v>
      </c>
      <c r="H392" s="215">
        <v>106</v>
      </c>
      <c r="I392" s="215">
        <v>53</v>
      </c>
      <c r="J392" s="218">
        <v>2.1600000000000001E-2</v>
      </c>
      <c r="K392" s="219"/>
      <c r="L392" s="335">
        <v>44.02</v>
      </c>
      <c r="M392" s="228" t="s">
        <v>191</v>
      </c>
      <c r="N392" s="523"/>
      <c r="O392" s="210"/>
      <c r="P392" s="211"/>
      <c r="Q392" s="211"/>
    </row>
    <row r="393" spans="1:17">
      <c r="A393" s="217">
        <v>44</v>
      </c>
      <c r="B393" s="214" t="s">
        <v>132</v>
      </c>
      <c r="C393" s="215" t="s">
        <v>147</v>
      </c>
      <c r="D393" s="525" t="s">
        <v>190</v>
      </c>
      <c r="E393" s="217">
        <v>4.8099999999999996</v>
      </c>
      <c r="F393" s="215">
        <v>4.4000000000000004</v>
      </c>
      <c r="G393" s="215">
        <v>153</v>
      </c>
      <c r="H393" s="215">
        <v>59</v>
      </c>
      <c r="I393" s="215">
        <v>26</v>
      </c>
      <c r="J393" s="218">
        <v>1.17E-2</v>
      </c>
      <c r="K393" s="219"/>
      <c r="L393" s="335">
        <v>38.19</v>
      </c>
      <c r="M393" s="228" t="s">
        <v>191</v>
      </c>
      <c r="N393" s="523"/>
      <c r="O393" s="210"/>
      <c r="P393" s="211"/>
      <c r="Q393" s="211"/>
    </row>
    <row r="394" spans="1:17">
      <c r="A394" s="217">
        <v>45</v>
      </c>
      <c r="B394" s="214" t="s">
        <v>133</v>
      </c>
      <c r="C394" s="215" t="s">
        <v>148</v>
      </c>
      <c r="D394" s="525" t="s">
        <v>190</v>
      </c>
      <c r="E394" s="217">
        <v>5</v>
      </c>
      <c r="F394" s="215">
        <v>4.5999999999999996</v>
      </c>
      <c r="G394" s="215">
        <v>153</v>
      </c>
      <c r="H394" s="215">
        <v>59</v>
      </c>
      <c r="I394" s="215">
        <v>26</v>
      </c>
      <c r="J394" s="218">
        <v>1.15E-2</v>
      </c>
      <c r="K394" s="219"/>
      <c r="L394" s="335">
        <v>31.06</v>
      </c>
      <c r="M394" s="228" t="s">
        <v>191</v>
      </c>
      <c r="N394" s="523"/>
      <c r="O394" s="210"/>
      <c r="P394" s="211"/>
      <c r="Q394" s="211"/>
    </row>
    <row r="395" spans="1:17" s="247" customFormat="1">
      <c r="A395" s="217">
        <v>46</v>
      </c>
      <c r="B395" s="214" t="s">
        <v>134</v>
      </c>
      <c r="C395" s="215" t="s">
        <v>149</v>
      </c>
      <c r="D395" s="525" t="s">
        <v>190</v>
      </c>
      <c r="E395" s="217">
        <v>4.54</v>
      </c>
      <c r="F395" s="215">
        <v>4.2</v>
      </c>
      <c r="G395" s="215">
        <v>153</v>
      </c>
      <c r="H395" s="215">
        <v>106</v>
      </c>
      <c r="I395" s="215">
        <v>53</v>
      </c>
      <c r="J395" s="218">
        <v>1.2999999999999999E-2</v>
      </c>
      <c r="K395" s="215"/>
      <c r="L395" s="335">
        <v>96.46</v>
      </c>
      <c r="M395" s="528" t="s">
        <v>191</v>
      </c>
    </row>
    <row r="396" spans="1:17" s="247" customFormat="1">
      <c r="A396" s="217">
        <v>47</v>
      </c>
      <c r="B396" s="214" t="s">
        <v>135</v>
      </c>
      <c r="C396" s="215" t="s">
        <v>150</v>
      </c>
      <c r="D396" s="525" t="s">
        <v>190</v>
      </c>
      <c r="E396" s="217">
        <v>4.54</v>
      </c>
      <c r="F396" s="215">
        <v>4.2</v>
      </c>
      <c r="G396" s="215">
        <v>153</v>
      </c>
      <c r="H396" s="215">
        <v>106</v>
      </c>
      <c r="I396" s="215">
        <v>53</v>
      </c>
      <c r="J396" s="218">
        <v>1.2999999999999999E-2</v>
      </c>
      <c r="K396" s="215"/>
      <c r="L396" s="335">
        <v>94.14</v>
      </c>
      <c r="M396" s="528" t="s">
        <v>191</v>
      </c>
    </row>
    <row r="397" spans="1:17" s="247" customFormat="1">
      <c r="A397" s="217">
        <v>48</v>
      </c>
      <c r="B397" s="214" t="s">
        <v>136</v>
      </c>
      <c r="C397" s="215" t="s">
        <v>151</v>
      </c>
      <c r="D397" s="525" t="s">
        <v>190</v>
      </c>
      <c r="E397" s="217">
        <v>4.54</v>
      </c>
      <c r="F397" s="215">
        <v>4.2</v>
      </c>
      <c r="G397" s="215">
        <v>153</v>
      </c>
      <c r="H397" s="215">
        <v>106</v>
      </c>
      <c r="I397" s="215">
        <v>53</v>
      </c>
      <c r="J397" s="218">
        <v>1.2999999999999999E-2</v>
      </c>
      <c r="K397" s="215"/>
      <c r="L397" s="335">
        <v>97.38</v>
      </c>
      <c r="M397" s="528" t="s">
        <v>191</v>
      </c>
    </row>
    <row r="398" spans="1:17" s="247" customFormat="1">
      <c r="A398" s="217">
        <v>49</v>
      </c>
      <c r="B398" s="214" t="s">
        <v>137</v>
      </c>
      <c r="C398" s="215" t="s">
        <v>152</v>
      </c>
      <c r="D398" s="525" t="s">
        <v>190</v>
      </c>
      <c r="E398" s="217">
        <v>4.54</v>
      </c>
      <c r="F398" s="215">
        <v>4.2</v>
      </c>
      <c r="G398" s="215">
        <v>153</v>
      </c>
      <c r="H398" s="215">
        <v>106</v>
      </c>
      <c r="I398" s="215">
        <v>53</v>
      </c>
      <c r="J398" s="218">
        <v>1.2999999999999999E-2</v>
      </c>
      <c r="K398" s="215"/>
      <c r="L398" s="335">
        <v>95.06</v>
      </c>
      <c r="M398" s="528" t="s">
        <v>191</v>
      </c>
    </row>
    <row r="399" spans="1:17" s="247" customFormat="1">
      <c r="A399" s="217">
        <v>50</v>
      </c>
      <c r="B399" s="214" t="s">
        <v>138</v>
      </c>
      <c r="C399" s="215" t="s">
        <v>153</v>
      </c>
      <c r="D399" s="525" t="s">
        <v>190</v>
      </c>
      <c r="E399" s="217">
        <v>4.54</v>
      </c>
      <c r="F399" s="215">
        <v>4.2</v>
      </c>
      <c r="G399" s="215">
        <v>153</v>
      </c>
      <c r="H399" s="215">
        <v>106</v>
      </c>
      <c r="I399" s="215">
        <v>53</v>
      </c>
      <c r="J399" s="218">
        <v>1.2999999999999999E-2</v>
      </c>
      <c r="K399" s="215"/>
      <c r="L399" s="335">
        <v>96.87</v>
      </c>
      <c r="M399" s="528" t="s">
        <v>191</v>
      </c>
    </row>
    <row r="400" spans="1:17" s="247" customFormat="1">
      <c r="A400" s="217">
        <v>51</v>
      </c>
      <c r="B400" s="214" t="s">
        <v>139</v>
      </c>
      <c r="C400" s="215" t="s">
        <v>154</v>
      </c>
      <c r="D400" s="525" t="s">
        <v>190</v>
      </c>
      <c r="E400" s="217">
        <v>4.54</v>
      </c>
      <c r="F400" s="215">
        <v>4.2</v>
      </c>
      <c r="G400" s="215">
        <v>153</v>
      </c>
      <c r="H400" s="215">
        <v>106</v>
      </c>
      <c r="I400" s="215">
        <v>53</v>
      </c>
      <c r="J400" s="218">
        <v>1.2999999999999999E-2</v>
      </c>
      <c r="K400" s="215"/>
      <c r="L400" s="335">
        <v>96.87</v>
      </c>
      <c r="M400" s="528" t="s">
        <v>191</v>
      </c>
    </row>
    <row r="401" spans="1:14" s="247" customFormat="1">
      <c r="A401" s="217">
        <v>52</v>
      </c>
      <c r="B401" s="214" t="s">
        <v>140</v>
      </c>
      <c r="C401" s="215" t="s">
        <v>155</v>
      </c>
      <c r="D401" s="525" t="s">
        <v>190</v>
      </c>
      <c r="E401" s="217">
        <v>4.54</v>
      </c>
      <c r="F401" s="215">
        <v>4.2</v>
      </c>
      <c r="G401" s="215">
        <v>153</v>
      </c>
      <c r="H401" s="215">
        <v>106</v>
      </c>
      <c r="I401" s="215">
        <v>53</v>
      </c>
      <c r="J401" s="218">
        <v>1.2999999999999999E-2</v>
      </c>
      <c r="K401" s="215"/>
      <c r="L401" s="335">
        <v>98.33</v>
      </c>
      <c r="M401" s="528" t="s">
        <v>191</v>
      </c>
    </row>
    <row r="402" spans="1:14" s="247" customFormat="1">
      <c r="A402" s="217">
        <v>53</v>
      </c>
      <c r="B402" s="214" t="s">
        <v>345</v>
      </c>
      <c r="C402" s="215" t="s">
        <v>346</v>
      </c>
      <c r="D402" s="525" t="s">
        <v>190</v>
      </c>
      <c r="E402" s="217">
        <v>0.7</v>
      </c>
      <c r="F402" s="215">
        <v>0.6</v>
      </c>
      <c r="G402" s="215">
        <v>0</v>
      </c>
      <c r="H402" s="215">
        <v>0</v>
      </c>
      <c r="I402" s="215">
        <v>0</v>
      </c>
      <c r="J402" s="218">
        <v>3.5000000000000003E-2</v>
      </c>
      <c r="K402" s="215"/>
      <c r="L402" s="335">
        <v>0</v>
      </c>
      <c r="M402" s="528" t="s">
        <v>191</v>
      </c>
    </row>
    <row r="403" spans="1:14" s="247" customFormat="1">
      <c r="A403" s="217">
        <v>54</v>
      </c>
      <c r="B403" s="214" t="s">
        <v>615</v>
      </c>
      <c r="C403" s="215" t="s">
        <v>618</v>
      </c>
      <c r="D403" s="525" t="s">
        <v>190</v>
      </c>
      <c r="E403" s="217">
        <v>3</v>
      </c>
      <c r="F403" s="215">
        <v>2</v>
      </c>
      <c r="G403" s="215">
        <v>135</v>
      </c>
      <c r="H403" s="215">
        <v>45</v>
      </c>
      <c r="I403" s="215">
        <v>26</v>
      </c>
      <c r="J403" s="218">
        <v>3.1E-2</v>
      </c>
      <c r="K403" s="215"/>
      <c r="L403" s="335">
        <v>128.37</v>
      </c>
      <c r="M403" s="528" t="s">
        <v>191</v>
      </c>
    </row>
    <row r="404" spans="1:14" s="247" customFormat="1">
      <c r="A404" s="217">
        <v>55</v>
      </c>
      <c r="B404" s="214" t="s">
        <v>616</v>
      </c>
      <c r="C404" s="215" t="s">
        <v>619</v>
      </c>
      <c r="D404" s="525" t="s">
        <v>190</v>
      </c>
      <c r="E404" s="217">
        <v>3</v>
      </c>
      <c r="F404" s="215">
        <v>2</v>
      </c>
      <c r="G404" s="215">
        <v>135</v>
      </c>
      <c r="H404" s="215">
        <v>45</v>
      </c>
      <c r="I404" s="215">
        <v>26</v>
      </c>
      <c r="J404" s="218">
        <v>3.1E-2</v>
      </c>
      <c r="K404" s="219"/>
      <c r="L404" s="335">
        <v>159.74</v>
      </c>
      <c r="M404" s="228" t="s">
        <v>191</v>
      </c>
      <c r="N404" s="523"/>
    </row>
    <row r="405" spans="1:14" s="247" customFormat="1">
      <c r="A405" s="217">
        <v>56</v>
      </c>
      <c r="B405" s="214" t="s">
        <v>617</v>
      </c>
      <c r="C405" s="215" t="s">
        <v>620</v>
      </c>
      <c r="D405" s="525" t="s">
        <v>190</v>
      </c>
      <c r="E405" s="217">
        <v>3</v>
      </c>
      <c r="F405" s="215">
        <v>2</v>
      </c>
      <c r="G405" s="215">
        <v>135</v>
      </c>
      <c r="H405" s="215">
        <v>45</v>
      </c>
      <c r="I405" s="215">
        <v>26</v>
      </c>
      <c r="J405" s="218">
        <v>3.1E-2</v>
      </c>
      <c r="K405" s="219"/>
      <c r="L405" s="335">
        <v>128.04</v>
      </c>
      <c r="M405" s="228" t="s">
        <v>191</v>
      </c>
      <c r="N405" s="523"/>
    </row>
    <row r="406" spans="1:14" s="247" customFormat="1">
      <c r="A406" s="217">
        <v>57</v>
      </c>
      <c r="B406" s="214" t="s">
        <v>603</v>
      </c>
      <c r="C406" s="215" t="s">
        <v>604</v>
      </c>
      <c r="D406" s="525" t="s">
        <v>190</v>
      </c>
      <c r="E406" s="217">
        <v>1.5</v>
      </c>
      <c r="F406" s="215">
        <v>1</v>
      </c>
      <c r="G406" s="215">
        <v>125</v>
      </c>
      <c r="H406" s="215">
        <v>28</v>
      </c>
      <c r="I406" s="215">
        <v>27</v>
      </c>
      <c r="J406" s="218">
        <v>9.4000000000000004E-3</v>
      </c>
      <c r="K406" s="219"/>
      <c r="L406" s="335">
        <v>73.209999999999994</v>
      </c>
      <c r="M406" s="228" t="s">
        <v>191</v>
      </c>
      <c r="N406" s="523"/>
    </row>
    <row r="407" spans="1:14" s="247" customFormat="1">
      <c r="A407" s="217">
        <v>58</v>
      </c>
      <c r="B407" s="214" t="s">
        <v>624</v>
      </c>
      <c r="C407" s="215" t="s">
        <v>625</v>
      </c>
      <c r="D407" s="525" t="s">
        <v>190</v>
      </c>
      <c r="E407" s="217">
        <v>3.5</v>
      </c>
      <c r="F407" s="215">
        <v>1.59</v>
      </c>
      <c r="G407" s="215">
        <v>47</v>
      </c>
      <c r="H407" s="215">
        <v>30</v>
      </c>
      <c r="I407" s="215">
        <v>14</v>
      </c>
      <c r="J407" s="218">
        <v>2.1000000000000001E-2</v>
      </c>
      <c r="K407" s="219"/>
      <c r="L407" s="335">
        <v>1.42</v>
      </c>
      <c r="M407" s="228" t="s">
        <v>191</v>
      </c>
      <c r="N407" s="523"/>
    </row>
    <row r="408" spans="1:14" s="247" customFormat="1">
      <c r="A408" s="217">
        <v>59</v>
      </c>
      <c r="B408" s="214" t="s">
        <v>17</v>
      </c>
      <c r="C408" s="215" t="s">
        <v>16</v>
      </c>
      <c r="D408" s="525" t="s">
        <v>190</v>
      </c>
      <c r="E408" s="217">
        <v>8</v>
      </c>
      <c r="F408" s="215">
        <v>7.6</v>
      </c>
      <c r="G408" s="215">
        <v>82</v>
      </c>
      <c r="H408" s="215">
        <v>42</v>
      </c>
      <c r="I408" s="215">
        <v>13</v>
      </c>
      <c r="J408" s="218">
        <v>4.4771999999999999E-2</v>
      </c>
      <c r="K408" s="219"/>
      <c r="L408" s="555">
        <v>103.16</v>
      </c>
      <c r="M408" s="228" t="s">
        <v>191</v>
      </c>
      <c r="N408" s="523"/>
    </row>
    <row r="409" spans="1:14" s="247" customFormat="1">
      <c r="A409" s="217">
        <v>60</v>
      </c>
      <c r="B409" s="214" t="s">
        <v>539</v>
      </c>
      <c r="C409" s="215" t="s">
        <v>540</v>
      </c>
      <c r="D409" s="525" t="s">
        <v>190</v>
      </c>
      <c r="E409" s="223">
        <v>4.21</v>
      </c>
      <c r="F409" s="215">
        <v>4.12</v>
      </c>
      <c r="G409" s="215">
        <v>146</v>
      </c>
      <c r="H409" s="215">
        <v>95</v>
      </c>
      <c r="I409" s="215">
        <v>85</v>
      </c>
      <c r="J409" s="218">
        <v>9.3571428571428573E-3</v>
      </c>
      <c r="K409" s="219"/>
      <c r="L409" s="335">
        <v>28.85</v>
      </c>
      <c r="M409" s="228" t="s">
        <v>191</v>
      </c>
      <c r="N409" s="523"/>
    </row>
    <row r="410" spans="1:14" s="251" customFormat="1">
      <c r="A410" s="217">
        <v>61</v>
      </c>
      <c r="B410" s="214" t="s">
        <v>621</v>
      </c>
      <c r="C410" s="215" t="s">
        <v>614</v>
      </c>
      <c r="D410" s="525" t="s">
        <v>190</v>
      </c>
      <c r="E410" s="223">
        <v>4.21</v>
      </c>
      <c r="F410" s="215">
        <v>4.12</v>
      </c>
      <c r="G410" s="215">
        <v>95</v>
      </c>
      <c r="H410" s="215">
        <v>150</v>
      </c>
      <c r="I410" s="215">
        <v>76</v>
      </c>
      <c r="J410" s="218">
        <v>9.3571428571428573E-3</v>
      </c>
      <c r="K410" s="219"/>
      <c r="L410" s="335">
        <v>28.11</v>
      </c>
      <c r="M410" s="228" t="s">
        <v>191</v>
      </c>
      <c r="N410" s="523"/>
    </row>
    <row r="411" spans="1:14" s="247" customFormat="1">
      <c r="A411" s="217">
        <v>62</v>
      </c>
      <c r="B411" s="214" t="s">
        <v>288</v>
      </c>
      <c r="C411" s="215" t="s">
        <v>289</v>
      </c>
      <c r="D411" s="525" t="s">
        <v>190</v>
      </c>
      <c r="E411" s="223">
        <v>4.21</v>
      </c>
      <c r="F411" s="215">
        <v>4.12</v>
      </c>
      <c r="G411" s="215">
        <v>146</v>
      </c>
      <c r="H411" s="215">
        <v>95</v>
      </c>
      <c r="I411" s="215">
        <v>85</v>
      </c>
      <c r="J411" s="218">
        <v>9.3571428571428573E-3</v>
      </c>
      <c r="K411" s="219"/>
      <c r="L411" s="335">
        <v>37.49</v>
      </c>
      <c r="M411" s="228" t="s">
        <v>191</v>
      </c>
      <c r="N411" s="523"/>
    </row>
    <row r="412" spans="1:14" s="247" customFormat="1">
      <c r="A412" s="217">
        <v>63</v>
      </c>
      <c r="B412" s="214" t="s">
        <v>574</v>
      </c>
      <c r="C412" s="215" t="s">
        <v>580</v>
      </c>
      <c r="D412" s="525" t="s">
        <v>190</v>
      </c>
      <c r="E412" s="223">
        <v>3.59</v>
      </c>
      <c r="F412" s="215">
        <v>3.5</v>
      </c>
      <c r="G412" s="215">
        <v>146</v>
      </c>
      <c r="H412" s="215">
        <v>95</v>
      </c>
      <c r="I412" s="215">
        <v>85</v>
      </c>
      <c r="J412" s="218">
        <v>9.3571428571428573E-3</v>
      </c>
      <c r="K412" s="219"/>
      <c r="L412" s="335">
        <v>31.98</v>
      </c>
      <c r="M412" s="228" t="s">
        <v>191</v>
      </c>
      <c r="N412" s="523"/>
    </row>
    <row r="413" spans="1:14" s="247" customFormat="1">
      <c r="A413" s="217">
        <v>64</v>
      </c>
      <c r="B413" s="214" t="s">
        <v>568</v>
      </c>
      <c r="C413" s="215" t="s">
        <v>569</v>
      </c>
      <c r="D413" s="525" t="s">
        <v>190</v>
      </c>
      <c r="E413" s="223">
        <v>3.59</v>
      </c>
      <c r="F413" s="215">
        <v>3.5</v>
      </c>
      <c r="G413" s="215">
        <v>146</v>
      </c>
      <c r="H413" s="215">
        <v>95</v>
      </c>
      <c r="I413" s="215">
        <v>85</v>
      </c>
      <c r="J413" s="218">
        <v>9.8250000000000004E-3</v>
      </c>
      <c r="K413" s="219"/>
      <c r="L413" s="335">
        <v>30.53</v>
      </c>
      <c r="M413" s="228" t="s">
        <v>191</v>
      </c>
      <c r="N413" s="523"/>
    </row>
    <row r="414" spans="1:14" s="251" customFormat="1">
      <c r="A414" s="217">
        <v>65</v>
      </c>
      <c r="B414" s="214" t="s">
        <v>0</v>
      </c>
      <c r="C414" s="215" t="s">
        <v>5</v>
      </c>
      <c r="D414" s="525" t="s">
        <v>190</v>
      </c>
      <c r="E414" s="223">
        <v>3.59</v>
      </c>
      <c r="F414" s="215">
        <v>3.5</v>
      </c>
      <c r="G414" s="215">
        <v>96</v>
      </c>
      <c r="H414" s="215">
        <v>67</v>
      </c>
      <c r="I414" s="215">
        <v>90</v>
      </c>
      <c r="J414" s="218">
        <f>96*67*90/1000000</f>
        <v>0.57887999999999995</v>
      </c>
      <c r="K414" s="219"/>
      <c r="L414" s="335">
        <v>17.03</v>
      </c>
      <c r="M414" s="228" t="s">
        <v>191</v>
      </c>
      <c r="N414" s="523"/>
    </row>
    <row r="415" spans="1:14" s="247" customFormat="1">
      <c r="A415" s="217">
        <v>66</v>
      </c>
      <c r="B415" s="214" t="s">
        <v>1</v>
      </c>
      <c r="C415" s="215" t="s">
        <v>578</v>
      </c>
      <c r="D415" s="525" t="s">
        <v>190</v>
      </c>
      <c r="E415" s="217">
        <v>1.1000000000000001</v>
      </c>
      <c r="F415" s="215">
        <v>1</v>
      </c>
      <c r="G415" s="215">
        <v>96</v>
      </c>
      <c r="H415" s="215">
        <v>67</v>
      </c>
      <c r="I415" s="215">
        <v>90</v>
      </c>
      <c r="J415" s="218">
        <f>96*67*90/1000000</f>
        <v>0.57887999999999995</v>
      </c>
      <c r="K415" s="219"/>
      <c r="L415" s="335">
        <v>15.12</v>
      </c>
      <c r="M415" s="228" t="s">
        <v>191</v>
      </c>
      <c r="N415" s="523"/>
    </row>
    <row r="416" spans="1:14" s="247" customFormat="1">
      <c r="A416" s="217">
        <v>67</v>
      </c>
      <c r="B416" s="214" t="s">
        <v>2</v>
      </c>
      <c r="C416" s="215" t="s">
        <v>6</v>
      </c>
      <c r="D416" s="525" t="s">
        <v>190</v>
      </c>
      <c r="E416" s="217">
        <v>1.6</v>
      </c>
      <c r="F416" s="215">
        <v>1.5</v>
      </c>
      <c r="G416" s="215">
        <v>96</v>
      </c>
      <c r="H416" s="215">
        <v>67</v>
      </c>
      <c r="I416" s="215">
        <v>90</v>
      </c>
      <c r="J416" s="218">
        <f>96*67*90/1000000</f>
        <v>0.57887999999999995</v>
      </c>
      <c r="K416" s="219"/>
      <c r="L416" s="335">
        <v>16.59</v>
      </c>
      <c r="M416" s="228" t="s">
        <v>191</v>
      </c>
      <c r="N416" s="523"/>
    </row>
    <row r="417" spans="1:17" s="247" customFormat="1">
      <c r="A417" s="217">
        <v>68</v>
      </c>
      <c r="B417" s="214" t="s">
        <v>3</v>
      </c>
      <c r="C417" s="215" t="s">
        <v>7</v>
      </c>
      <c r="D417" s="525" t="s">
        <v>190</v>
      </c>
      <c r="E417" s="217">
        <v>0</v>
      </c>
      <c r="F417" s="215">
        <v>0</v>
      </c>
      <c r="G417" s="215">
        <v>0</v>
      </c>
      <c r="H417" s="215">
        <v>0</v>
      </c>
      <c r="I417" s="215">
        <v>0</v>
      </c>
      <c r="J417" s="218">
        <v>0</v>
      </c>
      <c r="K417" s="219"/>
      <c r="L417" s="335">
        <v>11.94</v>
      </c>
      <c r="M417" s="228" t="s">
        <v>191</v>
      </c>
      <c r="N417" s="523"/>
    </row>
    <row r="418" spans="1:17" s="247" customFormat="1">
      <c r="A418" s="217">
        <v>69</v>
      </c>
      <c r="B418" s="214" t="s">
        <v>4</v>
      </c>
      <c r="C418" s="215" t="s">
        <v>8</v>
      </c>
      <c r="D418" s="525" t="s">
        <v>190</v>
      </c>
      <c r="E418" s="217">
        <v>0</v>
      </c>
      <c r="F418" s="215">
        <v>0</v>
      </c>
      <c r="G418" s="215">
        <v>0</v>
      </c>
      <c r="H418" s="215">
        <v>0</v>
      </c>
      <c r="I418" s="215">
        <v>0</v>
      </c>
      <c r="J418" s="218">
        <v>0</v>
      </c>
      <c r="K418" s="219"/>
      <c r="L418" s="335">
        <v>11.94</v>
      </c>
      <c r="M418" s="228" t="s">
        <v>191</v>
      </c>
      <c r="N418" s="523"/>
    </row>
    <row r="419" spans="1:17" s="247" customFormat="1">
      <c r="A419" s="217">
        <v>70</v>
      </c>
      <c r="B419" s="214" t="s">
        <v>599</v>
      </c>
      <c r="C419" s="215" t="s">
        <v>577</v>
      </c>
      <c r="D419" s="525" t="s">
        <v>190</v>
      </c>
      <c r="E419" s="217">
        <v>0.3</v>
      </c>
      <c r="F419" s="215">
        <v>0.25</v>
      </c>
      <c r="G419" s="215">
        <v>99</v>
      </c>
      <c r="H419" s="215">
        <v>58</v>
      </c>
      <c r="I419" s="215">
        <v>60</v>
      </c>
      <c r="J419" s="218">
        <f>99*58*60/1000000</f>
        <v>0.34451999999999999</v>
      </c>
      <c r="K419" s="219"/>
      <c r="L419" s="335">
        <v>8.73</v>
      </c>
      <c r="M419" s="228" t="s">
        <v>191</v>
      </c>
      <c r="N419" s="523"/>
    </row>
    <row r="420" spans="1:17" s="247" customFormat="1">
      <c r="A420" s="217">
        <v>71</v>
      </c>
      <c r="B420" s="214" t="s">
        <v>600</v>
      </c>
      <c r="C420" s="215" t="s">
        <v>576</v>
      </c>
      <c r="D420" s="525" t="s">
        <v>190</v>
      </c>
      <c r="E420" s="217">
        <v>0.6</v>
      </c>
      <c r="F420" s="215">
        <v>0.5</v>
      </c>
      <c r="G420" s="215">
        <v>99</v>
      </c>
      <c r="H420" s="215">
        <v>58</v>
      </c>
      <c r="I420" s="215">
        <v>60</v>
      </c>
      <c r="J420" s="218">
        <f>99*58*60/1000000</f>
        <v>0.34451999999999999</v>
      </c>
      <c r="K420" s="219"/>
      <c r="L420" s="335">
        <v>6.24</v>
      </c>
      <c r="M420" s="228" t="s">
        <v>191</v>
      </c>
      <c r="N420" s="523"/>
    </row>
    <row r="421" spans="1:17" s="247" customFormat="1">
      <c r="A421" s="217">
        <v>72</v>
      </c>
      <c r="B421" s="214" t="s">
        <v>601</v>
      </c>
      <c r="C421" s="215" t="s">
        <v>575</v>
      </c>
      <c r="D421" s="525" t="s">
        <v>190</v>
      </c>
      <c r="E421" s="217">
        <v>0.6</v>
      </c>
      <c r="F421" s="215">
        <v>0.5</v>
      </c>
      <c r="G421" s="215">
        <v>99</v>
      </c>
      <c r="H421" s="215">
        <v>58</v>
      </c>
      <c r="I421" s="215">
        <v>60</v>
      </c>
      <c r="J421" s="218">
        <f>99*58*60/1000000</f>
        <v>0.34451999999999999</v>
      </c>
      <c r="K421" s="219"/>
      <c r="L421" s="335">
        <v>6.24</v>
      </c>
      <c r="M421" s="228" t="s">
        <v>191</v>
      </c>
      <c r="N421" s="523"/>
    </row>
    <row r="422" spans="1:17">
      <c r="A422" s="217">
        <v>73</v>
      </c>
      <c r="B422" s="214" t="s">
        <v>660</v>
      </c>
      <c r="C422" s="215" t="s">
        <v>659</v>
      </c>
      <c r="D422" s="525" t="s">
        <v>807</v>
      </c>
      <c r="E422" s="217">
        <v>8.82</v>
      </c>
      <c r="F422" s="215">
        <v>8.7200000000000006</v>
      </c>
      <c r="G422" s="215">
        <v>0</v>
      </c>
      <c r="H422" s="215">
        <v>0</v>
      </c>
      <c r="I422" s="215">
        <v>0</v>
      </c>
      <c r="J422" s="218">
        <v>1.5859999999999999E-2</v>
      </c>
      <c r="K422" s="215"/>
      <c r="L422" s="335">
        <v>33.07</v>
      </c>
      <c r="M422" s="228" t="s">
        <v>191</v>
      </c>
      <c r="N422" s="523"/>
      <c r="O422" s="210"/>
      <c r="P422" s="229"/>
      <c r="Q422" s="229"/>
    </row>
    <row r="423" spans="1:17">
      <c r="A423" s="217">
        <v>74</v>
      </c>
      <c r="B423" s="214" t="s">
        <v>13</v>
      </c>
      <c r="C423" s="215" t="s">
        <v>583</v>
      </c>
      <c r="D423" s="525" t="s">
        <v>807</v>
      </c>
      <c r="E423" s="217">
        <v>8.82</v>
      </c>
      <c r="F423" s="215">
        <v>8.7200000000000006</v>
      </c>
      <c r="G423" s="215">
        <v>0</v>
      </c>
      <c r="H423" s="215">
        <v>0</v>
      </c>
      <c r="I423" s="215">
        <v>0</v>
      </c>
      <c r="J423" s="218">
        <v>1.5859999999999999E-2</v>
      </c>
      <c r="K423" s="225"/>
      <c r="L423" s="335">
        <v>16.59</v>
      </c>
      <c r="M423" s="228" t="s">
        <v>191</v>
      </c>
      <c r="N423" s="523"/>
      <c r="O423" s="210"/>
      <c r="P423" s="229"/>
      <c r="Q423" s="229"/>
    </row>
    <row r="424" spans="1:17" s="247" customFormat="1">
      <c r="A424" s="217">
        <v>75</v>
      </c>
      <c r="B424" s="214" t="s">
        <v>824</v>
      </c>
      <c r="C424" s="216" t="s">
        <v>9</v>
      </c>
      <c r="D424" s="525" t="s">
        <v>190</v>
      </c>
      <c r="E424" s="217">
        <v>0.03</v>
      </c>
      <c r="F424" s="215">
        <v>0.02</v>
      </c>
      <c r="G424" s="215">
        <v>0</v>
      </c>
      <c r="H424" s="215">
        <v>0</v>
      </c>
      <c r="I424" s="215">
        <v>0</v>
      </c>
      <c r="J424" s="218">
        <v>1.8000000000000001E-4</v>
      </c>
      <c r="K424" s="225"/>
      <c r="L424" s="335">
        <v>1.1200000000000001</v>
      </c>
      <c r="M424" s="528" t="s">
        <v>191</v>
      </c>
      <c r="N424" s="523"/>
    </row>
    <row r="425" spans="1:17">
      <c r="A425" s="217">
        <v>76</v>
      </c>
      <c r="B425" s="216" t="s">
        <v>919</v>
      </c>
      <c r="C425" s="216" t="s">
        <v>920</v>
      </c>
      <c r="D425" s="227" t="s">
        <v>190</v>
      </c>
      <c r="E425" s="221">
        <v>9.8000000000000007</v>
      </c>
      <c r="F425" s="221">
        <v>9</v>
      </c>
      <c r="G425" s="221">
        <v>61</v>
      </c>
      <c r="H425" s="215">
        <v>40</v>
      </c>
      <c r="I425" s="215">
        <v>15</v>
      </c>
      <c r="J425" s="218">
        <v>3.5999999999999997E-2</v>
      </c>
      <c r="K425" s="219"/>
      <c r="L425" s="335">
        <v>0</v>
      </c>
      <c r="M425" s="528" t="s">
        <v>191</v>
      </c>
      <c r="N425" s="523"/>
    </row>
    <row r="426" spans="1:17">
      <c r="A426" s="217">
        <v>77</v>
      </c>
      <c r="B426" s="216" t="s">
        <v>838</v>
      </c>
      <c r="C426" s="216" t="s">
        <v>845</v>
      </c>
      <c r="D426" s="227" t="s">
        <v>190</v>
      </c>
      <c r="E426" s="223">
        <v>7.49</v>
      </c>
      <c r="F426" s="221">
        <v>7</v>
      </c>
      <c r="G426" s="221">
        <v>149</v>
      </c>
      <c r="H426" s="215">
        <v>102</v>
      </c>
      <c r="I426" s="215">
        <v>45</v>
      </c>
      <c r="J426" s="218">
        <f>(149*102*45/1000000)/45</f>
        <v>1.5198E-2</v>
      </c>
      <c r="K426" s="219"/>
      <c r="L426" s="335">
        <v>0</v>
      </c>
      <c r="M426" s="528" t="s">
        <v>191</v>
      </c>
      <c r="N426" s="523"/>
    </row>
    <row r="427" spans="1:17">
      <c r="A427" s="217">
        <v>78</v>
      </c>
      <c r="B427" s="215" t="s">
        <v>839</v>
      </c>
      <c r="C427" s="215" t="s">
        <v>846</v>
      </c>
      <c r="D427" s="227" t="s">
        <v>190</v>
      </c>
      <c r="E427" s="223">
        <v>7.2</v>
      </c>
      <c r="F427" s="221">
        <v>6.8</v>
      </c>
      <c r="G427" s="221">
        <v>149</v>
      </c>
      <c r="H427" s="215">
        <v>102</v>
      </c>
      <c r="I427" s="215">
        <v>45</v>
      </c>
      <c r="J427" s="218">
        <f>(149*102*45/1000000)/54</f>
        <v>1.2665000000000001E-2</v>
      </c>
      <c r="K427" s="219"/>
      <c r="L427" s="335">
        <v>0</v>
      </c>
      <c r="M427" s="228" t="s">
        <v>191</v>
      </c>
      <c r="N427" s="523"/>
      <c r="O427" s="210"/>
      <c r="P427" s="229"/>
      <c r="Q427" s="229"/>
    </row>
    <row r="428" spans="1:17">
      <c r="A428" s="217">
        <v>79</v>
      </c>
      <c r="B428" s="215" t="s">
        <v>840</v>
      </c>
      <c r="C428" s="215" t="s">
        <v>847</v>
      </c>
      <c r="D428" s="227" t="s">
        <v>190</v>
      </c>
      <c r="E428" s="223">
        <v>7.4</v>
      </c>
      <c r="F428" s="221">
        <v>7</v>
      </c>
      <c r="G428" s="221">
        <v>149</v>
      </c>
      <c r="H428" s="215">
        <v>102</v>
      </c>
      <c r="I428" s="215">
        <v>45</v>
      </c>
      <c r="J428" s="218">
        <f>(149*102*45/1000000)/54</f>
        <v>1.2665000000000001E-2</v>
      </c>
      <c r="K428" s="219"/>
      <c r="L428" s="335">
        <v>0</v>
      </c>
      <c r="M428" s="228" t="s">
        <v>191</v>
      </c>
      <c r="N428" s="523"/>
      <c r="O428" s="210"/>
      <c r="P428" s="229"/>
      <c r="Q428" s="229"/>
    </row>
    <row r="429" spans="1:17">
      <c r="A429" s="217">
        <v>80</v>
      </c>
      <c r="B429" s="215" t="s">
        <v>841</v>
      </c>
      <c r="C429" s="215" t="s">
        <v>848</v>
      </c>
      <c r="D429" s="227" t="s">
        <v>190</v>
      </c>
      <c r="E429" s="223">
        <v>6.3</v>
      </c>
      <c r="F429" s="221">
        <v>6</v>
      </c>
      <c r="G429" s="221">
        <v>149</v>
      </c>
      <c r="H429" s="215">
        <v>102</v>
      </c>
      <c r="I429" s="215">
        <v>45</v>
      </c>
      <c r="J429" s="218">
        <f>(149*102*45/1000000)/72</f>
        <v>9.4987500000000002E-3</v>
      </c>
      <c r="K429" s="219"/>
      <c r="L429" s="335">
        <v>0</v>
      </c>
      <c r="M429" s="228" t="s">
        <v>191</v>
      </c>
      <c r="N429" s="523"/>
      <c r="O429" s="210"/>
      <c r="P429" s="229"/>
      <c r="Q429" s="229"/>
    </row>
    <row r="430" spans="1:17">
      <c r="A430" s="217">
        <v>81</v>
      </c>
      <c r="B430" s="215" t="s">
        <v>842</v>
      </c>
      <c r="C430" s="216" t="s">
        <v>849</v>
      </c>
      <c r="D430" s="227" t="s">
        <v>190</v>
      </c>
      <c r="E430" s="223">
        <v>2.4</v>
      </c>
      <c r="F430" s="221">
        <v>2.2000000000000002</v>
      </c>
      <c r="G430" s="221">
        <v>158</v>
      </c>
      <c r="H430" s="215">
        <v>57</v>
      </c>
      <c r="I430" s="215">
        <v>20</v>
      </c>
      <c r="J430" s="218">
        <f>(158*57*20/1000000)/40</f>
        <v>4.5030000000000001E-3</v>
      </c>
      <c r="K430" s="219"/>
      <c r="L430" s="335">
        <v>0</v>
      </c>
      <c r="M430" s="528" t="s">
        <v>191</v>
      </c>
      <c r="N430" s="523"/>
    </row>
    <row r="431" spans="1:17">
      <c r="A431" s="217">
        <v>82</v>
      </c>
      <c r="B431" s="216" t="s">
        <v>843</v>
      </c>
      <c r="C431" s="216" t="s">
        <v>850</v>
      </c>
      <c r="D431" s="227" t="s">
        <v>190</v>
      </c>
      <c r="E431" s="223">
        <v>4.8</v>
      </c>
      <c r="F431" s="221">
        <v>4.4000000000000004</v>
      </c>
      <c r="G431" s="221">
        <v>158</v>
      </c>
      <c r="H431" s="215">
        <v>57</v>
      </c>
      <c r="I431" s="215">
        <v>20</v>
      </c>
      <c r="J431" s="218">
        <f>(158*57*20/1000000)/25</f>
        <v>7.2047999999999999E-3</v>
      </c>
      <c r="K431" s="219"/>
      <c r="L431" s="335">
        <v>0</v>
      </c>
      <c r="M431" s="228" t="s">
        <v>191</v>
      </c>
      <c r="N431" s="523"/>
      <c r="O431" s="210"/>
      <c r="P431" s="211"/>
      <c r="Q431" s="211"/>
    </row>
    <row r="432" spans="1:17">
      <c r="A432" s="217">
        <v>83</v>
      </c>
      <c r="B432" s="216" t="s">
        <v>844</v>
      </c>
      <c r="C432" s="216" t="s">
        <v>851</v>
      </c>
      <c r="D432" s="227" t="s">
        <v>190</v>
      </c>
      <c r="E432" s="223">
        <v>2.6</v>
      </c>
      <c r="F432" s="221">
        <v>2.5</v>
      </c>
      <c r="G432" s="221">
        <v>49</v>
      </c>
      <c r="H432" s="215">
        <v>59</v>
      </c>
      <c r="I432" s="215">
        <v>22</v>
      </c>
      <c r="J432" s="218">
        <f>(49*59*22/1000000)/7</f>
        <v>9.0860000000000003E-3</v>
      </c>
      <c r="K432" s="219"/>
      <c r="L432" s="335">
        <v>0</v>
      </c>
      <c r="M432" s="228" t="s">
        <v>191</v>
      </c>
      <c r="N432" s="523"/>
      <c r="O432" s="210"/>
      <c r="P432" s="211"/>
      <c r="Q432" s="211"/>
    </row>
    <row r="433" spans="1:17" s="247" customFormat="1">
      <c r="A433" s="217">
        <v>84</v>
      </c>
      <c r="B433" s="215" t="s">
        <v>852</v>
      </c>
      <c r="C433" s="215" t="s">
        <v>853</v>
      </c>
      <c r="D433" s="227" t="s">
        <v>190</v>
      </c>
      <c r="E433" s="223">
        <v>6.6</v>
      </c>
      <c r="F433" s="221">
        <v>6.2</v>
      </c>
      <c r="G433" s="221">
        <v>149</v>
      </c>
      <c r="H433" s="215">
        <v>102</v>
      </c>
      <c r="I433" s="215">
        <v>45</v>
      </c>
      <c r="J433" s="218">
        <f>(149*102*45/1000000)/54</f>
        <v>1.2665000000000001E-2</v>
      </c>
      <c r="K433" s="219"/>
      <c r="L433" s="335">
        <v>0</v>
      </c>
      <c r="M433" s="228" t="s">
        <v>191</v>
      </c>
      <c r="N433" s="523"/>
    </row>
    <row r="434" spans="1:17" s="247" customFormat="1">
      <c r="A434" s="217"/>
      <c r="B434" s="215"/>
      <c r="C434" s="215"/>
      <c r="D434" s="227" t="s">
        <v>190</v>
      </c>
      <c r="E434" s="221"/>
      <c r="F434" s="221"/>
      <c r="G434" s="221"/>
      <c r="H434" s="215"/>
      <c r="I434" s="215"/>
      <c r="J434" s="218"/>
      <c r="K434" s="219"/>
      <c r="L434" s="222"/>
      <c r="M434" s="228" t="s">
        <v>191</v>
      </c>
      <c r="N434" s="523"/>
    </row>
    <row r="435" spans="1:17">
      <c r="B435" s="208"/>
      <c r="C435" s="208"/>
      <c r="D435" s="227" t="s">
        <v>190</v>
      </c>
      <c r="E435" s="221"/>
      <c r="F435" s="221"/>
      <c r="G435" s="221"/>
      <c r="H435" s="215"/>
      <c r="I435" s="215"/>
      <c r="J435" s="218"/>
      <c r="K435" s="208"/>
      <c r="L435" s="222"/>
      <c r="M435" s="228" t="s">
        <v>191</v>
      </c>
      <c r="N435" s="523"/>
    </row>
    <row r="436" spans="1:17">
      <c r="B436" s="208"/>
      <c r="C436" s="208"/>
      <c r="D436" s="227" t="s">
        <v>190</v>
      </c>
      <c r="E436" s="221"/>
      <c r="F436" s="221"/>
      <c r="G436" s="221"/>
      <c r="H436" s="215"/>
      <c r="I436" s="215"/>
      <c r="J436" s="218"/>
      <c r="K436" s="208"/>
      <c r="L436" s="222"/>
      <c r="M436" s="228" t="s">
        <v>191</v>
      </c>
      <c r="N436" s="523"/>
    </row>
    <row r="437" spans="1:17">
      <c r="B437" s="208"/>
      <c r="C437" s="208"/>
      <c r="D437" s="227" t="s">
        <v>190</v>
      </c>
      <c r="E437" s="221"/>
      <c r="F437" s="221"/>
      <c r="G437" s="221"/>
      <c r="H437" s="215"/>
      <c r="I437" s="215"/>
      <c r="J437" s="218"/>
      <c r="K437" s="208"/>
      <c r="L437" s="222"/>
      <c r="M437" s="228" t="s">
        <v>191</v>
      </c>
      <c r="N437" s="523"/>
    </row>
    <row r="438" spans="1:17">
      <c r="B438" s="208"/>
      <c r="C438" s="208"/>
      <c r="D438" s="227" t="s">
        <v>190</v>
      </c>
      <c r="E438" s="221"/>
      <c r="F438" s="221"/>
      <c r="G438" s="221"/>
      <c r="H438" s="215"/>
      <c r="I438" s="215"/>
      <c r="J438" s="218"/>
      <c r="K438" s="208"/>
      <c r="L438" s="222"/>
      <c r="M438" s="228" t="s">
        <v>191</v>
      </c>
      <c r="N438" s="523"/>
    </row>
    <row r="439" spans="1:17">
      <c r="B439" s="208"/>
      <c r="C439" s="208"/>
      <c r="D439" s="227" t="s">
        <v>190</v>
      </c>
      <c r="E439" s="221"/>
      <c r="F439" s="221"/>
      <c r="G439" s="221"/>
      <c r="H439" s="215"/>
      <c r="I439" s="215"/>
      <c r="J439" s="218"/>
      <c r="K439" s="208"/>
      <c r="L439" s="222"/>
      <c r="M439" s="228" t="s">
        <v>191</v>
      </c>
      <c r="N439" s="523"/>
    </row>
    <row r="440" spans="1:17">
      <c r="B440" s="208"/>
      <c r="C440" s="208"/>
      <c r="D440" s="227" t="s">
        <v>190</v>
      </c>
      <c r="E440" s="221"/>
      <c r="F440" s="221"/>
      <c r="G440" s="221"/>
      <c r="H440" s="215"/>
      <c r="I440" s="215"/>
      <c r="J440" s="218"/>
      <c r="K440" s="208"/>
      <c r="L440" s="222"/>
      <c r="M440" s="228" t="s">
        <v>191</v>
      </c>
      <c r="N440" s="523"/>
    </row>
    <row r="441" spans="1:17">
      <c r="B441" s="208"/>
      <c r="C441" s="208"/>
      <c r="D441" s="227" t="s">
        <v>190</v>
      </c>
      <c r="E441" s="221"/>
      <c r="F441" s="221"/>
      <c r="G441" s="221"/>
      <c r="H441" s="215"/>
      <c r="I441" s="215"/>
      <c r="J441" s="218"/>
      <c r="K441" s="208"/>
      <c r="L441" s="222"/>
      <c r="M441" s="228" t="s">
        <v>191</v>
      </c>
      <c r="N441" s="523"/>
    </row>
    <row r="442" spans="1:17">
      <c r="B442" s="208"/>
      <c r="C442" s="208"/>
      <c r="D442" s="227" t="s">
        <v>190</v>
      </c>
      <c r="E442" s="221"/>
      <c r="F442" s="221"/>
      <c r="G442" s="221"/>
      <c r="H442" s="215"/>
      <c r="I442" s="215"/>
      <c r="J442" s="218"/>
      <c r="K442" s="208"/>
      <c r="L442" s="222"/>
      <c r="M442" s="228" t="s">
        <v>191</v>
      </c>
      <c r="N442" s="523"/>
    </row>
    <row r="443" spans="1:17">
      <c r="B443" s="208"/>
      <c r="C443" s="208"/>
      <c r="D443" s="227" t="s">
        <v>190</v>
      </c>
      <c r="E443" s="221"/>
      <c r="F443" s="221"/>
      <c r="G443" s="221"/>
      <c r="H443" s="215"/>
      <c r="I443" s="215"/>
      <c r="J443" s="218"/>
      <c r="K443" s="208"/>
      <c r="L443" s="222"/>
      <c r="M443" s="228" t="s">
        <v>191</v>
      </c>
      <c r="N443" s="523"/>
    </row>
    <row r="444" spans="1:17">
      <c r="B444" s="208"/>
      <c r="C444" s="208"/>
      <c r="D444" s="227" t="s">
        <v>190</v>
      </c>
      <c r="E444" s="221"/>
      <c r="F444" s="221"/>
      <c r="G444" s="221"/>
      <c r="H444" s="215"/>
      <c r="I444" s="215"/>
      <c r="J444" s="218"/>
      <c r="K444" s="208"/>
      <c r="L444" s="222"/>
      <c r="M444" s="228" t="s">
        <v>191</v>
      </c>
      <c r="N444" s="523"/>
    </row>
    <row r="445" spans="1:17">
      <c r="B445" s="208"/>
      <c r="C445" s="208"/>
      <c r="D445" s="227" t="s">
        <v>190</v>
      </c>
      <c r="E445" s="221"/>
      <c r="F445" s="221"/>
      <c r="G445" s="221"/>
      <c r="H445" s="215"/>
      <c r="I445" s="215"/>
      <c r="J445" s="218"/>
      <c r="K445" s="208"/>
      <c r="L445" s="222"/>
      <c r="M445" s="228" t="s">
        <v>191</v>
      </c>
      <c r="N445" s="523"/>
    </row>
    <row r="446" spans="1:17">
      <c r="B446" s="208"/>
      <c r="C446" s="208"/>
      <c r="D446" s="227" t="s">
        <v>190</v>
      </c>
      <c r="E446" s="221"/>
      <c r="F446" s="221"/>
      <c r="G446" s="221"/>
      <c r="H446" s="215"/>
      <c r="I446" s="215"/>
      <c r="J446" s="218"/>
      <c r="K446" s="208"/>
      <c r="L446" s="222"/>
      <c r="M446" s="228" t="s">
        <v>191</v>
      </c>
      <c r="N446" s="523"/>
    </row>
    <row r="447" spans="1:17">
      <c r="B447" s="208"/>
      <c r="C447" s="208"/>
      <c r="D447" s="227" t="s">
        <v>190</v>
      </c>
      <c r="E447" s="221"/>
      <c r="F447" s="221"/>
      <c r="G447" s="221"/>
      <c r="H447" s="215"/>
      <c r="I447" s="215"/>
      <c r="J447" s="218"/>
      <c r="K447" s="208"/>
      <c r="L447" s="222"/>
      <c r="M447" s="228" t="s">
        <v>191</v>
      </c>
      <c r="N447" s="523"/>
    </row>
    <row r="448" spans="1:17">
      <c r="A448" s="217"/>
      <c r="B448" s="215"/>
      <c r="C448" s="215"/>
      <c r="D448" s="227" t="s">
        <v>190</v>
      </c>
      <c r="E448" s="221"/>
      <c r="F448" s="221"/>
      <c r="G448" s="221"/>
      <c r="H448" s="215"/>
      <c r="I448" s="215"/>
      <c r="J448" s="218"/>
      <c r="K448" s="219"/>
      <c r="L448" s="232"/>
      <c r="M448" s="228" t="s">
        <v>191</v>
      </c>
      <c r="N448" s="523"/>
      <c r="P448" s="229"/>
      <c r="Q448" s="229"/>
    </row>
    <row r="449" spans="1:17" s="251" customFormat="1">
      <c r="A449" s="217"/>
      <c r="B449" s="215"/>
      <c r="C449" s="215"/>
      <c r="D449" s="227" t="s">
        <v>190</v>
      </c>
      <c r="E449" s="221"/>
      <c r="F449" s="221"/>
      <c r="G449" s="221"/>
      <c r="H449" s="215"/>
      <c r="I449" s="215"/>
      <c r="J449" s="218"/>
      <c r="K449" s="219"/>
      <c r="L449" s="222"/>
      <c r="M449" s="228" t="s">
        <v>191</v>
      </c>
      <c r="N449" s="523"/>
    </row>
    <row r="450" spans="1:17">
      <c r="B450" s="215"/>
      <c r="C450" s="208"/>
      <c r="D450" s="227" t="s">
        <v>190</v>
      </c>
      <c r="E450" s="221"/>
      <c r="F450" s="221"/>
      <c r="G450" s="221"/>
      <c r="H450" s="215"/>
      <c r="I450" s="215"/>
      <c r="J450" s="218"/>
      <c r="K450" s="208"/>
      <c r="L450" s="222"/>
      <c r="M450" s="228" t="s">
        <v>191</v>
      </c>
      <c r="N450" s="523"/>
    </row>
    <row r="451" spans="1:17" s="247" customFormat="1">
      <c r="A451" s="217"/>
      <c r="B451" s="215"/>
      <c r="C451" s="215"/>
      <c r="D451" s="227" t="s">
        <v>190</v>
      </c>
      <c r="E451" s="221"/>
      <c r="F451" s="221"/>
      <c r="G451" s="221"/>
      <c r="H451" s="215"/>
      <c r="I451" s="215"/>
      <c r="J451" s="218"/>
      <c r="K451" s="219"/>
      <c r="L451" s="222"/>
      <c r="M451" s="228" t="s">
        <v>191</v>
      </c>
      <c r="N451" s="523"/>
    </row>
    <row r="452" spans="1:17" s="247" customFormat="1">
      <c r="A452" s="217"/>
      <c r="B452" s="215"/>
      <c r="C452" s="215"/>
      <c r="D452" s="227" t="s">
        <v>190</v>
      </c>
      <c r="E452" s="221"/>
      <c r="F452" s="221"/>
      <c r="G452" s="221"/>
      <c r="H452" s="215"/>
      <c r="I452" s="215"/>
      <c r="J452" s="218"/>
      <c r="K452" s="219"/>
      <c r="L452" s="222"/>
      <c r="M452" s="228" t="s">
        <v>191</v>
      </c>
      <c r="N452" s="523"/>
    </row>
    <row r="453" spans="1:17">
      <c r="A453" s="217"/>
      <c r="B453" s="215"/>
      <c r="C453" s="215"/>
      <c r="D453" s="227" t="s">
        <v>190</v>
      </c>
      <c r="E453" s="221"/>
      <c r="F453" s="221"/>
      <c r="G453" s="221"/>
      <c r="H453" s="215"/>
      <c r="I453" s="215"/>
      <c r="J453" s="218"/>
      <c r="K453" s="219"/>
      <c r="L453" s="222"/>
      <c r="M453" s="228" t="s">
        <v>191</v>
      </c>
      <c r="N453" s="523"/>
      <c r="P453" s="229"/>
      <c r="Q453" s="229"/>
    </row>
    <row r="454" spans="1:17">
      <c r="B454" s="215"/>
      <c r="C454" s="215"/>
      <c r="D454" s="227" t="s">
        <v>190</v>
      </c>
      <c r="E454" s="221"/>
      <c r="F454" s="221"/>
      <c r="G454" s="221"/>
      <c r="H454" s="215"/>
      <c r="I454" s="215"/>
      <c r="J454" s="218"/>
      <c r="K454" s="219"/>
      <c r="L454" s="222"/>
      <c r="M454" s="228" t="s">
        <v>191</v>
      </c>
      <c r="N454" s="523"/>
    </row>
    <row r="455" spans="1:17" s="247" customFormat="1">
      <c r="A455" s="217"/>
      <c r="B455" s="215"/>
      <c r="C455" s="215"/>
      <c r="D455" s="227" t="s">
        <v>190</v>
      </c>
      <c r="E455" s="221"/>
      <c r="F455" s="221"/>
      <c r="G455" s="221"/>
      <c r="H455" s="215"/>
      <c r="I455" s="215"/>
      <c r="J455" s="218"/>
      <c r="K455" s="219"/>
      <c r="L455" s="222"/>
      <c r="M455" s="228" t="s">
        <v>191</v>
      </c>
      <c r="N455" s="523"/>
    </row>
    <row r="456" spans="1:17">
      <c r="A456" s="217"/>
      <c r="B456" s="215"/>
      <c r="C456" s="215"/>
      <c r="D456" s="227" t="s">
        <v>190</v>
      </c>
      <c r="E456" s="221"/>
      <c r="F456" s="221"/>
      <c r="G456" s="221"/>
      <c r="H456" s="215"/>
      <c r="I456" s="215"/>
      <c r="J456" s="218"/>
      <c r="K456" s="219"/>
      <c r="L456" s="222"/>
      <c r="M456" s="228" t="s">
        <v>191</v>
      </c>
      <c r="N456" s="523"/>
      <c r="O456" s="210"/>
      <c r="P456" s="229"/>
      <c r="Q456" s="229"/>
    </row>
    <row r="457" spans="1:17">
      <c r="A457" s="217"/>
      <c r="B457" s="215"/>
      <c r="C457" s="215"/>
      <c r="D457" s="227" t="s">
        <v>190</v>
      </c>
      <c r="E457" s="221"/>
      <c r="F457" s="221"/>
      <c r="G457" s="221"/>
      <c r="H457" s="215"/>
      <c r="I457" s="215"/>
      <c r="J457" s="218"/>
      <c r="K457" s="219"/>
      <c r="L457" s="222"/>
      <c r="M457" s="228" t="s">
        <v>191</v>
      </c>
      <c r="N457" s="523"/>
      <c r="O457" s="210"/>
      <c r="P457" s="229"/>
      <c r="Q457" s="229"/>
    </row>
    <row r="458" spans="1:17" s="247" customFormat="1">
      <c r="A458" s="217"/>
      <c r="B458" s="215"/>
      <c r="C458" s="215"/>
      <c r="D458" s="227" t="s">
        <v>190</v>
      </c>
      <c r="E458" s="221"/>
      <c r="F458" s="221"/>
      <c r="G458" s="221"/>
      <c r="H458" s="215"/>
      <c r="I458" s="215"/>
      <c r="J458" s="218"/>
      <c r="K458" s="219"/>
      <c r="L458" s="232"/>
      <c r="M458" s="228" t="s">
        <v>191</v>
      </c>
      <c r="N458" s="523"/>
    </row>
    <row r="459" spans="1:17" s="247" customFormat="1">
      <c r="A459" s="217"/>
      <c r="B459" s="215"/>
      <c r="C459" s="215"/>
      <c r="D459" s="227" t="s">
        <v>190</v>
      </c>
      <c r="E459" s="221"/>
      <c r="F459" s="221"/>
      <c r="G459" s="221"/>
      <c r="H459" s="215"/>
      <c r="I459" s="215"/>
      <c r="J459" s="218"/>
      <c r="K459" s="219"/>
      <c r="L459" s="232"/>
      <c r="M459" s="228" t="s">
        <v>191</v>
      </c>
      <c r="N459" s="523"/>
    </row>
    <row r="460" spans="1:17">
      <c r="A460" s="217"/>
      <c r="B460" s="215"/>
      <c r="C460" s="215"/>
      <c r="D460" s="227" t="s">
        <v>190</v>
      </c>
      <c r="E460" s="221"/>
      <c r="F460" s="221"/>
      <c r="G460" s="221"/>
      <c r="H460" s="215"/>
      <c r="I460" s="215"/>
      <c r="J460" s="218"/>
      <c r="K460" s="219"/>
      <c r="L460" s="222"/>
      <c r="M460" s="228" t="s">
        <v>191</v>
      </c>
      <c r="N460" s="523"/>
      <c r="P460" s="229"/>
      <c r="Q460" s="229"/>
    </row>
    <row r="461" spans="1:17">
      <c r="A461" s="217"/>
      <c r="B461" s="215"/>
      <c r="C461" s="215"/>
      <c r="D461" s="227" t="s">
        <v>190</v>
      </c>
      <c r="E461" s="221"/>
      <c r="F461" s="221"/>
      <c r="G461" s="221"/>
      <c r="H461" s="215"/>
      <c r="I461" s="215"/>
      <c r="J461" s="218"/>
      <c r="K461" s="219"/>
      <c r="L461" s="222"/>
      <c r="M461" s="228" t="s">
        <v>191</v>
      </c>
      <c r="N461" s="523"/>
      <c r="P461" s="229"/>
      <c r="Q461" s="229"/>
    </row>
    <row r="462" spans="1:17">
      <c r="A462" s="217"/>
      <c r="B462" s="215"/>
      <c r="C462" s="215"/>
      <c r="D462" s="227" t="s">
        <v>190</v>
      </c>
      <c r="E462" s="221"/>
      <c r="F462" s="221"/>
      <c r="G462" s="221"/>
      <c r="H462" s="215"/>
      <c r="I462" s="215"/>
      <c r="J462" s="218"/>
      <c r="K462" s="219"/>
      <c r="L462" s="222"/>
      <c r="M462" s="228" t="s">
        <v>191</v>
      </c>
      <c r="N462" s="523"/>
      <c r="P462" s="229"/>
      <c r="Q462" s="229"/>
    </row>
    <row r="463" spans="1:17">
      <c r="A463" s="217"/>
      <c r="B463" s="215"/>
      <c r="C463" s="215"/>
      <c r="D463" s="227" t="s">
        <v>190</v>
      </c>
      <c r="E463" s="221"/>
      <c r="F463" s="221"/>
      <c r="G463" s="221"/>
      <c r="H463" s="215"/>
      <c r="I463" s="215"/>
      <c r="J463" s="218"/>
      <c r="K463" s="219"/>
      <c r="L463" s="222"/>
      <c r="M463" s="228" t="s">
        <v>191</v>
      </c>
      <c r="N463" s="523"/>
      <c r="P463" s="229"/>
      <c r="Q463" s="229"/>
    </row>
    <row r="464" spans="1:17">
      <c r="A464" s="217"/>
      <c r="B464" s="215"/>
      <c r="C464" s="215"/>
      <c r="D464" s="227" t="s">
        <v>190</v>
      </c>
      <c r="E464" s="221"/>
      <c r="F464" s="221"/>
      <c r="G464" s="221"/>
      <c r="H464" s="215"/>
      <c r="I464" s="215"/>
      <c r="J464" s="218"/>
      <c r="K464" s="219"/>
      <c r="L464" s="222"/>
      <c r="M464" s="228" t="s">
        <v>191</v>
      </c>
      <c r="N464" s="523"/>
      <c r="P464" s="229"/>
      <c r="Q464" s="229"/>
    </row>
    <row r="465" spans="1:17">
      <c r="A465" s="217"/>
      <c r="B465" s="215"/>
      <c r="C465" s="215"/>
      <c r="D465" s="227" t="s">
        <v>190</v>
      </c>
      <c r="E465" s="221"/>
      <c r="F465" s="221"/>
      <c r="G465" s="221"/>
      <c r="H465" s="215"/>
      <c r="I465" s="215"/>
      <c r="J465" s="218"/>
      <c r="K465" s="219"/>
      <c r="L465" s="222"/>
      <c r="M465" s="228" t="s">
        <v>191</v>
      </c>
      <c r="N465" s="523"/>
      <c r="P465" s="229"/>
      <c r="Q465" s="229"/>
    </row>
    <row r="466" spans="1:17">
      <c r="A466" s="217"/>
      <c r="B466" s="215"/>
      <c r="C466" s="215"/>
      <c r="D466" s="227" t="s">
        <v>190</v>
      </c>
      <c r="E466" s="221"/>
      <c r="F466" s="221"/>
      <c r="G466" s="221"/>
      <c r="H466" s="215"/>
      <c r="I466" s="215"/>
      <c r="J466" s="218"/>
      <c r="K466" s="219"/>
      <c r="L466" s="222"/>
      <c r="M466" s="228" t="s">
        <v>191</v>
      </c>
      <c r="N466" s="523"/>
      <c r="P466" s="229"/>
      <c r="Q466" s="229"/>
    </row>
    <row r="467" spans="1:17" s="247" customFormat="1">
      <c r="A467" s="217"/>
      <c r="B467" s="215"/>
      <c r="C467" s="215"/>
      <c r="D467" s="227" t="s">
        <v>190</v>
      </c>
      <c r="E467" s="221"/>
      <c r="F467" s="221"/>
      <c r="G467" s="221"/>
      <c r="H467" s="215"/>
      <c r="I467" s="215"/>
      <c r="J467" s="218"/>
      <c r="K467" s="219"/>
      <c r="L467" s="232"/>
      <c r="M467" s="228" t="s">
        <v>191</v>
      </c>
      <c r="N467" s="523"/>
      <c r="O467" s="210"/>
      <c r="P467" s="229"/>
      <c r="Q467" s="229"/>
    </row>
    <row r="468" spans="1:17" s="247" customFormat="1">
      <c r="A468" s="217"/>
      <c r="B468" s="215"/>
      <c r="C468" s="215"/>
      <c r="D468" s="227" t="s">
        <v>190</v>
      </c>
      <c r="E468" s="221"/>
      <c r="F468" s="221"/>
      <c r="G468" s="221"/>
      <c r="H468" s="215"/>
      <c r="I468" s="215"/>
      <c r="J468" s="218"/>
      <c r="K468" s="219"/>
      <c r="L468" s="222"/>
      <c r="M468" s="228" t="s">
        <v>191</v>
      </c>
      <c r="N468" s="523"/>
      <c r="O468" s="210"/>
      <c r="P468" s="229"/>
      <c r="Q468" s="229"/>
    </row>
    <row r="469" spans="1:17" s="247" customFormat="1">
      <c r="A469" s="217"/>
      <c r="B469" s="215"/>
      <c r="C469" s="215"/>
      <c r="D469" s="227" t="s">
        <v>190</v>
      </c>
      <c r="E469" s="221"/>
      <c r="F469" s="221"/>
      <c r="G469" s="221"/>
      <c r="H469" s="215"/>
      <c r="I469" s="215"/>
      <c r="J469" s="218"/>
      <c r="K469" s="219"/>
      <c r="L469" s="222"/>
      <c r="M469" s="228" t="s">
        <v>191</v>
      </c>
      <c r="N469" s="523"/>
      <c r="O469" s="210"/>
      <c r="P469" s="229"/>
      <c r="Q469" s="229"/>
    </row>
    <row r="470" spans="1:17">
      <c r="A470" s="217"/>
      <c r="B470" s="215"/>
      <c r="C470" s="215"/>
      <c r="D470" s="227" t="s">
        <v>190</v>
      </c>
      <c r="E470" s="221"/>
      <c r="F470" s="221"/>
      <c r="G470" s="221"/>
      <c r="H470" s="215"/>
      <c r="I470" s="215"/>
      <c r="J470" s="218"/>
      <c r="K470" s="219"/>
      <c r="L470" s="222"/>
      <c r="M470" s="228" t="s">
        <v>191</v>
      </c>
      <c r="N470" s="523"/>
      <c r="O470" s="210"/>
      <c r="P470" s="229"/>
      <c r="Q470" s="229"/>
    </row>
    <row r="471" spans="1:17">
      <c r="A471" s="217"/>
      <c r="B471" s="215"/>
      <c r="C471" s="215"/>
      <c r="D471" s="227" t="s">
        <v>190</v>
      </c>
      <c r="E471" s="221"/>
      <c r="F471" s="221"/>
      <c r="G471" s="221"/>
      <c r="H471" s="215"/>
      <c r="I471" s="215"/>
      <c r="J471" s="218"/>
      <c r="K471" s="219"/>
      <c r="L471" s="222"/>
      <c r="M471" s="228" t="s">
        <v>191</v>
      </c>
      <c r="N471" s="523"/>
      <c r="P471" s="229"/>
      <c r="Q471" s="229"/>
    </row>
    <row r="472" spans="1:17">
      <c r="A472" s="217"/>
      <c r="B472" s="215"/>
      <c r="C472" s="215"/>
      <c r="D472" s="227" t="s">
        <v>190</v>
      </c>
      <c r="E472" s="221"/>
      <c r="F472" s="221"/>
      <c r="G472" s="221"/>
      <c r="H472" s="215"/>
      <c r="I472" s="215"/>
      <c r="J472" s="218"/>
      <c r="K472" s="219"/>
      <c r="L472" s="222"/>
      <c r="M472" s="228" t="s">
        <v>191</v>
      </c>
      <c r="N472" s="523"/>
      <c r="P472" s="229"/>
      <c r="Q472" s="229"/>
    </row>
    <row r="473" spans="1:17">
      <c r="A473" s="217"/>
      <c r="B473" s="215"/>
      <c r="C473" s="215"/>
      <c r="D473" s="227" t="s">
        <v>190</v>
      </c>
      <c r="E473" s="221"/>
      <c r="F473" s="221"/>
      <c r="G473" s="221"/>
      <c r="H473" s="215"/>
      <c r="I473" s="215"/>
      <c r="J473" s="218"/>
      <c r="K473" s="219"/>
      <c r="L473" s="222"/>
      <c r="M473" s="228" t="s">
        <v>191</v>
      </c>
      <c r="N473" s="523"/>
      <c r="O473" s="210"/>
      <c r="P473" s="229"/>
      <c r="Q473" s="229"/>
    </row>
    <row r="474" spans="1:17" s="247" customFormat="1">
      <c r="A474" s="217"/>
      <c r="B474" s="215"/>
      <c r="C474" s="215"/>
      <c r="D474" s="227" t="s">
        <v>190</v>
      </c>
      <c r="E474" s="221"/>
      <c r="F474" s="221"/>
      <c r="G474" s="221"/>
      <c r="H474" s="215"/>
      <c r="I474" s="215"/>
      <c r="J474" s="218"/>
      <c r="K474" s="219"/>
      <c r="L474" s="232"/>
      <c r="M474" s="228" t="s">
        <v>191</v>
      </c>
      <c r="N474" s="523"/>
      <c r="P474" s="229"/>
      <c r="Q474" s="229"/>
    </row>
    <row r="475" spans="1:17">
      <c r="A475" s="217"/>
      <c r="B475" s="215"/>
      <c r="C475" s="215"/>
      <c r="D475" s="227" t="s">
        <v>190</v>
      </c>
      <c r="E475" s="221"/>
      <c r="F475" s="221"/>
      <c r="G475" s="221"/>
      <c r="H475" s="215"/>
      <c r="I475" s="215"/>
      <c r="J475" s="218"/>
      <c r="K475" s="219"/>
      <c r="L475" s="222"/>
      <c r="M475" s="228" t="s">
        <v>191</v>
      </c>
      <c r="N475" s="523"/>
      <c r="O475" s="210"/>
      <c r="P475" s="229"/>
      <c r="Q475" s="229"/>
    </row>
  </sheetData>
  <autoFilter ref="A4:S4" xr:uid="{00000000-0009-0000-0000-000002000000}"/>
  <mergeCells count="6">
    <mergeCell ref="E2:E3"/>
    <mergeCell ref="F2:F3"/>
    <mergeCell ref="K2:K3"/>
    <mergeCell ref="M2:M3"/>
    <mergeCell ref="G2:I2"/>
    <mergeCell ref="L2:L3"/>
  </mergeCells>
  <phoneticPr fontId="7" type="noConversion"/>
  <printOptions horizontalCentered="1"/>
  <pageMargins left="0" right="0" top="0.2361111111111111" bottom="0.2361111111111111" header="0.51111111111111107" footer="0.27500000000000002"/>
  <pageSetup paperSize="9" scale="65" firstPageNumber="4294963191" orientation="portrait" r:id="rId1"/>
  <headerFooter alignWithMargins="0">
    <oddHeader>&amp;R&amp;"Calibri"&amp;10&amp;K000000 Confidential&amp;1#_x000D_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55"/>
  <sheetViews>
    <sheetView zoomScale="85" zoomScaleNormal="85" zoomScaleSheetLayoutView="100" workbookViewId="0">
      <selection activeCell="K26" sqref="K26"/>
    </sheetView>
  </sheetViews>
  <sheetFormatPr defaultColWidth="9.1796875" defaultRowHeight="12.5"/>
  <cols>
    <col min="1" max="1" width="5.816406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TODAY()</f>
        <v>44769</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375"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395"/>
      <c r="I10" s="396"/>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444" t="s">
        <v>913</v>
      </c>
      <c r="C18" s="445" t="str">
        <f>IF(D18="","",VLOOKUP(B18,Data!$B$5:$L$402,2,FALSE))</f>
        <v/>
      </c>
      <c r="D18" s="446"/>
      <c r="E18" s="447"/>
      <c r="F18" s="445" t="str">
        <f>IF(D18="","",VLOOKUP(B18,Data!$B$5:$L$402,11,FALSE))</f>
        <v/>
      </c>
      <c r="G18" s="448" t="str">
        <f t="shared" ref="G18:G19" si="0">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128,Data!G128,(IF(B18=Data!#REF!,Data!#REF!,(IF(B18=Data!#REF!,Data!#REF!,(IF(B18=Data!#REF!,Data!#REF!,(IF(B18=Data!#REF!,Data!#REF!,(IF(B18=Data!#REF!,Data!#REF!,(IF(B18=Data!#REF!,Data!#REF!,Data!#REF!)))))))))))))))&amp;IF(B18=Data!#REF!,Data!#REF!,(IF(B18=Data!#REF!,Data!#REF!,(IF(B18=Data!#REF!,Data!#REF!,(IF(B18=Data!#REF!,Data!#REF!,(IF(B18=Data!B107,Data!G107,(IF(B18=Data!B110,Data!G925,(IF(B18=Data!#REF!,Data!#REF!,(IF(B18=Data!#REF!,Data!#REF!,Data!#REF!)))))))))))))))&amp;IF(B18=Data!#REF!,Data!#REF!,(IF(B18=Data!#REF!,Data!#REF!,(IF(B18=Data!#REF!,Data!#REF!,(IF(B18=Data!#REF!,Data!#REF!,(IF(B18=Data!#REF!,Data!#REF!,Data!#REF!)))))))))</f>
        <v>#REF!</v>
      </c>
      <c r="N18" s="453"/>
      <c r="O18" s="454"/>
      <c r="P18" s="455" t="e">
        <f>IF(B18=Data!#REF!,Data!#REF!,(IF(B18=Data!B128,Data!H128,(IF(B18=Data!#REF!,Data!#REF!,(IF(B18=Data!#REF!,Data!#REF!,(IF(B18=Data!#REF!,Data!#REF!,(IF(B18=Data!#REF!,Data!#REF!,(IF(B18=Data!#REF!,Data!#REF!,(IF(B18=Data!#REF!,Data!#REF!,Data!#REF!)))))))))))))))&amp;IF(B18=Data!#REF!,Data!#REF!,(IF(B18=Data!#REF!,Data!#REF!,(IF(B18=Data!#REF!,Data!#REF!,(IF(B18=Data!#REF!,Data!#REF!,(IF(B18=Data!B107,Data!H107,(IF(B18=Data!B110,Data!H925,(IF(B18=Data!#REF!,Data!#REF!,(IF(B18=Data!#REF!,Data!#REF!,Data!#REF!)))))))))))))))&amp;IF(B18=Data!#REF!,Data!#REF!,(IF(B18=Data!#REF!,Data!#REF!,(IF(B18=Data!#REF!,Data!#REF!,(IF(B18=Data!#REF!,Data!#REF!,(IF(B18=Data!#REF!,Data!#REF!,Data!#REF!)))))))))</f>
        <v>#REF!</v>
      </c>
      <c r="Q18" s="454"/>
      <c r="R18" s="454"/>
      <c r="S18" s="455" t="e">
        <f>IF(B18=Data!#REF!,Data!#REF!,(IF(B18=Data!B128,Data!I128,(IF(B18=Data!#REF!,Data!#REF!,(IF(B18=Data!#REF!,Data!#REF!,(IF(B18=Data!#REF!,Data!#REF!,(IF(B18=Data!#REF!,Data!#REF!,(IF(B18=Data!#REF!,Data!#REF!,(IF(B18=Data!#REF!,Data!#REF!,Data!#REF!)))))))))))))))&amp;IF(B18=Data!#REF!,Data!#REF!,(IF(B18=Data!#REF!,Data!#REF!,(IF(B18=Data!#REF!,Data!#REF!,(IF(B18=Data!#REF!,Data!#REF!,(IF(B18=Data!B107,Data!I107,(IF(B18=Data!B110,Data!I925,(IF(B18=Data!#REF!,Data!#REF!,(IF(B18=Data!#REF!,Data!#REF!,Data!#REF!)))))))))))))))&amp;IF(B18=Data!#REF!,Data!#REF!,(IF(B18=Data!#REF!,Data!#REF!,(IF(B18=Data!#REF!,Data!#REF!,(IF(B18=Data!#REF!,Data!#REF!,(IF(B18=Data!#REF!,Data!#REF!,Data!#REF!)))))))))</f>
        <v>#REF!</v>
      </c>
      <c r="T18" s="456"/>
      <c r="U18" s="455" t="e">
        <f>IF(B18=Data!#REF!,Data!#REF!,(IF(B18=Data!B128,Data!J128,(IF(B18=Data!#REF!,Data!#REF!,(IF(B18=Data!#REF!,Data!#REF!,(IF(B18=Data!#REF!,Data!#REF!,(IF(B18=Data!#REF!,Data!#REF!,(IF(B18=Data!#REF!,Data!#REF!,(IF(B18=Data!#REF!,Data!#REF!,Data!#REF!)))))))))))))))&amp;IF(B18=Data!#REF!,Data!#REF!,(IF(B18=Data!#REF!,Data!#REF!,(IF(B18=Data!#REF!,Data!#REF!,(IF(B18=Data!#REF!,Data!#REF!,(IF(B18=Data!B107,Data!J107,(IF(B18=Data!B110,Data!J925,(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459">
        <v>1</v>
      </c>
      <c r="B19" s="460" t="s">
        <v>245</v>
      </c>
      <c r="C19" s="445" t="str">
        <f>IF(D19="","",VLOOKUP(B19,Data!$B$5:$L$402,2,FALSE))</f>
        <v>AAC7370</v>
      </c>
      <c r="D19" s="461">
        <v>2</v>
      </c>
      <c r="E19" s="447" t="s">
        <v>520</v>
      </c>
      <c r="F19" s="445">
        <f>IF(D19="","",VLOOKUP(B19,Data!$B$5:$L$402,11,FALSE))</f>
        <v>3015.47</v>
      </c>
      <c r="G19" s="448">
        <f t="shared" si="0"/>
        <v>6030.94</v>
      </c>
      <c r="H19" s="449" t="str">
        <f>IF(D19="","",VLOOKUP(B19,Data!$B$5:$D$402,3,FALSE))</f>
        <v>C/T</v>
      </c>
      <c r="I19" s="450" t="str">
        <f>IF(D19="","",VLOOKUP(B19,Data!$B$5:$M$402,12,FALSE))</f>
        <v>Indonesia</v>
      </c>
      <c r="J19" s="451" t="s">
        <v>914</v>
      </c>
      <c r="K19" s="452">
        <f>IF(D19="","",VLOOKUP(B19,Data!$B$5:$E$402,4,FALSE)*D19)</f>
        <v>532</v>
      </c>
      <c r="L19" s="445">
        <f>IF(D19="","",VLOOKUP(B19,Data!$B$5:$F$402,5,FALSE)*D19)</f>
        <v>492</v>
      </c>
      <c r="M19" s="448" t="e">
        <f>IF(B19=Data!#REF!,Data!#REF!,(IF(B19=Data!B121,Data!G121,(IF(B19=Data!#REF!,Data!#REF!,(IF(B19=Data!#REF!,Data!#REF!,(IF(B19=Data!#REF!,Data!#REF!,(IF(B19=Data!#REF!,Data!#REF!,(IF(B19=Data!#REF!,Data!#REF!,(IF(B19=Data!#REF!,Data!#REF!,Data!#REF!)))))))))))))))&amp;IF(B19=Data!#REF!,Data!#REF!,(IF(B19=Data!#REF!,Data!#REF!,(IF(B19=Data!#REF!,Data!#REF!,(IF(B19=Data!#REF!,Data!#REF!,(IF(B19=Data!B100,Data!G100,(IF(B19=Data!B103,Data!G918,(IF(B19=Data!#REF!,Data!#REF!,(IF(B19=Data!#REF!,Data!#REF!,Data!#REF!)))))))))))))))&amp;IF(B19=Data!#REF!,Data!#REF!,(IF(B19=Data!#REF!,Data!#REF!,(IF(B19=Data!#REF!,Data!#REF!,(IF(B19=Data!#REF!,Data!#REF!,(IF(B19=Data!#REF!,Data!#REF!,Data!#REF!)))))))))</f>
        <v>#REF!</v>
      </c>
      <c r="N19" s="453"/>
      <c r="O19" s="454"/>
      <c r="P19" s="455" t="e">
        <f>IF(B19=Data!#REF!,Data!#REF!,(IF(B19=Data!B121,Data!H121,(IF(B19=Data!#REF!,Data!#REF!,(IF(B19=Data!#REF!,Data!#REF!,(IF(B19=Data!#REF!,Data!#REF!,(IF(B19=Data!#REF!,Data!#REF!,(IF(B19=Data!#REF!,Data!#REF!,(IF(B19=Data!#REF!,Data!#REF!,Data!#REF!)))))))))))))))&amp;IF(B19=Data!#REF!,Data!#REF!,(IF(B19=Data!#REF!,Data!#REF!,(IF(B19=Data!#REF!,Data!#REF!,(IF(B19=Data!#REF!,Data!#REF!,(IF(B19=Data!B100,Data!H100,(IF(B19=Data!B103,Data!H918,(IF(B19=Data!#REF!,Data!#REF!,(IF(B19=Data!#REF!,Data!#REF!,Data!#REF!)))))))))))))))&amp;IF(B19=Data!#REF!,Data!#REF!,(IF(B19=Data!#REF!,Data!#REF!,(IF(B19=Data!#REF!,Data!#REF!,(IF(B19=Data!#REF!,Data!#REF!,(IF(B19=Data!#REF!,Data!#REF!,Data!#REF!)))))))))</f>
        <v>#REF!</v>
      </c>
      <c r="Q19" s="454"/>
      <c r="R19" s="454"/>
      <c r="S19" s="455" t="e">
        <f>IF(B19=Data!#REF!,Data!#REF!,(IF(B19=Data!B121,Data!I121,(IF(B19=Data!#REF!,Data!#REF!,(IF(B19=Data!#REF!,Data!#REF!,(IF(B19=Data!#REF!,Data!#REF!,(IF(B19=Data!#REF!,Data!#REF!,(IF(B19=Data!#REF!,Data!#REF!,(IF(B19=Data!#REF!,Data!#REF!,Data!#REF!)))))))))))))))&amp;IF(B19=Data!#REF!,Data!#REF!,(IF(B19=Data!#REF!,Data!#REF!,(IF(B19=Data!#REF!,Data!#REF!,(IF(B19=Data!#REF!,Data!#REF!,(IF(B19=Data!B100,Data!I100,(IF(B19=Data!B103,Data!I918,(IF(B19=Data!#REF!,Data!#REF!,(IF(B19=Data!#REF!,Data!#REF!,Data!#REF!)))))))))))))))&amp;IF(B19=Data!#REF!,Data!#REF!,(IF(B19=Data!#REF!,Data!#REF!,(IF(B19=Data!#REF!,Data!#REF!,(IF(B19=Data!#REF!,Data!#REF!,(IF(B19=Data!#REF!,Data!#REF!,Data!#REF!)))))))))</f>
        <v>#REF!</v>
      </c>
      <c r="T19" s="456"/>
      <c r="U19" s="455" t="e">
        <f>IF(B19=Data!#REF!,Data!#REF!,(IF(B19=Data!B121,Data!J121,(IF(B19=Data!#REF!,Data!#REF!,(IF(B19=Data!#REF!,Data!#REF!,(IF(B19=Data!#REF!,Data!#REF!,(IF(B19=Data!#REF!,Data!#REF!,(IF(B19=Data!#REF!,Data!#REF!,(IF(B19=Data!#REF!,Data!#REF!,Data!#REF!)))))))))))))))&amp;IF(B19=Data!#REF!,Data!#REF!,(IF(B19=Data!#REF!,Data!#REF!,(IF(B19=Data!#REF!,Data!#REF!,(IF(B19=Data!#REF!,Data!#REF!,(IF(B19=Data!B100,Data!J100,(IF(B19=Data!B103,Data!J918,(IF(B19=Data!#REF!,Data!#REF!,(IF(B19=Data!#REF!,Data!#REF!,Data!#REF!)))))))))))))))&amp;IF(B19=Data!#REF!,Data!#REF!,(IF(B19=Data!#REF!,Data!#REF!,(IF(B19=Data!#REF!,Data!#REF!,(IF(B19=Data!#REF!,Data!#REF!,(IF(B19=Data!#REF!,Data!#REF!,Data!#REF!)))))))))</f>
        <v>#REF!</v>
      </c>
      <c r="V19" s="457">
        <f>IF(D19="","",VLOOKUP(B19,Data!$B$5:$J$402,9,FALSE)*D19)</f>
        <v>2.976</v>
      </c>
    </row>
    <row r="20" spans="1:22" s="458" customFormat="1" ht="20" customHeight="1">
      <c r="A20" s="459">
        <v>2</v>
      </c>
      <c r="B20" s="462" t="s">
        <v>300</v>
      </c>
      <c r="C20" s="445" t="str">
        <f>IF(D20="","",VLOOKUP(B20,Data!$B$5:$L$402,2,FALSE))</f>
        <v>WY50520</v>
      </c>
      <c r="D20" s="461">
        <v>2</v>
      </c>
      <c r="E20" s="447"/>
      <c r="F20" s="445">
        <f>IF(D20="","",VLOOKUP(B20,Data!$B$5:$L$402,11,FALSE))</f>
        <v>2846.56</v>
      </c>
      <c r="G20" s="448">
        <f>IF(D20&gt;0,D20*F20,"-")</f>
        <v>5693.12</v>
      </c>
      <c r="H20" s="449" t="str">
        <f>IF(D20="","",VLOOKUP(B20,Data!$B$5:$D$402,3,FALSE))</f>
        <v>C/T</v>
      </c>
      <c r="I20" s="450" t="str">
        <f>IF(D20="","",VLOOKUP(B20,Data!$B$5:$M$402,12,FALSE))</f>
        <v>Indonesia</v>
      </c>
      <c r="J20" s="451" t="s">
        <v>914</v>
      </c>
      <c r="K20" s="452">
        <f>IF(D20="","",VLOOKUP(B20,Data!$B$5:$E$402,4,FALSE)*D20)</f>
        <v>532</v>
      </c>
      <c r="L20" s="445">
        <f>IF(D20="","",VLOOKUP(B20,Data!$B$5:$F$402,5,FALSE)*D20)</f>
        <v>492</v>
      </c>
      <c r="M20" s="448" t="e">
        <f>IF(B20=Data!#REF!,Data!#REF!,(IF(B20=Data!B122,Data!G122,(IF(B20=Data!#REF!,Data!#REF!,(IF(B20=Data!#REF!,Data!#REF!,(IF(B20=Data!#REF!,Data!#REF!,(IF(B20=Data!#REF!,Data!#REF!,(IF(B20=Data!#REF!,Data!#REF!,(IF(B20=Data!#REF!,Data!#REF!,Data!#REF!)))))))))))))))&amp;IF(B20=Data!#REF!,Data!#REF!,(IF(B20=Data!#REF!,Data!#REF!,(IF(B20=Data!#REF!,Data!#REF!,(IF(B20=Data!#REF!,Data!#REF!,(IF(B20=Data!B101,Data!G101,(IF(B20=Data!B104,Data!G919,(IF(B20=Data!#REF!,Data!#REF!,(IF(B20=Data!#REF!,Data!#REF!,Data!#REF!)))))))))))))))&amp;IF(B20=Data!#REF!,Data!#REF!,(IF(B20=Data!#REF!,Data!#REF!,(IF(B20=Data!#REF!,Data!#REF!,(IF(B20=Data!#REF!,Data!#REF!,(IF(B20=Data!#REF!,Data!#REF!,Data!#REF!)))))))))</f>
        <v>#REF!</v>
      </c>
      <c r="N20" s="453"/>
      <c r="O20" s="454"/>
      <c r="P20" s="455" t="e">
        <f>IF(B20=Data!#REF!,Data!#REF!,(IF(B20=Data!B122,Data!H122,(IF(B20=Data!#REF!,Data!#REF!,(IF(B20=Data!#REF!,Data!#REF!,(IF(B20=Data!#REF!,Data!#REF!,(IF(B20=Data!#REF!,Data!#REF!,(IF(B20=Data!#REF!,Data!#REF!,(IF(B20=Data!#REF!,Data!#REF!,Data!#REF!)))))))))))))))&amp;IF(B20=Data!#REF!,Data!#REF!,(IF(B20=Data!#REF!,Data!#REF!,(IF(B20=Data!#REF!,Data!#REF!,(IF(B20=Data!#REF!,Data!#REF!,(IF(B20=Data!B101,Data!H101,(IF(B20=Data!B104,Data!H919,(IF(B20=Data!#REF!,Data!#REF!,(IF(B20=Data!#REF!,Data!#REF!,Data!#REF!)))))))))))))))&amp;IF(B20=Data!#REF!,Data!#REF!,(IF(B20=Data!#REF!,Data!#REF!,(IF(B20=Data!#REF!,Data!#REF!,(IF(B20=Data!#REF!,Data!#REF!,(IF(B20=Data!#REF!,Data!#REF!,Data!#REF!)))))))))</f>
        <v>#REF!</v>
      </c>
      <c r="Q20" s="454"/>
      <c r="R20" s="454"/>
      <c r="S20" s="455" t="e">
        <f>IF(B20=Data!#REF!,Data!#REF!,(IF(B20=Data!B122,Data!I122,(IF(B20=Data!#REF!,Data!#REF!,(IF(B20=Data!#REF!,Data!#REF!,(IF(B20=Data!#REF!,Data!#REF!,(IF(B20=Data!#REF!,Data!#REF!,(IF(B20=Data!#REF!,Data!#REF!,(IF(B20=Data!#REF!,Data!#REF!,Data!#REF!)))))))))))))))&amp;IF(B20=Data!#REF!,Data!#REF!,(IF(B20=Data!#REF!,Data!#REF!,(IF(B20=Data!#REF!,Data!#REF!,(IF(B20=Data!#REF!,Data!#REF!,(IF(B20=Data!B101,Data!I101,(IF(B20=Data!B104,Data!I919,(IF(B20=Data!#REF!,Data!#REF!,(IF(B20=Data!#REF!,Data!#REF!,Data!#REF!)))))))))))))))&amp;IF(B20=Data!#REF!,Data!#REF!,(IF(B20=Data!#REF!,Data!#REF!,(IF(B20=Data!#REF!,Data!#REF!,(IF(B20=Data!#REF!,Data!#REF!,(IF(B20=Data!#REF!,Data!#REF!,Data!#REF!)))))))))</f>
        <v>#REF!</v>
      </c>
      <c r="T20" s="456"/>
      <c r="U20" s="455" t="e">
        <f>IF(B20=Data!#REF!,Data!#REF!,(IF(B20=Data!B122,Data!J122,(IF(B20=Data!#REF!,Data!#REF!,(IF(B20=Data!#REF!,Data!#REF!,(IF(B20=Data!#REF!,Data!#REF!,(IF(B20=Data!#REF!,Data!#REF!,(IF(B20=Data!#REF!,Data!#REF!,(IF(B20=Data!#REF!,Data!#REF!,Data!#REF!)))))))))))))))&amp;IF(B20=Data!#REF!,Data!#REF!,(IF(B20=Data!#REF!,Data!#REF!,(IF(B20=Data!#REF!,Data!#REF!,(IF(B20=Data!#REF!,Data!#REF!,(IF(B20=Data!B101,Data!J101,(IF(B20=Data!B104,Data!J919,(IF(B20=Data!#REF!,Data!#REF!,(IF(B20=Data!#REF!,Data!#REF!,Data!#REF!)))))))))))))))&amp;IF(B20=Data!#REF!,Data!#REF!,(IF(B20=Data!#REF!,Data!#REF!,(IF(B20=Data!#REF!,Data!#REF!,(IF(B20=Data!#REF!,Data!#REF!,(IF(B20=Data!#REF!,Data!#REF!,Data!#REF!)))))))))</f>
        <v>#REF!</v>
      </c>
      <c r="V20" s="457">
        <f>IF(D20="","",VLOOKUP(B20,Data!$B$5:$J$402,9,FALSE)*D20)</f>
        <v>2.976</v>
      </c>
    </row>
    <row r="21" spans="1:22" s="458" customFormat="1" ht="20" customHeight="1">
      <c r="A21" s="443"/>
      <c r="B21" s="444" t="s">
        <v>921</v>
      </c>
      <c r="C21" s="445" t="str">
        <f>IF(D21="","",VLOOKUP(B21,Data!$B$5:$L$402,2,FALSE))</f>
        <v/>
      </c>
      <c r="D21" s="446"/>
      <c r="E21" s="447" t="s">
        <v>521</v>
      </c>
      <c r="F21" s="445" t="str">
        <f>IF(D21="","",VLOOKUP(B21,Data!$B$5:$L$402,11,FALSE))</f>
        <v/>
      </c>
      <c r="G21" s="448" t="str">
        <f>IF(D21&gt;0,D21*F21,"-")</f>
        <v>-</v>
      </c>
      <c r="H21" s="449" t="str">
        <f>IF(D21="","",VLOOKUP(B21,Data!$B$5:$D$402,3,FALSE))</f>
        <v/>
      </c>
      <c r="I21" s="450" t="str">
        <f>IF(D21="","",VLOOKUP(B21,Data!$B$5:$M$402,12,FALSE))</f>
        <v/>
      </c>
      <c r="J21" s="451"/>
      <c r="K21" s="452" t="str">
        <f>IF(D21="","",VLOOKUP(B21,Data!$B$5:$E$402,4,FALSE)*D21)</f>
        <v/>
      </c>
      <c r="L21" s="445" t="str">
        <f>IF(D21="","",VLOOKUP(B21,Data!$B$5:$F$402,5,FALSE)*D21)</f>
        <v/>
      </c>
      <c r="M21" s="448" t="e">
        <f>IF(B21=Data!#REF!,Data!#REF!,(IF(B21=Data!B123,Data!G123,(IF(B21=Data!#REF!,Data!#REF!,(IF(B21=Data!#REF!,Data!#REF!,(IF(B21=Data!#REF!,Data!#REF!,(IF(B21=Data!#REF!,Data!#REF!,(IF(B21=Data!#REF!,Data!#REF!,(IF(B21=Data!#REF!,Data!#REF!,Data!#REF!)))))))))))))))&amp;IF(B21=Data!#REF!,Data!#REF!,(IF(B21=Data!#REF!,Data!#REF!,(IF(B21=Data!#REF!,Data!#REF!,(IF(B21=Data!#REF!,Data!#REF!,(IF(B21=Data!B102,Data!G102,(IF(B21=Data!B105,Data!G920,(IF(B21=Data!#REF!,Data!#REF!,(IF(B21=Data!#REF!,Data!#REF!,Data!#REF!)))))))))))))))&amp;IF(B21=Data!#REF!,Data!#REF!,(IF(B21=Data!#REF!,Data!#REF!,(IF(B21=Data!#REF!,Data!#REF!,(IF(B21=Data!#REF!,Data!#REF!,(IF(B21=Data!#REF!,Data!#REF!,Data!#REF!)))))))))</f>
        <v>#REF!</v>
      </c>
      <c r="N21" s="453"/>
      <c r="O21" s="454"/>
      <c r="P21" s="455" t="e">
        <f>IF(B21=Data!#REF!,Data!#REF!,(IF(B21=Data!B123,Data!H123,(IF(B21=Data!#REF!,Data!#REF!,(IF(B21=Data!#REF!,Data!#REF!,(IF(B21=Data!#REF!,Data!#REF!,(IF(B21=Data!#REF!,Data!#REF!,(IF(B21=Data!#REF!,Data!#REF!,(IF(B21=Data!#REF!,Data!#REF!,Data!#REF!)))))))))))))))&amp;IF(B21=Data!#REF!,Data!#REF!,(IF(B21=Data!#REF!,Data!#REF!,(IF(B21=Data!#REF!,Data!#REF!,(IF(B21=Data!#REF!,Data!#REF!,(IF(B21=Data!B102,Data!H102,(IF(B21=Data!B105,Data!H920,(IF(B21=Data!#REF!,Data!#REF!,(IF(B21=Data!#REF!,Data!#REF!,Data!#REF!)))))))))))))))&amp;IF(B21=Data!#REF!,Data!#REF!,(IF(B21=Data!#REF!,Data!#REF!,(IF(B21=Data!#REF!,Data!#REF!,(IF(B21=Data!#REF!,Data!#REF!,(IF(B21=Data!#REF!,Data!#REF!,Data!#REF!)))))))))</f>
        <v>#REF!</v>
      </c>
      <c r="Q21" s="454"/>
      <c r="R21" s="454"/>
      <c r="S21" s="455" t="e">
        <f>IF(B21=Data!#REF!,Data!#REF!,(IF(B21=Data!B123,Data!I123,(IF(B21=Data!#REF!,Data!#REF!,(IF(B21=Data!#REF!,Data!#REF!,(IF(B21=Data!#REF!,Data!#REF!,(IF(B21=Data!#REF!,Data!#REF!,(IF(B21=Data!#REF!,Data!#REF!,(IF(B21=Data!#REF!,Data!#REF!,Data!#REF!)))))))))))))))&amp;IF(B21=Data!#REF!,Data!#REF!,(IF(B21=Data!#REF!,Data!#REF!,(IF(B21=Data!#REF!,Data!#REF!,(IF(B21=Data!#REF!,Data!#REF!,(IF(B21=Data!B102,Data!I102,(IF(B21=Data!B105,Data!I920,(IF(B21=Data!#REF!,Data!#REF!,(IF(B21=Data!#REF!,Data!#REF!,Data!#REF!)))))))))))))))&amp;IF(B21=Data!#REF!,Data!#REF!,(IF(B21=Data!#REF!,Data!#REF!,(IF(B21=Data!#REF!,Data!#REF!,(IF(B21=Data!#REF!,Data!#REF!,(IF(B21=Data!#REF!,Data!#REF!,Data!#REF!)))))))))</f>
        <v>#REF!</v>
      </c>
      <c r="T21" s="456"/>
      <c r="U21" s="455" t="e">
        <f>IF(B21=Data!#REF!,Data!#REF!,(IF(B21=Data!B123,Data!J123,(IF(B21=Data!#REF!,Data!#REF!,(IF(B21=Data!#REF!,Data!#REF!,(IF(B21=Data!#REF!,Data!#REF!,(IF(B21=Data!#REF!,Data!#REF!,(IF(B21=Data!#REF!,Data!#REF!,(IF(B21=Data!#REF!,Data!#REF!,Data!#REF!)))))))))))))))&amp;IF(B21=Data!#REF!,Data!#REF!,(IF(B21=Data!#REF!,Data!#REF!,(IF(B21=Data!#REF!,Data!#REF!,(IF(B21=Data!#REF!,Data!#REF!,(IF(B21=Data!B102,Data!J102,(IF(B21=Data!B105,Data!J920,(IF(B21=Data!#REF!,Data!#REF!,(IF(B21=Data!#REF!,Data!#REF!,Data!#REF!)))))))))))))))&amp;IF(B21=Data!#REF!,Data!#REF!,(IF(B21=Data!#REF!,Data!#REF!,(IF(B21=Data!#REF!,Data!#REF!,(IF(B21=Data!#REF!,Data!#REF!,(IF(B21=Data!#REF!,Data!#REF!,Data!#REF!)))))))))</f>
        <v>#REF!</v>
      </c>
      <c r="V21" s="457" t="str">
        <f>IF(D21="","",VLOOKUP(B21,Data!$B$5:$J$402,9,FALSE)*D21)</f>
        <v/>
      </c>
    </row>
    <row r="22" spans="1:22" s="458" customFormat="1" ht="20" customHeight="1">
      <c r="A22" s="459">
        <v>3</v>
      </c>
      <c r="B22" s="460" t="s">
        <v>770</v>
      </c>
      <c r="C22" s="445" t="str">
        <f>IF(D22="","",VLOOKUP(B22,Data!$B$5:$L$402,2,FALSE))</f>
        <v>VAD6830</v>
      </c>
      <c r="D22" s="461">
        <v>2</v>
      </c>
      <c r="E22" s="463"/>
      <c r="F22" s="445">
        <f>IF(D22="","",VLOOKUP(B22,Data!$B$5:$L$402,11,FALSE))</f>
        <v>5067.25</v>
      </c>
      <c r="G22" s="448">
        <f>IF(D22&gt;0,D22*F22,"-")</f>
        <v>10134.5</v>
      </c>
      <c r="H22" s="449" t="str">
        <f>IF(D22="","",VLOOKUP(B22,Data!$B$5:$D$402,3,FALSE))</f>
        <v>C/T</v>
      </c>
      <c r="I22" s="450" t="str">
        <f>IF(D22="","",VLOOKUP(B22,Data!$B$5:$M$402,12,FALSE))</f>
        <v>Indonesia</v>
      </c>
      <c r="J22" s="451" t="s">
        <v>922</v>
      </c>
      <c r="K22" s="452">
        <f>IF(D22="","",VLOOKUP(B22,Data!$B$5:$E$402,4,FALSE)*D22)</f>
        <v>620</v>
      </c>
      <c r="L22" s="445">
        <f>IF(D22="","",VLOOKUP(B22,Data!$B$5:$F$402,5,FALSE)*D22)</f>
        <v>548</v>
      </c>
      <c r="M22" s="448" t="e">
        <f>IF(B22=Data!#REF!,Data!#REF!,(IF(B22=Data!B116,Data!G116,(IF(B22=Data!#REF!,Data!#REF!,(IF(B22=Data!#REF!,Data!#REF!,(IF(B22=Data!#REF!,Data!#REF!,(IF(B22=Data!#REF!,Data!#REF!,(IF(B22=Data!#REF!,Data!#REF!,(IF(B22=Data!#REF!,Data!#REF!,Data!#REF!)))))))))))))))&amp;IF(B22=Data!#REF!,Data!#REF!,(IF(B22=Data!#REF!,Data!#REF!,(IF(B22=Data!#REF!,Data!#REF!,(IF(B22=Data!#REF!,Data!#REF!,(IF(B22=Data!B95,Data!G95,(IF(B22=Data!B98,Data!G913,(IF(B22=Data!#REF!,Data!#REF!,(IF(B22=Data!#REF!,Data!#REF!,Data!#REF!)))))))))))))))&amp;IF(B22=Data!#REF!,Data!#REF!,(IF(B22=Data!#REF!,Data!#REF!,(IF(B22=Data!#REF!,Data!#REF!,(IF(B22=Data!#REF!,Data!#REF!,(IF(B22=Data!#REF!,Data!#REF!,Data!#REF!)))))))))</f>
        <v>#REF!</v>
      </c>
      <c r="N22" s="453"/>
      <c r="O22" s="454"/>
      <c r="P22" s="455" t="e">
        <f>IF(B22=Data!#REF!,Data!#REF!,(IF(B22=Data!B116,Data!H116,(IF(B22=Data!#REF!,Data!#REF!,(IF(B22=Data!#REF!,Data!#REF!,(IF(B22=Data!#REF!,Data!#REF!,(IF(B22=Data!#REF!,Data!#REF!,(IF(B22=Data!#REF!,Data!#REF!,(IF(B22=Data!#REF!,Data!#REF!,Data!#REF!)))))))))))))))&amp;IF(B22=Data!#REF!,Data!#REF!,(IF(B22=Data!#REF!,Data!#REF!,(IF(B22=Data!#REF!,Data!#REF!,(IF(B22=Data!#REF!,Data!#REF!,(IF(B22=Data!B95,Data!H95,(IF(B22=Data!B98,Data!H913,(IF(B22=Data!#REF!,Data!#REF!,(IF(B22=Data!#REF!,Data!#REF!,Data!#REF!)))))))))))))))&amp;IF(B22=Data!#REF!,Data!#REF!,(IF(B22=Data!#REF!,Data!#REF!,(IF(B22=Data!#REF!,Data!#REF!,(IF(B22=Data!#REF!,Data!#REF!,(IF(B22=Data!#REF!,Data!#REF!,Data!#REF!)))))))))</f>
        <v>#REF!</v>
      </c>
      <c r="Q22" s="454"/>
      <c r="R22" s="454"/>
      <c r="S22" s="455" t="e">
        <f>IF(B22=Data!#REF!,Data!#REF!,(IF(B22=Data!B116,Data!I116,(IF(B22=Data!#REF!,Data!#REF!,(IF(B22=Data!#REF!,Data!#REF!,(IF(B22=Data!#REF!,Data!#REF!,(IF(B22=Data!#REF!,Data!#REF!,(IF(B22=Data!#REF!,Data!#REF!,(IF(B22=Data!#REF!,Data!#REF!,Data!#REF!)))))))))))))))&amp;IF(B22=Data!#REF!,Data!#REF!,(IF(B22=Data!#REF!,Data!#REF!,(IF(B22=Data!#REF!,Data!#REF!,(IF(B22=Data!#REF!,Data!#REF!,(IF(B22=Data!B95,Data!I95,(IF(B22=Data!B98,Data!I913,(IF(B22=Data!#REF!,Data!#REF!,(IF(B22=Data!#REF!,Data!#REF!,Data!#REF!)))))))))))))))&amp;IF(B22=Data!#REF!,Data!#REF!,(IF(B22=Data!#REF!,Data!#REF!,(IF(B22=Data!#REF!,Data!#REF!,(IF(B22=Data!#REF!,Data!#REF!,(IF(B22=Data!#REF!,Data!#REF!,Data!#REF!)))))))))</f>
        <v>#REF!</v>
      </c>
      <c r="T22" s="456"/>
      <c r="U22" s="455" t="e">
        <f>IF(B22=Data!#REF!,Data!#REF!,(IF(B22=Data!B116,Data!J116,(IF(B22=Data!#REF!,Data!#REF!,(IF(B22=Data!#REF!,Data!#REF!,(IF(B22=Data!#REF!,Data!#REF!,(IF(B22=Data!#REF!,Data!#REF!,(IF(B22=Data!#REF!,Data!#REF!,(IF(B22=Data!#REF!,Data!#REF!,Data!#REF!)))))))))))))))&amp;IF(B22=Data!#REF!,Data!#REF!,(IF(B22=Data!#REF!,Data!#REF!,(IF(B22=Data!#REF!,Data!#REF!,(IF(B22=Data!#REF!,Data!#REF!,(IF(B22=Data!B95,Data!J95,(IF(B22=Data!B98,Data!J913,(IF(B22=Data!#REF!,Data!#REF!,(IF(B22=Data!#REF!,Data!#REF!,Data!#REF!)))))))))))))))&amp;IF(B22=Data!#REF!,Data!#REF!,(IF(B22=Data!#REF!,Data!#REF!,(IF(B22=Data!#REF!,Data!#REF!,(IF(B22=Data!#REF!,Data!#REF!,(IF(B22=Data!#REF!,Data!#REF!,Data!#REF!)))))))))</f>
        <v>#REF!</v>
      </c>
      <c r="V22" s="457">
        <f>IF(D22="","",VLOOKUP(B22,Data!$B$5:$J$402,9,FALSE)*D22)</f>
        <v>3.0680000000000001</v>
      </c>
    </row>
    <row r="23" spans="1:22" s="458" customFormat="1" ht="20" customHeight="1">
      <c r="A23" s="459">
        <v>4</v>
      </c>
      <c r="B23" s="462" t="s">
        <v>704</v>
      </c>
      <c r="C23" s="445" t="str">
        <f>IF(D23="","",VLOOKUP(B23,Data!$B$5:$L$402,2,FALSE))</f>
        <v>VAD6690</v>
      </c>
      <c r="D23" s="461">
        <v>3</v>
      </c>
      <c r="E23" s="463" t="s">
        <v>527</v>
      </c>
      <c r="F23" s="445">
        <f>IF(D23="","",VLOOKUP(B23,Data!$B$5:$L$402,11,FALSE))</f>
        <v>2091.4</v>
      </c>
      <c r="G23" s="448">
        <f>IF(D23&gt;0,D23*F23,"-")</f>
        <v>6274.2000000000007</v>
      </c>
      <c r="H23" s="449" t="str">
        <f>IF(D23="","",VLOOKUP(B23,Data!$B$5:$D$402,3,FALSE))</f>
        <v>C/T</v>
      </c>
      <c r="I23" s="450" t="str">
        <f>IF(D23="","",VLOOKUP(B23,Data!$B$5:$M$402,12,FALSE))</f>
        <v>Indonesia</v>
      </c>
      <c r="J23" s="451" t="s">
        <v>922</v>
      </c>
      <c r="K23" s="452">
        <f>IF(D23="","",VLOOKUP(B23,Data!$B$5:$E$402,4,FALSE)*D23)</f>
        <v>618</v>
      </c>
      <c r="L23" s="445">
        <f>IF(D23="","",VLOOKUP(B23,Data!$B$5:$F$402,5,FALSE)*D23)</f>
        <v>558</v>
      </c>
      <c r="M23" s="448" t="e">
        <f>IF(B23=Data!#REF!,Data!#REF!,(IF(B23=Data!B118,Data!G118,(IF(B23=Data!#REF!,Data!#REF!,(IF(B23=Data!#REF!,Data!#REF!,(IF(B23=Data!#REF!,Data!#REF!,(IF(B23=Data!#REF!,Data!#REF!,(IF(B23=Data!#REF!,Data!#REF!,(IF(B23=Data!#REF!,Data!#REF!,Data!#REF!)))))))))))))))&amp;IF(B23=Data!#REF!,Data!#REF!,(IF(B23=Data!#REF!,Data!#REF!,(IF(B23=Data!#REF!,Data!#REF!,(IF(B23=Data!#REF!,Data!#REF!,(IF(B23=Data!B97,Data!G97,(IF(B23=Data!B100,Data!G915,(IF(B23=Data!#REF!,Data!#REF!,(IF(B23=Data!#REF!,Data!#REF!,Data!#REF!)))))))))))))))&amp;IF(B23=Data!#REF!,Data!#REF!,(IF(B23=Data!#REF!,Data!#REF!,(IF(B23=Data!#REF!,Data!#REF!,(IF(B23=Data!#REF!,Data!#REF!,(IF(B23=Data!#REF!,Data!#REF!,Data!#REF!)))))))))</f>
        <v>#REF!</v>
      </c>
      <c r="N23" s="453"/>
      <c r="O23" s="454"/>
      <c r="P23" s="455" t="e">
        <f>IF(B23=Data!#REF!,Data!#REF!,(IF(B23=Data!B118,Data!H118,(IF(B23=Data!#REF!,Data!#REF!,(IF(B23=Data!#REF!,Data!#REF!,(IF(B23=Data!#REF!,Data!#REF!,(IF(B23=Data!#REF!,Data!#REF!,(IF(B23=Data!#REF!,Data!#REF!,(IF(B23=Data!#REF!,Data!#REF!,Data!#REF!)))))))))))))))&amp;IF(B23=Data!#REF!,Data!#REF!,(IF(B23=Data!#REF!,Data!#REF!,(IF(B23=Data!#REF!,Data!#REF!,(IF(B23=Data!#REF!,Data!#REF!,(IF(B23=Data!B97,Data!H97,(IF(B23=Data!B100,Data!H915,(IF(B23=Data!#REF!,Data!#REF!,(IF(B23=Data!#REF!,Data!#REF!,Data!#REF!)))))))))))))))&amp;IF(B23=Data!#REF!,Data!#REF!,(IF(B23=Data!#REF!,Data!#REF!,(IF(B23=Data!#REF!,Data!#REF!,(IF(B23=Data!#REF!,Data!#REF!,(IF(B23=Data!#REF!,Data!#REF!,Data!#REF!)))))))))</f>
        <v>#REF!</v>
      </c>
      <c r="Q23" s="454"/>
      <c r="R23" s="454"/>
      <c r="S23" s="455" t="e">
        <f>IF(B23=Data!#REF!,Data!#REF!,(IF(B23=Data!B118,Data!I118,(IF(B23=Data!#REF!,Data!#REF!,(IF(B23=Data!#REF!,Data!#REF!,(IF(B23=Data!#REF!,Data!#REF!,(IF(B23=Data!#REF!,Data!#REF!,(IF(B23=Data!#REF!,Data!#REF!,(IF(B23=Data!#REF!,Data!#REF!,Data!#REF!)))))))))))))))&amp;IF(B23=Data!#REF!,Data!#REF!,(IF(B23=Data!#REF!,Data!#REF!,(IF(B23=Data!#REF!,Data!#REF!,(IF(B23=Data!#REF!,Data!#REF!,(IF(B23=Data!B97,Data!I97,(IF(B23=Data!B100,Data!I915,(IF(B23=Data!#REF!,Data!#REF!,(IF(B23=Data!#REF!,Data!#REF!,Data!#REF!)))))))))))))))&amp;IF(B23=Data!#REF!,Data!#REF!,(IF(B23=Data!#REF!,Data!#REF!,(IF(B23=Data!#REF!,Data!#REF!,(IF(B23=Data!#REF!,Data!#REF!,(IF(B23=Data!#REF!,Data!#REF!,Data!#REF!)))))))))</f>
        <v>#REF!</v>
      </c>
      <c r="T23" s="456"/>
      <c r="U23" s="455" t="e">
        <f>IF(B23=Data!#REF!,Data!#REF!,(IF(B23=Data!B118,Data!J118,(IF(B23=Data!#REF!,Data!#REF!,(IF(B23=Data!#REF!,Data!#REF!,(IF(B23=Data!#REF!,Data!#REF!,(IF(B23=Data!#REF!,Data!#REF!,(IF(B23=Data!#REF!,Data!#REF!,(IF(B23=Data!#REF!,Data!#REF!,Data!#REF!)))))))))))))))&amp;IF(B23=Data!#REF!,Data!#REF!,(IF(B23=Data!#REF!,Data!#REF!,(IF(B23=Data!#REF!,Data!#REF!,(IF(B23=Data!#REF!,Data!#REF!,(IF(B23=Data!B97,Data!J97,(IF(B23=Data!B100,Data!J915,(IF(B23=Data!#REF!,Data!#REF!,(IF(B23=Data!#REF!,Data!#REF!,Data!#REF!)))))))))))))))&amp;IF(B23=Data!#REF!,Data!#REF!,(IF(B23=Data!#REF!,Data!#REF!,(IF(B23=Data!#REF!,Data!#REF!,(IF(B23=Data!#REF!,Data!#REF!,(IF(B23=Data!#REF!,Data!#REF!,Data!#REF!)))))))))</f>
        <v>#REF!</v>
      </c>
      <c r="V23" s="457">
        <f>IF(D23="","",VLOOKUP(B23,Data!$B$5:$J$402,9,FALSE)*D23)</f>
        <v>3.4499999999999997</v>
      </c>
    </row>
    <row r="24" spans="1:22" s="458" customFormat="1" ht="20" customHeight="1">
      <c r="A24" s="459">
        <v>5</v>
      </c>
      <c r="B24" s="462" t="s">
        <v>413</v>
      </c>
      <c r="C24" s="445" t="str">
        <f>IF(D24="","",VLOOKUP(B24,Data!$B$5:$L$402,2,FALSE))</f>
        <v>ZH56730</v>
      </c>
      <c r="D24" s="461">
        <v>2</v>
      </c>
      <c r="E24" s="463"/>
      <c r="F24" s="445">
        <f>IF(D24="","",VLOOKUP(B24,Data!$B$5:$L$402,11,FALSE))</f>
        <v>2658.11</v>
      </c>
      <c r="G24" s="448">
        <f t="shared" ref="G24:G27" si="1">IF(D24&gt;0,D24*F24,"-")</f>
        <v>5316.22</v>
      </c>
      <c r="H24" s="449" t="str">
        <f>IF(D24="","",VLOOKUP(B24,Data!$B$5:$D$402,3,FALSE))</f>
        <v>C/T</v>
      </c>
      <c r="I24" s="450" t="str">
        <f>IF(D24="","",VLOOKUP(B24,Data!$B$5:$M$402,12,FALSE))</f>
        <v>Indonesia</v>
      </c>
      <c r="J24" s="451" t="s">
        <v>922</v>
      </c>
      <c r="K24" s="452">
        <f>IF(D24="","",VLOOKUP(B24,Data!$B$5:$E$402,4,FALSE)*D24)</f>
        <v>532</v>
      </c>
      <c r="L24" s="445">
        <f>IF(D24="","",VLOOKUP(B24,Data!$B$5:$F$402,5,FALSE)*D24)</f>
        <v>492</v>
      </c>
      <c r="M24" s="448" t="e">
        <f>IF(B24=Data!#REF!,Data!#REF!,(IF(B24=Data!B106,Data!G106,(IF(B24=Data!#REF!,Data!#REF!,(IF(B24=Data!#REF!,Data!#REF!,(IF(B24=Data!#REF!,Data!#REF!,(IF(B24=Data!#REF!,Data!#REF!,(IF(B24=Data!#REF!,Data!#REF!,(IF(B24=Data!#REF!,Data!#REF!,Data!#REF!)))))))))))))))&amp;IF(B24=Data!#REF!,Data!#REF!,(IF(B24=Data!#REF!,Data!#REF!,(IF(B24=Data!#REF!,Data!#REF!,(IF(B24=Data!#REF!,Data!#REF!,(IF(B24=Data!B85,Data!G85,(IF(B24=Data!B88,Data!G903,(IF(B24=Data!#REF!,Data!#REF!,(IF(B24=Data!#REF!,Data!#REF!,Data!#REF!)))))))))))))))&amp;IF(B24=Data!#REF!,Data!#REF!,(IF(B24=Data!#REF!,Data!#REF!,(IF(B24=Data!#REF!,Data!#REF!,(IF(B24=Data!#REF!,Data!#REF!,(IF(B24=Data!#REF!,Data!#REF!,Data!#REF!)))))))))</f>
        <v>#REF!</v>
      </c>
      <c r="N24" s="453"/>
      <c r="O24" s="454"/>
      <c r="P24" s="455" t="e">
        <f>IF(B24=Data!#REF!,Data!#REF!,(IF(B24=Data!B106,Data!H106,(IF(B24=Data!#REF!,Data!#REF!,(IF(B24=Data!#REF!,Data!#REF!,(IF(B24=Data!#REF!,Data!#REF!,(IF(B24=Data!#REF!,Data!#REF!,(IF(B24=Data!#REF!,Data!#REF!,(IF(B24=Data!#REF!,Data!#REF!,Data!#REF!)))))))))))))))&amp;IF(B24=Data!#REF!,Data!#REF!,(IF(B24=Data!#REF!,Data!#REF!,(IF(B24=Data!#REF!,Data!#REF!,(IF(B24=Data!#REF!,Data!#REF!,(IF(B24=Data!B85,Data!H85,(IF(B24=Data!B88,Data!H903,(IF(B24=Data!#REF!,Data!#REF!,(IF(B24=Data!#REF!,Data!#REF!,Data!#REF!)))))))))))))))&amp;IF(B24=Data!#REF!,Data!#REF!,(IF(B24=Data!#REF!,Data!#REF!,(IF(B24=Data!#REF!,Data!#REF!,(IF(B24=Data!#REF!,Data!#REF!,(IF(B24=Data!#REF!,Data!#REF!,Data!#REF!)))))))))</f>
        <v>#REF!</v>
      </c>
      <c r="Q24" s="454"/>
      <c r="R24" s="454"/>
      <c r="S24" s="455" t="e">
        <f>IF(B24=Data!#REF!,Data!#REF!,(IF(B24=Data!B106,Data!I106,(IF(B24=Data!#REF!,Data!#REF!,(IF(B24=Data!#REF!,Data!#REF!,(IF(B24=Data!#REF!,Data!#REF!,(IF(B24=Data!#REF!,Data!#REF!,(IF(B24=Data!#REF!,Data!#REF!,(IF(B24=Data!#REF!,Data!#REF!,Data!#REF!)))))))))))))))&amp;IF(B24=Data!#REF!,Data!#REF!,(IF(B24=Data!#REF!,Data!#REF!,(IF(B24=Data!#REF!,Data!#REF!,(IF(B24=Data!#REF!,Data!#REF!,(IF(B24=Data!B85,Data!I85,(IF(B24=Data!B88,Data!I903,(IF(B24=Data!#REF!,Data!#REF!,(IF(B24=Data!#REF!,Data!#REF!,Data!#REF!)))))))))))))))&amp;IF(B24=Data!#REF!,Data!#REF!,(IF(B24=Data!#REF!,Data!#REF!,(IF(B24=Data!#REF!,Data!#REF!,(IF(B24=Data!#REF!,Data!#REF!,(IF(B24=Data!#REF!,Data!#REF!,Data!#REF!)))))))))</f>
        <v>#REF!</v>
      </c>
      <c r="T24" s="456"/>
      <c r="U24" s="455" t="e">
        <f>IF(B24=Data!#REF!,Data!#REF!,(IF(B24=Data!B106,Data!J106,(IF(B24=Data!#REF!,Data!#REF!,(IF(B24=Data!#REF!,Data!#REF!,(IF(B24=Data!#REF!,Data!#REF!,(IF(B24=Data!#REF!,Data!#REF!,(IF(B24=Data!#REF!,Data!#REF!,(IF(B24=Data!#REF!,Data!#REF!,Data!#REF!)))))))))))))))&amp;IF(B24=Data!#REF!,Data!#REF!,(IF(B24=Data!#REF!,Data!#REF!,(IF(B24=Data!#REF!,Data!#REF!,(IF(B24=Data!#REF!,Data!#REF!,(IF(B24=Data!B85,Data!J85,(IF(B24=Data!B88,Data!J903,(IF(B24=Data!#REF!,Data!#REF!,(IF(B24=Data!#REF!,Data!#REF!,Data!#REF!)))))))))))))))&amp;IF(B24=Data!#REF!,Data!#REF!,(IF(B24=Data!#REF!,Data!#REF!,(IF(B24=Data!#REF!,Data!#REF!,(IF(B24=Data!#REF!,Data!#REF!,(IF(B24=Data!#REF!,Data!#REF!,Data!#REF!)))))))))</f>
        <v>#REF!</v>
      </c>
      <c r="V24" s="457">
        <f>IF(D24="","",VLOOKUP(B24,Data!$B$5:$J$402,9,FALSE)*D24)</f>
        <v>2.976</v>
      </c>
    </row>
    <row r="25" spans="1:22" s="458" customFormat="1" ht="20" customHeight="1">
      <c r="A25" s="459">
        <v>6</v>
      </c>
      <c r="B25" s="462" t="s">
        <v>694</v>
      </c>
      <c r="C25" s="445" t="str">
        <f>IF(D25="","",VLOOKUP(B25,Data!$B$5:$L$402,2,FALSE))</f>
        <v>VAD6710</v>
      </c>
      <c r="D25" s="461">
        <v>2</v>
      </c>
      <c r="E25" s="463"/>
      <c r="F25" s="445">
        <f>IF(D25="","",VLOOKUP(B25,Data!$B$5:$L$402,11,FALSE))</f>
        <v>2978.04</v>
      </c>
      <c r="G25" s="448">
        <f t="shared" si="1"/>
        <v>5956.08</v>
      </c>
      <c r="H25" s="449" t="str">
        <f>IF(D25="","",VLOOKUP(B25,Data!$B$5:$D$402,3,FALSE))</f>
        <v>C/T</v>
      </c>
      <c r="I25" s="450" t="str">
        <f>IF(D25="","",VLOOKUP(B25,Data!$B$5:$M$402,12,FALSE))</f>
        <v>Indonesia</v>
      </c>
      <c r="J25" s="451" t="s">
        <v>922</v>
      </c>
      <c r="K25" s="452">
        <f>IF(D25="","",VLOOKUP(B25,Data!$B$5:$E$402,4,FALSE)*D25)</f>
        <v>552</v>
      </c>
      <c r="L25" s="445">
        <f>IF(D25="","",VLOOKUP(B25,Data!$B$5:$F$402,5,FALSE)*D25)</f>
        <v>512</v>
      </c>
      <c r="M25" s="448" t="e">
        <f>IF(B25=Data!#REF!,Data!#REF!,(IF(B25=Data!B107,Data!G107,(IF(B25=Data!#REF!,Data!#REF!,(IF(B25=Data!#REF!,Data!#REF!,(IF(B25=Data!#REF!,Data!#REF!,(IF(B25=Data!#REF!,Data!#REF!,(IF(B25=Data!#REF!,Data!#REF!,(IF(B25=Data!#REF!,Data!#REF!,Data!#REF!)))))))))))))))&amp;IF(B25=Data!#REF!,Data!#REF!,(IF(B25=Data!#REF!,Data!#REF!,(IF(B25=Data!#REF!,Data!#REF!,(IF(B25=Data!#REF!,Data!#REF!,(IF(B25=Data!B86,Data!G86,(IF(B25=Data!B89,Data!G904,(IF(B25=Data!#REF!,Data!#REF!,(IF(B25=Data!#REF!,Data!#REF!,Data!#REF!)))))))))))))))&amp;IF(B25=Data!#REF!,Data!#REF!,(IF(B25=Data!#REF!,Data!#REF!,(IF(B25=Data!#REF!,Data!#REF!,(IF(B25=Data!#REF!,Data!#REF!,(IF(B25=Data!#REF!,Data!#REF!,Data!#REF!)))))))))</f>
        <v>#REF!</v>
      </c>
      <c r="N25" s="453"/>
      <c r="O25" s="454"/>
      <c r="P25" s="455" t="e">
        <f>IF(B25=Data!#REF!,Data!#REF!,(IF(B25=Data!B107,Data!H107,(IF(B25=Data!#REF!,Data!#REF!,(IF(B25=Data!#REF!,Data!#REF!,(IF(B25=Data!#REF!,Data!#REF!,(IF(B25=Data!#REF!,Data!#REF!,(IF(B25=Data!#REF!,Data!#REF!,(IF(B25=Data!#REF!,Data!#REF!,Data!#REF!)))))))))))))))&amp;IF(B25=Data!#REF!,Data!#REF!,(IF(B25=Data!#REF!,Data!#REF!,(IF(B25=Data!#REF!,Data!#REF!,(IF(B25=Data!#REF!,Data!#REF!,(IF(B25=Data!B86,Data!H86,(IF(B25=Data!B89,Data!H904,(IF(B25=Data!#REF!,Data!#REF!,(IF(B25=Data!#REF!,Data!#REF!,Data!#REF!)))))))))))))))&amp;IF(B25=Data!#REF!,Data!#REF!,(IF(B25=Data!#REF!,Data!#REF!,(IF(B25=Data!#REF!,Data!#REF!,(IF(B25=Data!#REF!,Data!#REF!,(IF(B25=Data!#REF!,Data!#REF!,Data!#REF!)))))))))</f>
        <v>#REF!</v>
      </c>
      <c r="Q25" s="454"/>
      <c r="R25" s="454"/>
      <c r="S25" s="455" t="e">
        <f>IF(B25=Data!#REF!,Data!#REF!,(IF(B25=Data!B107,Data!I107,(IF(B25=Data!#REF!,Data!#REF!,(IF(B25=Data!#REF!,Data!#REF!,(IF(B25=Data!#REF!,Data!#REF!,(IF(B25=Data!#REF!,Data!#REF!,(IF(B25=Data!#REF!,Data!#REF!,(IF(B25=Data!#REF!,Data!#REF!,Data!#REF!)))))))))))))))&amp;IF(B25=Data!#REF!,Data!#REF!,(IF(B25=Data!#REF!,Data!#REF!,(IF(B25=Data!#REF!,Data!#REF!,(IF(B25=Data!#REF!,Data!#REF!,(IF(B25=Data!B86,Data!I86,(IF(B25=Data!B89,Data!I904,(IF(B25=Data!#REF!,Data!#REF!,(IF(B25=Data!#REF!,Data!#REF!,Data!#REF!)))))))))))))))&amp;IF(B25=Data!#REF!,Data!#REF!,(IF(B25=Data!#REF!,Data!#REF!,(IF(B25=Data!#REF!,Data!#REF!,(IF(B25=Data!#REF!,Data!#REF!,(IF(B25=Data!#REF!,Data!#REF!,Data!#REF!)))))))))</f>
        <v>#REF!</v>
      </c>
      <c r="T25" s="456"/>
      <c r="U25" s="455" t="e">
        <f>IF(B25=Data!#REF!,Data!#REF!,(IF(B25=Data!B107,Data!J107,(IF(B25=Data!#REF!,Data!#REF!,(IF(B25=Data!#REF!,Data!#REF!,(IF(B25=Data!#REF!,Data!#REF!,(IF(B25=Data!#REF!,Data!#REF!,(IF(B25=Data!#REF!,Data!#REF!,(IF(B25=Data!#REF!,Data!#REF!,Data!#REF!)))))))))))))))&amp;IF(B25=Data!#REF!,Data!#REF!,(IF(B25=Data!#REF!,Data!#REF!,(IF(B25=Data!#REF!,Data!#REF!,(IF(B25=Data!#REF!,Data!#REF!,(IF(B25=Data!B86,Data!J86,(IF(B25=Data!B89,Data!J904,(IF(B25=Data!#REF!,Data!#REF!,(IF(B25=Data!#REF!,Data!#REF!,Data!#REF!)))))))))))))))&amp;IF(B25=Data!#REF!,Data!#REF!,(IF(B25=Data!#REF!,Data!#REF!,(IF(B25=Data!#REF!,Data!#REF!,(IF(B25=Data!#REF!,Data!#REF!,(IF(B25=Data!#REF!,Data!#REF!,Data!#REF!)))))))))</f>
        <v>#REF!</v>
      </c>
      <c r="V25" s="457">
        <f>IF(D25="","",VLOOKUP(B25,Data!$B$5:$J$402,9,FALSE)*D25)</f>
        <v>2.976</v>
      </c>
    </row>
    <row r="26" spans="1:22" s="458" customFormat="1" ht="20" customHeight="1">
      <c r="A26" s="443"/>
      <c r="B26" s="444" t="s">
        <v>926</v>
      </c>
      <c r="C26" s="445" t="str">
        <f>IF(D26="","",VLOOKUP(B26,Data!$B$5:$L$402,2,FALSE))</f>
        <v/>
      </c>
      <c r="D26" s="446"/>
      <c r="E26" s="463"/>
      <c r="F26" s="445" t="str">
        <f>IF(D26="","",VLOOKUP(B26,Data!$B$5:$L$402,11,FALSE))</f>
        <v/>
      </c>
      <c r="G26" s="448" t="str">
        <f>IF(D26&gt;0,D26*F26,"-")</f>
        <v>-</v>
      </c>
      <c r="H26" s="449" t="str">
        <f>IF(D26="","",VLOOKUP(B26,Data!$B$5:$D$402,3,FALSE))</f>
        <v/>
      </c>
      <c r="I26" s="450" t="str">
        <f>IF(D26="","",VLOOKUP(B26,Data!$B$5:$M$402,12,FALSE))</f>
        <v/>
      </c>
      <c r="J26" s="451"/>
      <c r="K26" s="452" t="str">
        <f>IF(D26="","",VLOOKUP(B26,Data!$B$5:$E$402,4,FALSE)*D26)</f>
        <v/>
      </c>
      <c r="L26" s="445" t="str">
        <f>IF(D26="","",VLOOKUP(B26,Data!$B$5:$F$402,5,FALSE)*D26)</f>
        <v/>
      </c>
      <c r="M26" s="448" t="e">
        <f>IF(B26=Data!#REF!,Data!#REF!,(IF(B26=Data!B128,Data!G128,(IF(B26=Data!#REF!,Data!#REF!,(IF(B26=Data!#REF!,Data!#REF!,(IF(B26=Data!#REF!,Data!#REF!,(IF(B26=Data!#REF!,Data!#REF!,(IF(B26=Data!#REF!,Data!#REF!,(IF(B26=Data!#REF!,Data!#REF!,Data!#REF!)))))))))))))))&amp;IF(B26=Data!#REF!,Data!#REF!,(IF(B26=Data!#REF!,Data!#REF!,(IF(B26=Data!#REF!,Data!#REF!,(IF(B26=Data!#REF!,Data!#REF!,(IF(B26=Data!B107,Data!G107,(IF(B26=Data!B110,Data!G925,(IF(B26=Data!#REF!,Data!#REF!,(IF(B26=Data!#REF!,Data!#REF!,Data!#REF!)))))))))))))))&amp;IF(B26=Data!#REF!,Data!#REF!,(IF(B26=Data!#REF!,Data!#REF!,(IF(B26=Data!#REF!,Data!#REF!,(IF(B26=Data!#REF!,Data!#REF!,(IF(B26=Data!#REF!,Data!#REF!,Data!#REF!)))))))))</f>
        <v>#REF!</v>
      </c>
      <c r="N26" s="453"/>
      <c r="O26" s="454"/>
      <c r="P26" s="455" t="e">
        <f>IF(B26=Data!#REF!,Data!#REF!,(IF(B26=Data!B128,Data!H128,(IF(B26=Data!#REF!,Data!#REF!,(IF(B26=Data!#REF!,Data!#REF!,(IF(B26=Data!#REF!,Data!#REF!,(IF(B26=Data!#REF!,Data!#REF!,(IF(B26=Data!#REF!,Data!#REF!,(IF(B26=Data!#REF!,Data!#REF!,Data!#REF!)))))))))))))))&amp;IF(B26=Data!#REF!,Data!#REF!,(IF(B26=Data!#REF!,Data!#REF!,(IF(B26=Data!#REF!,Data!#REF!,(IF(B26=Data!#REF!,Data!#REF!,(IF(B26=Data!B107,Data!H107,(IF(B26=Data!B110,Data!H925,(IF(B26=Data!#REF!,Data!#REF!,(IF(B26=Data!#REF!,Data!#REF!,Data!#REF!)))))))))))))))&amp;IF(B26=Data!#REF!,Data!#REF!,(IF(B26=Data!#REF!,Data!#REF!,(IF(B26=Data!#REF!,Data!#REF!,(IF(B26=Data!#REF!,Data!#REF!,(IF(B26=Data!#REF!,Data!#REF!,Data!#REF!)))))))))</f>
        <v>#REF!</v>
      </c>
      <c r="Q26" s="454"/>
      <c r="R26" s="454"/>
      <c r="S26" s="455" t="e">
        <f>IF(B26=Data!#REF!,Data!#REF!,(IF(B26=Data!B128,Data!I128,(IF(B26=Data!#REF!,Data!#REF!,(IF(B26=Data!#REF!,Data!#REF!,(IF(B26=Data!#REF!,Data!#REF!,(IF(B26=Data!#REF!,Data!#REF!,(IF(B26=Data!#REF!,Data!#REF!,(IF(B26=Data!#REF!,Data!#REF!,Data!#REF!)))))))))))))))&amp;IF(B26=Data!#REF!,Data!#REF!,(IF(B26=Data!#REF!,Data!#REF!,(IF(B26=Data!#REF!,Data!#REF!,(IF(B26=Data!#REF!,Data!#REF!,(IF(B26=Data!B107,Data!I107,(IF(B26=Data!B110,Data!I925,(IF(B26=Data!#REF!,Data!#REF!,(IF(B26=Data!#REF!,Data!#REF!,Data!#REF!)))))))))))))))&amp;IF(B26=Data!#REF!,Data!#REF!,(IF(B26=Data!#REF!,Data!#REF!,(IF(B26=Data!#REF!,Data!#REF!,(IF(B26=Data!#REF!,Data!#REF!,(IF(B26=Data!#REF!,Data!#REF!,Data!#REF!)))))))))</f>
        <v>#REF!</v>
      </c>
      <c r="T26" s="456"/>
      <c r="U26" s="455" t="e">
        <f>IF(B26=Data!#REF!,Data!#REF!,(IF(B26=Data!B128,Data!J128,(IF(B26=Data!#REF!,Data!#REF!,(IF(B26=Data!#REF!,Data!#REF!,(IF(B26=Data!#REF!,Data!#REF!,(IF(B26=Data!#REF!,Data!#REF!,(IF(B26=Data!#REF!,Data!#REF!,(IF(B26=Data!#REF!,Data!#REF!,Data!#REF!)))))))))))))))&amp;IF(B26=Data!#REF!,Data!#REF!,(IF(B26=Data!#REF!,Data!#REF!,(IF(B26=Data!#REF!,Data!#REF!,(IF(B26=Data!#REF!,Data!#REF!,(IF(B26=Data!B107,Data!J107,(IF(B26=Data!B110,Data!J925,(IF(B26=Data!#REF!,Data!#REF!,(IF(B26=Data!#REF!,Data!#REF!,Data!#REF!)))))))))))))))&amp;IF(B26=Data!#REF!,Data!#REF!,(IF(B26=Data!#REF!,Data!#REF!,(IF(B26=Data!#REF!,Data!#REF!,(IF(B26=Data!#REF!,Data!#REF!,(IF(B26=Data!#REF!,Data!#REF!,Data!#REF!)))))))))</f>
        <v>#REF!</v>
      </c>
      <c r="V26" s="457" t="str">
        <f>IF(D26="","",VLOOKUP(B26,Data!$B$5:$J$402,9,FALSE)*D26)</f>
        <v/>
      </c>
    </row>
    <row r="27" spans="1:22" s="458" customFormat="1" ht="20" customHeight="1">
      <c r="A27" s="459">
        <v>7</v>
      </c>
      <c r="B27" s="462" t="s">
        <v>357</v>
      </c>
      <c r="C27" s="445" t="str">
        <f>IF(D27="","",VLOOKUP(B27,Data!$B$5:$L$402,2,FALSE))</f>
        <v>WQ78290</v>
      </c>
      <c r="D27" s="461">
        <v>4</v>
      </c>
      <c r="E27" s="463"/>
      <c r="F27" s="445">
        <f>IF(D27="","",VLOOKUP(B27,Data!$B$5:$L$402,11,FALSE))</f>
        <v>4283.7299999999996</v>
      </c>
      <c r="G27" s="448">
        <f t="shared" si="1"/>
        <v>17134.919999999998</v>
      </c>
      <c r="H27" s="449" t="str">
        <f>IF(D27="","",VLOOKUP(B27,Data!$B$5:$D$402,3,FALSE))</f>
        <v>C/T</v>
      </c>
      <c r="I27" s="450" t="str">
        <f>IF(D27="","",VLOOKUP(B27,Data!$B$5:$M$402,12,FALSE))</f>
        <v>Indonesia</v>
      </c>
      <c r="J27" s="451" t="s">
        <v>925</v>
      </c>
      <c r="K27" s="452">
        <f>IF(D27="","",VLOOKUP(B27,Data!$B$5:$E$402,4,FALSE)*D27)</f>
        <v>1220</v>
      </c>
      <c r="L27" s="445">
        <f>IF(D27="","",VLOOKUP(B27,Data!$B$5:$F$402,5,FALSE)*D27)</f>
        <v>1076</v>
      </c>
      <c r="M27" s="448" t="e">
        <f>IF(B27=Data!#REF!,Data!#REF!,(IF(B27=Data!B108,Data!G108,(IF(B27=Data!#REF!,Data!#REF!,(IF(B27=Data!#REF!,Data!#REF!,(IF(B27=Data!#REF!,Data!#REF!,(IF(B27=Data!#REF!,Data!#REF!,(IF(B27=Data!#REF!,Data!#REF!,(IF(B27=Data!#REF!,Data!#REF!,Data!#REF!)))))))))))))))&amp;IF(B27=Data!#REF!,Data!#REF!,(IF(B27=Data!#REF!,Data!#REF!,(IF(B27=Data!#REF!,Data!#REF!,(IF(B27=Data!#REF!,Data!#REF!,(IF(B27=Data!B87,Data!G87,(IF(B27=Data!B90,Data!G905,(IF(B27=Data!#REF!,Data!#REF!,(IF(B27=Data!#REF!,Data!#REF!,Data!#REF!)))))))))))))))&amp;IF(B27=Data!#REF!,Data!#REF!,(IF(B27=Data!#REF!,Data!#REF!,(IF(B27=Data!#REF!,Data!#REF!,(IF(B27=Data!#REF!,Data!#REF!,(IF(B27=Data!#REF!,Data!#REF!,Data!#REF!)))))))))</f>
        <v>#REF!</v>
      </c>
      <c r="N27" s="453"/>
      <c r="O27" s="454"/>
      <c r="P27" s="455" t="e">
        <f>IF(B27=Data!#REF!,Data!#REF!,(IF(B27=Data!B108,Data!H108,(IF(B27=Data!#REF!,Data!#REF!,(IF(B27=Data!#REF!,Data!#REF!,(IF(B27=Data!#REF!,Data!#REF!,(IF(B27=Data!#REF!,Data!#REF!,(IF(B27=Data!#REF!,Data!#REF!,(IF(B27=Data!#REF!,Data!#REF!,Data!#REF!)))))))))))))))&amp;IF(B27=Data!#REF!,Data!#REF!,(IF(B27=Data!#REF!,Data!#REF!,(IF(B27=Data!#REF!,Data!#REF!,(IF(B27=Data!#REF!,Data!#REF!,(IF(B27=Data!B87,Data!H87,(IF(B27=Data!B90,Data!H905,(IF(B27=Data!#REF!,Data!#REF!,(IF(B27=Data!#REF!,Data!#REF!,Data!#REF!)))))))))))))))&amp;IF(B27=Data!#REF!,Data!#REF!,(IF(B27=Data!#REF!,Data!#REF!,(IF(B27=Data!#REF!,Data!#REF!,(IF(B27=Data!#REF!,Data!#REF!,(IF(B27=Data!#REF!,Data!#REF!,Data!#REF!)))))))))</f>
        <v>#REF!</v>
      </c>
      <c r="Q27" s="454"/>
      <c r="R27" s="454"/>
      <c r="S27" s="455" t="e">
        <f>IF(B27=Data!#REF!,Data!#REF!,(IF(B27=Data!B108,Data!I108,(IF(B27=Data!#REF!,Data!#REF!,(IF(B27=Data!#REF!,Data!#REF!,(IF(B27=Data!#REF!,Data!#REF!,(IF(B27=Data!#REF!,Data!#REF!,(IF(B27=Data!#REF!,Data!#REF!,(IF(B27=Data!#REF!,Data!#REF!,Data!#REF!)))))))))))))))&amp;IF(B27=Data!#REF!,Data!#REF!,(IF(B27=Data!#REF!,Data!#REF!,(IF(B27=Data!#REF!,Data!#REF!,(IF(B27=Data!#REF!,Data!#REF!,(IF(B27=Data!B87,Data!I87,(IF(B27=Data!B90,Data!I905,(IF(B27=Data!#REF!,Data!#REF!,(IF(B27=Data!#REF!,Data!#REF!,Data!#REF!)))))))))))))))&amp;IF(B27=Data!#REF!,Data!#REF!,(IF(B27=Data!#REF!,Data!#REF!,(IF(B27=Data!#REF!,Data!#REF!,(IF(B27=Data!#REF!,Data!#REF!,(IF(B27=Data!#REF!,Data!#REF!,Data!#REF!)))))))))</f>
        <v>#REF!</v>
      </c>
      <c r="T27" s="456"/>
      <c r="U27" s="455" t="e">
        <f>IF(B27=Data!#REF!,Data!#REF!,(IF(B27=Data!B108,Data!J108,(IF(B27=Data!#REF!,Data!#REF!,(IF(B27=Data!#REF!,Data!#REF!,(IF(B27=Data!#REF!,Data!#REF!,(IF(B27=Data!#REF!,Data!#REF!,(IF(B27=Data!#REF!,Data!#REF!,(IF(B27=Data!#REF!,Data!#REF!,Data!#REF!)))))))))))))))&amp;IF(B27=Data!#REF!,Data!#REF!,(IF(B27=Data!#REF!,Data!#REF!,(IF(B27=Data!#REF!,Data!#REF!,(IF(B27=Data!#REF!,Data!#REF!,(IF(B27=Data!B87,Data!J87,(IF(B27=Data!B90,Data!J905,(IF(B27=Data!#REF!,Data!#REF!,(IF(B27=Data!#REF!,Data!#REF!,Data!#REF!)))))))))))))))&amp;IF(B27=Data!#REF!,Data!#REF!,(IF(B27=Data!#REF!,Data!#REF!,(IF(B27=Data!#REF!,Data!#REF!,(IF(B27=Data!#REF!,Data!#REF!,(IF(B27=Data!#REF!,Data!#REF!,Data!#REF!)))))))))</f>
        <v>#REF!</v>
      </c>
      <c r="V27" s="457">
        <f>IF(D27="","",VLOOKUP(B27,Data!$B$5:$J$402,9,FALSE)*D27)</f>
        <v>6.1360000000000001</v>
      </c>
    </row>
    <row r="28" spans="1:22" s="458" customFormat="1" ht="20" customHeight="1">
      <c r="A28" s="459">
        <v>8</v>
      </c>
      <c r="B28" s="462" t="s">
        <v>209</v>
      </c>
      <c r="C28" s="445" t="str">
        <f>IF(D28="","",VLOOKUP(B28,Data!$B$5:$L$402,2,FALSE))</f>
        <v>WN49700</v>
      </c>
      <c r="D28" s="461">
        <v>1</v>
      </c>
      <c r="E28" s="463"/>
      <c r="F28" s="445">
        <f>IF(D28="","",VLOOKUP(B28,Data!$B$5:$L$402,11,FALSE))</f>
        <v>1870.77</v>
      </c>
      <c r="G28" s="448">
        <f t="shared" ref="G28:G30" si="2">IF(D28&gt;0,D28*F28,"-")</f>
        <v>1870.77</v>
      </c>
      <c r="H28" s="449" t="str">
        <f>IF(D28="","",VLOOKUP(B28,Data!$B$5:$D$402,3,FALSE))</f>
        <v>C/T</v>
      </c>
      <c r="I28" s="450" t="str">
        <f>IF(D28="","",VLOOKUP(B28,Data!$B$5:$M$402,12,FALSE))</f>
        <v>Indonesia</v>
      </c>
      <c r="J28" s="451" t="s">
        <v>925</v>
      </c>
      <c r="K28" s="452">
        <f>IF(D28="","",VLOOKUP(B28,Data!$B$5:$E$402,4,FALSE)*D28)</f>
        <v>201</v>
      </c>
      <c r="L28" s="445">
        <f>IF(D28="","",VLOOKUP(B28,Data!$B$5:$F$402,5,FALSE)*D28)</f>
        <v>181</v>
      </c>
      <c r="M28" s="448" t="e">
        <f>IF(B28=Data!#REF!,Data!#REF!,(IF(B28=Data!B112,Data!G112,(IF(B28=Data!#REF!,Data!#REF!,(IF(B28=Data!#REF!,Data!#REF!,(IF(B28=Data!#REF!,Data!#REF!,(IF(B28=Data!#REF!,Data!#REF!,(IF(B28=Data!#REF!,Data!#REF!,(IF(B28=Data!#REF!,Data!#REF!,Data!#REF!)))))))))))))))&amp;IF(B28=Data!#REF!,Data!#REF!,(IF(B28=Data!#REF!,Data!#REF!,(IF(B28=Data!#REF!,Data!#REF!,(IF(B28=Data!#REF!,Data!#REF!,(IF(B28=Data!B91,Data!G91,(IF(B28=Data!B94,Data!G909,(IF(B28=Data!#REF!,Data!#REF!,(IF(B28=Data!#REF!,Data!#REF!,Data!#REF!)))))))))))))))&amp;IF(B28=Data!#REF!,Data!#REF!,(IF(B28=Data!#REF!,Data!#REF!,(IF(B28=Data!#REF!,Data!#REF!,(IF(B28=Data!#REF!,Data!#REF!,(IF(B28=Data!#REF!,Data!#REF!,Data!#REF!)))))))))</f>
        <v>#REF!</v>
      </c>
      <c r="N28" s="453"/>
      <c r="O28" s="454"/>
      <c r="P28" s="455" t="e">
        <f>IF(B28=Data!#REF!,Data!#REF!,(IF(B28=Data!B112,Data!H112,(IF(B28=Data!#REF!,Data!#REF!,(IF(B28=Data!#REF!,Data!#REF!,(IF(B28=Data!#REF!,Data!#REF!,(IF(B28=Data!#REF!,Data!#REF!,(IF(B28=Data!#REF!,Data!#REF!,(IF(B28=Data!#REF!,Data!#REF!,Data!#REF!)))))))))))))))&amp;IF(B28=Data!#REF!,Data!#REF!,(IF(B28=Data!#REF!,Data!#REF!,(IF(B28=Data!#REF!,Data!#REF!,(IF(B28=Data!#REF!,Data!#REF!,(IF(B28=Data!B91,Data!H91,(IF(B28=Data!B94,Data!H909,(IF(B28=Data!#REF!,Data!#REF!,(IF(B28=Data!#REF!,Data!#REF!,Data!#REF!)))))))))))))))&amp;IF(B28=Data!#REF!,Data!#REF!,(IF(B28=Data!#REF!,Data!#REF!,(IF(B28=Data!#REF!,Data!#REF!,(IF(B28=Data!#REF!,Data!#REF!,(IF(B28=Data!#REF!,Data!#REF!,Data!#REF!)))))))))</f>
        <v>#REF!</v>
      </c>
      <c r="Q28" s="454"/>
      <c r="R28" s="454"/>
      <c r="S28" s="455" t="e">
        <f>IF(B28=Data!#REF!,Data!#REF!,(IF(B28=Data!B112,Data!I112,(IF(B28=Data!#REF!,Data!#REF!,(IF(B28=Data!#REF!,Data!#REF!,(IF(B28=Data!#REF!,Data!#REF!,(IF(B28=Data!#REF!,Data!#REF!,(IF(B28=Data!#REF!,Data!#REF!,(IF(B28=Data!#REF!,Data!#REF!,Data!#REF!)))))))))))))))&amp;IF(B28=Data!#REF!,Data!#REF!,(IF(B28=Data!#REF!,Data!#REF!,(IF(B28=Data!#REF!,Data!#REF!,(IF(B28=Data!#REF!,Data!#REF!,(IF(B28=Data!B91,Data!I91,(IF(B28=Data!B94,Data!I909,(IF(B28=Data!#REF!,Data!#REF!,(IF(B28=Data!#REF!,Data!#REF!,Data!#REF!)))))))))))))))&amp;IF(B28=Data!#REF!,Data!#REF!,(IF(B28=Data!#REF!,Data!#REF!,(IF(B28=Data!#REF!,Data!#REF!,(IF(B28=Data!#REF!,Data!#REF!,(IF(B28=Data!#REF!,Data!#REF!,Data!#REF!)))))))))</f>
        <v>#REF!</v>
      </c>
      <c r="T28" s="456"/>
      <c r="U28" s="455" t="e">
        <f>IF(B28=Data!#REF!,Data!#REF!,(IF(B28=Data!B112,Data!J112,(IF(B28=Data!#REF!,Data!#REF!,(IF(B28=Data!#REF!,Data!#REF!,(IF(B28=Data!#REF!,Data!#REF!,(IF(B28=Data!#REF!,Data!#REF!,(IF(B28=Data!#REF!,Data!#REF!,(IF(B28=Data!#REF!,Data!#REF!,Data!#REF!)))))))))))))))&amp;IF(B28=Data!#REF!,Data!#REF!,(IF(B28=Data!#REF!,Data!#REF!,(IF(B28=Data!#REF!,Data!#REF!,(IF(B28=Data!#REF!,Data!#REF!,(IF(B28=Data!B91,Data!J91,(IF(B28=Data!B94,Data!J909,(IF(B28=Data!#REF!,Data!#REF!,(IF(B28=Data!#REF!,Data!#REF!,Data!#REF!)))))))))))))))&amp;IF(B28=Data!#REF!,Data!#REF!,(IF(B28=Data!#REF!,Data!#REF!,(IF(B28=Data!#REF!,Data!#REF!,(IF(B28=Data!#REF!,Data!#REF!,(IF(B28=Data!#REF!,Data!#REF!,Data!#REF!)))))))))</f>
        <v>#REF!</v>
      </c>
      <c r="V28" s="457">
        <f>IF(D28="","",VLOOKUP(B28,Data!$B$5:$J$402,9,FALSE)*D28)</f>
        <v>1.1499999999999999</v>
      </c>
    </row>
    <row r="29" spans="1:22" s="458" customFormat="1" ht="20" customHeight="1">
      <c r="A29" s="459">
        <v>9</v>
      </c>
      <c r="B29" s="462" t="s">
        <v>215</v>
      </c>
      <c r="C29" s="445" t="str">
        <f>IF(D29="","",VLOOKUP(B29,Data!$B$5:$L$402,2,FALSE))</f>
        <v>WH50420</v>
      </c>
      <c r="D29" s="461">
        <v>3</v>
      </c>
      <c r="E29" s="463"/>
      <c r="F29" s="445">
        <f>IF(D29="","",VLOOKUP(B29,Data!$B$5:$L$402,11,FALSE))</f>
        <v>1897.4</v>
      </c>
      <c r="G29" s="448">
        <f t="shared" si="2"/>
        <v>5692.2000000000007</v>
      </c>
      <c r="H29" s="449" t="str">
        <f>IF(D29="","",VLOOKUP(B29,Data!$B$5:$D$402,3,FALSE))</f>
        <v>C/T</v>
      </c>
      <c r="I29" s="450" t="str">
        <f>IF(D29="","",VLOOKUP(B29,Data!$B$5:$M$402,12,FALSE))</f>
        <v>Indonesia</v>
      </c>
      <c r="J29" s="451" t="s">
        <v>925</v>
      </c>
      <c r="K29" s="452">
        <f>IF(D29="","",VLOOKUP(B29,Data!$B$5:$E$402,4,FALSE)*D29)</f>
        <v>666</v>
      </c>
      <c r="L29" s="445">
        <f>IF(D29="","",VLOOKUP(B29,Data!$B$5:$F$402,5,FALSE)*D29)</f>
        <v>603</v>
      </c>
      <c r="M29" s="448" t="e">
        <f>IF(B29=Data!#REF!,Data!#REF!,(IF(B29=Data!B113,Data!G113,(IF(B29=Data!#REF!,Data!#REF!,(IF(B29=Data!#REF!,Data!#REF!,(IF(B29=Data!#REF!,Data!#REF!,(IF(B29=Data!#REF!,Data!#REF!,(IF(B29=Data!#REF!,Data!#REF!,(IF(B29=Data!#REF!,Data!#REF!,Data!#REF!)))))))))))))))&amp;IF(B29=Data!#REF!,Data!#REF!,(IF(B29=Data!#REF!,Data!#REF!,(IF(B29=Data!#REF!,Data!#REF!,(IF(B29=Data!#REF!,Data!#REF!,(IF(B29=Data!B92,Data!G92,(IF(B29=Data!B95,Data!G910,(IF(B29=Data!#REF!,Data!#REF!,(IF(B29=Data!#REF!,Data!#REF!,Data!#REF!)))))))))))))))&amp;IF(B29=Data!#REF!,Data!#REF!,(IF(B29=Data!#REF!,Data!#REF!,(IF(B29=Data!#REF!,Data!#REF!,(IF(B29=Data!#REF!,Data!#REF!,(IF(B29=Data!#REF!,Data!#REF!,Data!#REF!)))))))))</f>
        <v>#REF!</v>
      </c>
      <c r="N29" s="453"/>
      <c r="O29" s="454"/>
      <c r="P29" s="455" t="e">
        <f>IF(B29=Data!#REF!,Data!#REF!,(IF(B29=Data!B113,Data!H113,(IF(B29=Data!#REF!,Data!#REF!,(IF(B29=Data!#REF!,Data!#REF!,(IF(B29=Data!#REF!,Data!#REF!,(IF(B29=Data!#REF!,Data!#REF!,(IF(B29=Data!#REF!,Data!#REF!,(IF(B29=Data!#REF!,Data!#REF!,Data!#REF!)))))))))))))))&amp;IF(B29=Data!#REF!,Data!#REF!,(IF(B29=Data!#REF!,Data!#REF!,(IF(B29=Data!#REF!,Data!#REF!,(IF(B29=Data!#REF!,Data!#REF!,(IF(B29=Data!B92,Data!H92,(IF(B29=Data!B95,Data!H910,(IF(B29=Data!#REF!,Data!#REF!,(IF(B29=Data!#REF!,Data!#REF!,Data!#REF!)))))))))))))))&amp;IF(B29=Data!#REF!,Data!#REF!,(IF(B29=Data!#REF!,Data!#REF!,(IF(B29=Data!#REF!,Data!#REF!,(IF(B29=Data!#REF!,Data!#REF!,(IF(B29=Data!#REF!,Data!#REF!,Data!#REF!)))))))))</f>
        <v>#REF!</v>
      </c>
      <c r="Q29" s="454"/>
      <c r="R29" s="454"/>
      <c r="S29" s="455" t="e">
        <f>IF(B29=Data!#REF!,Data!#REF!,(IF(B29=Data!B113,Data!I113,(IF(B29=Data!#REF!,Data!#REF!,(IF(B29=Data!#REF!,Data!#REF!,(IF(B29=Data!#REF!,Data!#REF!,(IF(B29=Data!#REF!,Data!#REF!,(IF(B29=Data!#REF!,Data!#REF!,(IF(B29=Data!#REF!,Data!#REF!,Data!#REF!)))))))))))))))&amp;IF(B29=Data!#REF!,Data!#REF!,(IF(B29=Data!#REF!,Data!#REF!,(IF(B29=Data!#REF!,Data!#REF!,(IF(B29=Data!#REF!,Data!#REF!,(IF(B29=Data!B92,Data!I92,(IF(B29=Data!B95,Data!I910,(IF(B29=Data!#REF!,Data!#REF!,(IF(B29=Data!#REF!,Data!#REF!,Data!#REF!)))))))))))))))&amp;IF(B29=Data!#REF!,Data!#REF!,(IF(B29=Data!#REF!,Data!#REF!,(IF(B29=Data!#REF!,Data!#REF!,(IF(B29=Data!#REF!,Data!#REF!,(IF(B29=Data!#REF!,Data!#REF!,Data!#REF!)))))))))</f>
        <v>#REF!</v>
      </c>
      <c r="T29" s="456"/>
      <c r="U29" s="455" t="e">
        <f>IF(B29=Data!#REF!,Data!#REF!,(IF(B29=Data!B113,Data!J113,(IF(B29=Data!#REF!,Data!#REF!,(IF(B29=Data!#REF!,Data!#REF!,(IF(B29=Data!#REF!,Data!#REF!,(IF(B29=Data!#REF!,Data!#REF!,(IF(B29=Data!#REF!,Data!#REF!,(IF(B29=Data!#REF!,Data!#REF!,Data!#REF!)))))))))))))))&amp;IF(B29=Data!#REF!,Data!#REF!,(IF(B29=Data!#REF!,Data!#REF!,(IF(B29=Data!#REF!,Data!#REF!,(IF(B29=Data!#REF!,Data!#REF!,(IF(B29=Data!B92,Data!J92,(IF(B29=Data!B95,Data!J910,(IF(B29=Data!#REF!,Data!#REF!,(IF(B29=Data!#REF!,Data!#REF!,Data!#REF!)))))))))))))))&amp;IF(B29=Data!#REF!,Data!#REF!,(IF(B29=Data!#REF!,Data!#REF!,(IF(B29=Data!#REF!,Data!#REF!,(IF(B29=Data!#REF!,Data!#REF!,(IF(B29=Data!#REF!,Data!#REF!,Data!#REF!)))))))))</f>
        <v>#REF!</v>
      </c>
      <c r="V29" s="457">
        <f>IF(D29="","",VLOOKUP(B29,Data!$B$5:$J$402,9,FALSE)*D29)</f>
        <v>3.5970000000000004</v>
      </c>
    </row>
    <row r="30" spans="1:22" s="458" customFormat="1" ht="20" customHeight="1">
      <c r="A30" s="459">
        <v>10</v>
      </c>
      <c r="B30" s="462" t="s">
        <v>241</v>
      </c>
      <c r="C30" s="445" t="str">
        <f>IF(D30="","",VLOOKUP(B30,Data!$B$5:$L$402,2,FALSE))</f>
        <v>AAC7368</v>
      </c>
      <c r="D30" s="461">
        <v>17</v>
      </c>
      <c r="E30" s="463"/>
      <c r="F30" s="445">
        <f>IF(D30="","",VLOOKUP(B30,Data!$B$5:$L$402,11,FALSE))</f>
        <v>2618.06</v>
      </c>
      <c r="G30" s="448">
        <f t="shared" si="2"/>
        <v>44507.02</v>
      </c>
      <c r="H30" s="449" t="str">
        <f>IF(D30="","",VLOOKUP(B30,Data!$B$5:$D$402,3,FALSE))</f>
        <v>C/T</v>
      </c>
      <c r="I30" s="450" t="str">
        <f>IF(D30="","",VLOOKUP(B30,Data!$B$5:$M$402,12,FALSE))</f>
        <v>Indonesia</v>
      </c>
      <c r="J30" s="451" t="s">
        <v>925</v>
      </c>
      <c r="K30" s="452">
        <f>IF(D30="","",VLOOKUP(B30,Data!$B$5:$E$402,4,FALSE)*D30)</f>
        <v>4522</v>
      </c>
      <c r="L30" s="445">
        <f>IF(D30="","",VLOOKUP(B30,Data!$B$5:$F$402,5,FALSE)*D30)</f>
        <v>4182</v>
      </c>
      <c r="M30" s="448" t="e">
        <f>IF(B30=Data!#REF!,Data!#REF!,(IF(B30=Data!B114,Data!G114,(IF(B30=Data!#REF!,Data!#REF!,(IF(B30=Data!#REF!,Data!#REF!,(IF(B30=Data!#REF!,Data!#REF!,(IF(B30=Data!#REF!,Data!#REF!,(IF(B30=Data!#REF!,Data!#REF!,(IF(B30=Data!#REF!,Data!#REF!,Data!#REF!)))))))))))))))&amp;IF(B30=Data!#REF!,Data!#REF!,(IF(B30=Data!#REF!,Data!#REF!,(IF(B30=Data!#REF!,Data!#REF!,(IF(B30=Data!#REF!,Data!#REF!,(IF(B30=Data!B93,Data!G93,(IF(B30=Data!B96,Data!G911,(IF(B30=Data!#REF!,Data!#REF!,(IF(B30=Data!#REF!,Data!#REF!,Data!#REF!)))))))))))))))&amp;IF(B30=Data!#REF!,Data!#REF!,(IF(B30=Data!#REF!,Data!#REF!,(IF(B30=Data!#REF!,Data!#REF!,(IF(B30=Data!#REF!,Data!#REF!,(IF(B30=Data!#REF!,Data!#REF!,Data!#REF!)))))))))</f>
        <v>#REF!</v>
      </c>
      <c r="N30" s="453"/>
      <c r="O30" s="454"/>
      <c r="P30" s="455" t="e">
        <f>IF(B30=Data!#REF!,Data!#REF!,(IF(B30=Data!B114,Data!H114,(IF(B30=Data!#REF!,Data!#REF!,(IF(B30=Data!#REF!,Data!#REF!,(IF(B30=Data!#REF!,Data!#REF!,(IF(B30=Data!#REF!,Data!#REF!,(IF(B30=Data!#REF!,Data!#REF!,(IF(B30=Data!#REF!,Data!#REF!,Data!#REF!)))))))))))))))&amp;IF(B30=Data!#REF!,Data!#REF!,(IF(B30=Data!#REF!,Data!#REF!,(IF(B30=Data!#REF!,Data!#REF!,(IF(B30=Data!#REF!,Data!#REF!,(IF(B30=Data!B93,Data!H93,(IF(B30=Data!B96,Data!H911,(IF(B30=Data!#REF!,Data!#REF!,(IF(B30=Data!#REF!,Data!#REF!,Data!#REF!)))))))))))))))&amp;IF(B30=Data!#REF!,Data!#REF!,(IF(B30=Data!#REF!,Data!#REF!,(IF(B30=Data!#REF!,Data!#REF!,(IF(B30=Data!#REF!,Data!#REF!,(IF(B30=Data!#REF!,Data!#REF!,Data!#REF!)))))))))</f>
        <v>#REF!</v>
      </c>
      <c r="Q30" s="454"/>
      <c r="R30" s="454"/>
      <c r="S30" s="455" t="e">
        <f>IF(B30=Data!#REF!,Data!#REF!,(IF(B30=Data!B114,Data!I114,(IF(B30=Data!#REF!,Data!#REF!,(IF(B30=Data!#REF!,Data!#REF!,(IF(B30=Data!#REF!,Data!#REF!,(IF(B30=Data!#REF!,Data!#REF!,(IF(B30=Data!#REF!,Data!#REF!,(IF(B30=Data!#REF!,Data!#REF!,Data!#REF!)))))))))))))))&amp;IF(B30=Data!#REF!,Data!#REF!,(IF(B30=Data!#REF!,Data!#REF!,(IF(B30=Data!#REF!,Data!#REF!,(IF(B30=Data!#REF!,Data!#REF!,(IF(B30=Data!B93,Data!I93,(IF(B30=Data!B96,Data!I911,(IF(B30=Data!#REF!,Data!#REF!,(IF(B30=Data!#REF!,Data!#REF!,Data!#REF!)))))))))))))))&amp;IF(B30=Data!#REF!,Data!#REF!,(IF(B30=Data!#REF!,Data!#REF!,(IF(B30=Data!#REF!,Data!#REF!,(IF(B30=Data!#REF!,Data!#REF!,(IF(B30=Data!#REF!,Data!#REF!,Data!#REF!)))))))))</f>
        <v>#REF!</v>
      </c>
      <c r="T30" s="456"/>
      <c r="U30" s="455" t="e">
        <f>IF(B30=Data!#REF!,Data!#REF!,(IF(B30=Data!B114,Data!J114,(IF(B30=Data!#REF!,Data!#REF!,(IF(B30=Data!#REF!,Data!#REF!,(IF(B30=Data!#REF!,Data!#REF!,(IF(B30=Data!#REF!,Data!#REF!,(IF(B30=Data!#REF!,Data!#REF!,(IF(B30=Data!#REF!,Data!#REF!,Data!#REF!)))))))))))))))&amp;IF(B30=Data!#REF!,Data!#REF!,(IF(B30=Data!#REF!,Data!#REF!,(IF(B30=Data!#REF!,Data!#REF!,(IF(B30=Data!#REF!,Data!#REF!,(IF(B30=Data!B93,Data!J93,(IF(B30=Data!B96,Data!J911,(IF(B30=Data!#REF!,Data!#REF!,(IF(B30=Data!#REF!,Data!#REF!,Data!#REF!)))))))))))))))&amp;IF(B30=Data!#REF!,Data!#REF!,(IF(B30=Data!#REF!,Data!#REF!,(IF(B30=Data!#REF!,Data!#REF!,(IF(B30=Data!#REF!,Data!#REF!,(IF(B30=Data!#REF!,Data!#REF!,Data!#REF!)))))))))</f>
        <v>#REF!</v>
      </c>
      <c r="V30" s="457">
        <f>IF(D30="","",VLOOKUP(B30,Data!$B$5:$J$402,9,FALSE)*D30)</f>
        <v>25.295999999999999</v>
      </c>
    </row>
    <row r="31" spans="1:22" s="458" customFormat="1" ht="17.5">
      <c r="A31" s="464"/>
      <c r="B31" s="465"/>
      <c r="C31" s="466"/>
      <c r="D31" s="467"/>
      <c r="E31" s="467"/>
      <c r="F31" s="468"/>
      <c r="G31" s="468"/>
      <c r="H31" s="468"/>
      <c r="I31" s="467"/>
      <c r="J31" s="467"/>
      <c r="K31" s="468"/>
      <c r="L31" s="468"/>
      <c r="M31" s="468"/>
      <c r="N31" s="469"/>
      <c r="O31" s="470"/>
      <c r="P31" s="471"/>
      <c r="Q31" s="470"/>
      <c r="R31" s="470"/>
      <c r="S31" s="471"/>
      <c r="T31" s="472"/>
      <c r="U31" s="471"/>
      <c r="V31" s="473"/>
    </row>
    <row r="32" spans="1:22" s="458" customFormat="1" ht="17.5">
      <c r="A32" s="467"/>
      <c r="B32" s="465"/>
      <c r="C32" s="466"/>
      <c r="D32" s="474">
        <f>SUM(D18:D30)</f>
        <v>38</v>
      </c>
      <c r="E32" s="474"/>
      <c r="F32" s="475"/>
      <c r="G32" s="475">
        <f>SUM(G18:G31)</f>
        <v>108609.97</v>
      </c>
      <c r="H32" s="467"/>
      <c r="I32" s="467"/>
      <c r="J32" s="467"/>
      <c r="K32" s="475">
        <f>SUM(K18:K30)</f>
        <v>9995</v>
      </c>
      <c r="L32" s="475">
        <f>SUM(L18:L30)</f>
        <v>9136</v>
      </c>
      <c r="M32" s="475" t="e">
        <f>SUM(M16:M31)</f>
        <v>#REF!</v>
      </c>
      <c r="N32" s="476"/>
      <c r="O32" s="475">
        <f>SUM(O16:O31)</f>
        <v>0</v>
      </c>
      <c r="P32" s="475" t="e">
        <f>SUM(P16:P31)</f>
        <v>#REF!</v>
      </c>
      <c r="Q32" s="476" t="e">
        <f>SUM(#REF!)</f>
        <v>#REF!</v>
      </c>
      <c r="R32" s="475">
        <f>SUM(R16:R31)</f>
        <v>0</v>
      </c>
      <c r="S32" s="475" t="e">
        <f>SUM(S16:S31)</f>
        <v>#REF!</v>
      </c>
      <c r="T32" s="476" t="e">
        <f>SUM(#REF!)</f>
        <v>#REF!</v>
      </c>
      <c r="U32" s="475" t="e">
        <f>SUM(U16:U31)</f>
        <v>#REF!</v>
      </c>
      <c r="V32" s="477">
        <f>SUM(V18:V30)</f>
        <v>54.600999999999999</v>
      </c>
    </row>
    <row r="33" spans="1:22" s="458" customFormat="1" ht="17.5">
      <c r="A33" s="467"/>
      <c r="B33" s="465"/>
      <c r="C33" s="466"/>
      <c r="D33" s="478"/>
      <c r="E33" s="479"/>
      <c r="F33" s="480" t="s">
        <v>528</v>
      </c>
      <c r="G33" s="481"/>
      <c r="H33" s="478"/>
      <c r="I33" s="478"/>
      <c r="J33" s="478"/>
      <c r="K33" s="482"/>
      <c r="L33" s="481"/>
      <c r="M33" s="483"/>
      <c r="N33" s="484"/>
      <c r="O33" s="484"/>
      <c r="P33" s="484"/>
      <c r="Q33" s="484"/>
      <c r="R33" s="484"/>
      <c r="S33" s="484"/>
      <c r="T33" s="483"/>
      <c r="U33" s="483"/>
      <c r="V33" s="485"/>
    </row>
    <row r="34" spans="1:22" ht="13">
      <c r="A34" s="372" t="s">
        <v>522</v>
      </c>
      <c r="B34" s="373"/>
      <c r="C34" s="486"/>
      <c r="D34" s="390" t="s">
        <v>81</v>
      </c>
      <c r="E34" s="390"/>
      <c r="F34" s="367" t="s">
        <v>82</v>
      </c>
      <c r="G34" s="487"/>
      <c r="H34" s="398" t="s">
        <v>83</v>
      </c>
      <c r="I34" s="488"/>
      <c r="J34" s="389" t="s">
        <v>84</v>
      </c>
      <c r="K34" s="389"/>
      <c r="L34" s="605" t="s">
        <v>85</v>
      </c>
      <c r="M34" s="606"/>
      <c r="N34" s="606"/>
      <c r="O34" s="606"/>
      <c r="P34" s="606"/>
      <c r="Q34" s="606"/>
      <c r="R34" s="606"/>
      <c r="S34" s="606"/>
      <c r="T34" s="606"/>
      <c r="U34" s="606"/>
      <c r="V34" s="607"/>
    </row>
    <row r="35" spans="1:22" ht="13">
      <c r="A35" s="384" t="s">
        <v>523</v>
      </c>
      <c r="B35" s="385"/>
      <c r="C35" s="489"/>
      <c r="D35" s="385" t="s">
        <v>87</v>
      </c>
      <c r="E35" s="385"/>
      <c r="F35" s="608"/>
      <c r="G35" s="609"/>
      <c r="H35" s="384" t="s">
        <v>88</v>
      </c>
      <c r="I35" s="490"/>
      <c r="J35" s="393" t="s">
        <v>89</v>
      </c>
      <c r="K35" s="393"/>
      <c r="L35" s="386"/>
      <c r="M35" s="385"/>
      <c r="N35" s="385"/>
      <c r="O35" s="385"/>
      <c r="P35" s="385"/>
      <c r="Q35" s="385"/>
      <c r="R35" s="385"/>
      <c r="S35" s="385"/>
      <c r="T35" s="385"/>
      <c r="U35" s="385"/>
      <c r="V35" s="394"/>
    </row>
    <row r="36" spans="1:22">
      <c r="A36" s="384" t="s">
        <v>524</v>
      </c>
      <c r="B36" s="385"/>
      <c r="C36" s="392"/>
      <c r="D36" s="385"/>
      <c r="E36" s="385"/>
      <c r="F36" s="608"/>
      <c r="G36" s="609"/>
      <c r="H36" s="384"/>
      <c r="I36" s="490"/>
      <c r="J36" s="393" t="s">
        <v>93</v>
      </c>
      <c r="K36" s="393"/>
      <c r="L36" s="386"/>
      <c r="M36" s="385"/>
      <c r="N36" s="385"/>
      <c r="O36" s="385"/>
      <c r="P36" s="385"/>
      <c r="Q36" s="385"/>
      <c r="R36" s="385"/>
      <c r="S36" s="385"/>
      <c r="T36" s="385"/>
      <c r="U36" s="385"/>
      <c r="V36" s="394"/>
    </row>
    <row r="37" spans="1:22">
      <c r="A37" s="400"/>
      <c r="B37" s="401"/>
      <c r="C37" s="491"/>
      <c r="D37" s="385" t="s">
        <v>94</v>
      </c>
      <c r="E37" s="385"/>
      <c r="F37" s="492"/>
      <c r="G37" s="493"/>
      <c r="H37" s="384" t="s">
        <v>95</v>
      </c>
      <c r="I37" s="490"/>
      <c r="J37" s="393"/>
      <c r="K37" s="393"/>
      <c r="L37" s="386"/>
      <c r="M37" s="385"/>
      <c r="N37" s="385"/>
      <c r="O37" s="385"/>
      <c r="P37" s="385"/>
      <c r="Q37" s="385"/>
      <c r="R37" s="385"/>
      <c r="S37" s="385"/>
      <c r="T37" s="385"/>
      <c r="U37" s="385"/>
      <c r="V37" s="394"/>
    </row>
    <row r="38" spans="1:22" ht="13">
      <c r="A38" s="372" t="s">
        <v>96</v>
      </c>
      <c r="B38" s="390"/>
      <c r="C38" s="388"/>
      <c r="D38" s="385" t="s">
        <v>97</v>
      </c>
      <c r="E38" s="385"/>
      <c r="F38" s="494" t="s">
        <v>98</v>
      </c>
      <c r="G38" s="495"/>
      <c r="H38" s="384" t="s">
        <v>88</v>
      </c>
      <c r="I38" s="490"/>
      <c r="J38" s="393" t="s">
        <v>99</v>
      </c>
      <c r="K38" s="393"/>
      <c r="L38" s="386"/>
      <c r="M38" s="385"/>
      <c r="N38" s="385"/>
      <c r="O38" s="385"/>
      <c r="P38" s="385"/>
      <c r="Q38" s="385"/>
      <c r="R38" s="385"/>
      <c r="S38" s="385"/>
      <c r="T38" s="385"/>
      <c r="U38" s="385"/>
      <c r="V38" s="394"/>
    </row>
    <row r="39" spans="1:22" ht="13">
      <c r="A39" s="496" t="s">
        <v>887</v>
      </c>
      <c r="B39" s="385"/>
      <c r="C39" s="392"/>
      <c r="D39" s="385" t="s">
        <v>100</v>
      </c>
      <c r="E39" s="385"/>
      <c r="F39" s="497"/>
      <c r="G39" s="498"/>
      <c r="H39" s="384" t="s">
        <v>101</v>
      </c>
      <c r="I39" s="490"/>
      <c r="J39" s="393" t="s">
        <v>525</v>
      </c>
      <c r="K39" s="393"/>
      <c r="L39" s="610" t="s">
        <v>103</v>
      </c>
      <c r="M39" s="611"/>
      <c r="N39" s="611"/>
      <c r="O39" s="611"/>
      <c r="P39" s="611"/>
      <c r="Q39" s="611"/>
      <c r="R39" s="611"/>
      <c r="S39" s="611"/>
      <c r="T39" s="611"/>
      <c r="U39" s="611"/>
      <c r="V39" s="612"/>
    </row>
    <row r="40" spans="1:22">
      <c r="A40" s="400"/>
      <c r="B40" s="401"/>
      <c r="C40" s="402"/>
      <c r="D40" s="401"/>
      <c r="E40" s="401"/>
      <c r="F40" s="599" t="s">
        <v>928</v>
      </c>
      <c r="G40" s="600"/>
      <c r="H40" s="599" t="s">
        <v>927</v>
      </c>
      <c r="I40" s="600"/>
      <c r="J40" s="405" t="s">
        <v>104</v>
      </c>
      <c r="K40" s="405"/>
      <c r="L40" s="601" t="s">
        <v>105</v>
      </c>
      <c r="M40" s="602"/>
      <c r="N40" s="602"/>
      <c r="O40" s="602"/>
      <c r="P40" s="602"/>
      <c r="Q40" s="602"/>
      <c r="R40" s="602"/>
      <c r="S40" s="602"/>
      <c r="T40" s="602"/>
      <c r="U40" s="602"/>
      <c r="V40" s="603"/>
    </row>
    <row r="45" spans="1:22" ht="23" customHeight="1"/>
    <row r="46" spans="1:22" ht="17.75" customHeight="1">
      <c r="A46" s="499" t="s">
        <v>869</v>
      </c>
      <c r="B46" s="499"/>
      <c r="C46" s="500"/>
      <c r="F46" s="501" t="s">
        <v>906</v>
      </c>
      <c r="H46" s="501" t="s">
        <v>912</v>
      </c>
      <c r="I46" s="502"/>
    </row>
    <row r="47" spans="1:22" ht="17.75" customHeight="1">
      <c r="A47" s="499" t="s">
        <v>888</v>
      </c>
      <c r="B47" s="499"/>
      <c r="C47" s="500"/>
      <c r="F47" s="501" t="s">
        <v>907</v>
      </c>
      <c r="H47" s="501" t="s">
        <v>912</v>
      </c>
      <c r="I47" s="502"/>
    </row>
    <row r="48" spans="1:22" ht="17.75" customHeight="1">
      <c r="A48" s="499" t="s">
        <v>905</v>
      </c>
      <c r="B48" s="499"/>
      <c r="C48" s="500"/>
      <c r="F48" s="501" t="s">
        <v>908</v>
      </c>
      <c r="H48" s="501" t="s">
        <v>573</v>
      </c>
      <c r="I48" s="502"/>
    </row>
    <row r="49" spans="1:9" ht="17.75" customHeight="1">
      <c r="A49" s="499" t="s">
        <v>541</v>
      </c>
      <c r="B49" s="499"/>
      <c r="C49" s="500"/>
      <c r="F49" s="501" t="s">
        <v>909</v>
      </c>
      <c r="H49" s="501" t="s">
        <v>573</v>
      </c>
      <c r="I49" s="502"/>
    </row>
    <row r="50" spans="1:9" ht="17.75" customHeight="1">
      <c r="A50" s="499" t="s">
        <v>542</v>
      </c>
      <c r="B50" s="499"/>
      <c r="C50" s="500"/>
      <c r="F50" s="501" t="s">
        <v>910</v>
      </c>
      <c r="H50" s="501" t="s">
        <v>573</v>
      </c>
    </row>
    <row r="51" spans="1:9" ht="20">
      <c r="F51" s="501" t="s">
        <v>911</v>
      </c>
      <c r="H51" s="501" t="s">
        <v>573</v>
      </c>
    </row>
    <row r="52" spans="1:9" ht="20">
      <c r="F52" s="501"/>
      <c r="H52" s="501"/>
    </row>
    <row r="53" spans="1:9" ht="20">
      <c r="F53" s="501"/>
      <c r="H53" s="501"/>
    </row>
    <row r="54" spans="1:9" ht="20">
      <c r="F54" s="501"/>
      <c r="H54" s="501"/>
    </row>
    <row r="55" spans="1:9" ht="20">
      <c r="F55" s="501"/>
      <c r="H55" s="501"/>
    </row>
  </sheetData>
  <mergeCells count="8">
    <mergeCell ref="F40:G40"/>
    <mergeCell ref="H40:I40"/>
    <mergeCell ref="L40:V40"/>
    <mergeCell ref="Q1:T1"/>
    <mergeCell ref="L34:V34"/>
    <mergeCell ref="F35:G35"/>
    <mergeCell ref="F36:G36"/>
    <mergeCell ref="L39:V39"/>
  </mergeCells>
  <printOptions horizontalCentered="1"/>
  <pageMargins left="0.15748031496062992" right="0" top="0.11811023622047245" bottom="0.15748031496062992" header="0.51181102362204722" footer="0.19685039370078741"/>
  <pageSetup paperSize="9" scale="70" firstPageNumber="4294963191" fitToHeight="2" orientation="landscape" horizontalDpi="4294967295" verticalDpi="4294967295" r:id="rId1"/>
  <headerFooter alignWithMargins="0">
    <oddHeader>&amp;R&amp;"Calibri"&amp;10&amp;K000000 Confidential&amp;1#_x000D_</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74"/>
  <sheetViews>
    <sheetView topLeftCell="A13" zoomScale="85" zoomScaleNormal="85" zoomScaleSheetLayoutView="80" workbookViewId="0">
      <selection activeCell="J30" sqref="J30"/>
    </sheetView>
  </sheetViews>
  <sheetFormatPr defaultColWidth="9.1796875" defaultRowHeight="12.5"/>
  <cols>
    <col min="1" max="1" width="7.1796875" style="163" customWidth="1"/>
    <col min="2" max="2" width="31.1796875" style="163" customWidth="1"/>
    <col min="3" max="3" width="11.453125" style="163" customWidth="1"/>
    <col min="4" max="4" width="8.81640625" customWidth="1"/>
    <col min="5" max="5" width="12.453125" style="163" bestFit="1" customWidth="1"/>
    <col min="6" max="6" width="13.1796875" style="164" customWidth="1"/>
    <col min="7" max="7" width="15.453125" style="164" customWidth="1"/>
    <col min="8" max="8" width="7.453125" style="163" customWidth="1"/>
    <col min="9" max="9" width="12" style="163" customWidth="1"/>
    <col min="10" max="10" width="13.1796875" style="163" customWidth="1"/>
    <col min="11" max="11" width="12.81640625" style="164" customWidth="1"/>
    <col min="12" max="12" width="13.453125" style="164" customWidth="1"/>
    <col min="13" max="13" width="0.453125" style="163" customWidth="1"/>
    <col min="14" max="14" width="5.81640625" style="163" customWidth="1"/>
    <col min="15" max="20" width="2.81640625" style="163" customWidth="1"/>
    <col min="21" max="21" width="2.1796875" style="163" customWidth="1"/>
    <col min="22" max="22" width="10.1796875" style="165" bestFit="1" customWidth="1"/>
    <col min="23" max="16384" width="9.1796875" style="163"/>
  </cols>
  <sheetData>
    <row r="1" spans="1:22" ht="9" customHeight="1">
      <c r="A1" s="3"/>
      <c r="B1" s="3"/>
    </row>
    <row r="2" spans="1:22" ht="13.25" customHeight="1">
      <c r="N2" s="153"/>
      <c r="O2" s="153"/>
      <c r="Q2" s="153"/>
      <c r="R2" s="153"/>
      <c r="T2" s="153"/>
    </row>
    <row r="3" spans="1:22" ht="20">
      <c r="A3" s="6" t="s">
        <v>41</v>
      </c>
      <c r="B3" s="6"/>
      <c r="C3" s="6"/>
      <c r="D3" s="280"/>
      <c r="E3" s="6"/>
      <c r="F3" s="63"/>
      <c r="G3" s="63"/>
      <c r="H3" s="6"/>
      <c r="I3" s="6"/>
      <c r="J3" s="6"/>
      <c r="K3" s="63"/>
      <c r="L3" s="63"/>
      <c r="M3" s="6"/>
      <c r="N3" s="6"/>
      <c r="O3" s="6"/>
      <c r="P3" s="6"/>
      <c r="Q3" s="6"/>
      <c r="R3" s="6"/>
      <c r="S3" s="6"/>
      <c r="T3" s="6"/>
      <c r="U3" s="6"/>
      <c r="V3" s="7"/>
    </row>
    <row r="4" spans="1:22" ht="1.5" customHeight="1"/>
    <row r="5" spans="1:22">
      <c r="A5" s="163" t="s">
        <v>498</v>
      </c>
      <c r="H5" s="261" t="s">
        <v>43</v>
      </c>
      <c r="I5" s="339">
        <f>TODAY()</f>
        <v>44769</v>
      </c>
      <c r="J5" s="183"/>
      <c r="K5" s="166"/>
      <c r="L5" s="167"/>
      <c r="M5" s="261"/>
      <c r="N5" s="261"/>
      <c r="O5" s="261"/>
      <c r="P5" s="261"/>
      <c r="Q5" s="261"/>
      <c r="R5" s="261"/>
      <c r="S5" s="261"/>
      <c r="T5" s="261"/>
      <c r="U5" s="261"/>
    </row>
    <row r="6" spans="1:22" ht="13">
      <c r="A6" s="10" t="s">
        <v>44</v>
      </c>
      <c r="B6" s="11"/>
      <c r="C6" s="262"/>
      <c r="D6" s="281"/>
      <c r="E6" s="11"/>
      <c r="F6" s="77" t="s">
        <v>45</v>
      </c>
      <c r="G6" s="70"/>
      <c r="H6" s="13" t="s">
        <v>46</v>
      </c>
      <c r="I6" s="14"/>
      <c r="J6" s="15"/>
      <c r="K6" s="77" t="s">
        <v>47</v>
      </c>
      <c r="L6" s="70"/>
      <c r="M6" s="15"/>
      <c r="N6" s="15"/>
      <c r="O6" s="10"/>
      <c r="P6" s="15"/>
      <c r="Q6" s="15"/>
      <c r="R6" s="15"/>
      <c r="S6" s="15"/>
      <c r="T6" s="11"/>
      <c r="U6" s="11"/>
      <c r="V6" s="157"/>
    </row>
    <row r="7" spans="1:22" ht="13">
      <c r="A7" s="181" t="s">
        <v>873</v>
      </c>
      <c r="C7" s="263"/>
      <c r="D7" s="282" t="s">
        <v>48</v>
      </c>
      <c r="E7" s="23"/>
      <c r="F7" s="78" t="s">
        <v>49</v>
      </c>
      <c r="G7" s="64"/>
      <c r="H7" s="22" t="s">
        <v>50</v>
      </c>
      <c r="I7" s="24"/>
      <c r="J7" s="23"/>
      <c r="K7" s="78" t="s">
        <v>51</v>
      </c>
      <c r="L7" s="64"/>
      <c r="M7" s="23"/>
      <c r="N7" s="23"/>
      <c r="O7" s="22" t="s">
        <v>52</v>
      </c>
      <c r="P7" s="23"/>
      <c r="Q7" s="23"/>
      <c r="R7" s="23"/>
      <c r="S7" s="23"/>
      <c r="T7" s="23"/>
      <c r="U7" s="23"/>
      <c r="V7" s="25"/>
    </row>
    <row r="8" spans="1:22" ht="16">
      <c r="A8" s="305" t="s">
        <v>874</v>
      </c>
      <c r="C8" s="263"/>
      <c r="D8" s="120"/>
      <c r="F8" s="168"/>
      <c r="G8" s="169"/>
      <c r="H8" s="26"/>
      <c r="J8" s="262"/>
      <c r="K8" s="168"/>
      <c r="L8" s="170"/>
      <c r="N8" s="262"/>
      <c r="T8" s="264"/>
      <c r="U8" s="264"/>
      <c r="V8" s="171"/>
    </row>
    <row r="9" spans="1:22" ht="16.5" customHeight="1">
      <c r="A9" s="613" t="s">
        <v>875</v>
      </c>
      <c r="B9" s="613"/>
      <c r="C9" s="614"/>
      <c r="D9" s="120" t="s">
        <v>53</v>
      </c>
      <c r="F9" s="168" t="s">
        <v>54</v>
      </c>
      <c r="G9" s="169"/>
      <c r="H9" s="26" t="s">
        <v>55</v>
      </c>
      <c r="J9" s="263"/>
      <c r="K9" s="168" t="s">
        <v>56</v>
      </c>
      <c r="L9" s="172"/>
      <c r="N9" s="263"/>
      <c r="O9" s="163" t="s">
        <v>57</v>
      </c>
      <c r="V9" s="173"/>
    </row>
    <row r="10" spans="1:22" ht="16">
      <c r="A10" s="613" t="s">
        <v>876</v>
      </c>
      <c r="B10" s="613"/>
      <c r="C10" s="154" t="s">
        <v>877</v>
      </c>
      <c r="D10" s="120" t="s">
        <v>58</v>
      </c>
      <c r="F10" s="168"/>
      <c r="G10" s="169"/>
      <c r="H10" s="345"/>
      <c r="I10" s="346"/>
      <c r="J10" s="265"/>
      <c r="K10" s="168"/>
      <c r="L10" s="172"/>
      <c r="N10" s="263"/>
      <c r="V10" s="173"/>
    </row>
    <row r="11" spans="1:22" ht="16">
      <c r="A11" s="613" t="s">
        <v>878</v>
      </c>
      <c r="B11" s="613"/>
      <c r="C11" s="263"/>
      <c r="D11" s="283"/>
      <c r="E11" s="267"/>
      <c r="F11" s="168" t="s">
        <v>59</v>
      </c>
      <c r="G11" s="169"/>
      <c r="H11" s="26" t="s">
        <v>60</v>
      </c>
      <c r="J11" s="263"/>
      <c r="K11" s="168" t="s">
        <v>499</v>
      </c>
      <c r="L11" s="172"/>
      <c r="N11" s="263"/>
      <c r="O11" s="163" t="s">
        <v>62</v>
      </c>
      <c r="V11" s="173"/>
    </row>
    <row r="12" spans="1:22" ht="16">
      <c r="A12" s="613"/>
      <c r="B12" s="613"/>
      <c r="C12" s="263"/>
      <c r="D12" s="120" t="s">
        <v>64</v>
      </c>
      <c r="F12" s="168"/>
      <c r="G12" s="169"/>
      <c r="H12" s="26"/>
      <c r="J12" s="263"/>
      <c r="K12" s="168"/>
      <c r="L12" s="172"/>
      <c r="N12" s="263"/>
      <c r="V12" s="173"/>
    </row>
    <row r="13" spans="1:22">
      <c r="A13" s="268"/>
      <c r="B13" s="269"/>
      <c r="C13" s="270"/>
      <c r="D13" s="120" t="s">
        <v>65</v>
      </c>
      <c r="F13" s="174"/>
      <c r="G13" s="175"/>
      <c r="H13" s="268"/>
      <c r="I13" s="269"/>
      <c r="J13" s="270"/>
      <c r="K13" s="174"/>
      <c r="L13" s="176"/>
      <c r="M13" s="269"/>
      <c r="N13" s="270"/>
      <c r="O13" s="269"/>
      <c r="P13" s="269"/>
      <c r="Q13" s="269"/>
      <c r="R13" s="269"/>
      <c r="S13" s="269"/>
      <c r="T13" s="269"/>
      <c r="U13" s="269"/>
      <c r="V13" s="177"/>
    </row>
    <row r="14" spans="1:22">
      <c r="A14" s="38" t="s">
        <v>500</v>
      </c>
      <c r="B14" s="271" t="s">
        <v>501</v>
      </c>
      <c r="C14" s="271"/>
      <c r="D14" s="284" t="s">
        <v>502</v>
      </c>
      <c r="E14" s="40" t="s">
        <v>503</v>
      </c>
      <c r="F14" s="67" t="s">
        <v>504</v>
      </c>
      <c r="G14" s="67" t="s">
        <v>71</v>
      </c>
      <c r="H14" s="39" t="s">
        <v>505</v>
      </c>
      <c r="I14" s="39" t="s">
        <v>506</v>
      </c>
      <c r="J14" s="155" t="s">
        <v>507</v>
      </c>
      <c r="K14" s="74" t="s">
        <v>508</v>
      </c>
      <c r="L14" s="74" t="s">
        <v>509</v>
      </c>
      <c r="M14" s="41"/>
      <c r="N14" s="41" t="s">
        <v>510</v>
      </c>
      <c r="O14" s="38"/>
      <c r="P14" s="38"/>
      <c r="Q14" s="38"/>
      <c r="R14" s="38"/>
      <c r="S14" s="38"/>
      <c r="T14" s="38"/>
      <c r="U14" s="38"/>
      <c r="V14" s="42" t="s">
        <v>511</v>
      </c>
    </row>
    <row r="15" spans="1:22" ht="10.25" customHeight="1">
      <c r="A15" s="272"/>
      <c r="B15" s="343"/>
      <c r="C15" s="262"/>
      <c r="D15" s="285" t="s">
        <v>512</v>
      </c>
      <c r="E15" s="43" t="s">
        <v>515</v>
      </c>
      <c r="F15" s="68" t="s">
        <v>516</v>
      </c>
      <c r="G15" s="68" t="s">
        <v>516</v>
      </c>
      <c r="H15" s="40"/>
      <c r="I15" s="40"/>
      <c r="J15" s="40"/>
      <c r="K15" s="68" t="s">
        <v>517</v>
      </c>
      <c r="L15" s="75" t="s">
        <v>517</v>
      </c>
      <c r="M15" s="44"/>
      <c r="N15" s="45" t="s">
        <v>518</v>
      </c>
      <c r="O15" s="46"/>
      <c r="P15" s="46"/>
      <c r="Q15" s="46"/>
      <c r="R15" s="46"/>
      <c r="S15" s="46"/>
      <c r="T15" s="47"/>
      <c r="U15" s="47"/>
      <c r="V15" s="48" t="s">
        <v>75</v>
      </c>
    </row>
    <row r="16" spans="1:22" ht="13.25" customHeight="1">
      <c r="A16" s="102"/>
      <c r="B16" s="273" t="s">
        <v>519</v>
      </c>
      <c r="C16" s="274"/>
      <c r="D16" s="286"/>
      <c r="E16" s="102"/>
      <c r="F16" s="158"/>
      <c r="G16" s="158"/>
      <c r="H16" s="102"/>
      <c r="I16" s="102"/>
      <c r="J16" s="102"/>
      <c r="K16" s="158"/>
      <c r="L16" s="159"/>
      <c r="M16" s="101"/>
      <c r="N16" s="275"/>
      <c r="O16" s="275"/>
      <c r="P16" s="275"/>
      <c r="Q16" s="275"/>
      <c r="R16" s="275"/>
      <c r="S16" s="275"/>
      <c r="T16" s="101"/>
      <c r="U16" s="101"/>
      <c r="V16" s="160"/>
    </row>
    <row r="17" spans="1:22" ht="5" customHeight="1">
      <c r="A17" s="102"/>
      <c r="B17" s="100"/>
      <c r="C17" s="275"/>
      <c r="D17" s="286"/>
      <c r="E17" s="102"/>
      <c r="F17" s="158"/>
      <c r="G17" s="158"/>
      <c r="H17" s="114"/>
      <c r="I17" s="114"/>
      <c r="J17" s="114"/>
      <c r="K17" s="103"/>
      <c r="L17" s="115"/>
      <c r="M17" s="116"/>
      <c r="N17" s="276"/>
      <c r="O17" s="276"/>
      <c r="P17" s="276"/>
      <c r="Q17" s="276"/>
      <c r="R17" s="276"/>
      <c r="S17" s="276"/>
      <c r="T17" s="116"/>
      <c r="U17" s="116"/>
      <c r="V17" s="118"/>
    </row>
    <row r="18" spans="1:22" s="201" customFormat="1" ht="17.75" customHeight="1">
      <c r="A18" s="329"/>
      <c r="B18" s="306" t="s">
        <v>915</v>
      </c>
      <c r="C18" s="328" t="str">
        <f>IF(D18="","",VLOOKUP(B18,Data!$B$5:$L$503,2,FALSE))</f>
        <v/>
      </c>
      <c r="D18" s="308"/>
      <c r="E18" s="312"/>
      <c r="F18" s="307" t="str">
        <f>IF(D18="","",VLOOKUP(B18,Data!$B$5:$L$503,11,FALSE))</f>
        <v/>
      </c>
      <c r="G18" s="347" t="str">
        <f>IF(D18&gt;0,D18*F18,"-")</f>
        <v>-</v>
      </c>
      <c r="H18" s="162" t="str">
        <f>IF(D18="","",VLOOKUP(B18,Data!$B$5:$D$503,3,FALSE))</f>
        <v/>
      </c>
      <c r="I18" s="162" t="str">
        <f>IF(D18="","",VLOOKUP(B18,Data!$B$5:$M$503,12,FALSE))</f>
        <v/>
      </c>
      <c r="J18" s="310"/>
      <c r="K18" s="161" t="str">
        <f>IF(D18="","",VLOOKUP(B18,Data!$B$5:$E$503,4,FALSE)*D18)</f>
        <v/>
      </c>
      <c r="L18" s="161" t="str">
        <f>IF(D18="","",VLOOKUP(B18,Data!$B$5:$F$503,5,FALSE)*D18)</f>
        <v/>
      </c>
      <c r="M18" s="349"/>
      <c r="N18" s="332"/>
      <c r="O18" s="333"/>
      <c r="P18" s="348"/>
      <c r="Q18" s="333"/>
      <c r="R18" s="333"/>
      <c r="S18" s="348"/>
      <c r="T18" s="334"/>
      <c r="U18" s="348"/>
      <c r="V18" s="156" t="str">
        <f>IF(D18="","",VLOOKUP(B18,Data!$B$5:$J$503,9,FALSE)*D18)</f>
        <v/>
      </c>
    </row>
    <row r="19" spans="1:22" s="201" customFormat="1" ht="17.75" customHeight="1">
      <c r="A19" s="344">
        <v>1</v>
      </c>
      <c r="B19" s="340" t="s">
        <v>253</v>
      </c>
      <c r="C19" s="341" t="str">
        <f>IF(D19="","",VLOOKUP(B19,Data!$B$5:$L$503,2,FALSE))</f>
        <v>WN14930</v>
      </c>
      <c r="D19" s="342">
        <v>1</v>
      </c>
      <c r="E19" s="312" t="s">
        <v>520</v>
      </c>
      <c r="F19" s="307">
        <f>IF(D19="","",VLOOKUP(B19,Data!$B$5:$L$503,11,FALSE))</f>
        <v>3024.47</v>
      </c>
      <c r="G19" s="347">
        <f t="shared" ref="G19:G29" si="0">IF(D19&gt;0,D19*F19,"-")</f>
        <v>3024.47</v>
      </c>
      <c r="H19" s="162" t="str">
        <f>IF(D19="","",VLOOKUP(B19,Data!$B$5:$D$503,3,FALSE))</f>
        <v>C/T</v>
      </c>
      <c r="I19" s="162" t="str">
        <f>IF(D19="","",VLOOKUP(B19,Data!$B$5:$M$503,12,FALSE))</f>
        <v>Indonesia</v>
      </c>
      <c r="J19" s="310" t="s">
        <v>916</v>
      </c>
      <c r="K19" s="161">
        <f>IF(D19="","",VLOOKUP(B19,Data!$B$5:$E$503,4,FALSE)*D19)</f>
        <v>223</v>
      </c>
      <c r="L19" s="161">
        <f>IF(D19="","",VLOOKUP(B19,Data!$B$5:$F$503,5,FALSE)*D19)</f>
        <v>205</v>
      </c>
      <c r="M19" s="349"/>
      <c r="N19" s="332"/>
      <c r="O19" s="333"/>
      <c r="P19" s="348"/>
      <c r="Q19" s="333"/>
      <c r="R19" s="333"/>
      <c r="S19" s="348"/>
      <c r="T19" s="334"/>
      <c r="U19" s="348"/>
      <c r="V19" s="156">
        <f>IF(D19="","",VLOOKUP(B19,Data!$B$5:$J$503,9,FALSE)*D19)</f>
        <v>1.262</v>
      </c>
    </row>
    <row r="20" spans="1:22" s="201" customFormat="1" ht="17.75" customHeight="1">
      <c r="A20" s="344">
        <v>2</v>
      </c>
      <c r="B20" s="311" t="s">
        <v>249</v>
      </c>
      <c r="C20" s="328" t="str">
        <f>IF(D20="","",VLOOKUP(B20,Data!$B$5:$L$503,2,FALSE))</f>
        <v>WN14910</v>
      </c>
      <c r="D20" s="342">
        <v>1</v>
      </c>
      <c r="E20" s="312"/>
      <c r="F20" s="307">
        <f>IF(D20="","",VLOOKUP(B20,Data!$B$5:$L$503,11,FALSE))</f>
        <v>3025.54</v>
      </c>
      <c r="G20" s="347">
        <f t="shared" si="0"/>
        <v>3025.54</v>
      </c>
      <c r="H20" s="162" t="str">
        <f>IF(D20="","",VLOOKUP(B20,Data!$B$5:$D$503,3,FALSE))</f>
        <v>C/T</v>
      </c>
      <c r="I20" s="162" t="str">
        <f>IF(D20="","",VLOOKUP(B20,Data!$B$5:$M$503,12,FALSE))</f>
        <v>Indonesia</v>
      </c>
      <c r="J20" s="310" t="s">
        <v>916</v>
      </c>
      <c r="K20" s="161">
        <f>IF(D20="","",VLOOKUP(B20,Data!$B$5:$E$503,4,FALSE)*D20)</f>
        <v>223</v>
      </c>
      <c r="L20" s="161">
        <f>IF(D20="","",VLOOKUP(B20,Data!$B$5:$F$503,5,FALSE)*D20)</f>
        <v>205</v>
      </c>
      <c r="M20" s="349"/>
      <c r="N20" s="332"/>
      <c r="O20" s="333"/>
      <c r="P20" s="348"/>
      <c r="Q20" s="333"/>
      <c r="R20" s="333"/>
      <c r="S20" s="348"/>
      <c r="T20" s="334"/>
      <c r="U20" s="348"/>
      <c r="V20" s="156">
        <f>IF(D20="","",VLOOKUP(B20,Data!$B$5:$J$503,9,FALSE)*D20)</f>
        <v>1.262</v>
      </c>
    </row>
    <row r="21" spans="1:22" s="201" customFormat="1" ht="17.75" customHeight="1">
      <c r="A21" s="329"/>
      <c r="B21" s="306" t="s">
        <v>923</v>
      </c>
      <c r="C21" s="328" t="str">
        <f>IF(D21="","",VLOOKUP(B21,Data!$B$5:$L$503,2,FALSE))</f>
        <v/>
      </c>
      <c r="D21" s="308"/>
      <c r="E21" s="312" t="s">
        <v>521</v>
      </c>
      <c r="F21" s="307" t="str">
        <f>IF(D21="","",VLOOKUP(B21,Data!$B$5:$L$503,11,FALSE))</f>
        <v/>
      </c>
      <c r="G21" s="347" t="str">
        <f>IF(D21&gt;0,D21*F21,"-")</f>
        <v>-</v>
      </c>
      <c r="H21" s="162" t="str">
        <f>IF(D21="","",VLOOKUP(B21,Data!$B$5:$D$503,3,FALSE))</f>
        <v/>
      </c>
      <c r="I21" s="162" t="str">
        <f>IF(D21="","",VLOOKUP(B21,Data!$B$5:$M$503,12,FALSE))</f>
        <v/>
      </c>
      <c r="J21" s="310"/>
      <c r="K21" s="161" t="str">
        <f>IF(D21="","",VLOOKUP(B21,Data!$B$5:$E$503,4,FALSE)*D21)</f>
        <v/>
      </c>
      <c r="L21" s="161" t="str">
        <f>IF(D21="","",VLOOKUP(B21,Data!$B$5:$F$503,5,FALSE)*D21)</f>
        <v/>
      </c>
      <c r="M21" s="349"/>
      <c r="N21" s="332"/>
      <c r="O21" s="333"/>
      <c r="P21" s="348"/>
      <c r="Q21" s="333"/>
      <c r="R21" s="333"/>
      <c r="S21" s="348"/>
      <c r="T21" s="334"/>
      <c r="U21" s="348"/>
      <c r="V21" s="156" t="str">
        <f>IF(D21="","",VLOOKUP(B21,Data!$B$5:$J$503,9,FALSE)*D21)</f>
        <v/>
      </c>
    </row>
    <row r="22" spans="1:22" s="201" customFormat="1" ht="17.75" customHeight="1">
      <c r="A22" s="344">
        <v>3</v>
      </c>
      <c r="B22" s="340" t="s">
        <v>357</v>
      </c>
      <c r="C22" s="341" t="str">
        <f>IF(D22="","",VLOOKUP(B22,Data!$B$5:$L$503,2,FALSE))</f>
        <v>WQ78290</v>
      </c>
      <c r="D22" s="342">
        <v>2</v>
      </c>
      <c r="E22" s="312"/>
      <c r="F22" s="307">
        <f>IF(D22="","",VLOOKUP(B22,Data!$B$5:$L$503,11,FALSE))</f>
        <v>4283.7299999999996</v>
      </c>
      <c r="G22" s="347">
        <f t="shared" ref="G22:G28" si="1">IF(D22&gt;0,D22*F22,"-")</f>
        <v>8567.4599999999991</v>
      </c>
      <c r="H22" s="162" t="str">
        <f>IF(D22="","",VLOOKUP(B22,Data!$B$5:$D$503,3,FALSE))</f>
        <v>C/T</v>
      </c>
      <c r="I22" s="162" t="str">
        <f>IF(D22="","",VLOOKUP(B22,Data!$B$5:$M$503,12,FALSE))</f>
        <v>Indonesia</v>
      </c>
      <c r="J22" s="310" t="s">
        <v>924</v>
      </c>
      <c r="K22" s="161">
        <f>IF(D22="","",VLOOKUP(B22,Data!$B$5:$E$503,4,FALSE)*D22)</f>
        <v>610</v>
      </c>
      <c r="L22" s="161">
        <f>IF(D22="","",VLOOKUP(B22,Data!$B$5:$F$503,5,FALSE)*D22)</f>
        <v>538</v>
      </c>
      <c r="M22" s="349"/>
      <c r="N22" s="332"/>
      <c r="O22" s="333"/>
      <c r="P22" s="348"/>
      <c r="Q22" s="333"/>
      <c r="R22" s="333"/>
      <c r="S22" s="348"/>
      <c r="T22" s="334"/>
      <c r="U22" s="348"/>
      <c r="V22" s="156">
        <f>IF(D22="","",VLOOKUP(B22,Data!$B$5:$J$503,9,FALSE)*D22)</f>
        <v>3.0680000000000001</v>
      </c>
    </row>
    <row r="23" spans="1:22" s="201" customFormat="1" ht="17.75" customHeight="1">
      <c r="A23" s="344">
        <v>4</v>
      </c>
      <c r="B23" s="311" t="s">
        <v>39</v>
      </c>
      <c r="C23" s="328" t="str">
        <f>IF(D23="","",VLOOKUP(B23,Data!$B$5:$L$503,2,FALSE))</f>
        <v>ZJ54410</v>
      </c>
      <c r="D23" s="342">
        <v>1</v>
      </c>
      <c r="E23" s="309" t="s">
        <v>872</v>
      </c>
      <c r="F23" s="307">
        <f>IF(D23="","",VLOOKUP(B23,Data!$B$5:$L$503,11,FALSE))</f>
        <v>4657.7700000000004</v>
      </c>
      <c r="G23" s="347">
        <f t="shared" si="1"/>
        <v>4657.7700000000004</v>
      </c>
      <c r="H23" s="162" t="str">
        <f>IF(D23="","",VLOOKUP(B23,Data!$B$5:$D$503,3,FALSE))</f>
        <v>C/T</v>
      </c>
      <c r="I23" s="162" t="str">
        <f>IF(D23="","",VLOOKUP(B23,Data!$B$5:$M$503,12,FALSE))</f>
        <v>Indonesia</v>
      </c>
      <c r="J23" s="310" t="s">
        <v>924</v>
      </c>
      <c r="K23" s="161">
        <f>IF(D23="","",VLOOKUP(B23,Data!$B$5:$E$503,4,FALSE)*D23)</f>
        <v>305</v>
      </c>
      <c r="L23" s="161">
        <f>IF(D23="","",VLOOKUP(B23,Data!$B$5:$F$503,5,FALSE)*D23)</f>
        <v>269</v>
      </c>
      <c r="M23" s="349"/>
      <c r="N23" s="332"/>
      <c r="O23" s="333"/>
      <c r="P23" s="348"/>
      <c r="Q23" s="333"/>
      <c r="R23" s="333"/>
      <c r="S23" s="348"/>
      <c r="T23" s="334"/>
      <c r="U23" s="348"/>
      <c r="V23" s="156">
        <f>IF(D23="","",VLOOKUP(B23,Data!$B$5:$J$503,9,FALSE)*D23)</f>
        <v>1.534</v>
      </c>
    </row>
    <row r="24" spans="1:22" s="201" customFormat="1" ht="17.75" customHeight="1">
      <c r="A24" s="344">
        <v>5</v>
      </c>
      <c r="B24" s="311" t="s">
        <v>351</v>
      </c>
      <c r="C24" s="328" t="str">
        <f>IF(D24="","",VLOOKUP(B24,Data!$B$5:$L$503,2,FALSE))</f>
        <v>ZF42500</v>
      </c>
      <c r="D24" s="342">
        <v>2</v>
      </c>
      <c r="E24" s="312"/>
      <c r="F24" s="307">
        <f>IF(D24="","",VLOOKUP(B24,Data!$B$5:$L$503,11,FALSE))</f>
        <v>2302.7199999999998</v>
      </c>
      <c r="G24" s="347">
        <f t="shared" si="1"/>
        <v>4605.4399999999996</v>
      </c>
      <c r="H24" s="162" t="str">
        <f>IF(D24="","",VLOOKUP(B24,Data!$B$5:$D$503,3,FALSE))</f>
        <v>C/T</v>
      </c>
      <c r="I24" s="162" t="str">
        <f>IF(D24="","",VLOOKUP(B24,Data!$B$5:$M$503,12,FALSE))</f>
        <v>Indonesia</v>
      </c>
      <c r="J24" s="310" t="s">
        <v>924</v>
      </c>
      <c r="K24" s="161">
        <f>IF(D24="","",VLOOKUP(B24,Data!$B$5:$E$503,4,FALSE)*D24)</f>
        <v>534</v>
      </c>
      <c r="L24" s="161">
        <f>IF(D24="","",VLOOKUP(B24,Data!$B$5:$F$503,5,FALSE)*D24)</f>
        <v>484</v>
      </c>
      <c r="M24" s="349"/>
      <c r="N24" s="332"/>
      <c r="O24" s="333"/>
      <c r="P24" s="348"/>
      <c r="Q24" s="333"/>
      <c r="R24" s="333"/>
      <c r="S24" s="348"/>
      <c r="T24" s="334"/>
      <c r="U24" s="348"/>
      <c r="V24" s="156">
        <f>IF(D24="","",VLOOKUP(B24,Data!$B$5:$J$503,9,FALSE)*D24)</f>
        <v>2.976</v>
      </c>
    </row>
    <row r="25" spans="1:22" s="201" customFormat="1" ht="17.75" customHeight="1">
      <c r="A25" s="344">
        <v>6</v>
      </c>
      <c r="B25" s="311" t="s">
        <v>199</v>
      </c>
      <c r="C25" s="328" t="str">
        <f>IF(D25="","",VLOOKUP(B25,Data!$B$5:$L$503,2,FALSE))</f>
        <v>WH50360</v>
      </c>
      <c r="D25" s="342">
        <v>5</v>
      </c>
      <c r="E25" s="312"/>
      <c r="F25" s="307">
        <f>IF(D25="","",VLOOKUP(B25,Data!$B$5:$L$503,11,FALSE))</f>
        <v>1751.45</v>
      </c>
      <c r="G25" s="347">
        <f t="shared" si="1"/>
        <v>8757.25</v>
      </c>
      <c r="H25" s="162" t="str">
        <f>IF(D25="","",VLOOKUP(B25,Data!$B$5:$D$503,3,FALSE))</f>
        <v>C/T</v>
      </c>
      <c r="I25" s="162" t="str">
        <f>IF(D25="","",VLOOKUP(B25,Data!$B$5:$M$503,12,FALSE))</f>
        <v>Indonesia</v>
      </c>
      <c r="J25" s="310" t="s">
        <v>924</v>
      </c>
      <c r="K25" s="161">
        <f>IF(D25="","",VLOOKUP(B25,Data!$B$5:$E$503,4,FALSE)*D25)</f>
        <v>1005</v>
      </c>
      <c r="L25" s="161">
        <f>IF(D25="","",VLOOKUP(B25,Data!$B$5:$F$503,5,FALSE)*D25)</f>
        <v>905</v>
      </c>
      <c r="M25" s="349"/>
      <c r="N25" s="332"/>
      <c r="O25" s="333"/>
      <c r="P25" s="348"/>
      <c r="Q25" s="333"/>
      <c r="R25" s="333"/>
      <c r="S25" s="348"/>
      <c r="T25" s="334"/>
      <c r="U25" s="348"/>
      <c r="V25" s="156">
        <f>IF(D25="","",VLOOKUP(B25,Data!$B$5:$J$503,9,FALSE)*D25)</f>
        <v>5.75</v>
      </c>
    </row>
    <row r="26" spans="1:22" s="201" customFormat="1" ht="17.75" customHeight="1">
      <c r="A26" s="344">
        <v>7</v>
      </c>
      <c r="B26" s="311" t="s">
        <v>209</v>
      </c>
      <c r="C26" s="328" t="str">
        <f>IF(D26="","",VLOOKUP(B26,Data!$B$5:$L$503,2,FALSE))</f>
        <v>WN49700</v>
      </c>
      <c r="D26" s="342">
        <v>2</v>
      </c>
      <c r="E26" s="312"/>
      <c r="F26" s="307">
        <f>IF(D26="","",VLOOKUP(B26,Data!$B$5:$L$503,11,FALSE))</f>
        <v>1870.77</v>
      </c>
      <c r="G26" s="347">
        <f t="shared" si="1"/>
        <v>3741.54</v>
      </c>
      <c r="H26" s="162" t="str">
        <f>IF(D26="","",VLOOKUP(B26,Data!$B$5:$D$503,3,FALSE))</f>
        <v>C/T</v>
      </c>
      <c r="I26" s="162" t="str">
        <f>IF(D26="","",VLOOKUP(B26,Data!$B$5:$M$503,12,FALSE))</f>
        <v>Indonesia</v>
      </c>
      <c r="J26" s="310" t="s">
        <v>924</v>
      </c>
      <c r="K26" s="161">
        <f>IF(D26="","",VLOOKUP(B26,Data!$B$5:$E$503,4,FALSE)*D26)</f>
        <v>402</v>
      </c>
      <c r="L26" s="161">
        <f>IF(D26="","",VLOOKUP(B26,Data!$B$5:$F$503,5,FALSE)*D26)</f>
        <v>362</v>
      </c>
      <c r="M26" s="349"/>
      <c r="N26" s="332"/>
      <c r="O26" s="333"/>
      <c r="P26" s="348"/>
      <c r="Q26" s="333"/>
      <c r="R26" s="333"/>
      <c r="S26" s="348"/>
      <c r="T26" s="334"/>
      <c r="U26" s="348"/>
      <c r="V26" s="156">
        <f>IF(D26="","",VLOOKUP(B26,Data!$B$5:$J$503,9,FALSE)*D26)</f>
        <v>2.2999999999999998</v>
      </c>
    </row>
    <row r="27" spans="1:22" s="201" customFormat="1" ht="17.75" customHeight="1">
      <c r="A27" s="344">
        <v>8</v>
      </c>
      <c r="B27" s="311" t="s">
        <v>241</v>
      </c>
      <c r="C27" s="328" t="str">
        <f>IF(D27="","",VLOOKUP(B27,Data!$B$5:$L$503,2,FALSE))</f>
        <v>AAC7368</v>
      </c>
      <c r="D27" s="342">
        <v>2</v>
      </c>
      <c r="E27" s="312"/>
      <c r="F27" s="307">
        <f>IF(D27="","",VLOOKUP(B27,Data!$B$5:$L$503,11,FALSE))</f>
        <v>2618.06</v>
      </c>
      <c r="G27" s="347">
        <f t="shared" si="1"/>
        <v>5236.12</v>
      </c>
      <c r="H27" s="162" t="str">
        <f>IF(D27="","",VLOOKUP(B27,Data!$B$5:$D$503,3,FALSE))</f>
        <v>C/T</v>
      </c>
      <c r="I27" s="162" t="str">
        <f>IF(D27="","",VLOOKUP(B27,Data!$B$5:$M$503,12,FALSE))</f>
        <v>Indonesia</v>
      </c>
      <c r="J27" s="310" t="s">
        <v>924</v>
      </c>
      <c r="K27" s="161">
        <f>IF(D27="","",VLOOKUP(B27,Data!$B$5:$E$503,4,FALSE)*D27)</f>
        <v>532</v>
      </c>
      <c r="L27" s="161">
        <f>IF(D27="","",VLOOKUP(B27,Data!$B$5:$F$503,5,FALSE)*D27)</f>
        <v>492</v>
      </c>
      <c r="M27" s="349"/>
      <c r="N27" s="332"/>
      <c r="O27" s="333"/>
      <c r="P27" s="348"/>
      <c r="Q27" s="333"/>
      <c r="R27" s="333"/>
      <c r="S27" s="348"/>
      <c r="T27" s="334"/>
      <c r="U27" s="348"/>
      <c r="V27" s="156">
        <f>IF(D27="","",VLOOKUP(B27,Data!$B$5:$J$503,9,FALSE)*D27)</f>
        <v>2.976</v>
      </c>
    </row>
    <row r="28" spans="1:22" s="201" customFormat="1" ht="17.75" customHeight="1">
      <c r="A28" s="344"/>
      <c r="B28" s="311"/>
      <c r="C28" s="328" t="str">
        <f>IF(D28="","",VLOOKUP(B28,Data!$B$5:$L$503,2,FALSE))</f>
        <v/>
      </c>
      <c r="D28" s="342"/>
      <c r="E28" s="312"/>
      <c r="F28" s="307" t="str">
        <f>IF(D28="","",VLOOKUP(B28,Data!$B$5:$L$503,11,FALSE))</f>
        <v/>
      </c>
      <c r="G28" s="347" t="str">
        <f t="shared" si="1"/>
        <v>-</v>
      </c>
      <c r="H28" s="162" t="str">
        <f>IF(D28="","",VLOOKUP(B28,Data!$B$5:$D$503,3,FALSE))</f>
        <v/>
      </c>
      <c r="I28" s="162" t="str">
        <f>IF(D28="","",VLOOKUP(B28,Data!$B$5:$M$503,12,FALSE))</f>
        <v/>
      </c>
      <c r="J28" s="310"/>
      <c r="K28" s="161" t="str">
        <f>IF(D28="","",VLOOKUP(B28,Data!$B$5:$E$503,4,FALSE)*D28)</f>
        <v/>
      </c>
      <c r="L28" s="161" t="str">
        <f>IF(D28="","",VLOOKUP(B28,Data!$B$5:$F$503,5,FALSE)*D28)</f>
        <v/>
      </c>
      <c r="M28" s="349"/>
      <c r="N28" s="332"/>
      <c r="O28" s="333"/>
      <c r="P28" s="348"/>
      <c r="Q28" s="333"/>
      <c r="R28" s="333"/>
      <c r="S28" s="348"/>
      <c r="T28" s="334"/>
      <c r="U28" s="348"/>
      <c r="V28" s="156" t="str">
        <f>IF(D28="","",VLOOKUP(B28,Data!$B$5:$J$503,9,FALSE)*D28)</f>
        <v/>
      </c>
    </row>
    <row r="29" spans="1:22" s="201" customFormat="1" ht="17.75" customHeight="1">
      <c r="A29" s="344"/>
      <c r="B29" s="311"/>
      <c r="C29" s="328" t="str">
        <f>IF(D29="","",VLOOKUP(B29,Data!$B$5:$L$503,2,FALSE))</f>
        <v/>
      </c>
      <c r="D29" s="342"/>
      <c r="E29" s="309"/>
      <c r="F29" s="307" t="str">
        <f>IF(D29="","",VLOOKUP(B29,Data!$B$5:$L$503,11,FALSE))</f>
        <v/>
      </c>
      <c r="G29" s="347" t="str">
        <f t="shared" si="0"/>
        <v>-</v>
      </c>
      <c r="H29" s="162" t="str">
        <f>IF(D29="","",VLOOKUP(B29,Data!$B$5:$D$503,3,FALSE))</f>
        <v/>
      </c>
      <c r="I29" s="162" t="str">
        <f>IF(D29="","",VLOOKUP(B29,Data!$B$5:$M$503,12,FALSE))</f>
        <v/>
      </c>
      <c r="J29" s="310"/>
      <c r="K29" s="161" t="str">
        <f>IF(D29="","",VLOOKUP(B29,Data!$B$5:$E$503,4,FALSE)*D29)</f>
        <v/>
      </c>
      <c r="L29" s="161" t="str">
        <f>IF(D29="","",VLOOKUP(B29,Data!$B$5:$F$503,5,FALSE)*D29)</f>
        <v/>
      </c>
      <c r="M29" s="349"/>
      <c r="N29" s="332"/>
      <c r="O29" s="333"/>
      <c r="P29" s="348"/>
      <c r="Q29" s="333"/>
      <c r="R29" s="333"/>
      <c r="S29" s="348"/>
      <c r="T29" s="334"/>
      <c r="U29" s="348"/>
      <c r="V29" s="156" t="str">
        <f>IF(D29="","",VLOOKUP(B29,Data!$B$5:$J$503,9,FALSE)*D29)</f>
        <v/>
      </c>
    </row>
    <row r="30" spans="1:22" s="201" customFormat="1" ht="17.75" customHeight="1">
      <c r="A30" s="313"/>
      <c r="B30" s="203"/>
      <c r="C30" s="204"/>
      <c r="D30" s="314"/>
      <c r="E30" s="202"/>
      <c r="F30" s="315"/>
      <c r="G30" s="315"/>
      <c r="H30" s="315"/>
      <c r="I30" s="202"/>
      <c r="J30" s="202"/>
      <c r="K30" s="315"/>
      <c r="L30" s="315"/>
      <c r="M30" s="315"/>
      <c r="N30" s="316"/>
      <c r="O30" s="317"/>
      <c r="P30" s="318"/>
      <c r="Q30" s="317"/>
      <c r="R30" s="317"/>
      <c r="S30" s="318"/>
      <c r="T30" s="319"/>
      <c r="U30" s="318"/>
      <c r="V30" s="320"/>
    </row>
    <row r="31" spans="1:22" s="201" customFormat="1" ht="17.75" customHeight="1">
      <c r="A31" s="202"/>
      <c r="B31" s="203"/>
      <c r="C31" s="204"/>
      <c r="D31" s="331">
        <f>SUM(D18:D29)</f>
        <v>16</v>
      </c>
      <c r="E31" s="205"/>
      <c r="F31" s="206"/>
      <c r="G31" s="206">
        <f>SUM(G18:G29)</f>
        <v>41615.589999999997</v>
      </c>
      <c r="H31" s="202"/>
      <c r="I31" s="202"/>
      <c r="J31" s="202"/>
      <c r="K31" s="206">
        <f>SUM(K18:K29)</f>
        <v>3834</v>
      </c>
      <c r="L31" s="330">
        <f>SUM(L18:L29)</f>
        <v>3460</v>
      </c>
      <c r="M31" s="206">
        <f>SUM(M16:M30)</f>
        <v>0</v>
      </c>
      <c r="N31" s="206">
        <f>SUM(N18:N29)</f>
        <v>0</v>
      </c>
      <c r="O31" s="206">
        <f>SUM(O16:O30)</f>
        <v>0</v>
      </c>
      <c r="P31" s="206">
        <f>SUM(P16:P30)</f>
        <v>0</v>
      </c>
      <c r="Q31" s="206">
        <f>SUM(Q18:Q29)</f>
        <v>0</v>
      </c>
      <c r="R31" s="206">
        <f>SUM(R16:R30)</f>
        <v>0</v>
      </c>
      <c r="S31" s="206">
        <f>SUM(S16:S30)</f>
        <v>0</v>
      </c>
      <c r="T31" s="206">
        <f>SUM(T18:T29)</f>
        <v>0</v>
      </c>
      <c r="U31" s="206">
        <f>SUM(U16:U30)</f>
        <v>0</v>
      </c>
      <c r="V31" s="321">
        <f>SUM(V18:V29)</f>
        <v>21.128</v>
      </c>
    </row>
    <row r="32" spans="1:22" ht="12" customHeight="1">
      <c r="A32" s="290"/>
      <c r="B32" s="26" t="s">
        <v>12</v>
      </c>
      <c r="C32" s="263"/>
      <c r="D32" s="288"/>
      <c r="E32" s="268"/>
      <c r="F32" s="178" t="s">
        <v>528</v>
      </c>
      <c r="G32" s="175"/>
      <c r="H32" s="287"/>
      <c r="I32" s="287"/>
      <c r="J32" s="287"/>
      <c r="K32" s="179"/>
      <c r="L32" s="175"/>
      <c r="M32" s="270"/>
      <c r="N32" s="269"/>
      <c r="O32" s="269"/>
      <c r="P32" s="269"/>
      <c r="Q32" s="269"/>
      <c r="R32" s="269"/>
      <c r="S32" s="269"/>
      <c r="T32" s="270"/>
      <c r="U32" s="270"/>
      <c r="V32" s="177"/>
    </row>
    <row r="33" spans="1:256" ht="13">
      <c r="A33" s="10" t="s">
        <v>879</v>
      </c>
      <c r="B33" s="11"/>
      <c r="C33" s="1"/>
      <c r="D33" s="289" t="s">
        <v>81</v>
      </c>
      <c r="E33" s="264"/>
      <c r="F33" s="77" t="s">
        <v>82</v>
      </c>
      <c r="G33" s="81"/>
      <c r="H33" s="266" t="s">
        <v>83</v>
      </c>
      <c r="I33" s="277"/>
      <c r="J33" s="170" t="s">
        <v>84</v>
      </c>
      <c r="K33" s="170"/>
      <c r="L33" s="615" t="s">
        <v>85</v>
      </c>
      <c r="M33" s="616"/>
      <c r="N33" s="616"/>
      <c r="O33" s="616"/>
      <c r="P33" s="616"/>
      <c r="Q33" s="616"/>
      <c r="R33" s="616"/>
      <c r="S33" s="616"/>
      <c r="T33" s="616"/>
      <c r="U33" s="616"/>
      <c r="V33" s="617"/>
    </row>
    <row r="34" spans="1:256" ht="13">
      <c r="A34" s="26" t="s">
        <v>523</v>
      </c>
      <c r="C34" s="56"/>
      <c r="D34" t="s">
        <v>87</v>
      </c>
      <c r="F34" s="618"/>
      <c r="G34" s="619"/>
      <c r="H34" s="26" t="s">
        <v>88</v>
      </c>
      <c r="I34" s="278"/>
      <c r="J34" s="172" t="s">
        <v>89</v>
      </c>
      <c r="K34" s="172"/>
      <c r="L34" s="168"/>
      <c r="V34" s="173"/>
    </row>
    <row r="35" spans="1:256">
      <c r="A35" s="26" t="s">
        <v>524</v>
      </c>
      <c r="C35" s="263"/>
      <c r="F35" s="618"/>
      <c r="G35" s="619"/>
      <c r="H35" s="26"/>
      <c r="I35" s="278"/>
      <c r="J35" s="172" t="s">
        <v>93</v>
      </c>
      <c r="K35" s="172"/>
      <c r="L35" s="168" t="s">
        <v>880</v>
      </c>
      <c r="V35" s="173"/>
    </row>
    <row r="36" spans="1:256">
      <c r="A36" s="268"/>
      <c r="B36" s="269"/>
      <c r="C36" s="279"/>
      <c r="D36" t="s">
        <v>94</v>
      </c>
      <c r="F36" s="618"/>
      <c r="G36" s="619"/>
      <c r="H36" s="26" t="s">
        <v>95</v>
      </c>
      <c r="I36" s="278"/>
      <c r="J36" s="172"/>
      <c r="K36" s="172"/>
      <c r="L36" s="168"/>
      <c r="V36" s="173"/>
    </row>
    <row r="37" spans="1:256" ht="13">
      <c r="A37" s="10" t="s">
        <v>96</v>
      </c>
      <c r="B37" s="264"/>
      <c r="C37" s="262"/>
      <c r="D37" t="s">
        <v>97</v>
      </c>
      <c r="F37" s="85" t="s">
        <v>98</v>
      </c>
      <c r="G37" s="82"/>
      <c r="H37" s="26" t="s">
        <v>88</v>
      </c>
      <c r="I37" s="278"/>
      <c r="J37" s="172" t="s">
        <v>99</v>
      </c>
      <c r="K37" s="172"/>
      <c r="L37" s="168"/>
      <c r="V37" s="173"/>
    </row>
    <row r="38" spans="1:256" ht="13">
      <c r="A38" s="26" t="s">
        <v>881</v>
      </c>
      <c r="C38" s="263"/>
      <c r="D38" t="s">
        <v>100</v>
      </c>
      <c r="F38" s="86"/>
      <c r="G38" s="180"/>
      <c r="H38" s="26" t="s">
        <v>101</v>
      </c>
      <c r="I38" s="278"/>
      <c r="J38" s="172" t="s">
        <v>525</v>
      </c>
      <c r="K38" s="172"/>
      <c r="L38" s="322" t="s">
        <v>103</v>
      </c>
      <c r="N38" s="323"/>
      <c r="O38" s="323"/>
      <c r="P38" s="323"/>
      <c r="Q38" s="323"/>
      <c r="R38" s="323"/>
      <c r="S38" s="323"/>
      <c r="T38" s="323"/>
      <c r="U38" s="323"/>
      <c r="V38" s="324"/>
    </row>
    <row r="39" spans="1:256">
      <c r="A39" s="268"/>
      <c r="B39" s="269"/>
      <c r="C39" s="270"/>
      <c r="D39" s="124"/>
      <c r="E39" s="269"/>
      <c r="F39" s="620" t="s">
        <v>917</v>
      </c>
      <c r="G39" s="621"/>
      <c r="H39" s="620" t="s">
        <v>918</v>
      </c>
      <c r="I39" s="621"/>
      <c r="J39" s="176" t="s">
        <v>104</v>
      </c>
      <c r="K39" s="176"/>
      <c r="L39" s="325" t="s">
        <v>105</v>
      </c>
      <c r="M39" s="269"/>
      <c r="N39" s="326"/>
      <c r="O39" s="326"/>
      <c r="P39" s="326"/>
      <c r="Q39" s="326"/>
      <c r="R39" s="326"/>
      <c r="S39" s="326"/>
      <c r="T39" s="326"/>
      <c r="U39" s="326"/>
      <c r="V39" s="327"/>
    </row>
    <row r="40" spans="1:256">
      <c r="H40" s="4"/>
      <c r="I40" s="4"/>
    </row>
    <row r="42" spans="1:256" customFormat="1">
      <c r="A42" s="163"/>
      <c r="B42" s="163"/>
      <c r="C42" s="163"/>
      <c r="E42" s="163"/>
      <c r="F42" s="164"/>
      <c r="G42" s="164"/>
      <c r="H42" s="163"/>
      <c r="I42" s="163"/>
      <c r="J42" s="163"/>
      <c r="K42" s="164"/>
      <c r="L42" s="164"/>
      <c r="M42" s="163"/>
      <c r="N42" s="163"/>
      <c r="O42" s="163"/>
      <c r="P42" s="163"/>
      <c r="Q42" s="163"/>
      <c r="R42" s="163"/>
      <c r="S42" s="163"/>
      <c r="T42" s="163"/>
      <c r="U42" s="163"/>
      <c r="V42" s="165"/>
      <c r="W42" s="163"/>
      <c r="X42" s="163"/>
      <c r="Y42" s="163"/>
      <c r="Z42" s="163"/>
      <c r="AA42" s="163"/>
      <c r="AB42" s="163"/>
      <c r="AC42" s="163"/>
      <c r="AD42" s="163"/>
      <c r="AE42" s="163"/>
      <c r="AF42" s="163"/>
      <c r="AG42" s="163"/>
      <c r="AH42" s="163"/>
      <c r="AI42" s="163"/>
      <c r="AJ42" s="163"/>
      <c r="AK42" s="163"/>
      <c r="AL42" s="163"/>
      <c r="AM42" s="163"/>
      <c r="AN42" s="163"/>
      <c r="AO42" s="163"/>
      <c r="AP42" s="163"/>
      <c r="AQ42" s="163"/>
      <c r="AR42" s="163"/>
      <c r="AS42" s="163"/>
      <c r="AT42" s="163"/>
      <c r="AU42" s="163"/>
      <c r="AV42" s="163"/>
      <c r="AW42" s="163"/>
      <c r="AX42" s="163"/>
      <c r="AY42" s="163"/>
      <c r="AZ42" s="163"/>
      <c r="BA42" s="163"/>
      <c r="BB42" s="163"/>
      <c r="BC42" s="163"/>
      <c r="BD42" s="163"/>
      <c r="BE42" s="163"/>
      <c r="BF42" s="163"/>
      <c r="BG42" s="163"/>
      <c r="BH42" s="163"/>
      <c r="BI42" s="163"/>
      <c r="BJ42" s="163"/>
      <c r="BK42" s="163"/>
      <c r="BL42" s="163"/>
      <c r="BM42" s="163"/>
      <c r="BN42" s="163"/>
      <c r="BO42" s="163"/>
      <c r="BP42" s="163"/>
      <c r="BQ42" s="163"/>
      <c r="BR42" s="163"/>
      <c r="BS42" s="163"/>
      <c r="BT42" s="163"/>
      <c r="BU42" s="163"/>
      <c r="BV42" s="163"/>
      <c r="BW42" s="163"/>
      <c r="BX42" s="163"/>
      <c r="BY42" s="163"/>
      <c r="BZ42" s="163"/>
      <c r="CA42" s="163"/>
      <c r="CB42" s="163"/>
      <c r="CC42" s="163"/>
      <c r="CD42" s="163"/>
      <c r="CE42" s="163"/>
      <c r="CF42" s="163"/>
      <c r="CG42" s="163"/>
      <c r="CH42" s="163"/>
      <c r="CI42" s="163"/>
      <c r="CJ42" s="163"/>
      <c r="CK42" s="163"/>
      <c r="CL42" s="163"/>
      <c r="CM42" s="163"/>
      <c r="CN42" s="163"/>
      <c r="CO42" s="163"/>
      <c r="CP42" s="163"/>
      <c r="CQ42" s="163"/>
      <c r="CR42" s="163"/>
      <c r="CS42" s="163"/>
      <c r="CT42" s="163"/>
      <c r="CU42" s="163"/>
      <c r="CV42" s="163"/>
      <c r="CW42" s="163"/>
      <c r="CX42" s="163"/>
      <c r="CY42" s="163"/>
      <c r="CZ42" s="163"/>
      <c r="DA42" s="163"/>
      <c r="DB42" s="163"/>
      <c r="DC42" s="163"/>
      <c r="DD42" s="163"/>
      <c r="DE42" s="163"/>
      <c r="DF42" s="163"/>
      <c r="DG42" s="163"/>
      <c r="DH42" s="163"/>
      <c r="DI42" s="163"/>
      <c r="DJ42" s="163"/>
      <c r="DK42" s="163"/>
      <c r="DL42" s="163"/>
      <c r="DM42" s="163"/>
      <c r="DN42" s="163"/>
      <c r="DO42" s="163"/>
      <c r="DP42" s="163"/>
      <c r="DQ42" s="163"/>
      <c r="DR42" s="163"/>
      <c r="DS42" s="163"/>
      <c r="DT42" s="163"/>
      <c r="DU42" s="163"/>
      <c r="DV42" s="163"/>
      <c r="DW42" s="163"/>
      <c r="DX42" s="163"/>
      <c r="DY42" s="163"/>
      <c r="DZ42" s="163"/>
      <c r="EA42" s="163"/>
      <c r="EB42" s="163"/>
      <c r="EC42" s="163"/>
      <c r="ED42" s="163"/>
      <c r="EE42" s="163"/>
      <c r="EF42" s="163"/>
      <c r="EG42" s="163"/>
      <c r="EH42" s="163"/>
      <c r="EI42" s="163"/>
      <c r="EJ42" s="163"/>
      <c r="EK42" s="163"/>
      <c r="EL42" s="163"/>
      <c r="EM42" s="163"/>
      <c r="EN42" s="163"/>
      <c r="EO42" s="163"/>
      <c r="EP42" s="163"/>
      <c r="EQ42" s="163"/>
      <c r="ER42" s="163"/>
      <c r="ES42" s="163"/>
      <c r="ET42" s="163"/>
      <c r="EU42" s="163"/>
      <c r="EV42" s="163"/>
      <c r="EW42" s="163"/>
      <c r="EX42" s="163"/>
      <c r="EY42" s="163"/>
      <c r="EZ42" s="163"/>
      <c r="FA42" s="163"/>
      <c r="FB42" s="163"/>
      <c r="FC42" s="163"/>
      <c r="FD42" s="163"/>
      <c r="FE42" s="163"/>
      <c r="FF42" s="163"/>
      <c r="FG42" s="163"/>
      <c r="FH42" s="163"/>
      <c r="FI42" s="163"/>
      <c r="FJ42" s="163"/>
      <c r="FK42" s="163"/>
      <c r="FL42" s="163"/>
      <c r="FM42" s="163"/>
      <c r="FN42" s="163"/>
      <c r="FO42" s="163"/>
      <c r="FP42" s="163"/>
      <c r="FQ42" s="163"/>
      <c r="FR42" s="163"/>
      <c r="FS42" s="163"/>
      <c r="FT42" s="163"/>
      <c r="FU42" s="163"/>
      <c r="FV42" s="163"/>
      <c r="FW42" s="163"/>
      <c r="FX42" s="163"/>
      <c r="FY42" s="163"/>
      <c r="FZ42" s="163"/>
      <c r="GA42" s="163"/>
      <c r="GB42" s="163"/>
      <c r="GC42" s="163"/>
      <c r="GD42" s="163"/>
      <c r="GE42" s="163"/>
      <c r="GF42" s="163"/>
      <c r="GG42" s="163"/>
      <c r="GH42" s="163"/>
      <c r="GI42" s="163"/>
      <c r="GJ42" s="163"/>
      <c r="GK42" s="163"/>
      <c r="GL42" s="163"/>
      <c r="GM42" s="163"/>
      <c r="GN42" s="163"/>
      <c r="GO42" s="163"/>
      <c r="GP42" s="163"/>
      <c r="GQ42" s="163"/>
      <c r="GR42" s="163"/>
      <c r="GS42" s="163"/>
      <c r="GT42" s="163"/>
      <c r="GU42" s="163"/>
      <c r="GV42" s="163"/>
      <c r="GW42" s="163"/>
      <c r="GX42" s="163"/>
      <c r="GY42" s="163"/>
      <c r="GZ42" s="163"/>
      <c r="HA42" s="163"/>
      <c r="HB42" s="163"/>
      <c r="HC42" s="163"/>
      <c r="HD42" s="163"/>
      <c r="HE42" s="163"/>
      <c r="HF42" s="163"/>
      <c r="HG42" s="163"/>
      <c r="HH42" s="163"/>
      <c r="HI42" s="163"/>
      <c r="HJ42" s="163"/>
      <c r="HK42" s="163"/>
      <c r="HL42" s="163"/>
      <c r="HM42" s="163"/>
      <c r="HN42" s="163"/>
      <c r="HO42" s="163"/>
      <c r="HP42" s="163"/>
      <c r="HQ42" s="163"/>
      <c r="HR42" s="163"/>
      <c r="HS42" s="163"/>
      <c r="HT42" s="163"/>
      <c r="HU42" s="163"/>
      <c r="HV42" s="163"/>
      <c r="HW42" s="163"/>
      <c r="HX42" s="163"/>
      <c r="HY42" s="163"/>
      <c r="HZ42" s="163"/>
      <c r="IA42" s="163"/>
      <c r="IB42" s="163"/>
      <c r="IC42" s="163"/>
      <c r="ID42" s="163"/>
      <c r="IE42" s="163"/>
      <c r="IF42" s="163"/>
      <c r="IG42" s="163"/>
      <c r="IH42" s="163"/>
      <c r="II42" s="163"/>
      <c r="IJ42" s="163"/>
      <c r="IK42" s="163"/>
      <c r="IL42" s="163"/>
      <c r="IM42" s="163"/>
      <c r="IN42" s="163"/>
      <c r="IO42" s="163"/>
      <c r="IP42" s="163"/>
      <c r="IQ42" s="163"/>
      <c r="IR42" s="163"/>
      <c r="IS42" s="163"/>
      <c r="IT42" s="163"/>
      <c r="IU42" s="163"/>
      <c r="IV42" s="163"/>
    </row>
    <row r="43" spans="1:256" ht="18.75" customHeight="1"/>
    <row r="44" spans="1:256" ht="18.649999999999999" customHeight="1">
      <c r="A44" s="182" t="s">
        <v>543</v>
      </c>
      <c r="B44" s="182"/>
      <c r="D44" s="163"/>
      <c r="G44" s="164" t="s">
        <v>526</v>
      </c>
    </row>
    <row r="45" spans="1:256" ht="18.649999999999999" customHeight="1">
      <c r="A45" s="182" t="s">
        <v>888</v>
      </c>
      <c r="B45" s="182"/>
      <c r="D45" s="163"/>
    </row>
    <row r="46" spans="1:256" ht="18.649999999999999" customHeight="1">
      <c r="A46" s="182" t="s">
        <v>905</v>
      </c>
      <c r="B46" s="182"/>
      <c r="D46" s="163"/>
    </row>
    <row r="47" spans="1:256" ht="18.649999999999999" customHeight="1">
      <c r="A47" s="182" t="s">
        <v>541</v>
      </c>
      <c r="B47" s="182"/>
      <c r="D47" s="163"/>
    </row>
    <row r="48" spans="1:256" ht="18.649999999999999" customHeight="1">
      <c r="A48" s="182" t="s">
        <v>542</v>
      </c>
      <c r="B48" s="182"/>
      <c r="D48" s="163"/>
    </row>
    <row r="66" spans="2:2">
      <c r="B66" s="163" t="s">
        <v>890</v>
      </c>
    </row>
    <row r="67" spans="2:2">
      <c r="B67" s="163" t="s">
        <v>892</v>
      </c>
    </row>
    <row r="68" spans="2:2">
      <c r="B68" s="163" t="s">
        <v>893</v>
      </c>
    </row>
    <row r="69" spans="2:2">
      <c r="B69" s="163" t="s">
        <v>894</v>
      </c>
    </row>
    <row r="70" spans="2:2">
      <c r="B70" s="163" t="s">
        <v>895</v>
      </c>
    </row>
    <row r="71" spans="2:2">
      <c r="B71" s="163" t="s">
        <v>896</v>
      </c>
    </row>
    <row r="72" spans="2:2">
      <c r="B72" s="163" t="s">
        <v>889</v>
      </c>
    </row>
    <row r="73" spans="2:2">
      <c r="B73" s="163" t="s">
        <v>891</v>
      </c>
    </row>
    <row r="74" spans="2:2">
      <c r="B74" s="163" t="s">
        <v>897</v>
      </c>
    </row>
  </sheetData>
  <mergeCells count="10">
    <mergeCell ref="F34:G34"/>
    <mergeCell ref="F35:G35"/>
    <mergeCell ref="F36:G36"/>
    <mergeCell ref="F39:G39"/>
    <mergeCell ref="H39:I39"/>
    <mergeCell ref="A9:C9"/>
    <mergeCell ref="A10:B10"/>
    <mergeCell ref="A11:B11"/>
    <mergeCell ref="A12:B12"/>
    <mergeCell ref="L33:V33"/>
  </mergeCells>
  <printOptions horizontalCentered="1"/>
  <pageMargins left="0.15748031496062992" right="0.15748031496062992" top="0.23622047244094491" bottom="0.15748031496062992" header="0.11811023622047245" footer="0.15748031496062992"/>
  <pageSetup paperSize="9" scale="75" firstPageNumber="4294963191" orientation="landscape" horizontalDpi="4294967295" verticalDpi="4294967295" r:id="rId1"/>
  <headerFooter alignWithMargins="0">
    <oddHeader>&amp;R&amp;"Calibri"&amp;10&amp;K000000 Confidential&amp;1#_x000D_</oddHeader>
  </headerFooter>
  <rowBreaks count="1" manualBreakCount="1">
    <brk id="48" max="16383" man="1"/>
  </rowBreaks>
  <colBreaks count="1" manualBreakCount="1">
    <brk id="22"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58"/>
  <sheetViews>
    <sheetView topLeftCell="A4" zoomScale="70" zoomScaleNormal="70" zoomScaleSheetLayoutView="100" workbookViewId="0">
      <selection activeCell="K26" sqref="K26"/>
    </sheetView>
  </sheetViews>
  <sheetFormatPr defaultColWidth="9.1796875" defaultRowHeight="12.5"/>
  <cols>
    <col min="1" max="1" width="5.816406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TODAY()</f>
        <v>44769</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375"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503"/>
      <c r="I10" s="504"/>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444" t="s">
        <v>913</v>
      </c>
      <c r="C18" s="445" t="str">
        <f>IF(D18="","",VLOOKUP(B18,Data!$B$5:$L$402,2,FALSE))</f>
        <v/>
      </c>
      <c r="D18" s="446"/>
      <c r="E18" s="447"/>
      <c r="F18" s="445" t="str">
        <f>IF(D18="","",VLOOKUP(B18,Data!$B$5:$L$402,11,FALSE))</f>
        <v/>
      </c>
      <c r="G18" s="448" t="str">
        <f t="shared" ref="G18" si="0">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128,Data!G128,(IF(B18=Data!#REF!,Data!#REF!,(IF(B18=Data!#REF!,Data!#REF!,(IF(B18=Data!#REF!,Data!#REF!,(IF(B18=Data!#REF!,Data!#REF!,(IF(B18=Data!#REF!,Data!#REF!,(IF(B18=Data!#REF!,Data!#REF!,Data!#REF!)))))))))))))))&amp;IF(B18=Data!#REF!,Data!#REF!,(IF(B18=Data!#REF!,Data!#REF!,(IF(B18=Data!#REF!,Data!#REF!,(IF(B18=Data!#REF!,Data!#REF!,(IF(B18=Data!B107,Data!G107,(IF(B18=Data!B110,Data!G925,(IF(B18=Data!#REF!,Data!#REF!,(IF(B18=Data!#REF!,Data!#REF!,Data!#REF!)))))))))))))))&amp;IF(B18=Data!#REF!,Data!#REF!,(IF(B18=Data!#REF!,Data!#REF!,(IF(B18=Data!#REF!,Data!#REF!,(IF(B18=Data!#REF!,Data!#REF!,(IF(B18=Data!#REF!,Data!#REF!,Data!#REF!)))))))))</f>
        <v>#REF!</v>
      </c>
      <c r="N18" s="453"/>
      <c r="O18" s="454"/>
      <c r="P18" s="455" t="e">
        <f>IF(B18=Data!#REF!,Data!#REF!,(IF(B18=Data!B128,Data!H128,(IF(B18=Data!#REF!,Data!#REF!,(IF(B18=Data!#REF!,Data!#REF!,(IF(B18=Data!#REF!,Data!#REF!,(IF(B18=Data!#REF!,Data!#REF!,(IF(B18=Data!#REF!,Data!#REF!,(IF(B18=Data!#REF!,Data!#REF!,Data!#REF!)))))))))))))))&amp;IF(B18=Data!#REF!,Data!#REF!,(IF(B18=Data!#REF!,Data!#REF!,(IF(B18=Data!#REF!,Data!#REF!,(IF(B18=Data!#REF!,Data!#REF!,(IF(B18=Data!B107,Data!H107,(IF(B18=Data!B110,Data!H925,(IF(B18=Data!#REF!,Data!#REF!,(IF(B18=Data!#REF!,Data!#REF!,Data!#REF!)))))))))))))))&amp;IF(B18=Data!#REF!,Data!#REF!,(IF(B18=Data!#REF!,Data!#REF!,(IF(B18=Data!#REF!,Data!#REF!,(IF(B18=Data!#REF!,Data!#REF!,(IF(B18=Data!#REF!,Data!#REF!,Data!#REF!)))))))))</f>
        <v>#REF!</v>
      </c>
      <c r="Q18" s="454"/>
      <c r="R18" s="454"/>
      <c r="S18" s="455" t="e">
        <f>IF(B18=Data!#REF!,Data!#REF!,(IF(B18=Data!B128,Data!I128,(IF(B18=Data!#REF!,Data!#REF!,(IF(B18=Data!#REF!,Data!#REF!,(IF(B18=Data!#REF!,Data!#REF!,(IF(B18=Data!#REF!,Data!#REF!,(IF(B18=Data!#REF!,Data!#REF!,(IF(B18=Data!#REF!,Data!#REF!,Data!#REF!)))))))))))))))&amp;IF(B18=Data!#REF!,Data!#REF!,(IF(B18=Data!#REF!,Data!#REF!,(IF(B18=Data!#REF!,Data!#REF!,(IF(B18=Data!#REF!,Data!#REF!,(IF(B18=Data!B107,Data!I107,(IF(B18=Data!B110,Data!I925,(IF(B18=Data!#REF!,Data!#REF!,(IF(B18=Data!#REF!,Data!#REF!,Data!#REF!)))))))))))))))&amp;IF(B18=Data!#REF!,Data!#REF!,(IF(B18=Data!#REF!,Data!#REF!,(IF(B18=Data!#REF!,Data!#REF!,(IF(B18=Data!#REF!,Data!#REF!,(IF(B18=Data!#REF!,Data!#REF!,Data!#REF!)))))))))</f>
        <v>#REF!</v>
      </c>
      <c r="T18" s="456"/>
      <c r="U18" s="455" t="e">
        <f>IF(B18=Data!#REF!,Data!#REF!,(IF(B18=Data!B128,Data!J128,(IF(B18=Data!#REF!,Data!#REF!,(IF(B18=Data!#REF!,Data!#REF!,(IF(B18=Data!#REF!,Data!#REF!,(IF(B18=Data!#REF!,Data!#REF!,(IF(B18=Data!#REF!,Data!#REF!,(IF(B18=Data!#REF!,Data!#REF!,Data!#REF!)))))))))))))))&amp;IF(B18=Data!#REF!,Data!#REF!,(IF(B18=Data!#REF!,Data!#REF!,(IF(B18=Data!#REF!,Data!#REF!,(IF(B18=Data!#REF!,Data!#REF!,(IF(B18=Data!B107,Data!J107,(IF(B18=Data!B110,Data!J925,(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459"/>
      <c r="B19" s="462" t="s">
        <v>300</v>
      </c>
      <c r="C19" s="445" t="str">
        <f>IF(D19="","",VLOOKUP(B19,Data!$B$5:$L$402,2,FALSE))</f>
        <v>WY50520</v>
      </c>
      <c r="D19" s="461">
        <v>1</v>
      </c>
      <c r="E19" s="447" t="s">
        <v>520</v>
      </c>
      <c r="F19" s="445">
        <f>IF(D19="","",VLOOKUP(B19,Data!$B$5:$L$402,11,FALSE))</f>
        <v>2846.56</v>
      </c>
      <c r="G19" s="448">
        <f>IF(D19&gt;0,D19*F19,"-")</f>
        <v>2846.56</v>
      </c>
      <c r="H19" s="449" t="str">
        <f>IF(D19="","",VLOOKUP(B19,Data!$B$5:$D$402,3,FALSE))</f>
        <v>C/T</v>
      </c>
      <c r="I19" s="450" t="str">
        <f>IF(D19="","",VLOOKUP(B19,Data!$B$5:$M$402,12,FALSE))</f>
        <v>Indonesia</v>
      </c>
      <c r="J19" s="451" t="s">
        <v>914</v>
      </c>
      <c r="K19" s="452">
        <f>IF(D19="","",VLOOKUP(B19,Data!$B$5:$E$402,4,FALSE)*D19)</f>
        <v>266</v>
      </c>
      <c r="L19" s="445">
        <f>IF(D19="","",VLOOKUP(B19,Data!$B$5:$F$402,5,FALSE)*D19)</f>
        <v>246</v>
      </c>
      <c r="M19" s="448" t="e">
        <f>IF(B19=Data!#REF!,Data!#REF!,(IF(B19=Data!B122,Data!G122,(IF(B19=Data!#REF!,Data!#REF!,(IF(B19=Data!#REF!,Data!#REF!,(IF(B19=Data!#REF!,Data!#REF!,(IF(B19=Data!#REF!,Data!#REF!,(IF(B19=Data!#REF!,Data!#REF!,(IF(B19=Data!#REF!,Data!#REF!,Data!#REF!)))))))))))))))&amp;IF(B19=Data!#REF!,Data!#REF!,(IF(B19=Data!#REF!,Data!#REF!,(IF(B19=Data!#REF!,Data!#REF!,(IF(B19=Data!#REF!,Data!#REF!,(IF(B19=Data!B101,Data!G101,(IF(B19=Data!B104,Data!G919,(IF(B19=Data!#REF!,Data!#REF!,(IF(B19=Data!#REF!,Data!#REF!,Data!#REF!)))))))))))))))&amp;IF(B19=Data!#REF!,Data!#REF!,(IF(B19=Data!#REF!,Data!#REF!,(IF(B19=Data!#REF!,Data!#REF!,(IF(B19=Data!#REF!,Data!#REF!,(IF(B19=Data!#REF!,Data!#REF!,Data!#REF!)))))))))</f>
        <v>#REF!</v>
      </c>
      <c r="N19" s="453"/>
      <c r="O19" s="454"/>
      <c r="P19" s="455" t="e">
        <f>IF(B19=Data!#REF!,Data!#REF!,(IF(B19=Data!B122,Data!H122,(IF(B19=Data!#REF!,Data!#REF!,(IF(B19=Data!#REF!,Data!#REF!,(IF(B19=Data!#REF!,Data!#REF!,(IF(B19=Data!#REF!,Data!#REF!,(IF(B19=Data!#REF!,Data!#REF!,(IF(B19=Data!#REF!,Data!#REF!,Data!#REF!)))))))))))))))&amp;IF(B19=Data!#REF!,Data!#REF!,(IF(B19=Data!#REF!,Data!#REF!,(IF(B19=Data!#REF!,Data!#REF!,(IF(B19=Data!#REF!,Data!#REF!,(IF(B19=Data!B101,Data!H101,(IF(B19=Data!B104,Data!H919,(IF(B19=Data!#REF!,Data!#REF!,(IF(B19=Data!#REF!,Data!#REF!,Data!#REF!)))))))))))))))&amp;IF(B19=Data!#REF!,Data!#REF!,(IF(B19=Data!#REF!,Data!#REF!,(IF(B19=Data!#REF!,Data!#REF!,(IF(B19=Data!#REF!,Data!#REF!,(IF(B19=Data!#REF!,Data!#REF!,Data!#REF!)))))))))</f>
        <v>#REF!</v>
      </c>
      <c r="Q19" s="454"/>
      <c r="R19" s="454"/>
      <c r="S19" s="455" t="e">
        <f>IF(B19=Data!#REF!,Data!#REF!,(IF(B19=Data!B122,Data!I122,(IF(B19=Data!#REF!,Data!#REF!,(IF(B19=Data!#REF!,Data!#REF!,(IF(B19=Data!#REF!,Data!#REF!,(IF(B19=Data!#REF!,Data!#REF!,(IF(B19=Data!#REF!,Data!#REF!,(IF(B19=Data!#REF!,Data!#REF!,Data!#REF!)))))))))))))))&amp;IF(B19=Data!#REF!,Data!#REF!,(IF(B19=Data!#REF!,Data!#REF!,(IF(B19=Data!#REF!,Data!#REF!,(IF(B19=Data!#REF!,Data!#REF!,(IF(B19=Data!B101,Data!I101,(IF(B19=Data!B104,Data!I919,(IF(B19=Data!#REF!,Data!#REF!,(IF(B19=Data!#REF!,Data!#REF!,Data!#REF!)))))))))))))))&amp;IF(B19=Data!#REF!,Data!#REF!,(IF(B19=Data!#REF!,Data!#REF!,(IF(B19=Data!#REF!,Data!#REF!,(IF(B19=Data!#REF!,Data!#REF!,(IF(B19=Data!#REF!,Data!#REF!,Data!#REF!)))))))))</f>
        <v>#REF!</v>
      </c>
      <c r="T19" s="456"/>
      <c r="U19" s="455" t="e">
        <f>IF(B19=Data!#REF!,Data!#REF!,(IF(B19=Data!B122,Data!J122,(IF(B19=Data!#REF!,Data!#REF!,(IF(B19=Data!#REF!,Data!#REF!,(IF(B19=Data!#REF!,Data!#REF!,(IF(B19=Data!#REF!,Data!#REF!,(IF(B19=Data!#REF!,Data!#REF!,(IF(B19=Data!#REF!,Data!#REF!,Data!#REF!)))))))))))))))&amp;IF(B19=Data!#REF!,Data!#REF!,(IF(B19=Data!#REF!,Data!#REF!,(IF(B19=Data!#REF!,Data!#REF!,(IF(B19=Data!#REF!,Data!#REF!,(IF(B19=Data!B101,Data!J101,(IF(B19=Data!B104,Data!J919,(IF(B19=Data!#REF!,Data!#REF!,(IF(B19=Data!#REF!,Data!#REF!,Data!#REF!)))))))))))))))&amp;IF(B19=Data!#REF!,Data!#REF!,(IF(B19=Data!#REF!,Data!#REF!,(IF(B19=Data!#REF!,Data!#REF!,(IF(B19=Data!#REF!,Data!#REF!,(IF(B19=Data!#REF!,Data!#REF!,Data!#REF!)))))))))</f>
        <v>#REF!</v>
      </c>
      <c r="V19" s="457">
        <f>IF(D19="","",VLOOKUP(B19,Data!$B$5:$J$402,9,FALSE)*D19)</f>
        <v>1.488</v>
      </c>
    </row>
    <row r="20" spans="1:22" s="458" customFormat="1" ht="20" customHeight="1">
      <c r="A20" s="443"/>
      <c r="B20" s="444" t="s">
        <v>921</v>
      </c>
      <c r="C20" s="445" t="str">
        <f>IF(D20="","",VLOOKUP(B20,Data!$B$5:$L$402,2,FALSE))</f>
        <v/>
      </c>
      <c r="D20" s="446"/>
      <c r="E20" s="447"/>
      <c r="F20" s="445" t="str">
        <f>IF(D20="","",VLOOKUP(B20,Data!$B$5:$L$402,11,FALSE))</f>
        <v/>
      </c>
      <c r="G20" s="448" t="str">
        <f>IF(D20&gt;0,D20*F20,"-")</f>
        <v>-</v>
      </c>
      <c r="H20" s="449" t="str">
        <f>IF(D20="","",VLOOKUP(B20,Data!$B$5:$D$402,3,FALSE))</f>
        <v/>
      </c>
      <c r="I20" s="450" t="str">
        <f>IF(D20="","",VLOOKUP(B20,Data!$B$5:$M$402,12,FALSE))</f>
        <v/>
      </c>
      <c r="J20" s="451"/>
      <c r="K20" s="452" t="str">
        <f>IF(D20="","",VLOOKUP(B20,Data!$B$5:$E$402,4,FALSE)*D20)</f>
        <v/>
      </c>
      <c r="L20" s="445" t="str">
        <f>IF(D20="","",VLOOKUP(B20,Data!$B$5:$F$402,5,FALSE)*D20)</f>
        <v/>
      </c>
      <c r="M20" s="448" t="e">
        <f>IF(B20=Data!#REF!,Data!#REF!,(IF(B20=Data!B123,Data!G123,(IF(B20=Data!#REF!,Data!#REF!,(IF(B20=Data!#REF!,Data!#REF!,(IF(B20=Data!#REF!,Data!#REF!,(IF(B20=Data!#REF!,Data!#REF!,(IF(B20=Data!#REF!,Data!#REF!,(IF(B20=Data!#REF!,Data!#REF!,Data!#REF!)))))))))))))))&amp;IF(B20=Data!#REF!,Data!#REF!,(IF(B20=Data!#REF!,Data!#REF!,(IF(B20=Data!#REF!,Data!#REF!,(IF(B20=Data!#REF!,Data!#REF!,(IF(B20=Data!B102,Data!G102,(IF(B20=Data!B105,Data!G920,(IF(B20=Data!#REF!,Data!#REF!,(IF(B20=Data!#REF!,Data!#REF!,Data!#REF!)))))))))))))))&amp;IF(B20=Data!#REF!,Data!#REF!,(IF(B20=Data!#REF!,Data!#REF!,(IF(B20=Data!#REF!,Data!#REF!,(IF(B20=Data!#REF!,Data!#REF!,(IF(B20=Data!#REF!,Data!#REF!,Data!#REF!)))))))))</f>
        <v>#REF!</v>
      </c>
      <c r="N20" s="453"/>
      <c r="O20" s="454"/>
      <c r="P20" s="455" t="e">
        <f>IF(B20=Data!#REF!,Data!#REF!,(IF(B20=Data!B123,Data!H123,(IF(B20=Data!#REF!,Data!#REF!,(IF(B20=Data!#REF!,Data!#REF!,(IF(B20=Data!#REF!,Data!#REF!,(IF(B20=Data!#REF!,Data!#REF!,(IF(B20=Data!#REF!,Data!#REF!,(IF(B20=Data!#REF!,Data!#REF!,Data!#REF!)))))))))))))))&amp;IF(B20=Data!#REF!,Data!#REF!,(IF(B20=Data!#REF!,Data!#REF!,(IF(B20=Data!#REF!,Data!#REF!,(IF(B20=Data!#REF!,Data!#REF!,(IF(B20=Data!B102,Data!H102,(IF(B20=Data!B105,Data!H920,(IF(B20=Data!#REF!,Data!#REF!,(IF(B20=Data!#REF!,Data!#REF!,Data!#REF!)))))))))))))))&amp;IF(B20=Data!#REF!,Data!#REF!,(IF(B20=Data!#REF!,Data!#REF!,(IF(B20=Data!#REF!,Data!#REF!,(IF(B20=Data!#REF!,Data!#REF!,(IF(B20=Data!#REF!,Data!#REF!,Data!#REF!)))))))))</f>
        <v>#REF!</v>
      </c>
      <c r="Q20" s="454"/>
      <c r="R20" s="454"/>
      <c r="S20" s="455" t="e">
        <f>IF(B20=Data!#REF!,Data!#REF!,(IF(B20=Data!B123,Data!I123,(IF(B20=Data!#REF!,Data!#REF!,(IF(B20=Data!#REF!,Data!#REF!,(IF(B20=Data!#REF!,Data!#REF!,(IF(B20=Data!#REF!,Data!#REF!,(IF(B20=Data!#REF!,Data!#REF!,(IF(B20=Data!#REF!,Data!#REF!,Data!#REF!)))))))))))))))&amp;IF(B20=Data!#REF!,Data!#REF!,(IF(B20=Data!#REF!,Data!#REF!,(IF(B20=Data!#REF!,Data!#REF!,(IF(B20=Data!#REF!,Data!#REF!,(IF(B20=Data!B102,Data!I102,(IF(B20=Data!B105,Data!I920,(IF(B20=Data!#REF!,Data!#REF!,(IF(B20=Data!#REF!,Data!#REF!,Data!#REF!)))))))))))))))&amp;IF(B20=Data!#REF!,Data!#REF!,(IF(B20=Data!#REF!,Data!#REF!,(IF(B20=Data!#REF!,Data!#REF!,(IF(B20=Data!#REF!,Data!#REF!,(IF(B20=Data!#REF!,Data!#REF!,Data!#REF!)))))))))</f>
        <v>#REF!</v>
      </c>
      <c r="T20" s="456"/>
      <c r="U20" s="455" t="e">
        <f>IF(B20=Data!#REF!,Data!#REF!,(IF(B20=Data!B123,Data!J123,(IF(B20=Data!#REF!,Data!#REF!,(IF(B20=Data!#REF!,Data!#REF!,(IF(B20=Data!#REF!,Data!#REF!,(IF(B20=Data!#REF!,Data!#REF!,(IF(B20=Data!#REF!,Data!#REF!,(IF(B20=Data!#REF!,Data!#REF!,Data!#REF!)))))))))))))))&amp;IF(B20=Data!#REF!,Data!#REF!,(IF(B20=Data!#REF!,Data!#REF!,(IF(B20=Data!#REF!,Data!#REF!,(IF(B20=Data!#REF!,Data!#REF!,(IF(B20=Data!B102,Data!J102,(IF(B20=Data!B105,Data!J920,(IF(B20=Data!#REF!,Data!#REF!,(IF(B20=Data!#REF!,Data!#REF!,Data!#REF!)))))))))))))))&amp;IF(B20=Data!#REF!,Data!#REF!,(IF(B20=Data!#REF!,Data!#REF!,(IF(B20=Data!#REF!,Data!#REF!,(IF(B20=Data!#REF!,Data!#REF!,(IF(B20=Data!#REF!,Data!#REF!,Data!#REF!)))))))))</f>
        <v>#REF!</v>
      </c>
      <c r="V20" s="457" t="str">
        <f>IF(D20="","",VLOOKUP(B20,Data!$B$5:$J$402,9,FALSE)*D20)</f>
        <v/>
      </c>
    </row>
    <row r="21" spans="1:22" s="458" customFormat="1" ht="20" customHeight="1">
      <c r="A21" s="459"/>
      <c r="B21" s="460" t="s">
        <v>770</v>
      </c>
      <c r="C21" s="445" t="str">
        <f>IF(D21="","",VLOOKUP(B21,Data!$B$5:$L$402,2,FALSE))</f>
        <v>VAD6830</v>
      </c>
      <c r="D21" s="461">
        <v>1</v>
      </c>
      <c r="E21" s="447" t="s">
        <v>521</v>
      </c>
      <c r="F21" s="445">
        <f>IF(D21="","",VLOOKUP(B21,Data!$B$5:$L$402,11,FALSE))</f>
        <v>5067.25</v>
      </c>
      <c r="G21" s="448">
        <f>IF(D21&gt;0,D21*F21,"-")</f>
        <v>5067.25</v>
      </c>
      <c r="H21" s="449" t="str">
        <f>IF(D21="","",VLOOKUP(B21,Data!$B$5:$D$402,3,FALSE))</f>
        <v>C/T</v>
      </c>
      <c r="I21" s="450" t="str">
        <f>IF(D21="","",VLOOKUP(B21,Data!$B$5:$M$402,12,FALSE))</f>
        <v>Indonesia</v>
      </c>
      <c r="J21" s="451" t="s">
        <v>922</v>
      </c>
      <c r="K21" s="452">
        <f>IF(D21="","",VLOOKUP(B21,Data!$B$5:$E$402,4,FALSE)*D21)</f>
        <v>310</v>
      </c>
      <c r="L21" s="445">
        <f>IF(D21="","",VLOOKUP(B21,Data!$B$5:$F$402,5,FALSE)*D21)</f>
        <v>274</v>
      </c>
      <c r="M21" s="448" t="e">
        <f>IF(B21=Data!#REF!,Data!#REF!,(IF(B21=Data!B116,Data!G116,(IF(B21=Data!#REF!,Data!#REF!,(IF(B21=Data!#REF!,Data!#REF!,(IF(B21=Data!#REF!,Data!#REF!,(IF(B21=Data!#REF!,Data!#REF!,(IF(B21=Data!#REF!,Data!#REF!,(IF(B21=Data!#REF!,Data!#REF!,Data!#REF!)))))))))))))))&amp;IF(B21=Data!#REF!,Data!#REF!,(IF(B21=Data!#REF!,Data!#REF!,(IF(B21=Data!#REF!,Data!#REF!,(IF(B21=Data!#REF!,Data!#REF!,(IF(B21=Data!B95,Data!G95,(IF(B21=Data!B98,Data!G913,(IF(B21=Data!#REF!,Data!#REF!,(IF(B21=Data!#REF!,Data!#REF!,Data!#REF!)))))))))))))))&amp;IF(B21=Data!#REF!,Data!#REF!,(IF(B21=Data!#REF!,Data!#REF!,(IF(B21=Data!#REF!,Data!#REF!,(IF(B21=Data!#REF!,Data!#REF!,(IF(B21=Data!#REF!,Data!#REF!,Data!#REF!)))))))))</f>
        <v>#REF!</v>
      </c>
      <c r="N21" s="453"/>
      <c r="O21" s="454"/>
      <c r="P21" s="455" t="e">
        <f>IF(B21=Data!#REF!,Data!#REF!,(IF(B21=Data!B116,Data!H116,(IF(B21=Data!#REF!,Data!#REF!,(IF(B21=Data!#REF!,Data!#REF!,(IF(B21=Data!#REF!,Data!#REF!,(IF(B21=Data!#REF!,Data!#REF!,(IF(B21=Data!#REF!,Data!#REF!,(IF(B21=Data!#REF!,Data!#REF!,Data!#REF!)))))))))))))))&amp;IF(B21=Data!#REF!,Data!#REF!,(IF(B21=Data!#REF!,Data!#REF!,(IF(B21=Data!#REF!,Data!#REF!,(IF(B21=Data!#REF!,Data!#REF!,(IF(B21=Data!B95,Data!H95,(IF(B21=Data!B98,Data!H913,(IF(B21=Data!#REF!,Data!#REF!,(IF(B21=Data!#REF!,Data!#REF!,Data!#REF!)))))))))))))))&amp;IF(B21=Data!#REF!,Data!#REF!,(IF(B21=Data!#REF!,Data!#REF!,(IF(B21=Data!#REF!,Data!#REF!,(IF(B21=Data!#REF!,Data!#REF!,(IF(B21=Data!#REF!,Data!#REF!,Data!#REF!)))))))))</f>
        <v>#REF!</v>
      </c>
      <c r="Q21" s="454"/>
      <c r="R21" s="454"/>
      <c r="S21" s="455" t="e">
        <f>IF(B21=Data!#REF!,Data!#REF!,(IF(B21=Data!B116,Data!I116,(IF(B21=Data!#REF!,Data!#REF!,(IF(B21=Data!#REF!,Data!#REF!,(IF(B21=Data!#REF!,Data!#REF!,(IF(B21=Data!#REF!,Data!#REF!,(IF(B21=Data!#REF!,Data!#REF!,(IF(B21=Data!#REF!,Data!#REF!,Data!#REF!)))))))))))))))&amp;IF(B21=Data!#REF!,Data!#REF!,(IF(B21=Data!#REF!,Data!#REF!,(IF(B21=Data!#REF!,Data!#REF!,(IF(B21=Data!#REF!,Data!#REF!,(IF(B21=Data!B95,Data!I95,(IF(B21=Data!B98,Data!I913,(IF(B21=Data!#REF!,Data!#REF!,(IF(B21=Data!#REF!,Data!#REF!,Data!#REF!)))))))))))))))&amp;IF(B21=Data!#REF!,Data!#REF!,(IF(B21=Data!#REF!,Data!#REF!,(IF(B21=Data!#REF!,Data!#REF!,(IF(B21=Data!#REF!,Data!#REF!,(IF(B21=Data!#REF!,Data!#REF!,Data!#REF!)))))))))</f>
        <v>#REF!</v>
      </c>
      <c r="T21" s="456"/>
      <c r="U21" s="455" t="e">
        <f>IF(B21=Data!#REF!,Data!#REF!,(IF(B21=Data!B116,Data!J116,(IF(B21=Data!#REF!,Data!#REF!,(IF(B21=Data!#REF!,Data!#REF!,(IF(B21=Data!#REF!,Data!#REF!,(IF(B21=Data!#REF!,Data!#REF!,(IF(B21=Data!#REF!,Data!#REF!,(IF(B21=Data!#REF!,Data!#REF!,Data!#REF!)))))))))))))))&amp;IF(B21=Data!#REF!,Data!#REF!,(IF(B21=Data!#REF!,Data!#REF!,(IF(B21=Data!#REF!,Data!#REF!,(IF(B21=Data!#REF!,Data!#REF!,(IF(B21=Data!B95,Data!J95,(IF(B21=Data!B98,Data!J913,(IF(B21=Data!#REF!,Data!#REF!,(IF(B21=Data!#REF!,Data!#REF!,Data!#REF!)))))))))))))))&amp;IF(B21=Data!#REF!,Data!#REF!,(IF(B21=Data!#REF!,Data!#REF!,(IF(B21=Data!#REF!,Data!#REF!,(IF(B21=Data!#REF!,Data!#REF!,(IF(B21=Data!#REF!,Data!#REF!,Data!#REF!)))))))))</f>
        <v>#REF!</v>
      </c>
      <c r="V21" s="457">
        <f>IF(D21="","",VLOOKUP(B21,Data!$B$5:$J$402,9,FALSE)*D21)</f>
        <v>1.534</v>
      </c>
    </row>
    <row r="22" spans="1:22" s="458" customFormat="1" ht="20" customHeight="1">
      <c r="A22" s="459"/>
      <c r="B22" s="462" t="s">
        <v>704</v>
      </c>
      <c r="C22" s="445" t="str">
        <f>IF(D22="","",VLOOKUP(B22,Data!$B$5:$L$402,2,FALSE))</f>
        <v>VAD6690</v>
      </c>
      <c r="D22" s="461">
        <v>1</v>
      </c>
      <c r="E22" s="463"/>
      <c r="F22" s="445">
        <f>IF(D22="","",VLOOKUP(B22,Data!$B$5:$L$402,11,FALSE))</f>
        <v>2091.4</v>
      </c>
      <c r="G22" s="448">
        <f>IF(D22&gt;0,D22*F22,"-")</f>
        <v>2091.4</v>
      </c>
      <c r="H22" s="449" t="str">
        <f>IF(D22="","",VLOOKUP(B22,Data!$B$5:$D$402,3,FALSE))</f>
        <v>C/T</v>
      </c>
      <c r="I22" s="450" t="str">
        <f>IF(D22="","",VLOOKUP(B22,Data!$B$5:$M$402,12,FALSE))</f>
        <v>Indonesia</v>
      </c>
      <c r="J22" s="451" t="s">
        <v>922</v>
      </c>
      <c r="K22" s="452">
        <f>IF(D22="","",VLOOKUP(B22,Data!$B$5:$E$402,4,FALSE)*D22)</f>
        <v>206</v>
      </c>
      <c r="L22" s="445">
        <f>IF(D22="","",VLOOKUP(B22,Data!$B$5:$F$402,5,FALSE)*D22)</f>
        <v>186</v>
      </c>
      <c r="M22" s="448" t="e">
        <f>IF(B22=Data!#REF!,Data!#REF!,(IF(B22=Data!B118,Data!G118,(IF(B22=Data!#REF!,Data!#REF!,(IF(B22=Data!#REF!,Data!#REF!,(IF(B22=Data!#REF!,Data!#REF!,(IF(B22=Data!#REF!,Data!#REF!,(IF(B22=Data!#REF!,Data!#REF!,(IF(B22=Data!#REF!,Data!#REF!,Data!#REF!)))))))))))))))&amp;IF(B22=Data!#REF!,Data!#REF!,(IF(B22=Data!#REF!,Data!#REF!,(IF(B22=Data!#REF!,Data!#REF!,(IF(B22=Data!#REF!,Data!#REF!,(IF(B22=Data!B97,Data!G97,(IF(B22=Data!B100,Data!G915,(IF(B22=Data!#REF!,Data!#REF!,(IF(B22=Data!#REF!,Data!#REF!,Data!#REF!)))))))))))))))&amp;IF(B22=Data!#REF!,Data!#REF!,(IF(B22=Data!#REF!,Data!#REF!,(IF(B22=Data!#REF!,Data!#REF!,(IF(B22=Data!#REF!,Data!#REF!,(IF(B22=Data!#REF!,Data!#REF!,Data!#REF!)))))))))</f>
        <v>#REF!</v>
      </c>
      <c r="N22" s="453"/>
      <c r="O22" s="454"/>
      <c r="P22" s="455" t="e">
        <f>IF(B22=Data!#REF!,Data!#REF!,(IF(B22=Data!B118,Data!H118,(IF(B22=Data!#REF!,Data!#REF!,(IF(B22=Data!#REF!,Data!#REF!,(IF(B22=Data!#REF!,Data!#REF!,(IF(B22=Data!#REF!,Data!#REF!,(IF(B22=Data!#REF!,Data!#REF!,(IF(B22=Data!#REF!,Data!#REF!,Data!#REF!)))))))))))))))&amp;IF(B22=Data!#REF!,Data!#REF!,(IF(B22=Data!#REF!,Data!#REF!,(IF(B22=Data!#REF!,Data!#REF!,(IF(B22=Data!#REF!,Data!#REF!,(IF(B22=Data!B97,Data!H97,(IF(B22=Data!B100,Data!H915,(IF(B22=Data!#REF!,Data!#REF!,(IF(B22=Data!#REF!,Data!#REF!,Data!#REF!)))))))))))))))&amp;IF(B22=Data!#REF!,Data!#REF!,(IF(B22=Data!#REF!,Data!#REF!,(IF(B22=Data!#REF!,Data!#REF!,(IF(B22=Data!#REF!,Data!#REF!,(IF(B22=Data!#REF!,Data!#REF!,Data!#REF!)))))))))</f>
        <v>#REF!</v>
      </c>
      <c r="Q22" s="454"/>
      <c r="R22" s="454"/>
      <c r="S22" s="455" t="e">
        <f>IF(B22=Data!#REF!,Data!#REF!,(IF(B22=Data!B118,Data!I118,(IF(B22=Data!#REF!,Data!#REF!,(IF(B22=Data!#REF!,Data!#REF!,(IF(B22=Data!#REF!,Data!#REF!,(IF(B22=Data!#REF!,Data!#REF!,(IF(B22=Data!#REF!,Data!#REF!,(IF(B22=Data!#REF!,Data!#REF!,Data!#REF!)))))))))))))))&amp;IF(B22=Data!#REF!,Data!#REF!,(IF(B22=Data!#REF!,Data!#REF!,(IF(B22=Data!#REF!,Data!#REF!,(IF(B22=Data!#REF!,Data!#REF!,(IF(B22=Data!B97,Data!I97,(IF(B22=Data!B100,Data!I915,(IF(B22=Data!#REF!,Data!#REF!,(IF(B22=Data!#REF!,Data!#REF!,Data!#REF!)))))))))))))))&amp;IF(B22=Data!#REF!,Data!#REF!,(IF(B22=Data!#REF!,Data!#REF!,(IF(B22=Data!#REF!,Data!#REF!,(IF(B22=Data!#REF!,Data!#REF!,(IF(B22=Data!#REF!,Data!#REF!,Data!#REF!)))))))))</f>
        <v>#REF!</v>
      </c>
      <c r="T22" s="456"/>
      <c r="U22" s="455" t="e">
        <f>IF(B22=Data!#REF!,Data!#REF!,(IF(B22=Data!B118,Data!J118,(IF(B22=Data!#REF!,Data!#REF!,(IF(B22=Data!#REF!,Data!#REF!,(IF(B22=Data!#REF!,Data!#REF!,(IF(B22=Data!#REF!,Data!#REF!,(IF(B22=Data!#REF!,Data!#REF!,(IF(B22=Data!#REF!,Data!#REF!,Data!#REF!)))))))))))))))&amp;IF(B22=Data!#REF!,Data!#REF!,(IF(B22=Data!#REF!,Data!#REF!,(IF(B22=Data!#REF!,Data!#REF!,(IF(B22=Data!#REF!,Data!#REF!,(IF(B22=Data!B97,Data!J97,(IF(B22=Data!B100,Data!J915,(IF(B22=Data!#REF!,Data!#REF!,(IF(B22=Data!#REF!,Data!#REF!,Data!#REF!)))))))))))))))&amp;IF(B22=Data!#REF!,Data!#REF!,(IF(B22=Data!#REF!,Data!#REF!,(IF(B22=Data!#REF!,Data!#REF!,(IF(B22=Data!#REF!,Data!#REF!,(IF(B22=Data!#REF!,Data!#REF!,Data!#REF!)))))))))</f>
        <v>#REF!</v>
      </c>
      <c r="V22" s="457">
        <f>IF(D22="","",VLOOKUP(B22,Data!$B$5:$J$402,9,FALSE)*D22)</f>
        <v>1.1499999999999999</v>
      </c>
    </row>
    <row r="23" spans="1:22" s="458" customFormat="1" ht="20" customHeight="1">
      <c r="A23" s="459"/>
      <c r="B23" s="462" t="s">
        <v>781</v>
      </c>
      <c r="C23" s="445" t="str">
        <f>IF(D23="","",VLOOKUP(B23,Data!$B$5:$L$402,2,FALSE))</f>
        <v>VAD6700</v>
      </c>
      <c r="D23" s="505">
        <v>1</v>
      </c>
      <c r="E23" s="463" t="s">
        <v>527</v>
      </c>
      <c r="F23" s="445">
        <f>IF(D23="","",VLOOKUP(B23,Data!$B$5:$L$402,11,FALSE))</f>
        <v>2239.13</v>
      </c>
      <c r="G23" s="448">
        <f t="shared" ref="G23:G33" si="1">IF(D23&gt;0,D23*F23,"-")</f>
        <v>2239.13</v>
      </c>
      <c r="H23" s="449" t="str">
        <f>IF(D23="","",VLOOKUP(B23,Data!$B$5:$D$402,3,FALSE))</f>
        <v>C/T</v>
      </c>
      <c r="I23" s="450" t="str">
        <f>IF(D23="","",VLOOKUP(B23,Data!$B$5:$M$402,12,FALSE))</f>
        <v>Indonesia</v>
      </c>
      <c r="J23" s="451" t="s">
        <v>922</v>
      </c>
      <c r="K23" s="452">
        <f>IF(D23="","",VLOOKUP(B23,Data!$B$5:$E$402,4,FALSE)*D23)</f>
        <v>227</v>
      </c>
      <c r="L23" s="445">
        <f>IF(D23="","",VLOOKUP(B23,Data!$B$5:$F$402,5,FALSE)*D23)</f>
        <v>206</v>
      </c>
      <c r="M23" s="448" t="e">
        <f>IF(B23=Data!#REF!,Data!#REF!,(IF(B23=Data!B106,Data!G106,(IF(B23=Data!#REF!,Data!#REF!,(IF(B23=Data!#REF!,Data!#REF!,(IF(B23=Data!#REF!,Data!#REF!,(IF(B23=Data!#REF!,Data!#REF!,(IF(B23=Data!#REF!,Data!#REF!,(IF(B23=Data!#REF!,Data!#REF!,Data!#REF!)))))))))))))))&amp;IF(B23=Data!#REF!,Data!#REF!,(IF(B23=Data!#REF!,Data!#REF!,(IF(B23=Data!#REF!,Data!#REF!,(IF(B23=Data!#REF!,Data!#REF!,(IF(B23=Data!B85,Data!G85,(IF(B23=Data!B88,Data!G903,(IF(B23=Data!#REF!,Data!#REF!,(IF(B23=Data!#REF!,Data!#REF!,Data!#REF!)))))))))))))))&amp;IF(B23=Data!#REF!,Data!#REF!,(IF(B23=Data!#REF!,Data!#REF!,(IF(B23=Data!#REF!,Data!#REF!,(IF(B23=Data!#REF!,Data!#REF!,(IF(B23=Data!#REF!,Data!#REF!,Data!#REF!)))))))))</f>
        <v>#REF!</v>
      </c>
      <c r="N23" s="453"/>
      <c r="O23" s="454"/>
      <c r="P23" s="455" t="e">
        <f>IF(B23=Data!#REF!,Data!#REF!,(IF(B23=Data!B106,Data!H106,(IF(B23=Data!#REF!,Data!#REF!,(IF(B23=Data!#REF!,Data!#REF!,(IF(B23=Data!#REF!,Data!#REF!,(IF(B23=Data!#REF!,Data!#REF!,(IF(B23=Data!#REF!,Data!#REF!,(IF(B23=Data!#REF!,Data!#REF!,Data!#REF!)))))))))))))))&amp;IF(B23=Data!#REF!,Data!#REF!,(IF(B23=Data!#REF!,Data!#REF!,(IF(B23=Data!#REF!,Data!#REF!,(IF(B23=Data!#REF!,Data!#REF!,(IF(B23=Data!B85,Data!H85,(IF(B23=Data!B88,Data!H903,(IF(B23=Data!#REF!,Data!#REF!,(IF(B23=Data!#REF!,Data!#REF!,Data!#REF!)))))))))))))))&amp;IF(B23=Data!#REF!,Data!#REF!,(IF(B23=Data!#REF!,Data!#REF!,(IF(B23=Data!#REF!,Data!#REF!,(IF(B23=Data!#REF!,Data!#REF!,(IF(B23=Data!#REF!,Data!#REF!,Data!#REF!)))))))))</f>
        <v>#REF!</v>
      </c>
      <c r="Q23" s="454"/>
      <c r="R23" s="454"/>
      <c r="S23" s="455" t="e">
        <f>IF(B23=Data!#REF!,Data!#REF!,(IF(B23=Data!B106,Data!I106,(IF(B23=Data!#REF!,Data!#REF!,(IF(B23=Data!#REF!,Data!#REF!,(IF(B23=Data!#REF!,Data!#REF!,(IF(B23=Data!#REF!,Data!#REF!,(IF(B23=Data!#REF!,Data!#REF!,(IF(B23=Data!#REF!,Data!#REF!,Data!#REF!)))))))))))))))&amp;IF(B23=Data!#REF!,Data!#REF!,(IF(B23=Data!#REF!,Data!#REF!,(IF(B23=Data!#REF!,Data!#REF!,(IF(B23=Data!#REF!,Data!#REF!,(IF(B23=Data!B85,Data!I85,(IF(B23=Data!B88,Data!I903,(IF(B23=Data!#REF!,Data!#REF!,(IF(B23=Data!#REF!,Data!#REF!,Data!#REF!)))))))))))))))&amp;IF(B23=Data!#REF!,Data!#REF!,(IF(B23=Data!#REF!,Data!#REF!,(IF(B23=Data!#REF!,Data!#REF!,(IF(B23=Data!#REF!,Data!#REF!,(IF(B23=Data!#REF!,Data!#REF!,Data!#REF!)))))))))</f>
        <v>#REF!</v>
      </c>
      <c r="T23" s="456"/>
      <c r="U23" s="455" t="e">
        <f>IF(B23=Data!#REF!,Data!#REF!,(IF(B23=Data!B106,Data!J106,(IF(B23=Data!#REF!,Data!#REF!,(IF(B23=Data!#REF!,Data!#REF!,(IF(B23=Data!#REF!,Data!#REF!,(IF(B23=Data!#REF!,Data!#REF!,(IF(B23=Data!#REF!,Data!#REF!,(IF(B23=Data!#REF!,Data!#REF!,Data!#REF!)))))))))))))))&amp;IF(B23=Data!#REF!,Data!#REF!,(IF(B23=Data!#REF!,Data!#REF!,(IF(B23=Data!#REF!,Data!#REF!,(IF(B23=Data!#REF!,Data!#REF!,(IF(B23=Data!B85,Data!J85,(IF(B23=Data!B88,Data!J903,(IF(B23=Data!#REF!,Data!#REF!,(IF(B23=Data!#REF!,Data!#REF!,Data!#REF!)))))))))))))))&amp;IF(B23=Data!#REF!,Data!#REF!,(IF(B23=Data!#REF!,Data!#REF!,(IF(B23=Data!#REF!,Data!#REF!,(IF(B23=Data!#REF!,Data!#REF!,(IF(B23=Data!#REF!,Data!#REF!,Data!#REF!)))))))))</f>
        <v>#REF!</v>
      </c>
      <c r="V23" s="457">
        <f>IF(D23="","",VLOOKUP(B23,Data!$B$5:$J$402,9,FALSE)*D23)</f>
        <v>1.1990000000000001</v>
      </c>
    </row>
    <row r="24" spans="1:22" s="458" customFormat="1" ht="20" customHeight="1">
      <c r="A24" s="459"/>
      <c r="B24" s="462" t="s">
        <v>245</v>
      </c>
      <c r="C24" s="445" t="str">
        <f>IF(D24="","",VLOOKUP(B24,Data!$B$5:$L$402,2,FALSE))</f>
        <v>AAC7370</v>
      </c>
      <c r="D24" s="461">
        <v>5</v>
      </c>
      <c r="E24" s="463"/>
      <c r="F24" s="445">
        <f>IF(D24="","",VLOOKUP(B24,Data!$B$5:$L$402,11,FALSE))</f>
        <v>3015.47</v>
      </c>
      <c r="G24" s="448">
        <f t="shared" ref="G24:G26" si="2">IF(D24&gt;0,D24*F24,"-")</f>
        <v>15077.349999999999</v>
      </c>
      <c r="H24" s="449" t="str">
        <f>IF(D24="","",VLOOKUP(B24,Data!$B$5:$D$402,3,FALSE))</f>
        <v>C/T</v>
      </c>
      <c r="I24" s="450" t="str">
        <f>IF(D24="","",VLOOKUP(B24,Data!$B$5:$M$402,12,FALSE))</f>
        <v>Indonesia</v>
      </c>
      <c r="J24" s="451" t="s">
        <v>922</v>
      </c>
      <c r="K24" s="452">
        <f>IF(D24="","",VLOOKUP(B24,Data!$B$5:$E$402,4,FALSE)*D24)</f>
        <v>1330</v>
      </c>
      <c r="L24" s="445">
        <f>IF(D24="","",VLOOKUP(B24,Data!$B$5:$F$402,5,FALSE)*D24)</f>
        <v>1230</v>
      </c>
      <c r="M24" s="448" t="e">
        <f>IF(B24=Data!#REF!,Data!#REF!,(IF(B24=Data!B101,Data!G101,(IF(B24=Data!#REF!,Data!#REF!,(IF(B24=Data!#REF!,Data!#REF!,(IF(B24=Data!#REF!,Data!#REF!,(IF(B24=Data!#REF!,Data!#REF!,(IF(B24=Data!#REF!,Data!#REF!,(IF(B24=Data!#REF!,Data!#REF!,Data!#REF!)))))))))))))))&amp;IF(B24=Data!#REF!,Data!#REF!,(IF(B24=Data!#REF!,Data!#REF!,(IF(B24=Data!#REF!,Data!#REF!,(IF(B24=Data!#REF!,Data!#REF!,(IF(B24=Data!B80,Data!G80,(IF(B24=Data!B83,Data!G898,(IF(B24=Data!#REF!,Data!#REF!,(IF(B24=Data!#REF!,Data!#REF!,Data!#REF!)))))))))))))))&amp;IF(B24=Data!#REF!,Data!#REF!,(IF(B24=Data!#REF!,Data!#REF!,(IF(B24=Data!#REF!,Data!#REF!,(IF(B24=Data!#REF!,Data!#REF!,(IF(B24=Data!#REF!,Data!#REF!,Data!#REF!)))))))))</f>
        <v>#REF!</v>
      </c>
      <c r="N24" s="453"/>
      <c r="O24" s="454"/>
      <c r="P24" s="455" t="e">
        <f>IF(B24=Data!#REF!,Data!#REF!,(IF(B24=Data!B101,Data!H101,(IF(B24=Data!#REF!,Data!#REF!,(IF(B24=Data!#REF!,Data!#REF!,(IF(B24=Data!#REF!,Data!#REF!,(IF(B24=Data!#REF!,Data!#REF!,(IF(B24=Data!#REF!,Data!#REF!,(IF(B24=Data!#REF!,Data!#REF!,Data!#REF!)))))))))))))))&amp;IF(B24=Data!#REF!,Data!#REF!,(IF(B24=Data!#REF!,Data!#REF!,(IF(B24=Data!#REF!,Data!#REF!,(IF(B24=Data!#REF!,Data!#REF!,(IF(B24=Data!B80,Data!H80,(IF(B24=Data!B83,Data!H898,(IF(B24=Data!#REF!,Data!#REF!,(IF(B24=Data!#REF!,Data!#REF!,Data!#REF!)))))))))))))))&amp;IF(B24=Data!#REF!,Data!#REF!,(IF(B24=Data!#REF!,Data!#REF!,(IF(B24=Data!#REF!,Data!#REF!,(IF(B24=Data!#REF!,Data!#REF!,(IF(B24=Data!#REF!,Data!#REF!,Data!#REF!)))))))))</f>
        <v>#REF!</v>
      </c>
      <c r="Q24" s="454"/>
      <c r="R24" s="454"/>
      <c r="S24" s="455" t="e">
        <f>IF(B24=Data!#REF!,Data!#REF!,(IF(B24=Data!B101,Data!I101,(IF(B24=Data!#REF!,Data!#REF!,(IF(B24=Data!#REF!,Data!#REF!,(IF(B24=Data!#REF!,Data!#REF!,(IF(B24=Data!#REF!,Data!#REF!,(IF(B24=Data!#REF!,Data!#REF!,(IF(B24=Data!#REF!,Data!#REF!,Data!#REF!)))))))))))))))&amp;IF(B24=Data!#REF!,Data!#REF!,(IF(B24=Data!#REF!,Data!#REF!,(IF(B24=Data!#REF!,Data!#REF!,(IF(B24=Data!#REF!,Data!#REF!,(IF(B24=Data!B80,Data!I80,(IF(B24=Data!B83,Data!I898,(IF(B24=Data!#REF!,Data!#REF!,(IF(B24=Data!#REF!,Data!#REF!,Data!#REF!)))))))))))))))&amp;IF(B24=Data!#REF!,Data!#REF!,(IF(B24=Data!#REF!,Data!#REF!,(IF(B24=Data!#REF!,Data!#REF!,(IF(B24=Data!#REF!,Data!#REF!,(IF(B24=Data!#REF!,Data!#REF!,Data!#REF!)))))))))</f>
        <v>#REF!</v>
      </c>
      <c r="T24" s="456"/>
      <c r="U24" s="455" t="e">
        <f>IF(B24=Data!#REF!,Data!#REF!,(IF(B24=Data!B101,Data!J101,(IF(B24=Data!#REF!,Data!#REF!,(IF(B24=Data!#REF!,Data!#REF!,(IF(B24=Data!#REF!,Data!#REF!,(IF(B24=Data!#REF!,Data!#REF!,(IF(B24=Data!#REF!,Data!#REF!,(IF(B24=Data!#REF!,Data!#REF!,Data!#REF!)))))))))))))))&amp;IF(B24=Data!#REF!,Data!#REF!,(IF(B24=Data!#REF!,Data!#REF!,(IF(B24=Data!#REF!,Data!#REF!,(IF(B24=Data!#REF!,Data!#REF!,(IF(B24=Data!B80,Data!J80,(IF(B24=Data!B83,Data!J898,(IF(B24=Data!#REF!,Data!#REF!,(IF(B24=Data!#REF!,Data!#REF!,Data!#REF!)))))))))))))))&amp;IF(B24=Data!#REF!,Data!#REF!,(IF(B24=Data!#REF!,Data!#REF!,(IF(B24=Data!#REF!,Data!#REF!,(IF(B24=Data!#REF!,Data!#REF!,(IF(B24=Data!#REF!,Data!#REF!,Data!#REF!)))))))))</f>
        <v>#REF!</v>
      </c>
      <c r="V24" s="457">
        <f>IF(D24="","",VLOOKUP(B24,Data!$B$5:$J$402,9,FALSE)*D24)</f>
        <v>7.4399999999999995</v>
      </c>
    </row>
    <row r="25" spans="1:22" s="458" customFormat="1" ht="20" customHeight="1">
      <c r="A25" s="459"/>
      <c r="B25" s="462" t="s">
        <v>296</v>
      </c>
      <c r="C25" s="445" t="str">
        <f>IF(D25="","",VLOOKUP(B25,Data!$B$5:$L$402,2,FALSE))</f>
        <v>WY44100</v>
      </c>
      <c r="D25" s="461">
        <v>1</v>
      </c>
      <c r="E25" s="463"/>
      <c r="F25" s="445">
        <f>IF(D25="","",VLOOKUP(B25,Data!$B$5:$L$402,11,FALSE))</f>
        <v>2895.95</v>
      </c>
      <c r="G25" s="448">
        <f t="shared" si="2"/>
        <v>2895.95</v>
      </c>
      <c r="H25" s="449" t="str">
        <f>IF(D25="","",VLOOKUP(B25,Data!$B$5:$D$402,3,FALSE))</f>
        <v>C/T</v>
      </c>
      <c r="I25" s="450" t="str">
        <f>IF(D25="","",VLOOKUP(B25,Data!$B$5:$M$402,12,FALSE))</f>
        <v>Indonesia</v>
      </c>
      <c r="J25" s="451" t="s">
        <v>922</v>
      </c>
      <c r="K25" s="452">
        <f>IF(D25="","",VLOOKUP(B25,Data!$B$5:$E$402,4,FALSE)*D25)</f>
        <v>266</v>
      </c>
      <c r="L25" s="445">
        <f>IF(D25="","",VLOOKUP(B25,Data!$B$5:$F$402,5,FALSE)*D25)</f>
        <v>246</v>
      </c>
      <c r="M25" s="448" t="e">
        <f>IF(B25=Data!#REF!,Data!#REF!,(IF(B25=Data!B102,Data!G102,(IF(B25=Data!#REF!,Data!#REF!,(IF(B25=Data!#REF!,Data!#REF!,(IF(B25=Data!#REF!,Data!#REF!,(IF(B25=Data!#REF!,Data!#REF!,(IF(B25=Data!#REF!,Data!#REF!,(IF(B25=Data!#REF!,Data!#REF!,Data!#REF!)))))))))))))))&amp;IF(B25=Data!#REF!,Data!#REF!,(IF(B25=Data!#REF!,Data!#REF!,(IF(B25=Data!#REF!,Data!#REF!,(IF(B25=Data!#REF!,Data!#REF!,(IF(B25=Data!B81,Data!G81,(IF(B25=Data!B84,Data!G899,(IF(B25=Data!#REF!,Data!#REF!,(IF(B25=Data!#REF!,Data!#REF!,Data!#REF!)))))))))))))))&amp;IF(B25=Data!#REF!,Data!#REF!,(IF(B25=Data!#REF!,Data!#REF!,(IF(B25=Data!#REF!,Data!#REF!,(IF(B25=Data!#REF!,Data!#REF!,(IF(B25=Data!#REF!,Data!#REF!,Data!#REF!)))))))))</f>
        <v>#REF!</v>
      </c>
      <c r="N25" s="453"/>
      <c r="O25" s="454"/>
      <c r="P25" s="455" t="e">
        <f>IF(B25=Data!#REF!,Data!#REF!,(IF(B25=Data!B102,Data!H102,(IF(B25=Data!#REF!,Data!#REF!,(IF(B25=Data!#REF!,Data!#REF!,(IF(B25=Data!#REF!,Data!#REF!,(IF(B25=Data!#REF!,Data!#REF!,(IF(B25=Data!#REF!,Data!#REF!,(IF(B25=Data!#REF!,Data!#REF!,Data!#REF!)))))))))))))))&amp;IF(B25=Data!#REF!,Data!#REF!,(IF(B25=Data!#REF!,Data!#REF!,(IF(B25=Data!#REF!,Data!#REF!,(IF(B25=Data!#REF!,Data!#REF!,(IF(B25=Data!B81,Data!H81,(IF(B25=Data!B84,Data!H899,(IF(B25=Data!#REF!,Data!#REF!,(IF(B25=Data!#REF!,Data!#REF!,Data!#REF!)))))))))))))))&amp;IF(B25=Data!#REF!,Data!#REF!,(IF(B25=Data!#REF!,Data!#REF!,(IF(B25=Data!#REF!,Data!#REF!,(IF(B25=Data!#REF!,Data!#REF!,(IF(B25=Data!#REF!,Data!#REF!,Data!#REF!)))))))))</f>
        <v>#REF!</v>
      </c>
      <c r="Q25" s="454"/>
      <c r="R25" s="454"/>
      <c r="S25" s="455" t="e">
        <f>IF(B25=Data!#REF!,Data!#REF!,(IF(B25=Data!B102,Data!I102,(IF(B25=Data!#REF!,Data!#REF!,(IF(B25=Data!#REF!,Data!#REF!,(IF(B25=Data!#REF!,Data!#REF!,(IF(B25=Data!#REF!,Data!#REF!,(IF(B25=Data!#REF!,Data!#REF!,(IF(B25=Data!#REF!,Data!#REF!,Data!#REF!)))))))))))))))&amp;IF(B25=Data!#REF!,Data!#REF!,(IF(B25=Data!#REF!,Data!#REF!,(IF(B25=Data!#REF!,Data!#REF!,(IF(B25=Data!#REF!,Data!#REF!,(IF(B25=Data!B81,Data!I81,(IF(B25=Data!B84,Data!I899,(IF(B25=Data!#REF!,Data!#REF!,(IF(B25=Data!#REF!,Data!#REF!,Data!#REF!)))))))))))))))&amp;IF(B25=Data!#REF!,Data!#REF!,(IF(B25=Data!#REF!,Data!#REF!,(IF(B25=Data!#REF!,Data!#REF!,(IF(B25=Data!#REF!,Data!#REF!,(IF(B25=Data!#REF!,Data!#REF!,Data!#REF!)))))))))</f>
        <v>#REF!</v>
      </c>
      <c r="T25" s="456"/>
      <c r="U25" s="455" t="e">
        <f>IF(B25=Data!#REF!,Data!#REF!,(IF(B25=Data!B102,Data!J102,(IF(B25=Data!#REF!,Data!#REF!,(IF(B25=Data!#REF!,Data!#REF!,(IF(B25=Data!#REF!,Data!#REF!,(IF(B25=Data!#REF!,Data!#REF!,(IF(B25=Data!#REF!,Data!#REF!,(IF(B25=Data!#REF!,Data!#REF!,Data!#REF!)))))))))))))))&amp;IF(B25=Data!#REF!,Data!#REF!,(IF(B25=Data!#REF!,Data!#REF!,(IF(B25=Data!#REF!,Data!#REF!,(IF(B25=Data!#REF!,Data!#REF!,(IF(B25=Data!B81,Data!J81,(IF(B25=Data!B84,Data!J899,(IF(B25=Data!#REF!,Data!#REF!,(IF(B25=Data!#REF!,Data!#REF!,Data!#REF!)))))))))))))))&amp;IF(B25=Data!#REF!,Data!#REF!,(IF(B25=Data!#REF!,Data!#REF!,(IF(B25=Data!#REF!,Data!#REF!,(IF(B25=Data!#REF!,Data!#REF!,(IF(B25=Data!#REF!,Data!#REF!,Data!#REF!)))))))))</f>
        <v>#REF!</v>
      </c>
      <c r="V25" s="457">
        <f>IF(D25="","",VLOOKUP(B25,Data!$B$5:$J$402,9,FALSE)*D25)</f>
        <v>1.488</v>
      </c>
    </row>
    <row r="26" spans="1:22" s="458" customFormat="1" ht="20" customHeight="1">
      <c r="A26" s="459"/>
      <c r="B26" s="462" t="s">
        <v>694</v>
      </c>
      <c r="C26" s="445" t="str">
        <f>IF(D26="","",VLOOKUP(B26,Data!$B$5:$L$402,2,FALSE))</f>
        <v>VAD6710</v>
      </c>
      <c r="D26" s="461">
        <v>3</v>
      </c>
      <c r="E26" s="463"/>
      <c r="F26" s="445">
        <f>IF(D26="","",VLOOKUP(B26,Data!$B$5:$L$402,11,FALSE))</f>
        <v>2978.04</v>
      </c>
      <c r="G26" s="448">
        <f t="shared" si="2"/>
        <v>8934.119999999999</v>
      </c>
      <c r="H26" s="449" t="str">
        <f>IF(D26="","",VLOOKUP(B26,Data!$B$5:$D$402,3,FALSE))</f>
        <v>C/T</v>
      </c>
      <c r="I26" s="450" t="str">
        <f>IF(D26="","",VLOOKUP(B26,Data!$B$5:$M$402,12,FALSE))</f>
        <v>Indonesia</v>
      </c>
      <c r="J26" s="451" t="s">
        <v>922</v>
      </c>
      <c r="K26" s="452">
        <f>IF(D26="","",VLOOKUP(B26,Data!$B$5:$E$402,4,FALSE)*D26)</f>
        <v>828</v>
      </c>
      <c r="L26" s="445">
        <f>IF(D26="","",VLOOKUP(B26,Data!$B$5:$F$402,5,FALSE)*D26)</f>
        <v>768</v>
      </c>
      <c r="M26" s="448" t="e">
        <f>IF(B26=Data!#REF!,Data!#REF!,(IF(B26=Data!B103,Data!G103,(IF(B26=Data!#REF!,Data!#REF!,(IF(B26=Data!#REF!,Data!#REF!,(IF(B26=Data!#REF!,Data!#REF!,(IF(B26=Data!#REF!,Data!#REF!,(IF(B26=Data!#REF!,Data!#REF!,(IF(B26=Data!#REF!,Data!#REF!,Data!#REF!)))))))))))))))&amp;IF(B26=Data!#REF!,Data!#REF!,(IF(B26=Data!#REF!,Data!#REF!,(IF(B26=Data!#REF!,Data!#REF!,(IF(B26=Data!#REF!,Data!#REF!,(IF(B26=Data!B82,Data!G82,(IF(B26=Data!B85,Data!G900,(IF(B26=Data!#REF!,Data!#REF!,(IF(B26=Data!#REF!,Data!#REF!,Data!#REF!)))))))))))))))&amp;IF(B26=Data!#REF!,Data!#REF!,(IF(B26=Data!#REF!,Data!#REF!,(IF(B26=Data!#REF!,Data!#REF!,(IF(B26=Data!#REF!,Data!#REF!,(IF(B26=Data!#REF!,Data!#REF!,Data!#REF!)))))))))</f>
        <v>#REF!</v>
      </c>
      <c r="N26" s="453"/>
      <c r="O26" s="454"/>
      <c r="P26" s="455" t="e">
        <f>IF(B26=Data!#REF!,Data!#REF!,(IF(B26=Data!B103,Data!H103,(IF(B26=Data!#REF!,Data!#REF!,(IF(B26=Data!#REF!,Data!#REF!,(IF(B26=Data!#REF!,Data!#REF!,(IF(B26=Data!#REF!,Data!#REF!,(IF(B26=Data!#REF!,Data!#REF!,(IF(B26=Data!#REF!,Data!#REF!,Data!#REF!)))))))))))))))&amp;IF(B26=Data!#REF!,Data!#REF!,(IF(B26=Data!#REF!,Data!#REF!,(IF(B26=Data!#REF!,Data!#REF!,(IF(B26=Data!#REF!,Data!#REF!,(IF(B26=Data!B82,Data!H82,(IF(B26=Data!B85,Data!H900,(IF(B26=Data!#REF!,Data!#REF!,(IF(B26=Data!#REF!,Data!#REF!,Data!#REF!)))))))))))))))&amp;IF(B26=Data!#REF!,Data!#REF!,(IF(B26=Data!#REF!,Data!#REF!,(IF(B26=Data!#REF!,Data!#REF!,(IF(B26=Data!#REF!,Data!#REF!,(IF(B26=Data!#REF!,Data!#REF!,Data!#REF!)))))))))</f>
        <v>#REF!</v>
      </c>
      <c r="Q26" s="454"/>
      <c r="R26" s="454"/>
      <c r="S26" s="455" t="e">
        <f>IF(B26=Data!#REF!,Data!#REF!,(IF(B26=Data!B103,Data!I103,(IF(B26=Data!#REF!,Data!#REF!,(IF(B26=Data!#REF!,Data!#REF!,(IF(B26=Data!#REF!,Data!#REF!,(IF(B26=Data!#REF!,Data!#REF!,(IF(B26=Data!#REF!,Data!#REF!,(IF(B26=Data!#REF!,Data!#REF!,Data!#REF!)))))))))))))))&amp;IF(B26=Data!#REF!,Data!#REF!,(IF(B26=Data!#REF!,Data!#REF!,(IF(B26=Data!#REF!,Data!#REF!,(IF(B26=Data!#REF!,Data!#REF!,(IF(B26=Data!B82,Data!I82,(IF(B26=Data!B85,Data!I900,(IF(B26=Data!#REF!,Data!#REF!,(IF(B26=Data!#REF!,Data!#REF!,Data!#REF!)))))))))))))))&amp;IF(B26=Data!#REF!,Data!#REF!,(IF(B26=Data!#REF!,Data!#REF!,(IF(B26=Data!#REF!,Data!#REF!,(IF(B26=Data!#REF!,Data!#REF!,(IF(B26=Data!#REF!,Data!#REF!,Data!#REF!)))))))))</f>
        <v>#REF!</v>
      </c>
      <c r="T26" s="456"/>
      <c r="U26" s="455" t="e">
        <f>IF(B26=Data!#REF!,Data!#REF!,(IF(B26=Data!B103,Data!J103,(IF(B26=Data!#REF!,Data!#REF!,(IF(B26=Data!#REF!,Data!#REF!,(IF(B26=Data!#REF!,Data!#REF!,(IF(B26=Data!#REF!,Data!#REF!,(IF(B26=Data!#REF!,Data!#REF!,(IF(B26=Data!#REF!,Data!#REF!,Data!#REF!)))))))))))))))&amp;IF(B26=Data!#REF!,Data!#REF!,(IF(B26=Data!#REF!,Data!#REF!,(IF(B26=Data!#REF!,Data!#REF!,(IF(B26=Data!#REF!,Data!#REF!,(IF(B26=Data!B82,Data!J82,(IF(B26=Data!B85,Data!J900,(IF(B26=Data!#REF!,Data!#REF!,(IF(B26=Data!#REF!,Data!#REF!,Data!#REF!)))))))))))))))&amp;IF(B26=Data!#REF!,Data!#REF!,(IF(B26=Data!#REF!,Data!#REF!,(IF(B26=Data!#REF!,Data!#REF!,(IF(B26=Data!#REF!,Data!#REF!,(IF(B26=Data!#REF!,Data!#REF!,Data!#REF!)))))))))</f>
        <v>#REF!</v>
      </c>
      <c r="V26" s="457">
        <f>IF(D26="","",VLOOKUP(B26,Data!$B$5:$J$402,9,FALSE)*D26)</f>
        <v>4.4640000000000004</v>
      </c>
    </row>
    <row r="27" spans="1:22" s="458" customFormat="1" ht="20" customHeight="1">
      <c r="A27" s="443"/>
      <c r="B27" s="444" t="s">
        <v>926</v>
      </c>
      <c r="C27" s="445" t="str">
        <f>IF(D27="","",VLOOKUP(B27,Data!$B$5:$L$402,2,FALSE))</f>
        <v/>
      </c>
      <c r="D27" s="446"/>
      <c r="E27" s="463"/>
      <c r="F27" s="445" t="str">
        <f>IF(D27="","",VLOOKUP(B27,Data!$B$5:$L$402,11,FALSE))</f>
        <v/>
      </c>
      <c r="G27" s="448" t="str">
        <f>IF(D27&gt;0,D27*F27,"-")</f>
        <v>-</v>
      </c>
      <c r="H27" s="449" t="str">
        <f>IF(D27="","",VLOOKUP(B27,Data!$B$5:$D$402,3,FALSE))</f>
        <v/>
      </c>
      <c r="I27" s="450" t="str">
        <f>IF(D27="","",VLOOKUP(B27,Data!$B$5:$M$402,12,FALSE))</f>
        <v/>
      </c>
      <c r="J27" s="451"/>
      <c r="K27" s="452" t="str">
        <f>IF(D27="","",VLOOKUP(B27,Data!$B$5:$E$402,4,FALSE)*D27)</f>
        <v/>
      </c>
      <c r="L27" s="445" t="str">
        <f>IF(D27="","",VLOOKUP(B27,Data!$B$5:$F$402,5,FALSE)*D27)</f>
        <v/>
      </c>
      <c r="M27" s="448" t="e">
        <f>IF(B27=Data!#REF!,Data!#REF!,(IF(B27=Data!B128,Data!G128,(IF(B27=Data!#REF!,Data!#REF!,(IF(B27=Data!#REF!,Data!#REF!,(IF(B27=Data!#REF!,Data!#REF!,(IF(B27=Data!#REF!,Data!#REF!,(IF(B27=Data!#REF!,Data!#REF!,(IF(B27=Data!#REF!,Data!#REF!,Data!#REF!)))))))))))))))&amp;IF(B27=Data!#REF!,Data!#REF!,(IF(B27=Data!#REF!,Data!#REF!,(IF(B27=Data!#REF!,Data!#REF!,(IF(B27=Data!#REF!,Data!#REF!,(IF(B27=Data!B107,Data!G107,(IF(B27=Data!B110,Data!G925,(IF(B27=Data!#REF!,Data!#REF!,(IF(B27=Data!#REF!,Data!#REF!,Data!#REF!)))))))))))))))&amp;IF(B27=Data!#REF!,Data!#REF!,(IF(B27=Data!#REF!,Data!#REF!,(IF(B27=Data!#REF!,Data!#REF!,(IF(B27=Data!#REF!,Data!#REF!,(IF(B27=Data!#REF!,Data!#REF!,Data!#REF!)))))))))</f>
        <v>#REF!</v>
      </c>
      <c r="N27" s="453"/>
      <c r="O27" s="454"/>
      <c r="P27" s="455" t="e">
        <f>IF(B27=Data!#REF!,Data!#REF!,(IF(B27=Data!B128,Data!H128,(IF(B27=Data!#REF!,Data!#REF!,(IF(B27=Data!#REF!,Data!#REF!,(IF(B27=Data!#REF!,Data!#REF!,(IF(B27=Data!#REF!,Data!#REF!,(IF(B27=Data!#REF!,Data!#REF!,(IF(B27=Data!#REF!,Data!#REF!,Data!#REF!)))))))))))))))&amp;IF(B27=Data!#REF!,Data!#REF!,(IF(B27=Data!#REF!,Data!#REF!,(IF(B27=Data!#REF!,Data!#REF!,(IF(B27=Data!#REF!,Data!#REF!,(IF(B27=Data!B107,Data!H107,(IF(B27=Data!B110,Data!H925,(IF(B27=Data!#REF!,Data!#REF!,(IF(B27=Data!#REF!,Data!#REF!,Data!#REF!)))))))))))))))&amp;IF(B27=Data!#REF!,Data!#REF!,(IF(B27=Data!#REF!,Data!#REF!,(IF(B27=Data!#REF!,Data!#REF!,(IF(B27=Data!#REF!,Data!#REF!,(IF(B27=Data!#REF!,Data!#REF!,Data!#REF!)))))))))</f>
        <v>#REF!</v>
      </c>
      <c r="Q27" s="454"/>
      <c r="R27" s="454"/>
      <c r="S27" s="455" t="e">
        <f>IF(B27=Data!#REF!,Data!#REF!,(IF(B27=Data!B128,Data!I128,(IF(B27=Data!#REF!,Data!#REF!,(IF(B27=Data!#REF!,Data!#REF!,(IF(B27=Data!#REF!,Data!#REF!,(IF(B27=Data!#REF!,Data!#REF!,(IF(B27=Data!#REF!,Data!#REF!,(IF(B27=Data!#REF!,Data!#REF!,Data!#REF!)))))))))))))))&amp;IF(B27=Data!#REF!,Data!#REF!,(IF(B27=Data!#REF!,Data!#REF!,(IF(B27=Data!#REF!,Data!#REF!,(IF(B27=Data!#REF!,Data!#REF!,(IF(B27=Data!B107,Data!I107,(IF(B27=Data!B110,Data!I925,(IF(B27=Data!#REF!,Data!#REF!,(IF(B27=Data!#REF!,Data!#REF!,Data!#REF!)))))))))))))))&amp;IF(B27=Data!#REF!,Data!#REF!,(IF(B27=Data!#REF!,Data!#REF!,(IF(B27=Data!#REF!,Data!#REF!,(IF(B27=Data!#REF!,Data!#REF!,(IF(B27=Data!#REF!,Data!#REF!,Data!#REF!)))))))))</f>
        <v>#REF!</v>
      </c>
      <c r="T27" s="456"/>
      <c r="U27" s="455" t="e">
        <f>IF(B27=Data!#REF!,Data!#REF!,(IF(B27=Data!B128,Data!J128,(IF(B27=Data!#REF!,Data!#REF!,(IF(B27=Data!#REF!,Data!#REF!,(IF(B27=Data!#REF!,Data!#REF!,(IF(B27=Data!#REF!,Data!#REF!,(IF(B27=Data!#REF!,Data!#REF!,(IF(B27=Data!#REF!,Data!#REF!,Data!#REF!)))))))))))))))&amp;IF(B27=Data!#REF!,Data!#REF!,(IF(B27=Data!#REF!,Data!#REF!,(IF(B27=Data!#REF!,Data!#REF!,(IF(B27=Data!#REF!,Data!#REF!,(IF(B27=Data!B107,Data!J107,(IF(B27=Data!B110,Data!J925,(IF(B27=Data!#REF!,Data!#REF!,(IF(B27=Data!#REF!,Data!#REF!,Data!#REF!)))))))))))))))&amp;IF(B27=Data!#REF!,Data!#REF!,(IF(B27=Data!#REF!,Data!#REF!,(IF(B27=Data!#REF!,Data!#REF!,(IF(B27=Data!#REF!,Data!#REF!,(IF(B27=Data!#REF!,Data!#REF!,Data!#REF!)))))))))</f>
        <v>#REF!</v>
      </c>
      <c r="V27" s="457" t="str">
        <f>IF(D27="","",VLOOKUP(B27,Data!$B$5:$J$402,9,FALSE)*D27)</f>
        <v/>
      </c>
    </row>
    <row r="28" spans="1:22" s="458" customFormat="1" ht="20" customHeight="1">
      <c r="A28" s="459"/>
      <c r="B28" s="462" t="s">
        <v>241</v>
      </c>
      <c r="C28" s="445" t="str">
        <f>IF(D28="","",VLOOKUP(B28,Data!$B$5:$L$402,2,FALSE))</f>
        <v>AAC7368</v>
      </c>
      <c r="D28" s="461">
        <v>7</v>
      </c>
      <c r="E28" s="463"/>
      <c r="F28" s="445">
        <f>IF(D28="","",VLOOKUP(B28,Data!$B$5:$L$402,11,FALSE))</f>
        <v>2618.06</v>
      </c>
      <c r="G28" s="448">
        <f t="shared" ref="G28:G29" si="3">IF(D28&gt;0,D28*F28,"-")</f>
        <v>18326.419999999998</v>
      </c>
      <c r="H28" s="449" t="str">
        <f>IF(D28="","",VLOOKUP(B28,Data!$B$5:$D$402,3,FALSE))</f>
        <v>C/T</v>
      </c>
      <c r="I28" s="450" t="str">
        <f>IF(D28="","",VLOOKUP(B28,Data!$B$5:$M$402,12,FALSE))</f>
        <v>Indonesia</v>
      </c>
      <c r="J28" s="451" t="s">
        <v>925</v>
      </c>
      <c r="K28" s="452">
        <f>IF(D28="","",VLOOKUP(B28,Data!$B$5:$E$402,4,FALSE)*D28)</f>
        <v>1862</v>
      </c>
      <c r="L28" s="445">
        <f>IF(D28="","",VLOOKUP(B28,Data!$B$5:$F$402,5,FALSE)*D28)</f>
        <v>1722</v>
      </c>
      <c r="M28" s="448" t="e">
        <f>IF(B28=Data!#REF!,Data!#REF!,(IF(B28=Data!B106,Data!G106,(IF(B28=Data!#REF!,Data!#REF!,(IF(B28=Data!#REF!,Data!#REF!,(IF(B28=Data!#REF!,Data!#REF!,(IF(B28=Data!#REF!,Data!#REF!,(IF(B28=Data!#REF!,Data!#REF!,(IF(B28=Data!#REF!,Data!#REF!,Data!#REF!)))))))))))))))&amp;IF(B28=Data!#REF!,Data!#REF!,(IF(B28=Data!#REF!,Data!#REF!,(IF(B28=Data!#REF!,Data!#REF!,(IF(B28=Data!#REF!,Data!#REF!,(IF(B28=Data!B85,Data!G85,(IF(B28=Data!B88,Data!G903,(IF(B28=Data!#REF!,Data!#REF!,(IF(B28=Data!#REF!,Data!#REF!,Data!#REF!)))))))))))))))&amp;IF(B28=Data!#REF!,Data!#REF!,(IF(B28=Data!#REF!,Data!#REF!,(IF(B28=Data!#REF!,Data!#REF!,(IF(B28=Data!#REF!,Data!#REF!,(IF(B28=Data!#REF!,Data!#REF!,Data!#REF!)))))))))</f>
        <v>#REF!</v>
      </c>
      <c r="N28" s="453"/>
      <c r="O28" s="454"/>
      <c r="P28" s="455" t="e">
        <f>IF(B28=Data!#REF!,Data!#REF!,(IF(B28=Data!B106,Data!H106,(IF(B28=Data!#REF!,Data!#REF!,(IF(B28=Data!#REF!,Data!#REF!,(IF(B28=Data!#REF!,Data!#REF!,(IF(B28=Data!#REF!,Data!#REF!,(IF(B28=Data!#REF!,Data!#REF!,(IF(B28=Data!#REF!,Data!#REF!,Data!#REF!)))))))))))))))&amp;IF(B28=Data!#REF!,Data!#REF!,(IF(B28=Data!#REF!,Data!#REF!,(IF(B28=Data!#REF!,Data!#REF!,(IF(B28=Data!#REF!,Data!#REF!,(IF(B28=Data!B85,Data!H85,(IF(B28=Data!B88,Data!H903,(IF(B28=Data!#REF!,Data!#REF!,(IF(B28=Data!#REF!,Data!#REF!,Data!#REF!)))))))))))))))&amp;IF(B28=Data!#REF!,Data!#REF!,(IF(B28=Data!#REF!,Data!#REF!,(IF(B28=Data!#REF!,Data!#REF!,(IF(B28=Data!#REF!,Data!#REF!,(IF(B28=Data!#REF!,Data!#REF!,Data!#REF!)))))))))</f>
        <v>#REF!</v>
      </c>
      <c r="Q28" s="454"/>
      <c r="R28" s="454"/>
      <c r="S28" s="455" t="e">
        <f>IF(B28=Data!#REF!,Data!#REF!,(IF(B28=Data!B106,Data!I106,(IF(B28=Data!#REF!,Data!#REF!,(IF(B28=Data!#REF!,Data!#REF!,(IF(B28=Data!#REF!,Data!#REF!,(IF(B28=Data!#REF!,Data!#REF!,(IF(B28=Data!#REF!,Data!#REF!,(IF(B28=Data!#REF!,Data!#REF!,Data!#REF!)))))))))))))))&amp;IF(B28=Data!#REF!,Data!#REF!,(IF(B28=Data!#REF!,Data!#REF!,(IF(B28=Data!#REF!,Data!#REF!,(IF(B28=Data!#REF!,Data!#REF!,(IF(B28=Data!B85,Data!I85,(IF(B28=Data!B88,Data!I903,(IF(B28=Data!#REF!,Data!#REF!,(IF(B28=Data!#REF!,Data!#REF!,Data!#REF!)))))))))))))))&amp;IF(B28=Data!#REF!,Data!#REF!,(IF(B28=Data!#REF!,Data!#REF!,(IF(B28=Data!#REF!,Data!#REF!,(IF(B28=Data!#REF!,Data!#REF!,(IF(B28=Data!#REF!,Data!#REF!,Data!#REF!)))))))))</f>
        <v>#REF!</v>
      </c>
      <c r="T28" s="456"/>
      <c r="U28" s="455" t="e">
        <f>IF(B28=Data!#REF!,Data!#REF!,(IF(B28=Data!B106,Data!J106,(IF(B28=Data!#REF!,Data!#REF!,(IF(B28=Data!#REF!,Data!#REF!,(IF(B28=Data!#REF!,Data!#REF!,(IF(B28=Data!#REF!,Data!#REF!,(IF(B28=Data!#REF!,Data!#REF!,(IF(B28=Data!#REF!,Data!#REF!,Data!#REF!)))))))))))))))&amp;IF(B28=Data!#REF!,Data!#REF!,(IF(B28=Data!#REF!,Data!#REF!,(IF(B28=Data!#REF!,Data!#REF!,(IF(B28=Data!#REF!,Data!#REF!,(IF(B28=Data!B85,Data!J85,(IF(B28=Data!B88,Data!J903,(IF(B28=Data!#REF!,Data!#REF!,(IF(B28=Data!#REF!,Data!#REF!,Data!#REF!)))))))))))))))&amp;IF(B28=Data!#REF!,Data!#REF!,(IF(B28=Data!#REF!,Data!#REF!,(IF(B28=Data!#REF!,Data!#REF!,(IF(B28=Data!#REF!,Data!#REF!,(IF(B28=Data!#REF!,Data!#REF!,Data!#REF!)))))))))</f>
        <v>#REF!</v>
      </c>
      <c r="V28" s="457">
        <f>IF(D28="","",VLOOKUP(B28,Data!$B$5:$J$402,9,FALSE)*D28)</f>
        <v>10.416</v>
      </c>
    </row>
    <row r="29" spans="1:22" s="458" customFormat="1" ht="20" customHeight="1">
      <c r="A29" s="459"/>
      <c r="B29" s="462" t="s">
        <v>413</v>
      </c>
      <c r="C29" s="445" t="str">
        <f>IF(D29="","",VLOOKUP(B29,Data!$B$5:$L$402,2,FALSE))</f>
        <v>ZH56730</v>
      </c>
      <c r="D29" s="461">
        <v>3</v>
      </c>
      <c r="E29" s="463"/>
      <c r="F29" s="445">
        <f>IF(D29="","",VLOOKUP(B29,Data!$B$5:$L$402,11,FALSE))</f>
        <v>2658.11</v>
      </c>
      <c r="G29" s="448">
        <f t="shared" si="3"/>
        <v>7974.33</v>
      </c>
      <c r="H29" s="449" t="str">
        <f>IF(D29="","",VLOOKUP(B29,Data!$B$5:$D$402,3,FALSE))</f>
        <v>C/T</v>
      </c>
      <c r="I29" s="450" t="str">
        <f>IF(D29="","",VLOOKUP(B29,Data!$B$5:$M$402,12,FALSE))</f>
        <v>Indonesia</v>
      </c>
      <c r="J29" s="451" t="s">
        <v>925</v>
      </c>
      <c r="K29" s="452">
        <f>IF(D29="","",VLOOKUP(B29,Data!$B$5:$E$402,4,FALSE)*D29)</f>
        <v>798</v>
      </c>
      <c r="L29" s="445">
        <f>IF(D29="","",VLOOKUP(B29,Data!$B$5:$F$402,5,FALSE)*D29)</f>
        <v>738</v>
      </c>
      <c r="M29" s="448" t="e">
        <f>IF(B29=Data!#REF!,Data!#REF!,(IF(B29=Data!B107,Data!G107,(IF(B29=Data!#REF!,Data!#REF!,(IF(B29=Data!#REF!,Data!#REF!,(IF(B29=Data!#REF!,Data!#REF!,(IF(B29=Data!#REF!,Data!#REF!,(IF(B29=Data!#REF!,Data!#REF!,(IF(B29=Data!#REF!,Data!#REF!,Data!#REF!)))))))))))))))&amp;IF(B29=Data!#REF!,Data!#REF!,(IF(B29=Data!#REF!,Data!#REF!,(IF(B29=Data!#REF!,Data!#REF!,(IF(B29=Data!#REF!,Data!#REF!,(IF(B29=Data!B86,Data!G86,(IF(B29=Data!B89,Data!G904,(IF(B29=Data!#REF!,Data!#REF!,(IF(B29=Data!#REF!,Data!#REF!,Data!#REF!)))))))))))))))&amp;IF(B29=Data!#REF!,Data!#REF!,(IF(B29=Data!#REF!,Data!#REF!,(IF(B29=Data!#REF!,Data!#REF!,(IF(B29=Data!#REF!,Data!#REF!,(IF(B29=Data!#REF!,Data!#REF!,Data!#REF!)))))))))</f>
        <v>#REF!</v>
      </c>
      <c r="N29" s="453"/>
      <c r="O29" s="454"/>
      <c r="P29" s="455" t="e">
        <f>IF(B29=Data!#REF!,Data!#REF!,(IF(B29=Data!B107,Data!H107,(IF(B29=Data!#REF!,Data!#REF!,(IF(B29=Data!#REF!,Data!#REF!,(IF(B29=Data!#REF!,Data!#REF!,(IF(B29=Data!#REF!,Data!#REF!,(IF(B29=Data!#REF!,Data!#REF!,(IF(B29=Data!#REF!,Data!#REF!,Data!#REF!)))))))))))))))&amp;IF(B29=Data!#REF!,Data!#REF!,(IF(B29=Data!#REF!,Data!#REF!,(IF(B29=Data!#REF!,Data!#REF!,(IF(B29=Data!#REF!,Data!#REF!,(IF(B29=Data!B86,Data!H86,(IF(B29=Data!B89,Data!H904,(IF(B29=Data!#REF!,Data!#REF!,(IF(B29=Data!#REF!,Data!#REF!,Data!#REF!)))))))))))))))&amp;IF(B29=Data!#REF!,Data!#REF!,(IF(B29=Data!#REF!,Data!#REF!,(IF(B29=Data!#REF!,Data!#REF!,(IF(B29=Data!#REF!,Data!#REF!,(IF(B29=Data!#REF!,Data!#REF!,Data!#REF!)))))))))</f>
        <v>#REF!</v>
      </c>
      <c r="Q29" s="454"/>
      <c r="R29" s="454"/>
      <c r="S29" s="455" t="e">
        <f>IF(B29=Data!#REF!,Data!#REF!,(IF(B29=Data!B107,Data!I107,(IF(B29=Data!#REF!,Data!#REF!,(IF(B29=Data!#REF!,Data!#REF!,(IF(B29=Data!#REF!,Data!#REF!,(IF(B29=Data!#REF!,Data!#REF!,(IF(B29=Data!#REF!,Data!#REF!,(IF(B29=Data!#REF!,Data!#REF!,Data!#REF!)))))))))))))))&amp;IF(B29=Data!#REF!,Data!#REF!,(IF(B29=Data!#REF!,Data!#REF!,(IF(B29=Data!#REF!,Data!#REF!,(IF(B29=Data!#REF!,Data!#REF!,(IF(B29=Data!B86,Data!I86,(IF(B29=Data!B89,Data!I904,(IF(B29=Data!#REF!,Data!#REF!,(IF(B29=Data!#REF!,Data!#REF!,Data!#REF!)))))))))))))))&amp;IF(B29=Data!#REF!,Data!#REF!,(IF(B29=Data!#REF!,Data!#REF!,(IF(B29=Data!#REF!,Data!#REF!,(IF(B29=Data!#REF!,Data!#REF!,(IF(B29=Data!#REF!,Data!#REF!,Data!#REF!)))))))))</f>
        <v>#REF!</v>
      </c>
      <c r="T29" s="456"/>
      <c r="U29" s="455" t="e">
        <f>IF(B29=Data!#REF!,Data!#REF!,(IF(B29=Data!B107,Data!J107,(IF(B29=Data!#REF!,Data!#REF!,(IF(B29=Data!#REF!,Data!#REF!,(IF(B29=Data!#REF!,Data!#REF!,(IF(B29=Data!#REF!,Data!#REF!,(IF(B29=Data!#REF!,Data!#REF!,(IF(B29=Data!#REF!,Data!#REF!,Data!#REF!)))))))))))))))&amp;IF(B29=Data!#REF!,Data!#REF!,(IF(B29=Data!#REF!,Data!#REF!,(IF(B29=Data!#REF!,Data!#REF!,(IF(B29=Data!#REF!,Data!#REF!,(IF(B29=Data!B86,Data!J86,(IF(B29=Data!B89,Data!J904,(IF(B29=Data!#REF!,Data!#REF!,(IF(B29=Data!#REF!,Data!#REF!,Data!#REF!)))))))))))))))&amp;IF(B29=Data!#REF!,Data!#REF!,(IF(B29=Data!#REF!,Data!#REF!,(IF(B29=Data!#REF!,Data!#REF!,(IF(B29=Data!#REF!,Data!#REF!,(IF(B29=Data!#REF!,Data!#REF!,Data!#REF!)))))))))</f>
        <v>#REF!</v>
      </c>
      <c r="V29" s="457">
        <f>IF(D29="","",VLOOKUP(B29,Data!$B$5:$J$402,9,FALSE)*D29)</f>
        <v>4.4640000000000004</v>
      </c>
    </row>
    <row r="30" spans="1:22" s="458" customFormat="1" ht="20" customHeight="1">
      <c r="A30" s="459"/>
      <c r="B30" s="462" t="s">
        <v>296</v>
      </c>
      <c r="C30" s="445" t="str">
        <f>IF(D30="","",VLOOKUP(B30,Data!$B$5:$L$402,2,FALSE))</f>
        <v>WY44100</v>
      </c>
      <c r="D30" s="461">
        <v>1</v>
      </c>
      <c r="E30" s="463"/>
      <c r="F30" s="445">
        <f>IF(D30="","",VLOOKUP(B30,Data!$B$5:$L$402,11,FALSE))</f>
        <v>2895.95</v>
      </c>
      <c r="G30" s="448">
        <f t="shared" si="1"/>
        <v>2895.95</v>
      </c>
      <c r="H30" s="449" t="str">
        <f>IF(D30="","",VLOOKUP(B30,Data!$B$5:$D$402,3,FALSE))</f>
        <v>C/T</v>
      </c>
      <c r="I30" s="450" t="str">
        <f>IF(D30="","",VLOOKUP(B30,Data!$B$5:$M$402,12,FALSE))</f>
        <v>Indonesia</v>
      </c>
      <c r="J30" s="451" t="s">
        <v>925</v>
      </c>
      <c r="K30" s="452">
        <f>IF(D30="","",VLOOKUP(B30,Data!$B$5:$E$402,4,FALSE)*D30)</f>
        <v>266</v>
      </c>
      <c r="L30" s="445">
        <f>IF(D30="","",VLOOKUP(B30,Data!$B$5:$F$402,5,FALSE)*D30)</f>
        <v>246</v>
      </c>
      <c r="M30" s="448" t="e">
        <f>IF(B30=Data!#REF!,Data!#REF!,(IF(B30=Data!B110,Data!G110,(IF(B30=Data!#REF!,Data!#REF!,(IF(B30=Data!#REF!,Data!#REF!,(IF(B30=Data!#REF!,Data!#REF!,(IF(B30=Data!#REF!,Data!#REF!,(IF(B30=Data!#REF!,Data!#REF!,(IF(B30=Data!#REF!,Data!#REF!,Data!#REF!)))))))))))))))&amp;IF(B30=Data!#REF!,Data!#REF!,(IF(B30=Data!#REF!,Data!#REF!,(IF(B30=Data!#REF!,Data!#REF!,(IF(B30=Data!#REF!,Data!#REF!,(IF(B30=Data!B89,Data!G89,(IF(B30=Data!B92,Data!G907,(IF(B30=Data!#REF!,Data!#REF!,(IF(B30=Data!#REF!,Data!#REF!,Data!#REF!)))))))))))))))&amp;IF(B30=Data!#REF!,Data!#REF!,(IF(B30=Data!#REF!,Data!#REF!,(IF(B30=Data!#REF!,Data!#REF!,(IF(B30=Data!#REF!,Data!#REF!,(IF(B30=Data!#REF!,Data!#REF!,Data!#REF!)))))))))</f>
        <v>#REF!</v>
      </c>
      <c r="N30" s="453"/>
      <c r="O30" s="454"/>
      <c r="P30" s="455" t="e">
        <f>IF(B30=Data!#REF!,Data!#REF!,(IF(B30=Data!B110,Data!H110,(IF(B30=Data!#REF!,Data!#REF!,(IF(B30=Data!#REF!,Data!#REF!,(IF(B30=Data!#REF!,Data!#REF!,(IF(B30=Data!#REF!,Data!#REF!,(IF(B30=Data!#REF!,Data!#REF!,(IF(B30=Data!#REF!,Data!#REF!,Data!#REF!)))))))))))))))&amp;IF(B30=Data!#REF!,Data!#REF!,(IF(B30=Data!#REF!,Data!#REF!,(IF(B30=Data!#REF!,Data!#REF!,(IF(B30=Data!#REF!,Data!#REF!,(IF(B30=Data!B89,Data!H89,(IF(B30=Data!B92,Data!H907,(IF(B30=Data!#REF!,Data!#REF!,(IF(B30=Data!#REF!,Data!#REF!,Data!#REF!)))))))))))))))&amp;IF(B30=Data!#REF!,Data!#REF!,(IF(B30=Data!#REF!,Data!#REF!,(IF(B30=Data!#REF!,Data!#REF!,(IF(B30=Data!#REF!,Data!#REF!,(IF(B30=Data!#REF!,Data!#REF!,Data!#REF!)))))))))</f>
        <v>#REF!</v>
      </c>
      <c r="Q30" s="454"/>
      <c r="R30" s="454"/>
      <c r="S30" s="455" t="e">
        <f>IF(B30=Data!#REF!,Data!#REF!,(IF(B30=Data!B110,Data!I110,(IF(B30=Data!#REF!,Data!#REF!,(IF(B30=Data!#REF!,Data!#REF!,(IF(B30=Data!#REF!,Data!#REF!,(IF(B30=Data!#REF!,Data!#REF!,(IF(B30=Data!#REF!,Data!#REF!,(IF(B30=Data!#REF!,Data!#REF!,Data!#REF!)))))))))))))))&amp;IF(B30=Data!#REF!,Data!#REF!,(IF(B30=Data!#REF!,Data!#REF!,(IF(B30=Data!#REF!,Data!#REF!,(IF(B30=Data!#REF!,Data!#REF!,(IF(B30=Data!B89,Data!I89,(IF(B30=Data!B92,Data!I907,(IF(B30=Data!#REF!,Data!#REF!,(IF(B30=Data!#REF!,Data!#REF!,Data!#REF!)))))))))))))))&amp;IF(B30=Data!#REF!,Data!#REF!,(IF(B30=Data!#REF!,Data!#REF!,(IF(B30=Data!#REF!,Data!#REF!,(IF(B30=Data!#REF!,Data!#REF!,(IF(B30=Data!#REF!,Data!#REF!,Data!#REF!)))))))))</f>
        <v>#REF!</v>
      </c>
      <c r="T30" s="456"/>
      <c r="U30" s="455" t="e">
        <f>IF(B30=Data!#REF!,Data!#REF!,(IF(B30=Data!B110,Data!J110,(IF(B30=Data!#REF!,Data!#REF!,(IF(B30=Data!#REF!,Data!#REF!,(IF(B30=Data!#REF!,Data!#REF!,(IF(B30=Data!#REF!,Data!#REF!,(IF(B30=Data!#REF!,Data!#REF!,(IF(B30=Data!#REF!,Data!#REF!,Data!#REF!)))))))))))))))&amp;IF(B30=Data!#REF!,Data!#REF!,(IF(B30=Data!#REF!,Data!#REF!,(IF(B30=Data!#REF!,Data!#REF!,(IF(B30=Data!#REF!,Data!#REF!,(IF(B30=Data!B89,Data!J89,(IF(B30=Data!B92,Data!J907,(IF(B30=Data!#REF!,Data!#REF!,(IF(B30=Data!#REF!,Data!#REF!,Data!#REF!)))))))))))))))&amp;IF(B30=Data!#REF!,Data!#REF!,(IF(B30=Data!#REF!,Data!#REF!,(IF(B30=Data!#REF!,Data!#REF!,(IF(B30=Data!#REF!,Data!#REF!,(IF(B30=Data!#REF!,Data!#REF!,Data!#REF!)))))))))</f>
        <v>#REF!</v>
      </c>
      <c r="V30" s="457">
        <f>IF(D30="","",VLOOKUP(B30,Data!$B$5:$J$402,9,FALSE)*D30)</f>
        <v>1.488</v>
      </c>
    </row>
    <row r="31" spans="1:22" s="458" customFormat="1" ht="20" customHeight="1">
      <c r="A31" s="459"/>
      <c r="B31" s="462" t="s">
        <v>694</v>
      </c>
      <c r="C31" s="445" t="str">
        <f>IF(D31="","",VLOOKUP(B31,Data!$B$5:$L$402,2,FALSE))</f>
        <v>VAD6710</v>
      </c>
      <c r="D31" s="461">
        <v>2</v>
      </c>
      <c r="E31" s="463"/>
      <c r="F31" s="445">
        <f>IF(D31="","",VLOOKUP(B31,Data!$B$5:$L$402,11,FALSE))</f>
        <v>2978.04</v>
      </c>
      <c r="G31" s="448">
        <f t="shared" ref="G31" si="4">IF(D31&gt;0,D31*F31,"-")</f>
        <v>5956.08</v>
      </c>
      <c r="H31" s="449" t="str">
        <f>IF(D31="","",VLOOKUP(B31,Data!$B$5:$D$402,3,FALSE))</f>
        <v>C/T</v>
      </c>
      <c r="I31" s="450" t="str">
        <f>IF(D31="","",VLOOKUP(B31,Data!$B$5:$M$402,12,FALSE))</f>
        <v>Indonesia</v>
      </c>
      <c r="J31" s="451" t="s">
        <v>925</v>
      </c>
      <c r="K31" s="452">
        <f>IF(D31="","",VLOOKUP(B31,Data!$B$5:$E$402,4,FALSE)*D31)</f>
        <v>552</v>
      </c>
      <c r="L31" s="445">
        <f>IF(D31="","",VLOOKUP(B31,Data!$B$5:$F$402,5,FALSE)*D31)</f>
        <v>512</v>
      </c>
      <c r="M31" s="448" t="e">
        <f>IF(B31=Data!#REF!,Data!#REF!,(IF(B31=Data!B111,Data!G111,(IF(B31=Data!#REF!,Data!#REF!,(IF(B31=Data!#REF!,Data!#REF!,(IF(B31=Data!#REF!,Data!#REF!,(IF(B31=Data!#REF!,Data!#REF!,(IF(B31=Data!#REF!,Data!#REF!,(IF(B31=Data!#REF!,Data!#REF!,Data!#REF!)))))))))))))))&amp;IF(B31=Data!#REF!,Data!#REF!,(IF(B31=Data!#REF!,Data!#REF!,(IF(B31=Data!#REF!,Data!#REF!,(IF(B31=Data!#REF!,Data!#REF!,(IF(B31=Data!B90,Data!G90,(IF(B31=Data!B93,Data!G908,(IF(B31=Data!#REF!,Data!#REF!,(IF(B31=Data!#REF!,Data!#REF!,Data!#REF!)))))))))))))))&amp;IF(B31=Data!#REF!,Data!#REF!,(IF(B31=Data!#REF!,Data!#REF!,(IF(B31=Data!#REF!,Data!#REF!,(IF(B31=Data!#REF!,Data!#REF!,(IF(B31=Data!#REF!,Data!#REF!,Data!#REF!)))))))))</f>
        <v>#REF!</v>
      </c>
      <c r="N31" s="453"/>
      <c r="O31" s="454"/>
      <c r="P31" s="455" t="e">
        <f>IF(B31=Data!#REF!,Data!#REF!,(IF(B31=Data!B111,Data!H111,(IF(B31=Data!#REF!,Data!#REF!,(IF(B31=Data!#REF!,Data!#REF!,(IF(B31=Data!#REF!,Data!#REF!,(IF(B31=Data!#REF!,Data!#REF!,(IF(B31=Data!#REF!,Data!#REF!,(IF(B31=Data!#REF!,Data!#REF!,Data!#REF!)))))))))))))))&amp;IF(B31=Data!#REF!,Data!#REF!,(IF(B31=Data!#REF!,Data!#REF!,(IF(B31=Data!#REF!,Data!#REF!,(IF(B31=Data!#REF!,Data!#REF!,(IF(B31=Data!B90,Data!H90,(IF(B31=Data!B93,Data!H908,(IF(B31=Data!#REF!,Data!#REF!,(IF(B31=Data!#REF!,Data!#REF!,Data!#REF!)))))))))))))))&amp;IF(B31=Data!#REF!,Data!#REF!,(IF(B31=Data!#REF!,Data!#REF!,(IF(B31=Data!#REF!,Data!#REF!,(IF(B31=Data!#REF!,Data!#REF!,(IF(B31=Data!#REF!,Data!#REF!,Data!#REF!)))))))))</f>
        <v>#REF!</v>
      </c>
      <c r="Q31" s="454"/>
      <c r="R31" s="454"/>
      <c r="S31" s="455" t="e">
        <f>IF(B31=Data!#REF!,Data!#REF!,(IF(B31=Data!B111,Data!I111,(IF(B31=Data!#REF!,Data!#REF!,(IF(B31=Data!#REF!,Data!#REF!,(IF(B31=Data!#REF!,Data!#REF!,(IF(B31=Data!#REF!,Data!#REF!,(IF(B31=Data!#REF!,Data!#REF!,(IF(B31=Data!#REF!,Data!#REF!,Data!#REF!)))))))))))))))&amp;IF(B31=Data!#REF!,Data!#REF!,(IF(B31=Data!#REF!,Data!#REF!,(IF(B31=Data!#REF!,Data!#REF!,(IF(B31=Data!#REF!,Data!#REF!,(IF(B31=Data!B90,Data!I90,(IF(B31=Data!B93,Data!I908,(IF(B31=Data!#REF!,Data!#REF!,(IF(B31=Data!#REF!,Data!#REF!,Data!#REF!)))))))))))))))&amp;IF(B31=Data!#REF!,Data!#REF!,(IF(B31=Data!#REF!,Data!#REF!,(IF(B31=Data!#REF!,Data!#REF!,(IF(B31=Data!#REF!,Data!#REF!,(IF(B31=Data!#REF!,Data!#REF!,Data!#REF!)))))))))</f>
        <v>#REF!</v>
      </c>
      <c r="T31" s="456"/>
      <c r="U31" s="455" t="e">
        <f>IF(B31=Data!#REF!,Data!#REF!,(IF(B31=Data!B111,Data!J111,(IF(B31=Data!#REF!,Data!#REF!,(IF(B31=Data!#REF!,Data!#REF!,(IF(B31=Data!#REF!,Data!#REF!,(IF(B31=Data!#REF!,Data!#REF!,(IF(B31=Data!#REF!,Data!#REF!,(IF(B31=Data!#REF!,Data!#REF!,Data!#REF!)))))))))))))))&amp;IF(B31=Data!#REF!,Data!#REF!,(IF(B31=Data!#REF!,Data!#REF!,(IF(B31=Data!#REF!,Data!#REF!,(IF(B31=Data!#REF!,Data!#REF!,(IF(B31=Data!B90,Data!J90,(IF(B31=Data!B93,Data!J908,(IF(B31=Data!#REF!,Data!#REF!,(IF(B31=Data!#REF!,Data!#REF!,Data!#REF!)))))))))))))))&amp;IF(B31=Data!#REF!,Data!#REF!,(IF(B31=Data!#REF!,Data!#REF!,(IF(B31=Data!#REF!,Data!#REF!,(IF(B31=Data!#REF!,Data!#REF!,(IF(B31=Data!#REF!,Data!#REF!,Data!#REF!)))))))))</f>
        <v>#REF!</v>
      </c>
      <c r="V31" s="457">
        <f>IF(D31="","",VLOOKUP(B31,Data!$B$5:$J$402,9,FALSE)*D31)</f>
        <v>2.976</v>
      </c>
    </row>
    <row r="32" spans="1:22" s="458" customFormat="1" ht="20" customHeight="1">
      <c r="A32" s="459"/>
      <c r="B32" s="462" t="s">
        <v>300</v>
      </c>
      <c r="C32" s="445" t="str">
        <f>IF(D32="","",VLOOKUP(B32,Data!$B$5:$L$402,2,FALSE))</f>
        <v>WY50520</v>
      </c>
      <c r="D32" s="461">
        <v>2</v>
      </c>
      <c r="E32" s="463"/>
      <c r="F32" s="445">
        <f>IF(D32="","",VLOOKUP(B32,Data!$B$5:$L$402,11,FALSE))</f>
        <v>2846.56</v>
      </c>
      <c r="G32" s="448">
        <f t="shared" si="1"/>
        <v>5693.12</v>
      </c>
      <c r="H32" s="449" t="str">
        <f>IF(D32="","",VLOOKUP(B32,Data!$B$5:$D$402,3,FALSE))</f>
        <v>C/T</v>
      </c>
      <c r="I32" s="450" t="str">
        <f>IF(D32="","",VLOOKUP(B32,Data!$B$5:$M$402,12,FALSE))</f>
        <v>Indonesia</v>
      </c>
      <c r="J32" s="451" t="s">
        <v>925</v>
      </c>
      <c r="K32" s="452">
        <f>IF(D32="","",VLOOKUP(B32,Data!$B$5:$E$402,4,FALSE)*D32)</f>
        <v>532</v>
      </c>
      <c r="L32" s="445">
        <f>IF(D32="","",VLOOKUP(B32,Data!$B$5:$F$402,5,FALSE)*D32)</f>
        <v>492</v>
      </c>
      <c r="M32" s="448" t="e">
        <f>IF(B32=Data!#REF!,Data!#REF!,(IF(B32=Data!B113,Data!G113,(IF(B32=Data!#REF!,Data!#REF!,(IF(B32=Data!#REF!,Data!#REF!,(IF(B32=Data!#REF!,Data!#REF!,(IF(B32=Data!#REF!,Data!#REF!,(IF(B32=Data!#REF!,Data!#REF!,(IF(B32=Data!#REF!,Data!#REF!,Data!#REF!)))))))))))))))&amp;IF(B32=Data!#REF!,Data!#REF!,(IF(B32=Data!#REF!,Data!#REF!,(IF(B32=Data!#REF!,Data!#REF!,(IF(B32=Data!#REF!,Data!#REF!,(IF(B32=Data!B92,Data!G92,(IF(B32=Data!B95,Data!G910,(IF(B32=Data!#REF!,Data!#REF!,(IF(B32=Data!#REF!,Data!#REF!,Data!#REF!)))))))))))))))&amp;IF(B32=Data!#REF!,Data!#REF!,(IF(B32=Data!#REF!,Data!#REF!,(IF(B32=Data!#REF!,Data!#REF!,(IF(B32=Data!#REF!,Data!#REF!,(IF(B32=Data!#REF!,Data!#REF!,Data!#REF!)))))))))</f>
        <v>#REF!</v>
      </c>
      <c r="N32" s="453"/>
      <c r="O32" s="454"/>
      <c r="P32" s="455" t="e">
        <f>IF(B32=Data!#REF!,Data!#REF!,(IF(B32=Data!B113,Data!H113,(IF(B32=Data!#REF!,Data!#REF!,(IF(B32=Data!#REF!,Data!#REF!,(IF(B32=Data!#REF!,Data!#REF!,(IF(B32=Data!#REF!,Data!#REF!,(IF(B32=Data!#REF!,Data!#REF!,(IF(B32=Data!#REF!,Data!#REF!,Data!#REF!)))))))))))))))&amp;IF(B32=Data!#REF!,Data!#REF!,(IF(B32=Data!#REF!,Data!#REF!,(IF(B32=Data!#REF!,Data!#REF!,(IF(B32=Data!#REF!,Data!#REF!,(IF(B32=Data!B92,Data!H92,(IF(B32=Data!B95,Data!H910,(IF(B32=Data!#REF!,Data!#REF!,(IF(B32=Data!#REF!,Data!#REF!,Data!#REF!)))))))))))))))&amp;IF(B32=Data!#REF!,Data!#REF!,(IF(B32=Data!#REF!,Data!#REF!,(IF(B32=Data!#REF!,Data!#REF!,(IF(B32=Data!#REF!,Data!#REF!,(IF(B32=Data!#REF!,Data!#REF!,Data!#REF!)))))))))</f>
        <v>#REF!</v>
      </c>
      <c r="Q32" s="454"/>
      <c r="R32" s="454"/>
      <c r="S32" s="455" t="e">
        <f>IF(B32=Data!#REF!,Data!#REF!,(IF(B32=Data!B113,Data!I113,(IF(B32=Data!#REF!,Data!#REF!,(IF(B32=Data!#REF!,Data!#REF!,(IF(B32=Data!#REF!,Data!#REF!,(IF(B32=Data!#REF!,Data!#REF!,(IF(B32=Data!#REF!,Data!#REF!,(IF(B32=Data!#REF!,Data!#REF!,Data!#REF!)))))))))))))))&amp;IF(B32=Data!#REF!,Data!#REF!,(IF(B32=Data!#REF!,Data!#REF!,(IF(B32=Data!#REF!,Data!#REF!,(IF(B32=Data!#REF!,Data!#REF!,(IF(B32=Data!B92,Data!I92,(IF(B32=Data!B95,Data!I910,(IF(B32=Data!#REF!,Data!#REF!,(IF(B32=Data!#REF!,Data!#REF!,Data!#REF!)))))))))))))))&amp;IF(B32=Data!#REF!,Data!#REF!,(IF(B32=Data!#REF!,Data!#REF!,(IF(B32=Data!#REF!,Data!#REF!,(IF(B32=Data!#REF!,Data!#REF!,(IF(B32=Data!#REF!,Data!#REF!,Data!#REF!)))))))))</f>
        <v>#REF!</v>
      </c>
      <c r="T32" s="456"/>
      <c r="U32" s="455" t="e">
        <f>IF(B32=Data!#REF!,Data!#REF!,(IF(B32=Data!B113,Data!J113,(IF(B32=Data!#REF!,Data!#REF!,(IF(B32=Data!#REF!,Data!#REF!,(IF(B32=Data!#REF!,Data!#REF!,(IF(B32=Data!#REF!,Data!#REF!,(IF(B32=Data!#REF!,Data!#REF!,(IF(B32=Data!#REF!,Data!#REF!,Data!#REF!)))))))))))))))&amp;IF(B32=Data!#REF!,Data!#REF!,(IF(B32=Data!#REF!,Data!#REF!,(IF(B32=Data!#REF!,Data!#REF!,(IF(B32=Data!#REF!,Data!#REF!,(IF(B32=Data!B92,Data!J92,(IF(B32=Data!B95,Data!J910,(IF(B32=Data!#REF!,Data!#REF!,(IF(B32=Data!#REF!,Data!#REF!,Data!#REF!)))))))))))))))&amp;IF(B32=Data!#REF!,Data!#REF!,(IF(B32=Data!#REF!,Data!#REF!,(IF(B32=Data!#REF!,Data!#REF!,(IF(B32=Data!#REF!,Data!#REF!,(IF(B32=Data!#REF!,Data!#REF!,Data!#REF!)))))))))</f>
        <v>#REF!</v>
      </c>
      <c r="V32" s="457">
        <f>IF(D32="","",VLOOKUP(B32,Data!$B$5:$J$402,9,FALSE)*D32)</f>
        <v>2.976</v>
      </c>
    </row>
    <row r="33" spans="1:22" s="458" customFormat="1" ht="20" customHeight="1">
      <c r="A33" s="459"/>
      <c r="B33" s="462"/>
      <c r="C33" s="445" t="str">
        <f>IF(D33="","",VLOOKUP(B33,Data!$B$5:$L$402,2,FALSE))</f>
        <v/>
      </c>
      <c r="D33" s="461"/>
      <c r="E33" s="463"/>
      <c r="F33" s="445" t="str">
        <f>IF(D33="","",VLOOKUP(B33,Data!$B$5:$L$402,11,FALSE))</f>
        <v/>
      </c>
      <c r="G33" s="448" t="str">
        <f t="shared" si="1"/>
        <v>-</v>
      </c>
      <c r="H33" s="449" t="str">
        <f>IF(D33="","",VLOOKUP(B33,Data!$B$5:$D$402,3,FALSE))</f>
        <v/>
      </c>
      <c r="I33" s="450" t="str">
        <f>IF(D33="","",VLOOKUP(B33,Data!$B$5:$M$402,12,FALSE))</f>
        <v/>
      </c>
      <c r="J33" s="451"/>
      <c r="K33" s="452" t="str">
        <f>IF(D33="","",VLOOKUP(B33,Data!$B$5:$E$402,4,FALSE)*D33)</f>
        <v/>
      </c>
      <c r="L33" s="445" t="str">
        <f>IF(D33="","",VLOOKUP(B33,Data!$B$5:$F$402,5,FALSE)*D33)</f>
        <v/>
      </c>
      <c r="M33" s="448" t="e">
        <f>IF(B33=Data!#REF!,Data!#REF!,(IF(B33=Data!B114,Data!G114,(IF(B33=Data!#REF!,Data!#REF!,(IF(B33=Data!#REF!,Data!#REF!,(IF(B33=Data!#REF!,Data!#REF!,(IF(B33=Data!#REF!,Data!#REF!,(IF(B33=Data!#REF!,Data!#REF!,(IF(B33=Data!#REF!,Data!#REF!,Data!#REF!)))))))))))))))&amp;IF(B33=Data!#REF!,Data!#REF!,(IF(B33=Data!#REF!,Data!#REF!,(IF(B33=Data!#REF!,Data!#REF!,(IF(B33=Data!#REF!,Data!#REF!,(IF(B33=Data!B93,Data!G93,(IF(B33=Data!B96,Data!G911,(IF(B33=Data!#REF!,Data!#REF!,(IF(B33=Data!#REF!,Data!#REF!,Data!#REF!)))))))))))))))&amp;IF(B33=Data!#REF!,Data!#REF!,(IF(B33=Data!#REF!,Data!#REF!,(IF(B33=Data!#REF!,Data!#REF!,(IF(B33=Data!#REF!,Data!#REF!,(IF(B33=Data!#REF!,Data!#REF!,Data!#REF!)))))))))</f>
        <v>#REF!</v>
      </c>
      <c r="N33" s="453"/>
      <c r="O33" s="454"/>
      <c r="P33" s="455" t="e">
        <f>IF(B33=Data!#REF!,Data!#REF!,(IF(B33=Data!B114,Data!H114,(IF(B33=Data!#REF!,Data!#REF!,(IF(B33=Data!#REF!,Data!#REF!,(IF(B33=Data!#REF!,Data!#REF!,(IF(B33=Data!#REF!,Data!#REF!,(IF(B33=Data!#REF!,Data!#REF!,(IF(B33=Data!#REF!,Data!#REF!,Data!#REF!)))))))))))))))&amp;IF(B33=Data!#REF!,Data!#REF!,(IF(B33=Data!#REF!,Data!#REF!,(IF(B33=Data!#REF!,Data!#REF!,(IF(B33=Data!#REF!,Data!#REF!,(IF(B33=Data!B93,Data!H93,(IF(B33=Data!B96,Data!H911,(IF(B33=Data!#REF!,Data!#REF!,(IF(B33=Data!#REF!,Data!#REF!,Data!#REF!)))))))))))))))&amp;IF(B33=Data!#REF!,Data!#REF!,(IF(B33=Data!#REF!,Data!#REF!,(IF(B33=Data!#REF!,Data!#REF!,(IF(B33=Data!#REF!,Data!#REF!,(IF(B33=Data!#REF!,Data!#REF!,Data!#REF!)))))))))</f>
        <v>#REF!</v>
      </c>
      <c r="Q33" s="454"/>
      <c r="R33" s="454"/>
      <c r="S33" s="455" t="e">
        <f>IF(B33=Data!#REF!,Data!#REF!,(IF(B33=Data!B114,Data!I114,(IF(B33=Data!#REF!,Data!#REF!,(IF(B33=Data!#REF!,Data!#REF!,(IF(B33=Data!#REF!,Data!#REF!,(IF(B33=Data!#REF!,Data!#REF!,(IF(B33=Data!#REF!,Data!#REF!,(IF(B33=Data!#REF!,Data!#REF!,Data!#REF!)))))))))))))))&amp;IF(B33=Data!#REF!,Data!#REF!,(IF(B33=Data!#REF!,Data!#REF!,(IF(B33=Data!#REF!,Data!#REF!,(IF(B33=Data!#REF!,Data!#REF!,(IF(B33=Data!B93,Data!I93,(IF(B33=Data!B96,Data!I911,(IF(B33=Data!#REF!,Data!#REF!,(IF(B33=Data!#REF!,Data!#REF!,Data!#REF!)))))))))))))))&amp;IF(B33=Data!#REF!,Data!#REF!,(IF(B33=Data!#REF!,Data!#REF!,(IF(B33=Data!#REF!,Data!#REF!,(IF(B33=Data!#REF!,Data!#REF!,(IF(B33=Data!#REF!,Data!#REF!,Data!#REF!)))))))))</f>
        <v>#REF!</v>
      </c>
      <c r="T33" s="456"/>
      <c r="U33" s="455" t="e">
        <f>IF(B33=Data!#REF!,Data!#REF!,(IF(B33=Data!B114,Data!J114,(IF(B33=Data!#REF!,Data!#REF!,(IF(B33=Data!#REF!,Data!#REF!,(IF(B33=Data!#REF!,Data!#REF!,(IF(B33=Data!#REF!,Data!#REF!,(IF(B33=Data!#REF!,Data!#REF!,(IF(B33=Data!#REF!,Data!#REF!,Data!#REF!)))))))))))))))&amp;IF(B33=Data!#REF!,Data!#REF!,(IF(B33=Data!#REF!,Data!#REF!,(IF(B33=Data!#REF!,Data!#REF!,(IF(B33=Data!#REF!,Data!#REF!,(IF(B33=Data!B93,Data!J93,(IF(B33=Data!B96,Data!J911,(IF(B33=Data!#REF!,Data!#REF!,(IF(B33=Data!#REF!,Data!#REF!,Data!#REF!)))))))))))))))&amp;IF(B33=Data!#REF!,Data!#REF!,(IF(B33=Data!#REF!,Data!#REF!,(IF(B33=Data!#REF!,Data!#REF!,(IF(B33=Data!#REF!,Data!#REF!,(IF(B33=Data!#REF!,Data!#REF!,Data!#REF!)))))))))</f>
        <v>#REF!</v>
      </c>
      <c r="V33" s="457" t="str">
        <f>IF(D33="","",VLOOKUP(B33,Data!$B$5:$J$402,9,FALSE)*D33)</f>
        <v/>
      </c>
    </row>
    <row r="34" spans="1:22" s="458" customFormat="1" ht="17.5">
      <c r="A34" s="464"/>
      <c r="B34" s="465"/>
      <c r="C34" s="466"/>
      <c r="D34" s="467"/>
      <c r="E34" s="467"/>
      <c r="F34" s="468"/>
      <c r="G34" s="468"/>
      <c r="H34" s="468"/>
      <c r="I34" s="467"/>
      <c r="J34" s="467"/>
      <c r="K34" s="468"/>
      <c r="L34" s="468"/>
      <c r="M34" s="468"/>
      <c r="N34" s="469"/>
      <c r="O34" s="470"/>
      <c r="P34" s="471"/>
      <c r="Q34" s="470"/>
      <c r="R34" s="470"/>
      <c r="S34" s="471"/>
      <c r="T34" s="472"/>
      <c r="U34" s="471"/>
      <c r="V34" s="473"/>
    </row>
    <row r="35" spans="1:22" s="458" customFormat="1" ht="17.5">
      <c r="A35" s="467"/>
      <c r="B35" s="465"/>
      <c r="C35" s="466"/>
      <c r="D35" s="474">
        <f>SUM(D18:D33)</f>
        <v>28</v>
      </c>
      <c r="E35" s="474"/>
      <c r="F35" s="475"/>
      <c r="G35" s="475">
        <f>SUM(G18:G34)</f>
        <v>79997.659999999989</v>
      </c>
      <c r="H35" s="467"/>
      <c r="I35" s="467"/>
      <c r="J35" s="467"/>
      <c r="K35" s="475">
        <f>SUM(K18:K33)</f>
        <v>7443</v>
      </c>
      <c r="L35" s="475">
        <f>SUM(L18:L33)</f>
        <v>6866</v>
      </c>
      <c r="M35" s="475" t="e">
        <f>SUM(M16:M34)</f>
        <v>#REF!</v>
      </c>
      <c r="N35" s="476"/>
      <c r="O35" s="475">
        <f>SUM(O16:O34)</f>
        <v>0</v>
      </c>
      <c r="P35" s="475" t="e">
        <f>SUM(P16:P34)</f>
        <v>#REF!</v>
      </c>
      <c r="Q35" s="476" t="e">
        <f>SUM(#REF!)</f>
        <v>#REF!</v>
      </c>
      <c r="R35" s="475">
        <f>SUM(R16:R34)</f>
        <v>0</v>
      </c>
      <c r="S35" s="475" t="e">
        <f>SUM(S16:S34)</f>
        <v>#REF!</v>
      </c>
      <c r="T35" s="476" t="e">
        <f>SUM(#REF!)</f>
        <v>#REF!</v>
      </c>
      <c r="U35" s="475" t="e">
        <f>SUM(U16:U34)</f>
        <v>#REF!</v>
      </c>
      <c r="V35" s="477">
        <f>SUM(V18:V33)</f>
        <v>41.082999999999998</v>
      </c>
    </row>
    <row r="36" spans="1:22" s="458" customFormat="1" ht="17.5">
      <c r="A36" s="467"/>
      <c r="B36" s="465"/>
      <c r="C36" s="466"/>
      <c r="D36" s="478"/>
      <c r="E36" s="479"/>
      <c r="F36" s="480" t="s">
        <v>528</v>
      </c>
      <c r="G36" s="481"/>
      <c r="H36" s="478"/>
      <c r="I36" s="478"/>
      <c r="J36" s="478"/>
      <c r="K36" s="482"/>
      <c r="L36" s="481"/>
      <c r="M36" s="483"/>
      <c r="N36" s="484"/>
      <c r="O36" s="484"/>
      <c r="P36" s="484"/>
      <c r="Q36" s="484"/>
      <c r="R36" s="484"/>
      <c r="S36" s="484"/>
      <c r="T36" s="483"/>
      <c r="U36" s="483"/>
      <c r="V36" s="485"/>
    </row>
    <row r="37" spans="1:22" ht="13">
      <c r="A37" s="372" t="s">
        <v>522</v>
      </c>
      <c r="B37" s="373"/>
      <c r="C37" s="486"/>
      <c r="D37" s="390" t="s">
        <v>81</v>
      </c>
      <c r="E37" s="390"/>
      <c r="F37" s="367" t="s">
        <v>82</v>
      </c>
      <c r="G37" s="487"/>
      <c r="H37" s="398" t="s">
        <v>83</v>
      </c>
      <c r="I37" s="488"/>
      <c r="J37" s="389" t="s">
        <v>84</v>
      </c>
      <c r="K37" s="389"/>
      <c r="L37" s="605" t="s">
        <v>85</v>
      </c>
      <c r="M37" s="606"/>
      <c r="N37" s="606"/>
      <c r="O37" s="606"/>
      <c r="P37" s="606"/>
      <c r="Q37" s="606"/>
      <c r="R37" s="606"/>
      <c r="S37" s="606"/>
      <c r="T37" s="606"/>
      <c r="U37" s="606"/>
      <c r="V37" s="607"/>
    </row>
    <row r="38" spans="1:22" ht="13">
      <c r="A38" s="384" t="s">
        <v>523</v>
      </c>
      <c r="B38" s="385"/>
      <c r="C38" s="489"/>
      <c r="D38" s="385" t="s">
        <v>87</v>
      </c>
      <c r="E38" s="385"/>
      <c r="F38" s="608"/>
      <c r="G38" s="609"/>
      <c r="H38" s="384" t="s">
        <v>88</v>
      </c>
      <c r="I38" s="490"/>
      <c r="J38" s="393" t="s">
        <v>89</v>
      </c>
      <c r="K38" s="393"/>
      <c r="L38" s="386"/>
      <c r="M38" s="385"/>
      <c r="N38" s="385"/>
      <c r="O38" s="385"/>
      <c r="P38" s="385"/>
      <c r="Q38" s="385"/>
      <c r="R38" s="385"/>
      <c r="S38" s="385"/>
      <c r="T38" s="385"/>
      <c r="U38" s="385"/>
      <c r="V38" s="394"/>
    </row>
    <row r="39" spans="1:22">
      <c r="A39" s="384" t="s">
        <v>524</v>
      </c>
      <c r="B39" s="385"/>
      <c r="C39" s="392"/>
      <c r="D39" s="385"/>
      <c r="E39" s="385"/>
      <c r="F39" s="608"/>
      <c r="G39" s="609"/>
      <c r="H39" s="384"/>
      <c r="I39" s="490"/>
      <c r="J39" s="393" t="s">
        <v>93</v>
      </c>
      <c r="K39" s="393"/>
      <c r="L39" s="386"/>
      <c r="M39" s="385"/>
      <c r="N39" s="385"/>
      <c r="O39" s="385"/>
      <c r="P39" s="385"/>
      <c r="Q39" s="385"/>
      <c r="R39" s="385"/>
      <c r="S39" s="385"/>
      <c r="T39" s="385"/>
      <c r="U39" s="385"/>
      <c r="V39" s="394"/>
    </row>
    <row r="40" spans="1:22">
      <c r="A40" s="400"/>
      <c r="B40" s="401"/>
      <c r="C40" s="491"/>
      <c r="D40" s="385" t="s">
        <v>94</v>
      </c>
      <c r="E40" s="385"/>
      <c r="F40" s="492"/>
      <c r="G40" s="493"/>
      <c r="H40" s="384" t="s">
        <v>95</v>
      </c>
      <c r="I40" s="490"/>
      <c r="J40" s="393"/>
      <c r="K40" s="393"/>
      <c r="L40" s="386"/>
      <c r="M40" s="385"/>
      <c r="N40" s="385"/>
      <c r="O40" s="385"/>
      <c r="P40" s="385"/>
      <c r="Q40" s="385"/>
      <c r="R40" s="385"/>
      <c r="S40" s="385"/>
      <c r="T40" s="385"/>
      <c r="U40" s="385"/>
      <c r="V40" s="394"/>
    </row>
    <row r="41" spans="1:22" ht="13">
      <c r="A41" s="372" t="s">
        <v>96</v>
      </c>
      <c r="B41" s="390"/>
      <c r="C41" s="388"/>
      <c r="D41" s="385" t="s">
        <v>97</v>
      </c>
      <c r="E41" s="385"/>
      <c r="F41" s="494" t="s">
        <v>98</v>
      </c>
      <c r="G41" s="495"/>
      <c r="H41" s="384" t="s">
        <v>88</v>
      </c>
      <c r="I41" s="490"/>
      <c r="J41" s="393" t="s">
        <v>99</v>
      </c>
      <c r="K41" s="393"/>
      <c r="L41" s="386"/>
      <c r="M41" s="385"/>
      <c r="N41" s="385"/>
      <c r="O41" s="385"/>
      <c r="P41" s="385"/>
      <c r="Q41" s="385"/>
      <c r="R41" s="385"/>
      <c r="S41" s="385"/>
      <c r="T41" s="385"/>
      <c r="U41" s="385"/>
      <c r="V41" s="394"/>
    </row>
    <row r="42" spans="1:22" ht="13">
      <c r="A42" s="496" t="s">
        <v>887</v>
      </c>
      <c r="B42" s="385"/>
      <c r="C42" s="392"/>
      <c r="D42" s="385" t="s">
        <v>100</v>
      </c>
      <c r="E42" s="385"/>
      <c r="F42" s="497"/>
      <c r="G42" s="498"/>
      <c r="H42" s="384" t="s">
        <v>101</v>
      </c>
      <c r="I42" s="490"/>
      <c r="J42" s="393" t="s">
        <v>525</v>
      </c>
      <c r="K42" s="393"/>
      <c r="L42" s="610" t="s">
        <v>103</v>
      </c>
      <c r="M42" s="611"/>
      <c r="N42" s="611"/>
      <c r="O42" s="611"/>
      <c r="P42" s="611"/>
      <c r="Q42" s="611"/>
      <c r="R42" s="611"/>
      <c r="S42" s="611"/>
      <c r="T42" s="611"/>
      <c r="U42" s="611"/>
      <c r="V42" s="612"/>
    </row>
    <row r="43" spans="1:22">
      <c r="A43" s="400"/>
      <c r="B43" s="401"/>
      <c r="C43" s="402"/>
      <c r="D43" s="401"/>
      <c r="E43" s="401"/>
      <c r="F43" s="599" t="s">
        <v>929</v>
      </c>
      <c r="G43" s="600"/>
      <c r="H43" s="599" t="s">
        <v>930</v>
      </c>
      <c r="I43" s="600"/>
      <c r="J43" s="405" t="s">
        <v>104</v>
      </c>
      <c r="K43" s="405"/>
      <c r="L43" s="601" t="s">
        <v>105</v>
      </c>
      <c r="M43" s="602"/>
      <c r="N43" s="602"/>
      <c r="O43" s="602"/>
      <c r="P43" s="602"/>
      <c r="Q43" s="602"/>
      <c r="R43" s="602"/>
      <c r="S43" s="602"/>
      <c r="T43" s="602"/>
      <c r="U43" s="602"/>
      <c r="V43" s="603"/>
    </row>
    <row r="48" spans="1:22" ht="23" customHeight="1"/>
    <row r="49" spans="1:9" ht="17.75" customHeight="1">
      <c r="A49" s="499" t="s">
        <v>869</v>
      </c>
      <c r="B49" s="499"/>
      <c r="C49" s="500"/>
      <c r="F49" s="501" t="s">
        <v>906</v>
      </c>
      <c r="H49" s="501" t="s">
        <v>912</v>
      </c>
      <c r="I49" s="502"/>
    </row>
    <row r="50" spans="1:9" ht="17.75" customHeight="1">
      <c r="A50" s="499" t="s">
        <v>931</v>
      </c>
      <c r="B50" s="499"/>
      <c r="C50" s="500"/>
      <c r="F50" s="501" t="s">
        <v>907</v>
      </c>
      <c r="H50" s="501" t="s">
        <v>912</v>
      </c>
      <c r="I50" s="502"/>
    </row>
    <row r="51" spans="1:9" ht="17.75" customHeight="1">
      <c r="A51" s="499" t="s">
        <v>932</v>
      </c>
      <c r="B51" s="499"/>
      <c r="C51" s="500"/>
      <c r="F51" s="501" t="s">
        <v>908</v>
      </c>
      <c r="H51" s="501" t="s">
        <v>573</v>
      </c>
      <c r="I51" s="502"/>
    </row>
    <row r="52" spans="1:9" ht="17.75" customHeight="1">
      <c r="A52" s="499" t="s">
        <v>541</v>
      </c>
      <c r="B52" s="499"/>
      <c r="C52" s="500"/>
      <c r="F52" s="501" t="s">
        <v>909</v>
      </c>
      <c r="H52" s="501" t="s">
        <v>573</v>
      </c>
      <c r="I52" s="502"/>
    </row>
    <row r="53" spans="1:9" ht="17.75" customHeight="1">
      <c r="A53" s="499" t="s">
        <v>542</v>
      </c>
      <c r="B53" s="499"/>
      <c r="C53" s="500"/>
      <c r="F53" s="501" t="s">
        <v>910</v>
      </c>
      <c r="H53" s="501" t="s">
        <v>573</v>
      </c>
    </row>
    <row r="54" spans="1:9" ht="20">
      <c r="F54" s="501" t="s">
        <v>911</v>
      </c>
      <c r="H54" s="501" t="s">
        <v>573</v>
      </c>
    </row>
    <row r="55" spans="1:9" ht="20">
      <c r="F55" s="501"/>
      <c r="H55" s="501"/>
    </row>
    <row r="56" spans="1:9" ht="20">
      <c r="F56" s="501"/>
      <c r="H56" s="501"/>
    </row>
    <row r="57" spans="1:9" ht="20">
      <c r="F57" s="501"/>
      <c r="H57" s="501"/>
    </row>
    <row r="58" spans="1:9" ht="20">
      <c r="F58" s="501"/>
      <c r="H58" s="501"/>
    </row>
  </sheetData>
  <mergeCells count="8">
    <mergeCell ref="F43:G43"/>
    <mergeCell ref="H43:I43"/>
    <mergeCell ref="L43:V43"/>
    <mergeCell ref="Q1:T1"/>
    <mergeCell ref="L37:V37"/>
    <mergeCell ref="F38:G38"/>
    <mergeCell ref="F39:G39"/>
    <mergeCell ref="L42:V42"/>
  </mergeCells>
  <printOptions horizontalCentered="1"/>
  <pageMargins left="0.15748031496062992" right="0" top="0.11811023622047245" bottom="0.15748031496062992" header="0.51181102362204722" footer="0.19685039370078741"/>
  <pageSetup paperSize="9" scale="70" firstPageNumber="4294963191" fitToHeight="2" orientation="landscape" horizontalDpi="4294967295" verticalDpi="4294967295" r:id="rId1"/>
  <headerFooter alignWithMargins="0">
    <oddHeader>&amp;R&amp;"Calibri"&amp;10&amp;K000000 Confidential&amp;1#_x000D_</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B6B15-2F9E-4EF4-85BF-749141285DE9}">
  <sheetPr>
    <pageSetUpPr fitToPage="1"/>
  </sheetPr>
  <dimension ref="A1:V52"/>
  <sheetViews>
    <sheetView topLeftCell="A10" zoomScale="70" zoomScaleNormal="70" zoomScaleSheetLayoutView="100" workbookViewId="0">
      <selection activeCell="K26" sqref="K26"/>
    </sheetView>
  </sheetViews>
  <sheetFormatPr defaultColWidth="9.1796875" defaultRowHeight="12.5"/>
  <cols>
    <col min="1" max="1" width="5.816406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TODAY()</f>
        <v>44769</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375"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506"/>
      <c r="I10" s="507"/>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444" t="s">
        <v>926</v>
      </c>
      <c r="C18" s="445" t="str">
        <f>IF(D18="","",VLOOKUP(B18,Data!$B$5:$L$402,2,FALSE))</f>
        <v/>
      </c>
      <c r="D18" s="446"/>
      <c r="E18" s="447"/>
      <c r="F18" s="445" t="str">
        <f>IF(D18="","",VLOOKUP(B18,Data!$B$5:$L$402,11,FALSE))</f>
        <v/>
      </c>
      <c r="G18" s="448" t="str">
        <f>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128,Data!G128,(IF(B18=Data!#REF!,Data!#REF!,(IF(B18=Data!#REF!,Data!#REF!,(IF(B18=Data!#REF!,Data!#REF!,(IF(B18=Data!#REF!,Data!#REF!,(IF(B18=Data!#REF!,Data!#REF!,(IF(B18=Data!#REF!,Data!#REF!,Data!#REF!)))))))))))))))&amp;IF(B18=Data!#REF!,Data!#REF!,(IF(B18=Data!#REF!,Data!#REF!,(IF(B18=Data!#REF!,Data!#REF!,(IF(B18=Data!#REF!,Data!#REF!,(IF(B18=Data!B107,Data!G107,(IF(B18=Data!B110,Data!G925,(IF(B18=Data!#REF!,Data!#REF!,(IF(B18=Data!#REF!,Data!#REF!,Data!#REF!)))))))))))))))&amp;IF(B18=Data!#REF!,Data!#REF!,(IF(B18=Data!#REF!,Data!#REF!,(IF(B18=Data!#REF!,Data!#REF!,(IF(B18=Data!#REF!,Data!#REF!,(IF(B18=Data!#REF!,Data!#REF!,Data!#REF!)))))))))</f>
        <v>#REF!</v>
      </c>
      <c r="N18" s="453"/>
      <c r="O18" s="454"/>
      <c r="P18" s="455" t="e">
        <f>IF(B18=Data!#REF!,Data!#REF!,(IF(B18=Data!B128,Data!H128,(IF(B18=Data!#REF!,Data!#REF!,(IF(B18=Data!#REF!,Data!#REF!,(IF(B18=Data!#REF!,Data!#REF!,(IF(B18=Data!#REF!,Data!#REF!,(IF(B18=Data!#REF!,Data!#REF!,(IF(B18=Data!#REF!,Data!#REF!,Data!#REF!)))))))))))))))&amp;IF(B18=Data!#REF!,Data!#REF!,(IF(B18=Data!#REF!,Data!#REF!,(IF(B18=Data!#REF!,Data!#REF!,(IF(B18=Data!#REF!,Data!#REF!,(IF(B18=Data!B107,Data!H107,(IF(B18=Data!B110,Data!H925,(IF(B18=Data!#REF!,Data!#REF!,(IF(B18=Data!#REF!,Data!#REF!,Data!#REF!)))))))))))))))&amp;IF(B18=Data!#REF!,Data!#REF!,(IF(B18=Data!#REF!,Data!#REF!,(IF(B18=Data!#REF!,Data!#REF!,(IF(B18=Data!#REF!,Data!#REF!,(IF(B18=Data!#REF!,Data!#REF!,Data!#REF!)))))))))</f>
        <v>#REF!</v>
      </c>
      <c r="Q18" s="454"/>
      <c r="R18" s="454"/>
      <c r="S18" s="455" t="e">
        <f>IF(B18=Data!#REF!,Data!#REF!,(IF(B18=Data!B128,Data!I128,(IF(B18=Data!#REF!,Data!#REF!,(IF(B18=Data!#REF!,Data!#REF!,(IF(B18=Data!#REF!,Data!#REF!,(IF(B18=Data!#REF!,Data!#REF!,(IF(B18=Data!#REF!,Data!#REF!,(IF(B18=Data!#REF!,Data!#REF!,Data!#REF!)))))))))))))))&amp;IF(B18=Data!#REF!,Data!#REF!,(IF(B18=Data!#REF!,Data!#REF!,(IF(B18=Data!#REF!,Data!#REF!,(IF(B18=Data!#REF!,Data!#REF!,(IF(B18=Data!B107,Data!I107,(IF(B18=Data!B110,Data!I925,(IF(B18=Data!#REF!,Data!#REF!,(IF(B18=Data!#REF!,Data!#REF!,Data!#REF!)))))))))))))))&amp;IF(B18=Data!#REF!,Data!#REF!,(IF(B18=Data!#REF!,Data!#REF!,(IF(B18=Data!#REF!,Data!#REF!,(IF(B18=Data!#REF!,Data!#REF!,(IF(B18=Data!#REF!,Data!#REF!,Data!#REF!)))))))))</f>
        <v>#REF!</v>
      </c>
      <c r="T18" s="456"/>
      <c r="U18" s="455" t="e">
        <f>IF(B18=Data!#REF!,Data!#REF!,(IF(B18=Data!B128,Data!J128,(IF(B18=Data!#REF!,Data!#REF!,(IF(B18=Data!#REF!,Data!#REF!,(IF(B18=Data!#REF!,Data!#REF!,(IF(B18=Data!#REF!,Data!#REF!,(IF(B18=Data!#REF!,Data!#REF!,(IF(B18=Data!#REF!,Data!#REF!,Data!#REF!)))))))))))))))&amp;IF(B18=Data!#REF!,Data!#REF!,(IF(B18=Data!#REF!,Data!#REF!,(IF(B18=Data!#REF!,Data!#REF!,(IF(B18=Data!#REF!,Data!#REF!,(IF(B18=Data!B107,Data!J107,(IF(B18=Data!B110,Data!J925,(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508">
        <v>1</v>
      </c>
      <c r="B19" s="462" t="s">
        <v>822</v>
      </c>
      <c r="C19" s="445" t="str">
        <f>IF(D19="","",VLOOKUP(B19,Data!$B$5:$L$402,2,FALSE))</f>
        <v>ZU62680</v>
      </c>
      <c r="D19" s="461">
        <v>2</v>
      </c>
      <c r="E19" s="447" t="s">
        <v>520</v>
      </c>
      <c r="F19" s="445">
        <f>IF(D19="","",VLOOKUP(B19,Data!$B$5:$L$402,11,FALSE))</f>
        <v>6673.44</v>
      </c>
      <c r="G19" s="448">
        <f t="shared" ref="G19" si="0">IF(D19&gt;0,D19*F19,"-")</f>
        <v>13346.88</v>
      </c>
      <c r="H19" s="449" t="str">
        <f>IF(D19="","",VLOOKUP(B19,Data!$B$5:$D$402,3,FALSE))</f>
        <v>C/T</v>
      </c>
      <c r="I19" s="450" t="str">
        <f>IF(D19="","",VLOOKUP(B19,Data!$B$5:$M$402,12,FALSE))</f>
        <v>Indonesia</v>
      </c>
      <c r="J19" s="451" t="s">
        <v>925</v>
      </c>
      <c r="K19" s="452">
        <f>IF(D19="","",VLOOKUP(B19,Data!$B$5:$E$402,4,FALSE)*D19)</f>
        <v>690</v>
      </c>
      <c r="L19" s="445">
        <f>IF(D19="","",VLOOKUP(B19,Data!$B$5:$F$402,5,FALSE)*D19)</f>
        <v>608</v>
      </c>
      <c r="M19" s="448" t="e">
        <f>IF(B19=Data!#REF!,Data!#REF!,(IF(B19=Data!B106,Data!G106,(IF(B19=Data!#REF!,Data!#REF!,(IF(B19=Data!#REF!,Data!#REF!,(IF(B19=Data!#REF!,Data!#REF!,(IF(B19=Data!#REF!,Data!#REF!,(IF(B19=Data!#REF!,Data!#REF!,(IF(B19=Data!#REF!,Data!#REF!,Data!#REF!)))))))))))))))&amp;IF(B19=Data!#REF!,Data!#REF!,(IF(B19=Data!#REF!,Data!#REF!,(IF(B19=Data!#REF!,Data!#REF!,(IF(B19=Data!#REF!,Data!#REF!,(IF(B19=Data!B85,Data!G85,(IF(B19=Data!B88,Data!G903,(IF(B19=Data!#REF!,Data!#REF!,(IF(B19=Data!#REF!,Data!#REF!,Data!#REF!)))))))))))))))&amp;IF(B19=Data!#REF!,Data!#REF!,(IF(B19=Data!#REF!,Data!#REF!,(IF(B19=Data!#REF!,Data!#REF!,(IF(B19=Data!#REF!,Data!#REF!,(IF(B19=Data!#REF!,Data!#REF!,Data!#REF!)))))))))</f>
        <v>#REF!</v>
      </c>
      <c r="N19" s="453"/>
      <c r="O19" s="454"/>
      <c r="P19" s="455" t="e">
        <f>IF(B19=Data!#REF!,Data!#REF!,(IF(B19=Data!B106,Data!H106,(IF(B19=Data!#REF!,Data!#REF!,(IF(B19=Data!#REF!,Data!#REF!,(IF(B19=Data!#REF!,Data!#REF!,(IF(B19=Data!#REF!,Data!#REF!,(IF(B19=Data!#REF!,Data!#REF!,(IF(B19=Data!#REF!,Data!#REF!,Data!#REF!)))))))))))))))&amp;IF(B19=Data!#REF!,Data!#REF!,(IF(B19=Data!#REF!,Data!#REF!,(IF(B19=Data!#REF!,Data!#REF!,(IF(B19=Data!#REF!,Data!#REF!,(IF(B19=Data!B85,Data!H85,(IF(B19=Data!B88,Data!H903,(IF(B19=Data!#REF!,Data!#REF!,(IF(B19=Data!#REF!,Data!#REF!,Data!#REF!)))))))))))))))&amp;IF(B19=Data!#REF!,Data!#REF!,(IF(B19=Data!#REF!,Data!#REF!,(IF(B19=Data!#REF!,Data!#REF!,(IF(B19=Data!#REF!,Data!#REF!,(IF(B19=Data!#REF!,Data!#REF!,Data!#REF!)))))))))</f>
        <v>#REF!</v>
      </c>
      <c r="Q19" s="454"/>
      <c r="R19" s="454"/>
      <c r="S19" s="455" t="e">
        <f>IF(B19=Data!#REF!,Data!#REF!,(IF(B19=Data!B106,Data!I106,(IF(B19=Data!#REF!,Data!#REF!,(IF(B19=Data!#REF!,Data!#REF!,(IF(B19=Data!#REF!,Data!#REF!,(IF(B19=Data!#REF!,Data!#REF!,(IF(B19=Data!#REF!,Data!#REF!,(IF(B19=Data!#REF!,Data!#REF!,Data!#REF!)))))))))))))))&amp;IF(B19=Data!#REF!,Data!#REF!,(IF(B19=Data!#REF!,Data!#REF!,(IF(B19=Data!#REF!,Data!#REF!,(IF(B19=Data!#REF!,Data!#REF!,(IF(B19=Data!B85,Data!I85,(IF(B19=Data!B88,Data!I903,(IF(B19=Data!#REF!,Data!#REF!,(IF(B19=Data!#REF!,Data!#REF!,Data!#REF!)))))))))))))))&amp;IF(B19=Data!#REF!,Data!#REF!,(IF(B19=Data!#REF!,Data!#REF!,(IF(B19=Data!#REF!,Data!#REF!,(IF(B19=Data!#REF!,Data!#REF!,(IF(B19=Data!#REF!,Data!#REF!,Data!#REF!)))))))))</f>
        <v>#REF!</v>
      </c>
      <c r="T19" s="456"/>
      <c r="U19" s="455" t="e">
        <f>IF(B19=Data!#REF!,Data!#REF!,(IF(B19=Data!B106,Data!J106,(IF(B19=Data!#REF!,Data!#REF!,(IF(B19=Data!#REF!,Data!#REF!,(IF(B19=Data!#REF!,Data!#REF!,(IF(B19=Data!#REF!,Data!#REF!,(IF(B19=Data!#REF!,Data!#REF!,(IF(B19=Data!#REF!,Data!#REF!,Data!#REF!)))))))))))))))&amp;IF(B19=Data!#REF!,Data!#REF!,(IF(B19=Data!#REF!,Data!#REF!,(IF(B19=Data!#REF!,Data!#REF!,(IF(B19=Data!#REF!,Data!#REF!,(IF(B19=Data!B85,Data!J85,(IF(B19=Data!B88,Data!J903,(IF(B19=Data!#REF!,Data!#REF!,(IF(B19=Data!#REF!,Data!#REF!,Data!#REF!)))))))))))))))&amp;IF(B19=Data!#REF!,Data!#REF!,(IF(B19=Data!#REF!,Data!#REF!,(IF(B19=Data!#REF!,Data!#REF!,(IF(B19=Data!#REF!,Data!#REF!,(IF(B19=Data!#REF!,Data!#REF!,Data!#REF!)))))))))</f>
        <v>#REF!</v>
      </c>
      <c r="V19" s="457">
        <f>IF(D19="","",VLOOKUP(B19,Data!$B$5:$J$402,9,FALSE)*D19)</f>
        <v>3.6120000000000001</v>
      </c>
    </row>
    <row r="20" spans="1:22" s="458" customFormat="1" ht="20" customHeight="1">
      <c r="A20" s="508">
        <v>2</v>
      </c>
      <c r="B20" s="462" t="s">
        <v>413</v>
      </c>
      <c r="C20" s="445" t="str">
        <f>IF(D20="","",VLOOKUP(B20,Data!$B$5:$L$402,2,FALSE))</f>
        <v>ZH56730</v>
      </c>
      <c r="D20" s="461">
        <v>1</v>
      </c>
      <c r="E20" s="447"/>
      <c r="F20" s="445">
        <f>IF(D20="","",VLOOKUP(B20,Data!$B$5:$L$402,11,FALSE))</f>
        <v>2658.11</v>
      </c>
      <c r="G20" s="448">
        <f t="shared" ref="G20:G27" si="1">IF(D20&gt;0,D20*F20,"-")</f>
        <v>2658.11</v>
      </c>
      <c r="H20" s="449" t="str">
        <f>IF(D20="","",VLOOKUP(B20,Data!$B$5:$D$402,3,FALSE))</f>
        <v>C/T</v>
      </c>
      <c r="I20" s="450" t="str">
        <f>IF(D20="","",VLOOKUP(B20,Data!$B$5:$M$402,12,FALSE))</f>
        <v>Indonesia</v>
      </c>
      <c r="J20" s="451" t="s">
        <v>925</v>
      </c>
      <c r="K20" s="452">
        <f>IF(D20="","",VLOOKUP(B20,Data!$B$5:$E$402,4,FALSE)*D20)</f>
        <v>266</v>
      </c>
      <c r="L20" s="445">
        <f>IF(D20="","",VLOOKUP(B20,Data!$B$5:$F$402,5,FALSE)*D20)</f>
        <v>246</v>
      </c>
      <c r="M20" s="448" t="e">
        <f>IF(B20=Data!#REF!,Data!#REF!,(IF(B20=Data!B110,Data!G110,(IF(B20=Data!#REF!,Data!#REF!,(IF(B20=Data!#REF!,Data!#REF!,(IF(B20=Data!#REF!,Data!#REF!,(IF(B20=Data!#REF!,Data!#REF!,(IF(B20=Data!#REF!,Data!#REF!,(IF(B20=Data!#REF!,Data!#REF!,Data!#REF!)))))))))))))))&amp;IF(B20=Data!#REF!,Data!#REF!,(IF(B20=Data!#REF!,Data!#REF!,(IF(B20=Data!#REF!,Data!#REF!,(IF(B20=Data!#REF!,Data!#REF!,(IF(B20=Data!B89,Data!G89,(IF(B20=Data!B92,Data!G907,(IF(B20=Data!#REF!,Data!#REF!,(IF(B20=Data!#REF!,Data!#REF!,Data!#REF!)))))))))))))))&amp;IF(B20=Data!#REF!,Data!#REF!,(IF(B20=Data!#REF!,Data!#REF!,(IF(B20=Data!#REF!,Data!#REF!,(IF(B20=Data!#REF!,Data!#REF!,(IF(B20=Data!#REF!,Data!#REF!,Data!#REF!)))))))))</f>
        <v>#REF!</v>
      </c>
      <c r="N20" s="453"/>
      <c r="O20" s="454"/>
      <c r="P20" s="455" t="e">
        <f>IF(B20=Data!#REF!,Data!#REF!,(IF(B20=Data!B110,Data!H110,(IF(B20=Data!#REF!,Data!#REF!,(IF(B20=Data!#REF!,Data!#REF!,(IF(B20=Data!#REF!,Data!#REF!,(IF(B20=Data!#REF!,Data!#REF!,(IF(B20=Data!#REF!,Data!#REF!,(IF(B20=Data!#REF!,Data!#REF!,Data!#REF!)))))))))))))))&amp;IF(B20=Data!#REF!,Data!#REF!,(IF(B20=Data!#REF!,Data!#REF!,(IF(B20=Data!#REF!,Data!#REF!,(IF(B20=Data!#REF!,Data!#REF!,(IF(B20=Data!B89,Data!H89,(IF(B20=Data!B92,Data!H907,(IF(B20=Data!#REF!,Data!#REF!,(IF(B20=Data!#REF!,Data!#REF!,Data!#REF!)))))))))))))))&amp;IF(B20=Data!#REF!,Data!#REF!,(IF(B20=Data!#REF!,Data!#REF!,(IF(B20=Data!#REF!,Data!#REF!,(IF(B20=Data!#REF!,Data!#REF!,(IF(B20=Data!#REF!,Data!#REF!,Data!#REF!)))))))))</f>
        <v>#REF!</v>
      </c>
      <c r="Q20" s="454"/>
      <c r="R20" s="454"/>
      <c r="S20" s="455" t="e">
        <f>IF(B20=Data!#REF!,Data!#REF!,(IF(B20=Data!B110,Data!I110,(IF(B20=Data!#REF!,Data!#REF!,(IF(B20=Data!#REF!,Data!#REF!,(IF(B20=Data!#REF!,Data!#REF!,(IF(B20=Data!#REF!,Data!#REF!,(IF(B20=Data!#REF!,Data!#REF!,(IF(B20=Data!#REF!,Data!#REF!,Data!#REF!)))))))))))))))&amp;IF(B20=Data!#REF!,Data!#REF!,(IF(B20=Data!#REF!,Data!#REF!,(IF(B20=Data!#REF!,Data!#REF!,(IF(B20=Data!#REF!,Data!#REF!,(IF(B20=Data!B89,Data!I89,(IF(B20=Data!B92,Data!I907,(IF(B20=Data!#REF!,Data!#REF!,(IF(B20=Data!#REF!,Data!#REF!,Data!#REF!)))))))))))))))&amp;IF(B20=Data!#REF!,Data!#REF!,(IF(B20=Data!#REF!,Data!#REF!,(IF(B20=Data!#REF!,Data!#REF!,(IF(B20=Data!#REF!,Data!#REF!,(IF(B20=Data!#REF!,Data!#REF!,Data!#REF!)))))))))</f>
        <v>#REF!</v>
      </c>
      <c r="T20" s="456"/>
      <c r="U20" s="455" t="e">
        <f>IF(B20=Data!#REF!,Data!#REF!,(IF(B20=Data!B110,Data!J110,(IF(B20=Data!#REF!,Data!#REF!,(IF(B20=Data!#REF!,Data!#REF!,(IF(B20=Data!#REF!,Data!#REF!,(IF(B20=Data!#REF!,Data!#REF!,(IF(B20=Data!#REF!,Data!#REF!,(IF(B20=Data!#REF!,Data!#REF!,Data!#REF!)))))))))))))))&amp;IF(B20=Data!#REF!,Data!#REF!,(IF(B20=Data!#REF!,Data!#REF!,(IF(B20=Data!#REF!,Data!#REF!,(IF(B20=Data!#REF!,Data!#REF!,(IF(B20=Data!B89,Data!J89,(IF(B20=Data!B92,Data!J907,(IF(B20=Data!#REF!,Data!#REF!,(IF(B20=Data!#REF!,Data!#REF!,Data!#REF!)))))))))))))))&amp;IF(B20=Data!#REF!,Data!#REF!,(IF(B20=Data!#REF!,Data!#REF!,(IF(B20=Data!#REF!,Data!#REF!,(IF(B20=Data!#REF!,Data!#REF!,(IF(B20=Data!#REF!,Data!#REF!,Data!#REF!)))))))))</f>
        <v>#REF!</v>
      </c>
      <c r="V20" s="457">
        <f>IF(D20="","",VLOOKUP(B20,Data!$B$5:$J$402,9,FALSE)*D20)</f>
        <v>1.488</v>
      </c>
    </row>
    <row r="21" spans="1:22" s="458" customFormat="1" ht="20" customHeight="1">
      <c r="A21" s="508">
        <v>3</v>
      </c>
      <c r="B21" s="462" t="s">
        <v>296</v>
      </c>
      <c r="C21" s="445" t="str">
        <f>IF(D21="","",VLOOKUP(B21,Data!$B$5:$L$402,2,FALSE))</f>
        <v>WY44100</v>
      </c>
      <c r="D21" s="461">
        <v>1</v>
      </c>
      <c r="E21" s="447" t="s">
        <v>521</v>
      </c>
      <c r="F21" s="445">
        <f>IF(D21="","",VLOOKUP(B21,Data!$B$5:$L$402,11,FALSE))</f>
        <v>2895.95</v>
      </c>
      <c r="G21" s="448">
        <f t="shared" si="1"/>
        <v>2895.95</v>
      </c>
      <c r="H21" s="449" t="str">
        <f>IF(D21="","",VLOOKUP(B21,Data!$B$5:$D$402,3,FALSE))</f>
        <v>C/T</v>
      </c>
      <c r="I21" s="450" t="str">
        <f>IF(D21="","",VLOOKUP(B21,Data!$B$5:$M$402,12,FALSE))</f>
        <v>Indonesia</v>
      </c>
      <c r="J21" s="451" t="s">
        <v>925</v>
      </c>
      <c r="K21" s="452">
        <f>IF(D21="","",VLOOKUP(B21,Data!$B$5:$E$402,4,FALSE)*D21)</f>
        <v>266</v>
      </c>
      <c r="L21" s="445">
        <f>IF(D21="","",VLOOKUP(B21,Data!$B$5:$F$402,5,FALSE)*D21)</f>
        <v>246</v>
      </c>
      <c r="M21" s="448" t="e">
        <f>IF(B21=Data!#REF!,Data!#REF!,(IF(B21=Data!B111,Data!G111,(IF(B21=Data!#REF!,Data!#REF!,(IF(B21=Data!#REF!,Data!#REF!,(IF(B21=Data!#REF!,Data!#REF!,(IF(B21=Data!#REF!,Data!#REF!,(IF(B21=Data!#REF!,Data!#REF!,(IF(B21=Data!#REF!,Data!#REF!,Data!#REF!)))))))))))))))&amp;IF(B21=Data!#REF!,Data!#REF!,(IF(B21=Data!#REF!,Data!#REF!,(IF(B21=Data!#REF!,Data!#REF!,(IF(B21=Data!#REF!,Data!#REF!,(IF(B21=Data!B90,Data!G90,(IF(B21=Data!B93,Data!G908,(IF(B21=Data!#REF!,Data!#REF!,(IF(B21=Data!#REF!,Data!#REF!,Data!#REF!)))))))))))))))&amp;IF(B21=Data!#REF!,Data!#REF!,(IF(B21=Data!#REF!,Data!#REF!,(IF(B21=Data!#REF!,Data!#REF!,(IF(B21=Data!#REF!,Data!#REF!,(IF(B21=Data!#REF!,Data!#REF!,Data!#REF!)))))))))</f>
        <v>#REF!</v>
      </c>
      <c r="N21" s="453"/>
      <c r="O21" s="454"/>
      <c r="P21" s="455" t="e">
        <f>IF(B21=Data!#REF!,Data!#REF!,(IF(B21=Data!B111,Data!H111,(IF(B21=Data!#REF!,Data!#REF!,(IF(B21=Data!#REF!,Data!#REF!,(IF(B21=Data!#REF!,Data!#REF!,(IF(B21=Data!#REF!,Data!#REF!,(IF(B21=Data!#REF!,Data!#REF!,(IF(B21=Data!#REF!,Data!#REF!,Data!#REF!)))))))))))))))&amp;IF(B21=Data!#REF!,Data!#REF!,(IF(B21=Data!#REF!,Data!#REF!,(IF(B21=Data!#REF!,Data!#REF!,(IF(B21=Data!#REF!,Data!#REF!,(IF(B21=Data!B90,Data!H90,(IF(B21=Data!B93,Data!H908,(IF(B21=Data!#REF!,Data!#REF!,(IF(B21=Data!#REF!,Data!#REF!,Data!#REF!)))))))))))))))&amp;IF(B21=Data!#REF!,Data!#REF!,(IF(B21=Data!#REF!,Data!#REF!,(IF(B21=Data!#REF!,Data!#REF!,(IF(B21=Data!#REF!,Data!#REF!,(IF(B21=Data!#REF!,Data!#REF!,Data!#REF!)))))))))</f>
        <v>#REF!</v>
      </c>
      <c r="Q21" s="454"/>
      <c r="R21" s="454"/>
      <c r="S21" s="455" t="e">
        <f>IF(B21=Data!#REF!,Data!#REF!,(IF(B21=Data!B111,Data!I111,(IF(B21=Data!#REF!,Data!#REF!,(IF(B21=Data!#REF!,Data!#REF!,(IF(B21=Data!#REF!,Data!#REF!,(IF(B21=Data!#REF!,Data!#REF!,(IF(B21=Data!#REF!,Data!#REF!,(IF(B21=Data!#REF!,Data!#REF!,Data!#REF!)))))))))))))))&amp;IF(B21=Data!#REF!,Data!#REF!,(IF(B21=Data!#REF!,Data!#REF!,(IF(B21=Data!#REF!,Data!#REF!,(IF(B21=Data!#REF!,Data!#REF!,(IF(B21=Data!B90,Data!I90,(IF(B21=Data!B93,Data!I908,(IF(B21=Data!#REF!,Data!#REF!,(IF(B21=Data!#REF!,Data!#REF!,Data!#REF!)))))))))))))))&amp;IF(B21=Data!#REF!,Data!#REF!,(IF(B21=Data!#REF!,Data!#REF!,(IF(B21=Data!#REF!,Data!#REF!,(IF(B21=Data!#REF!,Data!#REF!,(IF(B21=Data!#REF!,Data!#REF!,Data!#REF!)))))))))</f>
        <v>#REF!</v>
      </c>
      <c r="T21" s="456"/>
      <c r="U21" s="455" t="e">
        <f>IF(B21=Data!#REF!,Data!#REF!,(IF(B21=Data!B111,Data!J111,(IF(B21=Data!#REF!,Data!#REF!,(IF(B21=Data!#REF!,Data!#REF!,(IF(B21=Data!#REF!,Data!#REF!,(IF(B21=Data!#REF!,Data!#REF!,(IF(B21=Data!#REF!,Data!#REF!,(IF(B21=Data!#REF!,Data!#REF!,Data!#REF!)))))))))))))))&amp;IF(B21=Data!#REF!,Data!#REF!,(IF(B21=Data!#REF!,Data!#REF!,(IF(B21=Data!#REF!,Data!#REF!,(IF(B21=Data!#REF!,Data!#REF!,(IF(B21=Data!B90,Data!J90,(IF(B21=Data!B93,Data!J908,(IF(B21=Data!#REF!,Data!#REF!,(IF(B21=Data!#REF!,Data!#REF!,Data!#REF!)))))))))))))))&amp;IF(B21=Data!#REF!,Data!#REF!,(IF(B21=Data!#REF!,Data!#REF!,(IF(B21=Data!#REF!,Data!#REF!,(IF(B21=Data!#REF!,Data!#REF!,(IF(B21=Data!#REF!,Data!#REF!,Data!#REF!)))))))))</f>
        <v>#REF!</v>
      </c>
      <c r="V21" s="457">
        <f>IF(D21="","",VLOOKUP(B21,Data!$B$5:$J$402,9,FALSE)*D21)</f>
        <v>1.488</v>
      </c>
    </row>
    <row r="22" spans="1:22" s="458" customFormat="1" ht="20" customHeight="1">
      <c r="A22" s="508">
        <v>4</v>
      </c>
      <c r="B22" s="462" t="s">
        <v>694</v>
      </c>
      <c r="C22" s="445" t="str">
        <f>IF(D22="","",VLOOKUP(B22,Data!$B$5:$L$402,2,FALSE))</f>
        <v>VAD6710</v>
      </c>
      <c r="D22" s="461">
        <v>2</v>
      </c>
      <c r="E22" s="463"/>
      <c r="F22" s="445">
        <f>IF(D22="","",VLOOKUP(B22,Data!$B$5:$L$402,11,FALSE))</f>
        <v>2978.04</v>
      </c>
      <c r="G22" s="448">
        <f t="shared" ref="G22" si="2">IF(D22&gt;0,D22*F22,"-")</f>
        <v>5956.08</v>
      </c>
      <c r="H22" s="449" t="str">
        <f>IF(D22="","",VLOOKUP(B22,Data!$B$5:$D$402,3,FALSE))</f>
        <v>C/T</v>
      </c>
      <c r="I22" s="450" t="str">
        <f>IF(D22="","",VLOOKUP(B22,Data!$B$5:$M$402,12,FALSE))</f>
        <v>Indonesia</v>
      </c>
      <c r="J22" s="451" t="s">
        <v>925</v>
      </c>
      <c r="K22" s="452">
        <f>IF(D22="","",VLOOKUP(B22,Data!$B$5:$E$402,4,FALSE)*D22)</f>
        <v>552</v>
      </c>
      <c r="L22" s="445">
        <f>IF(D22="","",VLOOKUP(B22,Data!$B$5:$F$402,5,FALSE)*D22)</f>
        <v>512</v>
      </c>
      <c r="M22" s="448" t="e">
        <f>IF(B22=Data!#REF!,Data!#REF!,(IF(B22=Data!B112,Data!G112,(IF(B22=Data!#REF!,Data!#REF!,(IF(B22=Data!#REF!,Data!#REF!,(IF(B22=Data!#REF!,Data!#REF!,(IF(B22=Data!#REF!,Data!#REF!,(IF(B22=Data!#REF!,Data!#REF!,(IF(B22=Data!#REF!,Data!#REF!,Data!#REF!)))))))))))))))&amp;IF(B22=Data!#REF!,Data!#REF!,(IF(B22=Data!#REF!,Data!#REF!,(IF(B22=Data!#REF!,Data!#REF!,(IF(B22=Data!#REF!,Data!#REF!,(IF(B22=Data!B91,Data!G91,(IF(B22=Data!B94,Data!G909,(IF(B22=Data!#REF!,Data!#REF!,(IF(B22=Data!#REF!,Data!#REF!,Data!#REF!)))))))))))))))&amp;IF(B22=Data!#REF!,Data!#REF!,(IF(B22=Data!#REF!,Data!#REF!,(IF(B22=Data!#REF!,Data!#REF!,(IF(B22=Data!#REF!,Data!#REF!,(IF(B22=Data!#REF!,Data!#REF!,Data!#REF!)))))))))</f>
        <v>#REF!</v>
      </c>
      <c r="N22" s="453"/>
      <c r="O22" s="454"/>
      <c r="P22" s="455" t="e">
        <f>IF(B22=Data!#REF!,Data!#REF!,(IF(B22=Data!B112,Data!H112,(IF(B22=Data!#REF!,Data!#REF!,(IF(B22=Data!#REF!,Data!#REF!,(IF(B22=Data!#REF!,Data!#REF!,(IF(B22=Data!#REF!,Data!#REF!,(IF(B22=Data!#REF!,Data!#REF!,(IF(B22=Data!#REF!,Data!#REF!,Data!#REF!)))))))))))))))&amp;IF(B22=Data!#REF!,Data!#REF!,(IF(B22=Data!#REF!,Data!#REF!,(IF(B22=Data!#REF!,Data!#REF!,(IF(B22=Data!#REF!,Data!#REF!,(IF(B22=Data!B91,Data!H91,(IF(B22=Data!B94,Data!H909,(IF(B22=Data!#REF!,Data!#REF!,(IF(B22=Data!#REF!,Data!#REF!,Data!#REF!)))))))))))))))&amp;IF(B22=Data!#REF!,Data!#REF!,(IF(B22=Data!#REF!,Data!#REF!,(IF(B22=Data!#REF!,Data!#REF!,(IF(B22=Data!#REF!,Data!#REF!,(IF(B22=Data!#REF!,Data!#REF!,Data!#REF!)))))))))</f>
        <v>#REF!</v>
      </c>
      <c r="Q22" s="454"/>
      <c r="R22" s="454"/>
      <c r="S22" s="455" t="e">
        <f>IF(B22=Data!#REF!,Data!#REF!,(IF(B22=Data!B112,Data!I112,(IF(B22=Data!#REF!,Data!#REF!,(IF(B22=Data!#REF!,Data!#REF!,(IF(B22=Data!#REF!,Data!#REF!,(IF(B22=Data!#REF!,Data!#REF!,(IF(B22=Data!#REF!,Data!#REF!,(IF(B22=Data!#REF!,Data!#REF!,Data!#REF!)))))))))))))))&amp;IF(B22=Data!#REF!,Data!#REF!,(IF(B22=Data!#REF!,Data!#REF!,(IF(B22=Data!#REF!,Data!#REF!,(IF(B22=Data!#REF!,Data!#REF!,(IF(B22=Data!B91,Data!I91,(IF(B22=Data!B94,Data!I909,(IF(B22=Data!#REF!,Data!#REF!,(IF(B22=Data!#REF!,Data!#REF!,Data!#REF!)))))))))))))))&amp;IF(B22=Data!#REF!,Data!#REF!,(IF(B22=Data!#REF!,Data!#REF!,(IF(B22=Data!#REF!,Data!#REF!,(IF(B22=Data!#REF!,Data!#REF!,(IF(B22=Data!#REF!,Data!#REF!,Data!#REF!)))))))))</f>
        <v>#REF!</v>
      </c>
      <c r="T22" s="456"/>
      <c r="U22" s="455" t="e">
        <f>IF(B22=Data!#REF!,Data!#REF!,(IF(B22=Data!B112,Data!J112,(IF(B22=Data!#REF!,Data!#REF!,(IF(B22=Data!#REF!,Data!#REF!,(IF(B22=Data!#REF!,Data!#REF!,(IF(B22=Data!#REF!,Data!#REF!,(IF(B22=Data!#REF!,Data!#REF!,(IF(B22=Data!#REF!,Data!#REF!,Data!#REF!)))))))))))))))&amp;IF(B22=Data!#REF!,Data!#REF!,(IF(B22=Data!#REF!,Data!#REF!,(IF(B22=Data!#REF!,Data!#REF!,(IF(B22=Data!#REF!,Data!#REF!,(IF(B22=Data!B91,Data!J91,(IF(B22=Data!B94,Data!J909,(IF(B22=Data!#REF!,Data!#REF!,(IF(B22=Data!#REF!,Data!#REF!,Data!#REF!)))))))))))))))&amp;IF(B22=Data!#REF!,Data!#REF!,(IF(B22=Data!#REF!,Data!#REF!,(IF(B22=Data!#REF!,Data!#REF!,(IF(B22=Data!#REF!,Data!#REF!,(IF(B22=Data!#REF!,Data!#REF!,Data!#REF!)))))))))</f>
        <v>#REF!</v>
      </c>
      <c r="V22" s="457">
        <f>IF(D22="","",VLOOKUP(B22,Data!$B$5:$J$402,9,FALSE)*D22)</f>
        <v>2.976</v>
      </c>
    </row>
    <row r="23" spans="1:22" s="458" customFormat="1" ht="20" customHeight="1">
      <c r="A23" s="508">
        <v>5</v>
      </c>
      <c r="B23" s="462" t="s">
        <v>300</v>
      </c>
      <c r="C23" s="445" t="str">
        <f>IF(D23="","",VLOOKUP(B23,Data!$B$5:$L$402,2,FALSE))</f>
        <v>WY50520</v>
      </c>
      <c r="D23" s="461">
        <v>2</v>
      </c>
      <c r="E23" s="463" t="s">
        <v>527</v>
      </c>
      <c r="F23" s="445">
        <f>IF(D23="","",VLOOKUP(B23,Data!$B$5:$L$402,11,FALSE))</f>
        <v>2846.56</v>
      </c>
      <c r="G23" s="448">
        <f t="shared" si="1"/>
        <v>5693.12</v>
      </c>
      <c r="H23" s="449" t="str">
        <f>IF(D23="","",VLOOKUP(B23,Data!$B$5:$D$402,3,FALSE))</f>
        <v>C/T</v>
      </c>
      <c r="I23" s="450" t="str">
        <f>IF(D23="","",VLOOKUP(B23,Data!$B$5:$M$402,12,FALSE))</f>
        <v>Indonesia</v>
      </c>
      <c r="J23" s="451" t="s">
        <v>925</v>
      </c>
      <c r="K23" s="452">
        <f>IF(D23="","",VLOOKUP(B23,Data!$B$5:$E$402,4,FALSE)*D23)</f>
        <v>532</v>
      </c>
      <c r="L23" s="445">
        <f>IF(D23="","",VLOOKUP(B23,Data!$B$5:$F$402,5,FALSE)*D23)</f>
        <v>492</v>
      </c>
      <c r="M23" s="448" t="e">
        <f>IF(B23=Data!#REF!,Data!#REF!,(IF(B23=Data!B113,Data!G113,(IF(B23=Data!#REF!,Data!#REF!,(IF(B23=Data!#REF!,Data!#REF!,(IF(B23=Data!#REF!,Data!#REF!,(IF(B23=Data!#REF!,Data!#REF!,(IF(B23=Data!#REF!,Data!#REF!,(IF(B23=Data!#REF!,Data!#REF!,Data!#REF!)))))))))))))))&amp;IF(B23=Data!#REF!,Data!#REF!,(IF(B23=Data!#REF!,Data!#REF!,(IF(B23=Data!#REF!,Data!#REF!,(IF(B23=Data!#REF!,Data!#REF!,(IF(B23=Data!B92,Data!G92,(IF(B23=Data!B95,Data!G910,(IF(B23=Data!#REF!,Data!#REF!,(IF(B23=Data!#REF!,Data!#REF!,Data!#REF!)))))))))))))))&amp;IF(B23=Data!#REF!,Data!#REF!,(IF(B23=Data!#REF!,Data!#REF!,(IF(B23=Data!#REF!,Data!#REF!,(IF(B23=Data!#REF!,Data!#REF!,(IF(B23=Data!#REF!,Data!#REF!,Data!#REF!)))))))))</f>
        <v>#REF!</v>
      </c>
      <c r="N23" s="453"/>
      <c r="O23" s="454"/>
      <c r="P23" s="455" t="e">
        <f>IF(B23=Data!#REF!,Data!#REF!,(IF(B23=Data!B113,Data!H113,(IF(B23=Data!#REF!,Data!#REF!,(IF(B23=Data!#REF!,Data!#REF!,(IF(B23=Data!#REF!,Data!#REF!,(IF(B23=Data!#REF!,Data!#REF!,(IF(B23=Data!#REF!,Data!#REF!,(IF(B23=Data!#REF!,Data!#REF!,Data!#REF!)))))))))))))))&amp;IF(B23=Data!#REF!,Data!#REF!,(IF(B23=Data!#REF!,Data!#REF!,(IF(B23=Data!#REF!,Data!#REF!,(IF(B23=Data!#REF!,Data!#REF!,(IF(B23=Data!B92,Data!H92,(IF(B23=Data!B95,Data!H910,(IF(B23=Data!#REF!,Data!#REF!,(IF(B23=Data!#REF!,Data!#REF!,Data!#REF!)))))))))))))))&amp;IF(B23=Data!#REF!,Data!#REF!,(IF(B23=Data!#REF!,Data!#REF!,(IF(B23=Data!#REF!,Data!#REF!,(IF(B23=Data!#REF!,Data!#REF!,(IF(B23=Data!#REF!,Data!#REF!,Data!#REF!)))))))))</f>
        <v>#REF!</v>
      </c>
      <c r="Q23" s="454"/>
      <c r="R23" s="454"/>
      <c r="S23" s="455" t="e">
        <f>IF(B23=Data!#REF!,Data!#REF!,(IF(B23=Data!B113,Data!I113,(IF(B23=Data!#REF!,Data!#REF!,(IF(B23=Data!#REF!,Data!#REF!,(IF(B23=Data!#REF!,Data!#REF!,(IF(B23=Data!#REF!,Data!#REF!,(IF(B23=Data!#REF!,Data!#REF!,(IF(B23=Data!#REF!,Data!#REF!,Data!#REF!)))))))))))))))&amp;IF(B23=Data!#REF!,Data!#REF!,(IF(B23=Data!#REF!,Data!#REF!,(IF(B23=Data!#REF!,Data!#REF!,(IF(B23=Data!#REF!,Data!#REF!,(IF(B23=Data!B92,Data!I92,(IF(B23=Data!B95,Data!I910,(IF(B23=Data!#REF!,Data!#REF!,(IF(B23=Data!#REF!,Data!#REF!,Data!#REF!)))))))))))))))&amp;IF(B23=Data!#REF!,Data!#REF!,(IF(B23=Data!#REF!,Data!#REF!,(IF(B23=Data!#REF!,Data!#REF!,(IF(B23=Data!#REF!,Data!#REF!,(IF(B23=Data!#REF!,Data!#REF!,Data!#REF!)))))))))</f>
        <v>#REF!</v>
      </c>
      <c r="T23" s="456"/>
      <c r="U23" s="455" t="e">
        <f>IF(B23=Data!#REF!,Data!#REF!,(IF(B23=Data!B113,Data!J113,(IF(B23=Data!#REF!,Data!#REF!,(IF(B23=Data!#REF!,Data!#REF!,(IF(B23=Data!#REF!,Data!#REF!,(IF(B23=Data!#REF!,Data!#REF!,(IF(B23=Data!#REF!,Data!#REF!,(IF(B23=Data!#REF!,Data!#REF!,Data!#REF!)))))))))))))))&amp;IF(B23=Data!#REF!,Data!#REF!,(IF(B23=Data!#REF!,Data!#REF!,(IF(B23=Data!#REF!,Data!#REF!,(IF(B23=Data!#REF!,Data!#REF!,(IF(B23=Data!B92,Data!J92,(IF(B23=Data!B95,Data!J910,(IF(B23=Data!#REF!,Data!#REF!,(IF(B23=Data!#REF!,Data!#REF!,Data!#REF!)))))))))))))))&amp;IF(B23=Data!#REF!,Data!#REF!,(IF(B23=Data!#REF!,Data!#REF!,(IF(B23=Data!#REF!,Data!#REF!,(IF(B23=Data!#REF!,Data!#REF!,(IF(B23=Data!#REF!,Data!#REF!,Data!#REF!)))))))))</f>
        <v>#REF!</v>
      </c>
      <c r="V23" s="457">
        <f>IF(D23="","",VLOOKUP(B23,Data!$B$5:$J$402,9,FALSE)*D23)</f>
        <v>2.976</v>
      </c>
    </row>
    <row r="24" spans="1:22" s="458" customFormat="1" ht="20" customHeight="1">
      <c r="A24" s="443"/>
      <c r="B24" s="444" t="s">
        <v>935</v>
      </c>
      <c r="C24" s="445" t="str">
        <f>IF(D24="","",VLOOKUP(B24,Data!$B$5:$L$402,2,FALSE))</f>
        <v/>
      </c>
      <c r="D24" s="446"/>
      <c r="E24" s="447"/>
      <c r="F24" s="445" t="str">
        <f>IF(D24="","",VLOOKUP(B24,Data!$B$5:$L$402,11,FALSE))</f>
        <v/>
      </c>
      <c r="G24" s="448" t="str">
        <f>IF(D24&gt;0,D24*F24,"-")</f>
        <v>-</v>
      </c>
      <c r="H24" s="449" t="str">
        <f>IF(D24="","",VLOOKUP(B24,Data!$B$5:$D$402,3,FALSE))</f>
        <v/>
      </c>
      <c r="I24" s="450" t="str">
        <f>IF(D24="","",VLOOKUP(B24,Data!$B$5:$M$402,12,FALSE))</f>
        <v/>
      </c>
      <c r="J24" s="451"/>
      <c r="K24" s="452" t="str">
        <f>IF(D24="","",VLOOKUP(B24,Data!$B$5:$E$402,4,FALSE)*D24)</f>
        <v/>
      </c>
      <c r="L24" s="445" t="str">
        <f>IF(D24="","",VLOOKUP(B24,Data!$B$5:$F$402,5,FALSE)*D24)</f>
        <v/>
      </c>
      <c r="M24" s="448" t="e">
        <f>IF(B24=Data!#REF!,Data!#REF!,(IF(B24=Data!B123,Data!G123,(IF(B24=Data!#REF!,Data!#REF!,(IF(B24=Data!#REF!,Data!#REF!,(IF(B24=Data!#REF!,Data!#REF!,(IF(B24=Data!#REF!,Data!#REF!,(IF(B24=Data!#REF!,Data!#REF!,(IF(B24=Data!#REF!,Data!#REF!,Data!#REF!)))))))))))))))&amp;IF(B24=Data!#REF!,Data!#REF!,(IF(B24=Data!#REF!,Data!#REF!,(IF(B24=Data!#REF!,Data!#REF!,(IF(B24=Data!#REF!,Data!#REF!,(IF(B24=Data!B102,Data!G102,(IF(B24=Data!B105,Data!G920,(IF(B24=Data!#REF!,Data!#REF!,(IF(B24=Data!#REF!,Data!#REF!,Data!#REF!)))))))))))))))&amp;IF(B24=Data!#REF!,Data!#REF!,(IF(B24=Data!#REF!,Data!#REF!,(IF(B24=Data!#REF!,Data!#REF!,(IF(B24=Data!#REF!,Data!#REF!,(IF(B24=Data!#REF!,Data!#REF!,Data!#REF!)))))))))</f>
        <v>#REF!</v>
      </c>
      <c r="N24" s="453"/>
      <c r="O24" s="454"/>
      <c r="P24" s="455" t="e">
        <f>IF(B24=Data!#REF!,Data!#REF!,(IF(B24=Data!B123,Data!H123,(IF(B24=Data!#REF!,Data!#REF!,(IF(B24=Data!#REF!,Data!#REF!,(IF(B24=Data!#REF!,Data!#REF!,(IF(B24=Data!#REF!,Data!#REF!,(IF(B24=Data!#REF!,Data!#REF!,(IF(B24=Data!#REF!,Data!#REF!,Data!#REF!)))))))))))))))&amp;IF(B24=Data!#REF!,Data!#REF!,(IF(B24=Data!#REF!,Data!#REF!,(IF(B24=Data!#REF!,Data!#REF!,(IF(B24=Data!#REF!,Data!#REF!,(IF(B24=Data!B102,Data!H102,(IF(B24=Data!B105,Data!H920,(IF(B24=Data!#REF!,Data!#REF!,(IF(B24=Data!#REF!,Data!#REF!,Data!#REF!)))))))))))))))&amp;IF(B24=Data!#REF!,Data!#REF!,(IF(B24=Data!#REF!,Data!#REF!,(IF(B24=Data!#REF!,Data!#REF!,(IF(B24=Data!#REF!,Data!#REF!,(IF(B24=Data!#REF!,Data!#REF!,Data!#REF!)))))))))</f>
        <v>#REF!</v>
      </c>
      <c r="Q24" s="454"/>
      <c r="R24" s="454"/>
      <c r="S24" s="455" t="e">
        <f>IF(B24=Data!#REF!,Data!#REF!,(IF(B24=Data!B123,Data!I123,(IF(B24=Data!#REF!,Data!#REF!,(IF(B24=Data!#REF!,Data!#REF!,(IF(B24=Data!#REF!,Data!#REF!,(IF(B24=Data!#REF!,Data!#REF!,(IF(B24=Data!#REF!,Data!#REF!,(IF(B24=Data!#REF!,Data!#REF!,Data!#REF!)))))))))))))))&amp;IF(B24=Data!#REF!,Data!#REF!,(IF(B24=Data!#REF!,Data!#REF!,(IF(B24=Data!#REF!,Data!#REF!,(IF(B24=Data!#REF!,Data!#REF!,(IF(B24=Data!B102,Data!I102,(IF(B24=Data!B105,Data!I920,(IF(B24=Data!#REF!,Data!#REF!,(IF(B24=Data!#REF!,Data!#REF!,Data!#REF!)))))))))))))))&amp;IF(B24=Data!#REF!,Data!#REF!,(IF(B24=Data!#REF!,Data!#REF!,(IF(B24=Data!#REF!,Data!#REF!,(IF(B24=Data!#REF!,Data!#REF!,(IF(B24=Data!#REF!,Data!#REF!,Data!#REF!)))))))))</f>
        <v>#REF!</v>
      </c>
      <c r="T24" s="456"/>
      <c r="U24" s="455" t="e">
        <f>IF(B24=Data!#REF!,Data!#REF!,(IF(B24=Data!B123,Data!J123,(IF(B24=Data!#REF!,Data!#REF!,(IF(B24=Data!#REF!,Data!#REF!,(IF(B24=Data!#REF!,Data!#REF!,(IF(B24=Data!#REF!,Data!#REF!,(IF(B24=Data!#REF!,Data!#REF!,(IF(B24=Data!#REF!,Data!#REF!,Data!#REF!)))))))))))))))&amp;IF(B24=Data!#REF!,Data!#REF!,(IF(B24=Data!#REF!,Data!#REF!,(IF(B24=Data!#REF!,Data!#REF!,(IF(B24=Data!#REF!,Data!#REF!,(IF(B24=Data!B102,Data!J102,(IF(B24=Data!B105,Data!J920,(IF(B24=Data!#REF!,Data!#REF!,(IF(B24=Data!#REF!,Data!#REF!,Data!#REF!)))))))))))))))&amp;IF(B24=Data!#REF!,Data!#REF!,(IF(B24=Data!#REF!,Data!#REF!,(IF(B24=Data!#REF!,Data!#REF!,(IF(B24=Data!#REF!,Data!#REF!,(IF(B24=Data!#REF!,Data!#REF!,Data!#REF!)))))))))</f>
        <v>#REF!</v>
      </c>
      <c r="V24" s="457" t="str">
        <f>IF(D24="","",VLOOKUP(B24,Data!$B$5:$J$402,9,FALSE)*D24)</f>
        <v/>
      </c>
    </row>
    <row r="25" spans="1:22" s="458" customFormat="1" ht="20" customHeight="1">
      <c r="A25" s="508">
        <v>6</v>
      </c>
      <c r="B25" s="460" t="s">
        <v>357</v>
      </c>
      <c r="C25" s="445" t="str">
        <f>IF(D25="","",VLOOKUP(B25,Data!$B$5:$L$402,2,FALSE))</f>
        <v>WQ78290</v>
      </c>
      <c r="D25" s="461">
        <v>2</v>
      </c>
      <c r="E25" s="447"/>
      <c r="F25" s="445">
        <f>IF(D25="","",VLOOKUP(B25,Data!$B$5:$L$402,11,FALSE))</f>
        <v>4283.7299999999996</v>
      </c>
      <c r="G25" s="448">
        <f>IF(D25&gt;0,D25*F25,"-")</f>
        <v>8567.4599999999991</v>
      </c>
      <c r="H25" s="449" t="str">
        <f>IF(D25="","",VLOOKUP(B25,Data!$B$5:$D$402,3,FALSE))</f>
        <v>C/T</v>
      </c>
      <c r="I25" s="450" t="str">
        <f>IF(D25="","",VLOOKUP(B25,Data!$B$5:$M$402,12,FALSE))</f>
        <v>Indonesia</v>
      </c>
      <c r="J25" s="451" t="s">
        <v>936</v>
      </c>
      <c r="K25" s="452">
        <f>IF(D25="","",VLOOKUP(B25,Data!$B$5:$E$402,4,FALSE)*D25)</f>
        <v>610</v>
      </c>
      <c r="L25" s="445">
        <f>IF(D25="","",VLOOKUP(B25,Data!$B$5:$F$402,5,FALSE)*D25)</f>
        <v>538</v>
      </c>
      <c r="M25" s="448" t="e">
        <f>IF(B25=Data!#REF!,Data!#REF!,(IF(B25=Data!B116,Data!G116,(IF(B25=Data!#REF!,Data!#REF!,(IF(B25=Data!#REF!,Data!#REF!,(IF(B25=Data!#REF!,Data!#REF!,(IF(B25=Data!#REF!,Data!#REF!,(IF(B25=Data!#REF!,Data!#REF!,(IF(B25=Data!#REF!,Data!#REF!,Data!#REF!)))))))))))))))&amp;IF(B25=Data!#REF!,Data!#REF!,(IF(B25=Data!#REF!,Data!#REF!,(IF(B25=Data!#REF!,Data!#REF!,(IF(B25=Data!#REF!,Data!#REF!,(IF(B25=Data!B95,Data!G95,(IF(B25=Data!B98,Data!G913,(IF(B25=Data!#REF!,Data!#REF!,(IF(B25=Data!#REF!,Data!#REF!,Data!#REF!)))))))))))))))&amp;IF(B25=Data!#REF!,Data!#REF!,(IF(B25=Data!#REF!,Data!#REF!,(IF(B25=Data!#REF!,Data!#REF!,(IF(B25=Data!#REF!,Data!#REF!,(IF(B25=Data!#REF!,Data!#REF!,Data!#REF!)))))))))</f>
        <v>#REF!</v>
      </c>
      <c r="N25" s="453"/>
      <c r="O25" s="454"/>
      <c r="P25" s="455" t="e">
        <f>IF(B25=Data!#REF!,Data!#REF!,(IF(B25=Data!B116,Data!H116,(IF(B25=Data!#REF!,Data!#REF!,(IF(B25=Data!#REF!,Data!#REF!,(IF(B25=Data!#REF!,Data!#REF!,(IF(B25=Data!#REF!,Data!#REF!,(IF(B25=Data!#REF!,Data!#REF!,(IF(B25=Data!#REF!,Data!#REF!,Data!#REF!)))))))))))))))&amp;IF(B25=Data!#REF!,Data!#REF!,(IF(B25=Data!#REF!,Data!#REF!,(IF(B25=Data!#REF!,Data!#REF!,(IF(B25=Data!#REF!,Data!#REF!,(IF(B25=Data!B95,Data!H95,(IF(B25=Data!B98,Data!H913,(IF(B25=Data!#REF!,Data!#REF!,(IF(B25=Data!#REF!,Data!#REF!,Data!#REF!)))))))))))))))&amp;IF(B25=Data!#REF!,Data!#REF!,(IF(B25=Data!#REF!,Data!#REF!,(IF(B25=Data!#REF!,Data!#REF!,(IF(B25=Data!#REF!,Data!#REF!,(IF(B25=Data!#REF!,Data!#REF!,Data!#REF!)))))))))</f>
        <v>#REF!</v>
      </c>
      <c r="Q25" s="454"/>
      <c r="R25" s="454"/>
      <c r="S25" s="455" t="e">
        <f>IF(B25=Data!#REF!,Data!#REF!,(IF(B25=Data!B116,Data!I116,(IF(B25=Data!#REF!,Data!#REF!,(IF(B25=Data!#REF!,Data!#REF!,(IF(B25=Data!#REF!,Data!#REF!,(IF(B25=Data!#REF!,Data!#REF!,(IF(B25=Data!#REF!,Data!#REF!,(IF(B25=Data!#REF!,Data!#REF!,Data!#REF!)))))))))))))))&amp;IF(B25=Data!#REF!,Data!#REF!,(IF(B25=Data!#REF!,Data!#REF!,(IF(B25=Data!#REF!,Data!#REF!,(IF(B25=Data!#REF!,Data!#REF!,(IF(B25=Data!B95,Data!I95,(IF(B25=Data!B98,Data!I913,(IF(B25=Data!#REF!,Data!#REF!,(IF(B25=Data!#REF!,Data!#REF!,Data!#REF!)))))))))))))))&amp;IF(B25=Data!#REF!,Data!#REF!,(IF(B25=Data!#REF!,Data!#REF!,(IF(B25=Data!#REF!,Data!#REF!,(IF(B25=Data!#REF!,Data!#REF!,(IF(B25=Data!#REF!,Data!#REF!,Data!#REF!)))))))))</f>
        <v>#REF!</v>
      </c>
      <c r="T25" s="456"/>
      <c r="U25" s="455" t="e">
        <f>IF(B25=Data!#REF!,Data!#REF!,(IF(B25=Data!B116,Data!J116,(IF(B25=Data!#REF!,Data!#REF!,(IF(B25=Data!#REF!,Data!#REF!,(IF(B25=Data!#REF!,Data!#REF!,(IF(B25=Data!#REF!,Data!#REF!,(IF(B25=Data!#REF!,Data!#REF!,(IF(B25=Data!#REF!,Data!#REF!,Data!#REF!)))))))))))))))&amp;IF(B25=Data!#REF!,Data!#REF!,(IF(B25=Data!#REF!,Data!#REF!,(IF(B25=Data!#REF!,Data!#REF!,(IF(B25=Data!#REF!,Data!#REF!,(IF(B25=Data!B95,Data!J95,(IF(B25=Data!B98,Data!J913,(IF(B25=Data!#REF!,Data!#REF!,(IF(B25=Data!#REF!,Data!#REF!,Data!#REF!)))))))))))))))&amp;IF(B25=Data!#REF!,Data!#REF!,(IF(B25=Data!#REF!,Data!#REF!,(IF(B25=Data!#REF!,Data!#REF!,(IF(B25=Data!#REF!,Data!#REF!,(IF(B25=Data!#REF!,Data!#REF!,Data!#REF!)))))))))</f>
        <v>#REF!</v>
      </c>
      <c r="V25" s="457">
        <f>IF(D25="","",VLOOKUP(B25,Data!$B$5:$J$402,9,FALSE)*D25)</f>
        <v>3.0680000000000001</v>
      </c>
    </row>
    <row r="26" spans="1:22" s="458" customFormat="1" ht="20" customHeight="1">
      <c r="A26" s="508">
        <v>7</v>
      </c>
      <c r="B26" s="462" t="s">
        <v>241</v>
      </c>
      <c r="C26" s="445" t="str">
        <f>IF(D26="","",VLOOKUP(B26,Data!$B$5:$L$402,2,FALSE))</f>
        <v>AAC7368</v>
      </c>
      <c r="D26" s="461">
        <v>32</v>
      </c>
      <c r="E26" s="447"/>
      <c r="F26" s="445">
        <f>IF(D26="","",VLOOKUP(B26,Data!$B$5:$L$402,11,FALSE))</f>
        <v>2618.06</v>
      </c>
      <c r="G26" s="448">
        <f>IF(D26&gt;0,D26*F26,"-")</f>
        <v>83777.919999999998</v>
      </c>
      <c r="H26" s="449" t="str">
        <f>IF(D26="","",VLOOKUP(B26,Data!$B$5:$D$402,3,FALSE))</f>
        <v>C/T</v>
      </c>
      <c r="I26" s="450" t="str">
        <f>IF(D26="","",VLOOKUP(B26,Data!$B$5:$M$402,12,FALSE))</f>
        <v>Indonesia</v>
      </c>
      <c r="J26" s="451" t="s">
        <v>936</v>
      </c>
      <c r="K26" s="452">
        <f>IF(D26="","",VLOOKUP(B26,Data!$B$5:$E$402,4,FALSE)*D26)</f>
        <v>8512</v>
      </c>
      <c r="L26" s="445">
        <f>IF(D26="","",VLOOKUP(B26,Data!$B$5:$F$402,5,FALSE)*D26)</f>
        <v>7872</v>
      </c>
      <c r="M26" s="448" t="e">
        <f>IF(B26=Data!#REF!,Data!#REF!,(IF(B26=Data!B118,Data!G118,(IF(B26=Data!#REF!,Data!#REF!,(IF(B26=Data!#REF!,Data!#REF!,(IF(B26=Data!#REF!,Data!#REF!,(IF(B26=Data!#REF!,Data!#REF!,(IF(B26=Data!#REF!,Data!#REF!,(IF(B26=Data!#REF!,Data!#REF!,Data!#REF!)))))))))))))))&amp;IF(B26=Data!#REF!,Data!#REF!,(IF(B26=Data!#REF!,Data!#REF!,(IF(B26=Data!#REF!,Data!#REF!,(IF(B26=Data!#REF!,Data!#REF!,(IF(B26=Data!B97,Data!G97,(IF(B26=Data!B100,Data!G915,(IF(B26=Data!#REF!,Data!#REF!,(IF(B26=Data!#REF!,Data!#REF!,Data!#REF!)))))))))))))))&amp;IF(B26=Data!#REF!,Data!#REF!,(IF(B26=Data!#REF!,Data!#REF!,(IF(B26=Data!#REF!,Data!#REF!,(IF(B26=Data!#REF!,Data!#REF!,(IF(B26=Data!#REF!,Data!#REF!,Data!#REF!)))))))))</f>
        <v>#REF!</v>
      </c>
      <c r="N26" s="453"/>
      <c r="O26" s="454"/>
      <c r="P26" s="455" t="e">
        <f>IF(B26=Data!#REF!,Data!#REF!,(IF(B26=Data!B118,Data!H118,(IF(B26=Data!#REF!,Data!#REF!,(IF(B26=Data!#REF!,Data!#REF!,(IF(B26=Data!#REF!,Data!#REF!,(IF(B26=Data!#REF!,Data!#REF!,(IF(B26=Data!#REF!,Data!#REF!,(IF(B26=Data!#REF!,Data!#REF!,Data!#REF!)))))))))))))))&amp;IF(B26=Data!#REF!,Data!#REF!,(IF(B26=Data!#REF!,Data!#REF!,(IF(B26=Data!#REF!,Data!#REF!,(IF(B26=Data!#REF!,Data!#REF!,(IF(B26=Data!B97,Data!H97,(IF(B26=Data!B100,Data!H915,(IF(B26=Data!#REF!,Data!#REF!,(IF(B26=Data!#REF!,Data!#REF!,Data!#REF!)))))))))))))))&amp;IF(B26=Data!#REF!,Data!#REF!,(IF(B26=Data!#REF!,Data!#REF!,(IF(B26=Data!#REF!,Data!#REF!,(IF(B26=Data!#REF!,Data!#REF!,(IF(B26=Data!#REF!,Data!#REF!,Data!#REF!)))))))))</f>
        <v>#REF!</v>
      </c>
      <c r="Q26" s="454"/>
      <c r="R26" s="454"/>
      <c r="S26" s="455" t="e">
        <f>IF(B26=Data!#REF!,Data!#REF!,(IF(B26=Data!B118,Data!I118,(IF(B26=Data!#REF!,Data!#REF!,(IF(B26=Data!#REF!,Data!#REF!,(IF(B26=Data!#REF!,Data!#REF!,(IF(B26=Data!#REF!,Data!#REF!,(IF(B26=Data!#REF!,Data!#REF!,(IF(B26=Data!#REF!,Data!#REF!,Data!#REF!)))))))))))))))&amp;IF(B26=Data!#REF!,Data!#REF!,(IF(B26=Data!#REF!,Data!#REF!,(IF(B26=Data!#REF!,Data!#REF!,(IF(B26=Data!#REF!,Data!#REF!,(IF(B26=Data!B97,Data!I97,(IF(B26=Data!B100,Data!I915,(IF(B26=Data!#REF!,Data!#REF!,(IF(B26=Data!#REF!,Data!#REF!,Data!#REF!)))))))))))))))&amp;IF(B26=Data!#REF!,Data!#REF!,(IF(B26=Data!#REF!,Data!#REF!,(IF(B26=Data!#REF!,Data!#REF!,(IF(B26=Data!#REF!,Data!#REF!,(IF(B26=Data!#REF!,Data!#REF!,Data!#REF!)))))))))</f>
        <v>#REF!</v>
      </c>
      <c r="T26" s="456"/>
      <c r="U26" s="455" t="e">
        <f>IF(B26=Data!#REF!,Data!#REF!,(IF(B26=Data!B118,Data!J118,(IF(B26=Data!#REF!,Data!#REF!,(IF(B26=Data!#REF!,Data!#REF!,(IF(B26=Data!#REF!,Data!#REF!,(IF(B26=Data!#REF!,Data!#REF!,(IF(B26=Data!#REF!,Data!#REF!,(IF(B26=Data!#REF!,Data!#REF!,Data!#REF!)))))))))))))))&amp;IF(B26=Data!#REF!,Data!#REF!,(IF(B26=Data!#REF!,Data!#REF!,(IF(B26=Data!#REF!,Data!#REF!,(IF(B26=Data!#REF!,Data!#REF!,(IF(B26=Data!B97,Data!J97,(IF(B26=Data!B100,Data!J915,(IF(B26=Data!#REF!,Data!#REF!,(IF(B26=Data!#REF!,Data!#REF!,Data!#REF!)))))))))))))))&amp;IF(B26=Data!#REF!,Data!#REF!,(IF(B26=Data!#REF!,Data!#REF!,(IF(B26=Data!#REF!,Data!#REF!,(IF(B26=Data!#REF!,Data!#REF!,(IF(B26=Data!#REF!,Data!#REF!,Data!#REF!)))))))))</f>
        <v>#REF!</v>
      </c>
      <c r="V26" s="457">
        <f>IF(D26="","",VLOOKUP(B26,Data!$B$5:$J$402,9,FALSE)*D26)</f>
        <v>47.616</v>
      </c>
    </row>
    <row r="27" spans="1:22" s="458" customFormat="1" ht="20" customHeight="1">
      <c r="A27" s="459"/>
      <c r="B27" s="462"/>
      <c r="C27" s="445" t="str">
        <f>IF(D27="","",VLOOKUP(B27,Data!$B$5:$L$402,2,FALSE))</f>
        <v/>
      </c>
      <c r="D27" s="461"/>
      <c r="E27" s="463"/>
      <c r="F27" s="445" t="str">
        <f>IF(D27="","",VLOOKUP(B27,Data!$B$5:$L$402,11,FALSE))</f>
        <v/>
      </c>
      <c r="G27" s="448" t="str">
        <f t="shared" si="1"/>
        <v>-</v>
      </c>
      <c r="H27" s="449" t="str">
        <f>IF(D27="","",VLOOKUP(B27,Data!$B$5:$D$402,3,FALSE))</f>
        <v/>
      </c>
      <c r="I27" s="450" t="str">
        <f>IF(D27="","",VLOOKUP(B27,Data!$B$5:$M$402,12,FALSE))</f>
        <v/>
      </c>
      <c r="J27" s="451"/>
      <c r="K27" s="452" t="str">
        <f>IF(D27="","",VLOOKUP(B27,Data!$B$5:$E$402,4,FALSE)*D27)</f>
        <v/>
      </c>
      <c r="L27" s="445" t="str">
        <f>IF(D27="","",VLOOKUP(B27,Data!$B$5:$F$402,5,FALSE)*D27)</f>
        <v/>
      </c>
      <c r="M27" s="448" t="e">
        <f>IF(B27=Data!#REF!,Data!#REF!,(IF(B27=Data!B114,Data!G114,(IF(B27=Data!#REF!,Data!#REF!,(IF(B27=Data!#REF!,Data!#REF!,(IF(B27=Data!#REF!,Data!#REF!,(IF(B27=Data!#REF!,Data!#REF!,(IF(B27=Data!#REF!,Data!#REF!,(IF(B27=Data!#REF!,Data!#REF!,Data!#REF!)))))))))))))))&amp;IF(B27=Data!#REF!,Data!#REF!,(IF(B27=Data!#REF!,Data!#REF!,(IF(B27=Data!#REF!,Data!#REF!,(IF(B27=Data!#REF!,Data!#REF!,(IF(B27=Data!B93,Data!G93,(IF(B27=Data!B96,Data!G911,(IF(B27=Data!#REF!,Data!#REF!,(IF(B27=Data!#REF!,Data!#REF!,Data!#REF!)))))))))))))))&amp;IF(B27=Data!#REF!,Data!#REF!,(IF(B27=Data!#REF!,Data!#REF!,(IF(B27=Data!#REF!,Data!#REF!,(IF(B27=Data!#REF!,Data!#REF!,(IF(B27=Data!#REF!,Data!#REF!,Data!#REF!)))))))))</f>
        <v>#REF!</v>
      </c>
      <c r="N27" s="453"/>
      <c r="O27" s="454"/>
      <c r="P27" s="455" t="e">
        <f>IF(B27=Data!#REF!,Data!#REF!,(IF(B27=Data!B114,Data!H114,(IF(B27=Data!#REF!,Data!#REF!,(IF(B27=Data!#REF!,Data!#REF!,(IF(B27=Data!#REF!,Data!#REF!,(IF(B27=Data!#REF!,Data!#REF!,(IF(B27=Data!#REF!,Data!#REF!,(IF(B27=Data!#REF!,Data!#REF!,Data!#REF!)))))))))))))))&amp;IF(B27=Data!#REF!,Data!#REF!,(IF(B27=Data!#REF!,Data!#REF!,(IF(B27=Data!#REF!,Data!#REF!,(IF(B27=Data!#REF!,Data!#REF!,(IF(B27=Data!B93,Data!H93,(IF(B27=Data!B96,Data!H911,(IF(B27=Data!#REF!,Data!#REF!,(IF(B27=Data!#REF!,Data!#REF!,Data!#REF!)))))))))))))))&amp;IF(B27=Data!#REF!,Data!#REF!,(IF(B27=Data!#REF!,Data!#REF!,(IF(B27=Data!#REF!,Data!#REF!,(IF(B27=Data!#REF!,Data!#REF!,(IF(B27=Data!#REF!,Data!#REF!,Data!#REF!)))))))))</f>
        <v>#REF!</v>
      </c>
      <c r="Q27" s="454"/>
      <c r="R27" s="454"/>
      <c r="S27" s="455" t="e">
        <f>IF(B27=Data!#REF!,Data!#REF!,(IF(B27=Data!B114,Data!I114,(IF(B27=Data!#REF!,Data!#REF!,(IF(B27=Data!#REF!,Data!#REF!,(IF(B27=Data!#REF!,Data!#REF!,(IF(B27=Data!#REF!,Data!#REF!,(IF(B27=Data!#REF!,Data!#REF!,(IF(B27=Data!#REF!,Data!#REF!,Data!#REF!)))))))))))))))&amp;IF(B27=Data!#REF!,Data!#REF!,(IF(B27=Data!#REF!,Data!#REF!,(IF(B27=Data!#REF!,Data!#REF!,(IF(B27=Data!#REF!,Data!#REF!,(IF(B27=Data!B93,Data!I93,(IF(B27=Data!B96,Data!I911,(IF(B27=Data!#REF!,Data!#REF!,(IF(B27=Data!#REF!,Data!#REF!,Data!#REF!)))))))))))))))&amp;IF(B27=Data!#REF!,Data!#REF!,(IF(B27=Data!#REF!,Data!#REF!,(IF(B27=Data!#REF!,Data!#REF!,(IF(B27=Data!#REF!,Data!#REF!,(IF(B27=Data!#REF!,Data!#REF!,Data!#REF!)))))))))</f>
        <v>#REF!</v>
      </c>
      <c r="T27" s="456"/>
      <c r="U27" s="455" t="e">
        <f>IF(B27=Data!#REF!,Data!#REF!,(IF(B27=Data!B114,Data!J114,(IF(B27=Data!#REF!,Data!#REF!,(IF(B27=Data!#REF!,Data!#REF!,(IF(B27=Data!#REF!,Data!#REF!,(IF(B27=Data!#REF!,Data!#REF!,(IF(B27=Data!#REF!,Data!#REF!,(IF(B27=Data!#REF!,Data!#REF!,Data!#REF!)))))))))))))))&amp;IF(B27=Data!#REF!,Data!#REF!,(IF(B27=Data!#REF!,Data!#REF!,(IF(B27=Data!#REF!,Data!#REF!,(IF(B27=Data!#REF!,Data!#REF!,(IF(B27=Data!B93,Data!J93,(IF(B27=Data!B96,Data!J911,(IF(B27=Data!#REF!,Data!#REF!,(IF(B27=Data!#REF!,Data!#REF!,Data!#REF!)))))))))))))))&amp;IF(B27=Data!#REF!,Data!#REF!,(IF(B27=Data!#REF!,Data!#REF!,(IF(B27=Data!#REF!,Data!#REF!,(IF(B27=Data!#REF!,Data!#REF!,(IF(B27=Data!#REF!,Data!#REF!,Data!#REF!)))))))))</f>
        <v>#REF!</v>
      </c>
      <c r="V27" s="457" t="str">
        <f>IF(D27="","",VLOOKUP(B27,Data!$B$5:$J$402,9,FALSE)*D27)</f>
        <v/>
      </c>
    </row>
    <row r="28" spans="1:22" s="458" customFormat="1" ht="17.5">
      <c r="A28" s="464"/>
      <c r="B28" s="465"/>
      <c r="C28" s="466"/>
      <c r="D28" s="467"/>
      <c r="E28" s="467"/>
      <c r="F28" s="468"/>
      <c r="G28" s="468"/>
      <c r="H28" s="468"/>
      <c r="I28" s="467"/>
      <c r="J28" s="467"/>
      <c r="K28" s="468"/>
      <c r="L28" s="468"/>
      <c r="M28" s="468"/>
      <c r="N28" s="469"/>
      <c r="O28" s="470"/>
      <c r="P28" s="471"/>
      <c r="Q28" s="470"/>
      <c r="R28" s="470"/>
      <c r="S28" s="471"/>
      <c r="T28" s="472"/>
      <c r="U28" s="471"/>
      <c r="V28" s="473"/>
    </row>
    <row r="29" spans="1:22" s="458" customFormat="1" ht="17.5">
      <c r="A29" s="467"/>
      <c r="B29" s="465"/>
      <c r="C29" s="466"/>
      <c r="D29" s="474">
        <f>SUM(D18:D27)</f>
        <v>42</v>
      </c>
      <c r="E29" s="474"/>
      <c r="F29" s="475"/>
      <c r="G29" s="475">
        <f>SUM(G18:G28)</f>
        <v>122895.51999999999</v>
      </c>
      <c r="H29" s="467"/>
      <c r="I29" s="467"/>
      <c r="J29" s="467"/>
      <c r="K29" s="475">
        <f>SUM(K18:K27)</f>
        <v>11428</v>
      </c>
      <c r="L29" s="475">
        <f>SUM(L18:L27)</f>
        <v>10514</v>
      </c>
      <c r="M29" s="475" t="e">
        <f>SUM(M16:M28)</f>
        <v>#REF!</v>
      </c>
      <c r="N29" s="476"/>
      <c r="O29" s="475">
        <f>SUM(O16:O28)</f>
        <v>0</v>
      </c>
      <c r="P29" s="475" t="e">
        <f>SUM(P16:P28)</f>
        <v>#REF!</v>
      </c>
      <c r="Q29" s="476" t="e">
        <f>SUM(#REF!)</f>
        <v>#REF!</v>
      </c>
      <c r="R29" s="475">
        <f>SUM(R16:R28)</f>
        <v>0</v>
      </c>
      <c r="S29" s="475" t="e">
        <f>SUM(S16:S28)</f>
        <v>#REF!</v>
      </c>
      <c r="T29" s="476" t="e">
        <f>SUM(#REF!)</f>
        <v>#REF!</v>
      </c>
      <c r="U29" s="475" t="e">
        <f>SUM(U16:U28)</f>
        <v>#REF!</v>
      </c>
      <c r="V29" s="477">
        <f>SUM(V18:V27)</f>
        <v>63.223999999999997</v>
      </c>
    </row>
    <row r="30" spans="1:22" s="458" customFormat="1" ht="17.5">
      <c r="A30" s="467"/>
      <c r="B30" s="465"/>
      <c r="C30" s="466"/>
      <c r="D30" s="478"/>
      <c r="E30" s="479"/>
      <c r="F30" s="480" t="s">
        <v>528</v>
      </c>
      <c r="G30" s="481"/>
      <c r="H30" s="478"/>
      <c r="I30" s="478"/>
      <c r="J30" s="478"/>
      <c r="K30" s="482"/>
      <c r="L30" s="481"/>
      <c r="M30" s="483"/>
      <c r="N30" s="484"/>
      <c r="O30" s="484"/>
      <c r="P30" s="484"/>
      <c r="Q30" s="484"/>
      <c r="R30" s="484"/>
      <c r="S30" s="484"/>
      <c r="T30" s="483"/>
      <c r="U30" s="483"/>
      <c r="V30" s="485"/>
    </row>
    <row r="31" spans="1:22" ht="13">
      <c r="A31" s="372" t="s">
        <v>522</v>
      </c>
      <c r="B31" s="373"/>
      <c r="C31" s="486"/>
      <c r="D31" s="390" t="s">
        <v>81</v>
      </c>
      <c r="E31" s="390"/>
      <c r="F31" s="367" t="s">
        <v>82</v>
      </c>
      <c r="G31" s="487"/>
      <c r="H31" s="398" t="s">
        <v>83</v>
      </c>
      <c r="I31" s="488"/>
      <c r="J31" s="389" t="s">
        <v>84</v>
      </c>
      <c r="K31" s="389"/>
      <c r="L31" s="605" t="s">
        <v>85</v>
      </c>
      <c r="M31" s="606"/>
      <c r="N31" s="606"/>
      <c r="O31" s="606"/>
      <c r="P31" s="606"/>
      <c r="Q31" s="606"/>
      <c r="R31" s="606"/>
      <c r="S31" s="606"/>
      <c r="T31" s="606"/>
      <c r="U31" s="606"/>
      <c r="V31" s="607"/>
    </row>
    <row r="32" spans="1:22" ht="13">
      <c r="A32" s="384" t="s">
        <v>523</v>
      </c>
      <c r="B32" s="385"/>
      <c r="C32" s="489"/>
      <c r="D32" s="385" t="s">
        <v>87</v>
      </c>
      <c r="E32" s="385"/>
      <c r="F32" s="608"/>
      <c r="G32" s="609"/>
      <c r="H32" s="384" t="s">
        <v>88</v>
      </c>
      <c r="I32" s="490"/>
      <c r="J32" s="393" t="s">
        <v>89</v>
      </c>
      <c r="K32" s="393"/>
      <c r="L32" s="386"/>
      <c r="M32" s="385"/>
      <c r="N32" s="385"/>
      <c r="O32" s="385"/>
      <c r="P32" s="385"/>
      <c r="Q32" s="385"/>
      <c r="R32" s="385"/>
      <c r="S32" s="385"/>
      <c r="T32" s="385"/>
      <c r="U32" s="385"/>
      <c r="V32" s="394"/>
    </row>
    <row r="33" spans="1:22">
      <c r="A33" s="384" t="s">
        <v>524</v>
      </c>
      <c r="B33" s="385"/>
      <c r="C33" s="392"/>
      <c r="D33" s="385"/>
      <c r="E33" s="385"/>
      <c r="F33" s="608"/>
      <c r="G33" s="609"/>
      <c r="H33" s="384"/>
      <c r="I33" s="490"/>
      <c r="J33" s="393" t="s">
        <v>93</v>
      </c>
      <c r="K33" s="393"/>
      <c r="L33" s="386"/>
      <c r="M33" s="385"/>
      <c r="N33" s="385"/>
      <c r="O33" s="385"/>
      <c r="P33" s="385"/>
      <c r="Q33" s="385"/>
      <c r="R33" s="385"/>
      <c r="S33" s="385"/>
      <c r="T33" s="385"/>
      <c r="U33" s="385"/>
      <c r="V33" s="394"/>
    </row>
    <row r="34" spans="1:22">
      <c r="A34" s="400"/>
      <c r="B34" s="401"/>
      <c r="C34" s="491"/>
      <c r="D34" s="385" t="s">
        <v>94</v>
      </c>
      <c r="E34" s="385"/>
      <c r="F34" s="492"/>
      <c r="G34" s="493"/>
      <c r="H34" s="384" t="s">
        <v>95</v>
      </c>
      <c r="I34" s="490"/>
      <c r="J34" s="393"/>
      <c r="K34" s="393"/>
      <c r="L34" s="386"/>
      <c r="M34" s="385"/>
      <c r="N34" s="385"/>
      <c r="O34" s="385"/>
      <c r="P34" s="385"/>
      <c r="Q34" s="385"/>
      <c r="R34" s="385"/>
      <c r="S34" s="385"/>
      <c r="T34" s="385"/>
      <c r="U34" s="385"/>
      <c r="V34" s="394"/>
    </row>
    <row r="35" spans="1:22" ht="13">
      <c r="A35" s="372" t="s">
        <v>96</v>
      </c>
      <c r="B35" s="390"/>
      <c r="C35" s="388"/>
      <c r="D35" s="385" t="s">
        <v>97</v>
      </c>
      <c r="E35" s="385"/>
      <c r="F35" s="494" t="s">
        <v>98</v>
      </c>
      <c r="G35" s="495"/>
      <c r="H35" s="384" t="s">
        <v>88</v>
      </c>
      <c r="I35" s="490"/>
      <c r="J35" s="393" t="s">
        <v>99</v>
      </c>
      <c r="K35" s="393"/>
      <c r="L35" s="386"/>
      <c r="M35" s="385"/>
      <c r="N35" s="385"/>
      <c r="O35" s="385"/>
      <c r="P35" s="385"/>
      <c r="Q35" s="385"/>
      <c r="R35" s="385"/>
      <c r="S35" s="385"/>
      <c r="T35" s="385"/>
      <c r="U35" s="385"/>
      <c r="V35" s="394"/>
    </row>
    <row r="36" spans="1:22" ht="13">
      <c r="A36" s="496" t="s">
        <v>887</v>
      </c>
      <c r="B36" s="385"/>
      <c r="C36" s="392"/>
      <c r="D36" s="385" t="s">
        <v>100</v>
      </c>
      <c r="E36" s="385"/>
      <c r="F36" s="497"/>
      <c r="G36" s="498"/>
      <c r="H36" s="384" t="s">
        <v>101</v>
      </c>
      <c r="I36" s="490"/>
      <c r="J36" s="393" t="s">
        <v>525</v>
      </c>
      <c r="K36" s="393"/>
      <c r="L36" s="610" t="s">
        <v>103</v>
      </c>
      <c r="M36" s="611"/>
      <c r="N36" s="611"/>
      <c r="O36" s="611"/>
      <c r="P36" s="611"/>
      <c r="Q36" s="611"/>
      <c r="R36" s="611"/>
      <c r="S36" s="611"/>
      <c r="T36" s="611"/>
      <c r="U36" s="611"/>
      <c r="V36" s="612"/>
    </row>
    <row r="37" spans="1:22">
      <c r="A37" s="400"/>
      <c r="B37" s="401"/>
      <c r="C37" s="402"/>
      <c r="D37" s="401"/>
      <c r="E37" s="401"/>
      <c r="F37" s="599" t="s">
        <v>934</v>
      </c>
      <c r="G37" s="600"/>
      <c r="H37" s="599" t="s">
        <v>933</v>
      </c>
      <c r="I37" s="600"/>
      <c r="J37" s="405" t="s">
        <v>104</v>
      </c>
      <c r="K37" s="405"/>
      <c r="L37" s="601" t="s">
        <v>105</v>
      </c>
      <c r="M37" s="602"/>
      <c r="N37" s="602"/>
      <c r="O37" s="602"/>
      <c r="P37" s="602"/>
      <c r="Q37" s="602"/>
      <c r="R37" s="602"/>
      <c r="S37" s="602"/>
      <c r="T37" s="602"/>
      <c r="U37" s="602"/>
      <c r="V37" s="603"/>
    </row>
    <row r="42" spans="1:22" ht="23" customHeight="1"/>
    <row r="43" spans="1:22" ht="17.75" customHeight="1">
      <c r="A43" s="499" t="s">
        <v>869</v>
      </c>
      <c r="B43" s="499"/>
      <c r="C43" s="500"/>
      <c r="F43" s="501" t="s">
        <v>906</v>
      </c>
      <c r="H43" s="501" t="s">
        <v>912</v>
      </c>
      <c r="I43" s="502"/>
    </row>
    <row r="44" spans="1:22" ht="17.75" customHeight="1">
      <c r="A44" s="499" t="s">
        <v>888</v>
      </c>
      <c r="B44" s="499"/>
      <c r="C44" s="500"/>
      <c r="F44" s="501" t="s">
        <v>907</v>
      </c>
      <c r="H44" s="501" t="s">
        <v>912</v>
      </c>
      <c r="I44" s="502"/>
    </row>
    <row r="45" spans="1:22" ht="17.75" customHeight="1">
      <c r="A45" s="499" t="s">
        <v>905</v>
      </c>
      <c r="B45" s="499"/>
      <c r="C45" s="500"/>
      <c r="F45" s="501" t="s">
        <v>908</v>
      </c>
      <c r="H45" s="501" t="s">
        <v>573</v>
      </c>
      <c r="I45" s="502"/>
    </row>
    <row r="46" spans="1:22" ht="17.75" customHeight="1">
      <c r="A46" s="499" t="s">
        <v>541</v>
      </c>
      <c r="B46" s="499"/>
      <c r="C46" s="500"/>
      <c r="F46" s="501" t="s">
        <v>909</v>
      </c>
      <c r="H46" s="501" t="s">
        <v>573</v>
      </c>
      <c r="I46" s="502"/>
    </row>
    <row r="47" spans="1:22" ht="17.75" customHeight="1">
      <c r="A47" s="499" t="s">
        <v>542</v>
      </c>
      <c r="B47" s="499"/>
      <c r="C47" s="500"/>
      <c r="F47" s="501" t="s">
        <v>910</v>
      </c>
      <c r="H47" s="501" t="s">
        <v>573</v>
      </c>
    </row>
    <row r="48" spans="1:22" ht="20">
      <c r="F48" s="501" t="s">
        <v>911</v>
      </c>
      <c r="H48" s="501" t="s">
        <v>573</v>
      </c>
    </row>
    <row r="49" spans="6:8" ht="20">
      <c r="F49" s="501"/>
      <c r="H49" s="501"/>
    </row>
    <row r="50" spans="6:8" ht="20">
      <c r="F50" s="501"/>
      <c r="H50" s="501"/>
    </row>
    <row r="51" spans="6:8" ht="20">
      <c r="F51" s="501"/>
      <c r="H51" s="501"/>
    </row>
    <row r="52" spans="6:8" ht="20">
      <c r="F52" s="501"/>
      <c r="H52" s="501"/>
    </row>
  </sheetData>
  <mergeCells count="8">
    <mergeCell ref="F37:G37"/>
    <mergeCell ref="H37:I37"/>
    <mergeCell ref="L37:V37"/>
    <mergeCell ref="Q1:T1"/>
    <mergeCell ref="L31:V31"/>
    <mergeCell ref="F32:G32"/>
    <mergeCell ref="F33:G33"/>
    <mergeCell ref="L36:V36"/>
  </mergeCells>
  <printOptions horizontalCentered="1"/>
  <pageMargins left="0.15748031496062992" right="0" top="0.11811023622047245" bottom="0.15748031496062992" header="0.51181102362204722" footer="0.19685039370078741"/>
  <pageSetup paperSize="9" scale="70" firstPageNumber="4294963191" fitToHeight="2" orientation="landscape" horizontalDpi="4294967295" verticalDpi="4294967295" r:id="rId1"/>
  <headerFooter alignWithMargins="0">
    <oddHeader>&amp;R&amp;"Calibri"&amp;10&amp;K000000 Confidential&amp;1#_x000D_</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DF2CE-62EB-48FD-8FC3-91F1BADF2172}">
  <sheetPr>
    <pageSetUpPr fitToPage="1"/>
  </sheetPr>
  <dimension ref="A1:V58"/>
  <sheetViews>
    <sheetView topLeftCell="A7" zoomScale="70" zoomScaleNormal="70" zoomScaleSheetLayoutView="100" workbookViewId="0">
      <selection activeCell="K26" sqref="K26"/>
    </sheetView>
  </sheetViews>
  <sheetFormatPr defaultColWidth="9.1796875" defaultRowHeight="12.5"/>
  <cols>
    <col min="1" max="1" width="5.816406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TODAY()</f>
        <v>44769</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375"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516"/>
      <c r="I10" s="517"/>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444" t="s">
        <v>926</v>
      </c>
      <c r="C18" s="445" t="str">
        <f>IF(D18="","",VLOOKUP(B18,Data!$B$5:$L$402,2,FALSE))</f>
        <v/>
      </c>
      <c r="D18" s="446"/>
      <c r="E18" s="447"/>
      <c r="F18" s="445" t="str">
        <f>IF(D18="","",VLOOKUP(B18,Data!$B$5:$L$402,11,FALSE))</f>
        <v/>
      </c>
      <c r="G18" s="448" t="str">
        <f>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128,Data!G128,(IF(B18=Data!#REF!,Data!#REF!,(IF(B18=Data!#REF!,Data!#REF!,(IF(B18=Data!#REF!,Data!#REF!,(IF(B18=Data!#REF!,Data!#REF!,(IF(B18=Data!#REF!,Data!#REF!,(IF(B18=Data!#REF!,Data!#REF!,Data!#REF!)))))))))))))))&amp;IF(B18=Data!#REF!,Data!#REF!,(IF(B18=Data!#REF!,Data!#REF!,(IF(B18=Data!#REF!,Data!#REF!,(IF(B18=Data!#REF!,Data!#REF!,(IF(B18=Data!B107,Data!G107,(IF(B18=Data!B110,Data!G925,(IF(B18=Data!#REF!,Data!#REF!,(IF(B18=Data!#REF!,Data!#REF!,Data!#REF!)))))))))))))))&amp;IF(B18=Data!#REF!,Data!#REF!,(IF(B18=Data!#REF!,Data!#REF!,(IF(B18=Data!#REF!,Data!#REF!,(IF(B18=Data!#REF!,Data!#REF!,(IF(B18=Data!#REF!,Data!#REF!,Data!#REF!)))))))))</f>
        <v>#REF!</v>
      </c>
      <c r="N18" s="453"/>
      <c r="O18" s="454"/>
      <c r="P18" s="455" t="e">
        <f>IF(B18=Data!#REF!,Data!#REF!,(IF(B18=Data!B128,Data!H128,(IF(B18=Data!#REF!,Data!#REF!,(IF(B18=Data!#REF!,Data!#REF!,(IF(B18=Data!#REF!,Data!#REF!,(IF(B18=Data!#REF!,Data!#REF!,(IF(B18=Data!#REF!,Data!#REF!,(IF(B18=Data!#REF!,Data!#REF!,Data!#REF!)))))))))))))))&amp;IF(B18=Data!#REF!,Data!#REF!,(IF(B18=Data!#REF!,Data!#REF!,(IF(B18=Data!#REF!,Data!#REF!,(IF(B18=Data!#REF!,Data!#REF!,(IF(B18=Data!B107,Data!H107,(IF(B18=Data!B110,Data!H925,(IF(B18=Data!#REF!,Data!#REF!,(IF(B18=Data!#REF!,Data!#REF!,Data!#REF!)))))))))))))))&amp;IF(B18=Data!#REF!,Data!#REF!,(IF(B18=Data!#REF!,Data!#REF!,(IF(B18=Data!#REF!,Data!#REF!,(IF(B18=Data!#REF!,Data!#REF!,(IF(B18=Data!#REF!,Data!#REF!,Data!#REF!)))))))))</f>
        <v>#REF!</v>
      </c>
      <c r="Q18" s="454"/>
      <c r="R18" s="454"/>
      <c r="S18" s="455" t="e">
        <f>IF(B18=Data!#REF!,Data!#REF!,(IF(B18=Data!B128,Data!I128,(IF(B18=Data!#REF!,Data!#REF!,(IF(B18=Data!#REF!,Data!#REF!,(IF(B18=Data!#REF!,Data!#REF!,(IF(B18=Data!#REF!,Data!#REF!,(IF(B18=Data!#REF!,Data!#REF!,(IF(B18=Data!#REF!,Data!#REF!,Data!#REF!)))))))))))))))&amp;IF(B18=Data!#REF!,Data!#REF!,(IF(B18=Data!#REF!,Data!#REF!,(IF(B18=Data!#REF!,Data!#REF!,(IF(B18=Data!#REF!,Data!#REF!,(IF(B18=Data!B107,Data!I107,(IF(B18=Data!B110,Data!I925,(IF(B18=Data!#REF!,Data!#REF!,(IF(B18=Data!#REF!,Data!#REF!,Data!#REF!)))))))))))))))&amp;IF(B18=Data!#REF!,Data!#REF!,(IF(B18=Data!#REF!,Data!#REF!,(IF(B18=Data!#REF!,Data!#REF!,(IF(B18=Data!#REF!,Data!#REF!,(IF(B18=Data!#REF!,Data!#REF!,Data!#REF!)))))))))</f>
        <v>#REF!</v>
      </c>
      <c r="T18" s="456"/>
      <c r="U18" s="455" t="e">
        <f>IF(B18=Data!#REF!,Data!#REF!,(IF(B18=Data!B128,Data!J128,(IF(B18=Data!#REF!,Data!#REF!,(IF(B18=Data!#REF!,Data!#REF!,(IF(B18=Data!#REF!,Data!#REF!,(IF(B18=Data!#REF!,Data!#REF!,(IF(B18=Data!#REF!,Data!#REF!,(IF(B18=Data!#REF!,Data!#REF!,Data!#REF!)))))))))))))))&amp;IF(B18=Data!#REF!,Data!#REF!,(IF(B18=Data!#REF!,Data!#REF!,(IF(B18=Data!#REF!,Data!#REF!,(IF(B18=Data!#REF!,Data!#REF!,(IF(B18=Data!B107,Data!J107,(IF(B18=Data!B110,Data!J925,(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508">
        <v>1</v>
      </c>
      <c r="B19" s="511" t="s">
        <v>822</v>
      </c>
      <c r="C19" s="512" t="str">
        <f>IF(D19="","",VLOOKUP(B19,Data!$B$5:$L$402,2,FALSE))</f>
        <v>ZU62680</v>
      </c>
      <c r="D19" s="505">
        <v>1</v>
      </c>
      <c r="E19" s="447" t="s">
        <v>520</v>
      </c>
      <c r="F19" s="445">
        <f>IF(D19="","",VLOOKUP(B19,Data!$B$5:$L$402,11,FALSE))</f>
        <v>6673.44</v>
      </c>
      <c r="G19" s="448">
        <f t="shared" ref="G19:G33" si="0">IF(D19&gt;0,D19*F19,"-")</f>
        <v>6673.44</v>
      </c>
      <c r="H19" s="449" t="str">
        <f>IF(D19="","",VLOOKUP(B19,Data!$B$5:$D$402,3,FALSE))</f>
        <v>C/T</v>
      </c>
      <c r="I19" s="450" t="str">
        <f>IF(D19="","",VLOOKUP(B19,Data!$B$5:$M$402,12,FALSE))</f>
        <v>Indonesia</v>
      </c>
      <c r="J19" s="451" t="s">
        <v>925</v>
      </c>
      <c r="K19" s="452">
        <f>IF(D19="","",VLOOKUP(B19,Data!$B$5:$E$402,4,FALSE)*D19)</f>
        <v>345</v>
      </c>
      <c r="L19" s="445">
        <f>IF(D19="","",VLOOKUP(B19,Data!$B$5:$F$402,5,FALSE)*D19)</f>
        <v>304</v>
      </c>
      <c r="M19" s="448" t="e">
        <f>IF(B19=Data!#REF!,Data!#REF!,(IF(B19=Data!B106,Data!G106,(IF(B19=Data!#REF!,Data!#REF!,(IF(B19=Data!#REF!,Data!#REF!,(IF(B19=Data!#REF!,Data!#REF!,(IF(B19=Data!#REF!,Data!#REF!,(IF(B19=Data!#REF!,Data!#REF!,(IF(B19=Data!#REF!,Data!#REF!,Data!#REF!)))))))))))))))&amp;IF(B19=Data!#REF!,Data!#REF!,(IF(B19=Data!#REF!,Data!#REF!,(IF(B19=Data!#REF!,Data!#REF!,(IF(B19=Data!#REF!,Data!#REF!,(IF(B19=Data!B85,Data!G85,(IF(B19=Data!B88,Data!G903,(IF(B19=Data!#REF!,Data!#REF!,(IF(B19=Data!#REF!,Data!#REF!,Data!#REF!)))))))))))))))&amp;IF(B19=Data!#REF!,Data!#REF!,(IF(B19=Data!#REF!,Data!#REF!,(IF(B19=Data!#REF!,Data!#REF!,(IF(B19=Data!#REF!,Data!#REF!,(IF(B19=Data!#REF!,Data!#REF!,Data!#REF!)))))))))</f>
        <v>#REF!</v>
      </c>
      <c r="N19" s="453"/>
      <c r="O19" s="454"/>
      <c r="P19" s="455" t="e">
        <f>IF(B19=Data!#REF!,Data!#REF!,(IF(B19=Data!B106,Data!H106,(IF(B19=Data!#REF!,Data!#REF!,(IF(B19=Data!#REF!,Data!#REF!,(IF(B19=Data!#REF!,Data!#REF!,(IF(B19=Data!#REF!,Data!#REF!,(IF(B19=Data!#REF!,Data!#REF!,(IF(B19=Data!#REF!,Data!#REF!,Data!#REF!)))))))))))))))&amp;IF(B19=Data!#REF!,Data!#REF!,(IF(B19=Data!#REF!,Data!#REF!,(IF(B19=Data!#REF!,Data!#REF!,(IF(B19=Data!#REF!,Data!#REF!,(IF(B19=Data!B85,Data!H85,(IF(B19=Data!B88,Data!H903,(IF(B19=Data!#REF!,Data!#REF!,(IF(B19=Data!#REF!,Data!#REF!,Data!#REF!)))))))))))))))&amp;IF(B19=Data!#REF!,Data!#REF!,(IF(B19=Data!#REF!,Data!#REF!,(IF(B19=Data!#REF!,Data!#REF!,(IF(B19=Data!#REF!,Data!#REF!,(IF(B19=Data!#REF!,Data!#REF!,Data!#REF!)))))))))</f>
        <v>#REF!</v>
      </c>
      <c r="Q19" s="454"/>
      <c r="R19" s="454"/>
      <c r="S19" s="455" t="e">
        <f>IF(B19=Data!#REF!,Data!#REF!,(IF(B19=Data!B106,Data!I106,(IF(B19=Data!#REF!,Data!#REF!,(IF(B19=Data!#REF!,Data!#REF!,(IF(B19=Data!#REF!,Data!#REF!,(IF(B19=Data!#REF!,Data!#REF!,(IF(B19=Data!#REF!,Data!#REF!,(IF(B19=Data!#REF!,Data!#REF!,Data!#REF!)))))))))))))))&amp;IF(B19=Data!#REF!,Data!#REF!,(IF(B19=Data!#REF!,Data!#REF!,(IF(B19=Data!#REF!,Data!#REF!,(IF(B19=Data!#REF!,Data!#REF!,(IF(B19=Data!B85,Data!I85,(IF(B19=Data!B88,Data!I903,(IF(B19=Data!#REF!,Data!#REF!,(IF(B19=Data!#REF!,Data!#REF!,Data!#REF!)))))))))))))))&amp;IF(B19=Data!#REF!,Data!#REF!,(IF(B19=Data!#REF!,Data!#REF!,(IF(B19=Data!#REF!,Data!#REF!,(IF(B19=Data!#REF!,Data!#REF!,(IF(B19=Data!#REF!,Data!#REF!,Data!#REF!)))))))))</f>
        <v>#REF!</v>
      </c>
      <c r="T19" s="456"/>
      <c r="U19" s="455" t="e">
        <f>IF(B19=Data!#REF!,Data!#REF!,(IF(B19=Data!B106,Data!J106,(IF(B19=Data!#REF!,Data!#REF!,(IF(B19=Data!#REF!,Data!#REF!,(IF(B19=Data!#REF!,Data!#REF!,(IF(B19=Data!#REF!,Data!#REF!,(IF(B19=Data!#REF!,Data!#REF!,(IF(B19=Data!#REF!,Data!#REF!,Data!#REF!)))))))))))))))&amp;IF(B19=Data!#REF!,Data!#REF!,(IF(B19=Data!#REF!,Data!#REF!,(IF(B19=Data!#REF!,Data!#REF!,(IF(B19=Data!#REF!,Data!#REF!,(IF(B19=Data!B85,Data!J85,(IF(B19=Data!B88,Data!J903,(IF(B19=Data!#REF!,Data!#REF!,(IF(B19=Data!#REF!,Data!#REF!,Data!#REF!)))))))))))))))&amp;IF(B19=Data!#REF!,Data!#REF!,(IF(B19=Data!#REF!,Data!#REF!,(IF(B19=Data!#REF!,Data!#REF!,(IF(B19=Data!#REF!,Data!#REF!,(IF(B19=Data!#REF!,Data!#REF!,Data!#REF!)))))))))</f>
        <v>#REF!</v>
      </c>
      <c r="V19" s="457">
        <f>IF(D19="","",VLOOKUP(B19,Data!$B$5:$J$402,9,FALSE)*D19)</f>
        <v>1.806</v>
      </c>
    </row>
    <row r="20" spans="1:22" s="458" customFormat="1" ht="20" customHeight="1">
      <c r="A20" s="508">
        <v>2</v>
      </c>
      <c r="B20" s="511" t="s">
        <v>365</v>
      </c>
      <c r="C20" s="512" t="str">
        <f>IF(D20="","",VLOOKUP(B20,Data!$B$5:$L$402,2,FALSE))</f>
        <v>WQ78280</v>
      </c>
      <c r="D20" s="505">
        <v>1</v>
      </c>
      <c r="E20" s="447"/>
      <c r="F20" s="445">
        <f>IF(D20="","",VLOOKUP(B20,Data!$B$5:$L$402,11,FALSE))</f>
        <v>5431.9</v>
      </c>
      <c r="G20" s="448">
        <f t="shared" si="0"/>
        <v>5431.9</v>
      </c>
      <c r="H20" s="449" t="str">
        <f>IF(D20="","",VLOOKUP(B20,Data!$B$5:$D$402,3,FALSE))</f>
        <v>C/T</v>
      </c>
      <c r="I20" s="450" t="str">
        <f>IF(D20="","",VLOOKUP(B20,Data!$B$5:$M$402,12,FALSE))</f>
        <v>Indonesia</v>
      </c>
      <c r="J20" s="451" t="s">
        <v>925</v>
      </c>
      <c r="K20" s="452">
        <f>IF(D20="","",VLOOKUP(B20,Data!$B$5:$E$402,4,FALSE)*D20)</f>
        <v>305</v>
      </c>
      <c r="L20" s="445">
        <f>IF(D20="","",VLOOKUP(B20,Data!$B$5:$F$402,5,FALSE)*D20)</f>
        <v>269</v>
      </c>
      <c r="M20" s="448" t="e">
        <f>IF(B20=Data!#REF!,Data!#REF!,(IF(B20=Data!B110,Data!G110,(IF(B20=Data!#REF!,Data!#REF!,(IF(B20=Data!#REF!,Data!#REF!,(IF(B20=Data!#REF!,Data!#REF!,(IF(B20=Data!#REF!,Data!#REF!,(IF(B20=Data!#REF!,Data!#REF!,(IF(B20=Data!#REF!,Data!#REF!,Data!#REF!)))))))))))))))&amp;IF(B20=Data!#REF!,Data!#REF!,(IF(B20=Data!#REF!,Data!#REF!,(IF(B20=Data!#REF!,Data!#REF!,(IF(B20=Data!#REF!,Data!#REF!,(IF(B20=Data!B89,Data!G89,(IF(B20=Data!B92,Data!G907,(IF(B20=Data!#REF!,Data!#REF!,(IF(B20=Data!#REF!,Data!#REF!,Data!#REF!)))))))))))))))&amp;IF(B20=Data!#REF!,Data!#REF!,(IF(B20=Data!#REF!,Data!#REF!,(IF(B20=Data!#REF!,Data!#REF!,(IF(B20=Data!#REF!,Data!#REF!,(IF(B20=Data!#REF!,Data!#REF!,Data!#REF!)))))))))</f>
        <v>#REF!</v>
      </c>
      <c r="N20" s="453"/>
      <c r="O20" s="454"/>
      <c r="P20" s="455" t="e">
        <f>IF(B20=Data!#REF!,Data!#REF!,(IF(B20=Data!B110,Data!H110,(IF(B20=Data!#REF!,Data!#REF!,(IF(B20=Data!#REF!,Data!#REF!,(IF(B20=Data!#REF!,Data!#REF!,(IF(B20=Data!#REF!,Data!#REF!,(IF(B20=Data!#REF!,Data!#REF!,(IF(B20=Data!#REF!,Data!#REF!,Data!#REF!)))))))))))))))&amp;IF(B20=Data!#REF!,Data!#REF!,(IF(B20=Data!#REF!,Data!#REF!,(IF(B20=Data!#REF!,Data!#REF!,(IF(B20=Data!#REF!,Data!#REF!,(IF(B20=Data!B89,Data!H89,(IF(B20=Data!B92,Data!H907,(IF(B20=Data!#REF!,Data!#REF!,(IF(B20=Data!#REF!,Data!#REF!,Data!#REF!)))))))))))))))&amp;IF(B20=Data!#REF!,Data!#REF!,(IF(B20=Data!#REF!,Data!#REF!,(IF(B20=Data!#REF!,Data!#REF!,(IF(B20=Data!#REF!,Data!#REF!,(IF(B20=Data!#REF!,Data!#REF!,Data!#REF!)))))))))</f>
        <v>#REF!</v>
      </c>
      <c r="Q20" s="454"/>
      <c r="R20" s="454"/>
      <c r="S20" s="455" t="e">
        <f>IF(B20=Data!#REF!,Data!#REF!,(IF(B20=Data!B110,Data!I110,(IF(B20=Data!#REF!,Data!#REF!,(IF(B20=Data!#REF!,Data!#REF!,(IF(B20=Data!#REF!,Data!#REF!,(IF(B20=Data!#REF!,Data!#REF!,(IF(B20=Data!#REF!,Data!#REF!,(IF(B20=Data!#REF!,Data!#REF!,Data!#REF!)))))))))))))))&amp;IF(B20=Data!#REF!,Data!#REF!,(IF(B20=Data!#REF!,Data!#REF!,(IF(B20=Data!#REF!,Data!#REF!,(IF(B20=Data!#REF!,Data!#REF!,(IF(B20=Data!B89,Data!I89,(IF(B20=Data!B92,Data!I907,(IF(B20=Data!#REF!,Data!#REF!,(IF(B20=Data!#REF!,Data!#REF!,Data!#REF!)))))))))))))))&amp;IF(B20=Data!#REF!,Data!#REF!,(IF(B20=Data!#REF!,Data!#REF!,(IF(B20=Data!#REF!,Data!#REF!,(IF(B20=Data!#REF!,Data!#REF!,(IF(B20=Data!#REF!,Data!#REF!,Data!#REF!)))))))))</f>
        <v>#REF!</v>
      </c>
      <c r="T20" s="456"/>
      <c r="U20" s="455" t="e">
        <f>IF(B20=Data!#REF!,Data!#REF!,(IF(B20=Data!B110,Data!J110,(IF(B20=Data!#REF!,Data!#REF!,(IF(B20=Data!#REF!,Data!#REF!,(IF(B20=Data!#REF!,Data!#REF!,(IF(B20=Data!#REF!,Data!#REF!,(IF(B20=Data!#REF!,Data!#REF!,(IF(B20=Data!#REF!,Data!#REF!,Data!#REF!)))))))))))))))&amp;IF(B20=Data!#REF!,Data!#REF!,(IF(B20=Data!#REF!,Data!#REF!,(IF(B20=Data!#REF!,Data!#REF!,(IF(B20=Data!#REF!,Data!#REF!,(IF(B20=Data!B89,Data!J89,(IF(B20=Data!B92,Data!J907,(IF(B20=Data!#REF!,Data!#REF!,(IF(B20=Data!#REF!,Data!#REF!,Data!#REF!)))))))))))))))&amp;IF(B20=Data!#REF!,Data!#REF!,(IF(B20=Data!#REF!,Data!#REF!,(IF(B20=Data!#REF!,Data!#REF!,(IF(B20=Data!#REF!,Data!#REF!,(IF(B20=Data!#REF!,Data!#REF!,Data!#REF!)))))))))</f>
        <v>#REF!</v>
      </c>
      <c r="V20" s="457">
        <f>IF(D20="","",VLOOKUP(B20,Data!$B$5:$J$402,9,FALSE)*D20)</f>
        <v>1.534</v>
      </c>
    </row>
    <row r="21" spans="1:22" s="458" customFormat="1" ht="20" customHeight="1">
      <c r="A21" s="508">
        <v>3</v>
      </c>
      <c r="B21" s="511" t="s">
        <v>413</v>
      </c>
      <c r="C21" s="512" t="str">
        <f>IF(D21="","",VLOOKUP(B21,Data!$B$5:$L$402,2,FALSE))</f>
        <v>ZH56730</v>
      </c>
      <c r="D21" s="505">
        <v>1</v>
      </c>
      <c r="E21" s="447" t="s">
        <v>521</v>
      </c>
      <c r="F21" s="445">
        <f>IF(D21="","",VLOOKUP(B21,Data!$B$5:$L$402,11,FALSE))</f>
        <v>2658.11</v>
      </c>
      <c r="G21" s="448">
        <f t="shared" si="0"/>
        <v>2658.11</v>
      </c>
      <c r="H21" s="449" t="str">
        <f>IF(D21="","",VLOOKUP(B21,Data!$B$5:$D$402,3,FALSE))</f>
        <v>C/T</v>
      </c>
      <c r="I21" s="450" t="str">
        <f>IF(D21="","",VLOOKUP(B21,Data!$B$5:$M$402,12,FALSE))</f>
        <v>Indonesia</v>
      </c>
      <c r="J21" s="451" t="s">
        <v>925</v>
      </c>
      <c r="K21" s="452">
        <f>IF(D21="","",VLOOKUP(B21,Data!$B$5:$E$402,4,FALSE)*D21)</f>
        <v>266</v>
      </c>
      <c r="L21" s="445">
        <f>IF(D21="","",VLOOKUP(B21,Data!$B$5:$F$402,5,FALSE)*D21)</f>
        <v>246</v>
      </c>
      <c r="M21" s="448" t="e">
        <f>IF(B21=Data!#REF!,Data!#REF!,(IF(B21=Data!B111,Data!G111,(IF(B21=Data!#REF!,Data!#REF!,(IF(B21=Data!#REF!,Data!#REF!,(IF(B21=Data!#REF!,Data!#REF!,(IF(B21=Data!#REF!,Data!#REF!,(IF(B21=Data!#REF!,Data!#REF!,(IF(B21=Data!#REF!,Data!#REF!,Data!#REF!)))))))))))))))&amp;IF(B21=Data!#REF!,Data!#REF!,(IF(B21=Data!#REF!,Data!#REF!,(IF(B21=Data!#REF!,Data!#REF!,(IF(B21=Data!#REF!,Data!#REF!,(IF(B21=Data!B90,Data!G90,(IF(B21=Data!B93,Data!G908,(IF(B21=Data!#REF!,Data!#REF!,(IF(B21=Data!#REF!,Data!#REF!,Data!#REF!)))))))))))))))&amp;IF(B21=Data!#REF!,Data!#REF!,(IF(B21=Data!#REF!,Data!#REF!,(IF(B21=Data!#REF!,Data!#REF!,(IF(B21=Data!#REF!,Data!#REF!,(IF(B21=Data!#REF!,Data!#REF!,Data!#REF!)))))))))</f>
        <v>#REF!</v>
      </c>
      <c r="N21" s="453"/>
      <c r="O21" s="454"/>
      <c r="P21" s="455" t="e">
        <f>IF(B21=Data!#REF!,Data!#REF!,(IF(B21=Data!B111,Data!H111,(IF(B21=Data!#REF!,Data!#REF!,(IF(B21=Data!#REF!,Data!#REF!,(IF(B21=Data!#REF!,Data!#REF!,(IF(B21=Data!#REF!,Data!#REF!,(IF(B21=Data!#REF!,Data!#REF!,(IF(B21=Data!#REF!,Data!#REF!,Data!#REF!)))))))))))))))&amp;IF(B21=Data!#REF!,Data!#REF!,(IF(B21=Data!#REF!,Data!#REF!,(IF(B21=Data!#REF!,Data!#REF!,(IF(B21=Data!#REF!,Data!#REF!,(IF(B21=Data!B90,Data!H90,(IF(B21=Data!B93,Data!H908,(IF(B21=Data!#REF!,Data!#REF!,(IF(B21=Data!#REF!,Data!#REF!,Data!#REF!)))))))))))))))&amp;IF(B21=Data!#REF!,Data!#REF!,(IF(B21=Data!#REF!,Data!#REF!,(IF(B21=Data!#REF!,Data!#REF!,(IF(B21=Data!#REF!,Data!#REF!,(IF(B21=Data!#REF!,Data!#REF!,Data!#REF!)))))))))</f>
        <v>#REF!</v>
      </c>
      <c r="Q21" s="454"/>
      <c r="R21" s="454"/>
      <c r="S21" s="455" t="e">
        <f>IF(B21=Data!#REF!,Data!#REF!,(IF(B21=Data!B111,Data!I111,(IF(B21=Data!#REF!,Data!#REF!,(IF(B21=Data!#REF!,Data!#REF!,(IF(B21=Data!#REF!,Data!#REF!,(IF(B21=Data!#REF!,Data!#REF!,(IF(B21=Data!#REF!,Data!#REF!,(IF(B21=Data!#REF!,Data!#REF!,Data!#REF!)))))))))))))))&amp;IF(B21=Data!#REF!,Data!#REF!,(IF(B21=Data!#REF!,Data!#REF!,(IF(B21=Data!#REF!,Data!#REF!,(IF(B21=Data!#REF!,Data!#REF!,(IF(B21=Data!B90,Data!I90,(IF(B21=Data!B93,Data!I908,(IF(B21=Data!#REF!,Data!#REF!,(IF(B21=Data!#REF!,Data!#REF!,Data!#REF!)))))))))))))))&amp;IF(B21=Data!#REF!,Data!#REF!,(IF(B21=Data!#REF!,Data!#REF!,(IF(B21=Data!#REF!,Data!#REF!,(IF(B21=Data!#REF!,Data!#REF!,(IF(B21=Data!#REF!,Data!#REF!,Data!#REF!)))))))))</f>
        <v>#REF!</v>
      </c>
      <c r="T21" s="456"/>
      <c r="U21" s="455" t="e">
        <f>IF(B21=Data!#REF!,Data!#REF!,(IF(B21=Data!B111,Data!J111,(IF(B21=Data!#REF!,Data!#REF!,(IF(B21=Data!#REF!,Data!#REF!,(IF(B21=Data!#REF!,Data!#REF!,(IF(B21=Data!#REF!,Data!#REF!,(IF(B21=Data!#REF!,Data!#REF!,(IF(B21=Data!#REF!,Data!#REF!,Data!#REF!)))))))))))))))&amp;IF(B21=Data!#REF!,Data!#REF!,(IF(B21=Data!#REF!,Data!#REF!,(IF(B21=Data!#REF!,Data!#REF!,(IF(B21=Data!#REF!,Data!#REF!,(IF(B21=Data!B90,Data!J90,(IF(B21=Data!B93,Data!J908,(IF(B21=Data!#REF!,Data!#REF!,(IF(B21=Data!#REF!,Data!#REF!,Data!#REF!)))))))))))))))&amp;IF(B21=Data!#REF!,Data!#REF!,(IF(B21=Data!#REF!,Data!#REF!,(IF(B21=Data!#REF!,Data!#REF!,(IF(B21=Data!#REF!,Data!#REF!,(IF(B21=Data!#REF!,Data!#REF!,Data!#REF!)))))))))</f>
        <v>#REF!</v>
      </c>
      <c r="V21" s="457">
        <f>IF(D21="","",VLOOKUP(B21,Data!$B$5:$J$402,9,FALSE)*D21)</f>
        <v>1.488</v>
      </c>
    </row>
    <row r="22" spans="1:22" s="458" customFormat="1" ht="20" customHeight="1">
      <c r="A22" s="508">
        <v>4</v>
      </c>
      <c r="B22" s="511" t="s">
        <v>245</v>
      </c>
      <c r="C22" s="512" t="str">
        <f>IF(D22="","",VLOOKUP(B22,Data!$B$5:$L$402,2,FALSE))</f>
        <v>AAC7370</v>
      </c>
      <c r="D22" s="505">
        <v>2</v>
      </c>
      <c r="E22" s="463"/>
      <c r="F22" s="445">
        <f>IF(D22="","",VLOOKUP(B22,Data!$B$5:$L$402,11,FALSE))</f>
        <v>3015.47</v>
      </c>
      <c r="G22" s="448">
        <f t="shared" si="0"/>
        <v>6030.94</v>
      </c>
      <c r="H22" s="449" t="str">
        <f>IF(D22="","",VLOOKUP(B22,Data!$B$5:$D$402,3,FALSE))</f>
        <v>C/T</v>
      </c>
      <c r="I22" s="450" t="str">
        <f>IF(D22="","",VLOOKUP(B22,Data!$B$5:$M$402,12,FALSE))</f>
        <v>Indonesia</v>
      </c>
      <c r="J22" s="451" t="s">
        <v>925</v>
      </c>
      <c r="K22" s="452">
        <f>IF(D22="","",VLOOKUP(B22,Data!$B$5:$E$402,4,FALSE)*D22)</f>
        <v>532</v>
      </c>
      <c r="L22" s="445">
        <f>IF(D22="","",VLOOKUP(B22,Data!$B$5:$F$402,5,FALSE)*D22)</f>
        <v>492</v>
      </c>
      <c r="M22" s="448" t="e">
        <f>IF(B22=Data!#REF!,Data!#REF!,(IF(B22=Data!B106,Data!G106,(IF(B22=Data!#REF!,Data!#REF!,(IF(B22=Data!#REF!,Data!#REF!,(IF(B22=Data!#REF!,Data!#REF!,(IF(B22=Data!#REF!,Data!#REF!,(IF(B22=Data!#REF!,Data!#REF!,(IF(B22=Data!#REF!,Data!#REF!,Data!#REF!)))))))))))))))&amp;IF(B22=Data!#REF!,Data!#REF!,(IF(B22=Data!#REF!,Data!#REF!,(IF(B22=Data!#REF!,Data!#REF!,(IF(B22=Data!#REF!,Data!#REF!,(IF(B22=Data!B85,Data!G85,(IF(B22=Data!B88,Data!G903,(IF(B22=Data!#REF!,Data!#REF!,(IF(B22=Data!#REF!,Data!#REF!,Data!#REF!)))))))))))))))&amp;IF(B22=Data!#REF!,Data!#REF!,(IF(B22=Data!#REF!,Data!#REF!,(IF(B22=Data!#REF!,Data!#REF!,(IF(B22=Data!#REF!,Data!#REF!,(IF(B22=Data!#REF!,Data!#REF!,Data!#REF!)))))))))</f>
        <v>#REF!</v>
      </c>
      <c r="N22" s="453"/>
      <c r="O22" s="454"/>
      <c r="P22" s="455" t="e">
        <f>IF(B22=Data!#REF!,Data!#REF!,(IF(B22=Data!B106,Data!H106,(IF(B22=Data!#REF!,Data!#REF!,(IF(B22=Data!#REF!,Data!#REF!,(IF(B22=Data!#REF!,Data!#REF!,(IF(B22=Data!#REF!,Data!#REF!,(IF(B22=Data!#REF!,Data!#REF!,(IF(B22=Data!#REF!,Data!#REF!,Data!#REF!)))))))))))))))&amp;IF(B22=Data!#REF!,Data!#REF!,(IF(B22=Data!#REF!,Data!#REF!,(IF(B22=Data!#REF!,Data!#REF!,(IF(B22=Data!#REF!,Data!#REF!,(IF(B22=Data!B85,Data!H85,(IF(B22=Data!B88,Data!H903,(IF(B22=Data!#REF!,Data!#REF!,(IF(B22=Data!#REF!,Data!#REF!,Data!#REF!)))))))))))))))&amp;IF(B22=Data!#REF!,Data!#REF!,(IF(B22=Data!#REF!,Data!#REF!,(IF(B22=Data!#REF!,Data!#REF!,(IF(B22=Data!#REF!,Data!#REF!,(IF(B22=Data!#REF!,Data!#REF!,Data!#REF!)))))))))</f>
        <v>#REF!</v>
      </c>
      <c r="Q22" s="454"/>
      <c r="R22" s="454"/>
      <c r="S22" s="455" t="e">
        <f>IF(B22=Data!#REF!,Data!#REF!,(IF(B22=Data!B106,Data!I106,(IF(B22=Data!#REF!,Data!#REF!,(IF(B22=Data!#REF!,Data!#REF!,(IF(B22=Data!#REF!,Data!#REF!,(IF(B22=Data!#REF!,Data!#REF!,(IF(B22=Data!#REF!,Data!#REF!,(IF(B22=Data!#REF!,Data!#REF!,Data!#REF!)))))))))))))))&amp;IF(B22=Data!#REF!,Data!#REF!,(IF(B22=Data!#REF!,Data!#REF!,(IF(B22=Data!#REF!,Data!#REF!,(IF(B22=Data!#REF!,Data!#REF!,(IF(B22=Data!B85,Data!I85,(IF(B22=Data!B88,Data!I903,(IF(B22=Data!#REF!,Data!#REF!,(IF(B22=Data!#REF!,Data!#REF!,Data!#REF!)))))))))))))))&amp;IF(B22=Data!#REF!,Data!#REF!,(IF(B22=Data!#REF!,Data!#REF!,(IF(B22=Data!#REF!,Data!#REF!,(IF(B22=Data!#REF!,Data!#REF!,(IF(B22=Data!#REF!,Data!#REF!,Data!#REF!)))))))))</f>
        <v>#REF!</v>
      </c>
      <c r="T22" s="456"/>
      <c r="U22" s="455" t="e">
        <f>IF(B22=Data!#REF!,Data!#REF!,(IF(B22=Data!B106,Data!J106,(IF(B22=Data!#REF!,Data!#REF!,(IF(B22=Data!#REF!,Data!#REF!,(IF(B22=Data!#REF!,Data!#REF!,(IF(B22=Data!#REF!,Data!#REF!,(IF(B22=Data!#REF!,Data!#REF!,(IF(B22=Data!#REF!,Data!#REF!,Data!#REF!)))))))))))))))&amp;IF(B22=Data!#REF!,Data!#REF!,(IF(B22=Data!#REF!,Data!#REF!,(IF(B22=Data!#REF!,Data!#REF!,(IF(B22=Data!#REF!,Data!#REF!,(IF(B22=Data!B85,Data!J85,(IF(B22=Data!B88,Data!J903,(IF(B22=Data!#REF!,Data!#REF!,(IF(B22=Data!#REF!,Data!#REF!,Data!#REF!)))))))))))))))&amp;IF(B22=Data!#REF!,Data!#REF!,(IF(B22=Data!#REF!,Data!#REF!,(IF(B22=Data!#REF!,Data!#REF!,(IF(B22=Data!#REF!,Data!#REF!,(IF(B22=Data!#REF!,Data!#REF!,Data!#REF!)))))))))</f>
        <v>#REF!</v>
      </c>
      <c r="V22" s="457">
        <f>IF(D22="","",VLOOKUP(B22,Data!$B$5:$J$402,9,FALSE)*D22)</f>
        <v>2.976</v>
      </c>
    </row>
    <row r="23" spans="1:22" s="458" customFormat="1" ht="20" customHeight="1">
      <c r="A23" s="508">
        <v>5</v>
      </c>
      <c r="B23" s="511" t="s">
        <v>296</v>
      </c>
      <c r="C23" s="512" t="str">
        <f>IF(D23="","",VLOOKUP(B23,Data!$B$5:$L$402,2,FALSE))</f>
        <v>WY44100</v>
      </c>
      <c r="D23" s="505">
        <v>1</v>
      </c>
      <c r="E23" s="463" t="s">
        <v>939</v>
      </c>
      <c r="F23" s="445">
        <f>IF(D23="","",VLOOKUP(B23,Data!$B$5:$L$402,11,FALSE))</f>
        <v>2895.95</v>
      </c>
      <c r="G23" s="448">
        <f t="shared" si="0"/>
        <v>2895.95</v>
      </c>
      <c r="H23" s="449" t="str">
        <f>IF(D23="","",VLOOKUP(B23,Data!$B$5:$D$402,3,FALSE))</f>
        <v>C/T</v>
      </c>
      <c r="I23" s="450" t="str">
        <f>IF(D23="","",VLOOKUP(B23,Data!$B$5:$M$402,12,FALSE))</f>
        <v>Indonesia</v>
      </c>
      <c r="J23" s="451" t="s">
        <v>925</v>
      </c>
      <c r="K23" s="452">
        <f>IF(D23="","",VLOOKUP(B23,Data!$B$5:$E$402,4,FALSE)*D23)</f>
        <v>266</v>
      </c>
      <c r="L23" s="445">
        <f>IF(D23="","",VLOOKUP(B23,Data!$B$5:$F$402,5,FALSE)*D23)</f>
        <v>246</v>
      </c>
      <c r="M23" s="448" t="e">
        <f>IF(B23=Data!#REF!,Data!#REF!,(IF(B23=Data!B107,Data!G107,(IF(B23=Data!#REF!,Data!#REF!,(IF(B23=Data!#REF!,Data!#REF!,(IF(B23=Data!#REF!,Data!#REF!,(IF(B23=Data!#REF!,Data!#REF!,(IF(B23=Data!#REF!,Data!#REF!,(IF(B23=Data!#REF!,Data!#REF!,Data!#REF!)))))))))))))))&amp;IF(B23=Data!#REF!,Data!#REF!,(IF(B23=Data!#REF!,Data!#REF!,(IF(B23=Data!#REF!,Data!#REF!,(IF(B23=Data!#REF!,Data!#REF!,(IF(B23=Data!B86,Data!G86,(IF(B23=Data!B89,Data!G904,(IF(B23=Data!#REF!,Data!#REF!,(IF(B23=Data!#REF!,Data!#REF!,Data!#REF!)))))))))))))))&amp;IF(B23=Data!#REF!,Data!#REF!,(IF(B23=Data!#REF!,Data!#REF!,(IF(B23=Data!#REF!,Data!#REF!,(IF(B23=Data!#REF!,Data!#REF!,(IF(B23=Data!#REF!,Data!#REF!,Data!#REF!)))))))))</f>
        <v>#REF!</v>
      </c>
      <c r="N23" s="453"/>
      <c r="O23" s="454"/>
      <c r="P23" s="455" t="e">
        <f>IF(B23=Data!#REF!,Data!#REF!,(IF(B23=Data!B107,Data!H107,(IF(B23=Data!#REF!,Data!#REF!,(IF(B23=Data!#REF!,Data!#REF!,(IF(B23=Data!#REF!,Data!#REF!,(IF(B23=Data!#REF!,Data!#REF!,(IF(B23=Data!#REF!,Data!#REF!,(IF(B23=Data!#REF!,Data!#REF!,Data!#REF!)))))))))))))))&amp;IF(B23=Data!#REF!,Data!#REF!,(IF(B23=Data!#REF!,Data!#REF!,(IF(B23=Data!#REF!,Data!#REF!,(IF(B23=Data!#REF!,Data!#REF!,(IF(B23=Data!B86,Data!H86,(IF(B23=Data!B89,Data!H904,(IF(B23=Data!#REF!,Data!#REF!,(IF(B23=Data!#REF!,Data!#REF!,Data!#REF!)))))))))))))))&amp;IF(B23=Data!#REF!,Data!#REF!,(IF(B23=Data!#REF!,Data!#REF!,(IF(B23=Data!#REF!,Data!#REF!,(IF(B23=Data!#REF!,Data!#REF!,(IF(B23=Data!#REF!,Data!#REF!,Data!#REF!)))))))))</f>
        <v>#REF!</v>
      </c>
      <c r="Q23" s="454"/>
      <c r="R23" s="454"/>
      <c r="S23" s="455" t="e">
        <f>IF(B23=Data!#REF!,Data!#REF!,(IF(B23=Data!B107,Data!I107,(IF(B23=Data!#REF!,Data!#REF!,(IF(B23=Data!#REF!,Data!#REF!,(IF(B23=Data!#REF!,Data!#REF!,(IF(B23=Data!#REF!,Data!#REF!,(IF(B23=Data!#REF!,Data!#REF!,(IF(B23=Data!#REF!,Data!#REF!,Data!#REF!)))))))))))))))&amp;IF(B23=Data!#REF!,Data!#REF!,(IF(B23=Data!#REF!,Data!#REF!,(IF(B23=Data!#REF!,Data!#REF!,(IF(B23=Data!#REF!,Data!#REF!,(IF(B23=Data!B86,Data!I86,(IF(B23=Data!B89,Data!I904,(IF(B23=Data!#REF!,Data!#REF!,(IF(B23=Data!#REF!,Data!#REF!,Data!#REF!)))))))))))))))&amp;IF(B23=Data!#REF!,Data!#REF!,(IF(B23=Data!#REF!,Data!#REF!,(IF(B23=Data!#REF!,Data!#REF!,(IF(B23=Data!#REF!,Data!#REF!,(IF(B23=Data!#REF!,Data!#REF!,Data!#REF!)))))))))</f>
        <v>#REF!</v>
      </c>
      <c r="T23" s="456"/>
      <c r="U23" s="455" t="e">
        <f>IF(B23=Data!#REF!,Data!#REF!,(IF(B23=Data!B107,Data!J107,(IF(B23=Data!#REF!,Data!#REF!,(IF(B23=Data!#REF!,Data!#REF!,(IF(B23=Data!#REF!,Data!#REF!,(IF(B23=Data!#REF!,Data!#REF!,(IF(B23=Data!#REF!,Data!#REF!,(IF(B23=Data!#REF!,Data!#REF!,Data!#REF!)))))))))))))))&amp;IF(B23=Data!#REF!,Data!#REF!,(IF(B23=Data!#REF!,Data!#REF!,(IF(B23=Data!#REF!,Data!#REF!,(IF(B23=Data!#REF!,Data!#REF!,(IF(B23=Data!B86,Data!J86,(IF(B23=Data!B89,Data!J904,(IF(B23=Data!#REF!,Data!#REF!,(IF(B23=Data!#REF!,Data!#REF!,Data!#REF!)))))))))))))))&amp;IF(B23=Data!#REF!,Data!#REF!,(IF(B23=Data!#REF!,Data!#REF!,(IF(B23=Data!#REF!,Data!#REF!,(IF(B23=Data!#REF!,Data!#REF!,(IF(B23=Data!#REF!,Data!#REF!,Data!#REF!)))))))))</f>
        <v>#REF!</v>
      </c>
      <c r="V23" s="457">
        <f>IF(D23="","",VLOOKUP(B23,Data!$B$5:$J$402,9,FALSE)*D23)</f>
        <v>1.488</v>
      </c>
    </row>
    <row r="24" spans="1:22" s="458" customFormat="1" ht="20" customHeight="1">
      <c r="A24" s="508">
        <v>6</v>
      </c>
      <c r="B24" s="511" t="s">
        <v>694</v>
      </c>
      <c r="C24" s="512" t="str">
        <f>IF(D24="","",VLOOKUP(B24,Data!$B$5:$L$402,2,FALSE))</f>
        <v>VAD6710</v>
      </c>
      <c r="D24" s="505">
        <v>1</v>
      </c>
      <c r="E24" s="463"/>
      <c r="F24" s="445">
        <f>IF(D24="","",VLOOKUP(B24,Data!$B$5:$L$402,11,FALSE))</f>
        <v>2978.04</v>
      </c>
      <c r="G24" s="448">
        <f t="shared" si="0"/>
        <v>2978.04</v>
      </c>
      <c r="H24" s="449" t="str">
        <f>IF(D24="","",VLOOKUP(B24,Data!$B$5:$D$402,3,FALSE))</f>
        <v>C/T</v>
      </c>
      <c r="I24" s="450" t="str">
        <f>IF(D24="","",VLOOKUP(B24,Data!$B$5:$M$402,12,FALSE))</f>
        <v>Indonesia</v>
      </c>
      <c r="J24" s="451" t="s">
        <v>925</v>
      </c>
      <c r="K24" s="452">
        <f>IF(D24="","",VLOOKUP(B24,Data!$B$5:$E$402,4,FALSE)*D24)</f>
        <v>276</v>
      </c>
      <c r="L24" s="445">
        <f>IF(D24="","",VLOOKUP(B24,Data!$B$5:$F$402,5,FALSE)*D24)</f>
        <v>256</v>
      </c>
      <c r="M24" s="448" t="e">
        <f>IF(B24=Data!#REF!,Data!#REF!,(IF(B24=Data!B108,Data!G108,(IF(B24=Data!#REF!,Data!#REF!,(IF(B24=Data!#REF!,Data!#REF!,(IF(B24=Data!#REF!,Data!#REF!,(IF(B24=Data!#REF!,Data!#REF!,(IF(B24=Data!#REF!,Data!#REF!,(IF(B24=Data!#REF!,Data!#REF!,Data!#REF!)))))))))))))))&amp;IF(B24=Data!#REF!,Data!#REF!,(IF(B24=Data!#REF!,Data!#REF!,(IF(B24=Data!#REF!,Data!#REF!,(IF(B24=Data!#REF!,Data!#REF!,(IF(B24=Data!B87,Data!G87,(IF(B24=Data!B90,Data!G905,(IF(B24=Data!#REF!,Data!#REF!,(IF(B24=Data!#REF!,Data!#REF!,Data!#REF!)))))))))))))))&amp;IF(B24=Data!#REF!,Data!#REF!,(IF(B24=Data!#REF!,Data!#REF!,(IF(B24=Data!#REF!,Data!#REF!,(IF(B24=Data!#REF!,Data!#REF!,(IF(B24=Data!#REF!,Data!#REF!,Data!#REF!)))))))))</f>
        <v>#REF!</v>
      </c>
      <c r="N24" s="453"/>
      <c r="O24" s="454"/>
      <c r="P24" s="455" t="e">
        <f>IF(B24=Data!#REF!,Data!#REF!,(IF(B24=Data!B108,Data!H108,(IF(B24=Data!#REF!,Data!#REF!,(IF(B24=Data!#REF!,Data!#REF!,(IF(B24=Data!#REF!,Data!#REF!,(IF(B24=Data!#REF!,Data!#REF!,(IF(B24=Data!#REF!,Data!#REF!,(IF(B24=Data!#REF!,Data!#REF!,Data!#REF!)))))))))))))))&amp;IF(B24=Data!#REF!,Data!#REF!,(IF(B24=Data!#REF!,Data!#REF!,(IF(B24=Data!#REF!,Data!#REF!,(IF(B24=Data!#REF!,Data!#REF!,(IF(B24=Data!B87,Data!H87,(IF(B24=Data!B90,Data!H905,(IF(B24=Data!#REF!,Data!#REF!,(IF(B24=Data!#REF!,Data!#REF!,Data!#REF!)))))))))))))))&amp;IF(B24=Data!#REF!,Data!#REF!,(IF(B24=Data!#REF!,Data!#REF!,(IF(B24=Data!#REF!,Data!#REF!,(IF(B24=Data!#REF!,Data!#REF!,(IF(B24=Data!#REF!,Data!#REF!,Data!#REF!)))))))))</f>
        <v>#REF!</v>
      </c>
      <c r="Q24" s="454"/>
      <c r="R24" s="454"/>
      <c r="S24" s="455" t="e">
        <f>IF(B24=Data!#REF!,Data!#REF!,(IF(B24=Data!B108,Data!I108,(IF(B24=Data!#REF!,Data!#REF!,(IF(B24=Data!#REF!,Data!#REF!,(IF(B24=Data!#REF!,Data!#REF!,(IF(B24=Data!#REF!,Data!#REF!,(IF(B24=Data!#REF!,Data!#REF!,(IF(B24=Data!#REF!,Data!#REF!,Data!#REF!)))))))))))))))&amp;IF(B24=Data!#REF!,Data!#REF!,(IF(B24=Data!#REF!,Data!#REF!,(IF(B24=Data!#REF!,Data!#REF!,(IF(B24=Data!#REF!,Data!#REF!,(IF(B24=Data!B87,Data!I87,(IF(B24=Data!B90,Data!I905,(IF(B24=Data!#REF!,Data!#REF!,(IF(B24=Data!#REF!,Data!#REF!,Data!#REF!)))))))))))))))&amp;IF(B24=Data!#REF!,Data!#REF!,(IF(B24=Data!#REF!,Data!#REF!,(IF(B24=Data!#REF!,Data!#REF!,(IF(B24=Data!#REF!,Data!#REF!,(IF(B24=Data!#REF!,Data!#REF!,Data!#REF!)))))))))</f>
        <v>#REF!</v>
      </c>
      <c r="T24" s="456"/>
      <c r="U24" s="455" t="e">
        <f>IF(B24=Data!#REF!,Data!#REF!,(IF(B24=Data!B108,Data!J108,(IF(B24=Data!#REF!,Data!#REF!,(IF(B24=Data!#REF!,Data!#REF!,(IF(B24=Data!#REF!,Data!#REF!,(IF(B24=Data!#REF!,Data!#REF!,(IF(B24=Data!#REF!,Data!#REF!,(IF(B24=Data!#REF!,Data!#REF!,Data!#REF!)))))))))))))))&amp;IF(B24=Data!#REF!,Data!#REF!,(IF(B24=Data!#REF!,Data!#REF!,(IF(B24=Data!#REF!,Data!#REF!,(IF(B24=Data!#REF!,Data!#REF!,(IF(B24=Data!B87,Data!J87,(IF(B24=Data!B90,Data!J905,(IF(B24=Data!#REF!,Data!#REF!,(IF(B24=Data!#REF!,Data!#REF!,Data!#REF!)))))))))))))))&amp;IF(B24=Data!#REF!,Data!#REF!,(IF(B24=Data!#REF!,Data!#REF!,(IF(B24=Data!#REF!,Data!#REF!,(IF(B24=Data!#REF!,Data!#REF!,(IF(B24=Data!#REF!,Data!#REF!,Data!#REF!)))))))))</f>
        <v>#REF!</v>
      </c>
      <c r="V24" s="457">
        <f>IF(D24="","",VLOOKUP(B24,Data!$B$5:$J$402,9,FALSE)*D24)</f>
        <v>1.488</v>
      </c>
    </row>
    <row r="25" spans="1:22" s="458" customFormat="1" ht="20" customHeight="1">
      <c r="A25" s="508">
        <v>7</v>
      </c>
      <c r="B25" s="511" t="s">
        <v>829</v>
      </c>
      <c r="C25" s="512" t="str">
        <f>IF(D25="","",VLOOKUP(B25,Data!$B$5:$L$402,2,FALSE))</f>
        <v>VAW7200</v>
      </c>
      <c r="D25" s="505">
        <v>1</v>
      </c>
      <c r="E25" s="463"/>
      <c r="F25" s="445">
        <f>IF(D25="","",VLOOKUP(B25,Data!$B$5:$L$402,11,FALSE))</f>
        <v>3019.49</v>
      </c>
      <c r="G25" s="448">
        <f t="shared" si="0"/>
        <v>3019.49</v>
      </c>
      <c r="H25" s="449" t="str">
        <f>IF(D25="","",VLOOKUP(B25,Data!$B$5:$D$402,3,FALSE))</f>
        <v>C/T</v>
      </c>
      <c r="I25" s="450" t="str">
        <f>IF(D25="","",VLOOKUP(B25,Data!$B$5:$M$402,12,FALSE))</f>
        <v>Indonesia</v>
      </c>
      <c r="J25" s="451" t="s">
        <v>925</v>
      </c>
      <c r="K25" s="452">
        <f>IF(D25="","",VLOOKUP(B25,Data!$B$5:$E$402,4,FALSE)*D25)</f>
        <v>276</v>
      </c>
      <c r="L25" s="445">
        <f>IF(D25="","",VLOOKUP(B25,Data!$B$5:$F$402,5,FALSE)*D25)</f>
        <v>256</v>
      </c>
      <c r="M25" s="448" t="e">
        <f>IF(B25=Data!#REF!,Data!#REF!,(IF(B25=Data!B109,Data!G109,(IF(B25=Data!#REF!,Data!#REF!,(IF(B25=Data!#REF!,Data!#REF!,(IF(B25=Data!#REF!,Data!#REF!,(IF(B25=Data!#REF!,Data!#REF!,(IF(B25=Data!#REF!,Data!#REF!,(IF(B25=Data!#REF!,Data!#REF!,Data!#REF!)))))))))))))))&amp;IF(B25=Data!#REF!,Data!#REF!,(IF(B25=Data!#REF!,Data!#REF!,(IF(B25=Data!#REF!,Data!#REF!,(IF(B25=Data!#REF!,Data!#REF!,(IF(B25=Data!B88,Data!G88,(IF(B25=Data!B91,Data!G906,(IF(B25=Data!#REF!,Data!#REF!,(IF(B25=Data!#REF!,Data!#REF!,Data!#REF!)))))))))))))))&amp;IF(B25=Data!#REF!,Data!#REF!,(IF(B25=Data!#REF!,Data!#REF!,(IF(B25=Data!#REF!,Data!#REF!,(IF(B25=Data!#REF!,Data!#REF!,(IF(B25=Data!#REF!,Data!#REF!,Data!#REF!)))))))))</f>
        <v>#REF!</v>
      </c>
      <c r="N25" s="453"/>
      <c r="O25" s="454"/>
      <c r="P25" s="455" t="e">
        <f>IF(B25=Data!#REF!,Data!#REF!,(IF(B25=Data!B109,Data!H109,(IF(B25=Data!#REF!,Data!#REF!,(IF(B25=Data!#REF!,Data!#REF!,(IF(B25=Data!#REF!,Data!#REF!,(IF(B25=Data!#REF!,Data!#REF!,(IF(B25=Data!#REF!,Data!#REF!,(IF(B25=Data!#REF!,Data!#REF!,Data!#REF!)))))))))))))))&amp;IF(B25=Data!#REF!,Data!#REF!,(IF(B25=Data!#REF!,Data!#REF!,(IF(B25=Data!#REF!,Data!#REF!,(IF(B25=Data!#REF!,Data!#REF!,(IF(B25=Data!B88,Data!H88,(IF(B25=Data!B91,Data!H906,(IF(B25=Data!#REF!,Data!#REF!,(IF(B25=Data!#REF!,Data!#REF!,Data!#REF!)))))))))))))))&amp;IF(B25=Data!#REF!,Data!#REF!,(IF(B25=Data!#REF!,Data!#REF!,(IF(B25=Data!#REF!,Data!#REF!,(IF(B25=Data!#REF!,Data!#REF!,(IF(B25=Data!#REF!,Data!#REF!,Data!#REF!)))))))))</f>
        <v>#REF!</v>
      </c>
      <c r="Q25" s="454"/>
      <c r="R25" s="454"/>
      <c r="S25" s="455" t="e">
        <f>IF(B25=Data!#REF!,Data!#REF!,(IF(B25=Data!B109,Data!I109,(IF(B25=Data!#REF!,Data!#REF!,(IF(B25=Data!#REF!,Data!#REF!,(IF(B25=Data!#REF!,Data!#REF!,(IF(B25=Data!#REF!,Data!#REF!,(IF(B25=Data!#REF!,Data!#REF!,(IF(B25=Data!#REF!,Data!#REF!,Data!#REF!)))))))))))))))&amp;IF(B25=Data!#REF!,Data!#REF!,(IF(B25=Data!#REF!,Data!#REF!,(IF(B25=Data!#REF!,Data!#REF!,(IF(B25=Data!#REF!,Data!#REF!,(IF(B25=Data!B88,Data!I88,(IF(B25=Data!B91,Data!I906,(IF(B25=Data!#REF!,Data!#REF!,(IF(B25=Data!#REF!,Data!#REF!,Data!#REF!)))))))))))))))&amp;IF(B25=Data!#REF!,Data!#REF!,(IF(B25=Data!#REF!,Data!#REF!,(IF(B25=Data!#REF!,Data!#REF!,(IF(B25=Data!#REF!,Data!#REF!,(IF(B25=Data!#REF!,Data!#REF!,Data!#REF!)))))))))</f>
        <v>#REF!</v>
      </c>
      <c r="T25" s="456"/>
      <c r="U25" s="455" t="e">
        <f>IF(B25=Data!#REF!,Data!#REF!,(IF(B25=Data!B109,Data!J109,(IF(B25=Data!#REF!,Data!#REF!,(IF(B25=Data!#REF!,Data!#REF!,(IF(B25=Data!#REF!,Data!#REF!,(IF(B25=Data!#REF!,Data!#REF!,(IF(B25=Data!#REF!,Data!#REF!,(IF(B25=Data!#REF!,Data!#REF!,Data!#REF!)))))))))))))))&amp;IF(B25=Data!#REF!,Data!#REF!,(IF(B25=Data!#REF!,Data!#REF!,(IF(B25=Data!#REF!,Data!#REF!,(IF(B25=Data!#REF!,Data!#REF!,(IF(B25=Data!B88,Data!J88,(IF(B25=Data!B91,Data!J906,(IF(B25=Data!#REF!,Data!#REF!,(IF(B25=Data!#REF!,Data!#REF!,Data!#REF!)))))))))))))))&amp;IF(B25=Data!#REF!,Data!#REF!,(IF(B25=Data!#REF!,Data!#REF!,(IF(B25=Data!#REF!,Data!#REF!,(IF(B25=Data!#REF!,Data!#REF!,(IF(B25=Data!#REF!,Data!#REF!,Data!#REF!)))))))))</f>
        <v>#REF!</v>
      </c>
      <c r="V25" s="457">
        <f>IF(D25="","",VLOOKUP(B25,Data!$B$5:$J$402,9,FALSE)*D25)</f>
        <v>1.488</v>
      </c>
    </row>
    <row r="26" spans="1:22" s="458" customFormat="1" ht="20" customHeight="1">
      <c r="A26" s="508">
        <v>8</v>
      </c>
      <c r="B26" s="511" t="s">
        <v>300</v>
      </c>
      <c r="C26" s="512" t="str">
        <f>IF(D26="","",VLOOKUP(B26,Data!$B$5:$L$402,2,FALSE))</f>
        <v>WY50520</v>
      </c>
      <c r="D26" s="505">
        <v>2</v>
      </c>
      <c r="E26" s="463"/>
      <c r="F26" s="445">
        <f>IF(D26="","",VLOOKUP(B26,Data!$B$5:$L$402,11,FALSE))</f>
        <v>2846.56</v>
      </c>
      <c r="G26" s="448">
        <f t="shared" si="0"/>
        <v>5693.12</v>
      </c>
      <c r="H26" s="449" t="str">
        <f>IF(D26="","",VLOOKUP(B26,Data!$B$5:$D$402,3,FALSE))</f>
        <v>C/T</v>
      </c>
      <c r="I26" s="450" t="str">
        <f>IF(D26="","",VLOOKUP(B26,Data!$B$5:$M$402,12,FALSE))</f>
        <v>Indonesia</v>
      </c>
      <c r="J26" s="451" t="s">
        <v>925</v>
      </c>
      <c r="K26" s="452">
        <f>IF(D26="","",VLOOKUP(B26,Data!$B$5:$E$402,4,FALSE)*D26)</f>
        <v>532</v>
      </c>
      <c r="L26" s="445">
        <f>IF(D26="","",VLOOKUP(B26,Data!$B$5:$F$402,5,FALSE)*D26)</f>
        <v>492</v>
      </c>
      <c r="M26" s="448" t="e">
        <f>IF(B26=Data!#REF!,Data!#REF!,(IF(B26=Data!B110,Data!G110,(IF(B26=Data!#REF!,Data!#REF!,(IF(B26=Data!#REF!,Data!#REF!,(IF(B26=Data!#REF!,Data!#REF!,(IF(B26=Data!#REF!,Data!#REF!,(IF(B26=Data!#REF!,Data!#REF!,(IF(B26=Data!#REF!,Data!#REF!,Data!#REF!)))))))))))))))&amp;IF(B26=Data!#REF!,Data!#REF!,(IF(B26=Data!#REF!,Data!#REF!,(IF(B26=Data!#REF!,Data!#REF!,(IF(B26=Data!#REF!,Data!#REF!,(IF(B26=Data!B89,Data!G89,(IF(B26=Data!B92,Data!G907,(IF(B26=Data!#REF!,Data!#REF!,(IF(B26=Data!#REF!,Data!#REF!,Data!#REF!)))))))))))))))&amp;IF(B26=Data!#REF!,Data!#REF!,(IF(B26=Data!#REF!,Data!#REF!,(IF(B26=Data!#REF!,Data!#REF!,(IF(B26=Data!#REF!,Data!#REF!,(IF(B26=Data!#REF!,Data!#REF!,Data!#REF!)))))))))</f>
        <v>#REF!</v>
      </c>
      <c r="N26" s="453"/>
      <c r="O26" s="454"/>
      <c r="P26" s="455" t="e">
        <f>IF(B26=Data!#REF!,Data!#REF!,(IF(B26=Data!B110,Data!H110,(IF(B26=Data!#REF!,Data!#REF!,(IF(B26=Data!#REF!,Data!#REF!,(IF(B26=Data!#REF!,Data!#REF!,(IF(B26=Data!#REF!,Data!#REF!,(IF(B26=Data!#REF!,Data!#REF!,(IF(B26=Data!#REF!,Data!#REF!,Data!#REF!)))))))))))))))&amp;IF(B26=Data!#REF!,Data!#REF!,(IF(B26=Data!#REF!,Data!#REF!,(IF(B26=Data!#REF!,Data!#REF!,(IF(B26=Data!#REF!,Data!#REF!,(IF(B26=Data!B89,Data!H89,(IF(B26=Data!B92,Data!H907,(IF(B26=Data!#REF!,Data!#REF!,(IF(B26=Data!#REF!,Data!#REF!,Data!#REF!)))))))))))))))&amp;IF(B26=Data!#REF!,Data!#REF!,(IF(B26=Data!#REF!,Data!#REF!,(IF(B26=Data!#REF!,Data!#REF!,(IF(B26=Data!#REF!,Data!#REF!,(IF(B26=Data!#REF!,Data!#REF!,Data!#REF!)))))))))</f>
        <v>#REF!</v>
      </c>
      <c r="Q26" s="454"/>
      <c r="R26" s="454"/>
      <c r="S26" s="455" t="e">
        <f>IF(B26=Data!#REF!,Data!#REF!,(IF(B26=Data!B110,Data!I110,(IF(B26=Data!#REF!,Data!#REF!,(IF(B26=Data!#REF!,Data!#REF!,(IF(B26=Data!#REF!,Data!#REF!,(IF(B26=Data!#REF!,Data!#REF!,(IF(B26=Data!#REF!,Data!#REF!,(IF(B26=Data!#REF!,Data!#REF!,Data!#REF!)))))))))))))))&amp;IF(B26=Data!#REF!,Data!#REF!,(IF(B26=Data!#REF!,Data!#REF!,(IF(B26=Data!#REF!,Data!#REF!,(IF(B26=Data!#REF!,Data!#REF!,(IF(B26=Data!B89,Data!I89,(IF(B26=Data!B92,Data!I907,(IF(B26=Data!#REF!,Data!#REF!,(IF(B26=Data!#REF!,Data!#REF!,Data!#REF!)))))))))))))))&amp;IF(B26=Data!#REF!,Data!#REF!,(IF(B26=Data!#REF!,Data!#REF!,(IF(B26=Data!#REF!,Data!#REF!,(IF(B26=Data!#REF!,Data!#REF!,(IF(B26=Data!#REF!,Data!#REF!,Data!#REF!)))))))))</f>
        <v>#REF!</v>
      </c>
      <c r="T26" s="456"/>
      <c r="U26" s="455" t="e">
        <f>IF(B26=Data!#REF!,Data!#REF!,(IF(B26=Data!B110,Data!J110,(IF(B26=Data!#REF!,Data!#REF!,(IF(B26=Data!#REF!,Data!#REF!,(IF(B26=Data!#REF!,Data!#REF!,(IF(B26=Data!#REF!,Data!#REF!,(IF(B26=Data!#REF!,Data!#REF!,(IF(B26=Data!#REF!,Data!#REF!,Data!#REF!)))))))))))))))&amp;IF(B26=Data!#REF!,Data!#REF!,(IF(B26=Data!#REF!,Data!#REF!,(IF(B26=Data!#REF!,Data!#REF!,(IF(B26=Data!#REF!,Data!#REF!,(IF(B26=Data!B89,Data!J89,(IF(B26=Data!B92,Data!J907,(IF(B26=Data!#REF!,Data!#REF!,(IF(B26=Data!#REF!,Data!#REF!,Data!#REF!)))))))))))))))&amp;IF(B26=Data!#REF!,Data!#REF!,(IF(B26=Data!#REF!,Data!#REF!,(IF(B26=Data!#REF!,Data!#REF!,(IF(B26=Data!#REF!,Data!#REF!,(IF(B26=Data!#REF!,Data!#REF!,Data!#REF!)))))))))</f>
        <v>#REF!</v>
      </c>
      <c r="V26" s="457">
        <f>IF(D26="","",VLOOKUP(B26,Data!$B$5:$J$402,9,FALSE)*D26)</f>
        <v>2.976</v>
      </c>
    </row>
    <row r="27" spans="1:22" s="458" customFormat="1" ht="20" customHeight="1">
      <c r="A27" s="443"/>
      <c r="B27" s="513" t="s">
        <v>935</v>
      </c>
      <c r="C27" s="512" t="str">
        <f>IF(D27="","",VLOOKUP(B27,Data!$B$5:$L$402,2,FALSE))</f>
        <v/>
      </c>
      <c r="D27" s="514"/>
      <c r="E27" s="447"/>
      <c r="F27" s="445" t="str">
        <f>IF(D27="","",VLOOKUP(B27,Data!$B$5:$L$402,11,FALSE))</f>
        <v/>
      </c>
      <c r="G27" s="448" t="str">
        <f>IF(D27&gt;0,D27*F27,"-")</f>
        <v>-</v>
      </c>
      <c r="H27" s="449" t="str">
        <f>IF(D27="","",VLOOKUP(B27,Data!$B$5:$D$402,3,FALSE))</f>
        <v/>
      </c>
      <c r="I27" s="450" t="str">
        <f>IF(D27="","",VLOOKUP(B27,Data!$B$5:$M$402,12,FALSE))</f>
        <v/>
      </c>
      <c r="J27" s="451"/>
      <c r="K27" s="452" t="str">
        <f>IF(D27="","",VLOOKUP(B27,Data!$B$5:$E$402,4,FALSE)*D27)</f>
        <v/>
      </c>
      <c r="L27" s="445" t="str">
        <f>IF(D27="","",VLOOKUP(B27,Data!$B$5:$F$402,5,FALSE)*D27)</f>
        <v/>
      </c>
      <c r="M27" s="448" t="e">
        <f>IF(B27=Data!#REF!,Data!#REF!,(IF(B27=Data!B123,Data!G123,(IF(B27=Data!#REF!,Data!#REF!,(IF(B27=Data!#REF!,Data!#REF!,(IF(B27=Data!#REF!,Data!#REF!,(IF(B27=Data!#REF!,Data!#REF!,(IF(B27=Data!#REF!,Data!#REF!,(IF(B27=Data!#REF!,Data!#REF!,Data!#REF!)))))))))))))))&amp;IF(B27=Data!#REF!,Data!#REF!,(IF(B27=Data!#REF!,Data!#REF!,(IF(B27=Data!#REF!,Data!#REF!,(IF(B27=Data!#REF!,Data!#REF!,(IF(B27=Data!B102,Data!G102,(IF(B27=Data!B105,Data!G920,(IF(B27=Data!#REF!,Data!#REF!,(IF(B27=Data!#REF!,Data!#REF!,Data!#REF!)))))))))))))))&amp;IF(B27=Data!#REF!,Data!#REF!,(IF(B27=Data!#REF!,Data!#REF!,(IF(B27=Data!#REF!,Data!#REF!,(IF(B27=Data!#REF!,Data!#REF!,(IF(B27=Data!#REF!,Data!#REF!,Data!#REF!)))))))))</f>
        <v>#REF!</v>
      </c>
      <c r="N27" s="453"/>
      <c r="O27" s="454"/>
      <c r="P27" s="455" t="e">
        <f>IF(B27=Data!#REF!,Data!#REF!,(IF(B27=Data!B123,Data!H123,(IF(B27=Data!#REF!,Data!#REF!,(IF(B27=Data!#REF!,Data!#REF!,(IF(B27=Data!#REF!,Data!#REF!,(IF(B27=Data!#REF!,Data!#REF!,(IF(B27=Data!#REF!,Data!#REF!,(IF(B27=Data!#REF!,Data!#REF!,Data!#REF!)))))))))))))))&amp;IF(B27=Data!#REF!,Data!#REF!,(IF(B27=Data!#REF!,Data!#REF!,(IF(B27=Data!#REF!,Data!#REF!,(IF(B27=Data!#REF!,Data!#REF!,(IF(B27=Data!B102,Data!H102,(IF(B27=Data!B105,Data!H920,(IF(B27=Data!#REF!,Data!#REF!,(IF(B27=Data!#REF!,Data!#REF!,Data!#REF!)))))))))))))))&amp;IF(B27=Data!#REF!,Data!#REF!,(IF(B27=Data!#REF!,Data!#REF!,(IF(B27=Data!#REF!,Data!#REF!,(IF(B27=Data!#REF!,Data!#REF!,(IF(B27=Data!#REF!,Data!#REF!,Data!#REF!)))))))))</f>
        <v>#REF!</v>
      </c>
      <c r="Q27" s="454"/>
      <c r="R27" s="454"/>
      <c r="S27" s="455" t="e">
        <f>IF(B27=Data!#REF!,Data!#REF!,(IF(B27=Data!B123,Data!I123,(IF(B27=Data!#REF!,Data!#REF!,(IF(B27=Data!#REF!,Data!#REF!,(IF(B27=Data!#REF!,Data!#REF!,(IF(B27=Data!#REF!,Data!#REF!,(IF(B27=Data!#REF!,Data!#REF!,(IF(B27=Data!#REF!,Data!#REF!,Data!#REF!)))))))))))))))&amp;IF(B27=Data!#REF!,Data!#REF!,(IF(B27=Data!#REF!,Data!#REF!,(IF(B27=Data!#REF!,Data!#REF!,(IF(B27=Data!#REF!,Data!#REF!,(IF(B27=Data!B102,Data!I102,(IF(B27=Data!B105,Data!I920,(IF(B27=Data!#REF!,Data!#REF!,(IF(B27=Data!#REF!,Data!#REF!,Data!#REF!)))))))))))))))&amp;IF(B27=Data!#REF!,Data!#REF!,(IF(B27=Data!#REF!,Data!#REF!,(IF(B27=Data!#REF!,Data!#REF!,(IF(B27=Data!#REF!,Data!#REF!,(IF(B27=Data!#REF!,Data!#REF!,Data!#REF!)))))))))</f>
        <v>#REF!</v>
      </c>
      <c r="T27" s="456"/>
      <c r="U27" s="455" t="e">
        <f>IF(B27=Data!#REF!,Data!#REF!,(IF(B27=Data!B123,Data!J123,(IF(B27=Data!#REF!,Data!#REF!,(IF(B27=Data!#REF!,Data!#REF!,(IF(B27=Data!#REF!,Data!#REF!,(IF(B27=Data!#REF!,Data!#REF!,(IF(B27=Data!#REF!,Data!#REF!,(IF(B27=Data!#REF!,Data!#REF!,Data!#REF!)))))))))))))))&amp;IF(B27=Data!#REF!,Data!#REF!,(IF(B27=Data!#REF!,Data!#REF!,(IF(B27=Data!#REF!,Data!#REF!,(IF(B27=Data!#REF!,Data!#REF!,(IF(B27=Data!B102,Data!J102,(IF(B27=Data!B105,Data!J920,(IF(B27=Data!#REF!,Data!#REF!,(IF(B27=Data!#REF!,Data!#REF!,Data!#REF!)))))))))))))))&amp;IF(B27=Data!#REF!,Data!#REF!,(IF(B27=Data!#REF!,Data!#REF!,(IF(B27=Data!#REF!,Data!#REF!,(IF(B27=Data!#REF!,Data!#REF!,(IF(B27=Data!#REF!,Data!#REF!,Data!#REF!)))))))))</f>
        <v>#REF!</v>
      </c>
      <c r="V27" s="457" t="str">
        <f>IF(D27="","",VLOOKUP(B27,Data!$B$5:$J$402,9,FALSE)*D27)</f>
        <v/>
      </c>
    </row>
    <row r="28" spans="1:22" s="458" customFormat="1" ht="20" customHeight="1">
      <c r="A28" s="508">
        <v>9</v>
      </c>
      <c r="B28" s="515" t="s">
        <v>357</v>
      </c>
      <c r="C28" s="512" t="str">
        <f>IF(D28="","",VLOOKUP(B28,Data!$B$5:$L$402,2,FALSE))</f>
        <v>WQ78290</v>
      </c>
      <c r="D28" s="505">
        <v>2</v>
      </c>
      <c r="E28" s="447"/>
      <c r="F28" s="445">
        <f>IF(D28="","",VLOOKUP(B28,Data!$B$5:$L$402,11,FALSE))</f>
        <v>4283.7299999999996</v>
      </c>
      <c r="G28" s="448">
        <f t="shared" ref="G28:G32" si="1">IF(D28&gt;0,D28*F28,"-")</f>
        <v>8567.4599999999991</v>
      </c>
      <c r="H28" s="449" t="str">
        <f>IF(D28="","",VLOOKUP(B28,Data!$B$5:$D$402,3,FALSE))</f>
        <v>C/T</v>
      </c>
      <c r="I28" s="450" t="str">
        <f>IF(D28="","",VLOOKUP(B28,Data!$B$5:$M$402,12,FALSE))</f>
        <v>Indonesia</v>
      </c>
      <c r="J28" s="451" t="s">
        <v>936</v>
      </c>
      <c r="K28" s="452">
        <f>IF(D28="","",VLOOKUP(B28,Data!$B$5:$E$402,4,FALSE)*D28)</f>
        <v>610</v>
      </c>
      <c r="L28" s="445">
        <f>IF(D28="","",VLOOKUP(B28,Data!$B$5:$F$402,5,FALSE)*D28)</f>
        <v>538</v>
      </c>
      <c r="M28" s="448" t="e">
        <f>IF(B28=Data!#REF!,Data!#REF!,(IF(B28=Data!B103,Data!G103,(IF(B28=Data!#REF!,Data!#REF!,(IF(B28=Data!#REF!,Data!#REF!,(IF(B28=Data!#REF!,Data!#REF!,(IF(B28=Data!#REF!,Data!#REF!,(IF(B28=Data!#REF!,Data!#REF!,(IF(B28=Data!#REF!,Data!#REF!,Data!#REF!)))))))))))))))&amp;IF(B28=Data!#REF!,Data!#REF!,(IF(B28=Data!#REF!,Data!#REF!,(IF(B28=Data!#REF!,Data!#REF!,(IF(B28=Data!#REF!,Data!#REF!,(IF(B28=Data!B82,Data!G82,(IF(B28=Data!B85,Data!G900,(IF(B28=Data!#REF!,Data!#REF!,(IF(B28=Data!#REF!,Data!#REF!,Data!#REF!)))))))))))))))&amp;IF(B28=Data!#REF!,Data!#REF!,(IF(B28=Data!#REF!,Data!#REF!,(IF(B28=Data!#REF!,Data!#REF!,(IF(B28=Data!#REF!,Data!#REF!,(IF(B28=Data!#REF!,Data!#REF!,Data!#REF!)))))))))</f>
        <v>#REF!</v>
      </c>
      <c r="N28" s="453"/>
      <c r="O28" s="454"/>
      <c r="P28" s="455" t="e">
        <f>IF(B28=Data!#REF!,Data!#REF!,(IF(B28=Data!B103,Data!H103,(IF(B28=Data!#REF!,Data!#REF!,(IF(B28=Data!#REF!,Data!#REF!,(IF(B28=Data!#REF!,Data!#REF!,(IF(B28=Data!#REF!,Data!#REF!,(IF(B28=Data!#REF!,Data!#REF!,(IF(B28=Data!#REF!,Data!#REF!,Data!#REF!)))))))))))))))&amp;IF(B28=Data!#REF!,Data!#REF!,(IF(B28=Data!#REF!,Data!#REF!,(IF(B28=Data!#REF!,Data!#REF!,(IF(B28=Data!#REF!,Data!#REF!,(IF(B28=Data!B82,Data!H82,(IF(B28=Data!B85,Data!H900,(IF(B28=Data!#REF!,Data!#REF!,(IF(B28=Data!#REF!,Data!#REF!,Data!#REF!)))))))))))))))&amp;IF(B28=Data!#REF!,Data!#REF!,(IF(B28=Data!#REF!,Data!#REF!,(IF(B28=Data!#REF!,Data!#REF!,(IF(B28=Data!#REF!,Data!#REF!,(IF(B28=Data!#REF!,Data!#REF!,Data!#REF!)))))))))</f>
        <v>#REF!</v>
      </c>
      <c r="Q28" s="454"/>
      <c r="R28" s="454"/>
      <c r="S28" s="455" t="e">
        <f>IF(B28=Data!#REF!,Data!#REF!,(IF(B28=Data!B103,Data!I103,(IF(B28=Data!#REF!,Data!#REF!,(IF(B28=Data!#REF!,Data!#REF!,(IF(B28=Data!#REF!,Data!#REF!,(IF(B28=Data!#REF!,Data!#REF!,(IF(B28=Data!#REF!,Data!#REF!,(IF(B28=Data!#REF!,Data!#REF!,Data!#REF!)))))))))))))))&amp;IF(B28=Data!#REF!,Data!#REF!,(IF(B28=Data!#REF!,Data!#REF!,(IF(B28=Data!#REF!,Data!#REF!,(IF(B28=Data!#REF!,Data!#REF!,(IF(B28=Data!B82,Data!I82,(IF(B28=Data!B85,Data!I900,(IF(B28=Data!#REF!,Data!#REF!,(IF(B28=Data!#REF!,Data!#REF!,Data!#REF!)))))))))))))))&amp;IF(B28=Data!#REF!,Data!#REF!,(IF(B28=Data!#REF!,Data!#REF!,(IF(B28=Data!#REF!,Data!#REF!,(IF(B28=Data!#REF!,Data!#REF!,(IF(B28=Data!#REF!,Data!#REF!,Data!#REF!)))))))))</f>
        <v>#REF!</v>
      </c>
      <c r="T28" s="456"/>
      <c r="U28" s="455" t="e">
        <f>IF(B28=Data!#REF!,Data!#REF!,(IF(B28=Data!B103,Data!J103,(IF(B28=Data!#REF!,Data!#REF!,(IF(B28=Data!#REF!,Data!#REF!,(IF(B28=Data!#REF!,Data!#REF!,(IF(B28=Data!#REF!,Data!#REF!,(IF(B28=Data!#REF!,Data!#REF!,(IF(B28=Data!#REF!,Data!#REF!,Data!#REF!)))))))))))))))&amp;IF(B28=Data!#REF!,Data!#REF!,(IF(B28=Data!#REF!,Data!#REF!,(IF(B28=Data!#REF!,Data!#REF!,(IF(B28=Data!#REF!,Data!#REF!,(IF(B28=Data!B82,Data!J82,(IF(B28=Data!B85,Data!J900,(IF(B28=Data!#REF!,Data!#REF!,(IF(B28=Data!#REF!,Data!#REF!,Data!#REF!)))))))))))))))&amp;IF(B28=Data!#REF!,Data!#REF!,(IF(B28=Data!#REF!,Data!#REF!,(IF(B28=Data!#REF!,Data!#REF!,(IF(B28=Data!#REF!,Data!#REF!,(IF(B28=Data!#REF!,Data!#REF!,Data!#REF!)))))))))</f>
        <v>#REF!</v>
      </c>
      <c r="V28" s="457">
        <f>IF(D28="","",VLOOKUP(B28,Data!$B$5:$J$402,9,FALSE)*D28)</f>
        <v>3.0680000000000001</v>
      </c>
    </row>
    <row r="29" spans="1:22" s="458" customFormat="1" ht="20" customHeight="1">
      <c r="A29" s="508">
        <v>10</v>
      </c>
      <c r="B29" s="460" t="s">
        <v>704</v>
      </c>
      <c r="C29" s="445" t="str">
        <f>IF(D29="","",VLOOKUP(B29,Data!$B$5:$L$402,2,FALSE))</f>
        <v>VAD6690</v>
      </c>
      <c r="D29" s="461">
        <v>2</v>
      </c>
      <c r="E29" s="447"/>
      <c r="F29" s="445">
        <f>IF(D29="","",VLOOKUP(B29,Data!$B$5:$L$402,11,FALSE))</f>
        <v>2091.4</v>
      </c>
      <c r="G29" s="448">
        <f t="shared" si="1"/>
        <v>4182.8</v>
      </c>
      <c r="H29" s="449" t="str">
        <f>IF(D29="","",VLOOKUP(B29,Data!$B$5:$D$402,3,FALSE))</f>
        <v>C/T</v>
      </c>
      <c r="I29" s="450" t="str">
        <f>IF(D29="","",VLOOKUP(B29,Data!$B$5:$M$402,12,FALSE))</f>
        <v>Indonesia</v>
      </c>
      <c r="J29" s="451" t="s">
        <v>936</v>
      </c>
      <c r="K29" s="452">
        <f>IF(D29="","",VLOOKUP(B29,Data!$B$5:$E$402,4,FALSE)*D29)</f>
        <v>412</v>
      </c>
      <c r="L29" s="445">
        <f>IF(D29="","",VLOOKUP(B29,Data!$B$5:$F$402,5,FALSE)*D29)</f>
        <v>372</v>
      </c>
      <c r="M29" s="448" t="e">
        <f>IF(B29=Data!#REF!,Data!#REF!,(IF(B29=Data!B106,Data!G106,(IF(B29=Data!#REF!,Data!#REF!,(IF(B29=Data!#REF!,Data!#REF!,(IF(B29=Data!#REF!,Data!#REF!,(IF(B29=Data!#REF!,Data!#REF!,(IF(B29=Data!#REF!,Data!#REF!,(IF(B29=Data!#REF!,Data!#REF!,Data!#REF!)))))))))))))))&amp;IF(B29=Data!#REF!,Data!#REF!,(IF(B29=Data!#REF!,Data!#REF!,(IF(B29=Data!#REF!,Data!#REF!,(IF(B29=Data!#REF!,Data!#REF!,(IF(B29=Data!B85,Data!G85,(IF(B29=Data!B88,Data!G903,(IF(B29=Data!#REF!,Data!#REF!,(IF(B29=Data!#REF!,Data!#REF!,Data!#REF!)))))))))))))))&amp;IF(B29=Data!#REF!,Data!#REF!,(IF(B29=Data!#REF!,Data!#REF!,(IF(B29=Data!#REF!,Data!#REF!,(IF(B29=Data!#REF!,Data!#REF!,(IF(B29=Data!#REF!,Data!#REF!,Data!#REF!)))))))))</f>
        <v>#REF!</v>
      </c>
      <c r="N29" s="453"/>
      <c r="O29" s="454"/>
      <c r="P29" s="455" t="e">
        <f>IF(B29=Data!#REF!,Data!#REF!,(IF(B29=Data!B106,Data!H106,(IF(B29=Data!#REF!,Data!#REF!,(IF(B29=Data!#REF!,Data!#REF!,(IF(B29=Data!#REF!,Data!#REF!,(IF(B29=Data!#REF!,Data!#REF!,(IF(B29=Data!#REF!,Data!#REF!,(IF(B29=Data!#REF!,Data!#REF!,Data!#REF!)))))))))))))))&amp;IF(B29=Data!#REF!,Data!#REF!,(IF(B29=Data!#REF!,Data!#REF!,(IF(B29=Data!#REF!,Data!#REF!,(IF(B29=Data!#REF!,Data!#REF!,(IF(B29=Data!B85,Data!H85,(IF(B29=Data!B88,Data!H903,(IF(B29=Data!#REF!,Data!#REF!,(IF(B29=Data!#REF!,Data!#REF!,Data!#REF!)))))))))))))))&amp;IF(B29=Data!#REF!,Data!#REF!,(IF(B29=Data!#REF!,Data!#REF!,(IF(B29=Data!#REF!,Data!#REF!,(IF(B29=Data!#REF!,Data!#REF!,(IF(B29=Data!#REF!,Data!#REF!,Data!#REF!)))))))))</f>
        <v>#REF!</v>
      </c>
      <c r="Q29" s="454"/>
      <c r="R29" s="454"/>
      <c r="S29" s="455" t="e">
        <f>IF(B29=Data!#REF!,Data!#REF!,(IF(B29=Data!B106,Data!I106,(IF(B29=Data!#REF!,Data!#REF!,(IF(B29=Data!#REF!,Data!#REF!,(IF(B29=Data!#REF!,Data!#REF!,(IF(B29=Data!#REF!,Data!#REF!,(IF(B29=Data!#REF!,Data!#REF!,(IF(B29=Data!#REF!,Data!#REF!,Data!#REF!)))))))))))))))&amp;IF(B29=Data!#REF!,Data!#REF!,(IF(B29=Data!#REF!,Data!#REF!,(IF(B29=Data!#REF!,Data!#REF!,(IF(B29=Data!#REF!,Data!#REF!,(IF(B29=Data!B85,Data!I85,(IF(B29=Data!B88,Data!I903,(IF(B29=Data!#REF!,Data!#REF!,(IF(B29=Data!#REF!,Data!#REF!,Data!#REF!)))))))))))))))&amp;IF(B29=Data!#REF!,Data!#REF!,(IF(B29=Data!#REF!,Data!#REF!,(IF(B29=Data!#REF!,Data!#REF!,(IF(B29=Data!#REF!,Data!#REF!,(IF(B29=Data!#REF!,Data!#REF!,Data!#REF!)))))))))</f>
        <v>#REF!</v>
      </c>
      <c r="T29" s="456"/>
      <c r="U29" s="455" t="e">
        <f>IF(B29=Data!#REF!,Data!#REF!,(IF(B29=Data!B106,Data!J106,(IF(B29=Data!#REF!,Data!#REF!,(IF(B29=Data!#REF!,Data!#REF!,(IF(B29=Data!#REF!,Data!#REF!,(IF(B29=Data!#REF!,Data!#REF!,(IF(B29=Data!#REF!,Data!#REF!,(IF(B29=Data!#REF!,Data!#REF!,Data!#REF!)))))))))))))))&amp;IF(B29=Data!#REF!,Data!#REF!,(IF(B29=Data!#REF!,Data!#REF!,(IF(B29=Data!#REF!,Data!#REF!,(IF(B29=Data!#REF!,Data!#REF!,(IF(B29=Data!B85,Data!J85,(IF(B29=Data!B88,Data!J903,(IF(B29=Data!#REF!,Data!#REF!,(IF(B29=Data!#REF!,Data!#REF!,Data!#REF!)))))))))))))))&amp;IF(B29=Data!#REF!,Data!#REF!,(IF(B29=Data!#REF!,Data!#REF!,(IF(B29=Data!#REF!,Data!#REF!,(IF(B29=Data!#REF!,Data!#REF!,(IF(B29=Data!#REF!,Data!#REF!,Data!#REF!)))))))))</f>
        <v>#REF!</v>
      </c>
      <c r="V29" s="457">
        <f>IF(D29="","",VLOOKUP(B29,Data!$B$5:$J$402,9,FALSE)*D29)</f>
        <v>2.2999999999999998</v>
      </c>
    </row>
    <row r="30" spans="1:22" s="458" customFormat="1" ht="20" customHeight="1">
      <c r="A30" s="508">
        <v>11</v>
      </c>
      <c r="B30" s="460" t="s">
        <v>241</v>
      </c>
      <c r="C30" s="445" t="str">
        <f>IF(D30="","",VLOOKUP(B30,Data!$B$5:$L$402,2,FALSE))</f>
        <v>AAC7368</v>
      </c>
      <c r="D30" s="461">
        <v>20</v>
      </c>
      <c r="E30" s="447"/>
      <c r="F30" s="445">
        <f>IF(D30="","",VLOOKUP(B30,Data!$B$5:$L$402,11,FALSE))</f>
        <v>2618.06</v>
      </c>
      <c r="G30" s="448">
        <f t="shared" si="1"/>
        <v>52361.2</v>
      </c>
      <c r="H30" s="449" t="str">
        <f>IF(D30="","",VLOOKUP(B30,Data!$B$5:$D$402,3,FALSE))</f>
        <v>C/T</v>
      </c>
      <c r="I30" s="450" t="str">
        <f>IF(D30="","",VLOOKUP(B30,Data!$B$5:$M$402,12,FALSE))</f>
        <v>Indonesia</v>
      </c>
      <c r="J30" s="451" t="s">
        <v>936</v>
      </c>
      <c r="K30" s="452">
        <f>IF(D30="","",VLOOKUP(B30,Data!$B$5:$E$402,4,FALSE)*D30)</f>
        <v>5320</v>
      </c>
      <c r="L30" s="445">
        <f>IF(D30="","",VLOOKUP(B30,Data!$B$5:$F$402,5,FALSE)*D30)</f>
        <v>4920</v>
      </c>
      <c r="M30" s="448" t="e">
        <f>IF(B30=Data!#REF!,Data!#REF!,(IF(B30=Data!B107,Data!G107,(IF(B30=Data!#REF!,Data!#REF!,(IF(B30=Data!#REF!,Data!#REF!,(IF(B30=Data!#REF!,Data!#REF!,(IF(B30=Data!#REF!,Data!#REF!,(IF(B30=Data!#REF!,Data!#REF!,(IF(B30=Data!#REF!,Data!#REF!,Data!#REF!)))))))))))))))&amp;IF(B30=Data!#REF!,Data!#REF!,(IF(B30=Data!#REF!,Data!#REF!,(IF(B30=Data!#REF!,Data!#REF!,(IF(B30=Data!#REF!,Data!#REF!,(IF(B30=Data!B86,Data!G86,(IF(B30=Data!B89,Data!G904,(IF(B30=Data!#REF!,Data!#REF!,(IF(B30=Data!#REF!,Data!#REF!,Data!#REF!)))))))))))))))&amp;IF(B30=Data!#REF!,Data!#REF!,(IF(B30=Data!#REF!,Data!#REF!,(IF(B30=Data!#REF!,Data!#REF!,(IF(B30=Data!#REF!,Data!#REF!,(IF(B30=Data!#REF!,Data!#REF!,Data!#REF!)))))))))</f>
        <v>#REF!</v>
      </c>
      <c r="N30" s="453"/>
      <c r="O30" s="454"/>
      <c r="P30" s="455" t="e">
        <f>IF(B30=Data!#REF!,Data!#REF!,(IF(B30=Data!B107,Data!H107,(IF(B30=Data!#REF!,Data!#REF!,(IF(B30=Data!#REF!,Data!#REF!,(IF(B30=Data!#REF!,Data!#REF!,(IF(B30=Data!#REF!,Data!#REF!,(IF(B30=Data!#REF!,Data!#REF!,(IF(B30=Data!#REF!,Data!#REF!,Data!#REF!)))))))))))))))&amp;IF(B30=Data!#REF!,Data!#REF!,(IF(B30=Data!#REF!,Data!#REF!,(IF(B30=Data!#REF!,Data!#REF!,(IF(B30=Data!#REF!,Data!#REF!,(IF(B30=Data!B86,Data!H86,(IF(B30=Data!B89,Data!H904,(IF(B30=Data!#REF!,Data!#REF!,(IF(B30=Data!#REF!,Data!#REF!,Data!#REF!)))))))))))))))&amp;IF(B30=Data!#REF!,Data!#REF!,(IF(B30=Data!#REF!,Data!#REF!,(IF(B30=Data!#REF!,Data!#REF!,(IF(B30=Data!#REF!,Data!#REF!,(IF(B30=Data!#REF!,Data!#REF!,Data!#REF!)))))))))</f>
        <v>#REF!</v>
      </c>
      <c r="Q30" s="454"/>
      <c r="R30" s="454"/>
      <c r="S30" s="455" t="e">
        <f>IF(B30=Data!#REF!,Data!#REF!,(IF(B30=Data!B107,Data!I107,(IF(B30=Data!#REF!,Data!#REF!,(IF(B30=Data!#REF!,Data!#REF!,(IF(B30=Data!#REF!,Data!#REF!,(IF(B30=Data!#REF!,Data!#REF!,(IF(B30=Data!#REF!,Data!#REF!,(IF(B30=Data!#REF!,Data!#REF!,Data!#REF!)))))))))))))))&amp;IF(B30=Data!#REF!,Data!#REF!,(IF(B30=Data!#REF!,Data!#REF!,(IF(B30=Data!#REF!,Data!#REF!,(IF(B30=Data!#REF!,Data!#REF!,(IF(B30=Data!B86,Data!I86,(IF(B30=Data!B89,Data!I904,(IF(B30=Data!#REF!,Data!#REF!,(IF(B30=Data!#REF!,Data!#REF!,Data!#REF!)))))))))))))))&amp;IF(B30=Data!#REF!,Data!#REF!,(IF(B30=Data!#REF!,Data!#REF!,(IF(B30=Data!#REF!,Data!#REF!,(IF(B30=Data!#REF!,Data!#REF!,(IF(B30=Data!#REF!,Data!#REF!,Data!#REF!)))))))))</f>
        <v>#REF!</v>
      </c>
      <c r="T30" s="456"/>
      <c r="U30" s="455" t="e">
        <f>IF(B30=Data!#REF!,Data!#REF!,(IF(B30=Data!B107,Data!J107,(IF(B30=Data!#REF!,Data!#REF!,(IF(B30=Data!#REF!,Data!#REF!,(IF(B30=Data!#REF!,Data!#REF!,(IF(B30=Data!#REF!,Data!#REF!,(IF(B30=Data!#REF!,Data!#REF!,(IF(B30=Data!#REF!,Data!#REF!,Data!#REF!)))))))))))))))&amp;IF(B30=Data!#REF!,Data!#REF!,(IF(B30=Data!#REF!,Data!#REF!,(IF(B30=Data!#REF!,Data!#REF!,(IF(B30=Data!#REF!,Data!#REF!,(IF(B30=Data!B86,Data!J86,(IF(B30=Data!B89,Data!J904,(IF(B30=Data!#REF!,Data!#REF!,(IF(B30=Data!#REF!,Data!#REF!,Data!#REF!)))))))))))))))&amp;IF(B30=Data!#REF!,Data!#REF!,(IF(B30=Data!#REF!,Data!#REF!,(IF(B30=Data!#REF!,Data!#REF!,(IF(B30=Data!#REF!,Data!#REF!,(IF(B30=Data!#REF!,Data!#REF!,Data!#REF!)))))))))</f>
        <v>#REF!</v>
      </c>
      <c r="V30" s="457">
        <f>IF(D30="","",VLOOKUP(B30,Data!$B$5:$J$402,9,FALSE)*D30)</f>
        <v>29.759999999999998</v>
      </c>
    </row>
    <row r="31" spans="1:22" s="458" customFormat="1" ht="20" customHeight="1">
      <c r="A31" s="508">
        <v>12</v>
      </c>
      <c r="B31" s="460" t="s">
        <v>694</v>
      </c>
      <c r="C31" s="445" t="str">
        <f>IF(D31="","",VLOOKUP(B31,Data!$B$5:$L$402,2,FALSE))</f>
        <v>VAD6710</v>
      </c>
      <c r="D31" s="461">
        <v>4</v>
      </c>
      <c r="E31" s="447"/>
      <c r="F31" s="445">
        <f>IF(D31="","",VLOOKUP(B31,Data!$B$5:$L$402,11,FALSE))</f>
        <v>2978.04</v>
      </c>
      <c r="G31" s="448">
        <f t="shared" si="1"/>
        <v>11912.16</v>
      </c>
      <c r="H31" s="449" t="str">
        <f>IF(D31="","",VLOOKUP(B31,Data!$B$5:$D$402,3,FALSE))</f>
        <v>C/T</v>
      </c>
      <c r="I31" s="450" t="str">
        <f>IF(D31="","",VLOOKUP(B31,Data!$B$5:$M$402,12,FALSE))</f>
        <v>Indonesia</v>
      </c>
      <c r="J31" s="451" t="s">
        <v>936</v>
      </c>
      <c r="K31" s="452">
        <f>IF(D31="","",VLOOKUP(B31,Data!$B$5:$E$402,4,FALSE)*D31)</f>
        <v>1104</v>
      </c>
      <c r="L31" s="445">
        <f>IF(D31="","",VLOOKUP(B31,Data!$B$5:$F$402,5,FALSE)*D31)</f>
        <v>1024</v>
      </c>
      <c r="M31" s="448" t="e">
        <f>IF(B31=Data!#REF!,Data!#REF!,(IF(B31=Data!B108,Data!G108,(IF(B31=Data!#REF!,Data!#REF!,(IF(B31=Data!#REF!,Data!#REF!,(IF(B31=Data!#REF!,Data!#REF!,(IF(B31=Data!#REF!,Data!#REF!,(IF(B31=Data!#REF!,Data!#REF!,(IF(B31=Data!#REF!,Data!#REF!,Data!#REF!)))))))))))))))&amp;IF(B31=Data!#REF!,Data!#REF!,(IF(B31=Data!#REF!,Data!#REF!,(IF(B31=Data!#REF!,Data!#REF!,(IF(B31=Data!#REF!,Data!#REF!,(IF(B31=Data!B87,Data!G87,(IF(B31=Data!B90,Data!G905,(IF(B31=Data!#REF!,Data!#REF!,(IF(B31=Data!#REF!,Data!#REF!,Data!#REF!)))))))))))))))&amp;IF(B31=Data!#REF!,Data!#REF!,(IF(B31=Data!#REF!,Data!#REF!,(IF(B31=Data!#REF!,Data!#REF!,(IF(B31=Data!#REF!,Data!#REF!,(IF(B31=Data!#REF!,Data!#REF!,Data!#REF!)))))))))</f>
        <v>#REF!</v>
      </c>
      <c r="N31" s="453"/>
      <c r="O31" s="454"/>
      <c r="P31" s="455" t="e">
        <f>IF(B31=Data!#REF!,Data!#REF!,(IF(B31=Data!B108,Data!H108,(IF(B31=Data!#REF!,Data!#REF!,(IF(B31=Data!#REF!,Data!#REF!,(IF(B31=Data!#REF!,Data!#REF!,(IF(B31=Data!#REF!,Data!#REF!,(IF(B31=Data!#REF!,Data!#REF!,(IF(B31=Data!#REF!,Data!#REF!,Data!#REF!)))))))))))))))&amp;IF(B31=Data!#REF!,Data!#REF!,(IF(B31=Data!#REF!,Data!#REF!,(IF(B31=Data!#REF!,Data!#REF!,(IF(B31=Data!#REF!,Data!#REF!,(IF(B31=Data!B87,Data!H87,(IF(B31=Data!B90,Data!H905,(IF(B31=Data!#REF!,Data!#REF!,(IF(B31=Data!#REF!,Data!#REF!,Data!#REF!)))))))))))))))&amp;IF(B31=Data!#REF!,Data!#REF!,(IF(B31=Data!#REF!,Data!#REF!,(IF(B31=Data!#REF!,Data!#REF!,(IF(B31=Data!#REF!,Data!#REF!,(IF(B31=Data!#REF!,Data!#REF!,Data!#REF!)))))))))</f>
        <v>#REF!</v>
      </c>
      <c r="Q31" s="454"/>
      <c r="R31" s="454"/>
      <c r="S31" s="455" t="e">
        <f>IF(B31=Data!#REF!,Data!#REF!,(IF(B31=Data!B108,Data!I108,(IF(B31=Data!#REF!,Data!#REF!,(IF(B31=Data!#REF!,Data!#REF!,(IF(B31=Data!#REF!,Data!#REF!,(IF(B31=Data!#REF!,Data!#REF!,(IF(B31=Data!#REF!,Data!#REF!,(IF(B31=Data!#REF!,Data!#REF!,Data!#REF!)))))))))))))))&amp;IF(B31=Data!#REF!,Data!#REF!,(IF(B31=Data!#REF!,Data!#REF!,(IF(B31=Data!#REF!,Data!#REF!,(IF(B31=Data!#REF!,Data!#REF!,(IF(B31=Data!B87,Data!I87,(IF(B31=Data!B90,Data!I905,(IF(B31=Data!#REF!,Data!#REF!,(IF(B31=Data!#REF!,Data!#REF!,Data!#REF!)))))))))))))))&amp;IF(B31=Data!#REF!,Data!#REF!,(IF(B31=Data!#REF!,Data!#REF!,(IF(B31=Data!#REF!,Data!#REF!,(IF(B31=Data!#REF!,Data!#REF!,(IF(B31=Data!#REF!,Data!#REF!,Data!#REF!)))))))))</f>
        <v>#REF!</v>
      </c>
      <c r="T31" s="456"/>
      <c r="U31" s="455" t="e">
        <f>IF(B31=Data!#REF!,Data!#REF!,(IF(B31=Data!B108,Data!J108,(IF(B31=Data!#REF!,Data!#REF!,(IF(B31=Data!#REF!,Data!#REF!,(IF(B31=Data!#REF!,Data!#REF!,(IF(B31=Data!#REF!,Data!#REF!,(IF(B31=Data!#REF!,Data!#REF!,(IF(B31=Data!#REF!,Data!#REF!,Data!#REF!)))))))))))))))&amp;IF(B31=Data!#REF!,Data!#REF!,(IF(B31=Data!#REF!,Data!#REF!,(IF(B31=Data!#REF!,Data!#REF!,(IF(B31=Data!#REF!,Data!#REF!,(IF(B31=Data!B87,Data!J87,(IF(B31=Data!B90,Data!J905,(IF(B31=Data!#REF!,Data!#REF!,(IF(B31=Data!#REF!,Data!#REF!,Data!#REF!)))))))))))))))&amp;IF(B31=Data!#REF!,Data!#REF!,(IF(B31=Data!#REF!,Data!#REF!,(IF(B31=Data!#REF!,Data!#REF!,(IF(B31=Data!#REF!,Data!#REF!,(IF(B31=Data!#REF!,Data!#REF!,Data!#REF!)))))))))</f>
        <v>#REF!</v>
      </c>
      <c r="V31" s="457">
        <f>IF(D31="","",VLOOKUP(B31,Data!$B$5:$J$402,9,FALSE)*D31)</f>
        <v>5.952</v>
      </c>
    </row>
    <row r="32" spans="1:22" s="458" customFormat="1" ht="20" customHeight="1">
      <c r="A32" s="508">
        <v>13</v>
      </c>
      <c r="B32" s="460" t="s">
        <v>829</v>
      </c>
      <c r="C32" s="445" t="str">
        <f>IF(D32="","",VLOOKUP(B32,Data!$B$5:$L$402,2,FALSE))</f>
        <v>VAW7200</v>
      </c>
      <c r="D32" s="461">
        <v>4</v>
      </c>
      <c r="E32" s="447"/>
      <c r="F32" s="445">
        <f>IF(D32="","",VLOOKUP(B32,Data!$B$5:$L$402,11,FALSE))</f>
        <v>3019.49</v>
      </c>
      <c r="G32" s="448">
        <f t="shared" si="1"/>
        <v>12077.96</v>
      </c>
      <c r="H32" s="449" t="str">
        <f>IF(D32="","",VLOOKUP(B32,Data!$B$5:$D$402,3,FALSE))</f>
        <v>C/T</v>
      </c>
      <c r="I32" s="450" t="str">
        <f>IF(D32="","",VLOOKUP(B32,Data!$B$5:$M$402,12,FALSE))</f>
        <v>Indonesia</v>
      </c>
      <c r="J32" s="451" t="s">
        <v>936</v>
      </c>
      <c r="K32" s="452">
        <f>IF(D32="","",VLOOKUP(B32,Data!$B$5:$E$402,4,FALSE)*D32)</f>
        <v>1104</v>
      </c>
      <c r="L32" s="445">
        <f>IF(D32="","",VLOOKUP(B32,Data!$B$5:$F$402,5,FALSE)*D32)</f>
        <v>1024</v>
      </c>
      <c r="M32" s="448" t="e">
        <f>IF(B32=Data!#REF!,Data!#REF!,(IF(B32=Data!B109,Data!G109,(IF(B32=Data!#REF!,Data!#REF!,(IF(B32=Data!#REF!,Data!#REF!,(IF(B32=Data!#REF!,Data!#REF!,(IF(B32=Data!#REF!,Data!#REF!,(IF(B32=Data!#REF!,Data!#REF!,(IF(B32=Data!#REF!,Data!#REF!,Data!#REF!)))))))))))))))&amp;IF(B32=Data!#REF!,Data!#REF!,(IF(B32=Data!#REF!,Data!#REF!,(IF(B32=Data!#REF!,Data!#REF!,(IF(B32=Data!#REF!,Data!#REF!,(IF(B32=Data!B88,Data!G88,(IF(B32=Data!B91,Data!G906,(IF(B32=Data!#REF!,Data!#REF!,(IF(B32=Data!#REF!,Data!#REF!,Data!#REF!)))))))))))))))&amp;IF(B32=Data!#REF!,Data!#REF!,(IF(B32=Data!#REF!,Data!#REF!,(IF(B32=Data!#REF!,Data!#REF!,(IF(B32=Data!#REF!,Data!#REF!,(IF(B32=Data!#REF!,Data!#REF!,Data!#REF!)))))))))</f>
        <v>#REF!</v>
      </c>
      <c r="N32" s="453"/>
      <c r="O32" s="454"/>
      <c r="P32" s="455" t="e">
        <f>IF(B32=Data!#REF!,Data!#REF!,(IF(B32=Data!B109,Data!H109,(IF(B32=Data!#REF!,Data!#REF!,(IF(B32=Data!#REF!,Data!#REF!,(IF(B32=Data!#REF!,Data!#REF!,(IF(B32=Data!#REF!,Data!#REF!,(IF(B32=Data!#REF!,Data!#REF!,(IF(B32=Data!#REF!,Data!#REF!,Data!#REF!)))))))))))))))&amp;IF(B32=Data!#REF!,Data!#REF!,(IF(B32=Data!#REF!,Data!#REF!,(IF(B32=Data!#REF!,Data!#REF!,(IF(B32=Data!#REF!,Data!#REF!,(IF(B32=Data!B88,Data!H88,(IF(B32=Data!B91,Data!H906,(IF(B32=Data!#REF!,Data!#REF!,(IF(B32=Data!#REF!,Data!#REF!,Data!#REF!)))))))))))))))&amp;IF(B32=Data!#REF!,Data!#REF!,(IF(B32=Data!#REF!,Data!#REF!,(IF(B32=Data!#REF!,Data!#REF!,(IF(B32=Data!#REF!,Data!#REF!,(IF(B32=Data!#REF!,Data!#REF!,Data!#REF!)))))))))</f>
        <v>#REF!</v>
      </c>
      <c r="Q32" s="454"/>
      <c r="R32" s="454"/>
      <c r="S32" s="455" t="e">
        <f>IF(B32=Data!#REF!,Data!#REF!,(IF(B32=Data!B109,Data!I109,(IF(B32=Data!#REF!,Data!#REF!,(IF(B32=Data!#REF!,Data!#REF!,(IF(B32=Data!#REF!,Data!#REF!,(IF(B32=Data!#REF!,Data!#REF!,(IF(B32=Data!#REF!,Data!#REF!,(IF(B32=Data!#REF!,Data!#REF!,Data!#REF!)))))))))))))))&amp;IF(B32=Data!#REF!,Data!#REF!,(IF(B32=Data!#REF!,Data!#REF!,(IF(B32=Data!#REF!,Data!#REF!,(IF(B32=Data!#REF!,Data!#REF!,(IF(B32=Data!B88,Data!I88,(IF(B32=Data!B91,Data!I906,(IF(B32=Data!#REF!,Data!#REF!,(IF(B32=Data!#REF!,Data!#REF!,Data!#REF!)))))))))))))))&amp;IF(B32=Data!#REF!,Data!#REF!,(IF(B32=Data!#REF!,Data!#REF!,(IF(B32=Data!#REF!,Data!#REF!,(IF(B32=Data!#REF!,Data!#REF!,(IF(B32=Data!#REF!,Data!#REF!,Data!#REF!)))))))))</f>
        <v>#REF!</v>
      </c>
      <c r="T32" s="456"/>
      <c r="U32" s="455" t="e">
        <f>IF(B32=Data!#REF!,Data!#REF!,(IF(B32=Data!B109,Data!J109,(IF(B32=Data!#REF!,Data!#REF!,(IF(B32=Data!#REF!,Data!#REF!,(IF(B32=Data!#REF!,Data!#REF!,(IF(B32=Data!#REF!,Data!#REF!,(IF(B32=Data!#REF!,Data!#REF!,(IF(B32=Data!#REF!,Data!#REF!,Data!#REF!)))))))))))))))&amp;IF(B32=Data!#REF!,Data!#REF!,(IF(B32=Data!#REF!,Data!#REF!,(IF(B32=Data!#REF!,Data!#REF!,(IF(B32=Data!#REF!,Data!#REF!,(IF(B32=Data!B88,Data!J88,(IF(B32=Data!B91,Data!J906,(IF(B32=Data!#REF!,Data!#REF!,(IF(B32=Data!#REF!,Data!#REF!,Data!#REF!)))))))))))))))&amp;IF(B32=Data!#REF!,Data!#REF!,(IF(B32=Data!#REF!,Data!#REF!,(IF(B32=Data!#REF!,Data!#REF!,(IF(B32=Data!#REF!,Data!#REF!,(IF(B32=Data!#REF!,Data!#REF!,Data!#REF!)))))))))</f>
        <v>#REF!</v>
      </c>
      <c r="V32" s="457">
        <f>IF(D32="","",VLOOKUP(B32,Data!$B$5:$J$402,9,FALSE)*D32)</f>
        <v>5.952</v>
      </c>
    </row>
    <row r="33" spans="1:22" s="458" customFormat="1" ht="20" customHeight="1">
      <c r="A33" s="459"/>
      <c r="B33" s="462"/>
      <c r="C33" s="445" t="str">
        <f>IF(D33="","",VLOOKUP(B33,Data!$B$5:$L$402,2,FALSE))</f>
        <v/>
      </c>
      <c r="D33" s="461"/>
      <c r="E33" s="463"/>
      <c r="F33" s="445" t="str">
        <f>IF(D33="","",VLOOKUP(B33,Data!$B$5:$L$402,11,FALSE))</f>
        <v/>
      </c>
      <c r="G33" s="448" t="str">
        <f t="shared" si="0"/>
        <v>-</v>
      </c>
      <c r="H33" s="449" t="str">
        <f>IF(D33="","",VLOOKUP(B33,Data!$B$5:$D$402,3,FALSE))</f>
        <v/>
      </c>
      <c r="I33" s="450" t="str">
        <f>IF(D33="","",VLOOKUP(B33,Data!$B$5:$M$402,12,FALSE))</f>
        <v/>
      </c>
      <c r="J33" s="451"/>
      <c r="K33" s="452" t="str">
        <f>IF(D33="","",VLOOKUP(B33,Data!$B$5:$E$402,4,FALSE)*D33)</f>
        <v/>
      </c>
      <c r="L33" s="445" t="str">
        <f>IF(D33="","",VLOOKUP(B33,Data!$B$5:$F$402,5,FALSE)*D33)</f>
        <v/>
      </c>
      <c r="M33" s="448" t="e">
        <f>IF(B33=Data!#REF!,Data!#REF!,(IF(B33=Data!B114,Data!G114,(IF(B33=Data!#REF!,Data!#REF!,(IF(B33=Data!#REF!,Data!#REF!,(IF(B33=Data!#REF!,Data!#REF!,(IF(B33=Data!#REF!,Data!#REF!,(IF(B33=Data!#REF!,Data!#REF!,(IF(B33=Data!#REF!,Data!#REF!,Data!#REF!)))))))))))))))&amp;IF(B33=Data!#REF!,Data!#REF!,(IF(B33=Data!#REF!,Data!#REF!,(IF(B33=Data!#REF!,Data!#REF!,(IF(B33=Data!#REF!,Data!#REF!,(IF(B33=Data!B93,Data!G93,(IF(B33=Data!B96,Data!G911,(IF(B33=Data!#REF!,Data!#REF!,(IF(B33=Data!#REF!,Data!#REF!,Data!#REF!)))))))))))))))&amp;IF(B33=Data!#REF!,Data!#REF!,(IF(B33=Data!#REF!,Data!#REF!,(IF(B33=Data!#REF!,Data!#REF!,(IF(B33=Data!#REF!,Data!#REF!,(IF(B33=Data!#REF!,Data!#REF!,Data!#REF!)))))))))</f>
        <v>#REF!</v>
      </c>
      <c r="N33" s="453"/>
      <c r="O33" s="454"/>
      <c r="P33" s="455" t="e">
        <f>IF(B33=Data!#REF!,Data!#REF!,(IF(B33=Data!B114,Data!H114,(IF(B33=Data!#REF!,Data!#REF!,(IF(B33=Data!#REF!,Data!#REF!,(IF(B33=Data!#REF!,Data!#REF!,(IF(B33=Data!#REF!,Data!#REF!,(IF(B33=Data!#REF!,Data!#REF!,(IF(B33=Data!#REF!,Data!#REF!,Data!#REF!)))))))))))))))&amp;IF(B33=Data!#REF!,Data!#REF!,(IF(B33=Data!#REF!,Data!#REF!,(IF(B33=Data!#REF!,Data!#REF!,(IF(B33=Data!#REF!,Data!#REF!,(IF(B33=Data!B93,Data!H93,(IF(B33=Data!B96,Data!H911,(IF(B33=Data!#REF!,Data!#REF!,(IF(B33=Data!#REF!,Data!#REF!,Data!#REF!)))))))))))))))&amp;IF(B33=Data!#REF!,Data!#REF!,(IF(B33=Data!#REF!,Data!#REF!,(IF(B33=Data!#REF!,Data!#REF!,(IF(B33=Data!#REF!,Data!#REF!,(IF(B33=Data!#REF!,Data!#REF!,Data!#REF!)))))))))</f>
        <v>#REF!</v>
      </c>
      <c r="Q33" s="454"/>
      <c r="R33" s="454"/>
      <c r="S33" s="455" t="e">
        <f>IF(B33=Data!#REF!,Data!#REF!,(IF(B33=Data!B114,Data!I114,(IF(B33=Data!#REF!,Data!#REF!,(IF(B33=Data!#REF!,Data!#REF!,(IF(B33=Data!#REF!,Data!#REF!,(IF(B33=Data!#REF!,Data!#REF!,(IF(B33=Data!#REF!,Data!#REF!,(IF(B33=Data!#REF!,Data!#REF!,Data!#REF!)))))))))))))))&amp;IF(B33=Data!#REF!,Data!#REF!,(IF(B33=Data!#REF!,Data!#REF!,(IF(B33=Data!#REF!,Data!#REF!,(IF(B33=Data!#REF!,Data!#REF!,(IF(B33=Data!B93,Data!I93,(IF(B33=Data!B96,Data!I911,(IF(B33=Data!#REF!,Data!#REF!,(IF(B33=Data!#REF!,Data!#REF!,Data!#REF!)))))))))))))))&amp;IF(B33=Data!#REF!,Data!#REF!,(IF(B33=Data!#REF!,Data!#REF!,(IF(B33=Data!#REF!,Data!#REF!,(IF(B33=Data!#REF!,Data!#REF!,(IF(B33=Data!#REF!,Data!#REF!,Data!#REF!)))))))))</f>
        <v>#REF!</v>
      </c>
      <c r="T33" s="456"/>
      <c r="U33" s="455" t="e">
        <f>IF(B33=Data!#REF!,Data!#REF!,(IF(B33=Data!B114,Data!J114,(IF(B33=Data!#REF!,Data!#REF!,(IF(B33=Data!#REF!,Data!#REF!,(IF(B33=Data!#REF!,Data!#REF!,(IF(B33=Data!#REF!,Data!#REF!,(IF(B33=Data!#REF!,Data!#REF!,(IF(B33=Data!#REF!,Data!#REF!,Data!#REF!)))))))))))))))&amp;IF(B33=Data!#REF!,Data!#REF!,(IF(B33=Data!#REF!,Data!#REF!,(IF(B33=Data!#REF!,Data!#REF!,(IF(B33=Data!#REF!,Data!#REF!,(IF(B33=Data!B93,Data!J93,(IF(B33=Data!B96,Data!J911,(IF(B33=Data!#REF!,Data!#REF!,(IF(B33=Data!#REF!,Data!#REF!,Data!#REF!)))))))))))))))&amp;IF(B33=Data!#REF!,Data!#REF!,(IF(B33=Data!#REF!,Data!#REF!,(IF(B33=Data!#REF!,Data!#REF!,(IF(B33=Data!#REF!,Data!#REF!,(IF(B33=Data!#REF!,Data!#REF!,Data!#REF!)))))))))</f>
        <v>#REF!</v>
      </c>
      <c r="V33" s="457" t="str">
        <f>IF(D33="","",VLOOKUP(B33,Data!$B$5:$J$402,9,FALSE)*D33)</f>
        <v/>
      </c>
    </row>
    <row r="34" spans="1:22" s="458" customFormat="1" ht="17.5">
      <c r="A34" s="464"/>
      <c r="B34" s="465"/>
      <c r="C34" s="466"/>
      <c r="D34" s="467"/>
      <c r="E34" s="467"/>
      <c r="F34" s="468"/>
      <c r="G34" s="468"/>
      <c r="H34" s="468"/>
      <c r="I34" s="467"/>
      <c r="J34" s="467"/>
      <c r="K34" s="468"/>
      <c r="L34" s="468"/>
      <c r="M34" s="468"/>
      <c r="N34" s="469"/>
      <c r="O34" s="470"/>
      <c r="P34" s="471"/>
      <c r="Q34" s="470"/>
      <c r="R34" s="470"/>
      <c r="S34" s="471"/>
      <c r="T34" s="472"/>
      <c r="U34" s="471"/>
      <c r="V34" s="473"/>
    </row>
    <row r="35" spans="1:22" s="458" customFormat="1" ht="17.5">
      <c r="A35" s="467"/>
      <c r="B35" s="465"/>
      <c r="C35" s="466"/>
      <c r="D35" s="474">
        <f>SUM(D18:D33)</f>
        <v>42</v>
      </c>
      <c r="E35" s="474"/>
      <c r="F35" s="475"/>
      <c r="G35" s="475">
        <f>SUM(G18:G34)</f>
        <v>124482.57</v>
      </c>
      <c r="H35" s="467"/>
      <c r="I35" s="467"/>
      <c r="J35" s="467"/>
      <c r="K35" s="475">
        <f>SUM(K18:K33)</f>
        <v>11348</v>
      </c>
      <c r="L35" s="475">
        <f>SUM(L18:L33)</f>
        <v>10439</v>
      </c>
      <c r="M35" s="475" t="e">
        <f>SUM(M16:M34)</f>
        <v>#REF!</v>
      </c>
      <c r="N35" s="476"/>
      <c r="O35" s="475">
        <f>SUM(O16:O34)</f>
        <v>0</v>
      </c>
      <c r="P35" s="475" t="e">
        <f>SUM(P16:P34)</f>
        <v>#REF!</v>
      </c>
      <c r="Q35" s="476" t="e">
        <f>SUM(#REF!)</f>
        <v>#REF!</v>
      </c>
      <c r="R35" s="475">
        <f>SUM(R16:R34)</f>
        <v>0</v>
      </c>
      <c r="S35" s="475" t="e">
        <f>SUM(S16:S34)</f>
        <v>#REF!</v>
      </c>
      <c r="T35" s="476" t="e">
        <f>SUM(#REF!)</f>
        <v>#REF!</v>
      </c>
      <c r="U35" s="475" t="e">
        <f>SUM(U16:U34)</f>
        <v>#REF!</v>
      </c>
      <c r="V35" s="477">
        <f>SUM(V18:V33)</f>
        <v>62.275999999999996</v>
      </c>
    </row>
    <row r="36" spans="1:22" s="458" customFormat="1" ht="17.5">
      <c r="A36" s="467"/>
      <c r="B36" s="465"/>
      <c r="C36" s="466"/>
      <c r="D36" s="478"/>
      <c r="E36" s="479"/>
      <c r="F36" s="480" t="s">
        <v>528</v>
      </c>
      <c r="G36" s="481"/>
      <c r="H36" s="478"/>
      <c r="I36" s="478"/>
      <c r="J36" s="478"/>
      <c r="K36" s="482"/>
      <c r="L36" s="481"/>
      <c r="M36" s="483"/>
      <c r="N36" s="484"/>
      <c r="O36" s="484"/>
      <c r="P36" s="484"/>
      <c r="Q36" s="484"/>
      <c r="R36" s="484"/>
      <c r="S36" s="484"/>
      <c r="T36" s="483"/>
      <c r="U36" s="483"/>
      <c r="V36" s="485"/>
    </row>
    <row r="37" spans="1:22" ht="13">
      <c r="A37" s="372" t="s">
        <v>522</v>
      </c>
      <c r="B37" s="373"/>
      <c r="C37" s="486"/>
      <c r="D37" s="390" t="s">
        <v>81</v>
      </c>
      <c r="E37" s="390"/>
      <c r="F37" s="367" t="s">
        <v>82</v>
      </c>
      <c r="G37" s="487"/>
      <c r="H37" s="398" t="s">
        <v>83</v>
      </c>
      <c r="I37" s="488"/>
      <c r="J37" s="389" t="s">
        <v>84</v>
      </c>
      <c r="K37" s="389"/>
      <c r="L37" s="605" t="s">
        <v>85</v>
      </c>
      <c r="M37" s="606"/>
      <c r="N37" s="606"/>
      <c r="O37" s="606"/>
      <c r="P37" s="606"/>
      <c r="Q37" s="606"/>
      <c r="R37" s="606"/>
      <c r="S37" s="606"/>
      <c r="T37" s="606"/>
      <c r="U37" s="606"/>
      <c r="V37" s="607"/>
    </row>
    <row r="38" spans="1:22" ht="13">
      <c r="A38" s="384" t="s">
        <v>523</v>
      </c>
      <c r="B38" s="385"/>
      <c r="C38" s="489"/>
      <c r="D38" s="385" t="s">
        <v>87</v>
      </c>
      <c r="E38" s="385"/>
      <c r="F38" s="608"/>
      <c r="G38" s="609"/>
      <c r="H38" s="384" t="s">
        <v>88</v>
      </c>
      <c r="I38" s="490"/>
      <c r="J38" s="393" t="s">
        <v>89</v>
      </c>
      <c r="K38" s="393"/>
      <c r="L38" s="386"/>
      <c r="M38" s="385"/>
      <c r="N38" s="385"/>
      <c r="O38" s="385"/>
      <c r="P38" s="385"/>
      <c r="Q38" s="385"/>
      <c r="R38" s="385"/>
      <c r="S38" s="385"/>
      <c r="T38" s="385"/>
      <c r="U38" s="385"/>
      <c r="V38" s="394"/>
    </row>
    <row r="39" spans="1:22">
      <c r="A39" s="384" t="s">
        <v>524</v>
      </c>
      <c r="B39" s="385"/>
      <c r="C39" s="392"/>
      <c r="D39" s="385"/>
      <c r="E39" s="385"/>
      <c r="F39" s="608"/>
      <c r="G39" s="609"/>
      <c r="H39" s="384"/>
      <c r="I39" s="490"/>
      <c r="J39" s="393" t="s">
        <v>93</v>
      </c>
      <c r="K39" s="393"/>
      <c r="L39" s="386"/>
      <c r="M39" s="385"/>
      <c r="N39" s="385"/>
      <c r="O39" s="385"/>
      <c r="P39" s="385"/>
      <c r="Q39" s="385"/>
      <c r="R39" s="385"/>
      <c r="S39" s="385"/>
      <c r="T39" s="385"/>
      <c r="U39" s="385"/>
      <c r="V39" s="394"/>
    </row>
    <row r="40" spans="1:22">
      <c r="A40" s="400"/>
      <c r="B40" s="401"/>
      <c r="C40" s="491"/>
      <c r="D40" s="385" t="s">
        <v>94</v>
      </c>
      <c r="E40" s="385"/>
      <c r="F40" s="492"/>
      <c r="G40" s="493"/>
      <c r="H40" s="384" t="s">
        <v>95</v>
      </c>
      <c r="I40" s="490"/>
      <c r="J40" s="393"/>
      <c r="K40" s="393"/>
      <c r="L40" s="386"/>
      <c r="M40" s="385"/>
      <c r="N40" s="385"/>
      <c r="O40" s="385"/>
      <c r="P40" s="385"/>
      <c r="Q40" s="385"/>
      <c r="R40" s="385"/>
      <c r="S40" s="385"/>
      <c r="T40" s="385"/>
      <c r="U40" s="385"/>
      <c r="V40" s="394"/>
    </row>
    <row r="41" spans="1:22" ht="13">
      <c r="A41" s="372" t="s">
        <v>96</v>
      </c>
      <c r="B41" s="390"/>
      <c r="C41" s="388"/>
      <c r="D41" s="385" t="s">
        <v>97</v>
      </c>
      <c r="E41" s="385"/>
      <c r="F41" s="494" t="s">
        <v>98</v>
      </c>
      <c r="G41" s="495"/>
      <c r="H41" s="384" t="s">
        <v>88</v>
      </c>
      <c r="I41" s="490"/>
      <c r="J41" s="393" t="s">
        <v>99</v>
      </c>
      <c r="K41" s="393"/>
      <c r="L41" s="386"/>
      <c r="M41" s="385"/>
      <c r="N41" s="385"/>
      <c r="O41" s="385"/>
      <c r="P41" s="385"/>
      <c r="Q41" s="385"/>
      <c r="R41" s="385"/>
      <c r="S41" s="385"/>
      <c r="T41" s="385"/>
      <c r="U41" s="385"/>
      <c r="V41" s="394"/>
    </row>
    <row r="42" spans="1:22" ht="13">
      <c r="A42" s="496" t="s">
        <v>887</v>
      </c>
      <c r="B42" s="385"/>
      <c r="C42" s="392"/>
      <c r="D42" s="385" t="s">
        <v>100</v>
      </c>
      <c r="E42" s="385"/>
      <c r="F42" s="497"/>
      <c r="G42" s="498"/>
      <c r="H42" s="384" t="s">
        <v>101</v>
      </c>
      <c r="I42" s="490"/>
      <c r="J42" s="393" t="s">
        <v>525</v>
      </c>
      <c r="K42" s="393"/>
      <c r="L42" s="610" t="s">
        <v>103</v>
      </c>
      <c r="M42" s="611"/>
      <c r="N42" s="611"/>
      <c r="O42" s="611"/>
      <c r="P42" s="611"/>
      <c r="Q42" s="611"/>
      <c r="R42" s="611"/>
      <c r="S42" s="611"/>
      <c r="T42" s="611"/>
      <c r="U42" s="611"/>
      <c r="V42" s="612"/>
    </row>
    <row r="43" spans="1:22">
      <c r="A43" s="400"/>
      <c r="B43" s="401"/>
      <c r="C43" s="402"/>
      <c r="D43" s="401"/>
      <c r="E43" s="401"/>
      <c r="F43" s="599" t="s">
        <v>938</v>
      </c>
      <c r="G43" s="600"/>
      <c r="H43" s="599" t="s">
        <v>937</v>
      </c>
      <c r="I43" s="600"/>
      <c r="J43" s="405" t="s">
        <v>104</v>
      </c>
      <c r="K43" s="405"/>
      <c r="L43" s="601" t="s">
        <v>105</v>
      </c>
      <c r="M43" s="602"/>
      <c r="N43" s="602"/>
      <c r="O43" s="602"/>
      <c r="P43" s="602"/>
      <c r="Q43" s="602"/>
      <c r="R43" s="602"/>
      <c r="S43" s="602"/>
      <c r="T43" s="602"/>
      <c r="U43" s="602"/>
      <c r="V43" s="603"/>
    </row>
    <row r="48" spans="1:22" ht="23" customHeight="1"/>
    <row r="49" spans="1:9" ht="17.75" customHeight="1">
      <c r="A49" s="499" t="s">
        <v>869</v>
      </c>
      <c r="B49" s="499"/>
      <c r="C49" s="500"/>
      <c r="F49" s="501" t="s">
        <v>906</v>
      </c>
      <c r="H49" s="501" t="s">
        <v>912</v>
      </c>
      <c r="I49" s="502"/>
    </row>
    <row r="50" spans="1:9" ht="17.75" customHeight="1">
      <c r="A50" s="499" t="s">
        <v>888</v>
      </c>
      <c r="B50" s="499"/>
      <c r="C50" s="500"/>
      <c r="F50" s="501" t="s">
        <v>907</v>
      </c>
      <c r="H50" s="501" t="s">
        <v>912</v>
      </c>
      <c r="I50" s="502"/>
    </row>
    <row r="51" spans="1:9" ht="17.75" customHeight="1">
      <c r="A51" s="499" t="s">
        <v>905</v>
      </c>
      <c r="B51" s="499"/>
      <c r="C51" s="500"/>
      <c r="F51" s="501" t="s">
        <v>908</v>
      </c>
      <c r="H51" s="501" t="s">
        <v>573</v>
      </c>
      <c r="I51" s="502"/>
    </row>
    <row r="52" spans="1:9" ht="17.75" customHeight="1">
      <c r="A52" s="499" t="s">
        <v>541</v>
      </c>
      <c r="B52" s="499"/>
      <c r="C52" s="500"/>
      <c r="F52" s="501" t="s">
        <v>909</v>
      </c>
      <c r="H52" s="501" t="s">
        <v>573</v>
      </c>
      <c r="I52" s="502"/>
    </row>
    <row r="53" spans="1:9" ht="17.75" customHeight="1">
      <c r="A53" s="499" t="s">
        <v>542</v>
      </c>
      <c r="B53" s="499"/>
      <c r="C53" s="500"/>
      <c r="F53" s="501" t="s">
        <v>910</v>
      </c>
      <c r="H53" s="501" t="s">
        <v>573</v>
      </c>
    </row>
    <row r="54" spans="1:9" ht="20">
      <c r="F54" s="501" t="s">
        <v>911</v>
      </c>
      <c r="H54" s="501" t="s">
        <v>573</v>
      </c>
    </row>
    <row r="55" spans="1:9" ht="20">
      <c r="F55" s="501"/>
      <c r="H55" s="501"/>
    </row>
    <row r="56" spans="1:9" ht="20">
      <c r="F56" s="501"/>
      <c r="H56" s="501"/>
    </row>
    <row r="57" spans="1:9" ht="20">
      <c r="F57" s="501"/>
      <c r="H57" s="501"/>
    </row>
    <row r="58" spans="1:9" ht="20">
      <c r="F58" s="501"/>
      <c r="H58" s="501"/>
    </row>
  </sheetData>
  <mergeCells count="8">
    <mergeCell ref="F43:G43"/>
    <mergeCell ref="H43:I43"/>
    <mergeCell ref="L43:V43"/>
    <mergeCell ref="Q1:T1"/>
    <mergeCell ref="L37:V37"/>
    <mergeCell ref="F38:G38"/>
    <mergeCell ref="F39:G39"/>
    <mergeCell ref="L42:V42"/>
  </mergeCells>
  <printOptions horizontalCentered="1"/>
  <pageMargins left="0.15748031496062992" right="0" top="0.11811023622047245" bottom="0.15748031496062992" header="0.51181102362204722" footer="0.19685039370078741"/>
  <pageSetup paperSize="9" scale="70" firstPageNumber="4294963191" fitToHeight="2" orientation="landscape" horizontalDpi="4294967295" verticalDpi="4294967295" r:id="rId1"/>
  <headerFooter alignWithMargins="0">
    <oddHeader>&amp;R&amp;"Calibri"&amp;10&amp;K000000 Confidential&amp;1#_x000D_</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79ADF-3840-4FA6-8DA6-32188C83A034}">
  <sheetPr>
    <pageSetUpPr fitToPage="1"/>
  </sheetPr>
  <dimension ref="A1:V50"/>
  <sheetViews>
    <sheetView zoomScale="70" zoomScaleNormal="70" zoomScaleSheetLayoutView="100" workbookViewId="0">
      <selection activeCell="I17" sqref="I17"/>
    </sheetView>
  </sheetViews>
  <sheetFormatPr defaultColWidth="9.1796875" defaultRowHeight="12.5"/>
  <cols>
    <col min="1" max="1" width="5.81640625" style="351" customWidth="1"/>
    <col min="2" max="2" width="32.1796875" style="351" customWidth="1"/>
    <col min="3" max="3" width="14.81640625" style="351" bestFit="1" customWidth="1"/>
    <col min="4" max="4" width="8.453125" style="351" customWidth="1"/>
    <col min="5" max="5" width="12.1796875" style="351" customWidth="1"/>
    <col min="6" max="6" width="13.54296875" style="352" customWidth="1"/>
    <col min="7" max="7" width="17.81640625" style="352" customWidth="1"/>
    <col min="8" max="8" width="6.81640625" style="351" customWidth="1"/>
    <col min="9" max="9" width="14.54296875" style="351" customWidth="1"/>
    <col min="10" max="10" width="16.1796875" style="351" customWidth="1"/>
    <col min="11" max="11" width="16.1796875" style="352" customWidth="1"/>
    <col min="12" max="12" width="15.81640625" style="352" customWidth="1"/>
    <col min="13" max="13" width="0.1796875" style="351" hidden="1" customWidth="1"/>
    <col min="14" max="14" width="7.81640625" style="351" customWidth="1"/>
    <col min="15" max="15" width="2.54296875" style="351" customWidth="1"/>
    <col min="16" max="16" width="4.81640625" style="351" hidden="1" customWidth="1"/>
    <col min="17" max="17" width="5.1796875" style="351" customWidth="1"/>
    <col min="18" max="18" width="2.54296875" style="351" customWidth="1"/>
    <col min="19" max="19" width="5.81640625" style="351" hidden="1" customWidth="1"/>
    <col min="20" max="20" width="4" style="351" customWidth="1"/>
    <col min="21" max="21" width="9.1796875" style="351" hidden="1" customWidth="1"/>
    <col min="22" max="22" width="12.1796875" style="354" customWidth="1"/>
    <col min="23" max="23" width="7" style="351" customWidth="1"/>
    <col min="24" max="16384" width="9.1796875" style="351"/>
  </cols>
  <sheetData>
    <row r="1" spans="1:22" ht="13">
      <c r="A1" s="350"/>
      <c r="B1" s="350"/>
      <c r="N1" s="353"/>
      <c r="O1" s="353"/>
      <c r="Q1" s="604"/>
      <c r="R1" s="604"/>
      <c r="S1" s="604"/>
      <c r="T1" s="604"/>
    </row>
    <row r="2" spans="1:22" ht="13">
      <c r="N2" s="355"/>
      <c r="O2" s="355"/>
      <c r="Q2" s="356"/>
      <c r="R2" s="356"/>
      <c r="S2" s="356"/>
      <c r="T2" s="356"/>
    </row>
    <row r="3" spans="1:22" ht="20">
      <c r="A3" s="357" t="s">
        <v>41</v>
      </c>
      <c r="B3" s="357"/>
      <c r="C3" s="357"/>
      <c r="D3" s="357"/>
      <c r="E3" s="357"/>
      <c r="F3" s="358"/>
      <c r="G3" s="358"/>
      <c r="H3" s="357"/>
      <c r="I3" s="357"/>
      <c r="J3" s="357"/>
      <c r="K3" s="358"/>
      <c r="L3" s="358"/>
      <c r="M3" s="357"/>
      <c r="N3" s="357"/>
      <c r="O3" s="357"/>
      <c r="P3" s="357"/>
      <c r="Q3" s="357"/>
      <c r="R3" s="357"/>
      <c r="S3" s="357"/>
      <c r="T3" s="357"/>
      <c r="U3" s="357"/>
      <c r="V3" s="359"/>
    </row>
    <row r="4" spans="1:22" ht="3.75" customHeight="1"/>
    <row r="5" spans="1:22">
      <c r="A5" s="351" t="s">
        <v>498</v>
      </c>
      <c r="H5" s="360" t="s">
        <v>43</v>
      </c>
      <c r="I5" s="361">
        <f>TODAY()</f>
        <v>44769</v>
      </c>
      <c r="J5" s="361"/>
      <c r="K5" s="362"/>
      <c r="L5" s="363"/>
      <c r="M5" s="360"/>
      <c r="N5" s="360"/>
      <c r="O5" s="360"/>
      <c r="P5" s="360"/>
      <c r="Q5" s="360"/>
      <c r="R5" s="360"/>
      <c r="S5" s="360"/>
      <c r="T5" s="360"/>
      <c r="U5" s="360"/>
    </row>
    <row r="6" spans="1:22" ht="13">
      <c r="A6" s="364" t="s">
        <v>44</v>
      </c>
      <c r="B6" s="365"/>
      <c r="C6" s="366"/>
      <c r="D6" s="364"/>
      <c r="E6" s="365"/>
      <c r="F6" s="367" t="s">
        <v>45</v>
      </c>
      <c r="G6" s="368"/>
      <c r="H6" s="369" t="s">
        <v>46</v>
      </c>
      <c r="I6" s="370"/>
      <c r="J6" s="371"/>
      <c r="K6" s="367" t="s">
        <v>47</v>
      </c>
      <c r="L6" s="368"/>
      <c r="M6" s="371"/>
      <c r="N6" s="371"/>
      <c r="O6" s="372"/>
      <c r="P6" s="371"/>
      <c r="Q6" s="371"/>
      <c r="R6" s="371"/>
      <c r="S6" s="371"/>
      <c r="T6" s="373"/>
      <c r="U6" s="373"/>
      <c r="V6" s="374"/>
    </row>
    <row r="7" spans="1:22" ht="13">
      <c r="A7" s="375" t="s">
        <v>882</v>
      </c>
      <c r="B7" s="353"/>
      <c r="C7" s="376"/>
      <c r="D7" s="377" t="s">
        <v>48</v>
      </c>
      <c r="E7" s="378"/>
      <c r="F7" s="379" t="s">
        <v>49</v>
      </c>
      <c r="G7" s="380"/>
      <c r="H7" s="377" t="s">
        <v>50</v>
      </c>
      <c r="I7" s="381"/>
      <c r="J7" s="378"/>
      <c r="K7" s="379" t="s">
        <v>51</v>
      </c>
      <c r="L7" s="380"/>
      <c r="M7" s="378"/>
      <c r="N7" s="378"/>
      <c r="O7" s="377" t="s">
        <v>52</v>
      </c>
      <c r="P7" s="378"/>
      <c r="Q7" s="378"/>
      <c r="R7" s="378"/>
      <c r="S7" s="378"/>
      <c r="T7" s="378"/>
      <c r="U7" s="378"/>
      <c r="V7" s="382"/>
    </row>
    <row r="8" spans="1:22" ht="16">
      <c r="A8" s="383" t="s">
        <v>883</v>
      </c>
      <c r="B8" s="353"/>
      <c r="C8" s="376"/>
      <c r="D8" s="384"/>
      <c r="E8" s="385"/>
      <c r="F8" s="386"/>
      <c r="G8" s="387"/>
      <c r="H8" s="384"/>
      <c r="I8" s="385"/>
      <c r="J8" s="388"/>
      <c r="K8" s="386"/>
      <c r="L8" s="389"/>
      <c r="M8" s="385"/>
      <c r="N8" s="388"/>
      <c r="O8" s="385"/>
      <c r="P8" s="385"/>
      <c r="Q8" s="385"/>
      <c r="R8" s="385"/>
      <c r="S8" s="385"/>
      <c r="T8" s="390"/>
      <c r="U8" s="390"/>
      <c r="V8" s="391"/>
    </row>
    <row r="9" spans="1:22" ht="13">
      <c r="A9" s="375" t="s">
        <v>884</v>
      </c>
      <c r="B9" s="353"/>
      <c r="C9" s="355" t="s">
        <v>885</v>
      </c>
      <c r="D9" s="384" t="s">
        <v>53</v>
      </c>
      <c r="E9" s="385"/>
      <c r="F9" s="386" t="s">
        <v>54</v>
      </c>
      <c r="G9" s="387"/>
      <c r="H9" s="384" t="s">
        <v>55</v>
      </c>
      <c r="I9" s="385"/>
      <c r="J9" s="392"/>
      <c r="K9" s="386" t="s">
        <v>531</v>
      </c>
      <c r="L9" s="393"/>
      <c r="M9" s="385"/>
      <c r="N9" s="392"/>
      <c r="O9" s="385" t="s">
        <v>57</v>
      </c>
      <c r="P9" s="385"/>
      <c r="Q9" s="385"/>
      <c r="R9" s="385"/>
      <c r="S9" s="385"/>
      <c r="T9" s="385"/>
      <c r="U9" s="385"/>
      <c r="V9" s="394"/>
    </row>
    <row r="10" spans="1:22">
      <c r="A10" s="375" t="s">
        <v>886</v>
      </c>
      <c r="B10" s="353"/>
      <c r="C10" s="353"/>
      <c r="D10" s="384" t="s">
        <v>58</v>
      </c>
      <c r="E10" s="385"/>
      <c r="F10" s="386"/>
      <c r="G10" s="387"/>
      <c r="H10" s="509"/>
      <c r="I10" s="510"/>
      <c r="J10" s="397"/>
      <c r="K10" s="386"/>
      <c r="L10" s="393"/>
      <c r="M10" s="385"/>
      <c r="N10" s="392"/>
      <c r="O10" s="385"/>
      <c r="P10" s="385"/>
      <c r="Q10" s="385"/>
      <c r="R10" s="385"/>
      <c r="S10" s="385"/>
      <c r="T10" s="385"/>
      <c r="U10" s="385"/>
      <c r="V10" s="394"/>
    </row>
    <row r="11" spans="1:22" ht="13">
      <c r="A11" s="375"/>
      <c r="B11" s="385"/>
      <c r="C11" s="392"/>
      <c r="D11" s="398"/>
      <c r="E11" s="399"/>
      <c r="F11" s="386" t="s">
        <v>59</v>
      </c>
      <c r="G11" s="387"/>
      <c r="H11" s="384" t="s">
        <v>60</v>
      </c>
      <c r="I11" s="385"/>
      <c r="J11" s="392"/>
      <c r="K11" s="386" t="s">
        <v>532</v>
      </c>
      <c r="L11" s="393"/>
      <c r="M11" s="385"/>
      <c r="N11" s="392"/>
      <c r="O11" s="385" t="s">
        <v>62</v>
      </c>
      <c r="P11" s="385"/>
      <c r="Q11" s="385"/>
      <c r="R11" s="385"/>
      <c r="S11" s="385"/>
      <c r="T11" s="385"/>
      <c r="U11" s="385"/>
      <c r="V11" s="394"/>
    </row>
    <row r="12" spans="1:22">
      <c r="A12" s="400" t="s">
        <v>63</v>
      </c>
      <c r="B12" s="385"/>
      <c r="C12" s="392"/>
      <c r="D12" s="384" t="s">
        <v>64</v>
      </c>
      <c r="E12" s="385"/>
      <c r="F12" s="386"/>
      <c r="G12" s="387"/>
      <c r="H12" s="384"/>
      <c r="I12" s="385"/>
      <c r="J12" s="392"/>
      <c r="K12" s="386"/>
      <c r="L12" s="393"/>
      <c r="M12" s="385"/>
      <c r="N12" s="392"/>
      <c r="O12" s="385"/>
      <c r="P12" s="385"/>
      <c r="Q12" s="385"/>
      <c r="R12" s="385"/>
      <c r="S12" s="385"/>
      <c r="T12" s="385"/>
      <c r="U12" s="385"/>
      <c r="V12" s="394"/>
    </row>
    <row r="13" spans="1:22">
      <c r="A13" s="400"/>
      <c r="B13" s="401"/>
      <c r="C13" s="402"/>
      <c r="D13" s="384" t="s">
        <v>65</v>
      </c>
      <c r="E13" s="385"/>
      <c r="F13" s="403"/>
      <c r="G13" s="404"/>
      <c r="H13" s="400"/>
      <c r="I13" s="401"/>
      <c r="J13" s="402"/>
      <c r="K13" s="403"/>
      <c r="L13" s="405"/>
      <c r="M13" s="401"/>
      <c r="N13" s="402"/>
      <c r="O13" s="401"/>
      <c r="P13" s="401"/>
      <c r="Q13" s="401"/>
      <c r="R13" s="401"/>
      <c r="S13" s="401"/>
      <c r="T13" s="401"/>
      <c r="U13" s="401"/>
      <c r="V13" s="406"/>
    </row>
    <row r="14" spans="1:22">
      <c r="A14" s="407" t="s">
        <v>500</v>
      </c>
      <c r="B14" s="408" t="s">
        <v>501</v>
      </c>
      <c r="C14" s="408"/>
      <c r="D14" s="409" t="s">
        <v>502</v>
      </c>
      <c r="E14" s="410" t="s">
        <v>503</v>
      </c>
      <c r="F14" s="411" t="s">
        <v>504</v>
      </c>
      <c r="G14" s="411" t="s">
        <v>71</v>
      </c>
      <c r="H14" s="409" t="s">
        <v>505</v>
      </c>
      <c r="I14" s="409" t="s">
        <v>506</v>
      </c>
      <c r="J14" s="412" t="s">
        <v>507</v>
      </c>
      <c r="K14" s="413" t="s">
        <v>508</v>
      </c>
      <c r="L14" s="413" t="s">
        <v>509</v>
      </c>
      <c r="M14" s="414"/>
      <c r="N14" s="414" t="s">
        <v>510</v>
      </c>
      <c r="O14" s="407"/>
      <c r="P14" s="407"/>
      <c r="Q14" s="407"/>
      <c r="R14" s="407"/>
      <c r="S14" s="407"/>
      <c r="T14" s="407"/>
      <c r="U14" s="407"/>
      <c r="V14" s="415" t="s">
        <v>511</v>
      </c>
    </row>
    <row r="15" spans="1:22">
      <c r="A15" s="416"/>
      <c r="B15" s="417"/>
      <c r="C15" s="418"/>
      <c r="D15" s="410" t="s">
        <v>512</v>
      </c>
      <c r="E15" s="419" t="s">
        <v>515</v>
      </c>
      <c r="F15" s="420" t="s">
        <v>516</v>
      </c>
      <c r="G15" s="420" t="s">
        <v>516</v>
      </c>
      <c r="H15" s="410"/>
      <c r="I15" s="410"/>
      <c r="J15" s="410"/>
      <c r="K15" s="420" t="s">
        <v>517</v>
      </c>
      <c r="L15" s="421" t="s">
        <v>517</v>
      </c>
      <c r="M15" s="422"/>
      <c r="N15" s="423" t="s">
        <v>518</v>
      </c>
      <c r="O15" s="424"/>
      <c r="P15" s="424"/>
      <c r="Q15" s="424"/>
      <c r="R15" s="424"/>
      <c r="S15" s="424"/>
      <c r="T15" s="425"/>
      <c r="U15" s="425"/>
      <c r="V15" s="426" t="s">
        <v>75</v>
      </c>
    </row>
    <row r="16" spans="1:22" ht="14">
      <c r="A16" s="427"/>
      <c r="B16" s="428" t="s">
        <v>519</v>
      </c>
      <c r="C16" s="429"/>
      <c r="D16" s="427"/>
      <c r="E16" s="427"/>
      <c r="F16" s="430"/>
      <c r="G16" s="430"/>
      <c r="H16" s="427"/>
      <c r="I16" s="427"/>
      <c r="J16" s="427"/>
      <c r="K16" s="430"/>
      <c r="L16" s="431"/>
      <c r="M16" s="432"/>
      <c r="N16" s="433"/>
      <c r="O16" s="433"/>
      <c r="P16" s="433"/>
      <c r="Q16" s="433"/>
      <c r="R16" s="433"/>
      <c r="S16" s="433"/>
      <c r="T16" s="432"/>
      <c r="U16" s="432"/>
      <c r="V16" s="434"/>
    </row>
    <row r="17" spans="1:22" ht="14">
      <c r="A17" s="435"/>
      <c r="B17" s="436"/>
      <c r="C17" s="433"/>
      <c r="D17" s="427"/>
      <c r="E17" s="427"/>
      <c r="F17" s="430"/>
      <c r="G17" s="430"/>
      <c r="H17" s="437"/>
      <c r="I17" s="437"/>
      <c r="J17" s="437"/>
      <c r="K17" s="438"/>
      <c r="L17" s="439"/>
      <c r="M17" s="440"/>
      <c r="N17" s="441"/>
      <c r="O17" s="441"/>
      <c r="P17" s="441"/>
      <c r="Q17" s="441"/>
      <c r="R17" s="441"/>
      <c r="S17" s="441"/>
      <c r="T17" s="440"/>
      <c r="U17" s="440"/>
      <c r="V17" s="442"/>
    </row>
    <row r="18" spans="1:22" s="458" customFormat="1" ht="20" customHeight="1">
      <c r="A18" s="443"/>
      <c r="B18" s="513" t="s">
        <v>935</v>
      </c>
      <c r="C18" s="445" t="str">
        <f>IF(D18="","",VLOOKUP(B18,Data!$B$5:$L$402,2,FALSE))</f>
        <v/>
      </c>
      <c r="D18" s="446"/>
      <c r="E18" s="447"/>
      <c r="F18" s="445" t="str">
        <f>IF(D18="","",VLOOKUP(B18,Data!$B$5:$L$402,11,FALSE))</f>
        <v/>
      </c>
      <c r="G18" s="448" t="str">
        <f>IF(D18&gt;0,D18*F18,"-")</f>
        <v>-</v>
      </c>
      <c r="H18" s="449" t="str">
        <f>IF(D18="","",VLOOKUP(B18,Data!$B$5:$D$402,3,FALSE))</f>
        <v/>
      </c>
      <c r="I18" s="450" t="str">
        <f>IF(D18="","",VLOOKUP(B18,Data!$B$5:$M$402,12,FALSE))</f>
        <v/>
      </c>
      <c r="J18" s="451"/>
      <c r="K18" s="452" t="str">
        <f>IF(D18="","",VLOOKUP(B18,Data!$B$5:$E$402,4,FALSE)*D18)</f>
        <v/>
      </c>
      <c r="L18" s="445" t="str">
        <f>IF(D18="","",VLOOKUP(B18,Data!$B$5:$F$402,5,FALSE)*D18)</f>
        <v/>
      </c>
      <c r="M18" s="448" t="e">
        <f>IF(B18=Data!#REF!,Data!#REF!,(IF(B18=Data!B128,Data!G128,(IF(B18=Data!#REF!,Data!#REF!,(IF(B18=Data!#REF!,Data!#REF!,(IF(B18=Data!#REF!,Data!#REF!,(IF(B18=Data!#REF!,Data!#REF!,(IF(B18=Data!#REF!,Data!#REF!,(IF(B18=Data!#REF!,Data!#REF!,Data!#REF!)))))))))))))))&amp;IF(B18=Data!#REF!,Data!#REF!,(IF(B18=Data!#REF!,Data!#REF!,(IF(B18=Data!#REF!,Data!#REF!,(IF(B18=Data!#REF!,Data!#REF!,(IF(B18=Data!B107,Data!G107,(IF(B18=Data!B110,Data!G925,(IF(B18=Data!#REF!,Data!#REF!,(IF(B18=Data!#REF!,Data!#REF!,Data!#REF!)))))))))))))))&amp;IF(B18=Data!#REF!,Data!#REF!,(IF(B18=Data!#REF!,Data!#REF!,(IF(B18=Data!#REF!,Data!#REF!,(IF(B18=Data!#REF!,Data!#REF!,(IF(B18=Data!#REF!,Data!#REF!,Data!#REF!)))))))))</f>
        <v>#REF!</v>
      </c>
      <c r="N18" s="453"/>
      <c r="O18" s="454"/>
      <c r="P18" s="455" t="e">
        <f>IF(B18=Data!#REF!,Data!#REF!,(IF(B18=Data!B128,Data!H128,(IF(B18=Data!#REF!,Data!#REF!,(IF(B18=Data!#REF!,Data!#REF!,(IF(B18=Data!#REF!,Data!#REF!,(IF(B18=Data!#REF!,Data!#REF!,(IF(B18=Data!#REF!,Data!#REF!,(IF(B18=Data!#REF!,Data!#REF!,Data!#REF!)))))))))))))))&amp;IF(B18=Data!#REF!,Data!#REF!,(IF(B18=Data!#REF!,Data!#REF!,(IF(B18=Data!#REF!,Data!#REF!,(IF(B18=Data!#REF!,Data!#REF!,(IF(B18=Data!B107,Data!H107,(IF(B18=Data!B110,Data!H925,(IF(B18=Data!#REF!,Data!#REF!,(IF(B18=Data!#REF!,Data!#REF!,Data!#REF!)))))))))))))))&amp;IF(B18=Data!#REF!,Data!#REF!,(IF(B18=Data!#REF!,Data!#REF!,(IF(B18=Data!#REF!,Data!#REF!,(IF(B18=Data!#REF!,Data!#REF!,(IF(B18=Data!#REF!,Data!#REF!,Data!#REF!)))))))))</f>
        <v>#REF!</v>
      </c>
      <c r="Q18" s="454"/>
      <c r="R18" s="454"/>
      <c r="S18" s="455" t="e">
        <f>IF(B18=Data!#REF!,Data!#REF!,(IF(B18=Data!B128,Data!I128,(IF(B18=Data!#REF!,Data!#REF!,(IF(B18=Data!#REF!,Data!#REF!,(IF(B18=Data!#REF!,Data!#REF!,(IF(B18=Data!#REF!,Data!#REF!,(IF(B18=Data!#REF!,Data!#REF!,(IF(B18=Data!#REF!,Data!#REF!,Data!#REF!)))))))))))))))&amp;IF(B18=Data!#REF!,Data!#REF!,(IF(B18=Data!#REF!,Data!#REF!,(IF(B18=Data!#REF!,Data!#REF!,(IF(B18=Data!#REF!,Data!#REF!,(IF(B18=Data!B107,Data!I107,(IF(B18=Data!B110,Data!I925,(IF(B18=Data!#REF!,Data!#REF!,(IF(B18=Data!#REF!,Data!#REF!,Data!#REF!)))))))))))))))&amp;IF(B18=Data!#REF!,Data!#REF!,(IF(B18=Data!#REF!,Data!#REF!,(IF(B18=Data!#REF!,Data!#REF!,(IF(B18=Data!#REF!,Data!#REF!,(IF(B18=Data!#REF!,Data!#REF!,Data!#REF!)))))))))</f>
        <v>#REF!</v>
      </c>
      <c r="T18" s="456"/>
      <c r="U18" s="455" t="e">
        <f>IF(B18=Data!#REF!,Data!#REF!,(IF(B18=Data!B128,Data!J128,(IF(B18=Data!#REF!,Data!#REF!,(IF(B18=Data!#REF!,Data!#REF!,(IF(B18=Data!#REF!,Data!#REF!,(IF(B18=Data!#REF!,Data!#REF!,(IF(B18=Data!#REF!,Data!#REF!,(IF(B18=Data!#REF!,Data!#REF!,Data!#REF!)))))))))))))))&amp;IF(B18=Data!#REF!,Data!#REF!,(IF(B18=Data!#REF!,Data!#REF!,(IF(B18=Data!#REF!,Data!#REF!,(IF(B18=Data!#REF!,Data!#REF!,(IF(B18=Data!B107,Data!J107,(IF(B18=Data!B110,Data!J925,(IF(B18=Data!#REF!,Data!#REF!,(IF(B18=Data!#REF!,Data!#REF!,Data!#REF!)))))))))))))))&amp;IF(B18=Data!#REF!,Data!#REF!,(IF(B18=Data!#REF!,Data!#REF!,(IF(B18=Data!#REF!,Data!#REF!,(IF(B18=Data!#REF!,Data!#REF!,(IF(B18=Data!#REF!,Data!#REF!,Data!#REF!)))))))))</f>
        <v>#REF!</v>
      </c>
      <c r="V18" s="457" t="str">
        <f>IF(D18="","",VLOOKUP(B18,Data!$B$5:$J$402,9,FALSE)*D18)</f>
        <v/>
      </c>
    </row>
    <row r="19" spans="1:22" s="458" customFormat="1" ht="20" customHeight="1">
      <c r="A19" s="520">
        <v>1</v>
      </c>
      <c r="B19" s="511" t="s">
        <v>694</v>
      </c>
      <c r="C19" s="512" t="str">
        <f>IF(D19="","",VLOOKUP(B19,Data!$B$5:$L$402,2,FALSE))</f>
        <v>VAD6710</v>
      </c>
      <c r="D19" s="505">
        <v>1</v>
      </c>
      <c r="E19" s="463" t="s">
        <v>520</v>
      </c>
      <c r="F19" s="445">
        <f>IF(D19="","",VLOOKUP(B19,Data!$B$5:$L$402,11,FALSE))</f>
        <v>2978.04</v>
      </c>
      <c r="G19" s="448">
        <f t="shared" ref="G19:G25" si="0">IF(D19&gt;0,D19*F19,"-")</f>
        <v>2978.04</v>
      </c>
      <c r="H19" s="449" t="str">
        <f>IF(D19="","",VLOOKUP(B19,Data!$B$5:$D$402,3,FALSE))</f>
        <v>C/T</v>
      </c>
      <c r="I19" s="450" t="str">
        <f>IF(D19="","",VLOOKUP(B19,Data!$B$5:$M$402,12,FALSE))</f>
        <v>Indonesia</v>
      </c>
      <c r="J19" s="451" t="s">
        <v>936</v>
      </c>
      <c r="K19" s="452">
        <f>IF(D19="","",VLOOKUP(B19,Data!$B$5:$E$402,4,FALSE)*D19)</f>
        <v>276</v>
      </c>
      <c r="L19" s="445">
        <f>IF(D19="","",VLOOKUP(B19,Data!$B$5:$F$402,5,FALSE)*D19)</f>
        <v>256</v>
      </c>
      <c r="M19" s="448" t="e">
        <f>IF(B19=Data!#REF!,Data!#REF!,(IF(B19=Data!B106,Data!G106,(IF(B19=Data!#REF!,Data!#REF!,(IF(B19=Data!#REF!,Data!#REF!,(IF(B19=Data!#REF!,Data!#REF!,(IF(B19=Data!#REF!,Data!#REF!,(IF(B19=Data!#REF!,Data!#REF!,(IF(B19=Data!#REF!,Data!#REF!,Data!#REF!)))))))))))))))&amp;IF(B19=Data!#REF!,Data!#REF!,(IF(B19=Data!#REF!,Data!#REF!,(IF(B19=Data!#REF!,Data!#REF!,(IF(B19=Data!#REF!,Data!#REF!,(IF(B19=Data!B85,Data!G85,(IF(B19=Data!B88,Data!G903,(IF(B19=Data!#REF!,Data!#REF!,(IF(B19=Data!#REF!,Data!#REF!,Data!#REF!)))))))))))))))&amp;IF(B19=Data!#REF!,Data!#REF!,(IF(B19=Data!#REF!,Data!#REF!,(IF(B19=Data!#REF!,Data!#REF!,(IF(B19=Data!#REF!,Data!#REF!,(IF(B19=Data!#REF!,Data!#REF!,Data!#REF!)))))))))</f>
        <v>#REF!</v>
      </c>
      <c r="N19" s="453"/>
      <c r="O19" s="454"/>
      <c r="P19" s="455" t="e">
        <f>IF(B19=Data!#REF!,Data!#REF!,(IF(B19=Data!B106,Data!H106,(IF(B19=Data!#REF!,Data!#REF!,(IF(B19=Data!#REF!,Data!#REF!,(IF(B19=Data!#REF!,Data!#REF!,(IF(B19=Data!#REF!,Data!#REF!,(IF(B19=Data!#REF!,Data!#REF!,(IF(B19=Data!#REF!,Data!#REF!,Data!#REF!)))))))))))))))&amp;IF(B19=Data!#REF!,Data!#REF!,(IF(B19=Data!#REF!,Data!#REF!,(IF(B19=Data!#REF!,Data!#REF!,(IF(B19=Data!#REF!,Data!#REF!,(IF(B19=Data!B85,Data!H85,(IF(B19=Data!B88,Data!H903,(IF(B19=Data!#REF!,Data!#REF!,(IF(B19=Data!#REF!,Data!#REF!,Data!#REF!)))))))))))))))&amp;IF(B19=Data!#REF!,Data!#REF!,(IF(B19=Data!#REF!,Data!#REF!,(IF(B19=Data!#REF!,Data!#REF!,(IF(B19=Data!#REF!,Data!#REF!,(IF(B19=Data!#REF!,Data!#REF!,Data!#REF!)))))))))</f>
        <v>#REF!</v>
      </c>
      <c r="Q19" s="454"/>
      <c r="R19" s="454"/>
      <c r="S19" s="455" t="e">
        <f>IF(B19=Data!#REF!,Data!#REF!,(IF(B19=Data!B106,Data!I106,(IF(B19=Data!#REF!,Data!#REF!,(IF(B19=Data!#REF!,Data!#REF!,(IF(B19=Data!#REF!,Data!#REF!,(IF(B19=Data!#REF!,Data!#REF!,(IF(B19=Data!#REF!,Data!#REF!,(IF(B19=Data!#REF!,Data!#REF!,Data!#REF!)))))))))))))))&amp;IF(B19=Data!#REF!,Data!#REF!,(IF(B19=Data!#REF!,Data!#REF!,(IF(B19=Data!#REF!,Data!#REF!,(IF(B19=Data!#REF!,Data!#REF!,(IF(B19=Data!B85,Data!I85,(IF(B19=Data!B88,Data!I903,(IF(B19=Data!#REF!,Data!#REF!,(IF(B19=Data!#REF!,Data!#REF!,Data!#REF!)))))))))))))))&amp;IF(B19=Data!#REF!,Data!#REF!,(IF(B19=Data!#REF!,Data!#REF!,(IF(B19=Data!#REF!,Data!#REF!,(IF(B19=Data!#REF!,Data!#REF!,(IF(B19=Data!#REF!,Data!#REF!,Data!#REF!)))))))))</f>
        <v>#REF!</v>
      </c>
      <c r="T19" s="456"/>
      <c r="U19" s="455" t="e">
        <f>IF(B19=Data!#REF!,Data!#REF!,(IF(B19=Data!B106,Data!J106,(IF(B19=Data!#REF!,Data!#REF!,(IF(B19=Data!#REF!,Data!#REF!,(IF(B19=Data!#REF!,Data!#REF!,(IF(B19=Data!#REF!,Data!#REF!,(IF(B19=Data!#REF!,Data!#REF!,(IF(B19=Data!#REF!,Data!#REF!,Data!#REF!)))))))))))))))&amp;IF(B19=Data!#REF!,Data!#REF!,(IF(B19=Data!#REF!,Data!#REF!,(IF(B19=Data!#REF!,Data!#REF!,(IF(B19=Data!#REF!,Data!#REF!,(IF(B19=Data!B85,Data!J85,(IF(B19=Data!B88,Data!J903,(IF(B19=Data!#REF!,Data!#REF!,(IF(B19=Data!#REF!,Data!#REF!,Data!#REF!)))))))))))))))&amp;IF(B19=Data!#REF!,Data!#REF!,(IF(B19=Data!#REF!,Data!#REF!,(IF(B19=Data!#REF!,Data!#REF!,(IF(B19=Data!#REF!,Data!#REF!,(IF(B19=Data!#REF!,Data!#REF!,Data!#REF!)))))))))</f>
        <v>#REF!</v>
      </c>
      <c r="V19" s="457">
        <f>IF(D19="","",VLOOKUP(B19,Data!$B$5:$J$402,9,FALSE)*D19)</f>
        <v>1.488</v>
      </c>
    </row>
    <row r="20" spans="1:22" s="458" customFormat="1" ht="20" customHeight="1">
      <c r="A20" s="520"/>
      <c r="B20" s="513" t="s">
        <v>943</v>
      </c>
      <c r="C20" s="512" t="str">
        <f>IF(D20="","",VLOOKUP(B20,Data!$B$5:$L$402,2,FALSE))</f>
        <v/>
      </c>
      <c r="D20" s="514"/>
      <c r="E20" s="447"/>
      <c r="F20" s="445" t="str">
        <f>IF(D20="","",VLOOKUP(B20,Data!$B$5:$L$402,11,FALSE))</f>
        <v/>
      </c>
      <c r="G20" s="448" t="str">
        <f>IF(D20&gt;0,D20*F20,"-")</f>
        <v>-</v>
      </c>
      <c r="H20" s="449" t="str">
        <f>IF(D20="","",VLOOKUP(B20,Data!$B$5:$D$402,3,FALSE))</f>
        <v/>
      </c>
      <c r="I20" s="450" t="str">
        <f>IF(D20="","",VLOOKUP(B20,Data!$B$5:$M$402,12,FALSE))</f>
        <v/>
      </c>
      <c r="J20" s="451"/>
      <c r="K20" s="452" t="str">
        <f>IF(D20="","",VLOOKUP(B20,Data!$B$5:$E$402,4,FALSE)*D20)</f>
        <v/>
      </c>
      <c r="L20" s="445" t="str">
        <f>IF(D20="","",VLOOKUP(B20,Data!$B$5:$F$402,5,FALSE)*D20)</f>
        <v/>
      </c>
      <c r="M20" s="448" t="e">
        <f>IF(B20=Data!#REF!,Data!#REF!,(IF(B20=Data!B123,Data!G123,(IF(B20=Data!#REF!,Data!#REF!,(IF(B20=Data!#REF!,Data!#REF!,(IF(B20=Data!#REF!,Data!#REF!,(IF(B20=Data!#REF!,Data!#REF!,(IF(B20=Data!#REF!,Data!#REF!,(IF(B20=Data!#REF!,Data!#REF!,Data!#REF!)))))))))))))))&amp;IF(B20=Data!#REF!,Data!#REF!,(IF(B20=Data!#REF!,Data!#REF!,(IF(B20=Data!#REF!,Data!#REF!,(IF(B20=Data!#REF!,Data!#REF!,(IF(B20=Data!B102,Data!G102,(IF(B20=Data!B105,Data!G920,(IF(B20=Data!#REF!,Data!#REF!,(IF(B20=Data!#REF!,Data!#REF!,Data!#REF!)))))))))))))))&amp;IF(B20=Data!#REF!,Data!#REF!,(IF(B20=Data!#REF!,Data!#REF!,(IF(B20=Data!#REF!,Data!#REF!,(IF(B20=Data!#REF!,Data!#REF!,(IF(B20=Data!#REF!,Data!#REF!,Data!#REF!)))))))))</f>
        <v>#REF!</v>
      </c>
      <c r="N20" s="453"/>
      <c r="O20" s="454"/>
      <c r="P20" s="455" t="e">
        <f>IF(B20=Data!#REF!,Data!#REF!,(IF(B20=Data!B123,Data!H123,(IF(B20=Data!#REF!,Data!#REF!,(IF(B20=Data!#REF!,Data!#REF!,(IF(B20=Data!#REF!,Data!#REF!,(IF(B20=Data!#REF!,Data!#REF!,(IF(B20=Data!#REF!,Data!#REF!,(IF(B20=Data!#REF!,Data!#REF!,Data!#REF!)))))))))))))))&amp;IF(B20=Data!#REF!,Data!#REF!,(IF(B20=Data!#REF!,Data!#REF!,(IF(B20=Data!#REF!,Data!#REF!,(IF(B20=Data!#REF!,Data!#REF!,(IF(B20=Data!B102,Data!H102,(IF(B20=Data!B105,Data!H920,(IF(B20=Data!#REF!,Data!#REF!,(IF(B20=Data!#REF!,Data!#REF!,Data!#REF!)))))))))))))))&amp;IF(B20=Data!#REF!,Data!#REF!,(IF(B20=Data!#REF!,Data!#REF!,(IF(B20=Data!#REF!,Data!#REF!,(IF(B20=Data!#REF!,Data!#REF!,(IF(B20=Data!#REF!,Data!#REF!,Data!#REF!)))))))))</f>
        <v>#REF!</v>
      </c>
      <c r="Q20" s="454"/>
      <c r="R20" s="454"/>
      <c r="S20" s="455" t="e">
        <f>IF(B20=Data!#REF!,Data!#REF!,(IF(B20=Data!B123,Data!I123,(IF(B20=Data!#REF!,Data!#REF!,(IF(B20=Data!#REF!,Data!#REF!,(IF(B20=Data!#REF!,Data!#REF!,(IF(B20=Data!#REF!,Data!#REF!,(IF(B20=Data!#REF!,Data!#REF!,(IF(B20=Data!#REF!,Data!#REF!,Data!#REF!)))))))))))))))&amp;IF(B20=Data!#REF!,Data!#REF!,(IF(B20=Data!#REF!,Data!#REF!,(IF(B20=Data!#REF!,Data!#REF!,(IF(B20=Data!#REF!,Data!#REF!,(IF(B20=Data!B102,Data!I102,(IF(B20=Data!B105,Data!I920,(IF(B20=Data!#REF!,Data!#REF!,(IF(B20=Data!#REF!,Data!#REF!,Data!#REF!)))))))))))))))&amp;IF(B20=Data!#REF!,Data!#REF!,(IF(B20=Data!#REF!,Data!#REF!,(IF(B20=Data!#REF!,Data!#REF!,(IF(B20=Data!#REF!,Data!#REF!,(IF(B20=Data!#REF!,Data!#REF!,Data!#REF!)))))))))</f>
        <v>#REF!</v>
      </c>
      <c r="T20" s="456"/>
      <c r="U20" s="455" t="e">
        <f>IF(B20=Data!#REF!,Data!#REF!,(IF(B20=Data!B123,Data!J123,(IF(B20=Data!#REF!,Data!#REF!,(IF(B20=Data!#REF!,Data!#REF!,(IF(B20=Data!#REF!,Data!#REF!,(IF(B20=Data!#REF!,Data!#REF!,(IF(B20=Data!#REF!,Data!#REF!,(IF(B20=Data!#REF!,Data!#REF!,Data!#REF!)))))))))))))))&amp;IF(B20=Data!#REF!,Data!#REF!,(IF(B20=Data!#REF!,Data!#REF!,(IF(B20=Data!#REF!,Data!#REF!,(IF(B20=Data!#REF!,Data!#REF!,(IF(B20=Data!B102,Data!J102,(IF(B20=Data!B105,Data!J920,(IF(B20=Data!#REF!,Data!#REF!,(IF(B20=Data!#REF!,Data!#REF!,Data!#REF!)))))))))))))))&amp;IF(B20=Data!#REF!,Data!#REF!,(IF(B20=Data!#REF!,Data!#REF!,(IF(B20=Data!#REF!,Data!#REF!,(IF(B20=Data!#REF!,Data!#REF!,(IF(B20=Data!#REF!,Data!#REF!,Data!#REF!)))))))))</f>
        <v>#REF!</v>
      </c>
      <c r="V20" s="457" t="str">
        <f>IF(D20="","",VLOOKUP(B20,Data!$B$5:$J$402,9,FALSE)*D20)</f>
        <v/>
      </c>
    </row>
    <row r="21" spans="1:22" s="458" customFormat="1" ht="20" customHeight="1">
      <c r="A21" s="520">
        <v>2</v>
      </c>
      <c r="B21" s="515" t="s">
        <v>357</v>
      </c>
      <c r="C21" s="512" t="str">
        <f>IF(D21="","",VLOOKUP(B21,Data!$B$5:$L$402,2,FALSE))</f>
        <v>WQ78290</v>
      </c>
      <c r="D21" s="505">
        <v>5</v>
      </c>
      <c r="E21" s="447" t="s">
        <v>521</v>
      </c>
      <c r="F21" s="445">
        <f>IF(D21="","",VLOOKUP(B21,Data!$B$5:$L$402,11,FALSE))</f>
        <v>4283.7299999999996</v>
      </c>
      <c r="G21" s="448">
        <f t="shared" ref="G21:G24" si="1">IF(D21&gt;0,D21*F21,"-")</f>
        <v>21418.649999999998</v>
      </c>
      <c r="H21" s="449" t="str">
        <f>IF(D21="","",VLOOKUP(B21,Data!$B$5:$D$402,3,FALSE))</f>
        <v>C/T</v>
      </c>
      <c r="I21" s="450" t="str">
        <f>IF(D21="","",VLOOKUP(B21,Data!$B$5:$M$402,12,FALSE))</f>
        <v>Indonesia</v>
      </c>
      <c r="J21" s="451" t="s">
        <v>942</v>
      </c>
      <c r="K21" s="452">
        <f>IF(D21="","",VLOOKUP(B21,Data!$B$5:$E$402,4,FALSE)*D21)</f>
        <v>1525</v>
      </c>
      <c r="L21" s="445">
        <f>IF(D21="","",VLOOKUP(B21,Data!$B$5:$F$402,5,FALSE)*D21)</f>
        <v>1345</v>
      </c>
      <c r="M21" s="448" t="e">
        <f>IF(B21=Data!#REF!,Data!#REF!,(IF(B21=Data!B103,Data!G103,(IF(B21=Data!#REF!,Data!#REF!,(IF(B21=Data!#REF!,Data!#REF!,(IF(B21=Data!#REF!,Data!#REF!,(IF(B21=Data!#REF!,Data!#REF!,(IF(B21=Data!#REF!,Data!#REF!,(IF(B21=Data!#REF!,Data!#REF!,Data!#REF!)))))))))))))))&amp;IF(B21=Data!#REF!,Data!#REF!,(IF(B21=Data!#REF!,Data!#REF!,(IF(B21=Data!#REF!,Data!#REF!,(IF(B21=Data!#REF!,Data!#REF!,(IF(B21=Data!B82,Data!G82,(IF(B21=Data!B85,Data!G900,(IF(B21=Data!#REF!,Data!#REF!,(IF(B21=Data!#REF!,Data!#REF!,Data!#REF!)))))))))))))))&amp;IF(B21=Data!#REF!,Data!#REF!,(IF(B21=Data!#REF!,Data!#REF!,(IF(B21=Data!#REF!,Data!#REF!,(IF(B21=Data!#REF!,Data!#REF!,(IF(B21=Data!#REF!,Data!#REF!,Data!#REF!)))))))))</f>
        <v>#REF!</v>
      </c>
      <c r="N21" s="453"/>
      <c r="O21" s="454"/>
      <c r="P21" s="455" t="e">
        <f>IF(B21=Data!#REF!,Data!#REF!,(IF(B21=Data!B103,Data!H103,(IF(B21=Data!#REF!,Data!#REF!,(IF(B21=Data!#REF!,Data!#REF!,(IF(B21=Data!#REF!,Data!#REF!,(IF(B21=Data!#REF!,Data!#REF!,(IF(B21=Data!#REF!,Data!#REF!,(IF(B21=Data!#REF!,Data!#REF!,Data!#REF!)))))))))))))))&amp;IF(B21=Data!#REF!,Data!#REF!,(IF(B21=Data!#REF!,Data!#REF!,(IF(B21=Data!#REF!,Data!#REF!,(IF(B21=Data!#REF!,Data!#REF!,(IF(B21=Data!B82,Data!H82,(IF(B21=Data!B85,Data!H900,(IF(B21=Data!#REF!,Data!#REF!,(IF(B21=Data!#REF!,Data!#REF!,Data!#REF!)))))))))))))))&amp;IF(B21=Data!#REF!,Data!#REF!,(IF(B21=Data!#REF!,Data!#REF!,(IF(B21=Data!#REF!,Data!#REF!,(IF(B21=Data!#REF!,Data!#REF!,(IF(B21=Data!#REF!,Data!#REF!,Data!#REF!)))))))))</f>
        <v>#REF!</v>
      </c>
      <c r="Q21" s="454"/>
      <c r="R21" s="454"/>
      <c r="S21" s="455" t="e">
        <f>IF(B21=Data!#REF!,Data!#REF!,(IF(B21=Data!B103,Data!I103,(IF(B21=Data!#REF!,Data!#REF!,(IF(B21=Data!#REF!,Data!#REF!,(IF(B21=Data!#REF!,Data!#REF!,(IF(B21=Data!#REF!,Data!#REF!,(IF(B21=Data!#REF!,Data!#REF!,(IF(B21=Data!#REF!,Data!#REF!,Data!#REF!)))))))))))))))&amp;IF(B21=Data!#REF!,Data!#REF!,(IF(B21=Data!#REF!,Data!#REF!,(IF(B21=Data!#REF!,Data!#REF!,(IF(B21=Data!#REF!,Data!#REF!,(IF(B21=Data!B82,Data!I82,(IF(B21=Data!B85,Data!I900,(IF(B21=Data!#REF!,Data!#REF!,(IF(B21=Data!#REF!,Data!#REF!,Data!#REF!)))))))))))))))&amp;IF(B21=Data!#REF!,Data!#REF!,(IF(B21=Data!#REF!,Data!#REF!,(IF(B21=Data!#REF!,Data!#REF!,(IF(B21=Data!#REF!,Data!#REF!,(IF(B21=Data!#REF!,Data!#REF!,Data!#REF!)))))))))</f>
        <v>#REF!</v>
      </c>
      <c r="T21" s="456"/>
      <c r="U21" s="455" t="e">
        <f>IF(B21=Data!#REF!,Data!#REF!,(IF(B21=Data!B103,Data!J103,(IF(B21=Data!#REF!,Data!#REF!,(IF(B21=Data!#REF!,Data!#REF!,(IF(B21=Data!#REF!,Data!#REF!,(IF(B21=Data!#REF!,Data!#REF!,(IF(B21=Data!#REF!,Data!#REF!,(IF(B21=Data!#REF!,Data!#REF!,Data!#REF!)))))))))))))))&amp;IF(B21=Data!#REF!,Data!#REF!,(IF(B21=Data!#REF!,Data!#REF!,(IF(B21=Data!#REF!,Data!#REF!,(IF(B21=Data!#REF!,Data!#REF!,(IF(B21=Data!B82,Data!J82,(IF(B21=Data!B85,Data!J900,(IF(B21=Data!#REF!,Data!#REF!,(IF(B21=Data!#REF!,Data!#REF!,Data!#REF!)))))))))))))))&amp;IF(B21=Data!#REF!,Data!#REF!,(IF(B21=Data!#REF!,Data!#REF!,(IF(B21=Data!#REF!,Data!#REF!,(IF(B21=Data!#REF!,Data!#REF!,(IF(B21=Data!#REF!,Data!#REF!,Data!#REF!)))))))))</f>
        <v>#REF!</v>
      </c>
      <c r="V21" s="457">
        <f>IF(D21="","",VLOOKUP(B21,Data!$B$5:$J$402,9,FALSE)*D21)</f>
        <v>7.67</v>
      </c>
    </row>
    <row r="22" spans="1:22" s="458" customFormat="1" ht="20" customHeight="1">
      <c r="A22" s="520">
        <v>3</v>
      </c>
      <c r="B22" s="460" t="s">
        <v>209</v>
      </c>
      <c r="C22" s="445" t="str">
        <f>IF(D22="","",VLOOKUP(B22,Data!$B$5:$L$402,2,FALSE))</f>
        <v>WN49700</v>
      </c>
      <c r="D22" s="461">
        <v>2</v>
      </c>
      <c r="E22" s="447"/>
      <c r="F22" s="445">
        <f>IF(D22="","",VLOOKUP(B22,Data!$B$5:$L$402,11,FALSE))</f>
        <v>1870.77</v>
      </c>
      <c r="G22" s="448">
        <f t="shared" si="1"/>
        <v>3741.54</v>
      </c>
      <c r="H22" s="449" t="str">
        <f>IF(D22="","",VLOOKUP(B22,Data!$B$5:$D$402,3,FALSE))</f>
        <v>C/T</v>
      </c>
      <c r="I22" s="450" t="str">
        <f>IF(D22="","",VLOOKUP(B22,Data!$B$5:$M$402,12,FALSE))</f>
        <v>Indonesia</v>
      </c>
      <c r="J22" s="451" t="s">
        <v>942</v>
      </c>
      <c r="K22" s="452">
        <f>IF(D22="","",VLOOKUP(B22,Data!$B$5:$E$402,4,FALSE)*D22)</f>
        <v>402</v>
      </c>
      <c r="L22" s="445">
        <f>IF(D22="","",VLOOKUP(B22,Data!$B$5:$F$402,5,FALSE)*D22)</f>
        <v>362</v>
      </c>
      <c r="M22" s="448" t="e">
        <f>IF(B22=Data!#REF!,Data!#REF!,(IF(B22=Data!B106,Data!G106,(IF(B22=Data!#REF!,Data!#REF!,(IF(B22=Data!#REF!,Data!#REF!,(IF(B22=Data!#REF!,Data!#REF!,(IF(B22=Data!#REF!,Data!#REF!,(IF(B22=Data!#REF!,Data!#REF!,(IF(B22=Data!#REF!,Data!#REF!,Data!#REF!)))))))))))))))&amp;IF(B22=Data!#REF!,Data!#REF!,(IF(B22=Data!#REF!,Data!#REF!,(IF(B22=Data!#REF!,Data!#REF!,(IF(B22=Data!#REF!,Data!#REF!,(IF(B22=Data!B85,Data!G85,(IF(B22=Data!B88,Data!G903,(IF(B22=Data!#REF!,Data!#REF!,(IF(B22=Data!#REF!,Data!#REF!,Data!#REF!)))))))))))))))&amp;IF(B22=Data!#REF!,Data!#REF!,(IF(B22=Data!#REF!,Data!#REF!,(IF(B22=Data!#REF!,Data!#REF!,(IF(B22=Data!#REF!,Data!#REF!,(IF(B22=Data!#REF!,Data!#REF!,Data!#REF!)))))))))</f>
        <v>#REF!</v>
      </c>
      <c r="N22" s="453"/>
      <c r="O22" s="454"/>
      <c r="P22" s="455" t="e">
        <f>IF(B22=Data!#REF!,Data!#REF!,(IF(B22=Data!B106,Data!H106,(IF(B22=Data!#REF!,Data!#REF!,(IF(B22=Data!#REF!,Data!#REF!,(IF(B22=Data!#REF!,Data!#REF!,(IF(B22=Data!#REF!,Data!#REF!,(IF(B22=Data!#REF!,Data!#REF!,(IF(B22=Data!#REF!,Data!#REF!,Data!#REF!)))))))))))))))&amp;IF(B22=Data!#REF!,Data!#REF!,(IF(B22=Data!#REF!,Data!#REF!,(IF(B22=Data!#REF!,Data!#REF!,(IF(B22=Data!#REF!,Data!#REF!,(IF(B22=Data!B85,Data!H85,(IF(B22=Data!B88,Data!H903,(IF(B22=Data!#REF!,Data!#REF!,(IF(B22=Data!#REF!,Data!#REF!,Data!#REF!)))))))))))))))&amp;IF(B22=Data!#REF!,Data!#REF!,(IF(B22=Data!#REF!,Data!#REF!,(IF(B22=Data!#REF!,Data!#REF!,(IF(B22=Data!#REF!,Data!#REF!,(IF(B22=Data!#REF!,Data!#REF!,Data!#REF!)))))))))</f>
        <v>#REF!</v>
      </c>
      <c r="Q22" s="454"/>
      <c r="R22" s="454"/>
      <c r="S22" s="455" t="e">
        <f>IF(B22=Data!#REF!,Data!#REF!,(IF(B22=Data!B106,Data!I106,(IF(B22=Data!#REF!,Data!#REF!,(IF(B22=Data!#REF!,Data!#REF!,(IF(B22=Data!#REF!,Data!#REF!,(IF(B22=Data!#REF!,Data!#REF!,(IF(B22=Data!#REF!,Data!#REF!,(IF(B22=Data!#REF!,Data!#REF!,Data!#REF!)))))))))))))))&amp;IF(B22=Data!#REF!,Data!#REF!,(IF(B22=Data!#REF!,Data!#REF!,(IF(B22=Data!#REF!,Data!#REF!,(IF(B22=Data!#REF!,Data!#REF!,(IF(B22=Data!B85,Data!I85,(IF(B22=Data!B88,Data!I903,(IF(B22=Data!#REF!,Data!#REF!,(IF(B22=Data!#REF!,Data!#REF!,Data!#REF!)))))))))))))))&amp;IF(B22=Data!#REF!,Data!#REF!,(IF(B22=Data!#REF!,Data!#REF!,(IF(B22=Data!#REF!,Data!#REF!,(IF(B22=Data!#REF!,Data!#REF!,(IF(B22=Data!#REF!,Data!#REF!,Data!#REF!)))))))))</f>
        <v>#REF!</v>
      </c>
      <c r="T22" s="456"/>
      <c r="U22" s="455" t="e">
        <f>IF(B22=Data!#REF!,Data!#REF!,(IF(B22=Data!B106,Data!J106,(IF(B22=Data!#REF!,Data!#REF!,(IF(B22=Data!#REF!,Data!#REF!,(IF(B22=Data!#REF!,Data!#REF!,(IF(B22=Data!#REF!,Data!#REF!,(IF(B22=Data!#REF!,Data!#REF!,(IF(B22=Data!#REF!,Data!#REF!,Data!#REF!)))))))))))))))&amp;IF(B22=Data!#REF!,Data!#REF!,(IF(B22=Data!#REF!,Data!#REF!,(IF(B22=Data!#REF!,Data!#REF!,(IF(B22=Data!#REF!,Data!#REF!,(IF(B22=Data!B85,Data!J85,(IF(B22=Data!B88,Data!J903,(IF(B22=Data!#REF!,Data!#REF!,(IF(B22=Data!#REF!,Data!#REF!,Data!#REF!)))))))))))))))&amp;IF(B22=Data!#REF!,Data!#REF!,(IF(B22=Data!#REF!,Data!#REF!,(IF(B22=Data!#REF!,Data!#REF!,(IF(B22=Data!#REF!,Data!#REF!,(IF(B22=Data!#REF!,Data!#REF!,Data!#REF!)))))))))</f>
        <v>#REF!</v>
      </c>
      <c r="V22" s="457">
        <f>IF(D22="","",VLOOKUP(B22,Data!$B$5:$J$402,9,FALSE)*D22)</f>
        <v>2.2999999999999998</v>
      </c>
    </row>
    <row r="23" spans="1:22" s="458" customFormat="1" ht="20" customHeight="1">
      <c r="A23" s="520">
        <v>4</v>
      </c>
      <c r="B23" s="460" t="s">
        <v>215</v>
      </c>
      <c r="C23" s="445" t="str">
        <f>IF(D23="","",VLOOKUP(B23,Data!$B$5:$L$402,2,FALSE))</f>
        <v>WH50420</v>
      </c>
      <c r="D23" s="461">
        <v>1</v>
      </c>
      <c r="E23" s="447" t="s">
        <v>939</v>
      </c>
      <c r="F23" s="445">
        <f>IF(D23="","",VLOOKUP(B23,Data!$B$5:$L$402,11,FALSE))</f>
        <v>1897.4</v>
      </c>
      <c r="G23" s="448">
        <f t="shared" si="1"/>
        <v>1897.4</v>
      </c>
      <c r="H23" s="449" t="str">
        <f>IF(D23="","",VLOOKUP(B23,Data!$B$5:$D$402,3,FALSE))</f>
        <v>C/T</v>
      </c>
      <c r="I23" s="450" t="str">
        <f>IF(D23="","",VLOOKUP(B23,Data!$B$5:$M$402,12,FALSE))</f>
        <v>Indonesia</v>
      </c>
      <c r="J23" s="451" t="s">
        <v>942</v>
      </c>
      <c r="K23" s="452">
        <f>IF(D23="","",VLOOKUP(B23,Data!$B$5:$E$402,4,FALSE)*D23)</f>
        <v>222</v>
      </c>
      <c r="L23" s="445">
        <f>IF(D23="","",VLOOKUP(B23,Data!$B$5:$F$402,5,FALSE)*D23)</f>
        <v>201</v>
      </c>
      <c r="M23" s="448" t="e">
        <f>IF(B23=Data!#REF!,Data!#REF!,(IF(B23=Data!B107,Data!G107,(IF(B23=Data!#REF!,Data!#REF!,(IF(B23=Data!#REF!,Data!#REF!,(IF(B23=Data!#REF!,Data!#REF!,(IF(B23=Data!#REF!,Data!#REF!,(IF(B23=Data!#REF!,Data!#REF!,(IF(B23=Data!#REF!,Data!#REF!,Data!#REF!)))))))))))))))&amp;IF(B23=Data!#REF!,Data!#REF!,(IF(B23=Data!#REF!,Data!#REF!,(IF(B23=Data!#REF!,Data!#REF!,(IF(B23=Data!#REF!,Data!#REF!,(IF(B23=Data!B86,Data!G86,(IF(B23=Data!B89,Data!G904,(IF(B23=Data!#REF!,Data!#REF!,(IF(B23=Data!#REF!,Data!#REF!,Data!#REF!)))))))))))))))&amp;IF(B23=Data!#REF!,Data!#REF!,(IF(B23=Data!#REF!,Data!#REF!,(IF(B23=Data!#REF!,Data!#REF!,(IF(B23=Data!#REF!,Data!#REF!,(IF(B23=Data!#REF!,Data!#REF!,Data!#REF!)))))))))</f>
        <v>#REF!</v>
      </c>
      <c r="N23" s="453"/>
      <c r="O23" s="454"/>
      <c r="P23" s="455" t="e">
        <f>IF(B23=Data!#REF!,Data!#REF!,(IF(B23=Data!B107,Data!H107,(IF(B23=Data!#REF!,Data!#REF!,(IF(B23=Data!#REF!,Data!#REF!,(IF(B23=Data!#REF!,Data!#REF!,(IF(B23=Data!#REF!,Data!#REF!,(IF(B23=Data!#REF!,Data!#REF!,(IF(B23=Data!#REF!,Data!#REF!,Data!#REF!)))))))))))))))&amp;IF(B23=Data!#REF!,Data!#REF!,(IF(B23=Data!#REF!,Data!#REF!,(IF(B23=Data!#REF!,Data!#REF!,(IF(B23=Data!#REF!,Data!#REF!,(IF(B23=Data!B86,Data!H86,(IF(B23=Data!B89,Data!H904,(IF(B23=Data!#REF!,Data!#REF!,(IF(B23=Data!#REF!,Data!#REF!,Data!#REF!)))))))))))))))&amp;IF(B23=Data!#REF!,Data!#REF!,(IF(B23=Data!#REF!,Data!#REF!,(IF(B23=Data!#REF!,Data!#REF!,(IF(B23=Data!#REF!,Data!#REF!,(IF(B23=Data!#REF!,Data!#REF!,Data!#REF!)))))))))</f>
        <v>#REF!</v>
      </c>
      <c r="Q23" s="454"/>
      <c r="R23" s="454"/>
      <c r="S23" s="455" t="e">
        <f>IF(B23=Data!#REF!,Data!#REF!,(IF(B23=Data!B107,Data!I107,(IF(B23=Data!#REF!,Data!#REF!,(IF(B23=Data!#REF!,Data!#REF!,(IF(B23=Data!#REF!,Data!#REF!,(IF(B23=Data!#REF!,Data!#REF!,(IF(B23=Data!#REF!,Data!#REF!,(IF(B23=Data!#REF!,Data!#REF!,Data!#REF!)))))))))))))))&amp;IF(B23=Data!#REF!,Data!#REF!,(IF(B23=Data!#REF!,Data!#REF!,(IF(B23=Data!#REF!,Data!#REF!,(IF(B23=Data!#REF!,Data!#REF!,(IF(B23=Data!B86,Data!I86,(IF(B23=Data!B89,Data!I904,(IF(B23=Data!#REF!,Data!#REF!,(IF(B23=Data!#REF!,Data!#REF!,Data!#REF!)))))))))))))))&amp;IF(B23=Data!#REF!,Data!#REF!,(IF(B23=Data!#REF!,Data!#REF!,(IF(B23=Data!#REF!,Data!#REF!,(IF(B23=Data!#REF!,Data!#REF!,(IF(B23=Data!#REF!,Data!#REF!,Data!#REF!)))))))))</f>
        <v>#REF!</v>
      </c>
      <c r="T23" s="456"/>
      <c r="U23" s="455" t="e">
        <f>IF(B23=Data!#REF!,Data!#REF!,(IF(B23=Data!B107,Data!J107,(IF(B23=Data!#REF!,Data!#REF!,(IF(B23=Data!#REF!,Data!#REF!,(IF(B23=Data!#REF!,Data!#REF!,(IF(B23=Data!#REF!,Data!#REF!,(IF(B23=Data!#REF!,Data!#REF!,(IF(B23=Data!#REF!,Data!#REF!,Data!#REF!)))))))))))))))&amp;IF(B23=Data!#REF!,Data!#REF!,(IF(B23=Data!#REF!,Data!#REF!,(IF(B23=Data!#REF!,Data!#REF!,(IF(B23=Data!#REF!,Data!#REF!,(IF(B23=Data!B86,Data!J86,(IF(B23=Data!B89,Data!J904,(IF(B23=Data!#REF!,Data!#REF!,(IF(B23=Data!#REF!,Data!#REF!,Data!#REF!)))))))))))))))&amp;IF(B23=Data!#REF!,Data!#REF!,(IF(B23=Data!#REF!,Data!#REF!,(IF(B23=Data!#REF!,Data!#REF!,(IF(B23=Data!#REF!,Data!#REF!,(IF(B23=Data!#REF!,Data!#REF!,Data!#REF!)))))))))</f>
        <v>#REF!</v>
      </c>
      <c r="V23" s="457">
        <f>IF(D23="","",VLOOKUP(B23,Data!$B$5:$J$402,9,FALSE)*D23)</f>
        <v>1.1990000000000001</v>
      </c>
    </row>
    <row r="24" spans="1:22" s="458" customFormat="1" ht="20" customHeight="1">
      <c r="A24" s="520">
        <v>5</v>
      </c>
      <c r="B24" s="460" t="s">
        <v>241</v>
      </c>
      <c r="C24" s="445" t="str">
        <f>IF(D24="","",VLOOKUP(B24,Data!$B$5:$L$402,2,FALSE))</f>
        <v>AAC7368</v>
      </c>
      <c r="D24" s="461">
        <v>3</v>
      </c>
      <c r="E24" s="447"/>
      <c r="F24" s="445">
        <f>IF(D24="","",VLOOKUP(B24,Data!$B$5:$L$402,11,FALSE))</f>
        <v>2618.06</v>
      </c>
      <c r="G24" s="448">
        <f t="shared" si="1"/>
        <v>7854.18</v>
      </c>
      <c r="H24" s="449" t="str">
        <f>IF(D24="","",VLOOKUP(B24,Data!$B$5:$D$402,3,FALSE))</f>
        <v>C/T</v>
      </c>
      <c r="I24" s="450" t="str">
        <f>IF(D24="","",VLOOKUP(B24,Data!$B$5:$M$402,12,FALSE))</f>
        <v>Indonesia</v>
      </c>
      <c r="J24" s="451" t="s">
        <v>942</v>
      </c>
      <c r="K24" s="452">
        <f>IF(D24="","",VLOOKUP(B24,Data!$B$5:$E$402,4,FALSE)*D24)</f>
        <v>798</v>
      </c>
      <c r="L24" s="445">
        <f>IF(D24="","",VLOOKUP(B24,Data!$B$5:$F$402,5,FALSE)*D24)</f>
        <v>738</v>
      </c>
      <c r="M24" s="448" t="e">
        <f>IF(B24=Data!#REF!,Data!#REF!,(IF(B24=Data!B108,Data!G108,(IF(B24=Data!#REF!,Data!#REF!,(IF(B24=Data!#REF!,Data!#REF!,(IF(B24=Data!#REF!,Data!#REF!,(IF(B24=Data!#REF!,Data!#REF!,(IF(B24=Data!#REF!,Data!#REF!,(IF(B24=Data!#REF!,Data!#REF!,Data!#REF!)))))))))))))))&amp;IF(B24=Data!#REF!,Data!#REF!,(IF(B24=Data!#REF!,Data!#REF!,(IF(B24=Data!#REF!,Data!#REF!,(IF(B24=Data!#REF!,Data!#REF!,(IF(B24=Data!B87,Data!G87,(IF(B24=Data!B90,Data!G905,(IF(B24=Data!#REF!,Data!#REF!,(IF(B24=Data!#REF!,Data!#REF!,Data!#REF!)))))))))))))))&amp;IF(B24=Data!#REF!,Data!#REF!,(IF(B24=Data!#REF!,Data!#REF!,(IF(B24=Data!#REF!,Data!#REF!,(IF(B24=Data!#REF!,Data!#REF!,(IF(B24=Data!#REF!,Data!#REF!,Data!#REF!)))))))))</f>
        <v>#REF!</v>
      </c>
      <c r="N24" s="453"/>
      <c r="O24" s="454"/>
      <c r="P24" s="455" t="e">
        <f>IF(B24=Data!#REF!,Data!#REF!,(IF(B24=Data!B108,Data!H108,(IF(B24=Data!#REF!,Data!#REF!,(IF(B24=Data!#REF!,Data!#REF!,(IF(B24=Data!#REF!,Data!#REF!,(IF(B24=Data!#REF!,Data!#REF!,(IF(B24=Data!#REF!,Data!#REF!,(IF(B24=Data!#REF!,Data!#REF!,Data!#REF!)))))))))))))))&amp;IF(B24=Data!#REF!,Data!#REF!,(IF(B24=Data!#REF!,Data!#REF!,(IF(B24=Data!#REF!,Data!#REF!,(IF(B24=Data!#REF!,Data!#REF!,(IF(B24=Data!B87,Data!H87,(IF(B24=Data!B90,Data!H905,(IF(B24=Data!#REF!,Data!#REF!,(IF(B24=Data!#REF!,Data!#REF!,Data!#REF!)))))))))))))))&amp;IF(B24=Data!#REF!,Data!#REF!,(IF(B24=Data!#REF!,Data!#REF!,(IF(B24=Data!#REF!,Data!#REF!,(IF(B24=Data!#REF!,Data!#REF!,(IF(B24=Data!#REF!,Data!#REF!,Data!#REF!)))))))))</f>
        <v>#REF!</v>
      </c>
      <c r="Q24" s="454"/>
      <c r="R24" s="454"/>
      <c r="S24" s="455" t="e">
        <f>IF(B24=Data!#REF!,Data!#REF!,(IF(B24=Data!B108,Data!I108,(IF(B24=Data!#REF!,Data!#REF!,(IF(B24=Data!#REF!,Data!#REF!,(IF(B24=Data!#REF!,Data!#REF!,(IF(B24=Data!#REF!,Data!#REF!,(IF(B24=Data!#REF!,Data!#REF!,(IF(B24=Data!#REF!,Data!#REF!,Data!#REF!)))))))))))))))&amp;IF(B24=Data!#REF!,Data!#REF!,(IF(B24=Data!#REF!,Data!#REF!,(IF(B24=Data!#REF!,Data!#REF!,(IF(B24=Data!#REF!,Data!#REF!,(IF(B24=Data!B87,Data!I87,(IF(B24=Data!B90,Data!I905,(IF(B24=Data!#REF!,Data!#REF!,(IF(B24=Data!#REF!,Data!#REF!,Data!#REF!)))))))))))))))&amp;IF(B24=Data!#REF!,Data!#REF!,(IF(B24=Data!#REF!,Data!#REF!,(IF(B24=Data!#REF!,Data!#REF!,(IF(B24=Data!#REF!,Data!#REF!,(IF(B24=Data!#REF!,Data!#REF!,Data!#REF!)))))))))</f>
        <v>#REF!</v>
      </c>
      <c r="T24" s="456"/>
      <c r="U24" s="455" t="e">
        <f>IF(B24=Data!#REF!,Data!#REF!,(IF(B24=Data!B108,Data!J108,(IF(B24=Data!#REF!,Data!#REF!,(IF(B24=Data!#REF!,Data!#REF!,(IF(B24=Data!#REF!,Data!#REF!,(IF(B24=Data!#REF!,Data!#REF!,(IF(B24=Data!#REF!,Data!#REF!,(IF(B24=Data!#REF!,Data!#REF!,Data!#REF!)))))))))))))))&amp;IF(B24=Data!#REF!,Data!#REF!,(IF(B24=Data!#REF!,Data!#REF!,(IF(B24=Data!#REF!,Data!#REF!,(IF(B24=Data!#REF!,Data!#REF!,(IF(B24=Data!B87,Data!J87,(IF(B24=Data!B90,Data!J905,(IF(B24=Data!#REF!,Data!#REF!,(IF(B24=Data!#REF!,Data!#REF!,Data!#REF!)))))))))))))))&amp;IF(B24=Data!#REF!,Data!#REF!,(IF(B24=Data!#REF!,Data!#REF!,(IF(B24=Data!#REF!,Data!#REF!,(IF(B24=Data!#REF!,Data!#REF!,(IF(B24=Data!#REF!,Data!#REF!,Data!#REF!)))))))))</f>
        <v>#REF!</v>
      </c>
      <c r="V24" s="457">
        <f>IF(D24="","",VLOOKUP(B24,Data!$B$5:$J$402,9,FALSE)*D24)</f>
        <v>4.4640000000000004</v>
      </c>
    </row>
    <row r="25" spans="1:22" s="458" customFormat="1" ht="20" customHeight="1">
      <c r="A25" s="459"/>
      <c r="B25" s="462"/>
      <c r="C25" s="445" t="str">
        <f>IF(D25="","",VLOOKUP(B25,Data!$B$5:$L$402,2,FALSE))</f>
        <v/>
      </c>
      <c r="D25" s="461"/>
      <c r="E25" s="463"/>
      <c r="F25" s="445" t="str">
        <f>IF(D25="","",VLOOKUP(B25,Data!$B$5:$L$402,11,FALSE))</f>
        <v/>
      </c>
      <c r="G25" s="448" t="str">
        <f t="shared" si="0"/>
        <v>-</v>
      </c>
      <c r="H25" s="449" t="str">
        <f>IF(D25="","",VLOOKUP(B25,Data!$B$5:$D$402,3,FALSE))</f>
        <v/>
      </c>
      <c r="I25" s="450" t="str">
        <f>IF(D25="","",VLOOKUP(B25,Data!$B$5:$M$402,12,FALSE))</f>
        <v/>
      </c>
      <c r="J25" s="451"/>
      <c r="K25" s="452" t="str">
        <f>IF(D25="","",VLOOKUP(B25,Data!$B$5:$E$402,4,FALSE)*D25)</f>
        <v/>
      </c>
      <c r="L25" s="445" t="str">
        <f>IF(D25="","",VLOOKUP(B25,Data!$B$5:$F$402,5,FALSE)*D25)</f>
        <v/>
      </c>
      <c r="M25" s="448" t="e">
        <f>IF(B25=Data!#REF!,Data!#REF!,(IF(B25=Data!B114,Data!G114,(IF(B25=Data!#REF!,Data!#REF!,(IF(B25=Data!#REF!,Data!#REF!,(IF(B25=Data!#REF!,Data!#REF!,(IF(B25=Data!#REF!,Data!#REF!,(IF(B25=Data!#REF!,Data!#REF!,(IF(B25=Data!#REF!,Data!#REF!,Data!#REF!)))))))))))))))&amp;IF(B25=Data!#REF!,Data!#REF!,(IF(B25=Data!#REF!,Data!#REF!,(IF(B25=Data!#REF!,Data!#REF!,(IF(B25=Data!#REF!,Data!#REF!,(IF(B25=Data!B93,Data!G93,(IF(B25=Data!B96,Data!G911,(IF(B25=Data!#REF!,Data!#REF!,(IF(B25=Data!#REF!,Data!#REF!,Data!#REF!)))))))))))))))&amp;IF(B25=Data!#REF!,Data!#REF!,(IF(B25=Data!#REF!,Data!#REF!,(IF(B25=Data!#REF!,Data!#REF!,(IF(B25=Data!#REF!,Data!#REF!,(IF(B25=Data!#REF!,Data!#REF!,Data!#REF!)))))))))</f>
        <v>#REF!</v>
      </c>
      <c r="N25" s="453"/>
      <c r="O25" s="454"/>
      <c r="P25" s="455" t="e">
        <f>IF(B25=Data!#REF!,Data!#REF!,(IF(B25=Data!B114,Data!H114,(IF(B25=Data!#REF!,Data!#REF!,(IF(B25=Data!#REF!,Data!#REF!,(IF(B25=Data!#REF!,Data!#REF!,(IF(B25=Data!#REF!,Data!#REF!,(IF(B25=Data!#REF!,Data!#REF!,(IF(B25=Data!#REF!,Data!#REF!,Data!#REF!)))))))))))))))&amp;IF(B25=Data!#REF!,Data!#REF!,(IF(B25=Data!#REF!,Data!#REF!,(IF(B25=Data!#REF!,Data!#REF!,(IF(B25=Data!#REF!,Data!#REF!,(IF(B25=Data!B93,Data!H93,(IF(B25=Data!B96,Data!H911,(IF(B25=Data!#REF!,Data!#REF!,(IF(B25=Data!#REF!,Data!#REF!,Data!#REF!)))))))))))))))&amp;IF(B25=Data!#REF!,Data!#REF!,(IF(B25=Data!#REF!,Data!#REF!,(IF(B25=Data!#REF!,Data!#REF!,(IF(B25=Data!#REF!,Data!#REF!,(IF(B25=Data!#REF!,Data!#REF!,Data!#REF!)))))))))</f>
        <v>#REF!</v>
      </c>
      <c r="Q25" s="454"/>
      <c r="R25" s="454"/>
      <c r="S25" s="455" t="e">
        <f>IF(B25=Data!#REF!,Data!#REF!,(IF(B25=Data!B114,Data!I114,(IF(B25=Data!#REF!,Data!#REF!,(IF(B25=Data!#REF!,Data!#REF!,(IF(B25=Data!#REF!,Data!#REF!,(IF(B25=Data!#REF!,Data!#REF!,(IF(B25=Data!#REF!,Data!#REF!,(IF(B25=Data!#REF!,Data!#REF!,Data!#REF!)))))))))))))))&amp;IF(B25=Data!#REF!,Data!#REF!,(IF(B25=Data!#REF!,Data!#REF!,(IF(B25=Data!#REF!,Data!#REF!,(IF(B25=Data!#REF!,Data!#REF!,(IF(B25=Data!B93,Data!I93,(IF(B25=Data!B96,Data!I911,(IF(B25=Data!#REF!,Data!#REF!,(IF(B25=Data!#REF!,Data!#REF!,Data!#REF!)))))))))))))))&amp;IF(B25=Data!#REF!,Data!#REF!,(IF(B25=Data!#REF!,Data!#REF!,(IF(B25=Data!#REF!,Data!#REF!,(IF(B25=Data!#REF!,Data!#REF!,(IF(B25=Data!#REF!,Data!#REF!,Data!#REF!)))))))))</f>
        <v>#REF!</v>
      </c>
      <c r="T25" s="456"/>
      <c r="U25" s="455" t="e">
        <f>IF(B25=Data!#REF!,Data!#REF!,(IF(B25=Data!B114,Data!J114,(IF(B25=Data!#REF!,Data!#REF!,(IF(B25=Data!#REF!,Data!#REF!,(IF(B25=Data!#REF!,Data!#REF!,(IF(B25=Data!#REF!,Data!#REF!,(IF(B25=Data!#REF!,Data!#REF!,(IF(B25=Data!#REF!,Data!#REF!,Data!#REF!)))))))))))))))&amp;IF(B25=Data!#REF!,Data!#REF!,(IF(B25=Data!#REF!,Data!#REF!,(IF(B25=Data!#REF!,Data!#REF!,(IF(B25=Data!#REF!,Data!#REF!,(IF(B25=Data!B93,Data!J93,(IF(B25=Data!B96,Data!J911,(IF(B25=Data!#REF!,Data!#REF!,(IF(B25=Data!#REF!,Data!#REF!,Data!#REF!)))))))))))))))&amp;IF(B25=Data!#REF!,Data!#REF!,(IF(B25=Data!#REF!,Data!#REF!,(IF(B25=Data!#REF!,Data!#REF!,(IF(B25=Data!#REF!,Data!#REF!,(IF(B25=Data!#REF!,Data!#REF!,Data!#REF!)))))))))</f>
        <v>#REF!</v>
      </c>
      <c r="V25" s="457" t="str">
        <f>IF(D25="","",VLOOKUP(B25,Data!$B$5:$J$402,9,FALSE)*D25)</f>
        <v/>
      </c>
    </row>
    <row r="26" spans="1:22" s="458" customFormat="1" ht="17.5">
      <c r="A26" s="464"/>
      <c r="B26" s="465"/>
      <c r="C26" s="466"/>
      <c r="D26" s="467"/>
      <c r="E26" s="467"/>
      <c r="F26" s="468"/>
      <c r="G26" s="468"/>
      <c r="H26" s="468"/>
      <c r="I26" s="467"/>
      <c r="J26" s="467"/>
      <c r="K26" s="468"/>
      <c r="L26" s="468"/>
      <c r="M26" s="468"/>
      <c r="N26" s="469"/>
      <c r="O26" s="470"/>
      <c r="P26" s="471"/>
      <c r="Q26" s="470"/>
      <c r="R26" s="470"/>
      <c r="S26" s="471"/>
      <c r="T26" s="472"/>
      <c r="U26" s="471"/>
      <c r="V26" s="473"/>
    </row>
    <row r="27" spans="1:22" s="458" customFormat="1" ht="17.5">
      <c r="A27" s="467"/>
      <c r="B27" s="465"/>
      <c r="C27" s="466"/>
      <c r="D27" s="474">
        <f>SUM(D18:D25)</f>
        <v>12</v>
      </c>
      <c r="E27" s="474"/>
      <c r="F27" s="475"/>
      <c r="G27" s="475">
        <f>SUM(G18:G26)</f>
        <v>37889.81</v>
      </c>
      <c r="H27" s="467"/>
      <c r="I27" s="467"/>
      <c r="J27" s="467"/>
      <c r="K27" s="475">
        <f>SUM(K18:K25)</f>
        <v>3223</v>
      </c>
      <c r="L27" s="475">
        <f>SUM(L18:L25)</f>
        <v>2902</v>
      </c>
      <c r="M27" s="475" t="e">
        <f>SUM(M16:M26)</f>
        <v>#REF!</v>
      </c>
      <c r="N27" s="476"/>
      <c r="O27" s="475">
        <f>SUM(O16:O26)</f>
        <v>0</v>
      </c>
      <c r="P27" s="475" t="e">
        <f>SUM(P16:P26)</f>
        <v>#REF!</v>
      </c>
      <c r="Q27" s="476" t="e">
        <f>SUM(#REF!)</f>
        <v>#REF!</v>
      </c>
      <c r="R27" s="475">
        <f>SUM(R16:R26)</f>
        <v>0</v>
      </c>
      <c r="S27" s="475" t="e">
        <f>SUM(S16:S26)</f>
        <v>#REF!</v>
      </c>
      <c r="T27" s="476" t="e">
        <f>SUM(#REF!)</f>
        <v>#REF!</v>
      </c>
      <c r="U27" s="475" t="e">
        <f>SUM(U16:U26)</f>
        <v>#REF!</v>
      </c>
      <c r="V27" s="477">
        <f>SUM(V18:V25)</f>
        <v>17.120999999999999</v>
      </c>
    </row>
    <row r="28" spans="1:22" s="458" customFormat="1" ht="17.5">
      <c r="A28" s="467"/>
      <c r="B28" s="465"/>
      <c r="C28" s="466"/>
      <c r="D28" s="478"/>
      <c r="E28" s="479"/>
      <c r="F28" s="480" t="s">
        <v>528</v>
      </c>
      <c r="G28" s="481"/>
      <c r="H28" s="478"/>
      <c r="I28" s="478"/>
      <c r="J28" s="478"/>
      <c r="K28" s="482"/>
      <c r="L28" s="481"/>
      <c r="M28" s="483"/>
      <c r="N28" s="484"/>
      <c r="O28" s="484"/>
      <c r="P28" s="484"/>
      <c r="Q28" s="484"/>
      <c r="R28" s="484"/>
      <c r="S28" s="484"/>
      <c r="T28" s="483"/>
      <c r="U28" s="483"/>
      <c r="V28" s="485"/>
    </row>
    <row r="29" spans="1:22" ht="13">
      <c r="A29" s="372" t="s">
        <v>522</v>
      </c>
      <c r="B29" s="373"/>
      <c r="C29" s="486"/>
      <c r="D29" s="390" t="s">
        <v>81</v>
      </c>
      <c r="E29" s="390"/>
      <c r="F29" s="367" t="s">
        <v>82</v>
      </c>
      <c r="G29" s="487"/>
      <c r="H29" s="398" t="s">
        <v>83</v>
      </c>
      <c r="I29" s="488"/>
      <c r="J29" s="389" t="s">
        <v>84</v>
      </c>
      <c r="K29" s="389"/>
      <c r="L29" s="605" t="s">
        <v>85</v>
      </c>
      <c r="M29" s="606"/>
      <c r="N29" s="606"/>
      <c r="O29" s="606"/>
      <c r="P29" s="606"/>
      <c r="Q29" s="606"/>
      <c r="R29" s="606"/>
      <c r="S29" s="606"/>
      <c r="T29" s="606"/>
      <c r="U29" s="606"/>
      <c r="V29" s="607"/>
    </row>
    <row r="30" spans="1:22" ht="13">
      <c r="A30" s="384" t="s">
        <v>523</v>
      </c>
      <c r="B30" s="385"/>
      <c r="C30" s="489"/>
      <c r="D30" s="385" t="s">
        <v>87</v>
      </c>
      <c r="E30" s="385"/>
      <c r="F30" s="608"/>
      <c r="G30" s="609"/>
      <c r="H30" s="384" t="s">
        <v>88</v>
      </c>
      <c r="I30" s="490"/>
      <c r="J30" s="393" t="s">
        <v>89</v>
      </c>
      <c r="K30" s="393"/>
      <c r="L30" s="386"/>
      <c r="M30" s="385"/>
      <c r="N30" s="385"/>
      <c r="O30" s="385"/>
      <c r="P30" s="385"/>
      <c r="Q30" s="385"/>
      <c r="R30" s="385"/>
      <c r="S30" s="385"/>
      <c r="T30" s="385"/>
      <c r="U30" s="385"/>
      <c r="V30" s="394"/>
    </row>
    <row r="31" spans="1:22">
      <c r="A31" s="384" t="s">
        <v>524</v>
      </c>
      <c r="B31" s="385"/>
      <c r="C31" s="392"/>
      <c r="D31" s="385"/>
      <c r="E31" s="385"/>
      <c r="F31" s="608"/>
      <c r="G31" s="609"/>
      <c r="H31" s="384"/>
      <c r="I31" s="490"/>
      <c r="J31" s="393" t="s">
        <v>93</v>
      </c>
      <c r="K31" s="393"/>
      <c r="L31" s="386"/>
      <c r="M31" s="385"/>
      <c r="N31" s="385"/>
      <c r="O31" s="385"/>
      <c r="P31" s="385"/>
      <c r="Q31" s="385"/>
      <c r="R31" s="385"/>
      <c r="S31" s="385"/>
      <c r="T31" s="385"/>
      <c r="U31" s="385"/>
      <c r="V31" s="394"/>
    </row>
    <row r="32" spans="1:22">
      <c r="A32" s="400"/>
      <c r="B32" s="401"/>
      <c r="C32" s="491"/>
      <c r="D32" s="385" t="s">
        <v>94</v>
      </c>
      <c r="E32" s="385"/>
      <c r="F32" s="492"/>
      <c r="G32" s="493"/>
      <c r="H32" s="384" t="s">
        <v>95</v>
      </c>
      <c r="I32" s="490"/>
      <c r="J32" s="393"/>
      <c r="K32" s="393"/>
      <c r="L32" s="386"/>
      <c r="M32" s="385"/>
      <c r="N32" s="385"/>
      <c r="O32" s="385"/>
      <c r="P32" s="385"/>
      <c r="Q32" s="385"/>
      <c r="R32" s="385"/>
      <c r="S32" s="385"/>
      <c r="T32" s="385"/>
      <c r="U32" s="385"/>
      <c r="V32" s="394"/>
    </row>
    <row r="33" spans="1:22" ht="13">
      <c r="A33" s="372" t="s">
        <v>96</v>
      </c>
      <c r="B33" s="390"/>
      <c r="C33" s="388"/>
      <c r="D33" s="385" t="s">
        <v>97</v>
      </c>
      <c r="E33" s="385"/>
      <c r="F33" s="494" t="s">
        <v>98</v>
      </c>
      <c r="G33" s="495"/>
      <c r="H33" s="384" t="s">
        <v>88</v>
      </c>
      <c r="I33" s="490"/>
      <c r="J33" s="393" t="s">
        <v>99</v>
      </c>
      <c r="K33" s="393"/>
      <c r="L33" s="386"/>
      <c r="M33" s="385"/>
      <c r="N33" s="385"/>
      <c r="O33" s="385"/>
      <c r="P33" s="385"/>
      <c r="Q33" s="385"/>
      <c r="R33" s="385"/>
      <c r="S33" s="385"/>
      <c r="T33" s="385"/>
      <c r="U33" s="385"/>
      <c r="V33" s="394"/>
    </row>
    <row r="34" spans="1:22" ht="13">
      <c r="A34" s="496" t="s">
        <v>887</v>
      </c>
      <c r="B34" s="385"/>
      <c r="C34" s="392"/>
      <c r="D34" s="385" t="s">
        <v>100</v>
      </c>
      <c r="E34" s="385"/>
      <c r="F34" s="497"/>
      <c r="G34" s="498"/>
      <c r="H34" s="384" t="s">
        <v>101</v>
      </c>
      <c r="I34" s="490"/>
      <c r="J34" s="393" t="s">
        <v>525</v>
      </c>
      <c r="K34" s="393"/>
      <c r="L34" s="610" t="s">
        <v>103</v>
      </c>
      <c r="M34" s="611"/>
      <c r="N34" s="611"/>
      <c r="O34" s="611"/>
      <c r="P34" s="611"/>
      <c r="Q34" s="611"/>
      <c r="R34" s="611"/>
      <c r="S34" s="611"/>
      <c r="T34" s="611"/>
      <c r="U34" s="611"/>
      <c r="V34" s="612"/>
    </row>
    <row r="35" spans="1:22">
      <c r="A35" s="400"/>
      <c r="B35" s="401"/>
      <c r="C35" s="402"/>
      <c r="D35" s="401"/>
      <c r="E35" s="401"/>
      <c r="F35" s="599" t="s">
        <v>940</v>
      </c>
      <c r="G35" s="600"/>
      <c r="H35" s="599" t="s">
        <v>941</v>
      </c>
      <c r="I35" s="600"/>
      <c r="J35" s="405" t="s">
        <v>104</v>
      </c>
      <c r="K35" s="405"/>
      <c r="L35" s="601" t="s">
        <v>105</v>
      </c>
      <c r="M35" s="602"/>
      <c r="N35" s="602"/>
      <c r="O35" s="602"/>
      <c r="P35" s="602"/>
      <c r="Q35" s="602"/>
      <c r="R35" s="602"/>
      <c r="S35" s="602"/>
      <c r="T35" s="602"/>
      <c r="U35" s="602"/>
      <c r="V35" s="603"/>
    </row>
    <row r="40" spans="1:22" ht="23" customHeight="1"/>
    <row r="41" spans="1:22" ht="17.75" customHeight="1">
      <c r="A41" s="499" t="s">
        <v>869</v>
      </c>
      <c r="B41" s="499"/>
      <c r="C41" s="500"/>
      <c r="F41" s="501" t="s">
        <v>906</v>
      </c>
      <c r="H41" s="501" t="s">
        <v>912</v>
      </c>
      <c r="I41" s="502"/>
    </row>
    <row r="42" spans="1:22" ht="17.75" customHeight="1">
      <c r="A42" s="499" t="s">
        <v>888</v>
      </c>
      <c r="B42" s="499"/>
      <c r="C42" s="500"/>
      <c r="F42" s="501" t="s">
        <v>907</v>
      </c>
      <c r="H42" s="501" t="s">
        <v>912</v>
      </c>
      <c r="I42" s="502"/>
    </row>
    <row r="43" spans="1:22" ht="17.75" customHeight="1">
      <c r="A43" s="499" t="s">
        <v>905</v>
      </c>
      <c r="B43" s="499"/>
      <c r="C43" s="500"/>
      <c r="F43" s="501" t="s">
        <v>908</v>
      </c>
      <c r="H43" s="501" t="s">
        <v>573</v>
      </c>
      <c r="I43" s="502"/>
    </row>
    <row r="44" spans="1:22" ht="17.75" customHeight="1">
      <c r="A44" s="499" t="s">
        <v>541</v>
      </c>
      <c r="B44" s="499"/>
      <c r="C44" s="500"/>
      <c r="F44" s="501" t="s">
        <v>909</v>
      </c>
      <c r="H44" s="501" t="s">
        <v>573</v>
      </c>
      <c r="I44" s="502"/>
    </row>
    <row r="45" spans="1:22" ht="17.75" customHeight="1">
      <c r="A45" s="499" t="s">
        <v>542</v>
      </c>
      <c r="B45" s="499"/>
      <c r="C45" s="500"/>
      <c r="F45" s="501" t="s">
        <v>910</v>
      </c>
      <c r="H45" s="501" t="s">
        <v>573</v>
      </c>
    </row>
    <row r="46" spans="1:22" ht="20">
      <c r="F46" s="501" t="s">
        <v>911</v>
      </c>
      <c r="H46" s="501" t="s">
        <v>573</v>
      </c>
    </row>
    <row r="47" spans="1:22" ht="20">
      <c r="F47" s="501"/>
      <c r="H47" s="501"/>
    </row>
    <row r="48" spans="1:22" ht="20">
      <c r="F48" s="501"/>
      <c r="H48" s="501"/>
    </row>
    <row r="49" spans="6:8" ht="20">
      <c r="F49" s="501"/>
      <c r="H49" s="501"/>
    </row>
    <row r="50" spans="6:8" ht="20">
      <c r="F50" s="501"/>
      <c r="H50" s="501"/>
    </row>
  </sheetData>
  <mergeCells count="8">
    <mergeCell ref="F35:G35"/>
    <mergeCell ref="H35:I35"/>
    <mergeCell ref="L35:V35"/>
    <mergeCell ref="Q1:T1"/>
    <mergeCell ref="L29:V29"/>
    <mergeCell ref="F30:G30"/>
    <mergeCell ref="F31:G31"/>
    <mergeCell ref="L34:V34"/>
  </mergeCells>
  <printOptions horizontalCentered="1"/>
  <pageMargins left="0.15748031496062992" right="0" top="0.11811023622047245" bottom="0.15748031496062992" header="0.51181102362204722" footer="0.19685039370078741"/>
  <pageSetup paperSize="9" scale="70" firstPageNumber="4294963191" fitToHeight="2" orientation="landscape" horizontalDpi="4294967295" verticalDpi="4294967295" r:id="rId1"/>
  <headerFooter alignWithMargins="0">
    <oddHeader>&amp;R&amp;"Calibri"&amp;10&amp;K000000 Confidential&amp;1#_x000D_</oddHeader>
  </headerFooter>
  <drawing r:id="rId2"/>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Worksheets</vt:lpstr>
      </vt:variant>
      <vt:variant>
        <vt:i4>28</vt:i4>
      </vt:variant>
      <vt:variant>
        <vt:lpstr>Named Ranges</vt:lpstr>
      </vt:variant>
      <vt:variant>
        <vt:i4>30</vt:i4>
      </vt:variant>
    </vt:vector>
  </HeadingPairs>
  <TitlesOfParts>
    <vt:vector size="58" baseType="lpstr">
      <vt:lpstr>Kubikasi</vt:lpstr>
      <vt:lpstr>BERAT CONT</vt:lpstr>
      <vt:lpstr>Data</vt:lpstr>
      <vt:lpstr>MEL (Oct 8)</vt:lpstr>
      <vt:lpstr>Incheon (September 15)</vt:lpstr>
      <vt:lpstr>MEL (Oct 21)</vt:lpstr>
      <vt:lpstr>MEL (NOV 13)</vt:lpstr>
      <vt:lpstr>MEL (NOV 22) (2)</vt:lpstr>
      <vt:lpstr>20211206</vt:lpstr>
      <vt:lpstr>20211223</vt:lpstr>
      <vt:lpstr>20220207</vt:lpstr>
      <vt:lpstr>20220210</vt:lpstr>
      <vt:lpstr>20220223</vt:lpstr>
      <vt:lpstr>20220315</vt:lpstr>
      <vt:lpstr>20220414</vt:lpstr>
      <vt:lpstr>20220414 (BENCH QA)</vt:lpstr>
      <vt:lpstr>20220422</vt:lpstr>
      <vt:lpstr>20220524</vt:lpstr>
      <vt:lpstr>20220620</vt:lpstr>
      <vt:lpstr>20220708</vt:lpstr>
      <vt:lpstr>20220719</vt:lpstr>
      <vt:lpstr>20220728</vt:lpstr>
      <vt:lpstr>20220811</vt:lpstr>
      <vt:lpstr>20220815</vt:lpstr>
      <vt:lpstr>20220824</vt:lpstr>
      <vt:lpstr>20220914</vt:lpstr>
      <vt:lpstr>20220926</vt:lpstr>
      <vt:lpstr>Data (6)</vt:lpstr>
      <vt:lpstr>'20211206'!Print_Area</vt:lpstr>
      <vt:lpstr>'20211223'!Print_Area</vt:lpstr>
      <vt:lpstr>'20220207'!Print_Area</vt:lpstr>
      <vt:lpstr>'20220210'!Print_Area</vt:lpstr>
      <vt:lpstr>'20220223'!Print_Area</vt:lpstr>
      <vt:lpstr>'20220315'!Print_Area</vt:lpstr>
      <vt:lpstr>'20220414'!Print_Area</vt:lpstr>
      <vt:lpstr>'20220414 (BENCH QA)'!Print_Area</vt:lpstr>
      <vt:lpstr>'20220422'!Print_Area</vt:lpstr>
      <vt:lpstr>'20220524'!Print_Area</vt:lpstr>
      <vt:lpstr>'20220620'!Print_Area</vt:lpstr>
      <vt:lpstr>'20220708'!Print_Area</vt:lpstr>
      <vt:lpstr>'20220719'!Print_Area</vt:lpstr>
      <vt:lpstr>'20220728'!Print_Area</vt:lpstr>
      <vt:lpstr>'20220811'!Print_Area</vt:lpstr>
      <vt:lpstr>'20220815'!Print_Area</vt:lpstr>
      <vt:lpstr>'20220824'!Print_Area</vt:lpstr>
      <vt:lpstr>'20220914'!Print_Area</vt:lpstr>
      <vt:lpstr>'20220926'!Print_Area</vt:lpstr>
      <vt:lpstr>'BERAT CONT'!Print_Area</vt:lpstr>
      <vt:lpstr>Data!Print_Area</vt:lpstr>
      <vt:lpstr>'Data (6)'!Print_Area</vt:lpstr>
      <vt:lpstr>'Incheon (September 15)'!Print_Area</vt:lpstr>
      <vt:lpstr>Kubikasi!Print_Area</vt:lpstr>
      <vt:lpstr>'MEL (NOV 13)'!Print_Area</vt:lpstr>
      <vt:lpstr>'MEL (NOV 22) (2)'!Print_Area</vt:lpstr>
      <vt:lpstr>'MEL (Oct 21)'!Print_Area</vt:lpstr>
      <vt:lpstr>'MEL (Oct 8)'!Print_Area</vt:lpstr>
      <vt:lpstr>Data!Print_Titles</vt:lpstr>
      <vt:lpstr>'Data (6)'!Print_Titles</vt:lpstr>
    </vt:vector>
  </TitlesOfParts>
  <Company>PT. YAMAHA INDONESIA</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DEPT_PI</dc:creator>
  <cp:lastModifiedBy>Romi</cp:lastModifiedBy>
  <cp:revision/>
  <cp:lastPrinted>2022-09-13T08:36:13Z</cp:lastPrinted>
  <dcterms:created xsi:type="dcterms:W3CDTF">1999-01-07T03:23:28Z</dcterms:created>
  <dcterms:modified xsi:type="dcterms:W3CDTF">2022-09-23T09:27:33Z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1033-8.1.0.3010</vt:lpwstr>
  </property>
  <property fmtid="{D5CDD505-2E9C-101B-9397-08002B2CF9AE}" pid="3" name="MSIP_Label_ab09299e-76c5-48ff-813c-214441922665_Enabled">
    <vt:lpwstr>true</vt:lpwstr>
  </property>
  <property fmtid="{D5CDD505-2E9C-101B-9397-08002B2CF9AE}" pid="4" name="MSIP_Label_ab09299e-76c5-48ff-813c-214441922665_SetDate">
    <vt:lpwstr>2022-07-27T08:17:50Z</vt:lpwstr>
  </property>
  <property fmtid="{D5CDD505-2E9C-101B-9397-08002B2CF9AE}" pid="5" name="MSIP_Label_ab09299e-76c5-48ff-813c-214441922665_Method">
    <vt:lpwstr>Privileged</vt:lpwstr>
  </property>
  <property fmtid="{D5CDD505-2E9C-101B-9397-08002B2CF9AE}" pid="6" name="MSIP_Label_ab09299e-76c5-48ff-813c-214441922665_Name">
    <vt:lpwstr>Confidential</vt:lpwstr>
  </property>
  <property fmtid="{D5CDD505-2E9C-101B-9397-08002B2CF9AE}" pid="7" name="MSIP_Label_ab09299e-76c5-48ff-813c-214441922665_SiteId">
    <vt:lpwstr>c26d3ea9-9778-487b-8a9b-8b0243c534ad</vt:lpwstr>
  </property>
  <property fmtid="{D5CDD505-2E9C-101B-9397-08002B2CF9AE}" pid="8" name="MSIP_Label_ab09299e-76c5-48ff-813c-214441922665_ActionId">
    <vt:lpwstr>fa18e1ca-dabc-4cea-889b-900a6fc70006</vt:lpwstr>
  </property>
  <property fmtid="{D5CDD505-2E9C-101B-9397-08002B2CF9AE}" pid="9" name="MSIP_Label_ab09299e-76c5-48ff-813c-214441922665_ContentBits">
    <vt:lpwstr>1</vt:lpwstr>
  </property>
</Properties>
</file>