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aeb0084\OneDrive - Auburn University\Schwartz Lab\Dissertation\Active Writing\"/>
    </mc:Choice>
  </mc:AlternateContent>
  <bookViews>
    <workbookView xWindow="0" yWindow="0" windowWidth="28800" windowHeight="12300"/>
  </bookViews>
  <sheets>
    <sheet name="Editable" sheetId="2" r:id="rId1"/>
    <sheet name="Example" sheetId="1" r:id="rId2"/>
  </sheets>
  <calcPr calcId="162913"/>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N4" i="2" l="1"/>
  <c r="D24" i="2"/>
  <c r="J23" i="2"/>
  <c r="K23" i="2" s="1"/>
  <c r="C13" i="2"/>
  <c r="L6" i="2"/>
  <c r="M6" i="2" s="1"/>
  <c r="I6" i="2"/>
  <c r="I5" i="2"/>
  <c r="L5" i="2" s="1"/>
  <c r="I4" i="2"/>
  <c r="L4" i="2" s="1"/>
  <c r="F13" i="2" l="1"/>
  <c r="G13" i="2" s="1"/>
  <c r="I13" i="2" s="1"/>
  <c r="N7" i="2"/>
  <c r="H13" i="2" s="1"/>
  <c r="M4" i="2"/>
  <c r="N5" i="2"/>
  <c r="M5" i="2"/>
  <c r="D13" i="2"/>
  <c r="N6" i="2"/>
  <c r="J22" i="1"/>
  <c r="K22" i="1" s="1"/>
  <c r="D23" i="1"/>
  <c r="C12" i="1"/>
  <c r="D12" i="1" s="1"/>
  <c r="I5" i="1"/>
  <c r="L5" i="1" s="1"/>
  <c r="I4" i="1"/>
  <c r="L4" i="1" s="1"/>
  <c r="I3" i="1"/>
  <c r="L3" i="1" s="1"/>
  <c r="H14" i="2" l="1"/>
  <c r="J13" i="2"/>
  <c r="K13" i="2" s="1"/>
  <c r="D14" i="2"/>
  <c r="C14" i="2"/>
  <c r="F14" i="2" s="1"/>
  <c r="G14" i="2" s="1"/>
  <c r="I14" i="2" s="1"/>
  <c r="M3" i="1"/>
  <c r="N3" i="1"/>
  <c r="N5" i="1"/>
  <c r="M5" i="1"/>
  <c r="N4" i="1"/>
  <c r="M4" i="1"/>
  <c r="F12" i="1"/>
  <c r="G12" i="1" s="1"/>
  <c r="I12" i="1" s="1"/>
  <c r="C13" i="1"/>
  <c r="D13" i="1"/>
  <c r="D15" i="2" l="1"/>
  <c r="C15" i="2"/>
  <c r="F15" i="2" s="1"/>
  <c r="G15" i="2" s="1"/>
  <c r="I15" i="2" s="1"/>
  <c r="H15" i="2"/>
  <c r="J14" i="2"/>
  <c r="K14" i="2" s="1"/>
  <c r="N6" i="1"/>
  <c r="H12" i="1" s="1"/>
  <c r="J12" i="1" s="1"/>
  <c r="K12" i="1" s="1"/>
  <c r="C14" i="1"/>
  <c r="D14" i="1"/>
  <c r="F13" i="1"/>
  <c r="G13" i="1" s="1"/>
  <c r="I13" i="1" s="1"/>
  <c r="C16" i="2" l="1"/>
  <c r="F16" i="2" s="1"/>
  <c r="G16" i="2" s="1"/>
  <c r="I16" i="2" s="1"/>
  <c r="D16" i="2"/>
  <c r="J15" i="2"/>
  <c r="K15" i="2" s="1"/>
  <c r="H16" i="2"/>
  <c r="H13" i="1"/>
  <c r="J13" i="1" s="1"/>
  <c r="K13" i="1" s="1"/>
  <c r="D15" i="1"/>
  <c r="C15" i="1"/>
  <c r="F15" i="1" s="1"/>
  <c r="G15" i="1" s="1"/>
  <c r="I15" i="1" s="1"/>
  <c r="F14" i="1"/>
  <c r="G14" i="1" s="1"/>
  <c r="I14" i="1" s="1"/>
  <c r="J16" i="2" l="1"/>
  <c r="K16" i="2" s="1"/>
  <c r="H17" i="2"/>
  <c r="D17" i="2"/>
  <c r="C17" i="2"/>
  <c r="F17" i="2" s="1"/>
  <c r="G17" i="2" s="1"/>
  <c r="I17" i="2" s="1"/>
  <c r="H14" i="1"/>
  <c r="C16" i="1"/>
  <c r="D16" i="1"/>
  <c r="J14" i="1"/>
  <c r="K14" i="1" s="1"/>
  <c r="H15" i="1"/>
  <c r="H18" i="2" l="1"/>
  <c r="J17" i="2"/>
  <c r="K17" i="2" s="1"/>
  <c r="D18" i="2"/>
  <c r="C18" i="2"/>
  <c r="F18" i="2" s="1"/>
  <c r="G18" i="2" s="1"/>
  <c r="I18" i="2" s="1"/>
  <c r="H16" i="1"/>
  <c r="J15" i="1"/>
  <c r="K15" i="1" s="1"/>
  <c r="C17" i="1"/>
  <c r="D17" i="1"/>
  <c r="F16" i="1"/>
  <c r="G16" i="1" s="1"/>
  <c r="I16" i="1" s="1"/>
  <c r="H19" i="2" l="1"/>
  <c r="J18" i="2"/>
  <c r="K18" i="2" s="1"/>
  <c r="D19" i="2"/>
  <c r="C19" i="2"/>
  <c r="F19" i="2" s="1"/>
  <c r="G19" i="2" s="1"/>
  <c r="I19" i="2" s="1"/>
  <c r="F17" i="1"/>
  <c r="G17" i="1" s="1"/>
  <c r="I17" i="1" s="1"/>
  <c r="D18" i="1"/>
  <c r="C18" i="1"/>
  <c r="F18" i="1" s="1"/>
  <c r="G18" i="1" s="1"/>
  <c r="I18" i="1" s="1"/>
  <c r="J16" i="1"/>
  <c r="K16" i="1" s="1"/>
  <c r="H17" i="1"/>
  <c r="J19" i="2" l="1"/>
  <c r="K19" i="2" s="1"/>
  <c r="H18" i="1"/>
  <c r="J18" i="1" s="1"/>
  <c r="K18" i="1" s="1"/>
  <c r="J17" i="1"/>
  <c r="K17" i="1" s="1"/>
</calcChain>
</file>

<file path=xl/sharedStrings.xml><?xml version="1.0" encoding="utf-8"?>
<sst xmlns="http://schemas.openxmlformats.org/spreadsheetml/2006/main" count="119" uniqueCount="58">
  <si>
    <t>To make a POOL of the three plasmids in equal concentrations (each at 1E8)</t>
  </si>
  <si>
    <t>ng added</t>
  </si>
  <si>
    <t>stock conc (copies/ul)</t>
  </si>
  <si>
    <t>final conc wanted (copies/ul)</t>
  </si>
  <si>
    <t>final volume (ul)</t>
  </si>
  <si>
    <t>ul of Stock to add</t>
  </si>
  <si>
    <t>Water</t>
  </si>
  <si>
    <t>total ng</t>
  </si>
  <si>
    <t>bp</t>
  </si>
  <si>
    <t>copies</t>
  </si>
  <si>
    <t>POOL</t>
  </si>
  <si>
    <t>stock conc (copies of each plasmid/ul)</t>
  </si>
  <si>
    <t>Water with 2ng/ul lambda</t>
  </si>
  <si>
    <t>ng of plasmid DNA</t>
  </si>
  <si>
    <t>ng of carrier  DNA to add</t>
  </si>
  <si>
    <t>total ng of Dna</t>
  </si>
  <si>
    <t>ng/ul</t>
  </si>
  <si>
    <t>STD1</t>
  </si>
  <si>
    <t>1x10^7 copies</t>
  </si>
  <si>
    <t>STD2</t>
  </si>
  <si>
    <t>1x10^6 copies</t>
  </si>
  <si>
    <t>STD3</t>
  </si>
  <si>
    <t>1x10^5 copies</t>
  </si>
  <si>
    <t>STD4</t>
  </si>
  <si>
    <t>1x10^4 copies</t>
  </si>
  <si>
    <t>STD5</t>
  </si>
  <si>
    <t>1x10^3 copies</t>
  </si>
  <si>
    <t>STD6</t>
  </si>
  <si>
    <t>1x10^2 copies</t>
  </si>
  <si>
    <t>STD7</t>
  </si>
  <si>
    <t>1x10^1 copies</t>
  </si>
  <si>
    <t>Logic Test</t>
  </si>
  <si>
    <t>stock</t>
  </si>
  <si>
    <t>final conc</t>
  </si>
  <si>
    <t>final volume</t>
  </si>
  <si>
    <t>to add</t>
  </si>
  <si>
    <t xml:space="preserve">IGF1 </t>
  </si>
  <si>
    <t xml:space="preserve">IGF2 </t>
  </si>
  <si>
    <t xml:space="preserve">EEF2 </t>
  </si>
  <si>
    <t>Length of Plasmid with Insert</t>
  </si>
  <si>
    <t xml:space="preserve">Gene </t>
  </si>
  <si>
    <t>ng/ul of Plasmid Prep</t>
  </si>
  <si>
    <t>Copy Number in Sci. Not.</t>
  </si>
  <si>
    <t xml:space="preserve"> </t>
  </si>
  <si>
    <t>Concentration in copies/uL (E4-6 in standard notation)</t>
  </si>
  <si>
    <t>ul of water</t>
  </si>
  <si>
    <t>lambda dna stock (ng/uL)</t>
  </si>
  <si>
    <t>final stock in (ng/uL)</t>
  </si>
  <si>
    <t>Total Volume (uL)</t>
  </si>
  <si>
    <t>ul of lambda stock to add</t>
  </si>
  <si>
    <r>
      <t>Appendix A: This form is editable for your own data. You will need to enter the length of your plasmid with insert as well as the concentration of your plasmid prep. With this information you can determine the number of copies present in each microliter of prep (</t>
    </r>
    <r>
      <rPr>
        <sz val="12"/>
        <color rgb="FF1217DE"/>
        <rFont val="Calibri"/>
        <family val="2"/>
      </rPr>
      <t>https://cels.uri.edu/gsc/cndna.html</t>
    </r>
    <r>
      <rPr>
        <sz val="12"/>
        <color rgb="FF000000"/>
        <rFont val="Calibri"/>
        <family val="2"/>
      </rPr>
      <t xml:space="preserve">). The copy number will be displayed in scientific notation. that can be entered into E4-6. In G4-6, enter the copy number in standard notation. This will autofill columns I, K, L, M, and N to give you the stock volumes needed to create a 10^8 stock standard including IGF1, IGF2, and EEF2. With this information, the standard series will also autofill displaying the volumes of water and stock needed for each standard. </t>
    </r>
    <r>
      <rPr>
        <b/>
        <sz val="12"/>
        <color rgb="FF000000"/>
        <rFont val="Calibri"/>
        <family val="2"/>
      </rPr>
      <t xml:space="preserve">Be sure to verify the concentration of Lambda DNA stock purchased before preparation of water and standards. </t>
    </r>
    <r>
      <rPr>
        <sz val="12"/>
        <color rgb="FF000000"/>
        <rFont val="Calibri"/>
        <family val="2"/>
      </rPr>
      <t>There is an additional sheet in this workbook with an example including our data.</t>
    </r>
  </si>
  <si>
    <t>IGF1 (Flexi Vector)</t>
  </si>
  <si>
    <t>IGF2 (Flexi Vector)</t>
  </si>
  <si>
    <t>EEF2 (Expresso Vector)</t>
  </si>
  <si>
    <t>8.48*10^9</t>
  </si>
  <si>
    <t>1.56*10^10</t>
  </si>
  <si>
    <t>4.73*10^9</t>
  </si>
  <si>
    <t>Example Sheet: Standard Curve Calculations from Beatty and Schwartz (2019).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</si>
</sst>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2"/>
      <color rgb="FF000000"/>
      <name val="Calibri"/>
    </font>
    <font>
      <sz val="12"/>
      <name val="Calibri"/>
      <family val="2"/>
    </font>
    <font>
      <b/>
      <sz val="12"/>
      <color rgb="FF000000"/>
      <name val="Calibri"/>
      <family val="2"/>
    </font>
    <font>
      <sz val="12"/>
      <color rgb="FF000000"/>
      <name val="Calibri"/>
      <family val="2"/>
    </font>
    <font>
      <sz val="12"/>
      <name val="Calibri"/>
      <family val="2"/>
    </font>
    <font>
      <b/>
      <sz val="12"/>
      <color rgb="FF000000"/>
      <name val="Calibri"/>
      <family val="2"/>
    </font>
    <font>
      <b/>
      <sz val="12"/>
      <name val="Calibri"/>
      <family val="2"/>
    </font>
    <font>
      <b/>
      <sz val="10"/>
      <color rgb="FF000000"/>
      <name val="Arial"/>
      <family val="2"/>
    </font>
    <font>
      <sz val="12"/>
      <color rgb="FF1217DE"/>
      <name val="Calibri"/>
      <family val="2"/>
    </font>
  </fonts>
  <fills count="6">
    <fill>
      <patternFill patternType="none"/>
    </fill>
    <fill>
      <patternFill patternType="gray125"/>
    </fill>
    <fill>
      <patternFill patternType="solid">
        <fgColor rgb="FF93C47D"/>
        <bgColor rgb="FF93C47D"/>
      </patternFill>
    </fill>
    <fill>
      <patternFill patternType="solid">
        <fgColor rgb="FFFF0000"/>
        <bgColor rgb="FFFF0000"/>
      </patternFill>
    </fill>
    <fill>
      <patternFill patternType="solid">
        <fgColor rgb="FFFFFF00"/>
        <bgColor rgb="FFFFFF00"/>
      </patternFill>
    </fill>
    <fill>
      <patternFill patternType="solid">
        <fgColor theme="9" tint="0.39997558519241921"/>
        <bgColor indexed="64"/>
      </patternFill>
    </fill>
  </fills>
  <borders count="9">
    <border>
      <left/>
      <right/>
      <top/>
      <bottom/>
      <diagonal/>
    </border>
    <border>
      <left style="medium">
        <color rgb="FF000000"/>
      </left>
      <right/>
      <top style="medium">
        <color rgb="FF000000"/>
      </top>
      <bottom/>
      <diagonal/>
    </border>
    <border>
      <left/>
      <right/>
      <top style="medium">
        <color rgb="FF000000"/>
      </top>
      <bottom/>
      <diagonal/>
    </border>
    <border>
      <left style="medium">
        <color rgb="FF000000"/>
      </left>
      <right/>
      <top/>
      <bottom style="medium">
        <color rgb="FF000000"/>
      </bottom>
      <diagonal/>
    </border>
    <border>
      <left/>
      <right/>
      <top/>
      <bottom style="medium">
        <color rgb="FF000000"/>
      </bottom>
      <diagonal/>
    </border>
    <border>
      <left style="medium">
        <color rgb="FF000000"/>
      </left>
      <right/>
      <top/>
      <bottom style="medium">
        <color rgb="FF000000"/>
      </bottom>
      <diagonal/>
    </border>
    <border>
      <left/>
      <right style="medium">
        <color rgb="FF000000"/>
      </right>
      <top/>
      <bottom style="medium">
        <color rgb="FF000000"/>
      </bottom>
      <diagonal/>
    </border>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92">
    <xf numFmtId="0" fontId="0" fillId="0" borderId="0" xfId="0" applyFont="1" applyAlignment="1"/>
    <xf numFmtId="0" fontId="1" fillId="2" borderId="0" xfId="0" applyFont="1" applyFill="1"/>
    <xf numFmtId="0" fontId="1" fillId="2" borderId="0" xfId="0" applyFont="1" applyFill="1" applyAlignment="1"/>
    <xf numFmtId="0" fontId="2" fillId="2" borderId="1" xfId="0" applyFont="1" applyFill="1" applyBorder="1"/>
    <xf numFmtId="0" fontId="2" fillId="2" borderId="2" xfId="0" applyFont="1" applyFill="1" applyBorder="1"/>
    <xf numFmtId="0" fontId="0" fillId="2" borderId="2" xfId="0" applyFont="1" applyFill="1" applyBorder="1"/>
    <xf numFmtId="0" fontId="0" fillId="2" borderId="0" xfId="0" applyFont="1" applyFill="1" applyAlignment="1"/>
    <xf numFmtId="11" fontId="0" fillId="2" borderId="0" xfId="0" applyNumberFormat="1" applyFont="1" applyFill="1" applyAlignment="1">
      <alignment horizontal="right"/>
    </xf>
    <xf numFmtId="0" fontId="0" fillId="2" borderId="3" xfId="0" applyFont="1" applyFill="1" applyBorder="1"/>
    <xf numFmtId="3" fontId="0" fillId="2" borderId="4" xfId="0" applyNumberFormat="1" applyFont="1" applyFill="1" applyBorder="1"/>
    <xf numFmtId="0" fontId="0" fillId="2" borderId="4" xfId="0" applyFont="1" applyFill="1" applyBorder="1"/>
    <xf numFmtId="2" fontId="0" fillId="2" borderId="5" xfId="0" applyNumberFormat="1" applyFont="1" applyFill="1" applyBorder="1"/>
    <xf numFmtId="2" fontId="0" fillId="2" borderId="6" xfId="0" applyNumberFormat="1" applyFont="1" applyFill="1" applyBorder="1"/>
    <xf numFmtId="0" fontId="0" fillId="0" borderId="0" xfId="0" applyFont="1" applyAlignment="1">
      <alignment wrapText="1"/>
    </xf>
    <xf numFmtId="0" fontId="5" fillId="0" borderId="0" xfId="0" applyFont="1" applyAlignment="1"/>
    <xf numFmtId="0" fontId="5" fillId="5" borderId="8" xfId="0" applyFont="1" applyFill="1" applyBorder="1" applyAlignment="1">
      <alignment horizontal="center" wrapText="1"/>
    </xf>
    <xf numFmtId="0" fontId="6" fillId="2" borderId="8" xfId="0" applyFont="1" applyFill="1" applyBorder="1" applyAlignment="1">
      <alignment horizontal="center" wrapText="1"/>
    </xf>
    <xf numFmtId="0" fontId="7" fillId="2" borderId="8" xfId="0" applyFont="1" applyFill="1" applyBorder="1" applyAlignment="1">
      <alignment horizontal="center" wrapText="1"/>
    </xf>
    <xf numFmtId="0" fontId="4" fillId="2" borderId="8" xfId="0" applyFont="1" applyFill="1" applyBorder="1" applyAlignment="1">
      <alignment wrapText="1"/>
    </xf>
    <xf numFmtId="0" fontId="3" fillId="2" borderId="8" xfId="0" applyFont="1" applyFill="1" applyBorder="1" applyAlignment="1">
      <alignment horizontal="center"/>
    </xf>
    <xf numFmtId="0" fontId="1" fillId="2" borderId="8" xfId="0" applyFont="1" applyFill="1" applyBorder="1" applyAlignment="1"/>
    <xf numFmtId="0" fontId="1" fillId="2" borderId="8" xfId="0" applyFont="1" applyFill="1" applyBorder="1"/>
    <xf numFmtId="0" fontId="1" fillId="2" borderId="8" xfId="0" applyFont="1" applyFill="1" applyBorder="1" applyAlignment="1">
      <alignment horizontal="center"/>
    </xf>
    <xf numFmtId="3" fontId="0" fillId="2" borderId="8" xfId="0" applyNumberFormat="1" applyFont="1" applyFill="1" applyBorder="1" applyAlignment="1"/>
    <xf numFmtId="0" fontId="0" fillId="2" borderId="8" xfId="0" applyFont="1" applyFill="1" applyBorder="1" applyAlignment="1">
      <alignment wrapText="1"/>
    </xf>
    <xf numFmtId="2" fontId="0" fillId="2" borderId="8" xfId="0" applyNumberFormat="1" applyFont="1" applyFill="1" applyBorder="1" applyAlignment="1">
      <alignment wrapText="1"/>
    </xf>
    <xf numFmtId="0" fontId="2" fillId="2" borderId="8" xfId="0" applyFont="1" applyFill="1" applyBorder="1" applyAlignment="1">
      <alignment wrapText="1"/>
    </xf>
    <xf numFmtId="3" fontId="0" fillId="2" borderId="8" xfId="0" applyNumberFormat="1" applyFont="1" applyFill="1" applyBorder="1"/>
    <xf numFmtId="0" fontId="0" fillId="2" borderId="8" xfId="0" applyFont="1" applyFill="1" applyBorder="1"/>
    <xf numFmtId="2" fontId="2" fillId="2" borderId="8" xfId="0" applyNumberFormat="1" applyFont="1" applyFill="1" applyBorder="1"/>
    <xf numFmtId="0" fontId="1" fillId="3" borderId="8" xfId="0" applyFont="1" applyFill="1" applyBorder="1"/>
    <xf numFmtId="2" fontId="0" fillId="2" borderId="8" xfId="0" applyNumberFormat="1" applyFont="1" applyFill="1" applyBorder="1"/>
    <xf numFmtId="0" fontId="2" fillId="3" borderId="8" xfId="0" applyFont="1" applyFill="1" applyBorder="1"/>
    <xf numFmtId="0" fontId="0" fillId="0" borderId="8" xfId="0" applyFont="1" applyBorder="1" applyAlignment="1">
      <alignment wrapText="1"/>
    </xf>
    <xf numFmtId="2" fontId="2" fillId="4" borderId="8" xfId="0" applyNumberFormat="1" applyFont="1" applyFill="1" applyBorder="1" applyAlignment="1">
      <alignment wrapText="1"/>
    </xf>
    <xf numFmtId="0" fontId="2" fillId="0" borderId="8" xfId="0" applyFont="1" applyBorder="1" applyAlignment="1">
      <alignment wrapText="1"/>
    </xf>
    <xf numFmtId="0" fontId="0" fillId="0" borderId="8" xfId="0" applyFont="1" applyBorder="1" applyAlignment="1"/>
    <xf numFmtId="0" fontId="1" fillId="0" borderId="8" xfId="0" applyFont="1" applyBorder="1" applyAlignment="1"/>
    <xf numFmtId="3" fontId="0" fillId="0" borderId="8" xfId="0" applyNumberFormat="1" applyFont="1" applyBorder="1"/>
    <xf numFmtId="2" fontId="2" fillId="4" borderId="8" xfId="0" applyNumberFormat="1" applyFont="1" applyFill="1" applyBorder="1"/>
    <xf numFmtId="2" fontId="2" fillId="0" borderId="8" xfId="0" applyNumberFormat="1" applyFont="1" applyBorder="1"/>
    <xf numFmtId="0" fontId="3" fillId="0" borderId="8" xfId="0" applyFont="1" applyBorder="1" applyAlignment="1">
      <alignment wrapText="1"/>
    </xf>
    <xf numFmtId="3" fontId="0" fillId="0" borderId="8" xfId="0" applyNumberFormat="1" applyFont="1" applyBorder="1" applyAlignment="1"/>
    <xf numFmtId="2" fontId="0" fillId="4" borderId="8" xfId="0" applyNumberFormat="1" applyFont="1" applyFill="1" applyBorder="1"/>
    <xf numFmtId="0" fontId="6" fillId="2" borderId="0" xfId="0" applyFont="1" applyFill="1"/>
    <xf numFmtId="2" fontId="2" fillId="2" borderId="8" xfId="0" applyNumberFormat="1" applyFont="1" applyFill="1" applyBorder="1" applyProtection="1">
      <protection locked="0"/>
    </xf>
    <xf numFmtId="0" fontId="1" fillId="3" borderId="8" xfId="0" applyFont="1" applyFill="1" applyBorder="1" applyProtection="1">
      <protection locked="0"/>
    </xf>
    <xf numFmtId="0" fontId="2" fillId="3" borderId="8" xfId="0" applyFont="1" applyFill="1" applyBorder="1" applyProtection="1">
      <protection locked="0"/>
    </xf>
    <xf numFmtId="0" fontId="0" fillId="0" borderId="8" xfId="0" applyFont="1" applyBorder="1" applyAlignment="1" applyProtection="1">
      <protection locked="0"/>
    </xf>
    <xf numFmtId="2" fontId="0" fillId="4" borderId="8" xfId="0" applyNumberFormat="1" applyFont="1" applyFill="1" applyBorder="1" applyProtection="1">
      <protection locked="0"/>
    </xf>
    <xf numFmtId="3" fontId="0" fillId="0" borderId="8" xfId="0" applyNumberFormat="1" applyFont="1" applyBorder="1" applyProtection="1">
      <protection locked="0"/>
    </xf>
    <xf numFmtId="2" fontId="0" fillId="2" borderId="8" xfId="0" applyNumberFormat="1" applyFont="1" applyFill="1" applyBorder="1" applyProtection="1">
      <protection locked="0"/>
    </xf>
    <xf numFmtId="0" fontId="3" fillId="0" borderId="7" xfId="0" applyFont="1" applyBorder="1" applyAlignment="1" applyProtection="1">
      <alignment horizontal="left" vertical="top" wrapText="1"/>
      <protection locked="0"/>
    </xf>
    <xf numFmtId="0" fontId="0" fillId="0" borderId="7" xfId="0" applyFont="1" applyBorder="1" applyAlignment="1" applyProtection="1">
      <alignment horizontal="left" vertical="top" wrapText="1"/>
      <protection locked="0"/>
    </xf>
    <xf numFmtId="0" fontId="0" fillId="0" borderId="0" xfId="0" applyFont="1" applyAlignment="1" applyProtection="1">
      <protection locked="0"/>
    </xf>
    <xf numFmtId="0" fontId="1" fillId="2" borderId="0" xfId="0" applyFont="1" applyFill="1" applyProtection="1">
      <protection locked="0"/>
    </xf>
    <xf numFmtId="0" fontId="1" fillId="2" borderId="0" xfId="0" applyFont="1" applyFill="1" applyAlignment="1" applyProtection="1">
      <protection locked="0"/>
    </xf>
    <xf numFmtId="0" fontId="2" fillId="2" borderId="1" xfId="0" applyFont="1" applyFill="1" applyBorder="1" applyProtection="1">
      <protection locked="0"/>
    </xf>
    <xf numFmtId="0" fontId="2" fillId="2" borderId="2" xfId="0" applyFont="1" applyFill="1" applyBorder="1" applyProtection="1">
      <protection locked="0"/>
    </xf>
    <xf numFmtId="0" fontId="0" fillId="2" borderId="2" xfId="0" applyFont="1" applyFill="1" applyBorder="1" applyProtection="1">
      <protection locked="0"/>
    </xf>
    <xf numFmtId="0" fontId="5" fillId="5" borderId="8" xfId="0" applyFont="1" applyFill="1" applyBorder="1" applyAlignment="1" applyProtection="1">
      <alignment horizontal="center" wrapText="1"/>
      <protection locked="0"/>
    </xf>
    <xf numFmtId="0" fontId="6" fillId="2" borderId="8" xfId="0" applyFont="1" applyFill="1" applyBorder="1" applyAlignment="1" applyProtection="1">
      <alignment horizontal="center" wrapText="1"/>
      <protection locked="0"/>
    </xf>
    <xf numFmtId="0" fontId="7" fillId="2" borderId="8" xfId="0" applyFont="1" applyFill="1" applyBorder="1" applyAlignment="1" applyProtection="1">
      <alignment horizontal="center" wrapText="1"/>
      <protection locked="0"/>
    </xf>
    <xf numFmtId="0" fontId="4" fillId="2" borderId="8" xfId="0" applyFont="1" applyFill="1" applyBorder="1" applyAlignment="1" applyProtection="1">
      <alignment wrapText="1"/>
      <protection locked="0"/>
    </xf>
    <xf numFmtId="0" fontId="0" fillId="2" borderId="8" xfId="0" applyFont="1" applyFill="1" applyBorder="1" applyAlignment="1" applyProtection="1">
      <alignment wrapText="1"/>
      <protection locked="0"/>
    </xf>
    <xf numFmtId="2" fontId="0" fillId="2" borderId="8" xfId="0" applyNumberFormat="1" applyFont="1" applyFill="1" applyBorder="1" applyAlignment="1" applyProtection="1">
      <alignment wrapText="1"/>
      <protection locked="0"/>
    </xf>
    <xf numFmtId="0" fontId="2" fillId="2" borderId="8" xfId="0" applyFont="1" applyFill="1" applyBorder="1" applyAlignment="1" applyProtection="1">
      <alignment wrapText="1"/>
      <protection locked="0"/>
    </xf>
    <xf numFmtId="0" fontId="0" fillId="0" borderId="0" xfId="0" applyFont="1" applyAlignment="1" applyProtection="1">
      <alignment wrapText="1"/>
      <protection locked="0"/>
    </xf>
    <xf numFmtId="0" fontId="3" fillId="2" borderId="8" xfId="0" applyFont="1" applyFill="1" applyBorder="1" applyAlignment="1" applyProtection="1">
      <alignment horizontal="center"/>
      <protection locked="0"/>
    </xf>
    <xf numFmtId="0" fontId="1" fillId="2" borderId="8" xfId="0" applyFont="1" applyFill="1" applyBorder="1" applyAlignment="1" applyProtection="1">
      <protection locked="0"/>
    </xf>
    <xf numFmtId="0" fontId="1" fillId="2" borderId="8" xfId="0" applyFont="1" applyFill="1" applyBorder="1" applyProtection="1">
      <protection locked="0"/>
    </xf>
    <xf numFmtId="0" fontId="1" fillId="2" borderId="8" xfId="0" applyFont="1" applyFill="1" applyBorder="1" applyAlignment="1" applyProtection="1">
      <alignment horizontal="center"/>
      <protection locked="0"/>
    </xf>
    <xf numFmtId="3" fontId="0" fillId="2" borderId="8" xfId="0" applyNumberFormat="1" applyFont="1" applyFill="1" applyBorder="1" applyAlignment="1" applyProtection="1">
      <protection locked="0"/>
    </xf>
    <xf numFmtId="3" fontId="0" fillId="2" borderId="8" xfId="0" applyNumberFormat="1" applyFont="1" applyFill="1" applyBorder="1" applyProtection="1">
      <protection locked="0"/>
    </xf>
    <xf numFmtId="0" fontId="0" fillId="2" borderId="8" xfId="0" applyFont="1" applyFill="1" applyBorder="1" applyProtection="1">
      <protection locked="0"/>
    </xf>
    <xf numFmtId="0" fontId="4" fillId="2" borderId="8" xfId="0" applyFont="1" applyFill="1" applyBorder="1" applyAlignment="1" applyProtection="1">
      <alignment horizontal="center"/>
      <protection locked="0"/>
    </xf>
    <xf numFmtId="0" fontId="0" fillId="2" borderId="0" xfId="0" applyFont="1" applyFill="1" applyAlignment="1" applyProtection="1">
      <protection locked="0"/>
    </xf>
    <xf numFmtId="11" fontId="0" fillId="2" borderId="0" xfId="0" applyNumberFormat="1" applyFont="1" applyFill="1" applyAlignment="1" applyProtection="1">
      <alignment horizontal="right"/>
      <protection locked="0"/>
    </xf>
    <xf numFmtId="0" fontId="0" fillId="2" borderId="3" xfId="0" applyFont="1" applyFill="1" applyBorder="1" applyProtection="1">
      <protection locked="0"/>
    </xf>
    <xf numFmtId="3" fontId="0" fillId="2" borderId="4" xfId="0" applyNumberFormat="1" applyFont="1" applyFill="1" applyBorder="1" applyProtection="1">
      <protection locked="0"/>
    </xf>
    <xf numFmtId="0" fontId="0" fillId="2" borderId="4" xfId="0" applyFont="1" applyFill="1" applyBorder="1" applyProtection="1">
      <protection locked="0"/>
    </xf>
    <xf numFmtId="2" fontId="0" fillId="2" borderId="5" xfId="0" applyNumberFormat="1" applyFont="1" applyFill="1" applyBorder="1" applyProtection="1">
      <protection locked="0"/>
    </xf>
    <xf numFmtId="2" fontId="0" fillId="2" borderId="6" xfId="0" applyNumberFormat="1" applyFont="1" applyFill="1" applyBorder="1" applyProtection="1">
      <protection locked="0"/>
    </xf>
    <xf numFmtId="0" fontId="5" fillId="0" borderId="0" xfId="0" applyFont="1" applyAlignment="1" applyProtection="1">
      <protection locked="0"/>
    </xf>
    <xf numFmtId="0" fontId="0" fillId="0" borderId="8" xfId="0" applyFont="1" applyBorder="1" applyAlignment="1" applyProtection="1">
      <alignment wrapText="1"/>
      <protection locked="0"/>
    </xf>
    <xf numFmtId="2" fontId="2" fillId="4" borderId="8" xfId="0" applyNumberFormat="1" applyFont="1" applyFill="1" applyBorder="1" applyAlignment="1" applyProtection="1">
      <alignment wrapText="1"/>
      <protection locked="0"/>
    </xf>
    <xf numFmtId="0" fontId="2" fillId="0" borderId="8" xfId="0" applyFont="1" applyBorder="1" applyAlignment="1" applyProtection="1">
      <alignment wrapText="1"/>
      <protection locked="0"/>
    </xf>
    <xf numFmtId="0" fontId="1" fillId="0" borderId="8" xfId="0" applyFont="1" applyBorder="1" applyAlignment="1" applyProtection="1">
      <protection locked="0"/>
    </xf>
    <xf numFmtId="2" fontId="2" fillId="4" borderId="8" xfId="0" applyNumberFormat="1" applyFont="1" applyFill="1" applyBorder="1" applyProtection="1">
      <protection locked="0"/>
    </xf>
    <xf numFmtId="2" fontId="2" fillId="0" borderId="8" xfId="0" applyNumberFormat="1" applyFont="1" applyBorder="1" applyProtection="1">
      <protection locked="0"/>
    </xf>
    <xf numFmtId="0" fontId="3" fillId="0" borderId="8" xfId="0" applyFont="1" applyBorder="1" applyAlignment="1" applyProtection="1">
      <alignment wrapText="1"/>
      <protection locked="0"/>
    </xf>
    <xf numFmtId="3" fontId="0" fillId="0" borderId="8" xfId="0" applyNumberFormat="1" applyFont="1" applyBorder="1" applyAlignment="1" applyProtection="1">
      <protection locked="0"/>
    </xf>
  </cellXfs>
  <cellStyles count="1">
    <cellStyle name="Normal" xfId="0" builtinId="0"/>
  </cellStyles>
  <dxfs count="0"/>
  <tableStyles count="0" defaultTableStyle="TableStyleMedium2" defaultPivotStyle="PivotStyleLight16"/>
  <colors>
    <mruColors>
      <color rgb="FF1217D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1001"/>
  <sheetViews>
    <sheetView tabSelected="1" workbookViewId="0">
      <selection activeCell="N4" sqref="N4"/>
    </sheetView>
  </sheetViews>
  <sheetFormatPr defaultColWidth="11.125" defaultRowHeight="15" customHeight="1" x14ac:dyDescent="0.25"/>
  <cols>
    <col min="1" max="1" width="16.5" style="54" customWidth="1"/>
    <col min="2" max="2" width="12.875" style="54" customWidth="1"/>
    <col min="3" max="3" width="11.125" style="54" customWidth="1"/>
    <col min="4" max="4" width="10.625" style="54" customWidth="1"/>
    <col min="5" max="5" width="12.375" style="54" customWidth="1"/>
    <col min="6" max="7" width="13.5" style="54" customWidth="1"/>
    <col min="8" max="8" width="10.625" style="54" customWidth="1"/>
    <col min="9" max="9" width="15.625" style="54" customWidth="1"/>
    <col min="10" max="10" width="14.5" style="54" customWidth="1"/>
    <col min="11" max="11" width="15" style="54" customWidth="1"/>
    <col min="12" max="12" width="14" style="54" customWidth="1"/>
    <col min="13" max="13" width="8.375" style="54" customWidth="1"/>
    <col min="14" max="14" width="16.375" style="54" customWidth="1"/>
    <col min="15" max="15" width="14.625" style="54" customWidth="1"/>
    <col min="16" max="16" width="10.5" style="54" customWidth="1"/>
    <col min="17" max="17" width="12.625" style="54" customWidth="1"/>
    <col min="18" max="18" width="17.125" style="54" customWidth="1"/>
    <col min="19" max="26" width="10.5" style="54" customWidth="1"/>
    <col min="27" max="16384" width="11.125" style="54"/>
  </cols>
  <sheetData>
    <row r="1" spans="1:14" ht="104.25" customHeight="1" thickBot="1" x14ac:dyDescent="0.3">
      <c r="A1" s="52" t="s">
        <v>50</v>
      </c>
      <c r="B1" s="53"/>
      <c r="C1" s="53"/>
      <c r="D1" s="53"/>
      <c r="E1" s="53"/>
      <c r="F1" s="53"/>
      <c r="G1" s="53"/>
      <c r="H1" s="53"/>
      <c r="I1" s="53"/>
      <c r="J1" s="53"/>
      <c r="K1" s="53"/>
      <c r="L1" s="53"/>
      <c r="M1" s="53"/>
      <c r="N1" s="53"/>
    </row>
    <row r="2" spans="1:14" ht="15.75" customHeight="1" x14ac:dyDescent="0.25">
      <c r="A2" s="55"/>
      <c r="B2" s="55"/>
      <c r="C2" s="55"/>
      <c r="D2" s="55"/>
      <c r="E2" s="55"/>
      <c r="F2" s="55"/>
      <c r="G2" s="56"/>
      <c r="H2" s="55"/>
      <c r="I2" s="57" t="s">
        <v>0</v>
      </c>
      <c r="J2" s="58"/>
      <c r="K2" s="59"/>
      <c r="L2" s="59"/>
      <c r="M2" s="59"/>
      <c r="N2" s="55" t="s">
        <v>1</v>
      </c>
    </row>
    <row r="3" spans="1:14" s="67" customFormat="1" ht="51.75" customHeight="1" x14ac:dyDescent="0.25">
      <c r="A3" s="60" t="s">
        <v>40</v>
      </c>
      <c r="B3" s="61" t="s">
        <v>39</v>
      </c>
      <c r="C3" s="61"/>
      <c r="D3" s="61" t="s">
        <v>41</v>
      </c>
      <c r="E3" s="61" t="s">
        <v>42</v>
      </c>
      <c r="F3" s="61"/>
      <c r="G3" s="62" t="s">
        <v>44</v>
      </c>
      <c r="H3" s="63" t="s">
        <v>43</v>
      </c>
      <c r="I3" s="64" t="s">
        <v>2</v>
      </c>
      <c r="J3" s="64" t="s">
        <v>3</v>
      </c>
      <c r="K3" s="64" t="s">
        <v>4</v>
      </c>
      <c r="L3" s="65" t="s">
        <v>5</v>
      </c>
      <c r="M3" s="65" t="s">
        <v>6</v>
      </c>
      <c r="N3" s="66" t="s">
        <v>7</v>
      </c>
    </row>
    <row r="4" spans="1:14" ht="15.75" customHeight="1" x14ac:dyDescent="0.25">
      <c r="A4" s="68" t="s">
        <v>36</v>
      </c>
      <c r="B4" s="69"/>
      <c r="C4" s="70" t="s">
        <v>8</v>
      </c>
      <c r="D4" s="71"/>
      <c r="E4" s="69"/>
      <c r="F4" s="70" t="s">
        <v>9</v>
      </c>
      <c r="G4" s="72"/>
      <c r="H4" s="70"/>
      <c r="I4" s="73">
        <f t="shared" ref="I4:I6" si="0">G4</f>
        <v>0</v>
      </c>
      <c r="J4" s="73">
        <v>100000000</v>
      </c>
      <c r="K4" s="74">
        <v>1000</v>
      </c>
      <c r="L4" s="45" t="e">
        <f t="shared" ref="L4:L6" si="1">(K4/I4)*J4</f>
        <v>#DIV/0!</v>
      </c>
      <c r="M4" s="45" t="e">
        <f t="shared" ref="M4:M6" si="2">1000-L4</f>
        <v>#DIV/0!</v>
      </c>
      <c r="N4" s="46" t="e">
        <f t="shared" ref="N4:N6" si="3">L4*D4</f>
        <v>#DIV/0!</v>
      </c>
    </row>
    <row r="5" spans="1:14" ht="15.75" customHeight="1" x14ac:dyDescent="0.25">
      <c r="A5" s="75" t="s">
        <v>37</v>
      </c>
      <c r="B5" s="69"/>
      <c r="C5" s="70" t="s">
        <v>8</v>
      </c>
      <c r="D5" s="71"/>
      <c r="E5" s="69"/>
      <c r="F5" s="70" t="s">
        <v>9</v>
      </c>
      <c r="G5" s="72"/>
      <c r="H5" s="70"/>
      <c r="I5" s="73">
        <f t="shared" si="0"/>
        <v>0</v>
      </c>
      <c r="J5" s="73">
        <v>100000000</v>
      </c>
      <c r="K5" s="74">
        <v>1000</v>
      </c>
      <c r="L5" s="45" t="e">
        <f t="shared" si="1"/>
        <v>#DIV/0!</v>
      </c>
      <c r="M5" s="45" t="e">
        <f t="shared" si="2"/>
        <v>#DIV/0!</v>
      </c>
      <c r="N5" s="46" t="e">
        <f t="shared" si="3"/>
        <v>#DIV/0!</v>
      </c>
    </row>
    <row r="6" spans="1:14" ht="15.75" customHeight="1" x14ac:dyDescent="0.25">
      <c r="A6" s="75" t="s">
        <v>38</v>
      </c>
      <c r="B6" s="70"/>
      <c r="C6" s="70" t="s">
        <v>8</v>
      </c>
      <c r="D6" s="71"/>
      <c r="E6" s="69"/>
      <c r="F6" s="70" t="s">
        <v>9</v>
      </c>
      <c r="G6" s="72"/>
      <c r="H6" s="70"/>
      <c r="I6" s="73">
        <f t="shared" si="0"/>
        <v>0</v>
      </c>
      <c r="J6" s="73">
        <v>100000000</v>
      </c>
      <c r="K6" s="74">
        <v>1000</v>
      </c>
      <c r="L6" s="45" t="e">
        <f t="shared" si="1"/>
        <v>#DIV/0!</v>
      </c>
      <c r="M6" s="45" t="e">
        <f t="shared" si="2"/>
        <v>#DIV/0!</v>
      </c>
      <c r="N6" s="46" t="e">
        <f t="shared" si="3"/>
        <v>#DIV/0!</v>
      </c>
    </row>
    <row r="7" spans="1:14" ht="15.75" customHeight="1" x14ac:dyDescent="0.25">
      <c r="A7" s="70"/>
      <c r="B7" s="70"/>
      <c r="C7" s="70"/>
      <c r="D7" s="70"/>
      <c r="E7" s="70"/>
      <c r="F7" s="69"/>
      <c r="G7" s="70"/>
      <c r="H7" s="70"/>
      <c r="I7" s="74"/>
      <c r="J7" s="74"/>
      <c r="K7" s="74"/>
      <c r="L7" s="51"/>
      <c r="M7" s="51"/>
      <c r="N7" s="47" t="e">
        <f>SUM(N4:N6)</f>
        <v>#DIV/0!</v>
      </c>
    </row>
    <row r="8" spans="1:14" ht="15.75" customHeight="1" thickBot="1" x14ac:dyDescent="0.3">
      <c r="A8" s="55"/>
      <c r="B8" s="55"/>
      <c r="C8" s="55"/>
      <c r="D8" s="55"/>
      <c r="E8" s="55"/>
      <c r="F8" s="76"/>
      <c r="G8" s="76"/>
      <c r="H8" s="77"/>
      <c r="I8" s="78"/>
      <c r="J8" s="79"/>
      <c r="K8" s="80"/>
      <c r="L8" s="81"/>
      <c r="M8" s="82"/>
      <c r="N8" s="55"/>
    </row>
    <row r="9" spans="1:14" ht="15.75" customHeight="1" x14ac:dyDescent="0.25"/>
    <row r="10" spans="1:14" ht="15.75" customHeight="1" x14ac:dyDescent="0.25"/>
    <row r="11" spans="1:14" ht="15.75" customHeight="1" x14ac:dyDescent="0.25">
      <c r="C11" s="83" t="s">
        <v>10</v>
      </c>
    </row>
    <row r="12" spans="1:14" s="67" customFormat="1" ht="69.75" customHeight="1" x14ac:dyDescent="0.25">
      <c r="A12" s="84"/>
      <c r="B12" s="84"/>
      <c r="C12" s="84" t="s">
        <v>11</v>
      </c>
      <c r="D12" s="84" t="s">
        <v>3</v>
      </c>
      <c r="E12" s="84" t="s">
        <v>4</v>
      </c>
      <c r="F12" s="85" t="s">
        <v>5</v>
      </c>
      <c r="G12" s="86" t="s">
        <v>12</v>
      </c>
      <c r="H12" s="84" t="s">
        <v>13</v>
      </c>
      <c r="I12" s="84" t="s">
        <v>14</v>
      </c>
      <c r="J12" s="84" t="s">
        <v>15</v>
      </c>
      <c r="K12" s="84" t="s">
        <v>16</v>
      </c>
    </row>
    <row r="13" spans="1:14" ht="15.75" customHeight="1" x14ac:dyDescent="0.25">
      <c r="A13" s="48" t="s">
        <v>17</v>
      </c>
      <c r="B13" s="87" t="s">
        <v>18</v>
      </c>
      <c r="C13" s="50">
        <f>J4</f>
        <v>100000000</v>
      </c>
      <c r="D13" s="50">
        <f>C13/10</f>
        <v>10000000</v>
      </c>
      <c r="E13" s="48">
        <v>1000</v>
      </c>
      <c r="F13" s="88">
        <f t="shared" ref="F13:F19" si="4">(E13/C13)*D13</f>
        <v>100.00000000000001</v>
      </c>
      <c r="G13" s="89">
        <f t="shared" ref="G13:G19" si="5">E13-F13</f>
        <v>900</v>
      </c>
      <c r="H13" s="48" t="e">
        <f>N7</f>
        <v>#DIV/0!</v>
      </c>
      <c r="I13" s="48">
        <f t="shared" ref="I13:I19" si="6">2*G13</f>
        <v>1800</v>
      </c>
      <c r="J13" s="48" t="e">
        <f t="shared" ref="J13:J19" si="7">H13+I13</f>
        <v>#DIV/0!</v>
      </c>
      <c r="K13" s="48" t="e">
        <f t="shared" ref="K13:K19" si="8">J13/1000</f>
        <v>#DIV/0!</v>
      </c>
    </row>
    <row r="14" spans="1:14" ht="15.75" customHeight="1" x14ac:dyDescent="0.25">
      <c r="A14" s="48" t="s">
        <v>19</v>
      </c>
      <c r="B14" s="87" t="s">
        <v>20</v>
      </c>
      <c r="C14" s="50">
        <f t="shared" ref="C14:C19" si="9">D13</f>
        <v>10000000</v>
      </c>
      <c r="D14" s="50">
        <f t="shared" ref="D14:D19" si="10">D13/10</f>
        <v>1000000</v>
      </c>
      <c r="E14" s="48">
        <v>1000</v>
      </c>
      <c r="F14" s="88">
        <f t="shared" si="4"/>
        <v>100</v>
      </c>
      <c r="G14" s="89">
        <f t="shared" si="5"/>
        <v>900</v>
      </c>
      <c r="H14" s="48" t="e">
        <f t="shared" ref="H14:H19" si="11">H13/10</f>
        <v>#DIV/0!</v>
      </c>
      <c r="I14" s="48">
        <f t="shared" si="6"/>
        <v>1800</v>
      </c>
      <c r="J14" s="48" t="e">
        <f t="shared" si="7"/>
        <v>#DIV/0!</v>
      </c>
      <c r="K14" s="48" t="e">
        <f t="shared" si="8"/>
        <v>#DIV/0!</v>
      </c>
    </row>
    <row r="15" spans="1:14" ht="15.75" customHeight="1" x14ac:dyDescent="0.25">
      <c r="A15" s="48" t="s">
        <v>21</v>
      </c>
      <c r="B15" s="87" t="s">
        <v>22</v>
      </c>
      <c r="C15" s="50">
        <f t="shared" si="9"/>
        <v>1000000</v>
      </c>
      <c r="D15" s="50">
        <f t="shared" si="10"/>
        <v>100000</v>
      </c>
      <c r="E15" s="48">
        <v>1000</v>
      </c>
      <c r="F15" s="88">
        <f t="shared" si="4"/>
        <v>100</v>
      </c>
      <c r="G15" s="89">
        <f t="shared" si="5"/>
        <v>900</v>
      </c>
      <c r="H15" s="48" t="e">
        <f t="shared" si="11"/>
        <v>#DIV/0!</v>
      </c>
      <c r="I15" s="48">
        <f t="shared" si="6"/>
        <v>1800</v>
      </c>
      <c r="J15" s="48" t="e">
        <f t="shared" si="7"/>
        <v>#DIV/0!</v>
      </c>
      <c r="K15" s="48" t="e">
        <f t="shared" si="8"/>
        <v>#DIV/0!</v>
      </c>
    </row>
    <row r="16" spans="1:14" ht="15.75" customHeight="1" x14ac:dyDescent="0.25">
      <c r="A16" s="48" t="s">
        <v>23</v>
      </c>
      <c r="B16" s="87" t="s">
        <v>24</v>
      </c>
      <c r="C16" s="50">
        <f t="shared" si="9"/>
        <v>100000</v>
      </c>
      <c r="D16" s="50">
        <f t="shared" si="10"/>
        <v>10000</v>
      </c>
      <c r="E16" s="48">
        <v>1000</v>
      </c>
      <c r="F16" s="88">
        <f t="shared" si="4"/>
        <v>100</v>
      </c>
      <c r="G16" s="89">
        <f t="shared" si="5"/>
        <v>900</v>
      </c>
      <c r="H16" s="48" t="e">
        <f t="shared" si="11"/>
        <v>#DIV/0!</v>
      </c>
      <c r="I16" s="48">
        <f t="shared" si="6"/>
        <v>1800</v>
      </c>
      <c r="J16" s="48" t="e">
        <f t="shared" si="7"/>
        <v>#DIV/0!</v>
      </c>
      <c r="K16" s="48" t="e">
        <f t="shared" si="8"/>
        <v>#DIV/0!</v>
      </c>
    </row>
    <row r="17" spans="1:11" ht="15.75" customHeight="1" x14ac:dyDescent="0.25">
      <c r="A17" s="48" t="s">
        <v>25</v>
      </c>
      <c r="B17" s="87" t="s">
        <v>26</v>
      </c>
      <c r="C17" s="50">
        <f t="shared" si="9"/>
        <v>10000</v>
      </c>
      <c r="D17" s="50">
        <f t="shared" si="10"/>
        <v>1000</v>
      </c>
      <c r="E17" s="48">
        <v>1000</v>
      </c>
      <c r="F17" s="88">
        <f t="shared" si="4"/>
        <v>100</v>
      </c>
      <c r="G17" s="89">
        <f t="shared" si="5"/>
        <v>900</v>
      </c>
      <c r="H17" s="48" t="e">
        <f t="shared" si="11"/>
        <v>#DIV/0!</v>
      </c>
      <c r="I17" s="48">
        <f t="shared" si="6"/>
        <v>1800</v>
      </c>
      <c r="J17" s="48" t="e">
        <f t="shared" si="7"/>
        <v>#DIV/0!</v>
      </c>
      <c r="K17" s="48" t="e">
        <f t="shared" si="8"/>
        <v>#DIV/0!</v>
      </c>
    </row>
    <row r="18" spans="1:11" ht="15.75" customHeight="1" x14ac:dyDescent="0.25">
      <c r="A18" s="48" t="s">
        <v>27</v>
      </c>
      <c r="B18" s="87" t="s">
        <v>28</v>
      </c>
      <c r="C18" s="50">
        <f t="shared" si="9"/>
        <v>1000</v>
      </c>
      <c r="D18" s="50">
        <f t="shared" si="10"/>
        <v>100</v>
      </c>
      <c r="E18" s="48">
        <v>1000</v>
      </c>
      <c r="F18" s="88">
        <f t="shared" si="4"/>
        <v>100</v>
      </c>
      <c r="G18" s="89">
        <f t="shared" si="5"/>
        <v>900</v>
      </c>
      <c r="H18" s="48" t="e">
        <f t="shared" si="11"/>
        <v>#DIV/0!</v>
      </c>
      <c r="I18" s="48">
        <f t="shared" si="6"/>
        <v>1800</v>
      </c>
      <c r="J18" s="48" t="e">
        <f t="shared" si="7"/>
        <v>#DIV/0!</v>
      </c>
      <c r="K18" s="48" t="e">
        <f t="shared" si="8"/>
        <v>#DIV/0!</v>
      </c>
    </row>
    <row r="19" spans="1:11" ht="15.75" customHeight="1" x14ac:dyDescent="0.25">
      <c r="A19" s="48" t="s">
        <v>29</v>
      </c>
      <c r="B19" s="87" t="s">
        <v>30</v>
      </c>
      <c r="C19" s="50">
        <f t="shared" si="9"/>
        <v>100</v>
      </c>
      <c r="D19" s="50">
        <f t="shared" si="10"/>
        <v>10</v>
      </c>
      <c r="E19" s="48">
        <v>1000</v>
      </c>
      <c r="F19" s="88">
        <f t="shared" si="4"/>
        <v>100</v>
      </c>
      <c r="G19" s="89">
        <f t="shared" si="5"/>
        <v>900</v>
      </c>
      <c r="H19" s="48" t="e">
        <f t="shared" si="11"/>
        <v>#DIV/0!</v>
      </c>
      <c r="I19" s="48">
        <f t="shared" si="6"/>
        <v>1800</v>
      </c>
      <c r="J19" s="48" t="e">
        <f t="shared" si="7"/>
        <v>#DIV/0!</v>
      </c>
      <c r="K19" s="48" t="e">
        <f t="shared" si="8"/>
        <v>#DIV/0!</v>
      </c>
    </row>
    <row r="20" spans="1:11" ht="15.75" customHeight="1" x14ac:dyDescent="0.25"/>
    <row r="21" spans="1:11" ht="15.75" customHeight="1" x14ac:dyDescent="0.25"/>
    <row r="22" spans="1:11" s="67" customFormat="1" ht="45" customHeight="1" x14ac:dyDescent="0.25">
      <c r="A22" s="84" t="s">
        <v>31</v>
      </c>
      <c r="B22" s="84"/>
      <c r="C22" s="84"/>
      <c r="D22" s="84"/>
      <c r="E22" s="84"/>
      <c r="F22" s="84"/>
      <c r="G22" s="90" t="s">
        <v>46</v>
      </c>
      <c r="H22" s="90" t="s">
        <v>47</v>
      </c>
      <c r="I22" s="90" t="s">
        <v>48</v>
      </c>
      <c r="J22" s="90" t="s">
        <v>49</v>
      </c>
      <c r="K22" s="90" t="s">
        <v>45</v>
      </c>
    </row>
    <row r="23" spans="1:11" ht="15.75" customHeight="1" x14ac:dyDescent="0.25">
      <c r="A23" s="48" t="s">
        <v>32</v>
      </c>
      <c r="B23" s="48" t="s">
        <v>33</v>
      </c>
      <c r="C23" s="48" t="s">
        <v>34</v>
      </c>
      <c r="D23" s="48" t="s">
        <v>35</v>
      </c>
      <c r="E23" s="48"/>
      <c r="F23" s="48"/>
      <c r="G23" s="91">
        <v>310</v>
      </c>
      <c r="H23" s="48">
        <v>2</v>
      </c>
      <c r="I23" s="48">
        <v>10000</v>
      </c>
      <c r="J23" s="49">
        <f>(H23*I23)/G23</f>
        <v>64.516129032258064</v>
      </c>
      <c r="K23" s="50">
        <f>I23-J23</f>
        <v>9935.4838709677424</v>
      </c>
    </row>
    <row r="24" spans="1:11" ht="15.75" customHeight="1" x14ac:dyDescent="0.25">
      <c r="A24" s="48">
        <v>2</v>
      </c>
      <c r="B24" s="48">
        <v>0.5</v>
      </c>
      <c r="C24" s="48">
        <v>20</v>
      </c>
      <c r="D24" s="48">
        <f>(C24/A24)*B24</f>
        <v>5</v>
      </c>
      <c r="E24" s="48"/>
      <c r="F24" s="48"/>
      <c r="G24" s="48"/>
      <c r="H24" s="48"/>
      <c r="I24" s="48"/>
      <c r="J24" s="48"/>
      <c r="K24" s="48"/>
    </row>
    <row r="25" spans="1:11" ht="15.75" customHeight="1" x14ac:dyDescent="0.25"/>
    <row r="26" spans="1:11" ht="15.75" customHeight="1" x14ac:dyDescent="0.25"/>
    <row r="27" spans="1:11" ht="15.75" customHeight="1" x14ac:dyDescent="0.25"/>
    <row r="28" spans="1:11" ht="15.75" customHeight="1" x14ac:dyDescent="0.25"/>
    <row r="29" spans="1:11" ht="15.75" customHeight="1" x14ac:dyDescent="0.25"/>
    <row r="30" spans="1:11" ht="15.75" customHeight="1" x14ac:dyDescent="0.25"/>
    <row r="31" spans="1:11" ht="15.75" customHeight="1" x14ac:dyDescent="0.25"/>
    <row r="32" spans="1:11"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row r="1001" ht="15.75" customHeight="1" x14ac:dyDescent="0.25"/>
  </sheetData>
  <mergeCells count="1">
    <mergeCell ref="A1:N1"/>
  </mergeCells>
  <pageMargins left="0.7" right="0.7" top="0.75" bottom="0.75" header="0" footer="0"/>
  <pageSetup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1000"/>
  <sheetViews>
    <sheetView workbookViewId="0">
      <selection sqref="A1:XFD1"/>
    </sheetView>
  </sheetViews>
  <sheetFormatPr defaultColWidth="11.125" defaultRowHeight="15" customHeight="1" x14ac:dyDescent="0.25"/>
  <cols>
    <col min="1" max="1" width="19.75" bestFit="1" customWidth="1"/>
    <col min="2" max="2" width="12.875" customWidth="1"/>
    <col min="3" max="3" width="11.125" customWidth="1"/>
    <col min="4" max="4" width="10.625" customWidth="1"/>
    <col min="5" max="5" width="12.375" customWidth="1"/>
    <col min="6" max="7" width="13.5" customWidth="1"/>
    <col min="8" max="8" width="10.625" customWidth="1"/>
    <col min="9" max="9" width="15.625" customWidth="1"/>
    <col min="10" max="10" width="14.5" customWidth="1"/>
    <col min="11" max="11" width="15" customWidth="1"/>
    <col min="12" max="12" width="14" customWidth="1"/>
    <col min="13" max="13" width="8.375" customWidth="1"/>
    <col min="14" max="14" width="16.375" customWidth="1"/>
    <col min="15" max="15" width="14.625" customWidth="1"/>
    <col min="16" max="16" width="10.5" customWidth="1"/>
    <col min="17" max="17" width="12.625" customWidth="1"/>
    <col min="18" max="18" width="17.125" customWidth="1"/>
    <col min="19" max="26" width="10.5" customWidth="1"/>
  </cols>
  <sheetData>
    <row r="1" spans="1:14" ht="15.75" customHeight="1" x14ac:dyDescent="0.25">
      <c r="A1" s="44" t="s">
        <v>57</v>
      </c>
      <c r="B1" s="1"/>
      <c r="C1" s="1"/>
      <c r="D1" s="1"/>
      <c r="E1" s="1"/>
      <c r="F1" s="1"/>
      <c r="G1" s="2"/>
      <c r="H1" s="1"/>
      <c r="I1" s="3" t="s">
        <v>0</v>
      </c>
      <c r="J1" s="4"/>
      <c r="K1" s="5"/>
      <c r="L1" s="5"/>
      <c r="M1" s="5"/>
      <c r="N1" s="1" t="s">
        <v>1</v>
      </c>
    </row>
    <row r="2" spans="1:14" s="13" customFormat="1" ht="51.75" customHeight="1" x14ac:dyDescent="0.25">
      <c r="A2" s="15" t="s">
        <v>40</v>
      </c>
      <c r="B2" s="16" t="s">
        <v>39</v>
      </c>
      <c r="C2" s="16"/>
      <c r="D2" s="16" t="s">
        <v>41</v>
      </c>
      <c r="E2" s="16" t="s">
        <v>42</v>
      </c>
      <c r="F2" s="16"/>
      <c r="G2" s="17" t="s">
        <v>44</v>
      </c>
      <c r="H2" s="18" t="s">
        <v>43</v>
      </c>
      <c r="I2" s="24" t="s">
        <v>2</v>
      </c>
      <c r="J2" s="24" t="s">
        <v>3</v>
      </c>
      <c r="K2" s="24" t="s">
        <v>4</v>
      </c>
      <c r="L2" s="25" t="s">
        <v>5</v>
      </c>
      <c r="M2" s="25" t="s">
        <v>6</v>
      </c>
      <c r="N2" s="26" t="s">
        <v>7</v>
      </c>
    </row>
    <row r="3" spans="1:14" ht="15.75" customHeight="1" x14ac:dyDescent="0.25">
      <c r="A3" s="19" t="s">
        <v>51</v>
      </c>
      <c r="B3" s="20">
        <v>3343</v>
      </c>
      <c r="C3" s="21" t="s">
        <v>8</v>
      </c>
      <c r="D3" s="22">
        <v>30.6</v>
      </c>
      <c r="E3" s="20" t="s">
        <v>54</v>
      </c>
      <c r="F3" s="21" t="s">
        <v>9</v>
      </c>
      <c r="G3" s="23">
        <v>8480000000</v>
      </c>
      <c r="H3" s="21"/>
      <c r="I3" s="27">
        <f t="shared" ref="I3:I5" si="0">G3</f>
        <v>8480000000</v>
      </c>
      <c r="J3" s="27">
        <v>100000000</v>
      </c>
      <c r="K3" s="28">
        <v>1000</v>
      </c>
      <c r="L3" s="29">
        <f t="shared" ref="L3:L5" si="1">(K3/I3)*J3</f>
        <v>11.79245283018868</v>
      </c>
      <c r="M3" s="29">
        <f t="shared" ref="M3:M5" si="2">1000-L3</f>
        <v>988.20754716981128</v>
      </c>
      <c r="N3" s="30">
        <f t="shared" ref="N3:N5" si="3">L3*D3</f>
        <v>360.84905660377359</v>
      </c>
    </row>
    <row r="4" spans="1:14" ht="15.75" customHeight="1" x14ac:dyDescent="0.25">
      <c r="A4" s="22" t="s">
        <v>52</v>
      </c>
      <c r="B4" s="20">
        <v>3340</v>
      </c>
      <c r="C4" s="21" t="s">
        <v>8</v>
      </c>
      <c r="D4" s="22">
        <v>56.4</v>
      </c>
      <c r="E4" s="20" t="s">
        <v>55</v>
      </c>
      <c r="F4" s="21" t="s">
        <v>9</v>
      </c>
      <c r="G4" s="23">
        <v>15600000000</v>
      </c>
      <c r="H4" s="21"/>
      <c r="I4" s="27">
        <f t="shared" si="0"/>
        <v>15600000000</v>
      </c>
      <c r="J4" s="27">
        <v>100000000</v>
      </c>
      <c r="K4" s="28">
        <v>1000</v>
      </c>
      <c r="L4" s="29">
        <f t="shared" si="1"/>
        <v>6.4102564102564106</v>
      </c>
      <c r="M4" s="29">
        <f t="shared" si="2"/>
        <v>993.58974358974353</v>
      </c>
      <c r="N4" s="30">
        <f t="shared" si="3"/>
        <v>361.53846153846155</v>
      </c>
    </row>
    <row r="5" spans="1:14" ht="15.75" customHeight="1" x14ac:dyDescent="0.25">
      <c r="A5" s="22" t="s">
        <v>53</v>
      </c>
      <c r="B5" s="21">
        <v>2369</v>
      </c>
      <c r="C5" s="21" t="s">
        <v>8</v>
      </c>
      <c r="D5" s="22">
        <v>12.1</v>
      </c>
      <c r="E5" s="20" t="s">
        <v>56</v>
      </c>
      <c r="F5" s="21" t="s">
        <v>9</v>
      </c>
      <c r="G5" s="23">
        <v>4730000000</v>
      </c>
      <c r="H5" s="21"/>
      <c r="I5" s="27">
        <f t="shared" si="0"/>
        <v>4730000000</v>
      </c>
      <c r="J5" s="27">
        <v>100000000</v>
      </c>
      <c r="K5" s="28">
        <v>1000</v>
      </c>
      <c r="L5" s="29">
        <f t="shared" si="1"/>
        <v>21.141649048625791</v>
      </c>
      <c r="M5" s="29">
        <f t="shared" si="2"/>
        <v>978.85835095137418</v>
      </c>
      <c r="N5" s="30">
        <f t="shared" si="3"/>
        <v>255.81395348837205</v>
      </c>
    </row>
    <row r="6" spans="1:14" ht="15.75" customHeight="1" x14ac:dyDescent="0.25">
      <c r="A6" s="21"/>
      <c r="B6" s="21"/>
      <c r="C6" s="21"/>
      <c r="D6" s="21"/>
      <c r="E6" s="21"/>
      <c r="F6" s="20"/>
      <c r="G6" s="21"/>
      <c r="H6" s="21"/>
      <c r="I6" s="28"/>
      <c r="J6" s="28"/>
      <c r="K6" s="28"/>
      <c r="L6" s="31"/>
      <c r="M6" s="31"/>
      <c r="N6" s="32">
        <f>SUM(N3:N5)</f>
        <v>978.20147163060722</v>
      </c>
    </row>
    <row r="7" spans="1:14" ht="15.75" customHeight="1" x14ac:dyDescent="0.25">
      <c r="A7" s="1"/>
      <c r="B7" s="1"/>
      <c r="C7" s="1"/>
      <c r="D7" s="1"/>
      <c r="E7" s="1"/>
      <c r="F7" s="6"/>
      <c r="G7" s="6"/>
      <c r="H7" s="7"/>
      <c r="I7" s="8"/>
      <c r="J7" s="9"/>
      <c r="K7" s="10"/>
      <c r="L7" s="11"/>
      <c r="M7" s="12"/>
      <c r="N7" s="1"/>
    </row>
    <row r="8" spans="1:14" ht="15.75" customHeight="1" x14ac:dyDescent="0.25"/>
    <row r="9" spans="1:14" ht="15.75" customHeight="1" x14ac:dyDescent="0.25"/>
    <row r="10" spans="1:14" ht="15.75" customHeight="1" x14ac:dyDescent="0.25">
      <c r="C10" s="14" t="s">
        <v>10</v>
      </c>
    </row>
    <row r="11" spans="1:14" s="13" customFormat="1" ht="69.75" customHeight="1" x14ac:dyDescent="0.25">
      <c r="A11" s="33"/>
      <c r="B11" s="33"/>
      <c r="C11" s="33" t="s">
        <v>11</v>
      </c>
      <c r="D11" s="33" t="s">
        <v>3</v>
      </c>
      <c r="E11" s="33" t="s">
        <v>4</v>
      </c>
      <c r="F11" s="34" t="s">
        <v>5</v>
      </c>
      <c r="G11" s="35" t="s">
        <v>12</v>
      </c>
      <c r="H11" s="33" t="s">
        <v>13</v>
      </c>
      <c r="I11" s="33" t="s">
        <v>14</v>
      </c>
      <c r="J11" s="33" t="s">
        <v>15</v>
      </c>
      <c r="K11" s="33" t="s">
        <v>16</v>
      </c>
    </row>
    <row r="12" spans="1:14" ht="15.75" customHeight="1" x14ac:dyDescent="0.25">
      <c r="A12" s="36" t="s">
        <v>17</v>
      </c>
      <c r="B12" s="37" t="s">
        <v>18</v>
      </c>
      <c r="C12" s="38">
        <f>J3</f>
        <v>100000000</v>
      </c>
      <c r="D12" s="38">
        <f>C12/10</f>
        <v>10000000</v>
      </c>
      <c r="E12" s="36">
        <v>1000</v>
      </c>
      <c r="F12" s="39">
        <f t="shared" ref="F12:F18" si="4">(E12/C12)*D12</f>
        <v>100.00000000000001</v>
      </c>
      <c r="G12" s="40">
        <f t="shared" ref="G12:G18" si="5">E12-F12</f>
        <v>900</v>
      </c>
      <c r="H12" s="36">
        <f>N6</f>
        <v>978.20147163060722</v>
      </c>
      <c r="I12" s="36">
        <f t="shared" ref="I12:I18" si="6">2*G12</f>
        <v>1800</v>
      </c>
      <c r="J12" s="36">
        <f t="shared" ref="J12:J18" si="7">H12+I12</f>
        <v>2778.2014716306071</v>
      </c>
      <c r="K12" s="36">
        <f t="shared" ref="K12:K18" si="8">J12/1000</f>
        <v>2.7782014716306072</v>
      </c>
    </row>
    <row r="13" spans="1:14" ht="15.75" customHeight="1" x14ac:dyDescent="0.25">
      <c r="A13" s="36" t="s">
        <v>19</v>
      </c>
      <c r="B13" s="37" t="s">
        <v>20</v>
      </c>
      <c r="C13" s="38">
        <f t="shared" ref="C13:C18" si="9">D12</f>
        <v>10000000</v>
      </c>
      <c r="D13" s="38">
        <f t="shared" ref="D13:D18" si="10">D12/10</f>
        <v>1000000</v>
      </c>
      <c r="E13" s="36">
        <v>1000</v>
      </c>
      <c r="F13" s="39">
        <f t="shared" si="4"/>
        <v>100</v>
      </c>
      <c r="G13" s="40">
        <f t="shared" si="5"/>
        <v>900</v>
      </c>
      <c r="H13" s="36">
        <f t="shared" ref="H13:H18" si="11">H12/10</f>
        <v>97.820147163060724</v>
      </c>
      <c r="I13" s="36">
        <f t="shared" si="6"/>
        <v>1800</v>
      </c>
      <c r="J13" s="36">
        <f t="shared" si="7"/>
        <v>1897.8201471630607</v>
      </c>
      <c r="K13" s="36">
        <f t="shared" si="8"/>
        <v>1.8978201471630607</v>
      </c>
    </row>
    <row r="14" spans="1:14" ht="15.75" customHeight="1" x14ac:dyDescent="0.25">
      <c r="A14" s="36" t="s">
        <v>21</v>
      </c>
      <c r="B14" s="37" t="s">
        <v>22</v>
      </c>
      <c r="C14" s="38">
        <f t="shared" si="9"/>
        <v>1000000</v>
      </c>
      <c r="D14" s="38">
        <f t="shared" si="10"/>
        <v>100000</v>
      </c>
      <c r="E14" s="36">
        <v>1000</v>
      </c>
      <c r="F14" s="39">
        <f t="shared" si="4"/>
        <v>100</v>
      </c>
      <c r="G14" s="40">
        <f t="shared" si="5"/>
        <v>900</v>
      </c>
      <c r="H14" s="36">
        <f t="shared" si="11"/>
        <v>9.7820147163060724</v>
      </c>
      <c r="I14" s="36">
        <f t="shared" si="6"/>
        <v>1800</v>
      </c>
      <c r="J14" s="36">
        <f t="shared" si="7"/>
        <v>1809.7820147163061</v>
      </c>
      <c r="K14" s="36">
        <f t="shared" si="8"/>
        <v>1.8097820147163062</v>
      </c>
    </row>
    <row r="15" spans="1:14" ht="15.75" customHeight="1" x14ac:dyDescent="0.25">
      <c r="A15" s="36" t="s">
        <v>23</v>
      </c>
      <c r="B15" s="37" t="s">
        <v>24</v>
      </c>
      <c r="C15" s="38">
        <f t="shared" si="9"/>
        <v>100000</v>
      </c>
      <c r="D15" s="38">
        <f t="shared" si="10"/>
        <v>10000</v>
      </c>
      <c r="E15" s="36">
        <v>1000</v>
      </c>
      <c r="F15" s="39">
        <f t="shared" si="4"/>
        <v>100</v>
      </c>
      <c r="G15" s="40">
        <f t="shared" si="5"/>
        <v>900</v>
      </c>
      <c r="H15" s="36">
        <f t="shared" si="11"/>
        <v>0.97820147163060722</v>
      </c>
      <c r="I15" s="36">
        <f t="shared" si="6"/>
        <v>1800</v>
      </c>
      <c r="J15" s="36">
        <f t="shared" si="7"/>
        <v>1800.9782014716307</v>
      </c>
      <c r="K15" s="36">
        <f t="shared" si="8"/>
        <v>1.8009782014716307</v>
      </c>
    </row>
    <row r="16" spans="1:14" ht="15.75" customHeight="1" x14ac:dyDescent="0.25">
      <c r="A16" s="36" t="s">
        <v>25</v>
      </c>
      <c r="B16" s="37" t="s">
        <v>26</v>
      </c>
      <c r="C16" s="38">
        <f t="shared" si="9"/>
        <v>10000</v>
      </c>
      <c r="D16" s="38">
        <f t="shared" si="10"/>
        <v>1000</v>
      </c>
      <c r="E16" s="36">
        <v>1000</v>
      </c>
      <c r="F16" s="39">
        <f t="shared" si="4"/>
        <v>100</v>
      </c>
      <c r="G16" s="40">
        <f t="shared" si="5"/>
        <v>900</v>
      </c>
      <c r="H16" s="36">
        <f t="shared" si="11"/>
        <v>9.7820147163060728E-2</v>
      </c>
      <c r="I16" s="36">
        <f t="shared" si="6"/>
        <v>1800</v>
      </c>
      <c r="J16" s="36">
        <f t="shared" si="7"/>
        <v>1800.097820147163</v>
      </c>
      <c r="K16" s="36">
        <f t="shared" si="8"/>
        <v>1.8000978201471631</v>
      </c>
    </row>
    <row r="17" spans="1:11" ht="15.75" customHeight="1" x14ac:dyDescent="0.25">
      <c r="A17" s="36" t="s">
        <v>27</v>
      </c>
      <c r="B17" s="37" t="s">
        <v>28</v>
      </c>
      <c r="C17" s="38">
        <f t="shared" si="9"/>
        <v>1000</v>
      </c>
      <c r="D17" s="38">
        <f t="shared" si="10"/>
        <v>100</v>
      </c>
      <c r="E17" s="36">
        <v>1000</v>
      </c>
      <c r="F17" s="39">
        <f t="shared" si="4"/>
        <v>100</v>
      </c>
      <c r="G17" s="40">
        <f t="shared" si="5"/>
        <v>900</v>
      </c>
      <c r="H17" s="36">
        <f t="shared" si="11"/>
        <v>9.7820147163060721E-3</v>
      </c>
      <c r="I17" s="36">
        <f t="shared" si="6"/>
        <v>1800</v>
      </c>
      <c r="J17" s="36">
        <f t="shared" si="7"/>
        <v>1800.0097820147164</v>
      </c>
      <c r="K17" s="36">
        <f t="shared" si="8"/>
        <v>1.8000097820147163</v>
      </c>
    </row>
    <row r="18" spans="1:11" ht="15.75" customHeight="1" x14ac:dyDescent="0.25">
      <c r="A18" s="36" t="s">
        <v>29</v>
      </c>
      <c r="B18" s="37" t="s">
        <v>30</v>
      </c>
      <c r="C18" s="38">
        <f t="shared" si="9"/>
        <v>100</v>
      </c>
      <c r="D18" s="38">
        <f t="shared" si="10"/>
        <v>10</v>
      </c>
      <c r="E18" s="36">
        <v>1000</v>
      </c>
      <c r="F18" s="39">
        <f t="shared" si="4"/>
        <v>100</v>
      </c>
      <c r="G18" s="40">
        <f t="shared" si="5"/>
        <v>900</v>
      </c>
      <c r="H18" s="36">
        <f t="shared" si="11"/>
        <v>9.7820147163060712E-4</v>
      </c>
      <c r="I18" s="36">
        <f t="shared" si="6"/>
        <v>1800</v>
      </c>
      <c r="J18" s="36">
        <f t="shared" si="7"/>
        <v>1800.0009782014715</v>
      </c>
      <c r="K18" s="36">
        <f t="shared" si="8"/>
        <v>1.8000009782014714</v>
      </c>
    </row>
    <row r="19" spans="1:11" ht="15.75" customHeight="1" x14ac:dyDescent="0.25"/>
    <row r="20" spans="1:11" ht="15.75" customHeight="1" x14ac:dyDescent="0.25"/>
    <row r="21" spans="1:11" s="13" customFormat="1" ht="45" customHeight="1" x14ac:dyDescent="0.25">
      <c r="A21" s="33" t="s">
        <v>31</v>
      </c>
      <c r="B21" s="33"/>
      <c r="C21" s="33"/>
      <c r="D21" s="33"/>
      <c r="E21" s="33"/>
      <c r="F21" s="33"/>
      <c r="G21" s="41" t="s">
        <v>46</v>
      </c>
      <c r="H21" s="41" t="s">
        <v>47</v>
      </c>
      <c r="I21" s="41" t="s">
        <v>48</v>
      </c>
      <c r="J21" s="41" t="s">
        <v>49</v>
      </c>
      <c r="K21" s="41" t="s">
        <v>45</v>
      </c>
    </row>
    <row r="22" spans="1:11" ht="15.75" customHeight="1" x14ac:dyDescent="0.25">
      <c r="A22" s="36" t="s">
        <v>32</v>
      </c>
      <c r="B22" s="36" t="s">
        <v>33</v>
      </c>
      <c r="C22" s="36" t="s">
        <v>34</v>
      </c>
      <c r="D22" s="36" t="s">
        <v>35</v>
      </c>
      <c r="E22" s="36"/>
      <c r="F22" s="36"/>
      <c r="G22" s="42">
        <v>310</v>
      </c>
      <c r="H22" s="36">
        <v>2</v>
      </c>
      <c r="I22" s="36">
        <v>10000</v>
      </c>
      <c r="J22" s="43">
        <f>(H22*I22)/G22</f>
        <v>64.516129032258064</v>
      </c>
      <c r="K22" s="38">
        <f>I22-J22</f>
        <v>9935.4838709677424</v>
      </c>
    </row>
    <row r="23" spans="1:11" ht="15.75" customHeight="1" x14ac:dyDescent="0.25">
      <c r="A23" s="36">
        <v>2</v>
      </c>
      <c r="B23" s="36">
        <v>0.5</v>
      </c>
      <c r="C23" s="36">
        <v>20</v>
      </c>
      <c r="D23" s="36">
        <f>(C23/A23)*B23</f>
        <v>5</v>
      </c>
      <c r="E23" s="36"/>
      <c r="F23" s="36"/>
      <c r="G23" s="36"/>
      <c r="H23" s="36"/>
      <c r="I23" s="36"/>
      <c r="J23" s="36"/>
      <c r="K23" s="36"/>
    </row>
    <row r="24" spans="1:11" ht="15.75" customHeight="1" x14ac:dyDescent="0.25"/>
    <row r="25" spans="1:11" ht="15.75" customHeight="1" x14ac:dyDescent="0.25"/>
    <row r="26" spans="1:11" ht="15.75" customHeight="1" x14ac:dyDescent="0.25"/>
    <row r="27" spans="1:11" ht="15.75" customHeight="1" x14ac:dyDescent="0.25"/>
    <row r="28" spans="1:11" ht="15.75" customHeight="1" x14ac:dyDescent="0.25"/>
    <row r="29" spans="1:11" ht="15.75" customHeight="1" x14ac:dyDescent="0.25"/>
    <row r="30" spans="1:11" ht="15.75" customHeight="1" x14ac:dyDescent="0.25"/>
    <row r="31" spans="1:11" ht="15.75" customHeight="1" x14ac:dyDescent="0.25"/>
    <row r="32" spans="1:11"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B7D07ED770251F40850761D4BCFD2A2A" ma:contentTypeVersion="15" ma:contentTypeDescription="Create a new document." ma:contentTypeScope="" ma:versionID="54c6cb0ca4a484e5b36864921a9b00f3">
  <xsd:schema xmlns:xsd="http://www.w3.org/2001/XMLSchema" xmlns:xs="http://www.w3.org/2001/XMLSchema" xmlns:p="http://schemas.microsoft.com/office/2006/metadata/properties" xmlns:ns1="http://schemas.microsoft.com/sharepoint/v3" xmlns:ns3="1cb185b4-3443-4350-b4f5-37a839150a50" xmlns:ns4="e995e176-772d-4b3c-959f-808a6ba7da6e" targetNamespace="http://schemas.microsoft.com/office/2006/metadata/properties" ma:root="true" ma:fieldsID="a58e7bc6c9c977c19dfcae5bba0a04a0" ns1:_="" ns3:_="" ns4:_="">
    <xsd:import namespace="http://schemas.microsoft.com/sharepoint/v3"/>
    <xsd:import namespace="1cb185b4-3443-4350-b4f5-37a839150a50"/>
    <xsd:import namespace="e995e176-772d-4b3c-959f-808a6ba7da6e"/>
    <xsd:element name="properties">
      <xsd:complexType>
        <xsd:sequence>
          <xsd:element name="documentManagement">
            <xsd:complexType>
              <xsd:all>
                <xsd:element ref="ns3:SharedWithUsers" minOccurs="0"/>
                <xsd:element ref="ns3:SharedWithDetails" minOccurs="0"/>
                <xsd:element ref="ns3:SharingHintHash" minOccurs="0"/>
                <xsd:element ref="ns1:_ip_UnifiedCompliancePolicyProperties" minOccurs="0"/>
                <xsd:element ref="ns1:_ip_UnifiedCompliancePolicyUIAction" minOccurs="0"/>
                <xsd:element ref="ns4:MediaServiceMetadata" minOccurs="0"/>
                <xsd:element ref="ns4:MediaServiceFastMetadata" minOccurs="0"/>
                <xsd:element ref="ns4:MediaServiceDateTaken" minOccurs="0"/>
                <xsd:element ref="ns4:MediaServiceAutoTags" minOccurs="0"/>
                <xsd:element ref="ns4:MediaServiceOCR" minOccurs="0"/>
                <xsd:element ref="ns4:MediaServiceEventHashCode" minOccurs="0"/>
                <xsd:element ref="ns4:MediaServiceGenerationTime" minOccurs="0"/>
                <xsd:element ref="ns4:MediaServiceLocation" minOccurs="0"/>
                <xsd:element ref="ns4:MediaServiceAutoKeyPoints" minOccurs="0"/>
                <xsd:element ref="ns4: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1" nillable="true" ma:displayName="Unified Compliance Policy Properties" ma:description="" ma:hidden="true" ma:internalName="_ip_UnifiedCompliancePolicyProperties">
      <xsd:simpleType>
        <xsd:restriction base="dms:Note"/>
      </xsd:simpleType>
    </xsd:element>
    <xsd:element name="_ip_UnifiedCompliancePolicyUIAction" ma:index="12" nillable="true" ma:displayName="Unified Compliance Policy UI Action" ma:descrip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cb185b4-3443-4350-b4f5-37a839150a50"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SharingHintHash" ma:index="10" nillable="true" ma:displayName="Sharing Hint Hash" ma:description=""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e995e176-772d-4b3c-959f-808a6ba7da6e" elementFormDefault="qualified">
    <xsd:import namespace="http://schemas.microsoft.com/office/2006/documentManagement/types"/>
    <xsd:import namespace="http://schemas.microsoft.com/office/infopath/2007/PartnerControls"/>
    <xsd:element name="MediaServiceMetadata" ma:index="13" nillable="true" ma:displayName="MediaServiceMetadata" ma:description="" ma:hidden="true" ma:internalName="MediaServiceMetadata" ma:readOnly="true">
      <xsd:simpleType>
        <xsd:restriction base="dms:Note"/>
      </xsd:simpleType>
    </xsd:element>
    <xsd:element name="MediaServiceFastMetadata" ma:index="14" nillable="true" ma:displayName="MediaServiceFastMetadata" ma:description="" ma:hidden="true" ma:internalName="MediaServiceFastMetadata" ma:readOnly="true">
      <xsd:simpleType>
        <xsd:restriction base="dms:Note"/>
      </xsd:simpleType>
    </xsd:element>
    <xsd:element name="MediaServiceDateTaken" ma:index="15" nillable="true" ma:displayName="MediaServiceDateTaken" ma:description="" ma:hidden="true" ma:internalName="MediaServiceDateTaken" ma:readOnly="true">
      <xsd:simpleType>
        <xsd:restriction base="dms:Text"/>
      </xsd:simpleType>
    </xsd:element>
    <xsd:element name="MediaServiceAutoTags" ma:index="16" nillable="true" ma:displayName="MediaServiceAutoTags" ma:description="" ma:internalName="MediaServiceAutoTags" ma:readOnly="true">
      <xsd:simpleType>
        <xsd:restriction base="dms:Text"/>
      </xsd:simpleType>
    </xsd:element>
    <xsd:element name="MediaServiceOCR" ma:index="17" nillable="true" ma:displayName="MediaServiceOCR" ma:internalName="MediaServiceOCR" ma:readOnly="true">
      <xsd:simpleType>
        <xsd:restriction base="dms:Note">
          <xsd:maxLength value="255"/>
        </xsd:restriction>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Location" ma:index="20" nillable="true" ma:displayName="Location" ma:internalName="MediaServiceLocation" ma:readOnly="true">
      <xsd:simpleType>
        <xsd:restriction base="dms:Text"/>
      </xsd:simpleType>
    </xsd:element>
    <xsd:element name="MediaServiceAutoKeyPoints" ma:index="21" nillable="true" ma:displayName="MediaServiceAutoKeyPoints" ma:hidden="true" ma:internalName="MediaServiceAutoKeyPoints" ma:readOnly="true">
      <xsd:simpleType>
        <xsd:restriction base="dms:Note"/>
      </xsd:simpleType>
    </xsd:element>
    <xsd:element name="MediaServiceKeyPoints" ma:index="22"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4F377A0-4B7F-41CA-B943-D45DBC158609}">
  <ds:schemaRefs>
    <ds:schemaRef ds:uri="http://purl.org/dc/elements/1.1/"/>
    <ds:schemaRef ds:uri="1cb185b4-3443-4350-b4f5-37a839150a50"/>
    <ds:schemaRef ds:uri="http://schemas.microsoft.com/office/infopath/2007/PartnerControls"/>
    <ds:schemaRef ds:uri="http://schemas.microsoft.com/office/2006/metadata/properties"/>
    <ds:schemaRef ds:uri="http://purl.org/dc/terms/"/>
    <ds:schemaRef ds:uri="http://schemas.microsoft.com/sharepoint/v3"/>
    <ds:schemaRef ds:uri="http://schemas.microsoft.com/office/2006/documentManagement/types"/>
    <ds:schemaRef ds:uri="http://schemas.openxmlformats.org/package/2006/metadata/core-properties"/>
    <ds:schemaRef ds:uri="e995e176-772d-4b3c-959f-808a6ba7da6e"/>
    <ds:schemaRef ds:uri="http://www.w3.org/XML/1998/namespace"/>
    <ds:schemaRef ds:uri="http://purl.org/dc/dcmitype/"/>
  </ds:schemaRefs>
</ds:datastoreItem>
</file>

<file path=customXml/itemProps2.xml><?xml version="1.0" encoding="utf-8"?>
<ds:datastoreItem xmlns:ds="http://schemas.openxmlformats.org/officeDocument/2006/customXml" ds:itemID="{5DFCD323-BC52-4DD1-B2D2-3073A8FD72D3}">
  <ds:schemaRefs>
    <ds:schemaRef ds:uri="http://schemas.microsoft.com/sharepoint/v3/contenttype/forms"/>
  </ds:schemaRefs>
</ds:datastoreItem>
</file>

<file path=customXml/itemProps3.xml><?xml version="1.0" encoding="utf-8"?>
<ds:datastoreItem xmlns:ds="http://schemas.openxmlformats.org/officeDocument/2006/customXml" ds:itemID="{232804C0-D53D-47E9-ACD2-1EE0AFF9FF3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1cb185b4-3443-4350-b4f5-37a839150a50"/>
    <ds:schemaRef ds:uri="e995e176-772d-4b3c-959f-808a6ba7da6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Editable</vt:lpstr>
      <vt:lpstr>Example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Abby Beatty</dc:creator>
  <cp:lastModifiedBy>Abby Beatty</cp:lastModifiedBy>
  <dcterms:created xsi:type="dcterms:W3CDTF">2019-09-26T19:58:15Z</dcterms:created>
  <dcterms:modified xsi:type="dcterms:W3CDTF">2019-09-27T15:34:08Z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0x010100B7D07ED770251F40850761D4BCFD2A2A</vt:lpwstr>
  </property>
</Properties>
</file>