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ffitt-my.sharepoint.com/personal/anders_berglund_moffitt_org/Documents/PAPERS/2023/CLIA_RSI_12CK/TABLES/"/>
    </mc:Choice>
  </mc:AlternateContent>
  <xr:revisionPtr revIDLastSave="13" documentId="8_{BEAC9C85-1D4F-FB46-BA44-C3B9D704EF98}" xr6:coauthVersionLast="47" xr6:coauthVersionMax="47" xr10:uidLastSave="{38C03D81-B4C9-AC4A-8576-2D00A8809A36}"/>
  <bookViews>
    <workbookView xWindow="3400" yWindow="4500" windowWidth="28980" windowHeight="18880" xr2:uid="{CF8D50F9-AAFA-0A4A-968A-92799934F76F}"/>
  </bookViews>
  <sheets>
    <sheet name="Proficiency" sheetId="1" r:id="rId1"/>
    <sheet name="Repeatability" sheetId="2" r:id="rId2"/>
    <sheet name="O2O" sheetId="3" r:id="rId3"/>
    <sheet name="Run1 vs Run2" sheetId="4" r:id="rId4"/>
    <sheet name="LOD" sheetId="5" r:id="rId5"/>
    <sheet name="ImpMacroDiss" sheetId="6" r:id="rId6"/>
    <sheet name="SurgVsBiop_A" sheetId="7" r:id="rId7"/>
    <sheet name="SurgVsBiop_B" sheetId="8" r:id="rId8"/>
    <sheet name="Concordance" sheetId="9" r:id="rId9"/>
    <sheet name="Concordance Rang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I6" i="2" s="1"/>
  <c r="I7" i="2" s="1"/>
  <c r="H5" i="2"/>
  <c r="H4" i="2"/>
  <c r="H3" i="2"/>
  <c r="H2" i="2"/>
  <c r="H6" i="2" s="1"/>
  <c r="H7" i="2" s="1"/>
  <c r="D2" i="10"/>
  <c r="E2" i="10" s="1"/>
  <c r="D3" i="10"/>
  <c r="E3" i="10"/>
  <c r="D4" i="10"/>
  <c r="E4" i="10" s="1"/>
  <c r="D5" i="10"/>
  <c r="E5" i="10"/>
  <c r="D6" i="10"/>
  <c r="E6" i="10" s="1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24" i="10"/>
  <c r="E24" i="10"/>
  <c r="D25" i="10"/>
  <c r="E25" i="10"/>
  <c r="D26" i="10"/>
  <c r="E26" i="10"/>
  <c r="E38" i="10" s="1"/>
  <c r="E44" i="10" s="1"/>
  <c r="D27" i="10"/>
  <c r="E27" i="10"/>
  <c r="D28" i="10"/>
  <c r="E28" i="10"/>
  <c r="D29" i="10"/>
  <c r="E29" i="10"/>
  <c r="D30" i="10"/>
  <c r="E30" i="10" s="1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E41" i="10"/>
  <c r="E43" i="10" s="1"/>
  <c r="E42" i="10"/>
  <c r="E16" i="10" l="1"/>
  <c r="E18" i="10" s="1"/>
</calcChain>
</file>

<file path=xl/sharedStrings.xml><?xml version="1.0" encoding="utf-8"?>
<sst xmlns="http://schemas.openxmlformats.org/spreadsheetml/2006/main" count="603" uniqueCount="253">
  <si>
    <t>CLIA_PR_11</t>
  </si>
  <si>
    <t>CLIA_PR_12</t>
  </si>
  <si>
    <t>CLIA_PR_13</t>
  </si>
  <si>
    <t>CLIA_PR_14</t>
  </si>
  <si>
    <t>MGC_Orig_11</t>
  </si>
  <si>
    <t>MGC_Orig_12</t>
  </si>
  <si>
    <t>MGC_Orig_13</t>
  </si>
  <si>
    <t>MGC_Orig_14</t>
  </si>
  <si>
    <t>Sample Id</t>
  </si>
  <si>
    <t>12CK</t>
  </si>
  <si>
    <t>RSI</t>
  </si>
  <si>
    <t>Display Name</t>
  </si>
  <si>
    <t>S_11</t>
  </si>
  <si>
    <t>S_12</t>
  </si>
  <si>
    <t>S_13</t>
  </si>
  <si>
    <t>S_14</t>
  </si>
  <si>
    <t>16R1</t>
  </si>
  <si>
    <t>16R2</t>
  </si>
  <si>
    <t>16R3</t>
  </si>
  <si>
    <t>16R4</t>
  </si>
  <si>
    <t>17R1</t>
  </si>
  <si>
    <t>17R2</t>
  </si>
  <si>
    <t>17R3</t>
  </si>
  <si>
    <t>17R4</t>
  </si>
  <si>
    <t>19R1</t>
  </si>
  <si>
    <t>19R2</t>
  </si>
  <si>
    <t>19R3</t>
  </si>
  <si>
    <t>19R4</t>
  </si>
  <si>
    <t>20R1</t>
  </si>
  <si>
    <t>20R2</t>
  </si>
  <si>
    <t>20R3</t>
  </si>
  <si>
    <t>20R4</t>
  </si>
  <si>
    <t>S_16</t>
  </si>
  <si>
    <t>S_17</t>
  </si>
  <si>
    <t>S_19</t>
  </si>
  <si>
    <t>S_20</t>
  </si>
  <si>
    <t>S11_O1_R1</t>
  </si>
  <si>
    <t>S11_O1_R2</t>
  </si>
  <si>
    <t>S11_O2_R3A</t>
  </si>
  <si>
    <t>S11_O2_R3B</t>
  </si>
  <si>
    <t>S13_O1_R1</t>
  </si>
  <si>
    <t>S13_O1_R2</t>
  </si>
  <si>
    <t>S13_O2_R3A</t>
  </si>
  <si>
    <t>S13_O2_R3B</t>
  </si>
  <si>
    <t>S14_O1_R1</t>
  </si>
  <si>
    <t>S14_O1_R2</t>
  </si>
  <si>
    <t>S14_O2_R3A</t>
  </si>
  <si>
    <t>S14_O2_R3B</t>
  </si>
  <si>
    <t>S11_R1</t>
  </si>
  <si>
    <t>S11_R2</t>
  </si>
  <si>
    <t>S12_R1</t>
  </si>
  <si>
    <t>S12_R2</t>
  </si>
  <si>
    <t>S13_R1</t>
  </si>
  <si>
    <t>S13_R2</t>
  </si>
  <si>
    <t>S14_R1</t>
  </si>
  <si>
    <t>S14_R2</t>
  </si>
  <si>
    <t>S16-100</t>
  </si>
  <si>
    <t>S16-10</t>
  </si>
  <si>
    <t>S16-25_B</t>
  </si>
  <si>
    <t>S16-2.5</t>
  </si>
  <si>
    <t>S16-25_A</t>
  </si>
  <si>
    <t>S16-5</t>
  </si>
  <si>
    <t>S17-100</t>
  </si>
  <si>
    <t>S17-10</t>
  </si>
  <si>
    <t>S17-25_B</t>
  </si>
  <si>
    <t>S17-2.5</t>
  </si>
  <si>
    <t>S17-25_A</t>
  </si>
  <si>
    <t>S17-5</t>
  </si>
  <si>
    <t>S19-100</t>
  </si>
  <si>
    <t>S19-10</t>
  </si>
  <si>
    <t>S19-25_B</t>
  </si>
  <si>
    <t>S19-25_A</t>
  </si>
  <si>
    <t>S19-5</t>
  </si>
  <si>
    <t>S_11_O1</t>
  </si>
  <si>
    <t>S_13_O1</t>
  </si>
  <si>
    <t>S_14_O1</t>
  </si>
  <si>
    <t>S_11_O2</t>
  </si>
  <si>
    <t>S_13_O2</t>
  </si>
  <si>
    <t>S_14_O2</t>
  </si>
  <si>
    <t>N1_A</t>
  </si>
  <si>
    <t>N1_B</t>
  </si>
  <si>
    <t>N3_A</t>
  </si>
  <si>
    <t>N3_B</t>
  </si>
  <si>
    <t>N4_A</t>
  </si>
  <si>
    <t>N4_B</t>
  </si>
  <si>
    <t>PM1_A</t>
  </si>
  <si>
    <t>PM1_B</t>
  </si>
  <si>
    <t>PM3_A</t>
  </si>
  <si>
    <t>PM3_B</t>
  </si>
  <si>
    <t>PM4_A</t>
  </si>
  <si>
    <t>PM4_B</t>
  </si>
  <si>
    <t>T1_A</t>
  </si>
  <si>
    <t>T1_B</t>
  </si>
  <si>
    <t>T3_A</t>
  </si>
  <si>
    <t>T3_B</t>
  </si>
  <si>
    <t>T4_A</t>
  </si>
  <si>
    <t>T4_B</t>
  </si>
  <si>
    <t>N1</t>
  </si>
  <si>
    <t>N3</t>
  </si>
  <si>
    <t>N4</t>
  </si>
  <si>
    <t>PM1</t>
  </si>
  <si>
    <t>PM3</t>
  </si>
  <si>
    <t>PM4</t>
  </si>
  <si>
    <t>T1</t>
  </si>
  <si>
    <t>T3</t>
  </si>
  <si>
    <t>T4</t>
  </si>
  <si>
    <t>PB_1</t>
  </si>
  <si>
    <t>PB_2</t>
  </si>
  <si>
    <t>PB_3</t>
  </si>
  <si>
    <t>PB_5</t>
  </si>
  <si>
    <t>Surg_1</t>
  </si>
  <si>
    <t>Surg_2</t>
  </si>
  <si>
    <t>Surg_3</t>
  </si>
  <si>
    <t>Surg_5</t>
  </si>
  <si>
    <t>S_1</t>
  </si>
  <si>
    <t>S_2</t>
  </si>
  <si>
    <t>S_3</t>
  </si>
  <si>
    <t>S_4</t>
  </si>
  <si>
    <t>biopsy_1</t>
  </si>
  <si>
    <t>biopsy_2</t>
  </si>
  <si>
    <t>biopsy_3</t>
  </si>
  <si>
    <t>biopsy_4</t>
  </si>
  <si>
    <t>biopsy_5</t>
  </si>
  <si>
    <t>surgery_1</t>
  </si>
  <si>
    <t>surgery_2</t>
  </si>
  <si>
    <t>surgery_3</t>
  </si>
  <si>
    <t>surgery_4</t>
  </si>
  <si>
    <t>surgery_5</t>
  </si>
  <si>
    <t>S_5</t>
  </si>
  <si>
    <t>COV_C10</t>
  </si>
  <si>
    <t>COV_C11</t>
  </si>
  <si>
    <t>COV_C12</t>
  </si>
  <si>
    <t>COV_C13</t>
  </si>
  <si>
    <t>COV_C15</t>
  </si>
  <si>
    <t>COV_C16</t>
  </si>
  <si>
    <t>COV_C17</t>
  </si>
  <si>
    <t>COV_C18</t>
  </si>
  <si>
    <t>COV_C22</t>
  </si>
  <si>
    <t>COV_C25</t>
  </si>
  <si>
    <t>COV_C26</t>
  </si>
  <si>
    <t>COV_C29</t>
  </si>
  <si>
    <t>COV_C4</t>
  </si>
  <si>
    <t>COV_C9</t>
  </si>
  <si>
    <t>MCC_C10</t>
  </si>
  <si>
    <t>MCC_C11</t>
  </si>
  <si>
    <t>MCC_C12</t>
  </si>
  <si>
    <t>MCC_C13</t>
  </si>
  <si>
    <t>MCC_C15</t>
  </si>
  <si>
    <t>MCC_C16</t>
  </si>
  <si>
    <t>MCC_C17</t>
  </si>
  <si>
    <t>MCC_C18</t>
  </si>
  <si>
    <t>MCC_C22</t>
  </si>
  <si>
    <t>MCC_C25</t>
  </si>
  <si>
    <t>MCC_C26</t>
  </si>
  <si>
    <t>MCC_C29</t>
  </si>
  <si>
    <t>MCC_C4</t>
  </si>
  <si>
    <t>MCC_C9</t>
  </si>
  <si>
    <t>PERCENT OF RANGE</t>
  </si>
  <si>
    <t>RANGE</t>
  </si>
  <si>
    <t>MAX</t>
  </si>
  <si>
    <t>MIN</t>
  </si>
  <si>
    <t>MEDIAN</t>
  </si>
  <si>
    <t>C9</t>
  </si>
  <si>
    <t>C4</t>
  </si>
  <si>
    <t>C29</t>
  </si>
  <si>
    <t>C26</t>
  </si>
  <si>
    <t>C25</t>
  </si>
  <si>
    <t>C22</t>
  </si>
  <si>
    <t>C18</t>
  </si>
  <si>
    <t>C17</t>
  </si>
  <si>
    <t>C16</t>
  </si>
  <si>
    <t>C15</t>
  </si>
  <si>
    <t>C13</t>
  </si>
  <si>
    <t>C12</t>
  </si>
  <si>
    <t>C11</t>
  </si>
  <si>
    <t>C10</t>
  </si>
  <si>
    <t>ABS_DIFF</t>
  </si>
  <si>
    <t>DIFF</t>
  </si>
  <si>
    <t>RSI_MCC</t>
  </si>
  <si>
    <t>RSI_COV</t>
  </si>
  <si>
    <t>12CK Range</t>
  </si>
  <si>
    <t>RSI Range</t>
  </si>
  <si>
    <t>Mean</t>
  </si>
  <si>
    <t>S16</t>
  </si>
  <si>
    <t>S17</t>
  </si>
  <si>
    <t>S19</t>
  </si>
  <si>
    <t>S20</t>
  </si>
  <si>
    <t>EXP810RNA11</t>
  </si>
  <si>
    <t>EXP810RNA12</t>
  </si>
  <si>
    <t>EXP810RNA13</t>
  </si>
  <si>
    <t>EXP810RNA14</t>
  </si>
  <si>
    <t>RNAID</t>
  </si>
  <si>
    <t>EXP810RNA16</t>
  </si>
  <si>
    <t>EXP810RNA17</t>
  </si>
  <si>
    <t>EXP810RNA19</t>
  </si>
  <si>
    <t>EXP810RNA20</t>
  </si>
  <si>
    <t>Breast Cancer</t>
  </si>
  <si>
    <t>Colon Cancer</t>
  </si>
  <si>
    <t>06S19076351</t>
  </si>
  <si>
    <t>06S19076354</t>
  </si>
  <si>
    <t>06S19076359</t>
  </si>
  <si>
    <t>06S19082864</t>
  </si>
  <si>
    <t>06S19082868</t>
  </si>
  <si>
    <t>06S19082870</t>
  </si>
  <si>
    <t>06S19082865</t>
  </si>
  <si>
    <t>06S19082869</t>
  </si>
  <si>
    <t>06S19082871</t>
  </si>
  <si>
    <t>Head and Neck Cancer</t>
  </si>
  <si>
    <t>M-SF-100109-167284</t>
  </si>
  <si>
    <t>M-SF-111102-00110</t>
  </si>
  <si>
    <t>M-SF-111227-00092</t>
  </si>
  <si>
    <t>M-SF-120229-00080</t>
  </si>
  <si>
    <t>M-SF-120629-00131</t>
  </si>
  <si>
    <t>M-SF-121113-00054</t>
  </si>
  <si>
    <t>M-SF-151230-00054</t>
  </si>
  <si>
    <t>M-SF-151209-00003</t>
  </si>
  <si>
    <t>M-SF-160209-00001</t>
  </si>
  <si>
    <t>M-SF-170711-00172</t>
  </si>
  <si>
    <t>M-SF-100109-132659</t>
  </si>
  <si>
    <t>M-SF-100528-00189</t>
  </si>
  <si>
    <t>M-SF-100803-00080</t>
  </si>
  <si>
    <t>M-SF-141007-00103</t>
  </si>
  <si>
    <t>C-SF-100109-167284</t>
  </si>
  <si>
    <t>C-SF-100803-00080</t>
  </si>
  <si>
    <t>C-SF-100528-00189</t>
  </si>
  <si>
    <t>C-SF-111102-00110</t>
  </si>
  <si>
    <t>C-SF-111227-00092</t>
  </si>
  <si>
    <t>C-SF-120229-00080</t>
  </si>
  <si>
    <t>C-SF-120629-00131</t>
  </si>
  <si>
    <t>C-SF-121113-00054</t>
  </si>
  <si>
    <t>C-SF-141007-00103</t>
  </si>
  <si>
    <t>C-SF-151230-00054</t>
  </si>
  <si>
    <t>C-SF-151209-00003</t>
  </si>
  <si>
    <t>C-SF-160209-00001</t>
  </si>
  <si>
    <t>C-SF-170711-00172</t>
  </si>
  <si>
    <t>C-SF-100109-132659</t>
  </si>
  <si>
    <t>06S19098187</t>
  </si>
  <si>
    <t>06S19098203</t>
  </si>
  <si>
    <t>06S19098219</t>
  </si>
  <si>
    <t>06S19098220</t>
  </si>
  <si>
    <t>06S19108716</t>
  </si>
  <si>
    <t>06S19108718</t>
  </si>
  <si>
    <t>06S19108720</t>
  </si>
  <si>
    <t>06S19108722</t>
  </si>
  <si>
    <t>06S19108724</t>
  </si>
  <si>
    <t>06S19108717</t>
  </si>
  <si>
    <t>06S19108719</t>
  </si>
  <si>
    <t>06S19108721</t>
  </si>
  <si>
    <t>06S19108723</t>
  </si>
  <si>
    <t>06S19108725</t>
  </si>
  <si>
    <t>TumorType</t>
  </si>
  <si>
    <t>Head &amp; Neck Normal</t>
  </si>
  <si>
    <t>HNC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</si>
</sst>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C8C9-FEE8-AA4B-97D8-950D5763EF52}">
  <dimension ref="A1:F9"/>
  <sheetViews>
    <sheetView tabSelected="1" zoomScale="90" zoomScaleNormal="90" workbookViewId="0">
      <selection activeCell="G1" sqref="G1:G1048576"/>
    </sheetView>
  </sheetViews>
  <sheetFormatPr baseColWidth="10" defaultRowHeight="16" x14ac:dyDescent="0.2"/>
  <cols>
    <col min="1" max="1" width="12.6640625" bestFit="1" customWidth="1"/>
    <col min="2" max="2" width="12.6640625" customWidth="1"/>
    <col min="5" max="5" width="23.1640625" bestFit="1" customWidth="1"/>
    <col min="6" max="6" width="18.6640625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0</v>
      </c>
      <c r="B2" t="s">
        <v>12</v>
      </c>
      <c r="C2">
        <v>0.68061000000000005</v>
      </c>
      <c r="D2">
        <v>0.58633694999999997</v>
      </c>
      <c r="E2" t="s">
        <v>197</v>
      </c>
      <c r="F2" t="s">
        <v>187</v>
      </c>
    </row>
    <row r="3" spans="1:6" x14ac:dyDescent="0.2">
      <c r="A3" t="s">
        <v>1</v>
      </c>
      <c r="B3" t="s">
        <v>13</v>
      </c>
      <c r="C3">
        <v>1.0276000000000001</v>
      </c>
      <c r="D3">
        <v>0.55499023999999997</v>
      </c>
      <c r="E3" t="s">
        <v>197</v>
      </c>
      <c r="F3" t="s">
        <v>188</v>
      </c>
    </row>
    <row r="4" spans="1:6" x14ac:dyDescent="0.2">
      <c r="A4" t="s">
        <v>2</v>
      </c>
      <c r="B4" t="s">
        <v>14</v>
      </c>
      <c r="C4">
        <v>-0.97387000000000001</v>
      </c>
      <c r="D4">
        <v>0.55953494000000004</v>
      </c>
      <c r="E4" t="s">
        <v>197</v>
      </c>
      <c r="F4" t="s">
        <v>189</v>
      </c>
    </row>
    <row r="5" spans="1:6" x14ac:dyDescent="0.2">
      <c r="A5" t="s">
        <v>3</v>
      </c>
      <c r="B5" t="s">
        <v>15</v>
      </c>
      <c r="C5">
        <v>3.2309000000000001</v>
      </c>
      <c r="D5">
        <v>0.34899644000000002</v>
      </c>
      <c r="E5" t="s">
        <v>197</v>
      </c>
      <c r="F5" t="s">
        <v>190</v>
      </c>
    </row>
    <row r="6" spans="1:6" x14ac:dyDescent="0.2">
      <c r="A6" t="s">
        <v>4</v>
      </c>
      <c r="B6" t="s">
        <v>12</v>
      </c>
      <c r="C6">
        <v>-0.68944000000000005</v>
      </c>
      <c r="D6">
        <v>0.45189506000000002</v>
      </c>
      <c r="E6" t="s">
        <v>197</v>
      </c>
      <c r="F6" t="s">
        <v>187</v>
      </c>
    </row>
    <row r="7" spans="1:6" x14ac:dyDescent="0.2">
      <c r="A7" t="s">
        <v>5</v>
      </c>
      <c r="B7" t="s">
        <v>13</v>
      </c>
      <c r="C7">
        <v>-0.58562999999999998</v>
      </c>
      <c r="D7">
        <v>0.59602571000000004</v>
      </c>
      <c r="E7" t="s">
        <v>197</v>
      </c>
      <c r="F7" t="s">
        <v>188</v>
      </c>
    </row>
    <row r="8" spans="1:6" x14ac:dyDescent="0.2">
      <c r="A8" t="s">
        <v>6</v>
      </c>
      <c r="B8" t="s">
        <v>14</v>
      </c>
      <c r="C8">
        <v>-1.9897</v>
      </c>
      <c r="D8">
        <v>0.69974793999999996</v>
      </c>
      <c r="E8" t="s">
        <v>197</v>
      </c>
      <c r="F8" t="s">
        <v>189</v>
      </c>
    </row>
    <row r="9" spans="1:6" x14ac:dyDescent="0.2">
      <c r="A9" t="s">
        <v>7</v>
      </c>
      <c r="B9" t="s">
        <v>15</v>
      </c>
      <c r="C9">
        <v>1.9068000000000001</v>
      </c>
      <c r="D9">
        <v>0.28255215</v>
      </c>
      <c r="E9" t="s">
        <v>197</v>
      </c>
      <c r="F9" t="s">
        <v>190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9B94-FCF4-844E-BB62-35A76A919568}">
  <dimension ref="A1:E44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11</v>
      </c>
      <c r="B1" t="s">
        <v>179</v>
      </c>
      <c r="C1" t="s">
        <v>178</v>
      </c>
      <c r="D1" t="s">
        <v>177</v>
      </c>
      <c r="E1" t="s">
        <v>176</v>
      </c>
    </row>
    <row r="2" spans="1:5" x14ac:dyDescent="0.2">
      <c r="A2" t="s">
        <v>175</v>
      </c>
      <c r="B2">
        <v>0.45854201999999999</v>
      </c>
      <c r="C2">
        <v>0.51832001000000005</v>
      </c>
      <c r="D2">
        <f t="shared" ref="D2:D15" si="0">B2-C2</f>
        <v>-5.9777990000000059E-2</v>
      </c>
      <c r="E2">
        <f t="shared" ref="E2:E15" si="1">ABS(D2)</f>
        <v>5.9777990000000059E-2</v>
      </c>
    </row>
    <row r="3" spans="1:5" x14ac:dyDescent="0.2">
      <c r="A3" t="s">
        <v>174</v>
      </c>
      <c r="B3">
        <v>0.16049251</v>
      </c>
      <c r="C3">
        <v>0.21290416000000001</v>
      </c>
      <c r="D3">
        <f t="shared" si="0"/>
        <v>-5.2411650000000004E-2</v>
      </c>
      <c r="E3">
        <f t="shared" si="1"/>
        <v>5.2411650000000004E-2</v>
      </c>
    </row>
    <row r="4" spans="1:5" x14ac:dyDescent="0.2">
      <c r="A4" t="s">
        <v>173</v>
      </c>
      <c r="B4">
        <v>0.38685648</v>
      </c>
      <c r="C4">
        <v>0.40599298</v>
      </c>
      <c r="D4">
        <f t="shared" si="0"/>
        <v>-1.9136500000000001E-2</v>
      </c>
      <c r="E4">
        <f t="shared" si="1"/>
        <v>1.9136500000000001E-2</v>
      </c>
    </row>
    <row r="5" spans="1:5" x14ac:dyDescent="0.2">
      <c r="A5" t="s">
        <v>172</v>
      </c>
      <c r="B5">
        <v>0.58949163000000004</v>
      </c>
      <c r="C5">
        <v>0.47406831999999999</v>
      </c>
      <c r="D5">
        <f t="shared" si="0"/>
        <v>0.11542331000000006</v>
      </c>
      <c r="E5">
        <f t="shared" si="1"/>
        <v>0.11542331000000006</v>
      </c>
    </row>
    <row r="6" spans="1:5" x14ac:dyDescent="0.2">
      <c r="A6" t="s">
        <v>171</v>
      </c>
      <c r="B6">
        <v>0.28406010999999998</v>
      </c>
      <c r="C6">
        <v>0.40599298</v>
      </c>
      <c r="D6">
        <f t="shared" si="0"/>
        <v>-0.12193287000000003</v>
      </c>
      <c r="E6">
        <f t="shared" si="1"/>
        <v>0.12193287000000003</v>
      </c>
    </row>
    <row r="7" spans="1:5" x14ac:dyDescent="0.2">
      <c r="A7" t="s">
        <v>170</v>
      </c>
      <c r="B7">
        <v>0.47865321999999999</v>
      </c>
      <c r="C7">
        <v>0.28711252999999998</v>
      </c>
      <c r="D7">
        <f t="shared" si="0"/>
        <v>0.19154069000000001</v>
      </c>
      <c r="E7">
        <f t="shared" si="1"/>
        <v>0.19154069000000001</v>
      </c>
    </row>
    <row r="8" spans="1:5" x14ac:dyDescent="0.2">
      <c r="A8" t="s">
        <v>169</v>
      </c>
      <c r="B8">
        <v>0.35615391000000002</v>
      </c>
      <c r="C8">
        <v>0.49930142</v>
      </c>
      <c r="D8">
        <f t="shared" si="0"/>
        <v>-0.14314750999999998</v>
      </c>
      <c r="E8">
        <f t="shared" si="1"/>
        <v>0.14314750999999998</v>
      </c>
    </row>
    <row r="9" spans="1:5" x14ac:dyDescent="0.2">
      <c r="A9" t="s">
        <v>168</v>
      </c>
      <c r="B9">
        <v>0.44479597999999998</v>
      </c>
      <c r="C9">
        <v>0.39185809999999999</v>
      </c>
      <c r="D9">
        <f t="shared" si="0"/>
        <v>5.2937879999999993E-2</v>
      </c>
      <c r="E9">
        <f t="shared" si="1"/>
        <v>5.2937879999999993E-2</v>
      </c>
    </row>
    <row r="10" spans="1:5" x14ac:dyDescent="0.2">
      <c r="A10" t="s">
        <v>167</v>
      </c>
      <c r="B10">
        <v>0.21139621</v>
      </c>
      <c r="C10">
        <v>0.16900865000000001</v>
      </c>
      <c r="D10">
        <f t="shared" si="0"/>
        <v>4.2387559999999991E-2</v>
      </c>
      <c r="E10">
        <f t="shared" si="1"/>
        <v>4.2387559999999991E-2</v>
      </c>
    </row>
    <row r="11" spans="1:5" x14ac:dyDescent="0.2">
      <c r="A11" t="s">
        <v>166</v>
      </c>
      <c r="B11">
        <v>0.21594092000000001</v>
      </c>
      <c r="C11">
        <v>0.21290416000000001</v>
      </c>
      <c r="D11">
        <f t="shared" si="0"/>
        <v>3.0367599999999995E-3</v>
      </c>
      <c r="E11">
        <f t="shared" si="1"/>
        <v>3.0367599999999995E-3</v>
      </c>
    </row>
    <row r="12" spans="1:5" x14ac:dyDescent="0.2">
      <c r="A12" t="s">
        <v>165</v>
      </c>
      <c r="B12">
        <v>0.15655595</v>
      </c>
      <c r="C12">
        <v>0.26523807999999999</v>
      </c>
      <c r="D12">
        <f t="shared" si="0"/>
        <v>-0.10868212999999999</v>
      </c>
      <c r="E12">
        <f t="shared" si="1"/>
        <v>0.10868212999999999</v>
      </c>
    </row>
    <row r="13" spans="1:5" x14ac:dyDescent="0.2">
      <c r="A13" t="s">
        <v>164</v>
      </c>
      <c r="B13">
        <v>0.55205068999999996</v>
      </c>
      <c r="C13">
        <v>0.55205068999999996</v>
      </c>
      <c r="D13">
        <f t="shared" si="0"/>
        <v>0</v>
      </c>
      <c r="E13">
        <f t="shared" si="1"/>
        <v>0</v>
      </c>
    </row>
    <row r="14" spans="1:5" x14ac:dyDescent="0.2">
      <c r="A14" t="s">
        <v>163</v>
      </c>
      <c r="B14">
        <v>0.32374257000000001</v>
      </c>
      <c r="C14">
        <v>0.39336605000000002</v>
      </c>
      <c r="D14">
        <f t="shared" si="0"/>
        <v>-6.9623480000000015E-2</v>
      </c>
      <c r="E14">
        <f t="shared" si="1"/>
        <v>6.9623480000000015E-2</v>
      </c>
    </row>
    <row r="15" spans="1:5" x14ac:dyDescent="0.2">
      <c r="A15" t="s">
        <v>162</v>
      </c>
      <c r="B15">
        <v>0.39185809999999999</v>
      </c>
      <c r="C15">
        <v>0.21139621</v>
      </c>
      <c r="D15">
        <f t="shared" si="0"/>
        <v>0.18046188999999999</v>
      </c>
      <c r="E15">
        <f t="shared" si="1"/>
        <v>0.18046188999999999</v>
      </c>
    </row>
    <row r="16" spans="1:5" x14ac:dyDescent="0.2">
      <c r="D16" t="s">
        <v>161</v>
      </c>
      <c r="E16">
        <f>MEDIAN(E2:E15)</f>
        <v>6.4700735000000037E-2</v>
      </c>
    </row>
    <row r="18" spans="1:5" x14ac:dyDescent="0.2">
      <c r="D18" t="s">
        <v>157</v>
      </c>
      <c r="E18">
        <f>E16/1</f>
        <v>6.4700735000000037E-2</v>
      </c>
    </row>
    <row r="23" spans="1:5" x14ac:dyDescent="0.2">
      <c r="A23" t="s">
        <v>11</v>
      </c>
      <c r="B23" t="s">
        <v>9</v>
      </c>
    </row>
    <row r="24" spans="1:5" x14ac:dyDescent="0.2">
      <c r="A24" t="s">
        <v>175</v>
      </c>
      <c r="B24">
        <v>-2.161</v>
      </c>
      <c r="C24">
        <v>-2.0792999999999999</v>
      </c>
      <c r="D24">
        <f t="shared" ref="D24:D37" si="2">B24-C24</f>
        <v>-8.1700000000000106E-2</v>
      </c>
      <c r="E24">
        <f t="shared" ref="E24:E37" si="3">ABS(D24)</f>
        <v>8.1700000000000106E-2</v>
      </c>
    </row>
    <row r="25" spans="1:5" x14ac:dyDescent="0.2">
      <c r="A25" t="s">
        <v>174</v>
      </c>
      <c r="B25">
        <v>0.69721999999999995</v>
      </c>
      <c r="C25">
        <v>2.3883999999999999</v>
      </c>
      <c r="D25">
        <f t="shared" si="2"/>
        <v>-1.6911799999999999</v>
      </c>
      <c r="E25">
        <f t="shared" si="3"/>
        <v>1.6911799999999999</v>
      </c>
    </row>
    <row r="26" spans="1:5" x14ac:dyDescent="0.2">
      <c r="A26" t="s">
        <v>173</v>
      </c>
      <c r="B26">
        <v>3.9466000000000001</v>
      </c>
      <c r="C26">
        <v>4.3327</v>
      </c>
      <c r="D26">
        <f t="shared" si="2"/>
        <v>-0.38609999999999989</v>
      </c>
      <c r="E26">
        <f t="shared" si="3"/>
        <v>0.38609999999999989</v>
      </c>
    </row>
    <row r="27" spans="1:5" x14ac:dyDescent="0.2">
      <c r="A27" t="s">
        <v>172</v>
      </c>
      <c r="B27">
        <v>0.78779999999999994</v>
      </c>
      <c r="C27">
        <v>1.8948</v>
      </c>
      <c r="D27">
        <f t="shared" si="2"/>
        <v>-1.1070000000000002</v>
      </c>
      <c r="E27">
        <f t="shared" si="3"/>
        <v>1.1070000000000002</v>
      </c>
    </row>
    <row r="28" spans="1:5" x14ac:dyDescent="0.2">
      <c r="A28" t="s">
        <v>171</v>
      </c>
      <c r="B28">
        <v>3.6610999999999998</v>
      </c>
      <c r="C28">
        <v>3.2946</v>
      </c>
      <c r="D28">
        <f t="shared" si="2"/>
        <v>0.36649999999999983</v>
      </c>
      <c r="E28">
        <f t="shared" si="3"/>
        <v>0.36649999999999983</v>
      </c>
    </row>
    <row r="29" spans="1:5" x14ac:dyDescent="0.2">
      <c r="A29" t="s">
        <v>170</v>
      </c>
      <c r="B29">
        <v>1.3174999999999999</v>
      </c>
      <c r="C29">
        <v>3.4668999999999999</v>
      </c>
      <c r="D29">
        <f t="shared" si="2"/>
        <v>-2.1494</v>
      </c>
      <c r="E29">
        <f t="shared" si="3"/>
        <v>2.1494</v>
      </c>
    </row>
    <row r="30" spans="1:5" x14ac:dyDescent="0.2">
      <c r="A30" t="s">
        <v>169</v>
      </c>
      <c r="B30">
        <v>3.0625</v>
      </c>
      <c r="C30">
        <v>3.0257999999999998</v>
      </c>
      <c r="D30">
        <f t="shared" si="2"/>
        <v>3.6700000000000177E-2</v>
      </c>
      <c r="E30">
        <f t="shared" si="3"/>
        <v>3.6700000000000177E-2</v>
      </c>
    </row>
    <row r="31" spans="1:5" x14ac:dyDescent="0.2">
      <c r="A31" t="s">
        <v>168</v>
      </c>
      <c r="B31">
        <v>2.8946999999999998</v>
      </c>
      <c r="C31">
        <v>3.8635999999999999</v>
      </c>
      <c r="D31">
        <f t="shared" si="2"/>
        <v>-0.96890000000000009</v>
      </c>
      <c r="E31">
        <f t="shared" si="3"/>
        <v>0.96890000000000009</v>
      </c>
    </row>
    <row r="32" spans="1:5" x14ac:dyDescent="0.2">
      <c r="A32" t="s">
        <v>167</v>
      </c>
      <c r="B32">
        <v>0.76202000000000003</v>
      </c>
      <c r="C32">
        <v>2.8835999999999999</v>
      </c>
      <c r="D32">
        <f t="shared" si="2"/>
        <v>-2.1215799999999998</v>
      </c>
      <c r="E32">
        <f t="shared" si="3"/>
        <v>2.1215799999999998</v>
      </c>
    </row>
    <row r="33" spans="1:5" x14ac:dyDescent="0.2">
      <c r="A33" t="s">
        <v>166</v>
      </c>
      <c r="B33">
        <v>-1.2763</v>
      </c>
      <c r="C33">
        <v>0.94138999999999995</v>
      </c>
      <c r="D33">
        <f t="shared" si="2"/>
        <v>-2.2176900000000002</v>
      </c>
      <c r="E33">
        <f t="shared" si="3"/>
        <v>2.2176900000000002</v>
      </c>
    </row>
    <row r="34" spans="1:5" x14ac:dyDescent="0.2">
      <c r="A34" t="s">
        <v>165</v>
      </c>
      <c r="B34">
        <v>4.3394000000000004</v>
      </c>
      <c r="C34">
        <v>3.4550000000000001</v>
      </c>
      <c r="D34">
        <f t="shared" si="2"/>
        <v>0.8844000000000003</v>
      </c>
      <c r="E34">
        <f t="shared" si="3"/>
        <v>0.8844000000000003</v>
      </c>
    </row>
    <row r="35" spans="1:5" x14ac:dyDescent="0.2">
      <c r="A35" t="s">
        <v>164</v>
      </c>
      <c r="B35">
        <v>-3.198</v>
      </c>
      <c r="C35">
        <v>-2.1897000000000002</v>
      </c>
      <c r="D35">
        <f t="shared" si="2"/>
        <v>-1.0082999999999998</v>
      </c>
      <c r="E35">
        <f t="shared" si="3"/>
        <v>1.0082999999999998</v>
      </c>
    </row>
    <row r="36" spans="1:5" x14ac:dyDescent="0.2">
      <c r="A36" t="s">
        <v>163</v>
      </c>
      <c r="B36">
        <v>2.6099000000000001</v>
      </c>
      <c r="C36">
        <v>2.8344999999999998</v>
      </c>
      <c r="D36">
        <f t="shared" si="2"/>
        <v>-0.22459999999999969</v>
      </c>
      <c r="E36">
        <f t="shared" si="3"/>
        <v>0.22459999999999969</v>
      </c>
    </row>
    <row r="37" spans="1:5" x14ac:dyDescent="0.2">
      <c r="A37" t="s">
        <v>162</v>
      </c>
      <c r="B37">
        <v>3.5855000000000001</v>
      </c>
      <c r="C37">
        <v>3.9544999999999999</v>
      </c>
      <c r="D37">
        <f t="shared" si="2"/>
        <v>-0.36899999999999977</v>
      </c>
      <c r="E37">
        <f t="shared" si="3"/>
        <v>0.36899999999999977</v>
      </c>
    </row>
    <row r="38" spans="1:5" x14ac:dyDescent="0.2">
      <c r="D38" t="s">
        <v>161</v>
      </c>
      <c r="E38">
        <f>MEDIAN(E24:E37)</f>
        <v>0.9266500000000002</v>
      </c>
    </row>
    <row r="41" spans="1:5" x14ac:dyDescent="0.2">
      <c r="D41" t="s">
        <v>160</v>
      </c>
      <c r="E41">
        <f>MIN(B24:C37)</f>
        <v>-3.198</v>
      </c>
    </row>
    <row r="42" spans="1:5" x14ac:dyDescent="0.2">
      <c r="D42" t="s">
        <v>159</v>
      </c>
      <c r="E42">
        <f>MAX(B24:C37)</f>
        <v>4.3394000000000004</v>
      </c>
    </row>
    <row r="43" spans="1:5" x14ac:dyDescent="0.2">
      <c r="D43" t="s">
        <v>158</v>
      </c>
      <c r="E43">
        <f>ABS(E41)+ABS(E42)</f>
        <v>7.5373999999999999</v>
      </c>
    </row>
    <row r="44" spans="1:5" x14ac:dyDescent="0.2">
      <c r="D44" t="s">
        <v>157</v>
      </c>
      <c r="E44">
        <f>E38/E43</f>
        <v>0.12294027118104389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D79D-D9AE-4448-A472-4BB5AF1C0687}">
  <dimension ref="A1:J17"/>
  <sheetViews>
    <sheetView workbookViewId="0">
      <selection activeCell="G1" sqref="G1:G1048576"/>
    </sheetView>
  </sheetViews>
  <sheetFormatPr baseColWidth="10" defaultRowHeight="16" x14ac:dyDescent="0.2"/>
  <cols>
    <col min="2" max="2" width="12.5" bestFit="1" customWidth="1"/>
    <col min="3" max="3" width="7.83203125" bestFit="1" customWidth="1"/>
    <col min="5" max="5" width="23.1640625" bestFit="1" customWidth="1"/>
    <col min="6" max="6" width="21.6640625" customWidth="1"/>
    <col min="7" max="7" width="12.33203125" customWidth="1"/>
  </cols>
  <sheetData>
    <row r="1" spans="1:10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  <c r="H1" t="s">
        <v>180</v>
      </c>
      <c r="I1" t="s">
        <v>181</v>
      </c>
    </row>
    <row r="2" spans="1:10" x14ac:dyDescent="0.2">
      <c r="A2" t="s">
        <v>16</v>
      </c>
      <c r="B2" t="s">
        <v>32</v>
      </c>
      <c r="C2">
        <v>-3.8317999999999999</v>
      </c>
      <c r="D2">
        <v>0.62915842038053604</v>
      </c>
      <c r="E2" t="s">
        <v>197</v>
      </c>
      <c r="F2" t="s">
        <v>192</v>
      </c>
      <c r="H2">
        <f>MAX(C2:C5)-MIN(C2:C5)</f>
        <v>0.17200000000000015</v>
      </c>
      <c r="I2">
        <f>MAX(D2:D5)-MIN(D2:D5)</f>
        <v>4.0351136106635987E-2</v>
      </c>
      <c r="J2" t="s">
        <v>183</v>
      </c>
    </row>
    <row r="3" spans="1:10" x14ac:dyDescent="0.2">
      <c r="A3" t="s">
        <v>17</v>
      </c>
      <c r="B3" t="s">
        <v>32</v>
      </c>
      <c r="C3">
        <v>-3.895</v>
      </c>
      <c r="D3">
        <v>0.61807962476767997</v>
      </c>
      <c r="E3" t="s">
        <v>197</v>
      </c>
      <c r="F3" t="s">
        <v>192</v>
      </c>
      <c r="H3">
        <f>MAX(C6:C9)-MIN(C6:C9)</f>
        <v>0.14220000000000033</v>
      </c>
      <c r="I3">
        <f>MAX(D6:D9)-MIN(D6:D9)</f>
        <v>0</v>
      </c>
      <c r="J3" t="s">
        <v>184</v>
      </c>
    </row>
    <row r="4" spans="1:10" x14ac:dyDescent="0.2">
      <c r="A4" t="s">
        <v>18</v>
      </c>
      <c r="B4" t="s">
        <v>32</v>
      </c>
      <c r="C4">
        <v>-3.8207</v>
      </c>
      <c r="D4">
        <v>0.65843076087431596</v>
      </c>
      <c r="E4" t="s">
        <v>197</v>
      </c>
      <c r="F4" t="s">
        <v>192</v>
      </c>
      <c r="H4">
        <f>MAX(C10:C13)-MIN(C10:C13)</f>
        <v>0.20219999999999994</v>
      </c>
      <c r="I4">
        <f>MAX(D10:D13)-MIN(D10:D13)</f>
        <v>0</v>
      </c>
      <c r="J4" t="s">
        <v>185</v>
      </c>
    </row>
    <row r="5" spans="1:10" x14ac:dyDescent="0.2">
      <c r="A5" t="s">
        <v>19</v>
      </c>
      <c r="B5" t="s">
        <v>32</v>
      </c>
      <c r="C5">
        <v>-3.7229999999999999</v>
      </c>
      <c r="D5">
        <v>0.62915842038053604</v>
      </c>
      <c r="E5" t="s">
        <v>197</v>
      </c>
      <c r="F5" t="s">
        <v>192</v>
      </c>
      <c r="H5">
        <f>MAX(C14:C17)-MIN(C14:C17)</f>
        <v>0.15660000000000007</v>
      </c>
      <c r="I5">
        <f>MAX(D14:D17)-MIN(D14:D17)</f>
        <v>7.4842577243710018E-3</v>
      </c>
      <c r="J5" t="s">
        <v>186</v>
      </c>
    </row>
    <row r="6" spans="1:10" x14ac:dyDescent="0.2">
      <c r="A6" t="s">
        <v>20</v>
      </c>
      <c r="B6" t="s">
        <v>33</v>
      </c>
      <c r="C6">
        <v>-2.6907999999999999</v>
      </c>
      <c r="D6">
        <v>0.56757698527759903</v>
      </c>
      <c r="E6" t="s">
        <v>197</v>
      </c>
      <c r="F6" t="s">
        <v>193</v>
      </c>
      <c r="H6">
        <f>AVERAGE(H2:H5)</f>
        <v>0.16825000000000012</v>
      </c>
      <c r="I6">
        <f>AVERAGE(I2:I5)</f>
        <v>1.1958848457751747E-2</v>
      </c>
      <c r="J6" t="s">
        <v>182</v>
      </c>
    </row>
    <row r="7" spans="1:10" x14ac:dyDescent="0.2">
      <c r="A7" t="s">
        <v>21</v>
      </c>
      <c r="B7" t="s">
        <v>33</v>
      </c>
      <c r="C7">
        <v>-2.5579999999999998</v>
      </c>
      <c r="D7">
        <v>0.56757698527759903</v>
      </c>
      <c r="E7" t="s">
        <v>197</v>
      </c>
      <c r="F7" t="s">
        <v>193</v>
      </c>
      <c r="H7">
        <f>100*H6/((MAX(C2:C17)-MIN(C2:C17)))</f>
        <v>7.844188540258294</v>
      </c>
      <c r="I7">
        <f>100*I6/(MAX(D2:D17)-MIN(D2:D17))</f>
        <v>6.4626082373643614</v>
      </c>
    </row>
    <row r="8" spans="1:10" x14ac:dyDescent="0.2">
      <c r="A8" t="s">
        <v>22</v>
      </c>
      <c r="B8" t="s">
        <v>33</v>
      </c>
      <c r="C8">
        <v>-2.5733000000000001</v>
      </c>
      <c r="D8">
        <v>0.56757698527759903</v>
      </c>
      <c r="E8" t="s">
        <v>197</v>
      </c>
      <c r="F8" t="s">
        <v>193</v>
      </c>
    </row>
    <row r="9" spans="1:10" x14ac:dyDescent="0.2">
      <c r="A9" t="s">
        <v>23</v>
      </c>
      <c r="B9" t="s">
        <v>33</v>
      </c>
      <c r="C9">
        <v>-2.7002000000000002</v>
      </c>
      <c r="D9">
        <v>0.56757698527759903</v>
      </c>
      <c r="E9" t="s">
        <v>197</v>
      </c>
      <c r="F9" t="s">
        <v>193</v>
      </c>
    </row>
    <row r="10" spans="1:10" x14ac:dyDescent="0.2">
      <c r="A10" t="s">
        <v>24</v>
      </c>
      <c r="B10" t="s">
        <v>34</v>
      </c>
      <c r="C10">
        <v>-1.9522999999999999</v>
      </c>
      <c r="D10">
        <v>0.62612166626515797</v>
      </c>
      <c r="E10" t="s">
        <v>197</v>
      </c>
      <c r="F10" t="s">
        <v>194</v>
      </c>
    </row>
    <row r="11" spans="1:10" x14ac:dyDescent="0.2">
      <c r="A11" t="s">
        <v>25</v>
      </c>
      <c r="B11" t="s">
        <v>34</v>
      </c>
      <c r="C11">
        <v>-1.7501</v>
      </c>
      <c r="D11">
        <v>0.62612166626515797</v>
      </c>
      <c r="E11" t="s">
        <v>197</v>
      </c>
      <c r="F11" t="s">
        <v>194</v>
      </c>
    </row>
    <row r="12" spans="1:10" x14ac:dyDescent="0.2">
      <c r="A12" t="s">
        <v>26</v>
      </c>
      <c r="B12" t="s">
        <v>34</v>
      </c>
      <c r="C12">
        <v>-1.8568</v>
      </c>
      <c r="D12">
        <v>0.62612166626515797</v>
      </c>
      <c r="E12" t="s">
        <v>197</v>
      </c>
      <c r="F12" t="s">
        <v>194</v>
      </c>
    </row>
    <row r="13" spans="1:10" x14ac:dyDescent="0.2">
      <c r="A13" t="s">
        <v>27</v>
      </c>
      <c r="B13" t="s">
        <v>34</v>
      </c>
      <c r="C13">
        <v>-1.9045000000000001</v>
      </c>
      <c r="D13">
        <v>0.62612166626515797</v>
      </c>
      <c r="E13" t="s">
        <v>197</v>
      </c>
      <c r="F13" t="s">
        <v>194</v>
      </c>
    </row>
    <row r="14" spans="1:10" x14ac:dyDescent="0.2">
      <c r="A14" t="s">
        <v>28</v>
      </c>
      <c r="B14" t="s">
        <v>35</v>
      </c>
      <c r="C14">
        <v>-3.3388</v>
      </c>
      <c r="D14">
        <v>0.74513950771561199</v>
      </c>
      <c r="E14" t="s">
        <v>197</v>
      </c>
      <c r="F14" t="s">
        <v>195</v>
      </c>
    </row>
    <row r="15" spans="1:10" x14ac:dyDescent="0.2">
      <c r="A15" t="s">
        <v>29</v>
      </c>
      <c r="B15" t="s">
        <v>35</v>
      </c>
      <c r="C15">
        <v>-3.194</v>
      </c>
      <c r="D15">
        <v>0.74513950771561199</v>
      </c>
      <c r="E15" t="s">
        <v>197</v>
      </c>
      <c r="F15" t="s">
        <v>195</v>
      </c>
    </row>
    <row r="16" spans="1:10" x14ac:dyDescent="0.2">
      <c r="A16" t="s">
        <v>30</v>
      </c>
      <c r="B16" t="s">
        <v>35</v>
      </c>
      <c r="C16">
        <v>-3.1821999999999999</v>
      </c>
      <c r="D16">
        <v>0.74513950771561199</v>
      </c>
      <c r="E16" t="s">
        <v>197</v>
      </c>
      <c r="F16" t="s">
        <v>195</v>
      </c>
    </row>
    <row r="17" spans="1:6" x14ac:dyDescent="0.2">
      <c r="A17" t="s">
        <v>31</v>
      </c>
      <c r="B17" t="s">
        <v>35</v>
      </c>
      <c r="C17">
        <v>-3.2117</v>
      </c>
      <c r="D17">
        <v>0.75262376543998299</v>
      </c>
      <c r="E17" t="s">
        <v>197</v>
      </c>
      <c r="F17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F857-4ECA-D346-8D7F-ECDC9B0C47B4}">
  <dimension ref="A1:F13"/>
  <sheetViews>
    <sheetView workbookViewId="0">
      <selection activeCell="G1" sqref="G1:G1048576"/>
    </sheetView>
  </sheetViews>
  <sheetFormatPr baseColWidth="10" defaultRowHeight="16" x14ac:dyDescent="0.2"/>
  <cols>
    <col min="1" max="1" width="11.83203125" bestFit="1" customWidth="1"/>
    <col min="5" max="5" width="33.83203125" bestFit="1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36</v>
      </c>
      <c r="B2" t="s">
        <v>73</v>
      </c>
      <c r="C2">
        <v>-0.71772000000000002</v>
      </c>
      <c r="D2">
        <v>0.43514740624805198</v>
      </c>
      <c r="E2" t="s">
        <v>197</v>
      </c>
      <c r="F2" t="s">
        <v>187</v>
      </c>
    </row>
    <row r="3" spans="1:6" x14ac:dyDescent="0.2">
      <c r="A3" t="s">
        <v>37</v>
      </c>
      <c r="B3" t="s">
        <v>73</v>
      </c>
      <c r="C3">
        <v>-0.83233000000000001</v>
      </c>
      <c r="D3">
        <v>0.43514740624805198</v>
      </c>
      <c r="E3" t="s">
        <v>197</v>
      </c>
      <c r="F3" t="s">
        <v>187</v>
      </c>
    </row>
    <row r="4" spans="1:6" x14ac:dyDescent="0.2">
      <c r="A4" t="s">
        <v>38</v>
      </c>
      <c r="B4" t="s">
        <v>76</v>
      </c>
      <c r="C4">
        <v>-0.47721999999999998</v>
      </c>
      <c r="D4">
        <v>0.56969154692035495</v>
      </c>
      <c r="E4" t="s">
        <v>197</v>
      </c>
      <c r="F4" t="s">
        <v>187</v>
      </c>
    </row>
    <row r="5" spans="1:6" x14ac:dyDescent="0.2">
      <c r="A5" t="s">
        <v>39</v>
      </c>
      <c r="B5" t="s">
        <v>76</v>
      </c>
      <c r="C5">
        <v>-0.63431999999999999</v>
      </c>
      <c r="D5">
        <v>0.56969154692035495</v>
      </c>
      <c r="E5" t="s">
        <v>197</v>
      </c>
      <c r="F5" t="s">
        <v>187</v>
      </c>
    </row>
    <row r="6" spans="1:6" x14ac:dyDescent="0.2">
      <c r="A6" t="s">
        <v>40</v>
      </c>
      <c r="B6" t="s">
        <v>74</v>
      </c>
      <c r="C6">
        <v>-3.0335000000000001</v>
      </c>
      <c r="D6">
        <v>0.55953494378012103</v>
      </c>
      <c r="E6" t="s">
        <v>197</v>
      </c>
      <c r="F6" t="s">
        <v>189</v>
      </c>
    </row>
    <row r="7" spans="1:6" x14ac:dyDescent="0.2">
      <c r="A7" t="s">
        <v>41</v>
      </c>
      <c r="B7" t="s">
        <v>74</v>
      </c>
      <c r="C7">
        <v>-2.9866999999999999</v>
      </c>
      <c r="D7">
        <v>0.55953494378012103</v>
      </c>
      <c r="E7" t="s">
        <v>197</v>
      </c>
      <c r="F7" t="s">
        <v>189</v>
      </c>
    </row>
    <row r="8" spans="1:6" x14ac:dyDescent="0.2">
      <c r="A8" t="s">
        <v>42</v>
      </c>
      <c r="B8" t="s">
        <v>77</v>
      </c>
      <c r="C8">
        <v>-2.6682999999999999</v>
      </c>
      <c r="D8">
        <v>0.55953494378012103</v>
      </c>
      <c r="E8" t="s">
        <v>197</v>
      </c>
      <c r="F8" t="s">
        <v>189</v>
      </c>
    </row>
    <row r="9" spans="1:6" x14ac:dyDescent="0.2">
      <c r="A9" t="s">
        <v>43</v>
      </c>
      <c r="B9" t="s">
        <v>77</v>
      </c>
      <c r="C9">
        <v>-2.8046000000000002</v>
      </c>
      <c r="D9">
        <v>0.55953494378012103</v>
      </c>
      <c r="E9" t="s">
        <v>197</v>
      </c>
      <c r="F9" t="s">
        <v>189</v>
      </c>
    </row>
    <row r="10" spans="1:6" x14ac:dyDescent="0.2">
      <c r="A10" t="s">
        <v>44</v>
      </c>
      <c r="B10" t="s">
        <v>75</v>
      </c>
      <c r="C10">
        <v>2.6465999999999998</v>
      </c>
      <c r="D10">
        <v>0.348996443179863</v>
      </c>
      <c r="E10" t="s">
        <v>197</v>
      </c>
      <c r="F10" t="s">
        <v>190</v>
      </c>
    </row>
    <row r="11" spans="1:6" x14ac:dyDescent="0.2">
      <c r="A11" t="s">
        <v>45</v>
      </c>
      <c r="B11" t="s">
        <v>75</v>
      </c>
      <c r="C11">
        <v>2.6067999999999998</v>
      </c>
      <c r="D11">
        <v>0.348996443179863</v>
      </c>
      <c r="E11" t="s">
        <v>197</v>
      </c>
      <c r="F11" t="s">
        <v>190</v>
      </c>
    </row>
    <row r="12" spans="1:6" x14ac:dyDescent="0.2">
      <c r="A12" t="s">
        <v>46</v>
      </c>
      <c r="B12" t="s">
        <v>78</v>
      </c>
      <c r="C12">
        <v>2.6718999999999999</v>
      </c>
      <c r="D12">
        <v>0.348996443179863</v>
      </c>
      <c r="E12" t="s">
        <v>197</v>
      </c>
      <c r="F12" t="s">
        <v>190</v>
      </c>
    </row>
    <row r="13" spans="1:6" x14ac:dyDescent="0.2">
      <c r="A13" t="s">
        <v>47</v>
      </c>
      <c r="B13" t="s">
        <v>78</v>
      </c>
      <c r="C13">
        <v>2.7423000000000002</v>
      </c>
      <c r="D13">
        <v>0.230115991434655</v>
      </c>
      <c r="E13" t="s">
        <v>197</v>
      </c>
      <c r="F13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74B0-B993-3448-9197-ABD248C84F74}">
  <dimension ref="A1:F9"/>
  <sheetViews>
    <sheetView workbookViewId="0">
      <selection activeCell="G1" sqref="G1:G1048576"/>
    </sheetView>
  </sheetViews>
  <sheetFormatPr baseColWidth="10" defaultRowHeight="16" x14ac:dyDescent="0.2"/>
  <cols>
    <col min="5" max="5" width="23.1640625" bestFit="1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48</v>
      </c>
      <c r="B2" t="s">
        <v>12</v>
      </c>
      <c r="C2">
        <v>-0.32499</v>
      </c>
      <c r="D2">
        <v>0.36552392964763603</v>
      </c>
      <c r="E2" t="s">
        <v>197</v>
      </c>
      <c r="F2" t="s">
        <v>187</v>
      </c>
    </row>
    <row r="3" spans="1:6" x14ac:dyDescent="0.2">
      <c r="A3" t="s">
        <v>49</v>
      </c>
      <c r="B3" t="s">
        <v>12</v>
      </c>
      <c r="C3">
        <v>-0.43234</v>
      </c>
      <c r="D3">
        <v>0.447089999401586</v>
      </c>
      <c r="E3" t="s">
        <v>197</v>
      </c>
      <c r="F3" t="s">
        <v>187</v>
      </c>
    </row>
    <row r="4" spans="1:6" x14ac:dyDescent="0.2">
      <c r="A4" t="s">
        <v>50</v>
      </c>
      <c r="B4" t="s">
        <v>13</v>
      </c>
      <c r="C4">
        <v>0.22989999999999999</v>
      </c>
      <c r="D4">
        <v>0.62461371321776804</v>
      </c>
      <c r="E4" t="s">
        <v>197</v>
      </c>
      <c r="F4" t="s">
        <v>188</v>
      </c>
    </row>
    <row r="5" spans="1:6" x14ac:dyDescent="0.2">
      <c r="A5" t="s">
        <v>51</v>
      </c>
      <c r="B5" t="s">
        <v>13</v>
      </c>
      <c r="C5">
        <v>0.32928000000000002</v>
      </c>
      <c r="D5">
        <v>0.55649818966474296</v>
      </c>
      <c r="E5" t="s">
        <v>197</v>
      </c>
      <c r="F5" t="s">
        <v>188</v>
      </c>
    </row>
    <row r="6" spans="1:6" x14ac:dyDescent="0.2">
      <c r="A6" t="s">
        <v>52</v>
      </c>
      <c r="B6" t="s">
        <v>14</v>
      </c>
      <c r="C6">
        <v>-2.6692</v>
      </c>
      <c r="D6">
        <v>0.55953494378012103</v>
      </c>
      <c r="E6" t="s">
        <v>197</v>
      </c>
      <c r="F6" t="s">
        <v>189</v>
      </c>
    </row>
    <row r="7" spans="1:6" x14ac:dyDescent="0.2">
      <c r="A7" t="s">
        <v>53</v>
      </c>
      <c r="B7" t="s">
        <v>14</v>
      </c>
      <c r="C7">
        <v>-2.5956000000000001</v>
      </c>
      <c r="D7">
        <v>0.55953494378012103</v>
      </c>
      <c r="E7" t="s">
        <v>197</v>
      </c>
      <c r="F7" t="s">
        <v>189</v>
      </c>
    </row>
    <row r="8" spans="1:6" x14ac:dyDescent="0.2">
      <c r="A8" t="s">
        <v>54</v>
      </c>
      <c r="B8" t="s">
        <v>15</v>
      </c>
      <c r="C8">
        <v>2.9649999999999999</v>
      </c>
      <c r="D8">
        <v>0.348996443179863</v>
      </c>
      <c r="E8" t="s">
        <v>197</v>
      </c>
      <c r="F8" t="s">
        <v>190</v>
      </c>
    </row>
    <row r="9" spans="1:6" x14ac:dyDescent="0.2">
      <c r="A9" t="s">
        <v>55</v>
      </c>
      <c r="B9" t="s">
        <v>15</v>
      </c>
      <c r="C9">
        <v>2.9437000000000002</v>
      </c>
      <c r="D9">
        <v>0.348996443179863</v>
      </c>
      <c r="E9" t="s">
        <v>197</v>
      </c>
      <c r="F9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2D16-06BC-504F-BCB0-C9063DB9CB37}">
  <dimension ref="A1:F18"/>
  <sheetViews>
    <sheetView workbookViewId="0">
      <selection activeCell="G1" sqref="G1:G1048576"/>
    </sheetView>
  </sheetViews>
  <sheetFormatPr baseColWidth="10" defaultRowHeight="16" x14ac:dyDescent="0.2"/>
  <cols>
    <col min="2" max="2" width="12.5" bestFit="1" customWidth="1"/>
    <col min="5" max="5" width="23.1640625" bestFit="1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56</v>
      </c>
      <c r="B2" t="s">
        <v>32</v>
      </c>
      <c r="C2">
        <v>-5.6089000000000002</v>
      </c>
      <c r="D2">
        <v>0.62915842</v>
      </c>
      <c r="E2" t="s">
        <v>197</v>
      </c>
      <c r="F2" t="s">
        <v>192</v>
      </c>
    </row>
    <row r="3" spans="1:6" x14ac:dyDescent="0.2">
      <c r="A3" t="s">
        <v>60</v>
      </c>
      <c r="B3" t="s">
        <v>32</v>
      </c>
      <c r="C3">
        <v>-5.3315999999999999</v>
      </c>
      <c r="D3">
        <v>0.55205068999999996</v>
      </c>
      <c r="E3" t="s">
        <v>197</v>
      </c>
      <c r="F3" t="s">
        <v>192</v>
      </c>
    </row>
    <row r="4" spans="1:6" x14ac:dyDescent="0.2">
      <c r="A4" t="s">
        <v>58</v>
      </c>
      <c r="B4" t="s">
        <v>32</v>
      </c>
      <c r="C4">
        <v>-5.4621000000000004</v>
      </c>
      <c r="D4">
        <v>0.62915842</v>
      </c>
      <c r="E4" t="s">
        <v>197</v>
      </c>
      <c r="F4" t="s">
        <v>192</v>
      </c>
    </row>
    <row r="5" spans="1:6" x14ac:dyDescent="0.2">
      <c r="A5" t="s">
        <v>57</v>
      </c>
      <c r="B5" t="s">
        <v>32</v>
      </c>
      <c r="C5">
        <v>-5.5472000000000001</v>
      </c>
      <c r="D5">
        <v>0.55953494000000004</v>
      </c>
      <c r="E5" t="s">
        <v>197</v>
      </c>
      <c r="F5" t="s">
        <v>192</v>
      </c>
    </row>
    <row r="6" spans="1:6" x14ac:dyDescent="0.2">
      <c r="A6" t="s">
        <v>61</v>
      </c>
      <c r="B6" t="s">
        <v>32</v>
      </c>
      <c r="C6">
        <v>-5.3882000000000003</v>
      </c>
      <c r="D6">
        <v>0.54998495000000003</v>
      </c>
      <c r="E6" t="s">
        <v>197</v>
      </c>
      <c r="F6" t="s">
        <v>192</v>
      </c>
    </row>
    <row r="7" spans="1:6" x14ac:dyDescent="0.2">
      <c r="A7" t="s">
        <v>59</v>
      </c>
      <c r="B7" t="s">
        <v>32</v>
      </c>
      <c r="C7">
        <v>-5.8246000000000002</v>
      </c>
      <c r="D7">
        <v>0.54998495000000003</v>
      </c>
      <c r="E7" t="s">
        <v>197</v>
      </c>
      <c r="F7" t="s">
        <v>192</v>
      </c>
    </row>
    <row r="8" spans="1:6" x14ac:dyDescent="0.2">
      <c r="A8" t="s">
        <v>62</v>
      </c>
      <c r="B8" t="s">
        <v>33</v>
      </c>
      <c r="C8">
        <v>-4.4192</v>
      </c>
      <c r="D8">
        <v>0.51918381000000002</v>
      </c>
      <c r="E8" t="s">
        <v>197</v>
      </c>
      <c r="F8" t="s">
        <v>193</v>
      </c>
    </row>
    <row r="9" spans="1:6" x14ac:dyDescent="0.2">
      <c r="A9" t="s">
        <v>66</v>
      </c>
      <c r="B9" t="s">
        <v>33</v>
      </c>
      <c r="C9">
        <v>-4.4653</v>
      </c>
      <c r="D9">
        <v>0.55953494000000004</v>
      </c>
      <c r="E9" t="s">
        <v>197</v>
      </c>
      <c r="F9" t="s">
        <v>193</v>
      </c>
    </row>
    <row r="10" spans="1:6" x14ac:dyDescent="0.2">
      <c r="A10" t="s">
        <v>64</v>
      </c>
      <c r="B10" t="s">
        <v>33</v>
      </c>
      <c r="C10">
        <v>-4.4489999999999998</v>
      </c>
      <c r="D10">
        <v>0.55953494000000004</v>
      </c>
      <c r="E10" t="s">
        <v>197</v>
      </c>
      <c r="F10" t="s">
        <v>193</v>
      </c>
    </row>
    <row r="11" spans="1:6" x14ac:dyDescent="0.2">
      <c r="A11" t="s">
        <v>63</v>
      </c>
      <c r="B11" t="s">
        <v>33</v>
      </c>
      <c r="C11">
        <v>-4.2807000000000004</v>
      </c>
      <c r="D11">
        <v>0.56757698999999995</v>
      </c>
      <c r="E11" t="s">
        <v>197</v>
      </c>
      <c r="F11" t="s">
        <v>193</v>
      </c>
    </row>
    <row r="12" spans="1:6" x14ac:dyDescent="0.2">
      <c r="A12" t="s">
        <v>67</v>
      </c>
      <c r="B12" t="s">
        <v>33</v>
      </c>
      <c r="C12">
        <v>-4.2769000000000004</v>
      </c>
      <c r="D12">
        <v>0.55205068999999996</v>
      </c>
      <c r="E12" t="s">
        <v>197</v>
      </c>
      <c r="F12" t="s">
        <v>193</v>
      </c>
    </row>
    <row r="13" spans="1:6" x14ac:dyDescent="0.2">
      <c r="A13" t="s">
        <v>65</v>
      </c>
      <c r="B13" t="s">
        <v>33</v>
      </c>
      <c r="C13">
        <v>-4.3377999999999997</v>
      </c>
      <c r="D13">
        <v>0.55953494000000004</v>
      </c>
      <c r="E13" t="s">
        <v>197</v>
      </c>
      <c r="F13" t="s">
        <v>193</v>
      </c>
    </row>
    <row r="14" spans="1:6" x14ac:dyDescent="0.2">
      <c r="A14" t="s">
        <v>68</v>
      </c>
      <c r="B14" t="s">
        <v>34</v>
      </c>
      <c r="C14">
        <v>-3.96</v>
      </c>
      <c r="D14">
        <v>0.66647279999999998</v>
      </c>
      <c r="E14" t="s">
        <v>197</v>
      </c>
      <c r="F14" t="s">
        <v>194</v>
      </c>
    </row>
    <row r="15" spans="1:6" x14ac:dyDescent="0.2">
      <c r="A15" t="s">
        <v>71</v>
      </c>
      <c r="B15" t="s">
        <v>34</v>
      </c>
      <c r="C15">
        <v>-3.9908000000000001</v>
      </c>
      <c r="D15">
        <v>0.56757698999999995</v>
      </c>
      <c r="E15" t="s">
        <v>197</v>
      </c>
      <c r="F15" t="s">
        <v>194</v>
      </c>
    </row>
    <row r="16" spans="1:6" x14ac:dyDescent="0.2">
      <c r="A16" t="s">
        <v>70</v>
      </c>
      <c r="B16" t="s">
        <v>34</v>
      </c>
      <c r="C16">
        <v>-3.7286999999999999</v>
      </c>
      <c r="D16">
        <v>0.56757698999999995</v>
      </c>
      <c r="E16" t="s">
        <v>197</v>
      </c>
      <c r="F16" t="s">
        <v>194</v>
      </c>
    </row>
    <row r="17" spans="1:6" x14ac:dyDescent="0.2">
      <c r="A17" t="s">
        <v>69</v>
      </c>
      <c r="B17" t="s">
        <v>34</v>
      </c>
      <c r="C17">
        <v>-3.9474</v>
      </c>
      <c r="D17">
        <v>0.63720045999999997</v>
      </c>
      <c r="E17" t="s">
        <v>197</v>
      </c>
      <c r="F17" t="s">
        <v>194</v>
      </c>
    </row>
    <row r="18" spans="1:6" x14ac:dyDescent="0.2">
      <c r="A18" t="s">
        <v>72</v>
      </c>
      <c r="B18" t="s">
        <v>34</v>
      </c>
      <c r="C18">
        <v>-4.3720999999999997</v>
      </c>
      <c r="D18">
        <v>0.55651903999999996</v>
      </c>
      <c r="E18" t="s">
        <v>197</v>
      </c>
      <c r="F18" t="s">
        <v>194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F194-0182-CE4E-B510-13315B687CCB}">
  <dimension ref="A1:F19"/>
  <sheetViews>
    <sheetView workbookViewId="0">
      <selection activeCell="J6" sqref="J6"/>
    </sheetView>
  </sheetViews>
  <sheetFormatPr baseColWidth="10" defaultRowHeight="16" x14ac:dyDescent="0.2"/>
  <cols>
    <col min="5" max="5" width="23.1640625" bestFit="1" customWidth="1"/>
    <col min="6" max="6" width="17.33203125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79</v>
      </c>
      <c r="B2" t="s">
        <v>97</v>
      </c>
      <c r="C2">
        <v>2.9032</v>
      </c>
      <c r="D2">
        <v>0.65843076</v>
      </c>
      <c r="E2" t="s">
        <v>251</v>
      </c>
      <c r="F2" t="s">
        <v>204</v>
      </c>
    </row>
    <row r="3" spans="1:6" x14ac:dyDescent="0.2">
      <c r="A3" t="s">
        <v>80</v>
      </c>
      <c r="B3" t="s">
        <v>97</v>
      </c>
      <c r="C3">
        <v>2.9788000000000001</v>
      </c>
      <c r="D3">
        <v>0.65843076</v>
      </c>
      <c r="E3" t="s">
        <v>251</v>
      </c>
      <c r="F3" t="s">
        <v>204</v>
      </c>
    </row>
    <row r="4" spans="1:6" x14ac:dyDescent="0.2">
      <c r="A4" t="s">
        <v>85</v>
      </c>
      <c r="B4" t="s">
        <v>100</v>
      </c>
      <c r="C4">
        <v>-1.0718000000000001</v>
      </c>
      <c r="D4">
        <v>0.62167415999999998</v>
      </c>
      <c r="E4" t="s">
        <v>252</v>
      </c>
      <c r="F4" t="s">
        <v>198</v>
      </c>
    </row>
    <row r="5" spans="1:6" x14ac:dyDescent="0.2">
      <c r="A5" t="s">
        <v>86</v>
      </c>
      <c r="B5" t="s">
        <v>100</v>
      </c>
      <c r="C5">
        <v>-1.077</v>
      </c>
      <c r="D5">
        <v>0.51832001000000005</v>
      </c>
      <c r="E5" t="s">
        <v>252</v>
      </c>
      <c r="F5" t="s">
        <v>198</v>
      </c>
    </row>
    <row r="6" spans="1:6" x14ac:dyDescent="0.2">
      <c r="A6" t="s">
        <v>91</v>
      </c>
      <c r="B6" t="s">
        <v>103</v>
      </c>
      <c r="C6">
        <v>-1.6249</v>
      </c>
      <c r="D6">
        <v>0.62167415999999998</v>
      </c>
      <c r="E6" t="s">
        <v>252</v>
      </c>
      <c r="F6" t="s">
        <v>201</v>
      </c>
    </row>
    <row r="7" spans="1:6" x14ac:dyDescent="0.2">
      <c r="A7" t="s">
        <v>92</v>
      </c>
      <c r="B7" t="s">
        <v>103</v>
      </c>
      <c r="C7">
        <v>-1.7766999999999999</v>
      </c>
      <c r="D7">
        <v>0.51832001000000005</v>
      </c>
      <c r="E7" t="s">
        <v>252</v>
      </c>
      <c r="F7" t="s">
        <v>201</v>
      </c>
    </row>
    <row r="8" spans="1:6" x14ac:dyDescent="0.2">
      <c r="A8" t="s">
        <v>81</v>
      </c>
      <c r="B8" t="s">
        <v>98</v>
      </c>
      <c r="C8">
        <v>2.0209999999999999</v>
      </c>
      <c r="D8">
        <v>0.69170589999999998</v>
      </c>
      <c r="E8" t="s">
        <v>251</v>
      </c>
      <c r="F8" t="s">
        <v>205</v>
      </c>
    </row>
    <row r="9" spans="1:6" x14ac:dyDescent="0.2">
      <c r="A9" t="s">
        <v>82</v>
      </c>
      <c r="B9" t="s">
        <v>98</v>
      </c>
      <c r="C9">
        <v>2.0695999999999999</v>
      </c>
      <c r="D9">
        <v>0.65843076</v>
      </c>
      <c r="E9" t="s">
        <v>251</v>
      </c>
      <c r="F9" t="s">
        <v>205</v>
      </c>
    </row>
    <row r="10" spans="1:6" x14ac:dyDescent="0.2">
      <c r="A10" t="s">
        <v>87</v>
      </c>
      <c r="B10" t="s">
        <v>101</v>
      </c>
      <c r="C10">
        <v>2.0194999999999999</v>
      </c>
      <c r="D10">
        <v>0.57686468999999996</v>
      </c>
      <c r="E10" t="s">
        <v>252</v>
      </c>
      <c r="F10" t="s">
        <v>199</v>
      </c>
    </row>
    <row r="11" spans="1:6" x14ac:dyDescent="0.2">
      <c r="A11" t="s">
        <v>88</v>
      </c>
      <c r="B11" t="s">
        <v>101</v>
      </c>
      <c r="C11">
        <v>2.0548000000000002</v>
      </c>
      <c r="D11">
        <v>0.46602628000000001</v>
      </c>
      <c r="E11" t="s">
        <v>252</v>
      </c>
      <c r="F11" t="s">
        <v>199</v>
      </c>
    </row>
    <row r="12" spans="1:6" x14ac:dyDescent="0.2">
      <c r="A12" t="s">
        <v>93</v>
      </c>
      <c r="B12" t="s">
        <v>104</v>
      </c>
      <c r="C12">
        <v>2.2911999999999999</v>
      </c>
      <c r="D12">
        <v>0.61013983000000005</v>
      </c>
      <c r="E12" t="s">
        <v>252</v>
      </c>
      <c r="F12" t="s">
        <v>202</v>
      </c>
    </row>
    <row r="13" spans="1:6" x14ac:dyDescent="0.2">
      <c r="A13" t="s">
        <v>94</v>
      </c>
      <c r="B13" t="s">
        <v>104</v>
      </c>
      <c r="C13">
        <v>2.3468</v>
      </c>
      <c r="D13">
        <v>0.61013983000000005</v>
      </c>
      <c r="E13" t="s">
        <v>252</v>
      </c>
      <c r="F13" t="s">
        <v>202</v>
      </c>
    </row>
    <row r="14" spans="1:6" x14ac:dyDescent="0.2">
      <c r="A14" t="s">
        <v>83</v>
      </c>
      <c r="B14" t="s">
        <v>99</v>
      </c>
      <c r="C14">
        <v>-0.70401000000000002</v>
      </c>
      <c r="D14">
        <v>0.59281008000000002</v>
      </c>
      <c r="E14" t="s">
        <v>251</v>
      </c>
      <c r="F14" t="s">
        <v>206</v>
      </c>
    </row>
    <row r="15" spans="1:6" x14ac:dyDescent="0.2">
      <c r="A15" t="s">
        <v>84</v>
      </c>
      <c r="B15" t="s">
        <v>99</v>
      </c>
      <c r="C15">
        <v>-0.65371999999999997</v>
      </c>
      <c r="D15">
        <v>0.48197167000000002</v>
      </c>
      <c r="E15" t="s">
        <v>251</v>
      </c>
      <c r="F15" t="s">
        <v>206</v>
      </c>
    </row>
    <row r="16" spans="1:6" x14ac:dyDescent="0.2">
      <c r="A16" t="s">
        <v>89</v>
      </c>
      <c r="B16" t="s">
        <v>102</v>
      </c>
      <c r="C16">
        <v>1.7968999999999999</v>
      </c>
      <c r="D16">
        <v>0.59281008000000002</v>
      </c>
      <c r="E16" t="s">
        <v>252</v>
      </c>
      <c r="F16" t="s">
        <v>200</v>
      </c>
    </row>
    <row r="17" spans="1:6" x14ac:dyDescent="0.2">
      <c r="A17" t="s">
        <v>90</v>
      </c>
      <c r="B17" t="s">
        <v>102</v>
      </c>
      <c r="C17">
        <v>1.9105000000000001</v>
      </c>
      <c r="D17">
        <v>0.59281008000000002</v>
      </c>
      <c r="E17" t="s">
        <v>252</v>
      </c>
      <c r="F17" t="s">
        <v>200</v>
      </c>
    </row>
    <row r="18" spans="1:6" x14ac:dyDescent="0.2">
      <c r="A18" t="s">
        <v>95</v>
      </c>
      <c r="B18" t="s">
        <v>105</v>
      </c>
      <c r="C18">
        <v>-0.80237000000000003</v>
      </c>
      <c r="D18">
        <v>0.55159515000000003</v>
      </c>
      <c r="E18" t="s">
        <v>252</v>
      </c>
      <c r="F18" t="s">
        <v>203</v>
      </c>
    </row>
    <row r="19" spans="1:6" x14ac:dyDescent="0.2">
      <c r="A19" t="s">
        <v>96</v>
      </c>
      <c r="B19" t="s">
        <v>105</v>
      </c>
      <c r="C19">
        <v>-0.75602999999999998</v>
      </c>
      <c r="D19">
        <v>0.55159515000000003</v>
      </c>
      <c r="E19" t="s">
        <v>252</v>
      </c>
      <c r="F19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5ADA-267D-6C43-B4C9-E5BD01267432}">
  <dimension ref="A1:F9"/>
  <sheetViews>
    <sheetView workbookViewId="0">
      <selection activeCell="G1" sqref="G1:G1048576"/>
    </sheetView>
  </sheetViews>
  <sheetFormatPr baseColWidth="10" defaultRowHeight="16" x14ac:dyDescent="0.2"/>
  <cols>
    <col min="1" max="1" width="9.33203125" bestFit="1" customWidth="1"/>
    <col min="2" max="2" width="12.5" bestFit="1" customWidth="1"/>
    <col min="3" max="3" width="5.1640625" bestFit="1" customWidth="1"/>
    <col min="5" max="5" width="23.1640625" bestFit="1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106</v>
      </c>
      <c r="B2" t="s">
        <v>114</v>
      </c>
      <c r="C2">
        <v>-0.41565999999999997</v>
      </c>
      <c r="D2">
        <v>0.61871964000000002</v>
      </c>
      <c r="E2" t="s">
        <v>196</v>
      </c>
      <c r="F2" t="s">
        <v>236</v>
      </c>
    </row>
    <row r="3" spans="1:6" x14ac:dyDescent="0.2">
      <c r="A3" t="s">
        <v>107</v>
      </c>
      <c r="B3" t="s">
        <v>115</v>
      </c>
      <c r="C3">
        <v>-0.64046999999999998</v>
      </c>
      <c r="D3">
        <v>0.64417795</v>
      </c>
      <c r="E3" t="s">
        <v>196</v>
      </c>
      <c r="F3" t="s">
        <v>237</v>
      </c>
    </row>
    <row r="4" spans="1:6" x14ac:dyDescent="0.2">
      <c r="A4" t="s">
        <v>108</v>
      </c>
      <c r="B4" t="s">
        <v>116</v>
      </c>
      <c r="C4">
        <v>3.1347</v>
      </c>
      <c r="D4">
        <v>0.61871964000000002</v>
      </c>
      <c r="E4" t="s">
        <v>196</v>
      </c>
      <c r="F4" t="s">
        <v>238</v>
      </c>
    </row>
    <row r="5" spans="1:6" x14ac:dyDescent="0.2">
      <c r="A5" t="s">
        <v>109</v>
      </c>
      <c r="B5" t="s">
        <v>117</v>
      </c>
      <c r="C5">
        <v>1.5278</v>
      </c>
      <c r="D5">
        <v>0.71291263999999999</v>
      </c>
      <c r="E5" t="s">
        <v>196</v>
      </c>
      <c r="F5" t="s">
        <v>239</v>
      </c>
    </row>
    <row r="6" spans="1:6" x14ac:dyDescent="0.2">
      <c r="A6" t="s">
        <v>110</v>
      </c>
      <c r="B6" t="s">
        <v>114</v>
      </c>
      <c r="C6">
        <v>-2.0024000000000002</v>
      </c>
      <c r="D6">
        <v>0.67681539999999996</v>
      </c>
      <c r="E6" t="s">
        <v>196</v>
      </c>
      <c r="F6" t="s">
        <v>236</v>
      </c>
    </row>
    <row r="7" spans="1:6" x14ac:dyDescent="0.2">
      <c r="A7" t="s">
        <v>111</v>
      </c>
      <c r="B7" t="s">
        <v>115</v>
      </c>
      <c r="C7">
        <v>-0.61045000000000005</v>
      </c>
      <c r="D7">
        <v>0.58321568000000001</v>
      </c>
      <c r="E7" t="s">
        <v>196</v>
      </c>
      <c r="F7" t="s">
        <v>237</v>
      </c>
    </row>
    <row r="8" spans="1:6" x14ac:dyDescent="0.2">
      <c r="A8" t="s">
        <v>112</v>
      </c>
      <c r="B8" t="s">
        <v>116</v>
      </c>
      <c r="C8">
        <v>3.8210000000000002</v>
      </c>
      <c r="D8">
        <v>0.54998495000000003</v>
      </c>
      <c r="E8" t="s">
        <v>196</v>
      </c>
      <c r="F8" t="s">
        <v>238</v>
      </c>
    </row>
    <row r="9" spans="1:6" x14ac:dyDescent="0.2">
      <c r="A9" t="s">
        <v>113</v>
      </c>
      <c r="B9" t="s">
        <v>117</v>
      </c>
      <c r="C9">
        <v>1.0324</v>
      </c>
      <c r="D9">
        <v>0.69715601999999999</v>
      </c>
      <c r="E9" t="s">
        <v>196</v>
      </c>
      <c r="F9" t="s">
        <v>239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DFED-795C-A54A-ADAC-872FCD3D7D53}">
  <dimension ref="A1:F11"/>
  <sheetViews>
    <sheetView workbookViewId="0">
      <selection activeCell="G1" sqref="G1:G1048576"/>
    </sheetView>
  </sheetViews>
  <sheetFormatPr baseColWidth="10" defaultRowHeight="16" x14ac:dyDescent="0.2"/>
  <cols>
    <col min="5" max="5" width="23.1640625" bestFit="1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118</v>
      </c>
      <c r="B2" t="s">
        <v>114</v>
      </c>
      <c r="C2">
        <v>4.4116</v>
      </c>
      <c r="D2">
        <v>0.44168149000000001</v>
      </c>
      <c r="E2" t="s">
        <v>207</v>
      </c>
      <c r="F2" t="s">
        <v>240</v>
      </c>
    </row>
    <row r="3" spans="1:6" x14ac:dyDescent="0.2">
      <c r="A3" t="s">
        <v>119</v>
      </c>
      <c r="B3" t="s">
        <v>115</v>
      </c>
      <c r="C3">
        <v>1.4581999999999999</v>
      </c>
      <c r="D3">
        <v>0.54998495000000003</v>
      </c>
      <c r="E3" t="s">
        <v>207</v>
      </c>
      <c r="F3" t="s">
        <v>241</v>
      </c>
    </row>
    <row r="4" spans="1:6" x14ac:dyDescent="0.2">
      <c r="A4" t="s">
        <v>120</v>
      </c>
      <c r="B4" t="s">
        <v>116</v>
      </c>
      <c r="C4">
        <v>3.4211999999999998</v>
      </c>
      <c r="D4">
        <v>0.39489851999999998</v>
      </c>
      <c r="E4" t="s">
        <v>207</v>
      </c>
      <c r="F4" t="s">
        <v>242</v>
      </c>
    </row>
    <row r="5" spans="1:6" x14ac:dyDescent="0.2">
      <c r="A5" t="s">
        <v>121</v>
      </c>
      <c r="B5" t="s">
        <v>117</v>
      </c>
      <c r="C5">
        <v>3.9089</v>
      </c>
      <c r="D5">
        <v>0.53308710000000004</v>
      </c>
      <c r="E5" t="s">
        <v>207</v>
      </c>
      <c r="F5" t="s">
        <v>243</v>
      </c>
    </row>
    <row r="6" spans="1:6" x14ac:dyDescent="0.2">
      <c r="A6" t="s">
        <v>122</v>
      </c>
      <c r="B6" t="s">
        <v>128</v>
      </c>
      <c r="C6">
        <v>-0.61133000000000004</v>
      </c>
      <c r="D6">
        <v>0.55953494000000004</v>
      </c>
      <c r="E6" t="s">
        <v>207</v>
      </c>
      <c r="F6" t="s">
        <v>244</v>
      </c>
    </row>
    <row r="7" spans="1:6" x14ac:dyDescent="0.2">
      <c r="A7" t="s">
        <v>123</v>
      </c>
      <c r="B7" t="s">
        <v>114</v>
      </c>
      <c r="C7">
        <v>3.3289</v>
      </c>
      <c r="D7">
        <v>0.44168149000000001</v>
      </c>
      <c r="E7" t="s">
        <v>207</v>
      </c>
      <c r="F7" t="s">
        <v>245</v>
      </c>
    </row>
    <row r="8" spans="1:6" x14ac:dyDescent="0.2">
      <c r="A8" t="s">
        <v>124</v>
      </c>
      <c r="B8" t="s">
        <v>115</v>
      </c>
      <c r="C8">
        <v>1.9303999999999999</v>
      </c>
      <c r="D8">
        <v>0.44568063000000002</v>
      </c>
      <c r="E8" t="s">
        <v>207</v>
      </c>
      <c r="F8" t="s">
        <v>246</v>
      </c>
    </row>
    <row r="9" spans="1:6" x14ac:dyDescent="0.2">
      <c r="A9" t="s">
        <v>125</v>
      </c>
      <c r="B9" t="s">
        <v>116</v>
      </c>
      <c r="C9">
        <v>3.2191999999999998</v>
      </c>
      <c r="D9">
        <v>0.27601807</v>
      </c>
      <c r="E9" t="s">
        <v>207</v>
      </c>
      <c r="F9" t="s">
        <v>247</v>
      </c>
    </row>
    <row r="10" spans="1:6" x14ac:dyDescent="0.2">
      <c r="A10" t="s">
        <v>126</v>
      </c>
      <c r="B10" t="s">
        <v>117</v>
      </c>
      <c r="C10">
        <v>2.1034000000000002</v>
      </c>
      <c r="D10">
        <v>0.47406831999999999</v>
      </c>
      <c r="E10" t="s">
        <v>207</v>
      </c>
      <c r="F10" t="s">
        <v>248</v>
      </c>
    </row>
    <row r="11" spans="1:6" x14ac:dyDescent="0.2">
      <c r="A11" t="s">
        <v>127</v>
      </c>
      <c r="B11" t="s">
        <v>128</v>
      </c>
      <c r="C11">
        <v>-0.67910999999999999</v>
      </c>
      <c r="D11">
        <v>0.45673858000000001</v>
      </c>
      <c r="E11" t="s">
        <v>207</v>
      </c>
      <c r="F11" t="s">
        <v>249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6B70-7E25-0F4A-9095-93538258DAB8}">
  <dimension ref="A1:F29"/>
  <sheetViews>
    <sheetView workbookViewId="0">
      <selection activeCell="I9" sqref="I9"/>
    </sheetView>
  </sheetViews>
  <sheetFormatPr baseColWidth="10" defaultRowHeight="16" x14ac:dyDescent="0.2"/>
  <cols>
    <col min="5" max="5" width="23.1640625" bestFit="1" customWidth="1"/>
    <col min="6" max="6" width="23.1640625" customWidth="1"/>
  </cols>
  <sheetData>
    <row r="1" spans="1:6" x14ac:dyDescent="0.2">
      <c r="A1" t="s">
        <v>8</v>
      </c>
      <c r="B1" t="s">
        <v>11</v>
      </c>
      <c r="C1" t="s">
        <v>9</v>
      </c>
      <c r="D1" t="s">
        <v>10</v>
      </c>
      <c r="E1" t="s">
        <v>250</v>
      </c>
      <c r="F1" t="s">
        <v>191</v>
      </c>
    </row>
    <row r="2" spans="1:6" x14ac:dyDescent="0.2">
      <c r="A2" t="s">
        <v>129</v>
      </c>
      <c r="B2" t="s">
        <v>129</v>
      </c>
      <c r="C2">
        <v>-2.161</v>
      </c>
      <c r="D2">
        <v>0.45854201999999999</v>
      </c>
      <c r="E2" t="s">
        <v>207</v>
      </c>
      <c r="F2" t="s">
        <v>226</v>
      </c>
    </row>
    <row r="3" spans="1:6" x14ac:dyDescent="0.2">
      <c r="A3" t="s">
        <v>130</v>
      </c>
      <c r="B3" t="s">
        <v>130</v>
      </c>
      <c r="C3">
        <v>0.69721999999999995</v>
      </c>
      <c r="D3">
        <v>0.16049251</v>
      </c>
      <c r="E3" t="s">
        <v>207</v>
      </c>
      <c r="F3" t="s">
        <v>227</v>
      </c>
    </row>
    <row r="4" spans="1:6" x14ac:dyDescent="0.2">
      <c r="A4" t="s">
        <v>131</v>
      </c>
      <c r="B4" t="s">
        <v>131</v>
      </c>
      <c r="C4">
        <v>3.9466000000000001</v>
      </c>
      <c r="D4">
        <v>0.38685648</v>
      </c>
      <c r="E4" t="s">
        <v>207</v>
      </c>
      <c r="F4" t="s">
        <v>228</v>
      </c>
    </row>
    <row r="5" spans="1:6" x14ac:dyDescent="0.2">
      <c r="A5" t="s">
        <v>132</v>
      </c>
      <c r="B5" t="s">
        <v>132</v>
      </c>
      <c r="C5">
        <v>0.78779999999999994</v>
      </c>
      <c r="D5">
        <v>0.58949163000000004</v>
      </c>
      <c r="E5" t="s">
        <v>207</v>
      </c>
      <c r="F5" t="s">
        <v>229</v>
      </c>
    </row>
    <row r="6" spans="1:6" x14ac:dyDescent="0.2">
      <c r="A6" t="s">
        <v>133</v>
      </c>
      <c r="B6" t="s">
        <v>133</v>
      </c>
      <c r="C6">
        <v>3.6610999999999998</v>
      </c>
      <c r="D6">
        <v>0.28406010999999998</v>
      </c>
      <c r="E6" t="s">
        <v>207</v>
      </c>
      <c r="F6" t="s">
        <v>231</v>
      </c>
    </row>
    <row r="7" spans="1:6" x14ac:dyDescent="0.2">
      <c r="A7" t="s">
        <v>134</v>
      </c>
      <c r="B7" t="s">
        <v>134</v>
      </c>
      <c r="C7">
        <v>1.3174999999999999</v>
      </c>
      <c r="D7">
        <v>0.47865321999999999</v>
      </c>
      <c r="E7" t="s">
        <v>207</v>
      </c>
      <c r="F7" t="s">
        <v>232</v>
      </c>
    </row>
    <row r="8" spans="1:6" x14ac:dyDescent="0.2">
      <c r="A8" t="s">
        <v>135</v>
      </c>
      <c r="B8" t="s">
        <v>135</v>
      </c>
      <c r="C8">
        <v>3.0625</v>
      </c>
      <c r="D8">
        <v>0.35615391000000002</v>
      </c>
      <c r="E8" t="s">
        <v>207</v>
      </c>
      <c r="F8" t="s">
        <v>233</v>
      </c>
    </row>
    <row r="9" spans="1:6" x14ac:dyDescent="0.2">
      <c r="A9" t="s">
        <v>136</v>
      </c>
      <c r="B9" t="s">
        <v>136</v>
      </c>
      <c r="C9">
        <v>2.8946999999999998</v>
      </c>
      <c r="D9">
        <v>0.44479597999999998</v>
      </c>
      <c r="E9" t="s">
        <v>207</v>
      </c>
      <c r="F9" t="s">
        <v>234</v>
      </c>
    </row>
    <row r="10" spans="1:6" x14ac:dyDescent="0.2">
      <c r="A10" t="s">
        <v>137</v>
      </c>
      <c r="B10" t="s">
        <v>137</v>
      </c>
      <c r="C10">
        <v>0.76202000000000003</v>
      </c>
      <c r="D10">
        <v>0.21139621</v>
      </c>
      <c r="E10" t="s">
        <v>207</v>
      </c>
      <c r="F10" t="s">
        <v>235</v>
      </c>
    </row>
    <row r="11" spans="1:6" x14ac:dyDescent="0.2">
      <c r="A11" t="s">
        <v>138</v>
      </c>
      <c r="B11" t="s">
        <v>138</v>
      </c>
      <c r="C11">
        <v>-1.2763</v>
      </c>
      <c r="D11">
        <v>0.21594092000000001</v>
      </c>
      <c r="E11" t="s">
        <v>207</v>
      </c>
      <c r="F11" t="s">
        <v>224</v>
      </c>
    </row>
    <row r="12" spans="1:6" x14ac:dyDescent="0.2">
      <c r="A12" t="s">
        <v>139</v>
      </c>
      <c r="B12" t="s">
        <v>139</v>
      </c>
      <c r="C12">
        <v>4.3394000000000004</v>
      </c>
      <c r="D12">
        <v>0.15655595</v>
      </c>
      <c r="E12" t="s">
        <v>207</v>
      </c>
      <c r="F12" t="s">
        <v>223</v>
      </c>
    </row>
    <row r="13" spans="1:6" x14ac:dyDescent="0.2">
      <c r="A13" t="s">
        <v>140</v>
      </c>
      <c r="B13" t="s">
        <v>140</v>
      </c>
      <c r="C13">
        <v>-3.198</v>
      </c>
      <c r="D13">
        <v>0.55205068999999996</v>
      </c>
      <c r="E13" t="s">
        <v>207</v>
      </c>
      <c r="F13" t="s">
        <v>230</v>
      </c>
    </row>
    <row r="14" spans="1:6" x14ac:dyDescent="0.2">
      <c r="A14" t="s">
        <v>141</v>
      </c>
      <c r="B14" t="s">
        <v>141</v>
      </c>
      <c r="C14">
        <v>2.6099000000000001</v>
      </c>
      <c r="D14">
        <v>0.32374257000000001</v>
      </c>
      <c r="E14" t="s">
        <v>207</v>
      </c>
      <c r="F14" t="s">
        <v>222</v>
      </c>
    </row>
    <row r="15" spans="1:6" x14ac:dyDescent="0.2">
      <c r="A15" t="s">
        <v>142</v>
      </c>
      <c r="B15" t="s">
        <v>142</v>
      </c>
      <c r="C15">
        <v>3.5855000000000001</v>
      </c>
      <c r="D15">
        <v>0.39185809999999999</v>
      </c>
      <c r="E15" t="s">
        <v>207</v>
      </c>
      <c r="F15" t="s">
        <v>225</v>
      </c>
    </row>
    <row r="16" spans="1:6" x14ac:dyDescent="0.2">
      <c r="A16" t="s">
        <v>143</v>
      </c>
      <c r="B16" t="s">
        <v>143</v>
      </c>
      <c r="C16">
        <v>-2.0792999999999999</v>
      </c>
      <c r="D16">
        <v>0.51832001000000005</v>
      </c>
      <c r="E16" t="s">
        <v>207</v>
      </c>
      <c r="F16" t="s">
        <v>210</v>
      </c>
    </row>
    <row r="17" spans="1:6" x14ac:dyDescent="0.2">
      <c r="A17" t="s">
        <v>144</v>
      </c>
      <c r="B17" t="s">
        <v>144</v>
      </c>
      <c r="C17">
        <v>2.3883999999999999</v>
      </c>
      <c r="D17">
        <v>0.21290416000000001</v>
      </c>
      <c r="E17" t="s">
        <v>207</v>
      </c>
      <c r="F17" t="s">
        <v>211</v>
      </c>
    </row>
    <row r="18" spans="1:6" x14ac:dyDescent="0.2">
      <c r="A18" t="s">
        <v>145</v>
      </c>
      <c r="B18" t="s">
        <v>145</v>
      </c>
      <c r="C18">
        <v>4.3327</v>
      </c>
      <c r="D18">
        <v>0.40599298</v>
      </c>
      <c r="E18" t="s">
        <v>207</v>
      </c>
      <c r="F18" t="s">
        <v>212</v>
      </c>
    </row>
    <row r="19" spans="1:6" x14ac:dyDescent="0.2">
      <c r="A19" t="s">
        <v>146</v>
      </c>
      <c r="B19" t="s">
        <v>146</v>
      </c>
      <c r="C19">
        <v>1.8948</v>
      </c>
      <c r="D19">
        <v>0.47406831999999999</v>
      </c>
      <c r="E19" t="s">
        <v>207</v>
      </c>
      <c r="F19" t="s">
        <v>213</v>
      </c>
    </row>
    <row r="20" spans="1:6" x14ac:dyDescent="0.2">
      <c r="A20" t="s">
        <v>147</v>
      </c>
      <c r="B20" t="s">
        <v>147</v>
      </c>
      <c r="C20">
        <v>3.2946</v>
      </c>
      <c r="D20">
        <v>0.40599298</v>
      </c>
      <c r="E20" t="s">
        <v>207</v>
      </c>
      <c r="F20" t="s">
        <v>214</v>
      </c>
    </row>
    <row r="21" spans="1:6" x14ac:dyDescent="0.2">
      <c r="A21" t="s">
        <v>148</v>
      </c>
      <c r="B21" t="s">
        <v>148</v>
      </c>
      <c r="C21">
        <v>3.4668999999999999</v>
      </c>
      <c r="D21">
        <v>0.28711252999999998</v>
      </c>
      <c r="E21" t="s">
        <v>207</v>
      </c>
      <c r="F21" t="s">
        <v>215</v>
      </c>
    </row>
    <row r="22" spans="1:6" x14ac:dyDescent="0.2">
      <c r="A22" t="s">
        <v>149</v>
      </c>
      <c r="B22" t="s">
        <v>149</v>
      </c>
      <c r="C22">
        <v>3.0257999999999998</v>
      </c>
      <c r="D22">
        <v>0.49930142</v>
      </c>
      <c r="E22" t="s">
        <v>207</v>
      </c>
      <c r="F22" t="s">
        <v>216</v>
      </c>
    </row>
    <row r="23" spans="1:6" x14ac:dyDescent="0.2">
      <c r="A23" t="s">
        <v>150</v>
      </c>
      <c r="B23" t="s">
        <v>150</v>
      </c>
      <c r="C23">
        <v>3.8635999999999999</v>
      </c>
      <c r="D23">
        <v>0.39185809999999999</v>
      </c>
      <c r="E23" t="s">
        <v>207</v>
      </c>
      <c r="F23" t="s">
        <v>217</v>
      </c>
    </row>
    <row r="24" spans="1:6" x14ac:dyDescent="0.2">
      <c r="A24" t="s">
        <v>151</v>
      </c>
      <c r="B24" t="s">
        <v>151</v>
      </c>
      <c r="C24">
        <v>2.8835999999999999</v>
      </c>
      <c r="D24">
        <v>0.16900865000000001</v>
      </c>
      <c r="E24" t="s">
        <v>207</v>
      </c>
      <c r="F24" t="s">
        <v>218</v>
      </c>
    </row>
    <row r="25" spans="1:6" x14ac:dyDescent="0.2">
      <c r="A25" t="s">
        <v>152</v>
      </c>
      <c r="B25" t="s">
        <v>152</v>
      </c>
      <c r="C25">
        <v>0.94138999999999995</v>
      </c>
      <c r="D25">
        <v>0.21290416000000001</v>
      </c>
      <c r="E25" t="s">
        <v>207</v>
      </c>
      <c r="F25" t="s">
        <v>219</v>
      </c>
    </row>
    <row r="26" spans="1:6" x14ac:dyDescent="0.2">
      <c r="A26" t="s">
        <v>153</v>
      </c>
      <c r="B26" t="s">
        <v>153</v>
      </c>
      <c r="C26">
        <v>3.4550000000000001</v>
      </c>
      <c r="D26">
        <v>0.26523807999999999</v>
      </c>
      <c r="E26" t="s">
        <v>207</v>
      </c>
      <c r="F26" t="s">
        <v>220</v>
      </c>
    </row>
    <row r="27" spans="1:6" x14ac:dyDescent="0.2">
      <c r="A27" t="s">
        <v>154</v>
      </c>
      <c r="B27" t="s">
        <v>154</v>
      </c>
      <c r="C27">
        <v>-2.1897000000000002</v>
      </c>
      <c r="D27">
        <v>0.55205068999999996</v>
      </c>
      <c r="E27" t="s">
        <v>207</v>
      </c>
      <c r="F27" t="s">
        <v>221</v>
      </c>
    </row>
    <row r="28" spans="1:6" x14ac:dyDescent="0.2">
      <c r="A28" t="s">
        <v>155</v>
      </c>
      <c r="B28" t="s">
        <v>155</v>
      </c>
      <c r="C28">
        <v>2.8344999999999998</v>
      </c>
      <c r="D28">
        <v>0.39336605000000002</v>
      </c>
      <c r="E28" t="s">
        <v>207</v>
      </c>
      <c r="F28" t="s">
        <v>208</v>
      </c>
    </row>
    <row r="29" spans="1:6" x14ac:dyDescent="0.2">
      <c r="A29" t="s">
        <v>156</v>
      </c>
      <c r="B29" t="s">
        <v>156</v>
      </c>
      <c r="C29">
        <v>3.9544999999999999</v>
      </c>
      <c r="D29">
        <v>0.21139621</v>
      </c>
      <c r="E29" t="s">
        <v>207</v>
      </c>
      <c r="F2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Proficiency</vt:lpstr>
      <vt:lpstr>Repeatability</vt:lpstr>
      <vt:lpstr>O2O</vt:lpstr>
      <vt:lpstr>Run1 vs Run2</vt:lpstr>
      <vt:lpstr>LOD</vt:lpstr>
      <vt:lpstr>ImpMacroDiss</vt:lpstr>
      <vt:lpstr>SurgVsBiop_A</vt:lpstr>
      <vt:lpstr>SurgVsBiop_B</vt:lpstr>
      <vt:lpstr>Concordance</vt:lpstr>
      <vt:lpstr>Concordance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Berglund</dc:creator>
  <cp:lastModifiedBy>Berglund, Anders E</cp:lastModifiedBy>
  <dcterms:created xsi:type="dcterms:W3CDTF">2023-06-29T20:35:59Z</dcterms:created>
  <dcterms:modified xsi:type="dcterms:W3CDTF">2023-12-20T14:25:22Z</dcterms:modified>
</cp:coreProperties>
</file>