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e2b39dd764e6d785/Documents/RProjects/SouthernOntario_PTM/data/raw/"/>
    </mc:Choice>
  </mc:AlternateContent>
  <xr:revisionPtr revIDLastSave="89" documentId="8_{13B9DFAF-F367-461D-9618-830CAC21F40B}" xr6:coauthVersionLast="47" xr6:coauthVersionMax="47" xr10:uidLastSave="{C7A1054D-DB65-4779-A9D6-B32CA6ADA7B0}"/>
  <bookViews>
    <workbookView xWindow="-120" yWindow="-120" windowWidth="29040" windowHeight="15720" tabRatio="807" activeTab="1" xr2:uid="{00000000-000D-0000-FFFF-FFFF00000000}"/>
  </bookViews>
  <sheets>
    <sheet name="Actions_list" sheetId="4" r:id="rId1"/>
    <sheet name="CostFeas_summary" sheetId="14" r:id="rId2"/>
    <sheet name="S1 - Human-wildlife management" sheetId="6" r:id="rId3"/>
    <sheet name="S2 - Landowner Stewardship" sheetId="7" r:id="rId4"/>
    <sheet name="S3 - Legislation" sheetId="8" r:id="rId5"/>
    <sheet name="S4 - Protecting habitats" sheetId="9" r:id="rId6"/>
    <sheet name="S5 - Wildlife crossings" sheetId="10" r:id="rId7"/>
    <sheet name="S6 - Invasive species" sheetId="11" r:id="rId8"/>
    <sheet name="S7 - Restoration and Regenerati" sheetId="12" r:id="rId9"/>
    <sheet name="S8 - Industry-targeted policies" sheetId="1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DJzxrRgAjNR1c1t5iIKFvwEkmK9JRWy/ImfD5x9vtjA="/>
    </ext>
  </extLst>
</workbook>
</file>

<file path=xl/calcChain.xml><?xml version="1.0" encoding="utf-8"?>
<calcChain xmlns="http://schemas.openxmlformats.org/spreadsheetml/2006/main">
  <c r="AT306" i="13" l="1"/>
  <c r="AS306" i="13"/>
  <c r="AR306" i="13"/>
  <c r="AQ306" i="13"/>
  <c r="AP306" i="13"/>
  <c r="AO306" i="13"/>
  <c r="AN306" i="13"/>
  <c r="AM306" i="13"/>
  <c r="AL306" i="13"/>
  <c r="AK306" i="13"/>
  <c r="AJ306" i="13"/>
  <c r="AI306" i="13"/>
  <c r="AH306" i="13"/>
  <c r="AG306" i="13"/>
  <c r="AF306" i="13"/>
  <c r="AE306" i="13"/>
  <c r="AD306" i="13"/>
  <c r="AC306" i="13"/>
  <c r="AB306" i="13"/>
  <c r="AA306" i="13"/>
  <c r="Z306" i="13"/>
  <c r="Y306" i="13"/>
  <c r="X306" i="13"/>
  <c r="W306" i="13"/>
  <c r="V306" i="13"/>
  <c r="U306" i="13"/>
  <c r="T306" i="13"/>
  <c r="S306" i="13"/>
  <c r="R306" i="13"/>
  <c r="Q306" i="13"/>
  <c r="H306" i="13"/>
  <c r="AT305" i="13"/>
  <c r="AS305" i="13"/>
  <c r="AR305" i="13"/>
  <c r="AQ305" i="13"/>
  <c r="AP305" i="13"/>
  <c r="AO305" i="13"/>
  <c r="AN305" i="13"/>
  <c r="AM305" i="13"/>
  <c r="AL305" i="13"/>
  <c r="AK305" i="13"/>
  <c r="AJ305" i="13"/>
  <c r="AI305" i="13"/>
  <c r="AH305" i="13"/>
  <c r="AG305" i="13"/>
  <c r="AF305" i="13"/>
  <c r="AE305" i="13"/>
  <c r="AD305" i="13"/>
  <c r="AC305" i="13"/>
  <c r="AB305" i="13"/>
  <c r="AA305" i="13"/>
  <c r="Z305" i="13"/>
  <c r="Y305" i="13"/>
  <c r="X305" i="13"/>
  <c r="W305" i="13"/>
  <c r="V305" i="13"/>
  <c r="U305" i="13"/>
  <c r="T305" i="13"/>
  <c r="S305" i="13"/>
  <c r="R305" i="13"/>
  <c r="Q305" i="13"/>
  <c r="H305" i="13"/>
  <c r="AT304" i="13"/>
  <c r="AS304" i="13"/>
  <c r="AR304" i="13"/>
  <c r="AQ304" i="13"/>
  <c r="AP304" i="13"/>
  <c r="AO304" i="13"/>
  <c r="AN304" i="13"/>
  <c r="AM304" i="13"/>
  <c r="AL304" i="13"/>
  <c r="AK304" i="13"/>
  <c r="AJ304" i="13"/>
  <c r="AI304" i="13"/>
  <c r="AH304" i="13"/>
  <c r="AG304" i="13"/>
  <c r="AF304" i="13"/>
  <c r="AE304" i="13"/>
  <c r="AD304" i="13"/>
  <c r="AC304" i="13"/>
  <c r="AB304" i="13"/>
  <c r="AA304" i="13"/>
  <c r="Z304" i="13"/>
  <c r="Y304" i="13"/>
  <c r="X304" i="13"/>
  <c r="W304" i="13"/>
  <c r="V304" i="13"/>
  <c r="U304" i="13"/>
  <c r="T304" i="13"/>
  <c r="S304" i="13"/>
  <c r="R304" i="13"/>
  <c r="Q304" i="13"/>
  <c r="H304" i="13"/>
  <c r="AT303" i="13"/>
  <c r="AS303" i="13"/>
  <c r="AR303" i="13"/>
  <c r="AQ303" i="13"/>
  <c r="AP303" i="13"/>
  <c r="AO303" i="13"/>
  <c r="AN303" i="13"/>
  <c r="AM303" i="13"/>
  <c r="AL303" i="13"/>
  <c r="AK303" i="13"/>
  <c r="AJ303" i="13"/>
  <c r="AI303" i="13"/>
  <c r="AH303" i="13"/>
  <c r="AG303" i="13"/>
  <c r="AF303" i="13"/>
  <c r="AE303" i="13"/>
  <c r="AD303" i="13"/>
  <c r="AC303" i="13"/>
  <c r="AB303" i="13"/>
  <c r="AA303" i="13"/>
  <c r="Z303" i="13"/>
  <c r="Y303" i="13"/>
  <c r="X303" i="13"/>
  <c r="W303" i="13"/>
  <c r="V303" i="13"/>
  <c r="U303" i="13"/>
  <c r="T303" i="13"/>
  <c r="S303" i="13"/>
  <c r="R303" i="13"/>
  <c r="Q303" i="13"/>
  <c r="H303" i="13"/>
  <c r="AT302" i="13"/>
  <c r="AS302" i="13"/>
  <c r="AR302" i="13"/>
  <c r="AQ302" i="13"/>
  <c r="AP302" i="13"/>
  <c r="AO302" i="13"/>
  <c r="AN302" i="13"/>
  <c r="AM302" i="13"/>
  <c r="AL302" i="13"/>
  <c r="AK302" i="13"/>
  <c r="AJ302" i="13"/>
  <c r="AI302" i="13"/>
  <c r="AH302" i="13"/>
  <c r="AG302" i="13"/>
  <c r="AF302" i="13"/>
  <c r="AE302" i="13"/>
  <c r="AD302" i="13"/>
  <c r="AC302" i="13"/>
  <c r="AB302" i="13"/>
  <c r="AA302" i="13"/>
  <c r="Z302" i="13"/>
  <c r="Y302" i="13"/>
  <c r="X302" i="13"/>
  <c r="W302" i="13"/>
  <c r="V302" i="13"/>
  <c r="U302" i="13"/>
  <c r="T302" i="13"/>
  <c r="S302" i="13"/>
  <c r="R302" i="13"/>
  <c r="Q302" i="13"/>
  <c r="H302" i="13"/>
  <c r="AT301" i="13"/>
  <c r="AS301" i="13"/>
  <c r="AR301" i="13"/>
  <c r="AQ301" i="13"/>
  <c r="AP301" i="13"/>
  <c r="AO301" i="13"/>
  <c r="AN301" i="13"/>
  <c r="AM301" i="13"/>
  <c r="AL301" i="13"/>
  <c r="AK301" i="13"/>
  <c r="AJ301" i="13"/>
  <c r="AI301" i="13"/>
  <c r="AH301" i="13"/>
  <c r="AG301" i="13"/>
  <c r="AF301" i="13"/>
  <c r="AE301" i="13"/>
  <c r="AD301" i="13"/>
  <c r="AC301" i="13"/>
  <c r="AB301" i="13"/>
  <c r="AA301" i="13"/>
  <c r="Z301" i="13"/>
  <c r="Y301" i="13"/>
  <c r="X301" i="13"/>
  <c r="W301" i="13"/>
  <c r="V301" i="13"/>
  <c r="U301" i="13"/>
  <c r="T301" i="13"/>
  <c r="S301" i="13"/>
  <c r="R301" i="13"/>
  <c r="Q301" i="13"/>
  <c r="H301" i="13"/>
  <c r="AT300" i="13"/>
  <c r="AS300" i="13"/>
  <c r="AR300" i="13"/>
  <c r="AQ300" i="13"/>
  <c r="AP300" i="13"/>
  <c r="AO300" i="13"/>
  <c r="AN300" i="13"/>
  <c r="AM300" i="13"/>
  <c r="AL300" i="13"/>
  <c r="AK300" i="13"/>
  <c r="AJ300" i="13"/>
  <c r="AI300" i="13"/>
  <c r="AH300" i="13"/>
  <c r="AG300" i="13"/>
  <c r="AF300" i="13"/>
  <c r="AE300" i="13"/>
  <c r="AD300" i="13"/>
  <c r="AC300" i="13"/>
  <c r="AB300" i="13"/>
  <c r="AA300" i="13"/>
  <c r="Z300" i="13"/>
  <c r="Y300" i="13"/>
  <c r="X300" i="13"/>
  <c r="W300" i="13"/>
  <c r="V300" i="13"/>
  <c r="U300" i="13"/>
  <c r="T300" i="13"/>
  <c r="S300" i="13"/>
  <c r="R300" i="13"/>
  <c r="Q300" i="13"/>
  <c r="H300" i="13"/>
  <c r="AT299" i="13"/>
  <c r="AS299" i="13"/>
  <c r="AR299" i="13"/>
  <c r="AQ299" i="13"/>
  <c r="AP299" i="13"/>
  <c r="AO299" i="13"/>
  <c r="AN299" i="13"/>
  <c r="AM299" i="13"/>
  <c r="AL299" i="13"/>
  <c r="AK299" i="13"/>
  <c r="AJ299" i="13"/>
  <c r="AI299" i="13"/>
  <c r="AH299" i="13"/>
  <c r="AG299" i="13"/>
  <c r="AF299" i="13"/>
  <c r="AE299" i="13"/>
  <c r="AD299" i="13"/>
  <c r="AC299" i="13"/>
  <c r="AB299" i="13"/>
  <c r="AA299" i="13"/>
  <c r="Z299" i="13"/>
  <c r="Y299" i="13"/>
  <c r="X299" i="13"/>
  <c r="W299" i="13"/>
  <c r="V299" i="13"/>
  <c r="U299" i="13"/>
  <c r="T299" i="13"/>
  <c r="S299" i="13"/>
  <c r="R299" i="13"/>
  <c r="Q299" i="13"/>
  <c r="H299" i="13"/>
  <c r="AT298" i="13"/>
  <c r="AS298" i="13"/>
  <c r="AR298" i="13"/>
  <c r="AQ298" i="13"/>
  <c r="AP298" i="13"/>
  <c r="AO298" i="13"/>
  <c r="AN298" i="13"/>
  <c r="AM298" i="13"/>
  <c r="AL298" i="13"/>
  <c r="AK298" i="13"/>
  <c r="AJ298" i="13"/>
  <c r="AI298" i="13"/>
  <c r="AH298" i="13"/>
  <c r="AG298" i="13"/>
  <c r="AF298" i="13"/>
  <c r="AE298" i="13"/>
  <c r="AD298" i="13"/>
  <c r="AC298" i="13"/>
  <c r="AB298" i="13"/>
  <c r="AA298" i="13"/>
  <c r="Z298" i="13"/>
  <c r="Y298" i="13"/>
  <c r="X298" i="13"/>
  <c r="W298" i="13"/>
  <c r="V298" i="13"/>
  <c r="U298" i="13"/>
  <c r="T298" i="13"/>
  <c r="S298" i="13"/>
  <c r="R298" i="13"/>
  <c r="Q298" i="13"/>
  <c r="H298" i="13"/>
  <c r="AT297" i="13"/>
  <c r="AS297" i="13"/>
  <c r="AR297" i="13"/>
  <c r="AQ297" i="13"/>
  <c r="AP297" i="13"/>
  <c r="AO297" i="13"/>
  <c r="AN297" i="13"/>
  <c r="AM297" i="13"/>
  <c r="AL297" i="13"/>
  <c r="AK297" i="13"/>
  <c r="AJ297" i="13"/>
  <c r="AI297" i="13"/>
  <c r="AH297" i="13"/>
  <c r="AG297" i="13"/>
  <c r="AF297" i="13"/>
  <c r="AE297" i="13"/>
  <c r="AD297" i="13"/>
  <c r="AC297" i="13"/>
  <c r="AB297" i="13"/>
  <c r="AA297" i="13"/>
  <c r="Z297" i="13"/>
  <c r="Y297" i="13"/>
  <c r="X297" i="13"/>
  <c r="W297" i="13"/>
  <c r="V297" i="13"/>
  <c r="U297" i="13"/>
  <c r="T297" i="13"/>
  <c r="S297" i="13"/>
  <c r="R297" i="13"/>
  <c r="Q297" i="13"/>
  <c r="AT296" i="13"/>
  <c r="AS296" i="13"/>
  <c r="AR296" i="13"/>
  <c r="AQ296" i="13"/>
  <c r="AP296" i="13"/>
  <c r="AO296" i="13"/>
  <c r="AN296" i="13"/>
  <c r="AM296" i="13"/>
  <c r="AL296" i="13"/>
  <c r="AK296" i="13"/>
  <c r="AJ296" i="13"/>
  <c r="AI296" i="13"/>
  <c r="AH296" i="13"/>
  <c r="AG296" i="13"/>
  <c r="AF296" i="13"/>
  <c r="AE296" i="13"/>
  <c r="AD296" i="13"/>
  <c r="AC296" i="13"/>
  <c r="AB296" i="13"/>
  <c r="AA296" i="13"/>
  <c r="Z296" i="13"/>
  <c r="Y296" i="13"/>
  <c r="X296" i="13"/>
  <c r="W296" i="13"/>
  <c r="V296" i="13"/>
  <c r="U296" i="13"/>
  <c r="T296" i="13"/>
  <c r="S296" i="13"/>
  <c r="R296" i="13"/>
  <c r="Q296" i="13"/>
  <c r="AT295" i="13"/>
  <c r="AS295" i="13"/>
  <c r="AR295" i="13"/>
  <c r="AQ295" i="13"/>
  <c r="AP295" i="13"/>
  <c r="AO295" i="13"/>
  <c r="AN295" i="13"/>
  <c r="AM295" i="13"/>
  <c r="AL295" i="13"/>
  <c r="AK295" i="13"/>
  <c r="AJ295" i="13"/>
  <c r="AI295" i="13"/>
  <c r="AH295" i="13"/>
  <c r="AG295" i="13"/>
  <c r="AF295" i="13"/>
  <c r="AE295" i="13"/>
  <c r="AD295" i="13"/>
  <c r="AC295" i="13"/>
  <c r="AB295" i="13"/>
  <c r="AA295" i="13"/>
  <c r="Z295" i="13"/>
  <c r="Y295" i="13"/>
  <c r="X295" i="13"/>
  <c r="W295" i="13"/>
  <c r="V295" i="13"/>
  <c r="U295" i="13"/>
  <c r="T295" i="13"/>
  <c r="S295" i="13"/>
  <c r="R295" i="13"/>
  <c r="Q295" i="13"/>
  <c r="AT294" i="13"/>
  <c r="AS294" i="13"/>
  <c r="AR294" i="13"/>
  <c r="AQ294" i="13"/>
  <c r="AP294" i="13"/>
  <c r="AO294" i="13"/>
  <c r="AN294" i="13"/>
  <c r="AM294" i="13"/>
  <c r="AL294" i="13"/>
  <c r="AK294" i="13"/>
  <c r="AJ294" i="13"/>
  <c r="AI294" i="13"/>
  <c r="AH294" i="13"/>
  <c r="AG294" i="13"/>
  <c r="AF294" i="13"/>
  <c r="AE294" i="13"/>
  <c r="AD294" i="13"/>
  <c r="AC294" i="13"/>
  <c r="AB294" i="13"/>
  <c r="AA294" i="13"/>
  <c r="Z294" i="13"/>
  <c r="Y294" i="13"/>
  <c r="X294" i="13"/>
  <c r="W294" i="13"/>
  <c r="V294" i="13"/>
  <c r="U294" i="13"/>
  <c r="T294" i="13"/>
  <c r="S294" i="13"/>
  <c r="R294" i="13"/>
  <c r="Q294" i="13"/>
  <c r="AT293" i="13"/>
  <c r="AS293" i="13"/>
  <c r="AR293" i="13"/>
  <c r="AQ293" i="13"/>
  <c r="AP293" i="13"/>
  <c r="AO293" i="13"/>
  <c r="AN293" i="13"/>
  <c r="AM293" i="13"/>
  <c r="AL293" i="13"/>
  <c r="AK293" i="13"/>
  <c r="AJ293" i="13"/>
  <c r="AI293" i="13"/>
  <c r="AH293" i="13"/>
  <c r="AG293" i="13"/>
  <c r="AF293" i="13"/>
  <c r="AE293" i="13"/>
  <c r="AD293" i="13"/>
  <c r="AC293" i="13"/>
  <c r="AB293" i="13"/>
  <c r="AA293" i="13"/>
  <c r="Z293" i="13"/>
  <c r="Y293" i="13"/>
  <c r="X293" i="13"/>
  <c r="W293" i="13"/>
  <c r="V293" i="13"/>
  <c r="U293" i="13"/>
  <c r="T293" i="13"/>
  <c r="S293" i="13"/>
  <c r="R293" i="13"/>
  <c r="Q293" i="13"/>
  <c r="AT292" i="13"/>
  <c r="AS292" i="13"/>
  <c r="AR292" i="13"/>
  <c r="AQ292" i="13"/>
  <c r="AP292" i="13"/>
  <c r="AO292" i="13"/>
  <c r="AN292" i="13"/>
  <c r="AM292" i="13"/>
  <c r="AL292" i="13"/>
  <c r="AK292" i="13"/>
  <c r="AJ292" i="13"/>
  <c r="AI292" i="13"/>
  <c r="AH292" i="13"/>
  <c r="AG292" i="13"/>
  <c r="AF292" i="13"/>
  <c r="AE292" i="13"/>
  <c r="AD292" i="13"/>
  <c r="AC292" i="13"/>
  <c r="AB292" i="13"/>
  <c r="AA292" i="13"/>
  <c r="Z292" i="13"/>
  <c r="Y292" i="13"/>
  <c r="X292" i="13"/>
  <c r="W292" i="13"/>
  <c r="V292" i="13"/>
  <c r="U292" i="13"/>
  <c r="T292" i="13"/>
  <c r="S292" i="13"/>
  <c r="R292" i="13"/>
  <c r="Q292" i="13"/>
  <c r="AT291" i="13"/>
  <c r="AS291" i="13"/>
  <c r="AR291" i="13"/>
  <c r="AQ291" i="13"/>
  <c r="AP291" i="13"/>
  <c r="AO291" i="13"/>
  <c r="AN291" i="13"/>
  <c r="AM291" i="13"/>
  <c r="AL291" i="13"/>
  <c r="AK291" i="13"/>
  <c r="AJ291" i="13"/>
  <c r="AI291" i="13"/>
  <c r="AH291" i="13"/>
  <c r="AG291" i="13"/>
  <c r="AF291" i="13"/>
  <c r="AE291" i="13"/>
  <c r="AD291" i="13"/>
  <c r="AC291" i="13"/>
  <c r="AB291" i="13"/>
  <c r="AA291" i="13"/>
  <c r="Z291" i="13"/>
  <c r="Y291" i="13"/>
  <c r="X291" i="13"/>
  <c r="W291" i="13"/>
  <c r="V291" i="13"/>
  <c r="U291" i="13"/>
  <c r="T291" i="13"/>
  <c r="S291" i="13"/>
  <c r="R291" i="13"/>
  <c r="Q291" i="13"/>
  <c r="B287" i="13"/>
  <c r="L282" i="13"/>
  <c r="L281" i="13"/>
  <c r="L280" i="13"/>
  <c r="AT269" i="13"/>
  <c r="AS269" i="13"/>
  <c r="AR269" i="13"/>
  <c r="AQ269" i="13"/>
  <c r="AP269" i="13"/>
  <c r="AO269" i="13"/>
  <c r="AN269" i="13"/>
  <c r="AM269" i="13"/>
  <c r="AL269" i="13"/>
  <c r="AK269" i="13"/>
  <c r="AJ269" i="13"/>
  <c r="AI269" i="13"/>
  <c r="AH269" i="13"/>
  <c r="AG269" i="13"/>
  <c r="AF269" i="13"/>
  <c r="AE269" i="13"/>
  <c r="AD269" i="13"/>
  <c r="AC269" i="13"/>
  <c r="AB269" i="13"/>
  <c r="AA269" i="13"/>
  <c r="Z269" i="13"/>
  <c r="Y269" i="13"/>
  <c r="X269" i="13"/>
  <c r="W269" i="13"/>
  <c r="V269" i="13"/>
  <c r="U269" i="13"/>
  <c r="T269" i="13"/>
  <c r="S269" i="13"/>
  <c r="R269" i="13"/>
  <c r="Q269" i="13"/>
  <c r="AT268" i="13"/>
  <c r="AS268" i="13"/>
  <c r="AR268" i="13"/>
  <c r="AQ268" i="13"/>
  <c r="AP268" i="13"/>
  <c r="AO268" i="13"/>
  <c r="AN268" i="13"/>
  <c r="AM268" i="13"/>
  <c r="AL268" i="13"/>
  <c r="AK268" i="13"/>
  <c r="AJ268" i="13"/>
  <c r="AI268" i="13"/>
  <c r="AH268" i="13"/>
  <c r="AG268" i="13"/>
  <c r="AF268" i="13"/>
  <c r="AE268" i="13"/>
  <c r="AD268" i="13"/>
  <c r="AC268" i="13"/>
  <c r="AB268" i="13"/>
  <c r="AA268" i="13"/>
  <c r="Z268" i="13"/>
  <c r="Y268" i="13"/>
  <c r="X268" i="13"/>
  <c r="W268" i="13"/>
  <c r="V268" i="13"/>
  <c r="U268" i="13"/>
  <c r="T268" i="13"/>
  <c r="S268" i="13"/>
  <c r="R268" i="13"/>
  <c r="Q268" i="13"/>
  <c r="AT267" i="13"/>
  <c r="AS267" i="13"/>
  <c r="AR267" i="13"/>
  <c r="AQ267" i="13"/>
  <c r="AP267" i="13"/>
  <c r="AO267" i="13"/>
  <c r="AN267" i="13"/>
  <c r="AM267" i="13"/>
  <c r="AL267" i="13"/>
  <c r="AK267" i="13"/>
  <c r="AJ267" i="13"/>
  <c r="AI267" i="13"/>
  <c r="AH267" i="13"/>
  <c r="AG267" i="13"/>
  <c r="AF267" i="13"/>
  <c r="AE267" i="13"/>
  <c r="AD267" i="13"/>
  <c r="AC267" i="13"/>
  <c r="AB267" i="13"/>
  <c r="AA267" i="13"/>
  <c r="Z267" i="13"/>
  <c r="Y267" i="13"/>
  <c r="X267" i="13"/>
  <c r="W267" i="13"/>
  <c r="V267" i="13"/>
  <c r="U267" i="13"/>
  <c r="T267" i="13"/>
  <c r="S267" i="13"/>
  <c r="R267" i="13"/>
  <c r="Q267" i="13"/>
  <c r="AT266" i="13"/>
  <c r="AS266" i="13"/>
  <c r="AR266" i="13"/>
  <c r="AQ266" i="13"/>
  <c r="AP266" i="13"/>
  <c r="AO266" i="13"/>
  <c r="AN266" i="13"/>
  <c r="AM266" i="13"/>
  <c r="AL266" i="13"/>
  <c r="AK266" i="13"/>
  <c r="AJ266" i="13"/>
  <c r="AI266" i="13"/>
  <c r="AH266" i="13"/>
  <c r="AG266" i="13"/>
  <c r="AF266" i="13"/>
  <c r="AE266" i="13"/>
  <c r="AD266" i="13"/>
  <c r="AC266" i="13"/>
  <c r="AB266" i="13"/>
  <c r="AA266" i="13"/>
  <c r="Z266" i="13"/>
  <c r="Y266" i="13"/>
  <c r="X266" i="13"/>
  <c r="W266" i="13"/>
  <c r="V266" i="13"/>
  <c r="U266" i="13"/>
  <c r="T266" i="13"/>
  <c r="S266" i="13"/>
  <c r="R266" i="13"/>
  <c r="Q266" i="13"/>
  <c r="AT265" i="13"/>
  <c r="AS265" i="13"/>
  <c r="AR265" i="13"/>
  <c r="AQ265" i="13"/>
  <c r="AP265" i="13"/>
  <c r="AO265" i="13"/>
  <c r="AN265" i="13"/>
  <c r="AM265" i="13"/>
  <c r="AL265" i="13"/>
  <c r="AK265" i="13"/>
  <c r="AJ265" i="13"/>
  <c r="AI265" i="13"/>
  <c r="AH265" i="13"/>
  <c r="AG265" i="13"/>
  <c r="AF265" i="13"/>
  <c r="AE265" i="13"/>
  <c r="AD265" i="13"/>
  <c r="AC265" i="13"/>
  <c r="AB265" i="13"/>
  <c r="AA265" i="13"/>
  <c r="Z265" i="13"/>
  <c r="Y265" i="13"/>
  <c r="X265" i="13"/>
  <c r="W265" i="13"/>
  <c r="V265" i="13"/>
  <c r="U265" i="13"/>
  <c r="T265" i="13"/>
  <c r="S265" i="13"/>
  <c r="R265" i="13"/>
  <c r="Q265" i="13"/>
  <c r="AT264" i="13"/>
  <c r="AS264" i="13"/>
  <c r="AR264" i="13"/>
  <c r="AQ264" i="13"/>
  <c r="AP264" i="13"/>
  <c r="AO264" i="13"/>
  <c r="AN264" i="13"/>
  <c r="AM264" i="13"/>
  <c r="AL264" i="13"/>
  <c r="AK264" i="13"/>
  <c r="AJ264" i="13"/>
  <c r="AI264" i="13"/>
  <c r="AH264" i="13"/>
  <c r="AG264" i="13"/>
  <c r="AF264" i="13"/>
  <c r="AE264" i="13"/>
  <c r="AD264" i="13"/>
  <c r="AC264" i="13"/>
  <c r="AB264" i="13"/>
  <c r="AA264" i="13"/>
  <c r="Z264" i="13"/>
  <c r="Y264" i="13"/>
  <c r="X264" i="13"/>
  <c r="W264" i="13"/>
  <c r="V264" i="13"/>
  <c r="U264" i="13"/>
  <c r="T264" i="13"/>
  <c r="S264" i="13"/>
  <c r="R264" i="13"/>
  <c r="Q264" i="13"/>
  <c r="AT263" i="13"/>
  <c r="AS263" i="13"/>
  <c r="AR263" i="13"/>
  <c r="AQ263" i="13"/>
  <c r="AP263" i="13"/>
  <c r="AO263" i="13"/>
  <c r="AN263" i="13"/>
  <c r="AM263" i="13"/>
  <c r="AL263" i="13"/>
  <c r="AK263" i="13"/>
  <c r="AJ263" i="13"/>
  <c r="AI263" i="13"/>
  <c r="AH263" i="13"/>
  <c r="AG263" i="13"/>
  <c r="AF263" i="13"/>
  <c r="AE263" i="13"/>
  <c r="AD263" i="13"/>
  <c r="AC263" i="13"/>
  <c r="AB263" i="13"/>
  <c r="AA263" i="13"/>
  <c r="Z263" i="13"/>
  <c r="Y263" i="13"/>
  <c r="X263" i="13"/>
  <c r="W263" i="13"/>
  <c r="V263" i="13"/>
  <c r="U263" i="13"/>
  <c r="T263" i="13"/>
  <c r="S263" i="13"/>
  <c r="R263" i="13"/>
  <c r="Q263" i="13"/>
  <c r="AT262" i="13"/>
  <c r="AS262" i="13"/>
  <c r="AR262" i="13"/>
  <c r="AQ262" i="13"/>
  <c r="AP262" i="13"/>
  <c r="AO262" i="13"/>
  <c r="AN262" i="13"/>
  <c r="AM262" i="13"/>
  <c r="AL262" i="13"/>
  <c r="AK262" i="13"/>
  <c r="AJ262" i="13"/>
  <c r="AI262" i="13"/>
  <c r="AH262" i="13"/>
  <c r="AG262" i="13"/>
  <c r="AF262" i="13"/>
  <c r="AE262" i="13"/>
  <c r="AD262" i="13"/>
  <c r="AC262" i="13"/>
  <c r="AB262" i="13"/>
  <c r="AA262" i="13"/>
  <c r="Z262" i="13"/>
  <c r="Y262" i="13"/>
  <c r="X262" i="13"/>
  <c r="W262" i="13"/>
  <c r="V262" i="13"/>
  <c r="U262" i="13"/>
  <c r="T262" i="13"/>
  <c r="S262" i="13"/>
  <c r="R262" i="13"/>
  <c r="Q262" i="13"/>
  <c r="AT261" i="13"/>
  <c r="AS261" i="13"/>
  <c r="AR261" i="13"/>
  <c r="AQ261" i="13"/>
  <c r="AP261" i="13"/>
  <c r="AO261" i="13"/>
  <c r="AN261" i="13"/>
  <c r="AM261" i="13"/>
  <c r="AL261" i="13"/>
  <c r="AK261" i="13"/>
  <c r="AJ261" i="13"/>
  <c r="AI261" i="13"/>
  <c r="AH261" i="13"/>
  <c r="AG261" i="13"/>
  <c r="AF261" i="13"/>
  <c r="AE261" i="13"/>
  <c r="AD261" i="13"/>
  <c r="AC261" i="13"/>
  <c r="AB261" i="13"/>
  <c r="AA261" i="13"/>
  <c r="Z261" i="13"/>
  <c r="Y261" i="13"/>
  <c r="X261" i="13"/>
  <c r="W261" i="13"/>
  <c r="V261" i="13"/>
  <c r="U261" i="13"/>
  <c r="T261" i="13"/>
  <c r="S261" i="13"/>
  <c r="R261" i="13"/>
  <c r="Q261" i="13"/>
  <c r="AT260" i="13"/>
  <c r="AS260" i="13"/>
  <c r="AR260" i="13"/>
  <c r="AQ260" i="13"/>
  <c r="AP260" i="13"/>
  <c r="AO260" i="13"/>
  <c r="AN260" i="13"/>
  <c r="AM260" i="13"/>
  <c r="AL260" i="13"/>
  <c r="AK260" i="13"/>
  <c r="AJ260" i="13"/>
  <c r="AI260" i="13"/>
  <c r="AH260" i="13"/>
  <c r="AG260" i="13"/>
  <c r="AF260" i="13"/>
  <c r="AE260" i="13"/>
  <c r="AD260" i="13"/>
  <c r="AC260" i="13"/>
  <c r="AB260" i="13"/>
  <c r="AA260" i="13"/>
  <c r="Z260" i="13"/>
  <c r="Y260" i="13"/>
  <c r="X260" i="13"/>
  <c r="W260" i="13"/>
  <c r="V260" i="13"/>
  <c r="U260" i="13"/>
  <c r="T260" i="13"/>
  <c r="S260" i="13"/>
  <c r="R260" i="13"/>
  <c r="Q260" i="13"/>
  <c r="AT259" i="13"/>
  <c r="AS259" i="13"/>
  <c r="AR259" i="13"/>
  <c r="AQ259" i="13"/>
  <c r="AP259" i="13"/>
  <c r="AO259" i="13"/>
  <c r="AN259" i="13"/>
  <c r="AM259" i="13"/>
  <c r="AL259" i="13"/>
  <c r="AK259" i="13"/>
  <c r="AJ259" i="13"/>
  <c r="AI259" i="13"/>
  <c r="AH259" i="13"/>
  <c r="AG259" i="13"/>
  <c r="AF259" i="13"/>
  <c r="AE259" i="13"/>
  <c r="AD259" i="13"/>
  <c r="AC259" i="13"/>
  <c r="AB259" i="13"/>
  <c r="AA259" i="13"/>
  <c r="Z259" i="13"/>
  <c r="Y259" i="13"/>
  <c r="X259" i="13"/>
  <c r="W259" i="13"/>
  <c r="V259" i="13"/>
  <c r="U259" i="13"/>
  <c r="T259" i="13"/>
  <c r="S259" i="13"/>
  <c r="R259" i="13"/>
  <c r="Q259" i="13"/>
  <c r="AT258" i="13"/>
  <c r="AS258" i="13"/>
  <c r="AR258" i="13"/>
  <c r="AP258" i="13"/>
  <c r="AO258" i="13"/>
  <c r="AN258" i="13"/>
  <c r="AM258" i="13"/>
  <c r="AK258" i="13"/>
  <c r="AJ258" i="13"/>
  <c r="AI258" i="13"/>
  <c r="AH258" i="13"/>
  <c r="AF258" i="13"/>
  <c r="AE258" i="13"/>
  <c r="AD258" i="13"/>
  <c r="AC258" i="13"/>
  <c r="AB258" i="13"/>
  <c r="AA258" i="13"/>
  <c r="Z258" i="13"/>
  <c r="Y258" i="13"/>
  <c r="X258" i="13"/>
  <c r="V258" i="13"/>
  <c r="U258" i="13"/>
  <c r="T258" i="13"/>
  <c r="S258" i="13"/>
  <c r="Q258" i="13"/>
  <c r="H258" i="13"/>
  <c r="AQ258" i="13" s="1"/>
  <c r="AT257" i="13"/>
  <c r="AS257" i="13"/>
  <c r="AR257" i="13"/>
  <c r="AP257" i="13"/>
  <c r="AO257" i="13"/>
  <c r="AN257" i="13"/>
  <c r="AM257" i="13"/>
  <c r="AK257" i="13"/>
  <c r="AJ257" i="13"/>
  <c r="AI257" i="13"/>
  <c r="AH257" i="13"/>
  <c r="AF257" i="13"/>
  <c r="AE257" i="13"/>
  <c r="AD257" i="13"/>
  <c r="AC257" i="13"/>
  <c r="AA257" i="13"/>
  <c r="Z257" i="13"/>
  <c r="Y257" i="13"/>
  <c r="X257" i="13"/>
  <c r="V257" i="13"/>
  <c r="U257" i="13"/>
  <c r="T257" i="13"/>
  <c r="S257" i="13"/>
  <c r="Q257" i="13"/>
  <c r="H257" i="13"/>
  <c r="AL257" i="13" s="1"/>
  <c r="AT256" i="13"/>
  <c r="AS256" i="13"/>
  <c r="AR256" i="13"/>
  <c r="AP256" i="13"/>
  <c r="AO256" i="13"/>
  <c r="AN256" i="13"/>
  <c r="AM256" i="13"/>
  <c r="AK256" i="13"/>
  <c r="AJ256" i="13"/>
  <c r="AI256" i="13"/>
  <c r="AH256" i="13"/>
  <c r="AF256" i="13"/>
  <c r="AE256" i="13"/>
  <c r="AD256" i="13"/>
  <c r="AC256" i="13"/>
  <c r="AA256" i="13"/>
  <c r="Z256" i="13"/>
  <c r="Y256" i="13"/>
  <c r="X256" i="13"/>
  <c r="V256" i="13"/>
  <c r="U256" i="13"/>
  <c r="T256" i="13"/>
  <c r="S256" i="13"/>
  <c r="Q256" i="13"/>
  <c r="H256" i="13"/>
  <c r="AQ256" i="13" s="1"/>
  <c r="AT255" i="13"/>
  <c r="AS255" i="13"/>
  <c r="AR255" i="13"/>
  <c r="AQ255" i="13"/>
  <c r="AP255" i="13"/>
  <c r="AO255" i="13"/>
  <c r="AN255" i="13"/>
  <c r="AM255" i="13"/>
  <c r="AL255" i="13"/>
  <c r="AK255" i="13"/>
  <c r="AJ255" i="13"/>
  <c r="AI255" i="13"/>
  <c r="AH255" i="13"/>
  <c r="AG255" i="13"/>
  <c r="AF255" i="13"/>
  <c r="AE255" i="13"/>
  <c r="AD255" i="13"/>
  <c r="AC255" i="13"/>
  <c r="AB255" i="13"/>
  <c r="AA255" i="13"/>
  <c r="Z255" i="13"/>
  <c r="Y255" i="13"/>
  <c r="X255" i="13"/>
  <c r="X270" i="13" s="1"/>
  <c r="W255" i="13"/>
  <c r="V255" i="13"/>
  <c r="U255" i="13"/>
  <c r="T255" i="13"/>
  <c r="S255" i="13"/>
  <c r="R255" i="13"/>
  <c r="H255" i="13"/>
  <c r="Q255" i="13" s="1"/>
  <c r="B251" i="13"/>
  <c r="L246" i="13"/>
  <c r="L245" i="13"/>
  <c r="L244" i="13"/>
  <c r="AT233" i="13"/>
  <c r="AS233" i="13"/>
  <c r="AR233" i="13"/>
  <c r="AQ233" i="13"/>
  <c r="AP233" i="13"/>
  <c r="AO233" i="13"/>
  <c r="AN233" i="13"/>
  <c r="AM233" i="13"/>
  <c r="AL233" i="13"/>
  <c r="AK233" i="13"/>
  <c r="AJ233" i="13"/>
  <c r="AI233" i="13"/>
  <c r="AH233" i="13"/>
  <c r="AG233" i="13"/>
  <c r="AF233" i="13"/>
  <c r="AE233" i="13"/>
  <c r="AD233" i="13"/>
  <c r="AC233" i="13"/>
  <c r="AB233" i="13"/>
  <c r="AA233" i="13"/>
  <c r="Z233" i="13"/>
  <c r="Y233" i="13"/>
  <c r="X233" i="13"/>
  <c r="W233" i="13"/>
  <c r="V233" i="13"/>
  <c r="U233" i="13"/>
  <c r="T233" i="13"/>
  <c r="S233" i="13"/>
  <c r="R233" i="13"/>
  <c r="Q233" i="13"/>
  <c r="H233" i="13"/>
  <c r="AT232" i="13"/>
  <c r="AS232" i="13"/>
  <c r="AR232" i="13"/>
  <c r="AQ232" i="13"/>
  <c r="AP232" i="13"/>
  <c r="AO232" i="13"/>
  <c r="AN232" i="13"/>
  <c r="AM232" i="13"/>
  <c r="AL232" i="13"/>
  <c r="AK232" i="13"/>
  <c r="AJ232" i="13"/>
  <c r="AI232" i="13"/>
  <c r="AH232" i="13"/>
  <c r="AG232" i="13"/>
  <c r="AF232" i="13"/>
  <c r="AE232" i="13"/>
  <c r="AD232" i="13"/>
  <c r="AC232" i="13"/>
  <c r="AB232" i="13"/>
  <c r="AA232" i="13"/>
  <c r="Z232" i="13"/>
  <c r="Y232" i="13"/>
  <c r="X232" i="13"/>
  <c r="W232" i="13"/>
  <c r="V232" i="13"/>
  <c r="U232" i="13"/>
  <c r="T232" i="13"/>
  <c r="S232" i="13"/>
  <c r="R232" i="13"/>
  <c r="Q232" i="13"/>
  <c r="H232" i="13"/>
  <c r="AT231" i="13"/>
  <c r="AS231" i="13"/>
  <c r="AR231" i="13"/>
  <c r="AQ231" i="13"/>
  <c r="AP231" i="13"/>
  <c r="AO231" i="13"/>
  <c r="AN231" i="13"/>
  <c r="AM231" i="13"/>
  <c r="AL231" i="13"/>
  <c r="AK231" i="13"/>
  <c r="AJ231" i="13"/>
  <c r="AI231" i="13"/>
  <c r="AH231" i="13"/>
  <c r="AG231" i="13"/>
  <c r="AF231" i="13"/>
  <c r="AE231" i="13"/>
  <c r="AD231" i="13"/>
  <c r="AC231" i="13"/>
  <c r="AB231" i="13"/>
  <c r="AA231" i="13"/>
  <c r="Z231" i="13"/>
  <c r="Y231" i="13"/>
  <c r="X231" i="13"/>
  <c r="W231" i="13"/>
  <c r="V231" i="13"/>
  <c r="U231" i="13"/>
  <c r="T231" i="13"/>
  <c r="S231" i="13"/>
  <c r="R231" i="13"/>
  <c r="Q231" i="13"/>
  <c r="H231" i="13"/>
  <c r="AT230" i="13"/>
  <c r="AS230" i="13"/>
  <c r="AR230" i="13"/>
  <c r="AQ230" i="13"/>
  <c r="AP230" i="13"/>
  <c r="AO230" i="13"/>
  <c r="AN230" i="13"/>
  <c r="AM230" i="13"/>
  <c r="AL230" i="13"/>
  <c r="AK230" i="13"/>
  <c r="AJ230" i="13"/>
  <c r="AI230" i="13"/>
  <c r="AH230" i="13"/>
  <c r="AG230" i="13"/>
  <c r="AF230" i="13"/>
  <c r="AE230" i="13"/>
  <c r="AD230" i="13"/>
  <c r="AC230" i="13"/>
  <c r="AB230" i="13"/>
  <c r="AA230" i="13"/>
  <c r="Z230" i="13"/>
  <c r="Y230" i="13"/>
  <c r="X230" i="13"/>
  <c r="W230" i="13"/>
  <c r="V230" i="13"/>
  <c r="U230" i="13"/>
  <c r="T230" i="13"/>
  <c r="S230" i="13"/>
  <c r="R230" i="13"/>
  <c r="Q230" i="13"/>
  <c r="H230" i="13"/>
  <c r="AT229" i="13"/>
  <c r="AS229" i="13"/>
  <c r="AR229" i="13"/>
  <c r="AQ229" i="13"/>
  <c r="AP229" i="13"/>
  <c r="AO229" i="13"/>
  <c r="AN229" i="13"/>
  <c r="AM229" i="13"/>
  <c r="AL229" i="13"/>
  <c r="AK229" i="13"/>
  <c r="AJ229" i="13"/>
  <c r="AI229" i="13"/>
  <c r="AH229" i="13"/>
  <c r="AG229" i="13"/>
  <c r="AF229" i="13"/>
  <c r="AE229" i="13"/>
  <c r="AD229" i="13"/>
  <c r="AC229" i="13"/>
  <c r="AB229" i="13"/>
  <c r="AA229" i="13"/>
  <c r="Z229" i="13"/>
  <c r="Y229" i="13"/>
  <c r="X229" i="13"/>
  <c r="W229" i="13"/>
  <c r="V229" i="13"/>
  <c r="U229" i="13"/>
  <c r="T229" i="13"/>
  <c r="S229" i="13"/>
  <c r="R229" i="13"/>
  <c r="Q229" i="13"/>
  <c r="H229" i="13"/>
  <c r="AT228" i="13"/>
  <c r="AS228" i="13"/>
  <c r="AR228" i="13"/>
  <c r="AQ228" i="13"/>
  <c r="AP228" i="13"/>
  <c r="AO228" i="13"/>
  <c r="AN228" i="13"/>
  <c r="AM228" i="13"/>
  <c r="AL228" i="13"/>
  <c r="AK228" i="13"/>
  <c r="AJ228" i="13"/>
  <c r="AI228" i="13"/>
  <c r="AH228" i="13"/>
  <c r="AG228" i="13"/>
  <c r="AF228" i="13"/>
  <c r="AE228" i="13"/>
  <c r="AD228" i="13"/>
  <c r="AC228" i="13"/>
  <c r="AB228" i="13"/>
  <c r="AA228" i="13"/>
  <c r="Z228" i="13"/>
  <c r="Y228" i="13"/>
  <c r="X228" i="13"/>
  <c r="W228" i="13"/>
  <c r="V228" i="13"/>
  <c r="U228" i="13"/>
  <c r="T228" i="13"/>
  <c r="S228" i="13"/>
  <c r="R228" i="13"/>
  <c r="Q228" i="13"/>
  <c r="H228" i="13"/>
  <c r="AT227" i="13"/>
  <c r="AS227" i="13"/>
  <c r="AR227" i="13"/>
  <c r="AQ227" i="13"/>
  <c r="AP227" i="13"/>
  <c r="AO227" i="13"/>
  <c r="AN227" i="13"/>
  <c r="AM227" i="13"/>
  <c r="AL227" i="13"/>
  <c r="AK227" i="13"/>
  <c r="AJ227" i="13"/>
  <c r="AI227" i="13"/>
  <c r="AH227" i="13"/>
  <c r="AG227" i="13"/>
  <c r="AF227" i="13"/>
  <c r="AE227" i="13"/>
  <c r="AD227" i="13"/>
  <c r="AC227" i="13"/>
  <c r="AB227" i="13"/>
  <c r="AA227" i="13"/>
  <c r="Z227" i="13"/>
  <c r="Y227" i="13"/>
  <c r="X227" i="13"/>
  <c r="W227" i="13"/>
  <c r="V227" i="13"/>
  <c r="U227" i="13"/>
  <c r="T227" i="13"/>
  <c r="S227" i="13"/>
  <c r="R227" i="13"/>
  <c r="Q227" i="13"/>
  <c r="H227" i="13"/>
  <c r="AT226" i="13"/>
  <c r="AS226" i="13"/>
  <c r="AR226" i="13"/>
  <c r="AQ226" i="13"/>
  <c r="AP226" i="13"/>
  <c r="AO226" i="13"/>
  <c r="AN226" i="13"/>
  <c r="AM226" i="13"/>
  <c r="AL226" i="13"/>
  <c r="AK226" i="13"/>
  <c r="AJ226" i="13"/>
  <c r="AI226" i="13"/>
  <c r="AH226" i="13"/>
  <c r="AG226" i="13"/>
  <c r="AF226" i="13"/>
  <c r="AE226" i="13"/>
  <c r="AD226" i="13"/>
  <c r="AC226" i="13"/>
  <c r="AB226" i="13"/>
  <c r="AA226" i="13"/>
  <c r="Z226" i="13"/>
  <c r="Y226" i="13"/>
  <c r="X226" i="13"/>
  <c r="W226" i="13"/>
  <c r="V226" i="13"/>
  <c r="U226" i="13"/>
  <c r="T226" i="13"/>
  <c r="S226" i="13"/>
  <c r="R226" i="13"/>
  <c r="Q226" i="13"/>
  <c r="H226" i="13"/>
  <c r="AT225" i="13"/>
  <c r="AS225" i="13"/>
  <c r="AR225" i="13"/>
  <c r="AQ225" i="13"/>
  <c r="AP225" i="13"/>
  <c r="AO225" i="13"/>
  <c r="AN225" i="13"/>
  <c r="AM225" i="13"/>
  <c r="AL225" i="13"/>
  <c r="AK225" i="13"/>
  <c r="AJ225" i="13"/>
  <c r="AI225" i="13"/>
  <c r="AH225" i="13"/>
  <c r="AG225" i="13"/>
  <c r="AF225" i="13"/>
  <c r="AE225" i="13"/>
  <c r="AD225" i="13"/>
  <c r="AC225" i="13"/>
  <c r="AB225" i="13"/>
  <c r="AA225" i="13"/>
  <c r="Z225" i="13"/>
  <c r="Y225" i="13"/>
  <c r="X225" i="13"/>
  <c r="W225" i="13"/>
  <c r="V225" i="13"/>
  <c r="U225" i="13"/>
  <c r="T225" i="13"/>
  <c r="S225" i="13"/>
  <c r="R225" i="13"/>
  <c r="Q225" i="13"/>
  <c r="H225" i="13"/>
  <c r="AT224" i="13"/>
  <c r="AS224" i="13"/>
  <c r="AR224" i="13"/>
  <c r="AQ224" i="13"/>
  <c r="AP224" i="13"/>
  <c r="AO224" i="13"/>
  <c r="AN224" i="13"/>
  <c r="AM224" i="13"/>
  <c r="AL224" i="13"/>
  <c r="AK224" i="13"/>
  <c r="AJ224" i="13"/>
  <c r="AI224" i="13"/>
  <c r="AH224" i="13"/>
  <c r="AG224" i="13"/>
  <c r="AF224" i="13"/>
  <c r="AE224" i="13"/>
  <c r="AD224" i="13"/>
  <c r="AC224" i="13"/>
  <c r="AB224" i="13"/>
  <c r="AA224" i="13"/>
  <c r="Z224" i="13"/>
  <c r="Y224" i="13"/>
  <c r="X224" i="13"/>
  <c r="W224" i="13"/>
  <c r="V224" i="13"/>
  <c r="U224" i="13"/>
  <c r="T224" i="13"/>
  <c r="S224" i="13"/>
  <c r="R224" i="13"/>
  <c r="Q224" i="13"/>
  <c r="AT223" i="13"/>
  <c r="AS223" i="13"/>
  <c r="AR223" i="13"/>
  <c r="AQ223" i="13"/>
  <c r="AP223" i="13"/>
  <c r="AO223" i="13"/>
  <c r="AN223" i="13"/>
  <c r="AM223" i="13"/>
  <c r="AL223" i="13"/>
  <c r="AK223" i="13"/>
  <c r="AJ223" i="13"/>
  <c r="AI223" i="13"/>
  <c r="AH223" i="13"/>
  <c r="AG223" i="13"/>
  <c r="AF223" i="13"/>
  <c r="AE223" i="13"/>
  <c r="AD223" i="13"/>
  <c r="AC223" i="13"/>
  <c r="AB223" i="13"/>
  <c r="AA223" i="13"/>
  <c r="Z223" i="13"/>
  <c r="Y223" i="13"/>
  <c r="X223" i="13"/>
  <c r="W223" i="13"/>
  <c r="V223" i="13"/>
  <c r="U223" i="13"/>
  <c r="T223" i="13"/>
  <c r="S223" i="13"/>
  <c r="R223" i="13"/>
  <c r="Q223" i="13"/>
  <c r="AT222" i="13"/>
  <c r="AS222" i="13"/>
  <c r="AR222" i="13"/>
  <c r="AA222" i="13"/>
  <c r="S222" i="13"/>
  <c r="R222" i="13"/>
  <c r="Q222" i="13"/>
  <c r="H222" i="13"/>
  <c r="AL222" i="13" s="1"/>
  <c r="AT221" i="13"/>
  <c r="AS221" i="13"/>
  <c r="AR221" i="13"/>
  <c r="AQ221" i="13"/>
  <c r="AO221" i="13"/>
  <c r="AN221" i="13"/>
  <c r="AM221" i="13"/>
  <c r="AL221" i="13"/>
  <c r="AJ221" i="13"/>
  <c r="AI221" i="13"/>
  <c r="AH221" i="13"/>
  <c r="AG221" i="13"/>
  <c r="AE221" i="13"/>
  <c r="AD221" i="13"/>
  <c r="AC221" i="13"/>
  <c r="AB221" i="13"/>
  <c r="Z221" i="13"/>
  <c r="Y221" i="13"/>
  <c r="X221" i="13"/>
  <c r="W221" i="13"/>
  <c r="U221" i="13"/>
  <c r="T221" i="13"/>
  <c r="S221" i="13"/>
  <c r="R221" i="13"/>
  <c r="H221" i="13"/>
  <c r="AA221" i="13" s="1"/>
  <c r="AT220" i="13"/>
  <c r="AS220" i="13"/>
  <c r="AR220" i="13"/>
  <c r="AM220" i="13"/>
  <c r="U220" i="13"/>
  <c r="S220" i="13"/>
  <c r="R220" i="13"/>
  <c r="Q220" i="13"/>
  <c r="H220" i="13"/>
  <c r="AN220" i="13" s="1"/>
  <c r="AT219" i="13"/>
  <c r="AS219" i="13"/>
  <c r="AR219" i="13"/>
  <c r="AQ219" i="13"/>
  <c r="AP219" i="13"/>
  <c r="AO219" i="13"/>
  <c r="AN219" i="13"/>
  <c r="AM219" i="13"/>
  <c r="AL219" i="13"/>
  <c r="AK219" i="13"/>
  <c r="AJ219" i="13"/>
  <c r="AI219" i="13"/>
  <c r="AH219" i="13"/>
  <c r="AG219" i="13"/>
  <c r="AF219" i="13"/>
  <c r="AE219" i="13"/>
  <c r="AD219" i="13"/>
  <c r="AC219" i="13"/>
  <c r="AB219" i="13"/>
  <c r="AA219" i="13"/>
  <c r="Z219" i="13"/>
  <c r="Y219" i="13"/>
  <c r="X219" i="13"/>
  <c r="W219" i="13"/>
  <c r="V219" i="13"/>
  <c r="U219" i="13"/>
  <c r="T219" i="13"/>
  <c r="H219" i="13"/>
  <c r="AT218" i="13"/>
  <c r="AS218" i="13"/>
  <c r="AR218" i="13"/>
  <c r="AQ218" i="13"/>
  <c r="AP218" i="13"/>
  <c r="AO218" i="13"/>
  <c r="AN218" i="13"/>
  <c r="AM218" i="13"/>
  <c r="AL218" i="13"/>
  <c r="AK218" i="13"/>
  <c r="AJ218" i="13"/>
  <c r="AI218" i="13"/>
  <c r="AH218" i="13"/>
  <c r="AG218" i="13"/>
  <c r="AF218" i="13"/>
  <c r="AE218" i="13"/>
  <c r="AD218" i="13"/>
  <c r="AC218" i="13"/>
  <c r="AB218" i="13"/>
  <c r="AA218" i="13"/>
  <c r="Z218" i="13"/>
  <c r="Y218" i="13"/>
  <c r="X218" i="13"/>
  <c r="W218" i="13"/>
  <c r="V218" i="13"/>
  <c r="U218" i="13"/>
  <c r="T218" i="13"/>
  <c r="H218" i="13"/>
  <c r="B214" i="13"/>
  <c r="L209" i="13"/>
  <c r="L208" i="13"/>
  <c r="L207" i="13"/>
  <c r="AT196" i="13"/>
  <c r="AS196" i="13"/>
  <c r="AR196" i="13"/>
  <c r="AQ196" i="13"/>
  <c r="AP196" i="13"/>
  <c r="AO196" i="13"/>
  <c r="AN196" i="13"/>
  <c r="AM196" i="13"/>
  <c r="AL196" i="13"/>
  <c r="AK196" i="13"/>
  <c r="AJ196" i="13"/>
  <c r="AI196" i="13"/>
  <c r="AH196" i="13"/>
  <c r="AG196" i="13"/>
  <c r="AF196" i="13"/>
  <c r="AE196" i="13"/>
  <c r="AD196" i="13"/>
  <c r="AC196" i="13"/>
  <c r="AB196" i="13"/>
  <c r="AA196" i="13"/>
  <c r="Z196" i="13"/>
  <c r="Y196" i="13"/>
  <c r="X196" i="13"/>
  <c r="W196" i="13"/>
  <c r="V196" i="13"/>
  <c r="U196" i="13"/>
  <c r="T196" i="13"/>
  <c r="S196" i="13"/>
  <c r="R196" i="13"/>
  <c r="Q196" i="13"/>
  <c r="H196" i="13"/>
  <c r="AT195" i="13"/>
  <c r="AS195" i="13"/>
  <c r="AR195" i="13"/>
  <c r="AQ195" i="13"/>
  <c r="AP195" i="13"/>
  <c r="AO195" i="13"/>
  <c r="AN195" i="13"/>
  <c r="AM195" i="13"/>
  <c r="AL195" i="13"/>
  <c r="AK195" i="13"/>
  <c r="AJ195" i="13"/>
  <c r="AI195" i="13"/>
  <c r="AH195" i="13"/>
  <c r="AG195" i="13"/>
  <c r="AF195" i="13"/>
  <c r="AE195" i="13"/>
  <c r="AD195" i="13"/>
  <c r="AC195" i="13"/>
  <c r="AB195" i="13"/>
  <c r="AA195" i="13"/>
  <c r="Z195" i="13"/>
  <c r="Y195" i="13"/>
  <c r="X195" i="13"/>
  <c r="W195" i="13"/>
  <c r="V195" i="13"/>
  <c r="U195" i="13"/>
  <c r="T195" i="13"/>
  <c r="S195" i="13"/>
  <c r="R195" i="13"/>
  <c r="Q195" i="13"/>
  <c r="H195" i="13"/>
  <c r="AT194" i="13"/>
  <c r="AS194" i="13"/>
  <c r="AR194" i="13"/>
  <c r="AQ194" i="13"/>
  <c r="AP194" i="13"/>
  <c r="AO194" i="13"/>
  <c r="AN194" i="13"/>
  <c r="AM194" i="13"/>
  <c r="AL194" i="13"/>
  <c r="AK194" i="13"/>
  <c r="AJ194" i="13"/>
  <c r="AI194" i="13"/>
  <c r="AH194" i="13"/>
  <c r="AG194" i="13"/>
  <c r="AF194" i="13"/>
  <c r="AE194" i="13"/>
  <c r="AD194" i="13"/>
  <c r="AC194" i="13"/>
  <c r="AB194" i="13"/>
  <c r="AA194" i="13"/>
  <c r="Z194" i="13"/>
  <c r="Y194" i="13"/>
  <c r="X194" i="13"/>
  <c r="W194" i="13"/>
  <c r="V194" i="13"/>
  <c r="U194" i="13"/>
  <c r="T194" i="13"/>
  <c r="S194" i="13"/>
  <c r="R194" i="13"/>
  <c r="Q194" i="13"/>
  <c r="H194" i="13"/>
  <c r="AT193" i="13"/>
  <c r="AS193" i="13"/>
  <c r="AR193" i="13"/>
  <c r="AQ193" i="13"/>
  <c r="AP193" i="13"/>
  <c r="AO193" i="13"/>
  <c r="AN193" i="13"/>
  <c r="AM193" i="13"/>
  <c r="AL193" i="13"/>
  <c r="AK193" i="13"/>
  <c r="AJ193" i="13"/>
  <c r="AI193" i="13"/>
  <c r="AH193" i="13"/>
  <c r="AG193" i="13"/>
  <c r="AF193" i="13"/>
  <c r="AE193" i="13"/>
  <c r="AD193" i="13"/>
  <c r="AC193" i="13"/>
  <c r="AB193" i="13"/>
  <c r="AA193" i="13"/>
  <c r="Z193" i="13"/>
  <c r="Y193" i="13"/>
  <c r="X193" i="13"/>
  <c r="W193" i="13"/>
  <c r="V193" i="13"/>
  <c r="U193" i="13"/>
  <c r="T193" i="13"/>
  <c r="S193" i="13"/>
  <c r="R193" i="13"/>
  <c r="Q193" i="13"/>
  <c r="H193" i="13"/>
  <c r="AT192" i="13"/>
  <c r="AS192" i="13"/>
  <c r="AR192" i="13"/>
  <c r="AQ192" i="13"/>
  <c r="AP192" i="13"/>
  <c r="AO192" i="13"/>
  <c r="AN192" i="13"/>
  <c r="AM192" i="13"/>
  <c r="AL192" i="13"/>
  <c r="AK192" i="13"/>
  <c r="AJ192" i="13"/>
  <c r="AI192" i="13"/>
  <c r="AH192" i="13"/>
  <c r="AG192" i="13"/>
  <c r="AF192" i="13"/>
  <c r="AE192" i="13"/>
  <c r="AD192" i="13"/>
  <c r="AC192" i="13"/>
  <c r="AB192" i="13"/>
  <c r="AA192" i="13"/>
  <c r="Z192" i="13"/>
  <c r="Y192" i="13"/>
  <c r="X192" i="13"/>
  <c r="W192" i="13"/>
  <c r="V192" i="13"/>
  <c r="U192" i="13"/>
  <c r="T192" i="13"/>
  <c r="S192" i="13"/>
  <c r="R192" i="13"/>
  <c r="Q192" i="13"/>
  <c r="H192" i="13"/>
  <c r="AT191" i="13"/>
  <c r="AS191" i="13"/>
  <c r="AR191" i="13"/>
  <c r="AQ191" i="13"/>
  <c r="AP191" i="13"/>
  <c r="AO191" i="13"/>
  <c r="AN191" i="13"/>
  <c r="AM191" i="13"/>
  <c r="AL191" i="13"/>
  <c r="AK191" i="13"/>
  <c r="AJ191" i="13"/>
  <c r="AI191" i="13"/>
  <c r="AH191" i="13"/>
  <c r="AG191" i="13"/>
  <c r="AF191" i="13"/>
  <c r="AE191" i="13"/>
  <c r="AD191" i="13"/>
  <c r="AC191" i="13"/>
  <c r="AB191" i="13"/>
  <c r="AA191" i="13"/>
  <c r="Z191" i="13"/>
  <c r="Y191" i="13"/>
  <c r="X191" i="13"/>
  <c r="W191" i="13"/>
  <c r="V191" i="13"/>
  <c r="U191" i="13"/>
  <c r="T191" i="13"/>
  <c r="S191" i="13"/>
  <c r="R191" i="13"/>
  <c r="Q191" i="13"/>
  <c r="H191" i="13"/>
  <c r="AT190" i="13"/>
  <c r="AS190" i="13"/>
  <c r="AR190" i="13"/>
  <c r="AQ190" i="13"/>
  <c r="AP190" i="13"/>
  <c r="AO190" i="13"/>
  <c r="AN190" i="13"/>
  <c r="AM190" i="13"/>
  <c r="AL190" i="13"/>
  <c r="AK190" i="13"/>
  <c r="AJ190" i="13"/>
  <c r="AI190" i="13"/>
  <c r="AH190" i="13"/>
  <c r="AG190" i="13"/>
  <c r="AF190" i="13"/>
  <c r="AE190" i="13"/>
  <c r="AD190" i="13"/>
  <c r="AC190" i="13"/>
  <c r="AB190" i="13"/>
  <c r="AA190" i="13"/>
  <c r="Z190" i="13"/>
  <c r="Y190" i="13"/>
  <c r="X190" i="13"/>
  <c r="W190" i="13"/>
  <c r="V190" i="13"/>
  <c r="U190" i="13"/>
  <c r="T190" i="13"/>
  <c r="S190" i="13"/>
  <c r="R190" i="13"/>
  <c r="Q190" i="13"/>
  <c r="H190" i="13"/>
  <c r="AT189" i="13"/>
  <c r="AS189" i="13"/>
  <c r="AR189" i="13"/>
  <c r="AQ189" i="13"/>
  <c r="AP189" i="13"/>
  <c r="AO189" i="13"/>
  <c r="AN189" i="13"/>
  <c r="AM189" i="13"/>
  <c r="AL189" i="13"/>
  <c r="AK189" i="13"/>
  <c r="AJ189" i="13"/>
  <c r="AI189" i="13"/>
  <c r="AH189" i="13"/>
  <c r="AG189" i="13"/>
  <c r="AF189" i="13"/>
  <c r="AE189" i="13"/>
  <c r="AD189" i="13"/>
  <c r="AC189" i="13"/>
  <c r="AB189" i="13"/>
  <c r="AA189" i="13"/>
  <c r="Z189" i="13"/>
  <c r="Y189" i="13"/>
  <c r="X189" i="13"/>
  <c r="W189" i="13"/>
  <c r="V189" i="13"/>
  <c r="U189" i="13"/>
  <c r="T189" i="13"/>
  <c r="S189" i="13"/>
  <c r="R189" i="13"/>
  <c r="Q189" i="13"/>
  <c r="H189" i="13"/>
  <c r="AT188" i="13"/>
  <c r="AS188" i="13"/>
  <c r="AR188" i="13"/>
  <c r="AQ188" i="13"/>
  <c r="AP188" i="13"/>
  <c r="AO188" i="13"/>
  <c r="AN188" i="13"/>
  <c r="AM188" i="13"/>
  <c r="AL188" i="13"/>
  <c r="AK188" i="13"/>
  <c r="AJ188" i="13"/>
  <c r="AI188" i="13"/>
  <c r="AH188" i="13"/>
  <c r="AG188" i="13"/>
  <c r="AF188" i="13"/>
  <c r="AE188" i="13"/>
  <c r="AD188" i="13"/>
  <c r="AC188" i="13"/>
  <c r="AB188" i="13"/>
  <c r="AA188" i="13"/>
  <c r="Z188" i="13"/>
  <c r="Y188" i="13"/>
  <c r="X188" i="13"/>
  <c r="W188" i="13"/>
  <c r="V188" i="13"/>
  <c r="U188" i="13"/>
  <c r="T188" i="13"/>
  <c r="S188" i="13"/>
  <c r="R188" i="13"/>
  <c r="Q188" i="13"/>
  <c r="H188" i="13"/>
  <c r="AT187" i="13"/>
  <c r="AS187" i="13"/>
  <c r="AR187" i="13"/>
  <c r="AQ187" i="13"/>
  <c r="AP187" i="13"/>
  <c r="AO187" i="13"/>
  <c r="AN187" i="13"/>
  <c r="AM187" i="13"/>
  <c r="AL187" i="13"/>
  <c r="AK187" i="13"/>
  <c r="AJ187" i="13"/>
  <c r="AI187" i="13"/>
  <c r="AH187" i="13"/>
  <c r="AG187" i="13"/>
  <c r="AF187" i="13"/>
  <c r="AE187" i="13"/>
  <c r="AD187" i="13"/>
  <c r="AC187" i="13"/>
  <c r="AB187" i="13"/>
  <c r="AA187" i="13"/>
  <c r="Z187" i="13"/>
  <c r="Y187" i="13"/>
  <c r="X187" i="13"/>
  <c r="W187" i="13"/>
  <c r="V187" i="13"/>
  <c r="U187" i="13"/>
  <c r="T187" i="13"/>
  <c r="S187" i="13"/>
  <c r="R187" i="13"/>
  <c r="Q187" i="13"/>
  <c r="H187" i="13"/>
  <c r="AT186" i="13"/>
  <c r="AS186" i="13"/>
  <c r="AR186" i="13"/>
  <c r="AQ186" i="13"/>
  <c r="AP186" i="13"/>
  <c r="AO186" i="13"/>
  <c r="AN186" i="13"/>
  <c r="AM186" i="13"/>
  <c r="AL186" i="13"/>
  <c r="AK186" i="13"/>
  <c r="AJ186" i="13"/>
  <c r="AI186" i="13"/>
  <c r="AH186" i="13"/>
  <c r="AG186" i="13"/>
  <c r="AF186" i="13"/>
  <c r="AE186" i="13"/>
  <c r="AD186" i="13"/>
  <c r="AC186" i="13"/>
  <c r="AB186" i="13"/>
  <c r="AA186" i="13"/>
  <c r="Z186" i="13"/>
  <c r="Y186" i="13"/>
  <c r="X186" i="13"/>
  <c r="W186" i="13"/>
  <c r="V186" i="13"/>
  <c r="U186" i="13"/>
  <c r="T186" i="13"/>
  <c r="S186" i="13"/>
  <c r="R186" i="13"/>
  <c r="Q186" i="13"/>
  <c r="H186" i="13"/>
  <c r="AT185" i="13"/>
  <c r="AS185" i="13"/>
  <c r="AR185" i="13"/>
  <c r="AQ185" i="13"/>
  <c r="AO185" i="13"/>
  <c r="AN185" i="13"/>
  <c r="AM185" i="13"/>
  <c r="AL185" i="13"/>
  <c r="AJ185" i="13"/>
  <c r="AI185" i="13"/>
  <c r="AH185" i="13"/>
  <c r="AG185" i="13"/>
  <c r="AE185" i="13"/>
  <c r="AD185" i="13"/>
  <c r="AC185" i="13"/>
  <c r="AB185" i="13"/>
  <c r="AA185" i="13"/>
  <c r="Z185" i="13"/>
  <c r="Y185" i="13"/>
  <c r="X185" i="13"/>
  <c r="W185" i="13"/>
  <c r="V185" i="13"/>
  <c r="U185" i="13"/>
  <c r="T185" i="13"/>
  <c r="S185" i="13"/>
  <c r="R185" i="13"/>
  <c r="H185" i="13"/>
  <c r="AP185" i="13" s="1"/>
  <c r="AT184" i="13"/>
  <c r="AS184" i="13"/>
  <c r="AR184" i="13"/>
  <c r="AQ184" i="13"/>
  <c r="AP184" i="13"/>
  <c r="AO184" i="13"/>
  <c r="AN184" i="13"/>
  <c r="AM184" i="13"/>
  <c r="AL184" i="13"/>
  <c r="AK184" i="13"/>
  <c r="AJ184" i="13"/>
  <c r="AI184" i="13"/>
  <c r="AH184" i="13"/>
  <c r="AG184" i="13"/>
  <c r="AF184" i="13"/>
  <c r="AE184" i="13"/>
  <c r="AD184" i="13"/>
  <c r="AC184" i="13"/>
  <c r="AB184" i="13"/>
  <c r="AA184" i="13"/>
  <c r="Z184" i="13"/>
  <c r="Y184" i="13"/>
  <c r="X184" i="13"/>
  <c r="W184" i="13"/>
  <c r="V184" i="13"/>
  <c r="T184" i="13"/>
  <c r="R184" i="13"/>
  <c r="H184" i="13"/>
  <c r="S184" i="13" s="1"/>
  <c r="AT183" i="13"/>
  <c r="AS183" i="13"/>
  <c r="AR183" i="13"/>
  <c r="AQ183" i="13"/>
  <c r="AP183" i="13"/>
  <c r="AO183" i="13"/>
  <c r="AN183" i="13"/>
  <c r="AM183" i="13"/>
  <c r="AL183" i="13"/>
  <c r="AK183" i="13"/>
  <c r="AJ183" i="13"/>
  <c r="AI183" i="13"/>
  <c r="AH183" i="13"/>
  <c r="AG183" i="13"/>
  <c r="AF183" i="13"/>
  <c r="AE183" i="13"/>
  <c r="AD183" i="13"/>
  <c r="AC183" i="13"/>
  <c r="AB183" i="13"/>
  <c r="AA183" i="13"/>
  <c r="Z183" i="13"/>
  <c r="Y183" i="13"/>
  <c r="X183" i="13"/>
  <c r="W183" i="13"/>
  <c r="V183" i="13"/>
  <c r="R183" i="13"/>
  <c r="H183" i="13"/>
  <c r="U183" i="13" s="1"/>
  <c r="AT182" i="13"/>
  <c r="AS182" i="13"/>
  <c r="AR182" i="13"/>
  <c r="AQ182" i="13"/>
  <c r="AP182" i="13"/>
  <c r="AO182" i="13"/>
  <c r="AN182" i="13"/>
  <c r="AM182" i="13"/>
  <c r="AL182" i="13"/>
  <c r="AK182" i="13"/>
  <c r="AJ182" i="13"/>
  <c r="AI182" i="13"/>
  <c r="AH182" i="13"/>
  <c r="AG182" i="13"/>
  <c r="AF182" i="13"/>
  <c r="AE182" i="13"/>
  <c r="AD182" i="13"/>
  <c r="AC182" i="13"/>
  <c r="AB182" i="13"/>
  <c r="AA182" i="13"/>
  <c r="Z182" i="13"/>
  <c r="Y182" i="13"/>
  <c r="X182" i="13"/>
  <c r="W182" i="13"/>
  <c r="V182" i="13"/>
  <c r="H182" i="13"/>
  <c r="AT181" i="13"/>
  <c r="AS181" i="13"/>
  <c r="AR181" i="13"/>
  <c r="AQ181" i="13"/>
  <c r="AP181" i="13"/>
  <c r="AO181" i="13"/>
  <c r="AN181" i="13"/>
  <c r="AM181" i="13"/>
  <c r="AL181" i="13"/>
  <c r="AK181" i="13"/>
  <c r="AJ181" i="13"/>
  <c r="AI181" i="13"/>
  <c r="AH181" i="13"/>
  <c r="AG181" i="13"/>
  <c r="AF181" i="13"/>
  <c r="AE181" i="13"/>
  <c r="AD181" i="13"/>
  <c r="AC181" i="13"/>
  <c r="AB181" i="13"/>
  <c r="AA181" i="13"/>
  <c r="Z181" i="13"/>
  <c r="Y181" i="13"/>
  <c r="X181" i="13"/>
  <c r="W181" i="13"/>
  <c r="V181" i="13"/>
  <c r="U181" i="13"/>
  <c r="T181" i="13"/>
  <c r="S181" i="13"/>
  <c r="R181" i="13"/>
  <c r="Q181" i="13"/>
  <c r="H181" i="13"/>
  <c r="B177" i="13"/>
  <c r="L172" i="13"/>
  <c r="L171" i="13"/>
  <c r="L170" i="13"/>
  <c r="AT159" i="13"/>
  <c r="AS159" i="13"/>
  <c r="AR159" i="13"/>
  <c r="AQ159" i="13"/>
  <c r="AP159" i="13"/>
  <c r="AO159" i="13"/>
  <c r="AN159" i="13"/>
  <c r="AM159" i="13"/>
  <c r="AL159" i="13"/>
  <c r="AK159" i="13"/>
  <c r="AJ159" i="13"/>
  <c r="AI159" i="13"/>
  <c r="AH159" i="13"/>
  <c r="AG159" i="13"/>
  <c r="AF159" i="13"/>
  <c r="AE159" i="13"/>
  <c r="AD159" i="13"/>
  <c r="AC159" i="13"/>
  <c r="AB159" i="13"/>
  <c r="AA159" i="13"/>
  <c r="Z159" i="13"/>
  <c r="Y159" i="13"/>
  <c r="X159" i="13"/>
  <c r="W159" i="13"/>
  <c r="V159" i="13"/>
  <c r="U159" i="13"/>
  <c r="T159" i="13"/>
  <c r="S159" i="13"/>
  <c r="R159" i="13"/>
  <c r="Q159" i="13"/>
  <c r="H159" i="13"/>
  <c r="AT158" i="13"/>
  <c r="AS158" i="13"/>
  <c r="AR158" i="13"/>
  <c r="AQ158" i="13"/>
  <c r="AP158" i="13"/>
  <c r="AO158" i="13"/>
  <c r="AN158" i="13"/>
  <c r="AM158" i="13"/>
  <c r="AL158" i="13"/>
  <c r="AK158" i="13"/>
  <c r="AJ158" i="13"/>
  <c r="AI158" i="13"/>
  <c r="AH158" i="13"/>
  <c r="AG158" i="13"/>
  <c r="AF158" i="13"/>
  <c r="AE158" i="13"/>
  <c r="AD158" i="13"/>
  <c r="AC158" i="13"/>
  <c r="AB158" i="13"/>
  <c r="AA158" i="13"/>
  <c r="Z158" i="13"/>
  <c r="Y158" i="13"/>
  <c r="X158" i="13"/>
  <c r="W158" i="13"/>
  <c r="V158" i="13"/>
  <c r="U158" i="13"/>
  <c r="T158" i="13"/>
  <c r="S158" i="13"/>
  <c r="R158" i="13"/>
  <c r="Q158" i="13"/>
  <c r="H158" i="13"/>
  <c r="AT157" i="13"/>
  <c r="AS157" i="13"/>
  <c r="AR157" i="13"/>
  <c r="AQ157" i="13"/>
  <c r="AP157" i="13"/>
  <c r="AO157" i="13"/>
  <c r="AN157" i="13"/>
  <c r="AM157" i="13"/>
  <c r="AL157" i="13"/>
  <c r="AK157" i="13"/>
  <c r="AJ157" i="13"/>
  <c r="AI157" i="13"/>
  <c r="AH157" i="13"/>
  <c r="AG157" i="13"/>
  <c r="AF157" i="13"/>
  <c r="AE157" i="13"/>
  <c r="AD157" i="13"/>
  <c r="AC157" i="13"/>
  <c r="AB157" i="13"/>
  <c r="AA157" i="13"/>
  <c r="Z157" i="13"/>
  <c r="Y157" i="13"/>
  <c r="X157" i="13"/>
  <c r="W157" i="13"/>
  <c r="V157" i="13"/>
  <c r="U157" i="13"/>
  <c r="T157" i="13"/>
  <c r="S157" i="13"/>
  <c r="R157" i="13"/>
  <c r="Q157" i="13"/>
  <c r="H157" i="13"/>
  <c r="AT156" i="13"/>
  <c r="AS156" i="13"/>
  <c r="AR156" i="13"/>
  <c r="AQ156" i="13"/>
  <c r="AP156" i="13"/>
  <c r="AO156" i="13"/>
  <c r="AN156" i="13"/>
  <c r="AM156" i="13"/>
  <c r="AL156" i="13"/>
  <c r="AK156" i="13"/>
  <c r="AJ156" i="13"/>
  <c r="AI156" i="13"/>
  <c r="AH156" i="13"/>
  <c r="AG156" i="13"/>
  <c r="AF156" i="13"/>
  <c r="AE156" i="13"/>
  <c r="AD156" i="13"/>
  <c r="AC156" i="13"/>
  <c r="AB156" i="13"/>
  <c r="AA156" i="13"/>
  <c r="Z156" i="13"/>
  <c r="Y156" i="13"/>
  <c r="X156" i="13"/>
  <c r="W156" i="13"/>
  <c r="V156" i="13"/>
  <c r="U156" i="13"/>
  <c r="T156" i="13"/>
  <c r="S156" i="13"/>
  <c r="R156" i="13"/>
  <c r="Q156" i="13"/>
  <c r="H156" i="13"/>
  <c r="AT155" i="13"/>
  <c r="AS155" i="13"/>
  <c r="AR155" i="13"/>
  <c r="AQ155" i="13"/>
  <c r="AP155" i="13"/>
  <c r="AO155" i="13"/>
  <c r="AN155" i="13"/>
  <c r="AM155" i="13"/>
  <c r="AL155" i="13"/>
  <c r="AK155" i="13"/>
  <c r="AJ155" i="13"/>
  <c r="AI155" i="13"/>
  <c r="AH155" i="13"/>
  <c r="AG155" i="13"/>
  <c r="AF155" i="13"/>
  <c r="AE155" i="13"/>
  <c r="AD155" i="13"/>
  <c r="AC155" i="13"/>
  <c r="AB155" i="13"/>
  <c r="AA155" i="13"/>
  <c r="Z155" i="13"/>
  <c r="Y155" i="13"/>
  <c r="X155" i="13"/>
  <c r="W155" i="13"/>
  <c r="V155" i="13"/>
  <c r="U155" i="13"/>
  <c r="T155" i="13"/>
  <c r="S155" i="13"/>
  <c r="R155" i="13"/>
  <c r="Q155" i="13"/>
  <c r="H155" i="13"/>
  <c r="AT154" i="13"/>
  <c r="AS154" i="13"/>
  <c r="AR154" i="13"/>
  <c r="AQ154" i="13"/>
  <c r="AP154" i="13"/>
  <c r="AO154" i="13"/>
  <c r="AN154" i="13"/>
  <c r="AM154" i="13"/>
  <c r="AL154" i="13"/>
  <c r="AK154" i="13"/>
  <c r="AJ154" i="13"/>
  <c r="AI154" i="13"/>
  <c r="AH154" i="13"/>
  <c r="AG154" i="13"/>
  <c r="AF154" i="13"/>
  <c r="AE154" i="13"/>
  <c r="AD154" i="13"/>
  <c r="AC154" i="13"/>
  <c r="AB154" i="13"/>
  <c r="AA154" i="13"/>
  <c r="Z154" i="13"/>
  <c r="Y154" i="13"/>
  <c r="X154" i="13"/>
  <c r="W154" i="13"/>
  <c r="V154" i="13"/>
  <c r="U154" i="13"/>
  <c r="T154" i="13"/>
  <c r="S154" i="13"/>
  <c r="R154" i="13"/>
  <c r="Q154" i="13"/>
  <c r="H154" i="13"/>
  <c r="AT153" i="13"/>
  <c r="AS153" i="13"/>
  <c r="AR153" i="13"/>
  <c r="AQ153" i="13"/>
  <c r="AP153" i="13"/>
  <c r="AO153" i="13"/>
  <c r="AN153" i="13"/>
  <c r="AM153" i="13"/>
  <c r="AL153" i="13"/>
  <c r="AK153" i="13"/>
  <c r="AJ153" i="13"/>
  <c r="AI153" i="13"/>
  <c r="AH153" i="13"/>
  <c r="AG153" i="13"/>
  <c r="AF153" i="13"/>
  <c r="AE153" i="13"/>
  <c r="AD153" i="13"/>
  <c r="AC153" i="13"/>
  <c r="AB153" i="13"/>
  <c r="AA153" i="13"/>
  <c r="Z153" i="13"/>
  <c r="Y153" i="13"/>
  <c r="X153" i="13"/>
  <c r="W153" i="13"/>
  <c r="V153" i="13"/>
  <c r="U153" i="13"/>
  <c r="T153" i="13"/>
  <c r="S153" i="13"/>
  <c r="R153" i="13"/>
  <c r="Q153" i="13"/>
  <c r="H153" i="13"/>
  <c r="AT152" i="13"/>
  <c r="AS152" i="13"/>
  <c r="AR152" i="13"/>
  <c r="AQ152" i="13"/>
  <c r="AP152" i="13"/>
  <c r="AO152" i="13"/>
  <c r="AN152" i="13"/>
  <c r="AM152" i="13"/>
  <c r="AL152" i="13"/>
  <c r="AK152" i="13"/>
  <c r="AJ152" i="13"/>
  <c r="AI152" i="13"/>
  <c r="AH152" i="13"/>
  <c r="AG152" i="13"/>
  <c r="AF152" i="13"/>
  <c r="AE152" i="13"/>
  <c r="AD152" i="13"/>
  <c r="AC152" i="13"/>
  <c r="AB152" i="13"/>
  <c r="AA152" i="13"/>
  <c r="Z152" i="13"/>
  <c r="Y152" i="13"/>
  <c r="X152" i="13"/>
  <c r="W152" i="13"/>
  <c r="V152" i="13"/>
  <c r="U152" i="13"/>
  <c r="T152" i="13"/>
  <c r="S152" i="13"/>
  <c r="R152" i="13"/>
  <c r="Q152" i="13"/>
  <c r="AT151" i="13"/>
  <c r="AS151" i="13"/>
  <c r="AR151" i="13"/>
  <c r="AQ151" i="13"/>
  <c r="AP151" i="13"/>
  <c r="AO151" i="13"/>
  <c r="AN151" i="13"/>
  <c r="AM151" i="13"/>
  <c r="AL151" i="13"/>
  <c r="AK151" i="13"/>
  <c r="AJ151" i="13"/>
  <c r="AI151" i="13"/>
  <c r="AH151" i="13"/>
  <c r="AG151" i="13"/>
  <c r="AF151" i="13"/>
  <c r="AE151" i="13"/>
  <c r="AD151" i="13"/>
  <c r="AC151" i="13"/>
  <c r="AB151" i="13"/>
  <c r="AA151" i="13"/>
  <c r="Z151" i="13"/>
  <c r="Y151" i="13"/>
  <c r="X151" i="13"/>
  <c r="W151" i="13"/>
  <c r="V151" i="13"/>
  <c r="U151" i="13"/>
  <c r="T151" i="13"/>
  <c r="S151" i="13"/>
  <c r="R151" i="13"/>
  <c r="Q151" i="13"/>
  <c r="AT150" i="13"/>
  <c r="AS150" i="13"/>
  <c r="AR150" i="13"/>
  <c r="AQ150" i="13"/>
  <c r="AP150" i="13"/>
  <c r="AO150" i="13"/>
  <c r="AN150" i="13"/>
  <c r="AM150" i="13"/>
  <c r="AL150" i="13"/>
  <c r="AK150" i="13"/>
  <c r="AJ150" i="13"/>
  <c r="AI150" i="13"/>
  <c r="AH150" i="13"/>
  <c r="AG150" i="13"/>
  <c r="AF150" i="13"/>
  <c r="AE150" i="13"/>
  <c r="AD150" i="13"/>
  <c r="AC150" i="13"/>
  <c r="AB150" i="13"/>
  <c r="AA150" i="13"/>
  <c r="Z150" i="13"/>
  <c r="Y150" i="13"/>
  <c r="X150" i="13"/>
  <c r="W150" i="13"/>
  <c r="V150" i="13"/>
  <c r="U150" i="13"/>
  <c r="T150" i="13"/>
  <c r="S150" i="13"/>
  <c r="R150" i="13"/>
  <c r="Q150" i="13"/>
  <c r="AT149" i="13"/>
  <c r="AS149" i="13"/>
  <c r="AR149" i="13"/>
  <c r="AQ149" i="13"/>
  <c r="AP149" i="13"/>
  <c r="AO149" i="13"/>
  <c r="AN149" i="13"/>
  <c r="AM149" i="13"/>
  <c r="AL149" i="13"/>
  <c r="AK149" i="13"/>
  <c r="AJ149" i="13"/>
  <c r="AI149" i="13"/>
  <c r="AH149" i="13"/>
  <c r="AG149" i="13"/>
  <c r="AF149" i="13"/>
  <c r="AE149" i="13"/>
  <c r="AD149" i="13"/>
  <c r="AC149" i="13"/>
  <c r="AB149" i="13"/>
  <c r="AA149" i="13"/>
  <c r="Z149" i="13"/>
  <c r="Y149" i="13"/>
  <c r="X149" i="13"/>
  <c r="W149" i="13"/>
  <c r="V149" i="13"/>
  <c r="U149" i="13"/>
  <c r="T149" i="13"/>
  <c r="S149" i="13"/>
  <c r="R149" i="13"/>
  <c r="Q149" i="13"/>
  <c r="AT148" i="13"/>
  <c r="AS148" i="13"/>
  <c r="AR148" i="13"/>
  <c r="AJ148" i="13"/>
  <c r="Z148" i="13"/>
  <c r="Q148" i="13"/>
  <c r="H148" i="13"/>
  <c r="AT147" i="13"/>
  <c r="AS147" i="13"/>
  <c r="AR147" i="13"/>
  <c r="Q147" i="13"/>
  <c r="H147" i="13"/>
  <c r="AT146" i="13"/>
  <c r="AS146" i="13"/>
  <c r="AR146" i="13"/>
  <c r="AQ146" i="13"/>
  <c r="AO146" i="13"/>
  <c r="AN146" i="13"/>
  <c r="AM146" i="13"/>
  <c r="AL146" i="13"/>
  <c r="AK146" i="13"/>
  <c r="AJ146" i="13"/>
  <c r="AI146" i="13"/>
  <c r="AH146" i="13"/>
  <c r="AG146" i="13"/>
  <c r="AE146" i="13"/>
  <c r="AD146" i="13"/>
  <c r="AC146" i="13"/>
  <c r="AB146" i="13"/>
  <c r="Z146" i="13"/>
  <c r="Y146" i="13"/>
  <c r="X146" i="13"/>
  <c r="W146" i="13"/>
  <c r="U146" i="13"/>
  <c r="T146" i="13"/>
  <c r="S146" i="13"/>
  <c r="R146" i="13"/>
  <c r="H146" i="13"/>
  <c r="AF146" i="13" s="1"/>
  <c r="AT145" i="13"/>
  <c r="AS145" i="13"/>
  <c r="AR145" i="13"/>
  <c r="AO145" i="13"/>
  <c r="AL145" i="13"/>
  <c r="AJ145" i="13"/>
  <c r="AD145" i="13"/>
  <c r="AB145" i="13"/>
  <c r="W145" i="13"/>
  <c r="T145" i="13"/>
  <c r="Q145" i="13"/>
  <c r="H145" i="13"/>
  <c r="AK145" i="13" s="1"/>
  <c r="AT144" i="13"/>
  <c r="AS144" i="13"/>
  <c r="AR144" i="13"/>
  <c r="AQ144" i="13"/>
  <c r="AP144" i="13"/>
  <c r="AO144" i="13"/>
  <c r="AN144" i="13"/>
  <c r="AM144" i="13"/>
  <c r="AL144" i="13"/>
  <c r="AK144" i="13"/>
  <c r="AJ144" i="13"/>
  <c r="AI144" i="13"/>
  <c r="AH144" i="13"/>
  <c r="AG144" i="13"/>
  <c r="AF144" i="13"/>
  <c r="AE144" i="13"/>
  <c r="AD144" i="13"/>
  <c r="AC144" i="13"/>
  <c r="AB144" i="13"/>
  <c r="AA144" i="13"/>
  <c r="Z144" i="13"/>
  <c r="Y144" i="13"/>
  <c r="X144" i="13"/>
  <c r="W144" i="13"/>
  <c r="V144" i="13"/>
  <c r="U144" i="13"/>
  <c r="T144" i="13"/>
  <c r="S144" i="13"/>
  <c r="R144" i="13"/>
  <c r="H144" i="13"/>
  <c r="Q144" i="13" s="1"/>
  <c r="B140" i="13"/>
  <c r="L135" i="13"/>
  <c r="L134" i="13"/>
  <c r="L133" i="13"/>
  <c r="AT122" i="13"/>
  <c r="AS122" i="13"/>
  <c r="AR122" i="13"/>
  <c r="AQ122" i="13"/>
  <c r="AP122" i="13"/>
  <c r="AO122" i="13"/>
  <c r="AN122" i="13"/>
  <c r="AM122" i="13"/>
  <c r="AL122" i="13"/>
  <c r="AK122" i="13"/>
  <c r="AJ122" i="13"/>
  <c r="AI122" i="13"/>
  <c r="AH122" i="13"/>
  <c r="AG122" i="13"/>
  <c r="AF122" i="13"/>
  <c r="AE122" i="13"/>
  <c r="AD122" i="13"/>
  <c r="AC122" i="13"/>
  <c r="AB122" i="13"/>
  <c r="AA122" i="13"/>
  <c r="Z122" i="13"/>
  <c r="Y122" i="13"/>
  <c r="X122" i="13"/>
  <c r="W122" i="13"/>
  <c r="V122" i="13"/>
  <c r="U122" i="13"/>
  <c r="T122" i="13"/>
  <c r="S122" i="13"/>
  <c r="R122" i="13"/>
  <c r="Q122" i="13"/>
  <c r="AT121" i="13"/>
  <c r="AS121" i="13"/>
  <c r="AR121" i="13"/>
  <c r="AQ121" i="13"/>
  <c r="AP121" i="13"/>
  <c r="AO121" i="13"/>
  <c r="AN121" i="13"/>
  <c r="AM121" i="13"/>
  <c r="AL121" i="13"/>
  <c r="AK121" i="13"/>
  <c r="AJ121" i="13"/>
  <c r="AI121" i="13"/>
  <c r="AH121" i="13"/>
  <c r="AG121" i="13"/>
  <c r="AF121" i="13"/>
  <c r="AE121" i="13"/>
  <c r="AD121" i="13"/>
  <c r="AC121" i="13"/>
  <c r="AB121" i="13"/>
  <c r="AA121" i="13"/>
  <c r="Z121" i="13"/>
  <c r="Y121" i="13"/>
  <c r="X121" i="13"/>
  <c r="W121" i="13"/>
  <c r="V121" i="13"/>
  <c r="U121" i="13"/>
  <c r="T121" i="13"/>
  <c r="S121" i="13"/>
  <c r="R121" i="13"/>
  <c r="Q121" i="13"/>
  <c r="AT120" i="13"/>
  <c r="AS120" i="13"/>
  <c r="AR120" i="13"/>
  <c r="AQ120" i="13"/>
  <c r="AP120" i="13"/>
  <c r="AO120" i="13"/>
  <c r="AN120" i="13"/>
  <c r="AM120" i="13"/>
  <c r="AL120" i="13"/>
  <c r="AK120" i="13"/>
  <c r="AJ120" i="13"/>
  <c r="AI120" i="13"/>
  <c r="AH120" i="13"/>
  <c r="AG120" i="13"/>
  <c r="AF120" i="13"/>
  <c r="AE120" i="13"/>
  <c r="AD120" i="13"/>
  <c r="AC120" i="13"/>
  <c r="AB120" i="13"/>
  <c r="AA120" i="13"/>
  <c r="Z120" i="13"/>
  <c r="Y120" i="13"/>
  <c r="X120" i="13"/>
  <c r="W120" i="13"/>
  <c r="V120" i="13"/>
  <c r="U120" i="13"/>
  <c r="T120" i="13"/>
  <c r="S120" i="13"/>
  <c r="R120" i="13"/>
  <c r="Q120" i="13"/>
  <c r="AT119" i="13"/>
  <c r="AS119" i="13"/>
  <c r="AR119" i="13"/>
  <c r="AQ119" i="13"/>
  <c r="AP119" i="13"/>
  <c r="AO119" i="13"/>
  <c r="AN119" i="13"/>
  <c r="AM119" i="13"/>
  <c r="AL119" i="13"/>
  <c r="AK119" i="13"/>
  <c r="AJ119" i="13"/>
  <c r="AI119" i="13"/>
  <c r="AH119" i="13"/>
  <c r="AG119" i="13"/>
  <c r="AF119" i="13"/>
  <c r="AE119" i="13"/>
  <c r="AD119" i="13"/>
  <c r="AC119" i="13"/>
  <c r="AB119" i="13"/>
  <c r="AA119" i="13"/>
  <c r="Z119" i="13"/>
  <c r="Y119" i="13"/>
  <c r="X119" i="13"/>
  <c r="W119" i="13"/>
  <c r="V119" i="13"/>
  <c r="U119" i="13"/>
  <c r="T119" i="13"/>
  <c r="S119" i="13"/>
  <c r="R119" i="13"/>
  <c r="Q119" i="13"/>
  <c r="AT118" i="13"/>
  <c r="AS118" i="13"/>
  <c r="AR118" i="13"/>
  <c r="AQ118" i="13"/>
  <c r="AP118" i="13"/>
  <c r="AO118" i="13"/>
  <c r="AN118" i="13"/>
  <c r="AM118" i="13"/>
  <c r="AL118" i="13"/>
  <c r="AK118" i="13"/>
  <c r="AJ118" i="13"/>
  <c r="AI118" i="13"/>
  <c r="AH118" i="13"/>
  <c r="AG118" i="13"/>
  <c r="AF118" i="13"/>
  <c r="AE118" i="13"/>
  <c r="AD118" i="13"/>
  <c r="AC118" i="13"/>
  <c r="AB118" i="13"/>
  <c r="AA118" i="13"/>
  <c r="Z118" i="13"/>
  <c r="Y118" i="13"/>
  <c r="X118" i="13"/>
  <c r="W118" i="13"/>
  <c r="V118" i="13"/>
  <c r="U118" i="13"/>
  <c r="T118" i="13"/>
  <c r="S118" i="13"/>
  <c r="R118" i="13"/>
  <c r="Q118" i="13"/>
  <c r="AT117" i="13"/>
  <c r="AS117" i="13"/>
  <c r="AR117" i="13"/>
  <c r="AQ117" i="13"/>
  <c r="AP117" i="13"/>
  <c r="AO117" i="13"/>
  <c r="AN117" i="13"/>
  <c r="AM117" i="13"/>
  <c r="AL117" i="13"/>
  <c r="AK117" i="13"/>
  <c r="AJ117" i="13"/>
  <c r="AI117" i="13"/>
  <c r="AH117" i="13"/>
  <c r="AG117" i="13"/>
  <c r="AF117" i="13"/>
  <c r="AE117" i="13"/>
  <c r="AD117" i="13"/>
  <c r="AC117" i="13"/>
  <c r="AB117" i="13"/>
  <c r="AA117" i="13"/>
  <c r="Z117" i="13"/>
  <c r="Y117" i="13"/>
  <c r="X117" i="13"/>
  <c r="W117" i="13"/>
  <c r="V117" i="13"/>
  <c r="U117" i="13"/>
  <c r="T117" i="13"/>
  <c r="S117" i="13"/>
  <c r="R117" i="13"/>
  <c r="Q117" i="13"/>
  <c r="AT116" i="13"/>
  <c r="AS116" i="13"/>
  <c r="AR116" i="13"/>
  <c r="AQ116" i="13"/>
  <c r="AP116" i="13"/>
  <c r="AO116" i="13"/>
  <c r="AN116" i="13"/>
  <c r="AM116" i="13"/>
  <c r="AL116" i="13"/>
  <c r="AK116" i="13"/>
  <c r="AJ116" i="13"/>
  <c r="AI116" i="13"/>
  <c r="AH116" i="13"/>
  <c r="AG116" i="13"/>
  <c r="AF116" i="13"/>
  <c r="AE116" i="13"/>
  <c r="AD116" i="13"/>
  <c r="AC116" i="13"/>
  <c r="AB116" i="13"/>
  <c r="AA116" i="13"/>
  <c r="Z116" i="13"/>
  <c r="Y116" i="13"/>
  <c r="X116" i="13"/>
  <c r="W116" i="13"/>
  <c r="V116" i="13"/>
  <c r="U116" i="13"/>
  <c r="T116" i="13"/>
  <c r="S116" i="13"/>
  <c r="R116" i="13"/>
  <c r="Q116" i="13"/>
  <c r="AT115" i="13"/>
  <c r="AS115" i="13"/>
  <c r="AR115" i="13"/>
  <c r="AQ115" i="13"/>
  <c r="AP115" i="13"/>
  <c r="AO115" i="13"/>
  <c r="AN115" i="13"/>
  <c r="AM115" i="13"/>
  <c r="AL115" i="13"/>
  <c r="AK115" i="13"/>
  <c r="AJ115" i="13"/>
  <c r="AI115" i="13"/>
  <c r="AH115" i="13"/>
  <c r="AG115" i="13"/>
  <c r="AF115" i="13"/>
  <c r="AE115" i="13"/>
  <c r="AD115" i="13"/>
  <c r="AC115" i="13"/>
  <c r="AB115" i="13"/>
  <c r="AA115" i="13"/>
  <c r="Z115" i="13"/>
  <c r="Y115" i="13"/>
  <c r="X115" i="13"/>
  <c r="W115" i="13"/>
  <c r="V115" i="13"/>
  <c r="U115" i="13"/>
  <c r="T115" i="13"/>
  <c r="S115" i="13"/>
  <c r="R115" i="13"/>
  <c r="Q115" i="13"/>
  <c r="AT114" i="13"/>
  <c r="AS114" i="13"/>
  <c r="AR114" i="13"/>
  <c r="AQ114" i="13"/>
  <c r="AP114" i="13"/>
  <c r="AO114" i="13"/>
  <c r="AN114" i="13"/>
  <c r="AM114" i="13"/>
  <c r="AL114" i="13"/>
  <c r="AK114" i="13"/>
  <c r="AJ114" i="13"/>
  <c r="AI114" i="13"/>
  <c r="AH114" i="13"/>
  <c r="AG114" i="13"/>
  <c r="AF114" i="13"/>
  <c r="AE114" i="13"/>
  <c r="AD114" i="13"/>
  <c r="AC114" i="13"/>
  <c r="AB114" i="13"/>
  <c r="AA114" i="13"/>
  <c r="Z114" i="13"/>
  <c r="Y114" i="13"/>
  <c r="X114" i="13"/>
  <c r="W114" i="13"/>
  <c r="V114" i="13"/>
  <c r="U114" i="13"/>
  <c r="T114" i="13"/>
  <c r="S114" i="13"/>
  <c r="R114" i="13"/>
  <c r="Q114" i="13"/>
  <c r="AT113" i="13"/>
  <c r="AS113" i="13"/>
  <c r="AR113" i="13"/>
  <c r="AQ113" i="13"/>
  <c r="AP113" i="13"/>
  <c r="AO113" i="13"/>
  <c r="AN113" i="13"/>
  <c r="AM113" i="13"/>
  <c r="AL113" i="13"/>
  <c r="AK113" i="13"/>
  <c r="AJ113" i="13"/>
  <c r="AI113" i="13"/>
  <c r="AH113" i="13"/>
  <c r="AG113" i="13"/>
  <c r="AF113" i="13"/>
  <c r="AE113" i="13"/>
  <c r="AD113" i="13"/>
  <c r="AC113" i="13"/>
  <c r="AB113" i="13"/>
  <c r="AA113" i="13"/>
  <c r="Z113" i="13"/>
  <c r="Y113" i="13"/>
  <c r="X113" i="13"/>
  <c r="W113" i="13"/>
  <c r="V113" i="13"/>
  <c r="U113" i="13"/>
  <c r="T113" i="13"/>
  <c r="S113" i="13"/>
  <c r="R113" i="13"/>
  <c r="Q113" i="13"/>
  <c r="AT112" i="13"/>
  <c r="AS112" i="13"/>
  <c r="AR112" i="13"/>
  <c r="AQ112" i="13"/>
  <c r="AP112" i="13"/>
  <c r="AO112" i="13"/>
  <c r="AN112" i="13"/>
  <c r="AM112" i="13"/>
  <c r="AL112" i="13"/>
  <c r="AK112" i="13"/>
  <c r="AJ112" i="13"/>
  <c r="AI112" i="13"/>
  <c r="AH112" i="13"/>
  <c r="AG112" i="13"/>
  <c r="AF112" i="13"/>
  <c r="AE112" i="13"/>
  <c r="AD112" i="13"/>
  <c r="AC112" i="13"/>
  <c r="AB112" i="13"/>
  <c r="AA112" i="13"/>
  <c r="Z112" i="13"/>
  <c r="Y112" i="13"/>
  <c r="X112" i="13"/>
  <c r="W112" i="13"/>
  <c r="V112" i="13"/>
  <c r="U112" i="13"/>
  <c r="T112" i="13"/>
  <c r="S112" i="13"/>
  <c r="R112" i="13"/>
  <c r="Q112" i="13"/>
  <c r="AT111" i="13"/>
  <c r="AS111" i="13"/>
  <c r="AR111" i="13"/>
  <c r="AQ111" i="13"/>
  <c r="AP111" i="13"/>
  <c r="AO111" i="13"/>
  <c r="AN111" i="13"/>
  <c r="AM111" i="13"/>
  <c r="AL111" i="13"/>
  <c r="AK111" i="13"/>
  <c r="AJ111" i="13"/>
  <c r="AI111" i="13"/>
  <c r="AH111" i="13"/>
  <c r="AG111" i="13"/>
  <c r="AF111" i="13"/>
  <c r="AE111" i="13"/>
  <c r="AD111" i="13"/>
  <c r="AC111" i="13"/>
  <c r="AB111" i="13"/>
  <c r="AA111" i="13"/>
  <c r="Z111" i="13"/>
  <c r="Y111" i="13"/>
  <c r="X111" i="13"/>
  <c r="W111" i="13"/>
  <c r="V111" i="13"/>
  <c r="U111" i="13"/>
  <c r="T111" i="13"/>
  <c r="S111" i="13"/>
  <c r="R111" i="13"/>
  <c r="Q111" i="13"/>
  <c r="AT110" i="13"/>
  <c r="AS110" i="13"/>
  <c r="AR110" i="13"/>
  <c r="AQ110" i="13"/>
  <c r="AP110" i="13"/>
  <c r="AO110" i="13"/>
  <c r="AN110" i="13"/>
  <c r="AM110" i="13"/>
  <c r="AL110" i="13"/>
  <c r="AK110" i="13"/>
  <c r="AJ110" i="13"/>
  <c r="AI110" i="13"/>
  <c r="AH110" i="13"/>
  <c r="AG110" i="13"/>
  <c r="AF110" i="13"/>
  <c r="AE110" i="13"/>
  <c r="AD110" i="13"/>
  <c r="AC110" i="13"/>
  <c r="AB110" i="13"/>
  <c r="AA110" i="13"/>
  <c r="Z110" i="13"/>
  <c r="Y110" i="13"/>
  <c r="X110" i="13"/>
  <c r="W110" i="13"/>
  <c r="V110" i="13"/>
  <c r="U110" i="13"/>
  <c r="T110" i="13"/>
  <c r="S110" i="13"/>
  <c r="R110" i="13"/>
  <c r="Q110" i="13"/>
  <c r="AT109" i="13"/>
  <c r="AS109" i="13"/>
  <c r="AR109" i="13"/>
  <c r="H109" i="13"/>
  <c r="AT108" i="13"/>
  <c r="AS108" i="13"/>
  <c r="AR108" i="13"/>
  <c r="AQ108" i="13"/>
  <c r="AP108" i="13"/>
  <c r="AN108" i="13"/>
  <c r="AM108" i="13"/>
  <c r="AK108" i="13"/>
  <c r="AJ108" i="13"/>
  <c r="AH108" i="13"/>
  <c r="AG108" i="13"/>
  <c r="AE108" i="13"/>
  <c r="AD108" i="13"/>
  <c r="AB108" i="13"/>
  <c r="AA108" i="13"/>
  <c r="Y108" i="13"/>
  <c r="X108" i="13"/>
  <c r="V108" i="13"/>
  <c r="U108" i="13"/>
  <c r="S108" i="13"/>
  <c r="R108" i="13"/>
  <c r="H108" i="13"/>
  <c r="AF108" i="13" s="1"/>
  <c r="AT107" i="13"/>
  <c r="AS107" i="13"/>
  <c r="AR107" i="13"/>
  <c r="AL107" i="13"/>
  <c r="AD107" i="13"/>
  <c r="V107" i="13"/>
  <c r="H107" i="13"/>
  <c r="AO107" i="13" s="1"/>
  <c r="B103" i="13"/>
  <c r="L98" i="13"/>
  <c r="L97" i="13"/>
  <c r="L96" i="13"/>
  <c r="AT85" i="13"/>
  <c r="AS85" i="13"/>
  <c r="AR85" i="13"/>
  <c r="AQ85" i="13"/>
  <c r="AP85" i="13"/>
  <c r="AO85" i="13"/>
  <c r="AN85" i="13"/>
  <c r="AM85" i="13"/>
  <c r="AL85" i="13"/>
  <c r="AK85" i="13"/>
  <c r="AJ85" i="13"/>
  <c r="AI85" i="13"/>
  <c r="AH85" i="13"/>
  <c r="AG85" i="13"/>
  <c r="AF85" i="13"/>
  <c r="AE85" i="13"/>
  <c r="AD85" i="13"/>
  <c r="AC85" i="13"/>
  <c r="AB85" i="13"/>
  <c r="AA85" i="13"/>
  <c r="Z85" i="13"/>
  <c r="Y85" i="13"/>
  <c r="X85" i="13"/>
  <c r="W85" i="13"/>
  <c r="V85" i="13"/>
  <c r="U85" i="13"/>
  <c r="T85" i="13"/>
  <c r="S85" i="13"/>
  <c r="R85" i="13"/>
  <c r="Q85" i="13"/>
  <c r="H85" i="13"/>
  <c r="AT84" i="13"/>
  <c r="AS84" i="13"/>
  <c r="AR84" i="13"/>
  <c r="AQ84" i="13"/>
  <c r="AP84" i="13"/>
  <c r="AO84" i="13"/>
  <c r="AN84" i="13"/>
  <c r="AM84" i="13"/>
  <c r="AL84" i="13"/>
  <c r="AK84" i="13"/>
  <c r="AJ84" i="13"/>
  <c r="AI84" i="13"/>
  <c r="AH84" i="13"/>
  <c r="AG84" i="13"/>
  <c r="AF84" i="13"/>
  <c r="AE84" i="13"/>
  <c r="AD84" i="13"/>
  <c r="AC84" i="13"/>
  <c r="AB84" i="13"/>
  <c r="AA84" i="13"/>
  <c r="Z84" i="13"/>
  <c r="Y84" i="13"/>
  <c r="X84" i="13"/>
  <c r="W84" i="13"/>
  <c r="V84" i="13"/>
  <c r="U84" i="13"/>
  <c r="T84" i="13"/>
  <c r="S84" i="13"/>
  <c r="R84" i="13"/>
  <c r="Q84" i="13"/>
  <c r="H84" i="13"/>
  <c r="AT83" i="13"/>
  <c r="AS83" i="13"/>
  <c r="AR83" i="13"/>
  <c r="AQ83" i="13"/>
  <c r="AP83" i="13"/>
  <c r="AO83" i="13"/>
  <c r="AN83" i="13"/>
  <c r="AM83" i="13"/>
  <c r="AL83" i="13"/>
  <c r="AK83" i="13"/>
  <c r="AJ83" i="13"/>
  <c r="AI83" i="13"/>
  <c r="AH83" i="13"/>
  <c r="AG83" i="13"/>
  <c r="AF83" i="13"/>
  <c r="AE83" i="13"/>
  <c r="AD83" i="13"/>
  <c r="AC83" i="13"/>
  <c r="AB83" i="13"/>
  <c r="AA83" i="13"/>
  <c r="Z83" i="13"/>
  <c r="Y83" i="13"/>
  <c r="X83" i="13"/>
  <c r="W83" i="13"/>
  <c r="V83" i="13"/>
  <c r="U83" i="13"/>
  <c r="T83" i="13"/>
  <c r="S83" i="13"/>
  <c r="R83" i="13"/>
  <c r="Q83" i="13"/>
  <c r="H83" i="13"/>
  <c r="AT82" i="13"/>
  <c r="AS82" i="13"/>
  <c r="AR82" i="13"/>
  <c r="AQ82" i="13"/>
  <c r="AP82" i="13"/>
  <c r="AO82" i="13"/>
  <c r="AN82" i="13"/>
  <c r="AM82" i="13"/>
  <c r="AL82" i="13"/>
  <c r="AK82" i="13"/>
  <c r="AJ82" i="13"/>
  <c r="AI82" i="13"/>
  <c r="AH82" i="13"/>
  <c r="AG82" i="13"/>
  <c r="AF82" i="13"/>
  <c r="AE82" i="13"/>
  <c r="AD82" i="13"/>
  <c r="AC82" i="13"/>
  <c r="AB82" i="13"/>
  <c r="AA82" i="13"/>
  <c r="Z82" i="13"/>
  <c r="Y82" i="13"/>
  <c r="X82" i="13"/>
  <c r="W82" i="13"/>
  <c r="V82" i="13"/>
  <c r="U82" i="13"/>
  <c r="T82" i="13"/>
  <c r="S82" i="13"/>
  <c r="R82" i="13"/>
  <c r="Q82" i="13"/>
  <c r="H82" i="13"/>
  <c r="AT81" i="13"/>
  <c r="AS81" i="13"/>
  <c r="AR81" i="13"/>
  <c r="AQ81" i="13"/>
  <c r="AP81" i="13"/>
  <c r="AO81" i="13"/>
  <c r="AN81" i="13"/>
  <c r="AM81" i="13"/>
  <c r="AL81" i="13"/>
  <c r="AK81" i="13"/>
  <c r="AJ81" i="13"/>
  <c r="AI81" i="13"/>
  <c r="AH81" i="13"/>
  <c r="AG81" i="13"/>
  <c r="AF81" i="13"/>
  <c r="AE81" i="13"/>
  <c r="AD81" i="13"/>
  <c r="AC81" i="13"/>
  <c r="AB81" i="13"/>
  <c r="AA81" i="13"/>
  <c r="Z81" i="13"/>
  <c r="Y81" i="13"/>
  <c r="X81" i="13"/>
  <c r="W81" i="13"/>
  <c r="V81" i="13"/>
  <c r="U81" i="13"/>
  <c r="T81" i="13"/>
  <c r="S81" i="13"/>
  <c r="R81" i="13"/>
  <c r="Q81" i="13"/>
  <c r="H81" i="13"/>
  <c r="AT80" i="13"/>
  <c r="AS80" i="13"/>
  <c r="AR80" i="13"/>
  <c r="AQ80" i="13"/>
  <c r="AP80" i="13"/>
  <c r="AO80" i="13"/>
  <c r="AN80" i="13"/>
  <c r="AM80" i="13"/>
  <c r="AL80" i="13"/>
  <c r="AK80" i="13"/>
  <c r="AJ80" i="13"/>
  <c r="AI80" i="13"/>
  <c r="AH80" i="13"/>
  <c r="AG80" i="13"/>
  <c r="AF80" i="13"/>
  <c r="AE80" i="13"/>
  <c r="AD80" i="13"/>
  <c r="AC80" i="13"/>
  <c r="AB80" i="13"/>
  <c r="AA80" i="13"/>
  <c r="Z80" i="13"/>
  <c r="Y80" i="13"/>
  <c r="X80" i="13"/>
  <c r="W80" i="13"/>
  <c r="V80" i="13"/>
  <c r="U80" i="13"/>
  <c r="T80" i="13"/>
  <c r="S80" i="13"/>
  <c r="R80" i="13"/>
  <c r="Q80" i="13"/>
  <c r="H80" i="13"/>
  <c r="AT79" i="13"/>
  <c r="AS79" i="13"/>
  <c r="AR79" i="13"/>
  <c r="AQ79" i="13"/>
  <c r="AP79" i="13"/>
  <c r="AO79" i="13"/>
  <c r="AN79" i="13"/>
  <c r="AM79" i="13"/>
  <c r="AL79" i="13"/>
  <c r="AK79" i="13"/>
  <c r="AJ79" i="13"/>
  <c r="AI79" i="13"/>
  <c r="AH79" i="13"/>
  <c r="AG79" i="13"/>
  <c r="AF79" i="13"/>
  <c r="AE79" i="13"/>
  <c r="AD79" i="13"/>
  <c r="AC79" i="13"/>
  <c r="AB79" i="13"/>
  <c r="AA79" i="13"/>
  <c r="Z79" i="13"/>
  <c r="Y79" i="13"/>
  <c r="X79" i="13"/>
  <c r="W79" i="13"/>
  <c r="V79" i="13"/>
  <c r="U79" i="13"/>
  <c r="T79" i="13"/>
  <c r="S79" i="13"/>
  <c r="R79" i="13"/>
  <c r="Q79" i="13"/>
  <c r="H79" i="13"/>
  <c r="AT78" i="13"/>
  <c r="AS78" i="13"/>
  <c r="AR78" i="13"/>
  <c r="AQ78" i="13"/>
  <c r="AP78" i="13"/>
  <c r="AO78" i="13"/>
  <c r="AN78" i="13"/>
  <c r="AM78" i="13"/>
  <c r="AL78" i="13"/>
  <c r="AK78" i="13"/>
  <c r="AJ78" i="13"/>
  <c r="AI78" i="13"/>
  <c r="AH78" i="13"/>
  <c r="AG78" i="13"/>
  <c r="AF78" i="13"/>
  <c r="AE78" i="13"/>
  <c r="AD78" i="13"/>
  <c r="AC78" i="13"/>
  <c r="AB78" i="13"/>
  <c r="AA78" i="13"/>
  <c r="Z78" i="13"/>
  <c r="Y78" i="13"/>
  <c r="X78" i="13"/>
  <c r="W78" i="13"/>
  <c r="V78" i="13"/>
  <c r="U78" i="13"/>
  <c r="T78" i="13"/>
  <c r="S78" i="13"/>
  <c r="R78" i="13"/>
  <c r="Q78" i="13"/>
  <c r="H78" i="13"/>
  <c r="AT77" i="13"/>
  <c r="AS77" i="13"/>
  <c r="AR77" i="13"/>
  <c r="AQ77" i="13"/>
  <c r="AP77" i="13"/>
  <c r="AO77" i="13"/>
  <c r="AN77" i="13"/>
  <c r="AM77" i="13"/>
  <c r="AL77" i="13"/>
  <c r="AK77" i="13"/>
  <c r="AJ77" i="13"/>
  <c r="AI77" i="13"/>
  <c r="AH77" i="13"/>
  <c r="AG77" i="13"/>
  <c r="AF77" i="13"/>
  <c r="AE77" i="13"/>
  <c r="AD77" i="13"/>
  <c r="AC77" i="13"/>
  <c r="AB77" i="13"/>
  <c r="AA77" i="13"/>
  <c r="Z77" i="13"/>
  <c r="Y77" i="13"/>
  <c r="X77" i="13"/>
  <c r="W77" i="13"/>
  <c r="V77" i="13"/>
  <c r="U77" i="13"/>
  <c r="T77" i="13"/>
  <c r="S77" i="13"/>
  <c r="R77" i="13"/>
  <c r="Q77" i="13"/>
  <c r="H77" i="13"/>
  <c r="AT76" i="13"/>
  <c r="AS76" i="13"/>
  <c r="AR76" i="13"/>
  <c r="AQ76" i="13"/>
  <c r="AP76" i="13"/>
  <c r="AO76" i="13"/>
  <c r="AN76" i="13"/>
  <c r="AM76" i="13"/>
  <c r="AL76" i="13"/>
  <c r="AK76" i="13"/>
  <c r="AJ76" i="13"/>
  <c r="AI76" i="13"/>
  <c r="AH76" i="13"/>
  <c r="AG76" i="13"/>
  <c r="AF76" i="13"/>
  <c r="AE76" i="13"/>
  <c r="AD76" i="13"/>
  <c r="AC76" i="13"/>
  <c r="AB76" i="13"/>
  <c r="AA76" i="13"/>
  <c r="Z76" i="13"/>
  <c r="Y76" i="13"/>
  <c r="X76" i="13"/>
  <c r="W76" i="13"/>
  <c r="V76" i="13"/>
  <c r="U76" i="13"/>
  <c r="T76" i="13"/>
  <c r="S76" i="13"/>
  <c r="R76" i="13"/>
  <c r="Q76" i="13"/>
  <c r="H76" i="13"/>
  <c r="AT75" i="13"/>
  <c r="AS75" i="13"/>
  <c r="AR75" i="13"/>
  <c r="H75" i="13"/>
  <c r="AT74" i="13"/>
  <c r="AS74" i="13"/>
  <c r="AR74" i="13"/>
  <c r="AQ74" i="13"/>
  <c r="AO74" i="13"/>
  <c r="AN74" i="13"/>
  <c r="AM74" i="13"/>
  <c r="AL74" i="13"/>
  <c r="AJ74" i="13"/>
  <c r="AI74" i="13"/>
  <c r="AH74" i="13"/>
  <c r="AG74" i="13"/>
  <c r="AE74" i="13"/>
  <c r="AD74" i="13"/>
  <c r="AC74" i="13"/>
  <c r="AB74" i="13"/>
  <c r="Z74" i="13"/>
  <c r="Y74" i="13"/>
  <c r="X74" i="13"/>
  <c r="W74" i="13"/>
  <c r="U74" i="13"/>
  <c r="T74" i="13"/>
  <c r="S74" i="13"/>
  <c r="R74" i="13"/>
  <c r="H74" i="13"/>
  <c r="Q74" i="13" s="1"/>
  <c r="AT73" i="13"/>
  <c r="AS73" i="13"/>
  <c r="AR73" i="13"/>
  <c r="AQ73" i="13"/>
  <c r="AP73" i="13"/>
  <c r="AN73" i="13"/>
  <c r="AM73" i="13"/>
  <c r="AK73" i="13"/>
  <c r="AJ73" i="13"/>
  <c r="AI73" i="13"/>
  <c r="AH73" i="13"/>
  <c r="AG73" i="13"/>
  <c r="AE73" i="13"/>
  <c r="AD73" i="13"/>
  <c r="AB73" i="13"/>
  <c r="AA73" i="13"/>
  <c r="Y73" i="13"/>
  <c r="X73" i="13"/>
  <c r="W73" i="13"/>
  <c r="V73" i="13"/>
  <c r="U73" i="13"/>
  <c r="T73" i="13"/>
  <c r="S73" i="13"/>
  <c r="R73" i="13"/>
  <c r="Q73" i="13"/>
  <c r="H73" i="13"/>
  <c r="AF73" i="13" s="1"/>
  <c r="AT72" i="13"/>
  <c r="AS72" i="13"/>
  <c r="AR72" i="13"/>
  <c r="AH72" i="13"/>
  <c r="AF72" i="13"/>
  <c r="X72" i="13"/>
  <c r="H72" i="13"/>
  <c r="AP72" i="13" s="1"/>
  <c r="AT71" i="13"/>
  <c r="AS71" i="13"/>
  <c r="AR71" i="13"/>
  <c r="AQ71" i="13"/>
  <c r="AP71" i="13"/>
  <c r="AN71" i="13"/>
  <c r="AM71" i="13"/>
  <c r="AK71" i="13"/>
  <c r="AJ71" i="13"/>
  <c r="AH71" i="13"/>
  <c r="AG71" i="13"/>
  <c r="AE71" i="13"/>
  <c r="AD71" i="13"/>
  <c r="AB71" i="13"/>
  <c r="AA71" i="13"/>
  <c r="Y71" i="13"/>
  <c r="X71" i="13"/>
  <c r="V71" i="13"/>
  <c r="U71" i="13"/>
  <c r="S71" i="13"/>
  <c r="R71" i="13"/>
  <c r="H71" i="13"/>
  <c r="AF71" i="13" s="1"/>
  <c r="AT70" i="13"/>
  <c r="AS70" i="13"/>
  <c r="AR70" i="13"/>
  <c r="V70" i="13"/>
  <c r="S70" i="13"/>
  <c r="H70" i="13"/>
  <c r="AI70" i="13" s="1"/>
  <c r="B66" i="13"/>
  <c r="L61" i="13"/>
  <c r="L60" i="13"/>
  <c r="L59" i="13"/>
  <c r="AT48" i="13"/>
  <c r="AS48" i="13"/>
  <c r="AR48" i="13"/>
  <c r="AQ48" i="13"/>
  <c r="AP48" i="13"/>
  <c r="AO48" i="13"/>
  <c r="AN48" i="13"/>
  <c r="AM48" i="13"/>
  <c r="AL48" i="13"/>
  <c r="AK48" i="13"/>
  <c r="AJ48" i="13"/>
  <c r="AI48" i="13"/>
  <c r="AH48" i="13"/>
  <c r="AG48" i="13"/>
  <c r="AF48" i="13"/>
  <c r="AE48" i="13"/>
  <c r="AD48" i="13"/>
  <c r="AC48" i="13"/>
  <c r="AB48" i="13"/>
  <c r="AA48" i="13"/>
  <c r="Z48" i="13"/>
  <c r="Y48" i="13"/>
  <c r="X48" i="13"/>
  <c r="W48" i="13"/>
  <c r="V48" i="13"/>
  <c r="U48" i="13"/>
  <c r="T48" i="13"/>
  <c r="S48" i="13"/>
  <c r="R48" i="13"/>
  <c r="Q48" i="13"/>
  <c r="AT47" i="13"/>
  <c r="AS47" i="13"/>
  <c r="AR47" i="13"/>
  <c r="AQ47" i="13"/>
  <c r="AP47" i="13"/>
  <c r="AO47" i="13"/>
  <c r="AN47" i="13"/>
  <c r="AM47" i="13"/>
  <c r="AL47" i="13"/>
  <c r="AK47" i="13"/>
  <c r="AJ47" i="13"/>
  <c r="AI47" i="13"/>
  <c r="AH47" i="13"/>
  <c r="AG47" i="13"/>
  <c r="AF47" i="13"/>
  <c r="AE47" i="13"/>
  <c r="AD47" i="13"/>
  <c r="AC47" i="13"/>
  <c r="AB47" i="13"/>
  <c r="AA47" i="13"/>
  <c r="Z47" i="13"/>
  <c r="Y47" i="13"/>
  <c r="X47" i="13"/>
  <c r="W47" i="13"/>
  <c r="V47" i="13"/>
  <c r="U47" i="13"/>
  <c r="T47" i="13"/>
  <c r="S47" i="13"/>
  <c r="R47" i="13"/>
  <c r="Q47" i="13"/>
  <c r="AT46" i="13"/>
  <c r="AS46" i="13"/>
  <c r="AR46" i="13"/>
  <c r="AQ46" i="13"/>
  <c r="AP46" i="13"/>
  <c r="AO46" i="13"/>
  <c r="AN46" i="13"/>
  <c r="AM46" i="13"/>
  <c r="AL46" i="13"/>
  <c r="AK46" i="13"/>
  <c r="AJ46" i="13"/>
  <c r="AI46" i="13"/>
  <c r="AH46" i="13"/>
  <c r="AG46" i="13"/>
  <c r="AF46" i="13"/>
  <c r="AE46" i="13"/>
  <c r="AD46" i="13"/>
  <c r="AC46" i="13"/>
  <c r="AB46" i="13"/>
  <c r="AA46" i="13"/>
  <c r="Z46" i="13"/>
  <c r="Y46" i="13"/>
  <c r="X46" i="13"/>
  <c r="W46" i="13"/>
  <c r="V46" i="13"/>
  <c r="U46" i="13"/>
  <c r="T46" i="13"/>
  <c r="S46" i="13"/>
  <c r="R46" i="13"/>
  <c r="Q46" i="13"/>
  <c r="AT45" i="13"/>
  <c r="AS45" i="13"/>
  <c r="AR45" i="13"/>
  <c r="AQ45" i="13"/>
  <c r="AP45" i="13"/>
  <c r="AO45" i="13"/>
  <c r="AN45" i="13"/>
  <c r="AM45" i="13"/>
  <c r="AL45" i="13"/>
  <c r="AK45" i="13"/>
  <c r="AJ45" i="13"/>
  <c r="AI45" i="13"/>
  <c r="AH45" i="13"/>
  <c r="AG45" i="13"/>
  <c r="AF45" i="13"/>
  <c r="AE45" i="13"/>
  <c r="AD45" i="13"/>
  <c r="AC45" i="13"/>
  <c r="AB45" i="13"/>
  <c r="AA45" i="13"/>
  <c r="Z45" i="13"/>
  <c r="Y45" i="13"/>
  <c r="X45" i="13"/>
  <c r="W45" i="13"/>
  <c r="V45" i="13"/>
  <c r="U45" i="13"/>
  <c r="T45" i="13"/>
  <c r="S45" i="13"/>
  <c r="R45" i="13"/>
  <c r="Q45" i="13"/>
  <c r="AT44" i="13"/>
  <c r="AS44" i="13"/>
  <c r="AR44" i="13"/>
  <c r="AQ44" i="13"/>
  <c r="AP44" i="13"/>
  <c r="AO44" i="13"/>
  <c r="AN44" i="13"/>
  <c r="AM44" i="13"/>
  <c r="AL44" i="13"/>
  <c r="AK44" i="13"/>
  <c r="AJ44" i="13"/>
  <c r="AI44" i="13"/>
  <c r="AH44" i="13"/>
  <c r="AG44" i="13"/>
  <c r="AF44" i="13"/>
  <c r="AE44" i="13"/>
  <c r="AD44" i="13"/>
  <c r="AC44" i="13"/>
  <c r="AB44" i="13"/>
  <c r="AA44" i="13"/>
  <c r="Z44" i="13"/>
  <c r="Y44" i="13"/>
  <c r="X44" i="13"/>
  <c r="W44" i="13"/>
  <c r="V44" i="13"/>
  <c r="U44" i="13"/>
  <c r="T44" i="13"/>
  <c r="S44" i="13"/>
  <c r="R44" i="13"/>
  <c r="Q44" i="13"/>
  <c r="AT43" i="13"/>
  <c r="AS43" i="13"/>
  <c r="AR43" i="13"/>
  <c r="AQ43" i="13"/>
  <c r="AP43" i="13"/>
  <c r="AO43" i="13"/>
  <c r="AN43" i="13"/>
  <c r="AM43" i="13"/>
  <c r="AL43" i="13"/>
  <c r="AK43" i="13"/>
  <c r="AJ43" i="13"/>
  <c r="AI43" i="13"/>
  <c r="AH43" i="13"/>
  <c r="AG43" i="13"/>
  <c r="AF43" i="13"/>
  <c r="AE43" i="13"/>
  <c r="AD43" i="13"/>
  <c r="AC43" i="13"/>
  <c r="AB43" i="13"/>
  <c r="AA43" i="13"/>
  <c r="Z43" i="13"/>
  <c r="Y43" i="13"/>
  <c r="X43" i="13"/>
  <c r="W43" i="13"/>
  <c r="V43" i="13"/>
  <c r="U43" i="13"/>
  <c r="T43" i="13"/>
  <c r="S43" i="13"/>
  <c r="R43" i="13"/>
  <c r="Q43" i="13"/>
  <c r="AT42" i="13"/>
  <c r="AS42" i="13"/>
  <c r="AR42" i="13"/>
  <c r="AQ42" i="13"/>
  <c r="AP42" i="13"/>
  <c r="AO42" i="13"/>
  <c r="AN42" i="13"/>
  <c r="AM42" i="13"/>
  <c r="AL42" i="13"/>
  <c r="AK42" i="13"/>
  <c r="AJ42" i="13"/>
  <c r="AI42" i="13"/>
  <c r="AH42" i="13"/>
  <c r="AG42" i="13"/>
  <c r="AF42" i="13"/>
  <c r="AE42" i="13"/>
  <c r="AD42" i="13"/>
  <c r="AC42" i="13"/>
  <c r="AB42" i="13"/>
  <c r="AA42" i="13"/>
  <c r="Z42" i="13"/>
  <c r="Y42" i="13"/>
  <c r="X42" i="13"/>
  <c r="W42" i="13"/>
  <c r="V42" i="13"/>
  <c r="U42" i="13"/>
  <c r="T42" i="13"/>
  <c r="S42" i="13"/>
  <c r="R42" i="13"/>
  <c r="Q42" i="13"/>
  <c r="AT41" i="13"/>
  <c r="AS41" i="13"/>
  <c r="AR41" i="13"/>
  <c r="AQ41" i="13"/>
  <c r="AP41" i="13"/>
  <c r="AO41" i="13"/>
  <c r="AN41" i="13"/>
  <c r="AM41" i="13"/>
  <c r="AL41" i="13"/>
  <c r="AK41" i="13"/>
  <c r="AJ41" i="13"/>
  <c r="AI41" i="13"/>
  <c r="AH41" i="13"/>
  <c r="AG41" i="13"/>
  <c r="AF41" i="13"/>
  <c r="AE41" i="13"/>
  <c r="AD41" i="13"/>
  <c r="AC41" i="13"/>
  <c r="AB41" i="13"/>
  <c r="AA41" i="13"/>
  <c r="Z41" i="13"/>
  <c r="Y41" i="13"/>
  <c r="X41" i="13"/>
  <c r="W41" i="13"/>
  <c r="V41" i="13"/>
  <c r="U41" i="13"/>
  <c r="T41" i="13"/>
  <c r="S41" i="13"/>
  <c r="R41" i="13"/>
  <c r="Q41" i="13"/>
  <c r="AT40" i="13"/>
  <c r="AS40" i="13"/>
  <c r="AR40" i="13"/>
  <c r="AQ40" i="13"/>
  <c r="AP40" i="13"/>
  <c r="AO40" i="13"/>
  <c r="AN40" i="13"/>
  <c r="AM40" i="13"/>
  <c r="AL40" i="13"/>
  <c r="AK40" i="13"/>
  <c r="AJ40" i="13"/>
  <c r="AI40" i="13"/>
  <c r="AH40" i="13"/>
  <c r="AG40" i="13"/>
  <c r="AF40" i="13"/>
  <c r="AE40" i="13"/>
  <c r="AD40" i="13"/>
  <c r="AC40" i="13"/>
  <c r="AB40" i="13"/>
  <c r="AA40" i="13"/>
  <c r="Z40" i="13"/>
  <c r="Y40" i="13"/>
  <c r="X40" i="13"/>
  <c r="W40" i="13"/>
  <c r="V40" i="13"/>
  <c r="U40" i="13"/>
  <c r="T40" i="13"/>
  <c r="S40" i="13"/>
  <c r="R40" i="13"/>
  <c r="Q40" i="13"/>
  <c r="AT39" i="13"/>
  <c r="AS39" i="13"/>
  <c r="AR39" i="13"/>
  <c r="AQ39" i="13"/>
  <c r="AP39" i="13"/>
  <c r="AO39" i="13"/>
  <c r="AN39" i="13"/>
  <c r="AM39" i="13"/>
  <c r="AL39" i="13"/>
  <c r="AK39" i="13"/>
  <c r="AJ39" i="13"/>
  <c r="AI39" i="13"/>
  <c r="AH39" i="13"/>
  <c r="AG39" i="13"/>
  <c r="AF39" i="13"/>
  <c r="AE39" i="13"/>
  <c r="AD39" i="13"/>
  <c r="AC39" i="13"/>
  <c r="AB39" i="13"/>
  <c r="AA39" i="13"/>
  <c r="Z39" i="13"/>
  <c r="Y39" i="13"/>
  <c r="X39" i="13"/>
  <c r="W39" i="13"/>
  <c r="V39" i="13"/>
  <c r="U39" i="13"/>
  <c r="T39" i="13"/>
  <c r="S39" i="13"/>
  <c r="R39" i="13"/>
  <c r="Q39" i="13"/>
  <c r="AT38" i="13"/>
  <c r="AS38" i="13"/>
  <c r="AR38" i="13"/>
  <c r="AQ38" i="13"/>
  <c r="AP38" i="13"/>
  <c r="AO38" i="13"/>
  <c r="AN38" i="13"/>
  <c r="AM38" i="13"/>
  <c r="AL38" i="13"/>
  <c r="AK38" i="13"/>
  <c r="AJ38" i="13"/>
  <c r="AI38" i="13"/>
  <c r="AH38" i="13"/>
  <c r="AG38" i="13"/>
  <c r="AF38" i="13"/>
  <c r="AE38" i="13"/>
  <c r="AD38" i="13"/>
  <c r="AC38" i="13"/>
  <c r="AB38" i="13"/>
  <c r="AA38" i="13"/>
  <c r="Z38" i="13"/>
  <c r="Y38" i="13"/>
  <c r="X38" i="13"/>
  <c r="W38" i="13"/>
  <c r="V38" i="13"/>
  <c r="U38" i="13"/>
  <c r="T38" i="13"/>
  <c r="S38" i="13"/>
  <c r="R38" i="13"/>
  <c r="Q38" i="13"/>
  <c r="AT37" i="13"/>
  <c r="AS37" i="13"/>
  <c r="AR37" i="13"/>
  <c r="AQ37" i="13"/>
  <c r="AP37" i="13"/>
  <c r="AO37" i="13"/>
  <c r="AN37" i="13"/>
  <c r="AM37" i="13"/>
  <c r="AK37" i="13"/>
  <c r="AJ37" i="13"/>
  <c r="AI37" i="13"/>
  <c r="AH37" i="13"/>
  <c r="AG37" i="13"/>
  <c r="AF37" i="13"/>
  <c r="AD37" i="13"/>
  <c r="AC37" i="13"/>
  <c r="AB37" i="13"/>
  <c r="AA37" i="13"/>
  <c r="Z37" i="13"/>
  <c r="Y37" i="13"/>
  <c r="W37" i="13"/>
  <c r="V37" i="13"/>
  <c r="U37" i="13"/>
  <c r="T37" i="13"/>
  <c r="S37" i="13"/>
  <c r="R37" i="13"/>
  <c r="H37" i="13"/>
  <c r="AT36" i="13"/>
  <c r="AS36" i="13"/>
  <c r="AR36" i="13"/>
  <c r="AB36" i="13"/>
  <c r="H36" i="13"/>
  <c r="AO36" i="13" s="1"/>
  <c r="AT35" i="13"/>
  <c r="AS35" i="13"/>
  <c r="AR35" i="13"/>
  <c r="AQ35" i="13"/>
  <c r="AP35" i="13"/>
  <c r="AO35" i="13"/>
  <c r="AN35" i="13"/>
  <c r="AM35" i="13"/>
  <c r="AK35" i="13"/>
  <c r="AJ35" i="13"/>
  <c r="AI35" i="13"/>
  <c r="AH35" i="13"/>
  <c r="AG35" i="13"/>
  <c r="AF35" i="13"/>
  <c r="AD35" i="13"/>
  <c r="AC35" i="13"/>
  <c r="AB35" i="13"/>
  <c r="AA35" i="13"/>
  <c r="Z35" i="13"/>
  <c r="Y35" i="13"/>
  <c r="W35" i="13"/>
  <c r="V35" i="13"/>
  <c r="U35" i="13"/>
  <c r="T35" i="13"/>
  <c r="S35" i="13"/>
  <c r="R35" i="13"/>
  <c r="H35" i="13"/>
  <c r="X35" i="13" s="1"/>
  <c r="AT34" i="13"/>
  <c r="AS34" i="13"/>
  <c r="AR34" i="13"/>
  <c r="AQ34" i="13"/>
  <c r="AP34" i="13"/>
  <c r="AO34" i="13"/>
  <c r="AN34" i="13"/>
  <c r="AM34" i="13"/>
  <c r="AL34" i="13"/>
  <c r="AK34" i="13"/>
  <c r="AJ34" i="13"/>
  <c r="AI34" i="13"/>
  <c r="AH34" i="13"/>
  <c r="AG34" i="13"/>
  <c r="AF34" i="13"/>
  <c r="AE34" i="13"/>
  <c r="AD34" i="13"/>
  <c r="AC34" i="13"/>
  <c r="AB34" i="13"/>
  <c r="AA34" i="13"/>
  <c r="Z34" i="13"/>
  <c r="Y34" i="13"/>
  <c r="X34" i="13"/>
  <c r="W34" i="13"/>
  <c r="V34" i="13"/>
  <c r="U34" i="13"/>
  <c r="T34" i="13"/>
  <c r="S34" i="13"/>
  <c r="R34" i="13"/>
  <c r="H34" i="13"/>
  <c r="Q34" i="13" s="1"/>
  <c r="AT33" i="13"/>
  <c r="AS33" i="13"/>
  <c r="AR33" i="13"/>
  <c r="AB33" i="13"/>
  <c r="W33" i="13"/>
  <c r="U33" i="13"/>
  <c r="H33" i="13"/>
  <c r="AK33" i="13" s="1"/>
  <c r="B29" i="13"/>
  <c r="L24" i="13"/>
  <c r="L23" i="13"/>
  <c r="L22" i="13"/>
  <c r="P11" i="13"/>
  <c r="P10" i="13"/>
  <c r="AT306" i="12"/>
  <c r="AS306" i="12"/>
  <c r="AR306" i="12"/>
  <c r="AQ306" i="12"/>
  <c r="AP306" i="12"/>
  <c r="AO306" i="12"/>
  <c r="AN306" i="12"/>
  <c r="AM306" i="12"/>
  <c r="AL306" i="12"/>
  <c r="AK306" i="12"/>
  <c r="AJ306" i="12"/>
  <c r="AI306" i="12"/>
  <c r="AH306" i="12"/>
  <c r="AG306" i="12"/>
  <c r="AF306" i="12"/>
  <c r="AE306" i="12"/>
  <c r="AD306" i="12"/>
  <c r="AC306" i="12"/>
  <c r="AB306" i="12"/>
  <c r="AA306" i="12"/>
  <c r="Z306" i="12"/>
  <c r="Y306" i="12"/>
  <c r="X306" i="12"/>
  <c r="W306" i="12"/>
  <c r="V306" i="12"/>
  <c r="U306" i="12"/>
  <c r="T306" i="12"/>
  <c r="S306" i="12"/>
  <c r="R306" i="12"/>
  <c r="Q306" i="12"/>
  <c r="H306" i="12"/>
  <c r="AT305" i="12"/>
  <c r="AS305" i="12"/>
  <c r="AR305" i="12"/>
  <c r="AQ305" i="12"/>
  <c r="AP305" i="12"/>
  <c r="AO305" i="12"/>
  <c r="AN305" i="12"/>
  <c r="AM305" i="12"/>
  <c r="AL305" i="12"/>
  <c r="AK305" i="12"/>
  <c r="AJ305" i="12"/>
  <c r="AI305" i="12"/>
  <c r="AH305" i="12"/>
  <c r="AG305" i="12"/>
  <c r="AF305" i="12"/>
  <c r="AE305" i="12"/>
  <c r="AD305" i="12"/>
  <c r="AC305" i="12"/>
  <c r="AB305" i="12"/>
  <c r="AA305" i="12"/>
  <c r="Z305" i="12"/>
  <c r="Y305" i="12"/>
  <c r="X305" i="12"/>
  <c r="W305" i="12"/>
  <c r="V305" i="12"/>
  <c r="U305" i="12"/>
  <c r="T305" i="12"/>
  <c r="S305" i="12"/>
  <c r="R305" i="12"/>
  <c r="Q305" i="12"/>
  <c r="H305" i="12"/>
  <c r="AT304" i="12"/>
  <c r="AS304" i="12"/>
  <c r="AR304" i="12"/>
  <c r="AQ304" i="12"/>
  <c r="AP304" i="12"/>
  <c r="AO304" i="12"/>
  <c r="AN304" i="12"/>
  <c r="AM304" i="12"/>
  <c r="AL304" i="12"/>
  <c r="AK304" i="12"/>
  <c r="AJ304" i="12"/>
  <c r="AI304" i="12"/>
  <c r="AH304" i="12"/>
  <c r="AG304" i="12"/>
  <c r="AF304" i="12"/>
  <c r="AE304" i="12"/>
  <c r="AD304" i="12"/>
  <c r="AC304" i="12"/>
  <c r="AB304" i="12"/>
  <c r="AA304" i="12"/>
  <c r="Z304" i="12"/>
  <c r="Y304" i="12"/>
  <c r="X304" i="12"/>
  <c r="W304" i="12"/>
  <c r="V304" i="12"/>
  <c r="U304" i="12"/>
  <c r="T304" i="12"/>
  <c r="S304" i="12"/>
  <c r="R304" i="12"/>
  <c r="Q304" i="12"/>
  <c r="H304" i="12"/>
  <c r="AT303" i="12"/>
  <c r="AS303" i="12"/>
  <c r="AR303" i="12"/>
  <c r="AQ303" i="12"/>
  <c r="AP303" i="12"/>
  <c r="AO303" i="12"/>
  <c r="AN303" i="12"/>
  <c r="AM303" i="12"/>
  <c r="AL303" i="12"/>
  <c r="AK303" i="12"/>
  <c r="AJ303" i="12"/>
  <c r="AI303" i="12"/>
  <c r="AH303" i="12"/>
  <c r="AG303" i="12"/>
  <c r="AF303" i="12"/>
  <c r="AE303" i="12"/>
  <c r="AD303" i="12"/>
  <c r="AC303" i="12"/>
  <c r="AB303" i="12"/>
  <c r="AA303" i="12"/>
  <c r="Z303" i="12"/>
  <c r="Y303" i="12"/>
  <c r="X303" i="12"/>
  <c r="W303" i="12"/>
  <c r="V303" i="12"/>
  <c r="U303" i="12"/>
  <c r="T303" i="12"/>
  <c r="S303" i="12"/>
  <c r="R303" i="12"/>
  <c r="Q303" i="12"/>
  <c r="H303" i="12"/>
  <c r="AT302" i="12"/>
  <c r="AS302" i="12"/>
  <c r="AR302" i="12"/>
  <c r="AQ302" i="12"/>
  <c r="AP302" i="12"/>
  <c r="AO302" i="12"/>
  <c r="AN302" i="12"/>
  <c r="AM302" i="12"/>
  <c r="AL302" i="12"/>
  <c r="AK302" i="12"/>
  <c r="AJ302" i="12"/>
  <c r="AI302" i="12"/>
  <c r="AH302" i="12"/>
  <c r="AG302" i="12"/>
  <c r="AF302" i="12"/>
  <c r="AE302" i="12"/>
  <c r="AD302" i="12"/>
  <c r="AC302" i="12"/>
  <c r="AB302" i="12"/>
  <c r="AA302" i="12"/>
  <c r="Z302" i="12"/>
  <c r="Y302" i="12"/>
  <c r="X302" i="12"/>
  <c r="W302" i="12"/>
  <c r="V302" i="12"/>
  <c r="U302" i="12"/>
  <c r="T302" i="12"/>
  <c r="S302" i="12"/>
  <c r="R302" i="12"/>
  <c r="Q302" i="12"/>
  <c r="H302" i="12"/>
  <c r="AT301" i="12"/>
  <c r="AS301" i="12"/>
  <c r="AR301" i="12"/>
  <c r="AQ301" i="12"/>
  <c r="AP301" i="12"/>
  <c r="AO301" i="12"/>
  <c r="AN301" i="12"/>
  <c r="AM301" i="12"/>
  <c r="AL301" i="12"/>
  <c r="AK301" i="12"/>
  <c r="AJ301" i="12"/>
  <c r="AI301" i="12"/>
  <c r="AH301" i="12"/>
  <c r="AG301" i="12"/>
  <c r="AF301" i="12"/>
  <c r="AE301" i="12"/>
  <c r="AD301" i="12"/>
  <c r="AC301" i="12"/>
  <c r="AB301" i="12"/>
  <c r="AA301" i="12"/>
  <c r="Z301" i="12"/>
  <c r="Y301" i="12"/>
  <c r="X301" i="12"/>
  <c r="W301" i="12"/>
  <c r="V301" i="12"/>
  <c r="U301" i="12"/>
  <c r="T301" i="12"/>
  <c r="S301" i="12"/>
  <c r="R301" i="12"/>
  <c r="Q301" i="12"/>
  <c r="H301" i="12"/>
  <c r="AT300" i="12"/>
  <c r="AS300" i="12"/>
  <c r="AR300" i="12"/>
  <c r="AQ300" i="12"/>
  <c r="AP300" i="12"/>
  <c r="AO300" i="12"/>
  <c r="AN300" i="12"/>
  <c r="AM300" i="12"/>
  <c r="AL300" i="12"/>
  <c r="AK300" i="12"/>
  <c r="AJ300" i="12"/>
  <c r="AI300" i="12"/>
  <c r="AH300" i="12"/>
  <c r="AG300" i="12"/>
  <c r="AF300" i="12"/>
  <c r="AE300" i="12"/>
  <c r="AD300" i="12"/>
  <c r="AC300" i="12"/>
  <c r="AB300" i="12"/>
  <c r="AA300" i="12"/>
  <c r="Z300" i="12"/>
  <c r="Y300" i="12"/>
  <c r="X300" i="12"/>
  <c r="W300" i="12"/>
  <c r="V300" i="12"/>
  <c r="U300" i="12"/>
  <c r="T300" i="12"/>
  <c r="S300" i="12"/>
  <c r="R300" i="12"/>
  <c r="Q300" i="12"/>
  <c r="H300" i="12"/>
  <c r="AT299" i="12"/>
  <c r="AS299" i="12"/>
  <c r="AR299" i="12"/>
  <c r="AQ299" i="12"/>
  <c r="AP299" i="12"/>
  <c r="AO299" i="12"/>
  <c r="AN299" i="12"/>
  <c r="AM299" i="12"/>
  <c r="AL299" i="12"/>
  <c r="AK299" i="12"/>
  <c r="AJ299" i="12"/>
  <c r="AI299" i="12"/>
  <c r="AH299" i="12"/>
  <c r="AG299" i="12"/>
  <c r="AF299" i="12"/>
  <c r="AE299" i="12"/>
  <c r="AD299" i="12"/>
  <c r="AC299" i="12"/>
  <c r="AB299" i="12"/>
  <c r="AA299" i="12"/>
  <c r="Z299" i="12"/>
  <c r="Y299" i="12"/>
  <c r="X299" i="12"/>
  <c r="W299" i="12"/>
  <c r="V299" i="12"/>
  <c r="U299" i="12"/>
  <c r="T299" i="12"/>
  <c r="S299" i="12"/>
  <c r="R299" i="12"/>
  <c r="Q299" i="12"/>
  <c r="H299" i="12"/>
  <c r="AT298" i="12"/>
  <c r="AS298" i="12"/>
  <c r="AR298" i="12"/>
  <c r="AQ298" i="12"/>
  <c r="AP298" i="12"/>
  <c r="AG298" i="12"/>
  <c r="AB298" i="12"/>
  <c r="AA298" i="12"/>
  <c r="Y298" i="12"/>
  <c r="X298" i="12"/>
  <c r="W298" i="12"/>
  <c r="V298" i="12"/>
  <c r="U298" i="12"/>
  <c r="T298" i="12"/>
  <c r="S298" i="12"/>
  <c r="R298" i="12"/>
  <c r="Q298" i="12"/>
  <c r="H298" i="12"/>
  <c r="AN298" i="12" s="1"/>
  <c r="AT297" i="12"/>
  <c r="AS297" i="12"/>
  <c r="AR297" i="12"/>
  <c r="AQ297" i="12"/>
  <c r="AP297" i="12"/>
  <c r="AO297" i="12"/>
  <c r="AN297" i="12"/>
  <c r="AM297" i="12"/>
  <c r="AL297" i="12"/>
  <c r="AJ297" i="12"/>
  <c r="AI297" i="12"/>
  <c r="AH297" i="12"/>
  <c r="AG297" i="12"/>
  <c r="AE297" i="12"/>
  <c r="AD297" i="12"/>
  <c r="AC297" i="12"/>
  <c r="AB297" i="12"/>
  <c r="Z297" i="12"/>
  <c r="Y297" i="12"/>
  <c r="X297" i="12"/>
  <c r="W297" i="12"/>
  <c r="U297" i="12"/>
  <c r="T297" i="12"/>
  <c r="S297" i="12"/>
  <c r="R297" i="12"/>
  <c r="H297" i="12"/>
  <c r="AF297" i="12" s="1"/>
  <c r="AT296" i="12"/>
  <c r="AS296" i="12"/>
  <c r="AR296" i="12"/>
  <c r="AQ296" i="12"/>
  <c r="AP296" i="12"/>
  <c r="AO296" i="12"/>
  <c r="AN296" i="12"/>
  <c r="AM296" i="12"/>
  <c r="AL296" i="12"/>
  <c r="AJ296" i="12"/>
  <c r="AI296" i="12"/>
  <c r="AH296" i="12"/>
  <c r="AG296" i="12"/>
  <c r="AF296" i="12"/>
  <c r="AE296" i="12"/>
  <c r="AD296" i="12"/>
  <c r="AC296" i="12"/>
  <c r="AB296" i="12"/>
  <c r="Z296" i="12"/>
  <c r="Y296" i="12"/>
  <c r="X296" i="12"/>
  <c r="W296" i="12"/>
  <c r="V296" i="12"/>
  <c r="U296" i="12"/>
  <c r="T296" i="12"/>
  <c r="S296" i="12"/>
  <c r="R296" i="12"/>
  <c r="H296" i="12"/>
  <c r="AT295" i="12"/>
  <c r="AS295" i="12"/>
  <c r="AR295" i="12"/>
  <c r="AO295" i="12"/>
  <c r="AG295" i="12"/>
  <c r="H295" i="12"/>
  <c r="AN295" i="12" s="1"/>
  <c r="AT294" i="12"/>
  <c r="AS294" i="12"/>
  <c r="AR294" i="12"/>
  <c r="AQ294" i="12"/>
  <c r="AO294" i="12"/>
  <c r="AN294" i="12"/>
  <c r="AM294" i="12"/>
  <c r="AL294" i="12"/>
  <c r="AJ294" i="12"/>
  <c r="AI294" i="12"/>
  <c r="AH294" i="12"/>
  <c r="AG294" i="12"/>
  <c r="AE294" i="12"/>
  <c r="AD294" i="12"/>
  <c r="AC294" i="12"/>
  <c r="AB294" i="12"/>
  <c r="Z294" i="12"/>
  <c r="Y294" i="12"/>
  <c r="X294" i="12"/>
  <c r="W294" i="12"/>
  <c r="U294" i="12"/>
  <c r="T294" i="12"/>
  <c r="S294" i="12"/>
  <c r="R294" i="12"/>
  <c r="H294" i="12"/>
  <c r="AF294" i="12" s="1"/>
  <c r="AT293" i="12"/>
  <c r="AS293" i="12"/>
  <c r="AR293" i="12"/>
  <c r="H293" i="12"/>
  <c r="AQ293" i="12" s="1"/>
  <c r="AT292" i="12"/>
  <c r="AS292" i="12"/>
  <c r="AR292" i="12"/>
  <c r="AG292" i="12"/>
  <c r="H292" i="12"/>
  <c r="AN292" i="12" s="1"/>
  <c r="AT291" i="12"/>
  <c r="AS291" i="12"/>
  <c r="AR291" i="12"/>
  <c r="AN291" i="12"/>
  <c r="AK291" i="12"/>
  <c r="AH291" i="12"/>
  <c r="AF291" i="12"/>
  <c r="X291" i="12"/>
  <c r="H291" i="12"/>
  <c r="AJ291" i="12" s="1"/>
  <c r="B287" i="12"/>
  <c r="L282" i="12"/>
  <c r="L281" i="12"/>
  <c r="L280" i="12"/>
  <c r="AT269" i="12"/>
  <c r="AS269" i="12"/>
  <c r="AR269" i="12"/>
  <c r="AQ269" i="12"/>
  <c r="AP269" i="12"/>
  <c r="AO269" i="12"/>
  <c r="AN269" i="12"/>
  <c r="AM269" i="12"/>
  <c r="AL269" i="12"/>
  <c r="AK269" i="12"/>
  <c r="AJ269" i="12"/>
  <c r="AI269" i="12"/>
  <c r="AH269" i="12"/>
  <c r="AG269" i="12"/>
  <c r="AF269" i="12"/>
  <c r="AE269" i="12"/>
  <c r="AD269" i="12"/>
  <c r="AC269" i="12"/>
  <c r="AB269" i="12"/>
  <c r="AA269" i="12"/>
  <c r="Z269" i="12"/>
  <c r="Y269" i="12"/>
  <c r="X269" i="12"/>
  <c r="W269" i="12"/>
  <c r="V269" i="12"/>
  <c r="U269" i="12"/>
  <c r="T269" i="12"/>
  <c r="S269" i="12"/>
  <c r="R269" i="12"/>
  <c r="Q269" i="12"/>
  <c r="AT268" i="12"/>
  <c r="AS268" i="12"/>
  <c r="AR268" i="12"/>
  <c r="AQ268" i="12"/>
  <c r="AP268" i="12"/>
  <c r="AO268" i="12"/>
  <c r="AN268" i="12"/>
  <c r="AM268" i="12"/>
  <c r="AL268" i="12"/>
  <c r="AK268" i="12"/>
  <c r="AJ268" i="12"/>
  <c r="AI268" i="12"/>
  <c r="AH268" i="12"/>
  <c r="AG268" i="12"/>
  <c r="AF268" i="12"/>
  <c r="AE268" i="12"/>
  <c r="AD268" i="12"/>
  <c r="AC268" i="12"/>
  <c r="AB268" i="12"/>
  <c r="AA268" i="12"/>
  <c r="Z268" i="12"/>
  <c r="Y268" i="12"/>
  <c r="X268" i="12"/>
  <c r="W268" i="12"/>
  <c r="V268" i="12"/>
  <c r="U268" i="12"/>
  <c r="T268" i="12"/>
  <c r="S268" i="12"/>
  <c r="R268" i="12"/>
  <c r="Q268" i="12"/>
  <c r="AT267" i="12"/>
  <c r="AS267" i="12"/>
  <c r="AR267" i="12"/>
  <c r="AQ267" i="12"/>
  <c r="AP267" i="12"/>
  <c r="AO267" i="12"/>
  <c r="AN267" i="12"/>
  <c r="AM267" i="12"/>
  <c r="AL267" i="12"/>
  <c r="AK267" i="12"/>
  <c r="AJ267" i="12"/>
  <c r="AI267" i="12"/>
  <c r="AH267" i="12"/>
  <c r="AG267" i="12"/>
  <c r="AF267" i="12"/>
  <c r="AE267" i="12"/>
  <c r="AD267" i="12"/>
  <c r="AC267" i="12"/>
  <c r="AB267" i="12"/>
  <c r="AA267" i="12"/>
  <c r="Z267" i="12"/>
  <c r="Y267" i="12"/>
  <c r="X267" i="12"/>
  <c r="W267" i="12"/>
  <c r="V267" i="12"/>
  <c r="U267" i="12"/>
  <c r="T267" i="12"/>
  <c r="S267" i="12"/>
  <c r="R267" i="12"/>
  <c r="Q267" i="12"/>
  <c r="AT266" i="12"/>
  <c r="AS266" i="12"/>
  <c r="AR266" i="12"/>
  <c r="AQ266" i="12"/>
  <c r="AP266" i="12"/>
  <c r="AO266" i="12"/>
  <c r="AN266" i="12"/>
  <c r="AM266" i="12"/>
  <c r="AL266" i="12"/>
  <c r="AK266" i="12"/>
  <c r="AJ266" i="12"/>
  <c r="AI266" i="12"/>
  <c r="AH266" i="12"/>
  <c r="AG266" i="12"/>
  <c r="AF266" i="12"/>
  <c r="AE266" i="12"/>
  <c r="AD266" i="12"/>
  <c r="AC266" i="12"/>
  <c r="AB266" i="12"/>
  <c r="AA266" i="12"/>
  <c r="Z266" i="12"/>
  <c r="Y266" i="12"/>
  <c r="X266" i="12"/>
  <c r="W266" i="12"/>
  <c r="V266" i="12"/>
  <c r="U266" i="12"/>
  <c r="T266" i="12"/>
  <c r="S266" i="12"/>
  <c r="R266" i="12"/>
  <c r="Q266" i="12"/>
  <c r="AT265" i="12"/>
  <c r="AS265" i="12"/>
  <c r="AR265" i="12"/>
  <c r="AQ265" i="12"/>
  <c r="AP265" i="12"/>
  <c r="AO265" i="12"/>
  <c r="AN265" i="12"/>
  <c r="AM265" i="12"/>
  <c r="AL265" i="12"/>
  <c r="AK265" i="12"/>
  <c r="AJ265" i="12"/>
  <c r="AI265" i="12"/>
  <c r="AH265" i="12"/>
  <c r="AG265" i="12"/>
  <c r="AF265" i="12"/>
  <c r="AE265" i="12"/>
  <c r="AD265" i="12"/>
  <c r="AC265" i="12"/>
  <c r="AB265" i="12"/>
  <c r="AA265" i="12"/>
  <c r="Z265" i="12"/>
  <c r="Y265" i="12"/>
  <c r="X265" i="12"/>
  <c r="W265" i="12"/>
  <c r="V265" i="12"/>
  <c r="U265" i="12"/>
  <c r="T265" i="12"/>
  <c r="S265" i="12"/>
  <c r="R265" i="12"/>
  <c r="Q265" i="12"/>
  <c r="AT264" i="12"/>
  <c r="AS264" i="12"/>
  <c r="AR264" i="12"/>
  <c r="AQ264" i="12"/>
  <c r="AP264" i="12"/>
  <c r="AO264" i="12"/>
  <c r="AN264" i="12"/>
  <c r="AM264" i="12"/>
  <c r="AL264" i="12"/>
  <c r="AK264" i="12"/>
  <c r="AJ264" i="12"/>
  <c r="AI264" i="12"/>
  <c r="AH264" i="12"/>
  <c r="AG264" i="12"/>
  <c r="AF264" i="12"/>
  <c r="AE264" i="12"/>
  <c r="AD264" i="12"/>
  <c r="AC264" i="12"/>
  <c r="AB264" i="12"/>
  <c r="AA264" i="12"/>
  <c r="Z264" i="12"/>
  <c r="Y264" i="12"/>
  <c r="X264" i="12"/>
  <c r="W264" i="12"/>
  <c r="V264" i="12"/>
  <c r="U264" i="12"/>
  <c r="T264" i="12"/>
  <c r="S264" i="12"/>
  <c r="R264" i="12"/>
  <c r="Q264" i="12"/>
  <c r="AT263" i="12"/>
  <c r="AS263" i="12"/>
  <c r="AR263" i="12"/>
  <c r="AQ263" i="12"/>
  <c r="AP263" i="12"/>
  <c r="AO263" i="12"/>
  <c r="AN263" i="12"/>
  <c r="AM263" i="12"/>
  <c r="AL263" i="12"/>
  <c r="AK263" i="12"/>
  <c r="AJ263" i="12"/>
  <c r="AI263" i="12"/>
  <c r="AH263" i="12"/>
  <c r="AG263" i="12"/>
  <c r="AF263" i="12"/>
  <c r="AE263" i="12"/>
  <c r="AD263" i="12"/>
  <c r="AC263" i="12"/>
  <c r="AB263" i="12"/>
  <c r="AA263" i="12"/>
  <c r="Z263" i="12"/>
  <c r="Y263" i="12"/>
  <c r="X263" i="12"/>
  <c r="W263" i="12"/>
  <c r="V263" i="12"/>
  <c r="U263" i="12"/>
  <c r="T263" i="12"/>
  <c r="S263" i="12"/>
  <c r="R263" i="12"/>
  <c r="Q263" i="12"/>
  <c r="AT262" i="12"/>
  <c r="AS262" i="12"/>
  <c r="AR262" i="12"/>
  <c r="AQ262" i="12"/>
  <c r="AP262" i="12"/>
  <c r="AO262" i="12"/>
  <c r="AN262" i="12"/>
  <c r="AM262" i="12"/>
  <c r="AL262" i="12"/>
  <c r="AK262" i="12"/>
  <c r="AJ262" i="12"/>
  <c r="AI262" i="12"/>
  <c r="AH262" i="12"/>
  <c r="AG262" i="12"/>
  <c r="AF262" i="12"/>
  <c r="AE262" i="12"/>
  <c r="AD262" i="12"/>
  <c r="AC262" i="12"/>
  <c r="AB262" i="12"/>
  <c r="AA262" i="12"/>
  <c r="Z262" i="12"/>
  <c r="Y262" i="12"/>
  <c r="X262" i="12"/>
  <c r="W262" i="12"/>
  <c r="V262" i="12"/>
  <c r="U262" i="12"/>
  <c r="T262" i="12"/>
  <c r="S262" i="12"/>
  <c r="R262" i="12"/>
  <c r="Q262" i="12"/>
  <c r="AT261" i="12"/>
  <c r="AS261" i="12"/>
  <c r="AR261" i="12"/>
  <c r="AQ261" i="12"/>
  <c r="AP261" i="12"/>
  <c r="AO261" i="12"/>
  <c r="AN261" i="12"/>
  <c r="AM261" i="12"/>
  <c r="AL261" i="12"/>
  <c r="AK261" i="12"/>
  <c r="AJ261" i="12"/>
  <c r="AI261" i="12"/>
  <c r="AH261" i="12"/>
  <c r="AG261" i="12"/>
  <c r="AF261" i="12"/>
  <c r="AE261" i="12"/>
  <c r="AD261" i="12"/>
  <c r="AC261" i="12"/>
  <c r="AB261" i="12"/>
  <c r="AA261" i="12"/>
  <c r="Z261" i="12"/>
  <c r="Y261" i="12"/>
  <c r="X261" i="12"/>
  <c r="W261" i="12"/>
  <c r="V261" i="12"/>
  <c r="U261" i="12"/>
  <c r="T261" i="12"/>
  <c r="S261" i="12"/>
  <c r="R261" i="12"/>
  <c r="Q261" i="12"/>
  <c r="AT260" i="12"/>
  <c r="AS260" i="12"/>
  <c r="AR260" i="12"/>
  <c r="AQ260" i="12"/>
  <c r="AP260" i="12"/>
  <c r="AO260" i="12"/>
  <c r="AN260" i="12"/>
  <c r="AM260" i="12"/>
  <c r="AL260" i="12"/>
  <c r="AK260" i="12"/>
  <c r="AJ260" i="12"/>
  <c r="AI260" i="12"/>
  <c r="AH260" i="12"/>
  <c r="AG260" i="12"/>
  <c r="AF260" i="12"/>
  <c r="AE260" i="12"/>
  <c r="AD260" i="12"/>
  <c r="AC260" i="12"/>
  <c r="AB260" i="12"/>
  <c r="AA260" i="12"/>
  <c r="Z260" i="12"/>
  <c r="Y260" i="12"/>
  <c r="X260" i="12"/>
  <c r="W260" i="12"/>
  <c r="V260" i="12"/>
  <c r="U260" i="12"/>
  <c r="T260" i="12"/>
  <c r="S260" i="12"/>
  <c r="R260" i="12"/>
  <c r="Q260" i="12"/>
  <c r="AT259" i="12"/>
  <c r="AS259" i="12"/>
  <c r="AR259" i="12"/>
  <c r="AL259" i="12"/>
  <c r="H259" i="12"/>
  <c r="AI259" i="12" s="1"/>
  <c r="AT258" i="12"/>
  <c r="AS258" i="12"/>
  <c r="AR258" i="12"/>
  <c r="AQ258" i="12"/>
  <c r="AO258" i="12"/>
  <c r="AN258" i="12"/>
  <c r="AM258" i="12"/>
  <c r="AL258" i="12"/>
  <c r="AJ258" i="12"/>
  <c r="AI258" i="12"/>
  <c r="AH258" i="12"/>
  <c r="AG258" i="12"/>
  <c r="AE258" i="12"/>
  <c r="AD258" i="12"/>
  <c r="AC258" i="12"/>
  <c r="AB258" i="12"/>
  <c r="Z258" i="12"/>
  <c r="Y258" i="12"/>
  <c r="X258" i="12"/>
  <c r="W258" i="12"/>
  <c r="U258" i="12"/>
  <c r="T258" i="12"/>
  <c r="S258" i="12"/>
  <c r="R258" i="12"/>
  <c r="H258" i="12"/>
  <c r="AF258" i="12" s="1"/>
  <c r="AT257" i="12"/>
  <c r="AS257" i="12"/>
  <c r="AR257" i="12"/>
  <c r="AQ257" i="12"/>
  <c r="AO257" i="12"/>
  <c r="AN257" i="12"/>
  <c r="AM257" i="12"/>
  <c r="AL257" i="12"/>
  <c r="AJ257" i="12"/>
  <c r="AI257" i="12"/>
  <c r="AH257" i="12"/>
  <c r="AG257" i="12"/>
  <c r="AE257" i="12"/>
  <c r="AD257" i="12"/>
  <c r="AC257" i="12"/>
  <c r="AB257" i="12"/>
  <c r="Z257" i="12"/>
  <c r="Y257" i="12"/>
  <c r="X257" i="12"/>
  <c r="W257" i="12"/>
  <c r="U257" i="12"/>
  <c r="T257" i="12"/>
  <c r="S257" i="12"/>
  <c r="R257" i="12"/>
  <c r="H257" i="12"/>
  <c r="AT256" i="12"/>
  <c r="AS256" i="12"/>
  <c r="AR256" i="12"/>
  <c r="H256" i="12"/>
  <c r="AI256" i="12" s="1"/>
  <c r="AT255" i="12"/>
  <c r="AS255" i="12"/>
  <c r="AR255" i="12"/>
  <c r="AM255" i="12"/>
  <c r="AJ255" i="12"/>
  <c r="AG255" i="12"/>
  <c r="AE255" i="12"/>
  <c r="Z255" i="12"/>
  <c r="Y255" i="12"/>
  <c r="W255" i="12"/>
  <c r="S255" i="12"/>
  <c r="R255" i="12"/>
  <c r="H255" i="12"/>
  <c r="AN255" i="12" s="1"/>
  <c r="B251" i="12"/>
  <c r="L246" i="12"/>
  <c r="L245" i="12"/>
  <c r="L244" i="12"/>
  <c r="AT233" i="12"/>
  <c r="AS233" i="12"/>
  <c r="AR233" i="12"/>
  <c r="AQ233" i="12"/>
  <c r="AP233" i="12"/>
  <c r="AO233" i="12"/>
  <c r="AN233" i="12"/>
  <c r="AM233" i="12"/>
  <c r="AL233" i="12"/>
  <c r="AK233" i="12"/>
  <c r="AJ233" i="12"/>
  <c r="AI233" i="12"/>
  <c r="AH233" i="12"/>
  <c r="AG233" i="12"/>
  <c r="AF233" i="12"/>
  <c r="AE233" i="12"/>
  <c r="AD233" i="12"/>
  <c r="AC233" i="12"/>
  <c r="AB233" i="12"/>
  <c r="AA233" i="12"/>
  <c r="Z233" i="12"/>
  <c r="Y233" i="12"/>
  <c r="X233" i="12"/>
  <c r="W233" i="12"/>
  <c r="V233" i="12"/>
  <c r="U233" i="12"/>
  <c r="T233" i="12"/>
  <c r="S233" i="12"/>
  <c r="R233" i="12"/>
  <c r="Q233" i="12"/>
  <c r="H233" i="12"/>
  <c r="AT232" i="12"/>
  <c r="AS232" i="12"/>
  <c r="AR232" i="12"/>
  <c r="AQ232" i="12"/>
  <c r="AP232" i="12"/>
  <c r="AO232" i="12"/>
  <c r="AN232" i="12"/>
  <c r="AM232" i="12"/>
  <c r="AL232" i="12"/>
  <c r="AK232" i="12"/>
  <c r="AJ232" i="12"/>
  <c r="AI232" i="12"/>
  <c r="AH232" i="12"/>
  <c r="AG232" i="12"/>
  <c r="AF232" i="12"/>
  <c r="AE232" i="12"/>
  <c r="AD232" i="12"/>
  <c r="AC232" i="12"/>
  <c r="AB232" i="12"/>
  <c r="AA232" i="12"/>
  <c r="Z232" i="12"/>
  <c r="Y232" i="12"/>
  <c r="X232" i="12"/>
  <c r="W232" i="12"/>
  <c r="V232" i="12"/>
  <c r="U232" i="12"/>
  <c r="T232" i="12"/>
  <c r="S232" i="12"/>
  <c r="R232" i="12"/>
  <c r="Q232" i="12"/>
  <c r="H232" i="12"/>
  <c r="AT231" i="12"/>
  <c r="AS231" i="12"/>
  <c r="AR231" i="12"/>
  <c r="AQ231" i="12"/>
  <c r="AP231" i="12"/>
  <c r="AO231" i="12"/>
  <c r="AN231" i="12"/>
  <c r="AM231" i="12"/>
  <c r="AL231" i="12"/>
  <c r="AK231" i="12"/>
  <c r="AJ231" i="12"/>
  <c r="AI231" i="12"/>
  <c r="AH231" i="12"/>
  <c r="AG231" i="12"/>
  <c r="AF231" i="12"/>
  <c r="AE231" i="12"/>
  <c r="AD231" i="12"/>
  <c r="AC231" i="12"/>
  <c r="AB231" i="12"/>
  <c r="AA231" i="12"/>
  <c r="Z231" i="12"/>
  <c r="Y231" i="12"/>
  <c r="X231" i="12"/>
  <c r="W231" i="12"/>
  <c r="V231" i="12"/>
  <c r="U231" i="12"/>
  <c r="T231" i="12"/>
  <c r="S231" i="12"/>
  <c r="R231" i="12"/>
  <c r="Q231" i="12"/>
  <c r="H231" i="12"/>
  <c r="AT230" i="12"/>
  <c r="AS230" i="12"/>
  <c r="AR230" i="12"/>
  <c r="AQ230" i="12"/>
  <c r="AP230" i="12"/>
  <c r="AO230" i="12"/>
  <c r="AN230" i="12"/>
  <c r="AM230" i="12"/>
  <c r="AL230" i="12"/>
  <c r="AK230" i="12"/>
  <c r="AJ230" i="12"/>
  <c r="AI230" i="12"/>
  <c r="AH230" i="12"/>
  <c r="AG230" i="12"/>
  <c r="AF230" i="12"/>
  <c r="AE230" i="12"/>
  <c r="AD230" i="12"/>
  <c r="AC230" i="12"/>
  <c r="AB230" i="12"/>
  <c r="AA230" i="12"/>
  <c r="Z230" i="12"/>
  <c r="Y230" i="12"/>
  <c r="X230" i="12"/>
  <c r="W230" i="12"/>
  <c r="V230" i="12"/>
  <c r="U230" i="12"/>
  <c r="T230" i="12"/>
  <c r="S230" i="12"/>
  <c r="R230" i="12"/>
  <c r="Q230" i="12"/>
  <c r="H230" i="12"/>
  <c r="AT229" i="12"/>
  <c r="AS229" i="12"/>
  <c r="AR229" i="12"/>
  <c r="AQ229" i="12"/>
  <c r="AP229" i="12"/>
  <c r="AO229" i="12"/>
  <c r="AN229" i="12"/>
  <c r="AM229" i="12"/>
  <c r="AL229" i="12"/>
  <c r="AK229" i="12"/>
  <c r="AJ229" i="12"/>
  <c r="AI229" i="12"/>
  <c r="AH229" i="12"/>
  <c r="AG229" i="12"/>
  <c r="AF229" i="12"/>
  <c r="AE229" i="12"/>
  <c r="AD229" i="12"/>
  <c r="AC229" i="12"/>
  <c r="AB229" i="12"/>
  <c r="AA229" i="12"/>
  <c r="Z229" i="12"/>
  <c r="Y229" i="12"/>
  <c r="X229" i="12"/>
  <c r="W229" i="12"/>
  <c r="V229" i="12"/>
  <c r="U229" i="12"/>
  <c r="T229" i="12"/>
  <c r="S229" i="12"/>
  <c r="R229" i="12"/>
  <c r="Q229" i="12"/>
  <c r="H229" i="12"/>
  <c r="AT228" i="12"/>
  <c r="AS228" i="12"/>
  <c r="AR228" i="12"/>
  <c r="AQ228" i="12"/>
  <c r="AP228" i="12"/>
  <c r="AO228" i="12"/>
  <c r="AN228" i="12"/>
  <c r="AM228" i="12"/>
  <c r="AL228" i="12"/>
  <c r="AK228" i="12"/>
  <c r="AJ228" i="12"/>
  <c r="AI228" i="12"/>
  <c r="AH228" i="12"/>
  <c r="AG228" i="12"/>
  <c r="AF228" i="12"/>
  <c r="AE228" i="12"/>
  <c r="AD228" i="12"/>
  <c r="AC228" i="12"/>
  <c r="AB228" i="12"/>
  <c r="AA228" i="12"/>
  <c r="Z228" i="12"/>
  <c r="Y228" i="12"/>
  <c r="X228" i="12"/>
  <c r="W228" i="12"/>
  <c r="V228" i="12"/>
  <c r="U228" i="12"/>
  <c r="T228" i="12"/>
  <c r="S228" i="12"/>
  <c r="R228" i="12"/>
  <c r="Q228" i="12"/>
  <c r="H228" i="12"/>
  <c r="AT227" i="12"/>
  <c r="AS227" i="12"/>
  <c r="AR227" i="12"/>
  <c r="AQ227" i="12"/>
  <c r="AP227" i="12"/>
  <c r="AO227" i="12"/>
  <c r="AN227" i="12"/>
  <c r="AM227" i="12"/>
  <c r="AL227" i="12"/>
  <c r="AK227" i="12"/>
  <c r="AJ227" i="12"/>
  <c r="AI227" i="12"/>
  <c r="AH227" i="12"/>
  <c r="AG227" i="12"/>
  <c r="AF227" i="12"/>
  <c r="AE227" i="12"/>
  <c r="AD227" i="12"/>
  <c r="AC227" i="12"/>
  <c r="AB227" i="12"/>
  <c r="AA227" i="12"/>
  <c r="Z227" i="12"/>
  <c r="Y227" i="12"/>
  <c r="X227" i="12"/>
  <c r="W227" i="12"/>
  <c r="V227" i="12"/>
  <c r="U227" i="12"/>
  <c r="T227" i="12"/>
  <c r="S227" i="12"/>
  <c r="R227" i="12"/>
  <c r="Q227" i="12"/>
  <c r="H227" i="12"/>
  <c r="AT226" i="12"/>
  <c r="AS226" i="12"/>
  <c r="AR226" i="12"/>
  <c r="AQ226" i="12"/>
  <c r="AP226" i="12"/>
  <c r="AO226" i="12"/>
  <c r="AN226" i="12"/>
  <c r="AM226" i="12"/>
  <c r="AL226" i="12"/>
  <c r="AK226" i="12"/>
  <c r="AJ226" i="12"/>
  <c r="AI226" i="12"/>
  <c r="AH226" i="12"/>
  <c r="AG226" i="12"/>
  <c r="AF226" i="12"/>
  <c r="AE226" i="12"/>
  <c r="AD226" i="12"/>
  <c r="AC226" i="12"/>
  <c r="AB226" i="12"/>
  <c r="AA226" i="12"/>
  <c r="Z226" i="12"/>
  <c r="Y226" i="12"/>
  <c r="X226" i="12"/>
  <c r="W226" i="12"/>
  <c r="V226" i="12"/>
  <c r="U226" i="12"/>
  <c r="T226" i="12"/>
  <c r="S226" i="12"/>
  <c r="R226" i="12"/>
  <c r="Q226" i="12"/>
  <c r="H226" i="12"/>
  <c r="AT225" i="12"/>
  <c r="AS225" i="12"/>
  <c r="AR225" i="12"/>
  <c r="AQ225" i="12"/>
  <c r="AP225" i="12"/>
  <c r="AO225" i="12"/>
  <c r="AN225" i="12"/>
  <c r="AM225" i="12"/>
  <c r="AL225" i="12"/>
  <c r="AK225" i="12"/>
  <c r="AJ225" i="12"/>
  <c r="AI225" i="12"/>
  <c r="AH225" i="12"/>
  <c r="AG225" i="12"/>
  <c r="AF225" i="12"/>
  <c r="AE225" i="12"/>
  <c r="AD225" i="12"/>
  <c r="AC225" i="12"/>
  <c r="AB225" i="12"/>
  <c r="AA225" i="12"/>
  <c r="Z225" i="12"/>
  <c r="Y225" i="12"/>
  <c r="X225" i="12"/>
  <c r="W225" i="12"/>
  <c r="V225" i="12"/>
  <c r="U225" i="12"/>
  <c r="T225" i="12"/>
  <c r="S225" i="12"/>
  <c r="R225" i="12"/>
  <c r="Q225" i="12"/>
  <c r="H225" i="12"/>
  <c r="AT224" i="12"/>
  <c r="AS224" i="12"/>
  <c r="AR224" i="12"/>
  <c r="AP224" i="12"/>
  <c r="AN224" i="12"/>
  <c r="AL224" i="12"/>
  <c r="AJ224" i="12"/>
  <c r="AH224" i="12"/>
  <c r="AF224" i="12"/>
  <c r="AE224" i="12"/>
  <c r="AD224" i="12"/>
  <c r="AB224" i="12"/>
  <c r="Z224" i="12"/>
  <c r="X224" i="12"/>
  <c r="V224" i="12"/>
  <c r="U224" i="12"/>
  <c r="T224" i="12"/>
  <c r="R224" i="12"/>
  <c r="H224" i="12"/>
  <c r="Q224" i="12" s="1"/>
  <c r="AT223" i="12"/>
  <c r="AS223" i="12"/>
  <c r="AR223" i="12"/>
  <c r="AQ223" i="12"/>
  <c r="AP223" i="12"/>
  <c r="AN223" i="12"/>
  <c r="AM223" i="12"/>
  <c r="AK223" i="12"/>
  <c r="AJ223" i="12"/>
  <c r="AH223" i="12"/>
  <c r="AG223" i="12"/>
  <c r="AE223" i="12"/>
  <c r="AD223" i="12"/>
  <c r="AB223" i="12"/>
  <c r="AA223" i="12"/>
  <c r="Y223" i="12"/>
  <c r="X223" i="12"/>
  <c r="V223" i="12"/>
  <c r="U223" i="12"/>
  <c r="S223" i="12"/>
  <c r="R223" i="12"/>
  <c r="H223" i="12"/>
  <c r="W223" i="12" s="1"/>
  <c r="AT222" i="12"/>
  <c r="AS222" i="12"/>
  <c r="AR222" i="12"/>
  <c r="Q222" i="12"/>
  <c r="H222" i="12"/>
  <c r="AT221" i="12"/>
  <c r="AS221" i="12"/>
  <c r="AR221" i="12"/>
  <c r="AK221" i="12"/>
  <c r="AA221" i="12"/>
  <c r="W221" i="12"/>
  <c r="S221" i="12"/>
  <c r="R221" i="12"/>
  <c r="Q221" i="12"/>
  <c r="H221" i="12"/>
  <c r="AO221" i="12" s="1"/>
  <c r="AT220" i="12"/>
  <c r="AS220" i="12"/>
  <c r="AR220" i="12"/>
  <c r="Y220" i="12"/>
  <c r="V220" i="12"/>
  <c r="T220" i="12"/>
  <c r="R220" i="12"/>
  <c r="Q220" i="12"/>
  <c r="H220" i="12"/>
  <c r="AI220" i="12" s="1"/>
  <c r="AT219" i="12"/>
  <c r="AS219" i="12"/>
  <c r="AR219" i="12"/>
  <c r="AQ219" i="12"/>
  <c r="AP219" i="12"/>
  <c r="AO219" i="12"/>
  <c r="AN219" i="12"/>
  <c r="AM219" i="12"/>
  <c r="AL219" i="12"/>
  <c r="AK219" i="12"/>
  <c r="AJ219" i="12"/>
  <c r="AI219" i="12"/>
  <c r="AH219" i="12"/>
  <c r="AG219" i="12"/>
  <c r="AF219" i="12"/>
  <c r="AE219" i="12"/>
  <c r="AD219" i="12"/>
  <c r="AC219" i="12"/>
  <c r="AB219" i="12"/>
  <c r="AA219" i="12"/>
  <c r="Z219" i="12"/>
  <c r="Y219" i="12"/>
  <c r="X219" i="12"/>
  <c r="W219" i="12"/>
  <c r="V219" i="12"/>
  <c r="U219" i="12"/>
  <c r="T219" i="12"/>
  <c r="S219" i="12"/>
  <c r="R219" i="12"/>
  <c r="Q219" i="12"/>
  <c r="AT218" i="12"/>
  <c r="AS218" i="12"/>
  <c r="AR218" i="12"/>
  <c r="AQ218" i="12"/>
  <c r="AP218" i="12"/>
  <c r="AO218" i="12"/>
  <c r="AN218" i="12"/>
  <c r="AM218" i="12"/>
  <c r="AL218" i="12"/>
  <c r="AK218" i="12"/>
  <c r="AJ218" i="12"/>
  <c r="AI218" i="12"/>
  <c r="AH218" i="12"/>
  <c r="AG218" i="12"/>
  <c r="AF218" i="12"/>
  <c r="AE218" i="12"/>
  <c r="AD218" i="12"/>
  <c r="AC218" i="12"/>
  <c r="AB218" i="12"/>
  <c r="AA218" i="12"/>
  <c r="Z218" i="12"/>
  <c r="Y218" i="12"/>
  <c r="X218" i="12"/>
  <c r="W218" i="12"/>
  <c r="V218" i="12"/>
  <c r="U218" i="12"/>
  <c r="T218" i="12"/>
  <c r="S218" i="12"/>
  <c r="R218" i="12"/>
  <c r="H218" i="12"/>
  <c r="Q218" i="12" s="1"/>
  <c r="B214" i="12"/>
  <c r="L209" i="12"/>
  <c r="L208" i="12"/>
  <c r="L207" i="12"/>
  <c r="AT196" i="12"/>
  <c r="AS196" i="12"/>
  <c r="AR196" i="12"/>
  <c r="AQ196" i="12"/>
  <c r="AP196" i="12"/>
  <c r="AO196" i="12"/>
  <c r="AN196" i="12"/>
  <c r="AM196" i="12"/>
  <c r="AL196" i="12"/>
  <c r="AK196" i="12"/>
  <c r="AJ196" i="12"/>
  <c r="AI196" i="12"/>
  <c r="AH196" i="12"/>
  <c r="AG196" i="12"/>
  <c r="AF196" i="12"/>
  <c r="AE196" i="12"/>
  <c r="AD196" i="12"/>
  <c r="AC196" i="12"/>
  <c r="AB196" i="12"/>
  <c r="AA196" i="12"/>
  <c r="Z196" i="12"/>
  <c r="Y196" i="12"/>
  <c r="X196" i="12"/>
  <c r="W196" i="12"/>
  <c r="V196" i="12"/>
  <c r="U196" i="12"/>
  <c r="T196" i="12"/>
  <c r="S196" i="12"/>
  <c r="R196" i="12"/>
  <c r="Q196" i="12"/>
  <c r="H196" i="12"/>
  <c r="AT195" i="12"/>
  <c r="AS195" i="12"/>
  <c r="AR195" i="12"/>
  <c r="AQ195" i="12"/>
  <c r="AP195" i="12"/>
  <c r="AO195" i="12"/>
  <c r="AN195" i="12"/>
  <c r="AM195" i="12"/>
  <c r="AL195" i="12"/>
  <c r="AK195" i="12"/>
  <c r="AJ195" i="12"/>
  <c r="AI195" i="12"/>
  <c r="AH195" i="12"/>
  <c r="AG195" i="12"/>
  <c r="AF195" i="12"/>
  <c r="AE195" i="12"/>
  <c r="AD195" i="12"/>
  <c r="AC195" i="12"/>
  <c r="AB195" i="12"/>
  <c r="AA195" i="12"/>
  <c r="Z195" i="12"/>
  <c r="Y195" i="12"/>
  <c r="X195" i="12"/>
  <c r="W195" i="12"/>
  <c r="V195" i="12"/>
  <c r="U195" i="12"/>
  <c r="T195" i="12"/>
  <c r="S195" i="12"/>
  <c r="R195" i="12"/>
  <c r="Q195" i="12"/>
  <c r="H195" i="12"/>
  <c r="AT194" i="12"/>
  <c r="AS194" i="12"/>
  <c r="AR194" i="12"/>
  <c r="AQ194" i="12"/>
  <c r="AP194" i="12"/>
  <c r="AO194" i="12"/>
  <c r="AN194" i="12"/>
  <c r="AM194" i="12"/>
  <c r="AL194" i="12"/>
  <c r="AK194" i="12"/>
  <c r="AJ194" i="12"/>
  <c r="AI194" i="12"/>
  <c r="AH194" i="12"/>
  <c r="AG194" i="12"/>
  <c r="AF194" i="12"/>
  <c r="AE194" i="12"/>
  <c r="AD194" i="12"/>
  <c r="AC194" i="12"/>
  <c r="AB194" i="12"/>
  <c r="AA194" i="12"/>
  <c r="Z194" i="12"/>
  <c r="Y194" i="12"/>
  <c r="X194" i="12"/>
  <c r="W194" i="12"/>
  <c r="V194" i="12"/>
  <c r="U194" i="12"/>
  <c r="T194" i="12"/>
  <c r="S194" i="12"/>
  <c r="R194" i="12"/>
  <c r="Q194" i="12"/>
  <c r="H194" i="12"/>
  <c r="AT193" i="12"/>
  <c r="AS193" i="12"/>
  <c r="AR193" i="12"/>
  <c r="AQ193" i="12"/>
  <c r="AP193" i="12"/>
  <c r="AO193" i="12"/>
  <c r="AN193" i="12"/>
  <c r="AM193" i="12"/>
  <c r="AL193" i="12"/>
  <c r="AK193" i="12"/>
  <c r="AJ193" i="12"/>
  <c r="AI193" i="12"/>
  <c r="AH193" i="12"/>
  <c r="AG193" i="12"/>
  <c r="AF193" i="12"/>
  <c r="AE193" i="12"/>
  <c r="AD193" i="12"/>
  <c r="AC193" i="12"/>
  <c r="AB193" i="12"/>
  <c r="AA193" i="12"/>
  <c r="Z193" i="12"/>
  <c r="Y193" i="12"/>
  <c r="X193" i="12"/>
  <c r="W193" i="12"/>
  <c r="V193" i="12"/>
  <c r="U193" i="12"/>
  <c r="T193" i="12"/>
  <c r="S193" i="12"/>
  <c r="R193" i="12"/>
  <c r="Q193" i="12"/>
  <c r="H193" i="12"/>
  <c r="AT192" i="12"/>
  <c r="AS192" i="12"/>
  <c r="AR192" i="12"/>
  <c r="AQ192" i="12"/>
  <c r="AP192" i="12"/>
  <c r="AO192" i="12"/>
  <c r="AN192" i="12"/>
  <c r="AM192" i="12"/>
  <c r="AL192" i="12"/>
  <c r="AK192" i="12"/>
  <c r="AJ192" i="12"/>
  <c r="AI192" i="12"/>
  <c r="AH192" i="12"/>
  <c r="AG192" i="12"/>
  <c r="AF192" i="12"/>
  <c r="AE192" i="12"/>
  <c r="AD192" i="12"/>
  <c r="AC192" i="12"/>
  <c r="AB192" i="12"/>
  <c r="AA192" i="12"/>
  <c r="Z192" i="12"/>
  <c r="Y192" i="12"/>
  <c r="X192" i="12"/>
  <c r="W192" i="12"/>
  <c r="V192" i="12"/>
  <c r="U192" i="12"/>
  <c r="T192" i="12"/>
  <c r="S192" i="12"/>
  <c r="R192" i="12"/>
  <c r="Q192" i="12"/>
  <c r="H192" i="12"/>
  <c r="AT191" i="12"/>
  <c r="AS191" i="12"/>
  <c r="AR191" i="12"/>
  <c r="AQ191" i="12"/>
  <c r="AP191" i="12"/>
  <c r="AO191" i="12"/>
  <c r="AN191" i="12"/>
  <c r="AM191" i="12"/>
  <c r="AL191" i="12"/>
  <c r="AK191" i="12"/>
  <c r="AJ191" i="12"/>
  <c r="AI191" i="12"/>
  <c r="AH191" i="12"/>
  <c r="AG191" i="12"/>
  <c r="AF191" i="12"/>
  <c r="AE191" i="12"/>
  <c r="AD191" i="12"/>
  <c r="AC191" i="12"/>
  <c r="AB191" i="12"/>
  <c r="AA191" i="12"/>
  <c r="Z191" i="12"/>
  <c r="Y191" i="12"/>
  <c r="X191" i="12"/>
  <c r="W191" i="12"/>
  <c r="V191" i="12"/>
  <c r="U191" i="12"/>
  <c r="T191" i="12"/>
  <c r="S191" i="12"/>
  <c r="R191" i="12"/>
  <c r="Q191" i="12"/>
  <c r="H191" i="12"/>
  <c r="AT190" i="12"/>
  <c r="AS190" i="12"/>
  <c r="AR190" i="12"/>
  <c r="AQ190" i="12"/>
  <c r="AP190" i="12"/>
  <c r="AO190" i="12"/>
  <c r="AN190" i="12"/>
  <c r="AM190" i="12"/>
  <c r="AL190" i="12"/>
  <c r="AK190" i="12"/>
  <c r="AJ190" i="12"/>
  <c r="AI190" i="12"/>
  <c r="AH190" i="12"/>
  <c r="AG190" i="12"/>
  <c r="AF190" i="12"/>
  <c r="AE190" i="12"/>
  <c r="AD190" i="12"/>
  <c r="AC190" i="12"/>
  <c r="AB190" i="12"/>
  <c r="AA190" i="12"/>
  <c r="Z190" i="12"/>
  <c r="Y190" i="12"/>
  <c r="X190" i="12"/>
  <c r="W190" i="12"/>
  <c r="V190" i="12"/>
  <c r="U190" i="12"/>
  <c r="T190" i="12"/>
  <c r="S190" i="12"/>
  <c r="R190" i="12"/>
  <c r="Q190" i="12"/>
  <c r="H190" i="12"/>
  <c r="AT189" i="12"/>
  <c r="AS189" i="12"/>
  <c r="AR189" i="12"/>
  <c r="AQ189" i="12"/>
  <c r="AP189" i="12"/>
  <c r="AO189" i="12"/>
  <c r="AN189" i="12"/>
  <c r="AM189" i="12"/>
  <c r="AL189" i="12"/>
  <c r="AK189" i="12"/>
  <c r="AJ189" i="12"/>
  <c r="AI189" i="12"/>
  <c r="AH189" i="12"/>
  <c r="AG189" i="12"/>
  <c r="AF189" i="12"/>
  <c r="AE189" i="12"/>
  <c r="AD189" i="12"/>
  <c r="AC189" i="12"/>
  <c r="AB189" i="12"/>
  <c r="AA189" i="12"/>
  <c r="Z189" i="12"/>
  <c r="Y189" i="12"/>
  <c r="X189" i="12"/>
  <c r="W189" i="12"/>
  <c r="V189" i="12"/>
  <c r="U189" i="12"/>
  <c r="T189" i="12"/>
  <c r="S189" i="12"/>
  <c r="R189" i="12"/>
  <c r="Q189" i="12"/>
  <c r="H189" i="12"/>
  <c r="AT188" i="12"/>
  <c r="AS188" i="12"/>
  <c r="AR188" i="12"/>
  <c r="AQ188" i="12"/>
  <c r="AP188" i="12"/>
  <c r="AO188" i="12"/>
  <c r="AN188" i="12"/>
  <c r="AM188" i="12"/>
  <c r="AL188" i="12"/>
  <c r="AK188" i="12"/>
  <c r="AJ188" i="12"/>
  <c r="AI188" i="12"/>
  <c r="AH188" i="12"/>
  <c r="AG188" i="12"/>
  <c r="AF188" i="12"/>
  <c r="AE188" i="12"/>
  <c r="AD188" i="12"/>
  <c r="AC188" i="12"/>
  <c r="AB188" i="12"/>
  <c r="AA188" i="12"/>
  <c r="Z188" i="12"/>
  <c r="Y188" i="12"/>
  <c r="X188" i="12"/>
  <c r="W188" i="12"/>
  <c r="V188" i="12"/>
  <c r="U188" i="12"/>
  <c r="T188" i="12"/>
  <c r="S188" i="12"/>
  <c r="R188" i="12"/>
  <c r="Q188" i="12"/>
  <c r="H188" i="12"/>
  <c r="AT187" i="12"/>
  <c r="AS187" i="12"/>
  <c r="AR187" i="12"/>
  <c r="AQ187" i="12"/>
  <c r="AP187" i="12"/>
  <c r="AO187" i="12"/>
  <c r="AN187" i="12"/>
  <c r="AM187" i="12"/>
  <c r="AL187" i="12"/>
  <c r="AK187" i="12"/>
  <c r="AJ187" i="12"/>
  <c r="AI187" i="12"/>
  <c r="AH187" i="12"/>
  <c r="AG187" i="12"/>
  <c r="AF187" i="12"/>
  <c r="AE187" i="12"/>
  <c r="AD187" i="12"/>
  <c r="AC187" i="12"/>
  <c r="AB187" i="12"/>
  <c r="AA187" i="12"/>
  <c r="Z187" i="12"/>
  <c r="Y187" i="12"/>
  <c r="X187" i="12"/>
  <c r="W187" i="12"/>
  <c r="V187" i="12"/>
  <c r="U187" i="12"/>
  <c r="T187" i="12"/>
  <c r="S187" i="12"/>
  <c r="R187" i="12"/>
  <c r="Q187" i="12"/>
  <c r="H187" i="12"/>
  <c r="AT186" i="12"/>
  <c r="AS186" i="12"/>
  <c r="AR186" i="12"/>
  <c r="AQ186" i="12"/>
  <c r="AP186" i="12"/>
  <c r="AO186" i="12"/>
  <c r="AN186" i="12"/>
  <c r="AM186" i="12"/>
  <c r="AL186" i="12"/>
  <c r="AK186" i="12"/>
  <c r="AJ186" i="12"/>
  <c r="AI186" i="12"/>
  <c r="AH186" i="12"/>
  <c r="AG186" i="12"/>
  <c r="AF186" i="12"/>
  <c r="AE186" i="12"/>
  <c r="AD186" i="12"/>
  <c r="AC186" i="12"/>
  <c r="AB186" i="12"/>
  <c r="AA186" i="12"/>
  <c r="Z186" i="12"/>
  <c r="Y186" i="12"/>
  <c r="X186" i="12"/>
  <c r="W186" i="12"/>
  <c r="V186" i="12"/>
  <c r="U186" i="12"/>
  <c r="T186" i="12"/>
  <c r="S186" i="12"/>
  <c r="R186" i="12"/>
  <c r="Q186" i="12"/>
  <c r="H186" i="12"/>
  <c r="AT185" i="12"/>
  <c r="AS185" i="12"/>
  <c r="AR185" i="12"/>
  <c r="AQ185" i="12"/>
  <c r="AP185" i="12"/>
  <c r="AO185" i="12"/>
  <c r="AN185" i="12"/>
  <c r="AM185" i="12"/>
  <c r="AL185" i="12"/>
  <c r="AK185" i="12"/>
  <c r="AJ185" i="12"/>
  <c r="AI185" i="12"/>
  <c r="AH185" i="12"/>
  <c r="AG185" i="12"/>
  <c r="AF185" i="12"/>
  <c r="AE185" i="12"/>
  <c r="AD185" i="12"/>
  <c r="AC185" i="12"/>
  <c r="AB185" i="12"/>
  <c r="AA185" i="12"/>
  <c r="Z185" i="12"/>
  <c r="Y185" i="12"/>
  <c r="X185" i="12"/>
  <c r="W185" i="12"/>
  <c r="V185" i="12"/>
  <c r="U185" i="12"/>
  <c r="T185" i="12"/>
  <c r="S185" i="12"/>
  <c r="R185" i="12"/>
  <c r="Q185" i="12"/>
  <c r="H185" i="12"/>
  <c r="AT184" i="12"/>
  <c r="AS184" i="12"/>
  <c r="AR184" i="12"/>
  <c r="AQ184" i="12"/>
  <c r="AP184" i="12"/>
  <c r="AO184" i="12"/>
  <c r="AN184" i="12"/>
  <c r="AM184" i="12"/>
  <c r="AL184" i="12"/>
  <c r="AK184" i="12"/>
  <c r="AJ184" i="12"/>
  <c r="AI184" i="12"/>
  <c r="AH184" i="12"/>
  <c r="AG184" i="12"/>
  <c r="AF184" i="12"/>
  <c r="AE184" i="12"/>
  <c r="AD184" i="12"/>
  <c r="AC184" i="12"/>
  <c r="AB184" i="12"/>
  <c r="AA184" i="12"/>
  <c r="Z184" i="12"/>
  <c r="Y184" i="12"/>
  <c r="X184" i="12"/>
  <c r="W184" i="12"/>
  <c r="V184" i="12"/>
  <c r="U184" i="12"/>
  <c r="T184" i="12"/>
  <c r="S184" i="12"/>
  <c r="R184" i="12"/>
  <c r="Q184" i="12"/>
  <c r="H184" i="12"/>
  <c r="AT183" i="12"/>
  <c r="AS183" i="12"/>
  <c r="AR183" i="12"/>
  <c r="AQ183" i="12"/>
  <c r="AP183" i="12"/>
  <c r="AO183" i="12"/>
  <c r="AN183" i="12"/>
  <c r="AM183" i="12"/>
  <c r="AL183" i="12"/>
  <c r="AK183" i="12"/>
  <c r="AJ183" i="12"/>
  <c r="AI183" i="12"/>
  <c r="AH183" i="12"/>
  <c r="AG183" i="12"/>
  <c r="AF183" i="12"/>
  <c r="AE183" i="12"/>
  <c r="AD183" i="12"/>
  <c r="AC183" i="12"/>
  <c r="AB183" i="12"/>
  <c r="AA183" i="12"/>
  <c r="Z183" i="12"/>
  <c r="Y183" i="12"/>
  <c r="X183" i="12"/>
  <c r="W183" i="12"/>
  <c r="V183" i="12"/>
  <c r="U183" i="12"/>
  <c r="T183" i="12"/>
  <c r="S183" i="12"/>
  <c r="R183" i="12"/>
  <c r="H183" i="12"/>
  <c r="Q183" i="12" s="1"/>
  <c r="AT182" i="12"/>
  <c r="AS182" i="12"/>
  <c r="AR182" i="12"/>
  <c r="AK182" i="12"/>
  <c r="H182" i="12"/>
  <c r="AQ182" i="12" s="1"/>
  <c r="AT181" i="12"/>
  <c r="AS181" i="12"/>
  <c r="AR181" i="12"/>
  <c r="H181" i="12"/>
  <c r="AO181" i="12" s="1"/>
  <c r="B177" i="12"/>
  <c r="L172" i="12"/>
  <c r="L171" i="12"/>
  <c r="L170" i="12"/>
  <c r="AT159" i="12"/>
  <c r="AS159" i="12"/>
  <c r="AR159" i="12"/>
  <c r="AQ159" i="12"/>
  <c r="AP159" i="12"/>
  <c r="AO159" i="12"/>
  <c r="AN159" i="12"/>
  <c r="AM159" i="12"/>
  <c r="AL159" i="12"/>
  <c r="AK159" i="12"/>
  <c r="AJ159" i="12"/>
  <c r="AI159" i="12"/>
  <c r="AH159" i="12"/>
  <c r="AG159" i="12"/>
  <c r="AF159" i="12"/>
  <c r="AE159" i="12"/>
  <c r="AD159" i="12"/>
  <c r="AC159" i="12"/>
  <c r="AB159" i="12"/>
  <c r="AA159" i="12"/>
  <c r="Z159" i="12"/>
  <c r="Y159" i="12"/>
  <c r="X159" i="12"/>
  <c r="W159" i="12"/>
  <c r="V159" i="12"/>
  <c r="U159" i="12"/>
  <c r="T159" i="12"/>
  <c r="S159" i="12"/>
  <c r="R159" i="12"/>
  <c r="Q159" i="12"/>
  <c r="H159" i="12"/>
  <c r="AT158" i="12"/>
  <c r="AS158" i="12"/>
  <c r="AR158" i="12"/>
  <c r="AQ158" i="12"/>
  <c r="AP158" i="12"/>
  <c r="AO158" i="12"/>
  <c r="AN158" i="12"/>
  <c r="AM158" i="12"/>
  <c r="AL158" i="12"/>
  <c r="AK158" i="12"/>
  <c r="AJ158" i="12"/>
  <c r="AI158" i="12"/>
  <c r="AH158" i="12"/>
  <c r="AG158" i="12"/>
  <c r="AF158" i="12"/>
  <c r="AE158" i="12"/>
  <c r="AD158" i="12"/>
  <c r="AC158" i="12"/>
  <c r="AB158" i="12"/>
  <c r="AA158" i="12"/>
  <c r="Z158" i="12"/>
  <c r="Y158" i="12"/>
  <c r="X158" i="12"/>
  <c r="W158" i="12"/>
  <c r="V158" i="12"/>
  <c r="U158" i="12"/>
  <c r="T158" i="12"/>
  <c r="S158" i="12"/>
  <c r="R158" i="12"/>
  <c r="Q158" i="12"/>
  <c r="H158" i="12"/>
  <c r="AT157" i="12"/>
  <c r="AS157" i="12"/>
  <c r="AR157" i="12"/>
  <c r="AQ157" i="12"/>
  <c r="AP157" i="12"/>
  <c r="AO157" i="12"/>
  <c r="AN157" i="12"/>
  <c r="AM157" i="12"/>
  <c r="AL157" i="12"/>
  <c r="AK157" i="12"/>
  <c r="AJ157" i="12"/>
  <c r="AI157" i="12"/>
  <c r="AH157" i="12"/>
  <c r="AG157" i="12"/>
  <c r="AF157" i="12"/>
  <c r="AE157" i="12"/>
  <c r="AD157" i="12"/>
  <c r="AC157" i="12"/>
  <c r="AB157" i="12"/>
  <c r="AA157" i="12"/>
  <c r="Z157" i="12"/>
  <c r="Y157" i="12"/>
  <c r="X157" i="12"/>
  <c r="W157" i="12"/>
  <c r="V157" i="12"/>
  <c r="U157" i="12"/>
  <c r="T157" i="12"/>
  <c r="S157" i="12"/>
  <c r="R157" i="12"/>
  <c r="Q157" i="12"/>
  <c r="H157" i="12"/>
  <c r="AT156" i="12"/>
  <c r="AS156" i="12"/>
  <c r="AR156" i="12"/>
  <c r="AQ156" i="12"/>
  <c r="AP156" i="12"/>
  <c r="AO156" i="12"/>
  <c r="AN156" i="12"/>
  <c r="AM156" i="12"/>
  <c r="AL156" i="12"/>
  <c r="AK156" i="12"/>
  <c r="AJ156" i="12"/>
  <c r="AI156" i="12"/>
  <c r="AH156" i="12"/>
  <c r="AG156" i="12"/>
  <c r="AF156" i="12"/>
  <c r="AE156" i="12"/>
  <c r="AD156" i="12"/>
  <c r="AC156" i="12"/>
  <c r="AB156" i="12"/>
  <c r="AA156" i="12"/>
  <c r="Z156" i="12"/>
  <c r="Y156" i="12"/>
  <c r="X156" i="12"/>
  <c r="W156" i="12"/>
  <c r="V156" i="12"/>
  <c r="U156" i="12"/>
  <c r="T156" i="12"/>
  <c r="S156" i="12"/>
  <c r="R156" i="12"/>
  <c r="Q156" i="12"/>
  <c r="H156" i="12"/>
  <c r="AT155" i="12"/>
  <c r="AS155" i="12"/>
  <c r="AR155" i="12"/>
  <c r="AQ155" i="12"/>
  <c r="AP155" i="12"/>
  <c r="AO155" i="12"/>
  <c r="AN155" i="12"/>
  <c r="AM155" i="12"/>
  <c r="AL155" i="12"/>
  <c r="AK155" i="12"/>
  <c r="AJ155" i="12"/>
  <c r="AI155" i="12"/>
  <c r="AH155" i="12"/>
  <c r="AG155" i="12"/>
  <c r="AF155" i="12"/>
  <c r="AE155" i="12"/>
  <c r="AD155" i="12"/>
  <c r="AC155" i="12"/>
  <c r="AB155" i="12"/>
  <c r="AA155" i="12"/>
  <c r="Z155" i="12"/>
  <c r="Y155" i="12"/>
  <c r="X155" i="12"/>
  <c r="W155" i="12"/>
  <c r="V155" i="12"/>
  <c r="U155" i="12"/>
  <c r="T155" i="12"/>
  <c r="S155" i="12"/>
  <c r="R155" i="12"/>
  <c r="Q155" i="12"/>
  <c r="H155" i="12"/>
  <c r="AT154" i="12"/>
  <c r="AS154" i="12"/>
  <c r="AR154" i="12"/>
  <c r="AQ154" i="12"/>
  <c r="AP154" i="12"/>
  <c r="AO154" i="12"/>
  <c r="AN154" i="12"/>
  <c r="AM154" i="12"/>
  <c r="AL154" i="12"/>
  <c r="AK154" i="12"/>
  <c r="AJ154" i="12"/>
  <c r="AI154" i="12"/>
  <c r="AH154" i="12"/>
  <c r="AG154" i="12"/>
  <c r="AF154" i="12"/>
  <c r="AE154" i="12"/>
  <c r="AD154" i="12"/>
  <c r="AC154" i="12"/>
  <c r="AB154" i="12"/>
  <c r="AA154" i="12"/>
  <c r="Z154" i="12"/>
  <c r="Y154" i="12"/>
  <c r="X154" i="12"/>
  <c r="W154" i="12"/>
  <c r="V154" i="12"/>
  <c r="U154" i="12"/>
  <c r="T154" i="12"/>
  <c r="S154" i="12"/>
  <c r="R154" i="12"/>
  <c r="Q154" i="12"/>
  <c r="H154" i="12"/>
  <c r="AT153" i="12"/>
  <c r="AS153" i="12"/>
  <c r="AR153" i="12"/>
  <c r="AQ153" i="12"/>
  <c r="AP153" i="12"/>
  <c r="AO153" i="12"/>
  <c r="AN153" i="12"/>
  <c r="AM153" i="12"/>
  <c r="AL153" i="12"/>
  <c r="AK153" i="12"/>
  <c r="AJ153" i="12"/>
  <c r="AI153" i="12"/>
  <c r="AH153" i="12"/>
  <c r="AG153" i="12"/>
  <c r="AF153" i="12"/>
  <c r="AE153" i="12"/>
  <c r="AD153" i="12"/>
  <c r="AC153" i="12"/>
  <c r="AB153" i="12"/>
  <c r="AA153" i="12"/>
  <c r="Z153" i="12"/>
  <c r="Y153" i="12"/>
  <c r="X153" i="12"/>
  <c r="W153" i="12"/>
  <c r="V153" i="12"/>
  <c r="U153" i="12"/>
  <c r="T153" i="12"/>
  <c r="S153" i="12"/>
  <c r="R153" i="12"/>
  <c r="Q153" i="12"/>
  <c r="H153" i="12"/>
  <c r="AT152" i="12"/>
  <c r="AS152" i="12"/>
  <c r="AR152" i="12"/>
  <c r="AQ152" i="12"/>
  <c r="AP152" i="12"/>
  <c r="AO152" i="12"/>
  <c r="AN152" i="12"/>
  <c r="AM152" i="12"/>
  <c r="AL152" i="12"/>
  <c r="AK152" i="12"/>
  <c r="AE152" i="12"/>
  <c r="AC152" i="12"/>
  <c r="H152" i="12"/>
  <c r="AH152" i="12" s="1"/>
  <c r="AT151" i="12"/>
  <c r="AS151" i="12"/>
  <c r="AR151" i="12"/>
  <c r="AQ151" i="12"/>
  <c r="AP151" i="12"/>
  <c r="AO151" i="12"/>
  <c r="AN151" i="12"/>
  <c r="AM151" i="12"/>
  <c r="AL151" i="12"/>
  <c r="AK151" i="12"/>
  <c r="AJ151" i="12"/>
  <c r="AI151" i="12"/>
  <c r="AH151" i="12"/>
  <c r="AG151" i="12"/>
  <c r="AF151" i="12"/>
  <c r="AE151" i="12"/>
  <c r="AD151" i="12"/>
  <c r="AC151" i="12"/>
  <c r="AB151" i="12"/>
  <c r="AA151" i="12"/>
  <c r="H151" i="12"/>
  <c r="Z151" i="12" s="1"/>
  <c r="AT150" i="12"/>
  <c r="AS150" i="12"/>
  <c r="AR150" i="12"/>
  <c r="AQ150" i="12"/>
  <c r="AP150" i="12"/>
  <c r="AO150" i="12"/>
  <c r="AN150" i="12"/>
  <c r="AM150" i="12"/>
  <c r="AL150" i="12"/>
  <c r="AK150" i="12"/>
  <c r="AJ150" i="12"/>
  <c r="AI150" i="12"/>
  <c r="AH150" i="12"/>
  <c r="AF150" i="12"/>
  <c r="AE150" i="12"/>
  <c r="AD150" i="12"/>
  <c r="AB150" i="12"/>
  <c r="AA150" i="12"/>
  <c r="Z150" i="12"/>
  <c r="X150" i="12"/>
  <c r="W150" i="12"/>
  <c r="V150" i="12"/>
  <c r="T150" i="12"/>
  <c r="S150" i="12"/>
  <c r="R150" i="12"/>
  <c r="H150" i="12"/>
  <c r="AC150" i="12" s="1"/>
  <c r="AT149" i="12"/>
  <c r="AS149" i="12"/>
  <c r="AR149" i="12"/>
  <c r="AQ149" i="12"/>
  <c r="AP149" i="12"/>
  <c r="AO149" i="12"/>
  <c r="AN149" i="12"/>
  <c r="AM149" i="12"/>
  <c r="AL149" i="12"/>
  <c r="AK149" i="12"/>
  <c r="H149" i="12"/>
  <c r="AG149" i="12" s="1"/>
  <c r="AT148" i="12"/>
  <c r="AS148" i="12"/>
  <c r="AR148" i="12"/>
  <c r="AQ148" i="12"/>
  <c r="AP148" i="12"/>
  <c r="AO148" i="12"/>
  <c r="AN148" i="12"/>
  <c r="AM148" i="12"/>
  <c r="AL148" i="12"/>
  <c r="AK148" i="12"/>
  <c r="X148" i="12"/>
  <c r="H148" i="12"/>
  <c r="AE148" i="12" s="1"/>
  <c r="AT147" i="12"/>
  <c r="AS147" i="12"/>
  <c r="AR147" i="12"/>
  <c r="AQ147" i="12"/>
  <c r="AP147" i="12"/>
  <c r="AO147" i="12"/>
  <c r="AN147" i="12"/>
  <c r="AM147" i="12"/>
  <c r="AL147" i="12"/>
  <c r="AK147" i="12"/>
  <c r="H147" i="12"/>
  <c r="AC147" i="12" s="1"/>
  <c r="AT146" i="12"/>
  <c r="AS146" i="12"/>
  <c r="AR146" i="12"/>
  <c r="AQ146" i="12"/>
  <c r="AP146" i="12"/>
  <c r="AO146" i="12"/>
  <c r="AN146" i="12"/>
  <c r="AM146" i="12"/>
  <c r="AL146" i="12"/>
  <c r="AK146" i="12"/>
  <c r="AJ146" i="12"/>
  <c r="AI146" i="12"/>
  <c r="AH146" i="12"/>
  <c r="AG146" i="12"/>
  <c r="AF146" i="12"/>
  <c r="AE146" i="12"/>
  <c r="AD146" i="12"/>
  <c r="AC146" i="12"/>
  <c r="AB146" i="12"/>
  <c r="AA146" i="12"/>
  <c r="Z146" i="12"/>
  <c r="Y146" i="12"/>
  <c r="X146" i="12"/>
  <c r="W146" i="12"/>
  <c r="V146" i="12"/>
  <c r="U146" i="12"/>
  <c r="T146" i="12"/>
  <c r="S146" i="12"/>
  <c r="R146" i="12"/>
  <c r="Q146" i="12"/>
  <c r="H146" i="12"/>
  <c r="AT145" i="12"/>
  <c r="AS145" i="12"/>
  <c r="AR145" i="12"/>
  <c r="AQ145" i="12"/>
  <c r="AP145" i="12"/>
  <c r="AO145" i="12"/>
  <c r="AN145" i="12"/>
  <c r="AM145" i="12"/>
  <c r="AL145" i="12"/>
  <c r="AK145" i="12"/>
  <c r="H145" i="12"/>
  <c r="AT144" i="12"/>
  <c r="AS144" i="12"/>
  <c r="AR144" i="12"/>
  <c r="AQ144" i="12"/>
  <c r="AP144" i="12"/>
  <c r="AO144" i="12"/>
  <c r="AN144" i="12"/>
  <c r="AM144" i="12"/>
  <c r="AL144" i="12"/>
  <c r="AK144" i="12"/>
  <c r="H144" i="12"/>
  <c r="AB144" i="12" s="1"/>
  <c r="B140" i="12"/>
  <c r="L135" i="12"/>
  <c r="L134" i="12"/>
  <c r="L133" i="12"/>
  <c r="AT122" i="12"/>
  <c r="AS122" i="12"/>
  <c r="AR122" i="12"/>
  <c r="AQ122" i="12"/>
  <c r="AP122" i="12"/>
  <c r="AO122" i="12"/>
  <c r="AN122" i="12"/>
  <c r="AM122" i="12"/>
  <c r="AL122" i="12"/>
  <c r="AK122" i="12"/>
  <c r="AJ122" i="12"/>
  <c r="AI122" i="12"/>
  <c r="AH122" i="12"/>
  <c r="AG122" i="12"/>
  <c r="AF122" i="12"/>
  <c r="AE122" i="12"/>
  <c r="AD122" i="12"/>
  <c r="AC122" i="12"/>
  <c r="AB122" i="12"/>
  <c r="AA122" i="12"/>
  <c r="Z122" i="12"/>
  <c r="Y122" i="12"/>
  <c r="X122" i="12"/>
  <c r="W122" i="12"/>
  <c r="V122" i="12"/>
  <c r="U122" i="12"/>
  <c r="T122" i="12"/>
  <c r="S122" i="12"/>
  <c r="R122" i="12"/>
  <c r="Q122" i="12"/>
  <c r="H122" i="12"/>
  <c r="AT121" i="12"/>
  <c r="AS121" i="12"/>
  <c r="AR121" i="12"/>
  <c r="AQ121" i="12"/>
  <c r="AP121" i="12"/>
  <c r="AO121" i="12"/>
  <c r="AN121" i="12"/>
  <c r="AM121" i="12"/>
  <c r="AL121" i="12"/>
  <c r="AK121" i="12"/>
  <c r="AJ121" i="12"/>
  <c r="AI121" i="12"/>
  <c r="AH121" i="12"/>
  <c r="AG121" i="12"/>
  <c r="AF121" i="12"/>
  <c r="AE121" i="12"/>
  <c r="AD121" i="12"/>
  <c r="AC121" i="12"/>
  <c r="AB121" i="12"/>
  <c r="AA121" i="12"/>
  <c r="Z121" i="12"/>
  <c r="Y121" i="12"/>
  <c r="X121" i="12"/>
  <c r="W121" i="12"/>
  <c r="V121" i="12"/>
  <c r="U121" i="12"/>
  <c r="T121" i="12"/>
  <c r="S121" i="12"/>
  <c r="R121" i="12"/>
  <c r="Q121" i="12"/>
  <c r="H121" i="12"/>
  <c r="AT120" i="12"/>
  <c r="AS120" i="12"/>
  <c r="AR120" i="12"/>
  <c r="AQ120" i="12"/>
  <c r="AP120" i="12"/>
  <c r="AO120" i="12"/>
  <c r="AN120" i="12"/>
  <c r="AM120" i="12"/>
  <c r="AL120" i="12"/>
  <c r="AK120" i="12"/>
  <c r="AJ120" i="12"/>
  <c r="AI120" i="12"/>
  <c r="AH120" i="12"/>
  <c r="AG120" i="12"/>
  <c r="AF120" i="12"/>
  <c r="AE120" i="12"/>
  <c r="AD120" i="12"/>
  <c r="AC120" i="12"/>
  <c r="AB120" i="12"/>
  <c r="AA120" i="12"/>
  <c r="Z120" i="12"/>
  <c r="Y120" i="12"/>
  <c r="X120" i="12"/>
  <c r="W120" i="12"/>
  <c r="V120" i="12"/>
  <c r="U120" i="12"/>
  <c r="T120" i="12"/>
  <c r="S120" i="12"/>
  <c r="R120" i="12"/>
  <c r="Q120" i="12"/>
  <c r="H120" i="12"/>
  <c r="AT119" i="12"/>
  <c r="AS119" i="12"/>
  <c r="AR119" i="12"/>
  <c r="AQ119" i="12"/>
  <c r="AP119" i="12"/>
  <c r="AO119" i="12"/>
  <c r="AN119" i="12"/>
  <c r="AM119" i="12"/>
  <c r="AL119" i="12"/>
  <c r="AK119" i="12"/>
  <c r="AJ119" i="12"/>
  <c r="AI119" i="12"/>
  <c r="AH119" i="12"/>
  <c r="AG119" i="12"/>
  <c r="AF119" i="12"/>
  <c r="AE119" i="12"/>
  <c r="AD119" i="12"/>
  <c r="AC119" i="12"/>
  <c r="AB119" i="12"/>
  <c r="AA119" i="12"/>
  <c r="Z119" i="12"/>
  <c r="Y119" i="12"/>
  <c r="X119" i="12"/>
  <c r="W119" i="12"/>
  <c r="V119" i="12"/>
  <c r="U119" i="12"/>
  <c r="T119" i="12"/>
  <c r="S119" i="12"/>
  <c r="R119" i="12"/>
  <c r="Q119" i="12"/>
  <c r="H119" i="12"/>
  <c r="AT118" i="12"/>
  <c r="AS118" i="12"/>
  <c r="AR118" i="12"/>
  <c r="AQ118" i="12"/>
  <c r="AP118" i="12"/>
  <c r="AO118" i="12"/>
  <c r="AN118" i="12"/>
  <c r="AM118" i="12"/>
  <c r="AL118" i="12"/>
  <c r="AK118" i="12"/>
  <c r="AJ118" i="12"/>
  <c r="AI118" i="12"/>
  <c r="AH118" i="12"/>
  <c r="AG118" i="12"/>
  <c r="AF118" i="12"/>
  <c r="AE118" i="12"/>
  <c r="AD118" i="12"/>
  <c r="AC118" i="12"/>
  <c r="AB118" i="12"/>
  <c r="AA118" i="12"/>
  <c r="Z118" i="12"/>
  <c r="Y118" i="12"/>
  <c r="X118" i="12"/>
  <c r="W118" i="12"/>
  <c r="V118" i="12"/>
  <c r="U118" i="12"/>
  <c r="T118" i="12"/>
  <c r="S118" i="12"/>
  <c r="R118" i="12"/>
  <c r="Q118" i="12"/>
  <c r="H118" i="12"/>
  <c r="AT117" i="12"/>
  <c r="AS117" i="12"/>
  <c r="AR117" i="12"/>
  <c r="AQ117" i="12"/>
  <c r="AP117" i="12"/>
  <c r="AO117" i="12"/>
  <c r="AN117" i="12"/>
  <c r="AM117" i="12"/>
  <c r="AL117" i="12"/>
  <c r="AK117" i="12"/>
  <c r="AJ117" i="12"/>
  <c r="AI117" i="12"/>
  <c r="AH117" i="12"/>
  <c r="AG117" i="12"/>
  <c r="AF117" i="12"/>
  <c r="AE117" i="12"/>
  <c r="AD117" i="12"/>
  <c r="AC117" i="12"/>
  <c r="AB117" i="12"/>
  <c r="AA117" i="12"/>
  <c r="Z117" i="12"/>
  <c r="Y117" i="12"/>
  <c r="X117" i="12"/>
  <c r="W117" i="12"/>
  <c r="V117" i="12"/>
  <c r="U117" i="12"/>
  <c r="T117" i="12"/>
  <c r="S117" i="12"/>
  <c r="R117" i="12"/>
  <c r="Q117" i="12"/>
  <c r="H117" i="12"/>
  <c r="AT116" i="12"/>
  <c r="AS116" i="12"/>
  <c r="AR116" i="12"/>
  <c r="AQ116" i="12"/>
  <c r="AP116" i="12"/>
  <c r="AO116" i="12"/>
  <c r="AN116" i="12"/>
  <c r="AM116" i="12"/>
  <c r="AL116" i="12"/>
  <c r="AK116" i="12"/>
  <c r="AJ116" i="12"/>
  <c r="AI116" i="12"/>
  <c r="AH116" i="12"/>
  <c r="AG116" i="12"/>
  <c r="AF116" i="12"/>
  <c r="AE116" i="12"/>
  <c r="AD116" i="12"/>
  <c r="AC116" i="12"/>
  <c r="AB116" i="12"/>
  <c r="AA116" i="12"/>
  <c r="Z116" i="12"/>
  <c r="Y116" i="12"/>
  <c r="X116" i="12"/>
  <c r="W116" i="12"/>
  <c r="V116" i="12"/>
  <c r="U116" i="12"/>
  <c r="T116" i="12"/>
  <c r="S116" i="12"/>
  <c r="R116" i="12"/>
  <c r="Q116" i="12"/>
  <c r="H116" i="12"/>
  <c r="AT115" i="12"/>
  <c r="AS115" i="12"/>
  <c r="AR115" i="12"/>
  <c r="AQ115" i="12"/>
  <c r="AP115" i="12"/>
  <c r="AO115" i="12"/>
  <c r="AN115" i="12"/>
  <c r="AM115" i="12"/>
  <c r="AL115" i="12"/>
  <c r="AK115" i="12"/>
  <c r="AJ115" i="12"/>
  <c r="AI115" i="12"/>
  <c r="AH115" i="12"/>
  <c r="AG115" i="12"/>
  <c r="AF115" i="12"/>
  <c r="AE115" i="12"/>
  <c r="AD115" i="12"/>
  <c r="AC115" i="12"/>
  <c r="AB115" i="12"/>
  <c r="AA115" i="12"/>
  <c r="Z115" i="12"/>
  <c r="Y115" i="12"/>
  <c r="X115" i="12"/>
  <c r="W115" i="12"/>
  <c r="V115" i="12"/>
  <c r="U115" i="12"/>
  <c r="H115" i="12"/>
  <c r="R115" i="12" s="1"/>
  <c r="AT114" i="12"/>
  <c r="AS114" i="12"/>
  <c r="AR114" i="12"/>
  <c r="AQ114" i="12"/>
  <c r="AP114" i="12"/>
  <c r="AO114" i="12"/>
  <c r="AN114" i="12"/>
  <c r="AM114" i="12"/>
  <c r="AL114" i="12"/>
  <c r="AJ114" i="12"/>
  <c r="AI114" i="12"/>
  <c r="AH114" i="12"/>
  <c r="AG114" i="12"/>
  <c r="AF114" i="12"/>
  <c r="AE114" i="12"/>
  <c r="AD114" i="12"/>
  <c r="AC114" i="12"/>
  <c r="AB114" i="12"/>
  <c r="Z114" i="12"/>
  <c r="Y114" i="12"/>
  <c r="X114" i="12"/>
  <c r="W114" i="12"/>
  <c r="V114" i="12"/>
  <c r="U114" i="12"/>
  <c r="T114" i="12"/>
  <c r="S114" i="12"/>
  <c r="R114" i="12"/>
  <c r="H114" i="12"/>
  <c r="AT113" i="12"/>
  <c r="AS113" i="12"/>
  <c r="AR113" i="12"/>
  <c r="Z113" i="12"/>
  <c r="H113" i="12"/>
  <c r="AT112" i="12"/>
  <c r="AS112" i="12"/>
  <c r="AR112" i="12"/>
  <c r="AL112" i="12"/>
  <c r="AG112" i="12"/>
  <c r="H112" i="12"/>
  <c r="AH112" i="12" s="1"/>
  <c r="AT111" i="12"/>
  <c r="AS111" i="12"/>
  <c r="AR111" i="12"/>
  <c r="AF111" i="12"/>
  <c r="AA111" i="12"/>
  <c r="Q111" i="12"/>
  <c r="H111" i="12"/>
  <c r="AO111" i="12" s="1"/>
  <c r="AT110" i="12"/>
  <c r="AS110" i="12"/>
  <c r="AR110" i="12"/>
  <c r="AQ110" i="12"/>
  <c r="AP110" i="12"/>
  <c r="AO110" i="12"/>
  <c r="AN110" i="12"/>
  <c r="AM110" i="12"/>
  <c r="AL110" i="12"/>
  <c r="AJ110" i="12"/>
  <c r="AI110" i="12"/>
  <c r="AH110" i="12"/>
  <c r="AG110" i="12"/>
  <c r="AE110" i="12"/>
  <c r="AD110" i="12"/>
  <c r="AC110" i="12"/>
  <c r="AB110" i="12"/>
  <c r="Z110" i="12"/>
  <c r="Y110" i="12"/>
  <c r="X110" i="12"/>
  <c r="W110" i="12"/>
  <c r="V110" i="12"/>
  <c r="U110" i="12"/>
  <c r="T110" i="12"/>
  <c r="S110" i="12"/>
  <c r="R110" i="12"/>
  <c r="H110" i="12"/>
  <c r="AF110" i="12" s="1"/>
  <c r="AT109" i="12"/>
  <c r="AS109" i="12"/>
  <c r="AR109" i="12"/>
  <c r="AM109" i="12"/>
  <c r="Z109" i="12"/>
  <c r="H109" i="12"/>
  <c r="AJ109" i="12" s="1"/>
  <c r="AT108" i="12"/>
  <c r="AS108" i="12"/>
  <c r="AR108" i="12"/>
  <c r="AF108" i="12"/>
  <c r="S108" i="12"/>
  <c r="H108" i="12"/>
  <c r="AL108" i="12" s="1"/>
  <c r="AT107" i="12"/>
  <c r="AS107" i="12"/>
  <c r="AR107" i="12"/>
  <c r="AH107" i="12"/>
  <c r="AA107" i="12"/>
  <c r="R107" i="12"/>
  <c r="H107" i="12"/>
  <c r="AO107" i="12" s="1"/>
  <c r="B103" i="12"/>
  <c r="L98" i="12"/>
  <c r="L97" i="12"/>
  <c r="L96" i="12"/>
  <c r="AT85" i="12"/>
  <c r="AS85" i="12"/>
  <c r="AR85" i="12"/>
  <c r="AQ85" i="12"/>
  <c r="AP85" i="12"/>
  <c r="AO85" i="12"/>
  <c r="AN85" i="12"/>
  <c r="AM85" i="12"/>
  <c r="AL85" i="12"/>
  <c r="AK85" i="12"/>
  <c r="AJ85" i="12"/>
  <c r="AI85" i="12"/>
  <c r="AH85" i="12"/>
  <c r="AG85" i="12"/>
  <c r="AF85" i="12"/>
  <c r="AE85" i="12"/>
  <c r="AD85" i="12"/>
  <c r="AC85" i="12"/>
  <c r="AB85" i="12"/>
  <c r="AA85" i="12"/>
  <c r="Z85" i="12"/>
  <c r="Y85" i="12"/>
  <c r="X85" i="12"/>
  <c r="W85" i="12"/>
  <c r="V85" i="12"/>
  <c r="U85" i="12"/>
  <c r="T85" i="12"/>
  <c r="S85" i="12"/>
  <c r="R85" i="12"/>
  <c r="Q85" i="12"/>
  <c r="H85" i="12"/>
  <c r="AT84" i="12"/>
  <c r="AS84" i="12"/>
  <c r="AR84" i="12"/>
  <c r="AQ84" i="12"/>
  <c r="AP84" i="12"/>
  <c r="AO84" i="12"/>
  <c r="AN84" i="12"/>
  <c r="AM84" i="12"/>
  <c r="AL84" i="12"/>
  <c r="AK84" i="12"/>
  <c r="AJ84" i="12"/>
  <c r="AI84" i="12"/>
  <c r="AH84" i="12"/>
  <c r="AG84" i="12"/>
  <c r="AF84" i="12"/>
  <c r="AE84" i="12"/>
  <c r="AD84" i="12"/>
  <c r="AC84" i="12"/>
  <c r="AB84" i="12"/>
  <c r="AA84" i="12"/>
  <c r="Z84" i="12"/>
  <c r="Y84" i="12"/>
  <c r="X84" i="12"/>
  <c r="W84" i="12"/>
  <c r="V84" i="12"/>
  <c r="U84" i="12"/>
  <c r="T84" i="12"/>
  <c r="S84" i="12"/>
  <c r="R84" i="12"/>
  <c r="Q84" i="12"/>
  <c r="H84" i="12"/>
  <c r="AT83" i="12"/>
  <c r="AS83" i="12"/>
  <c r="AR83" i="12"/>
  <c r="AQ83" i="12"/>
  <c r="AP83" i="12"/>
  <c r="AO83" i="12"/>
  <c r="AN83" i="12"/>
  <c r="AM83" i="12"/>
  <c r="AL83" i="12"/>
  <c r="AK83" i="12"/>
  <c r="AJ83" i="12"/>
  <c r="AI83" i="12"/>
  <c r="AH83" i="12"/>
  <c r="AG83" i="12"/>
  <c r="AF83" i="12"/>
  <c r="AE83" i="12"/>
  <c r="AD83" i="12"/>
  <c r="AC83" i="12"/>
  <c r="AB83" i="12"/>
  <c r="AA83" i="12"/>
  <c r="Z83" i="12"/>
  <c r="Y83" i="12"/>
  <c r="X83" i="12"/>
  <c r="W83" i="12"/>
  <c r="V83" i="12"/>
  <c r="U83" i="12"/>
  <c r="T83" i="12"/>
  <c r="S83" i="12"/>
  <c r="R83" i="12"/>
  <c r="Q83" i="12"/>
  <c r="H83" i="12"/>
  <c r="AT82" i="12"/>
  <c r="AS82" i="12"/>
  <c r="AR82" i="12"/>
  <c r="AQ82" i="12"/>
  <c r="AP82" i="12"/>
  <c r="AO82" i="12"/>
  <c r="AN82" i="12"/>
  <c r="AM82" i="12"/>
  <c r="AL82" i="12"/>
  <c r="AK82" i="12"/>
  <c r="AJ82" i="12"/>
  <c r="AI82" i="12"/>
  <c r="AH82" i="12"/>
  <c r="AG82" i="12"/>
  <c r="AF82" i="12"/>
  <c r="AE82" i="12"/>
  <c r="AD82" i="12"/>
  <c r="AC82" i="12"/>
  <c r="AB82" i="12"/>
  <c r="AA82" i="12"/>
  <c r="Z82" i="12"/>
  <c r="Y82" i="12"/>
  <c r="X82" i="12"/>
  <c r="W82" i="12"/>
  <c r="V82" i="12"/>
  <c r="U82" i="12"/>
  <c r="T82" i="12"/>
  <c r="S82" i="12"/>
  <c r="R82" i="12"/>
  <c r="Q82" i="12"/>
  <c r="H82" i="12"/>
  <c r="AT81" i="12"/>
  <c r="AS81" i="12"/>
  <c r="AR81" i="12"/>
  <c r="AQ81" i="12"/>
  <c r="AP81" i="12"/>
  <c r="AO81" i="12"/>
  <c r="AN81" i="12"/>
  <c r="AM81" i="12"/>
  <c r="AL81" i="12"/>
  <c r="AK81" i="12"/>
  <c r="AJ81" i="12"/>
  <c r="AI81" i="12"/>
  <c r="AH81" i="12"/>
  <c r="AG81" i="12"/>
  <c r="AF81" i="12"/>
  <c r="AE81" i="12"/>
  <c r="AD81" i="12"/>
  <c r="AC81" i="12"/>
  <c r="AB81" i="12"/>
  <c r="AA81" i="12"/>
  <c r="Z81" i="12"/>
  <c r="Y81" i="12"/>
  <c r="X81" i="12"/>
  <c r="W81" i="12"/>
  <c r="V81" i="12"/>
  <c r="U81" i="12"/>
  <c r="T81" i="12"/>
  <c r="S81" i="12"/>
  <c r="R81" i="12"/>
  <c r="Q81" i="12"/>
  <c r="H81" i="12"/>
  <c r="AT80" i="12"/>
  <c r="AS80" i="12"/>
  <c r="AR80" i="12"/>
  <c r="AQ80" i="12"/>
  <c r="AP80" i="12"/>
  <c r="AO80" i="12"/>
  <c r="AN80" i="12"/>
  <c r="AM80" i="12"/>
  <c r="AL80" i="12"/>
  <c r="AK80" i="12"/>
  <c r="AJ80" i="12"/>
  <c r="AI80" i="12"/>
  <c r="AH80" i="12"/>
  <c r="AG80" i="12"/>
  <c r="AF80" i="12"/>
  <c r="AE80" i="12"/>
  <c r="AD80" i="12"/>
  <c r="AC80" i="12"/>
  <c r="AB80" i="12"/>
  <c r="AA80" i="12"/>
  <c r="Z80" i="12"/>
  <c r="Y80" i="12"/>
  <c r="X80" i="12"/>
  <c r="W80" i="12"/>
  <c r="V80" i="12"/>
  <c r="U80" i="12"/>
  <c r="T80" i="12"/>
  <c r="S80" i="12"/>
  <c r="R80" i="12"/>
  <c r="Q80" i="12"/>
  <c r="H80" i="12"/>
  <c r="AT79" i="12"/>
  <c r="AS79" i="12"/>
  <c r="AR79" i="12"/>
  <c r="AQ79" i="12"/>
  <c r="AP79" i="12"/>
  <c r="AO79" i="12"/>
  <c r="AN79" i="12"/>
  <c r="AM79" i="12"/>
  <c r="AL79" i="12"/>
  <c r="AK79" i="12"/>
  <c r="AJ79" i="12"/>
  <c r="AI79" i="12"/>
  <c r="AH79" i="12"/>
  <c r="AG79" i="12"/>
  <c r="AF79" i="12"/>
  <c r="AE79" i="12"/>
  <c r="AD79" i="12"/>
  <c r="AC79" i="12"/>
  <c r="AB79" i="12"/>
  <c r="AA79" i="12"/>
  <c r="Z79" i="12"/>
  <c r="Y79" i="12"/>
  <c r="X79" i="12"/>
  <c r="W79" i="12"/>
  <c r="V79" i="12"/>
  <c r="U79" i="12"/>
  <c r="T79" i="12"/>
  <c r="S79" i="12"/>
  <c r="R79" i="12"/>
  <c r="Q79" i="12"/>
  <c r="H79" i="12"/>
  <c r="AT78" i="12"/>
  <c r="AS78" i="12"/>
  <c r="AR78" i="12"/>
  <c r="AQ78" i="12"/>
  <c r="AP78" i="12"/>
  <c r="AO78" i="12"/>
  <c r="AN78" i="12"/>
  <c r="AM78" i="12"/>
  <c r="AL78" i="12"/>
  <c r="AK78" i="12"/>
  <c r="AJ78" i="12"/>
  <c r="AI78" i="12"/>
  <c r="AH78" i="12"/>
  <c r="AG78" i="12"/>
  <c r="AF78" i="12"/>
  <c r="AE78" i="12"/>
  <c r="AD78" i="12"/>
  <c r="AC78" i="12"/>
  <c r="AB78" i="12"/>
  <c r="AA78" i="12"/>
  <c r="Z78" i="12"/>
  <c r="Y78" i="12"/>
  <c r="X78" i="12"/>
  <c r="W78" i="12"/>
  <c r="V78" i="12"/>
  <c r="U78" i="12"/>
  <c r="T78" i="12"/>
  <c r="S78" i="12"/>
  <c r="R78" i="12"/>
  <c r="Q78" i="12"/>
  <c r="H78" i="12"/>
  <c r="AT77" i="12"/>
  <c r="AS77" i="12"/>
  <c r="AR77" i="12"/>
  <c r="AQ77" i="12"/>
  <c r="AP77" i="12"/>
  <c r="AO77" i="12"/>
  <c r="AN77" i="12"/>
  <c r="AM77" i="12"/>
  <c r="AL77" i="12"/>
  <c r="AK77" i="12"/>
  <c r="AJ77" i="12"/>
  <c r="AI77" i="12"/>
  <c r="AH77" i="12"/>
  <c r="AG77" i="12"/>
  <c r="AF77" i="12"/>
  <c r="AE77" i="12"/>
  <c r="AD77" i="12"/>
  <c r="AC77" i="12"/>
  <c r="AB77" i="12"/>
  <c r="AA77" i="12"/>
  <c r="Z77" i="12"/>
  <c r="Y77" i="12"/>
  <c r="X77" i="12"/>
  <c r="W77" i="12"/>
  <c r="V77" i="12"/>
  <c r="U77" i="12"/>
  <c r="T77" i="12"/>
  <c r="S77" i="12"/>
  <c r="R77" i="12"/>
  <c r="Q77" i="12"/>
  <c r="H77" i="12"/>
  <c r="AT76" i="12"/>
  <c r="AS76" i="12"/>
  <c r="AR76" i="12"/>
  <c r="AQ76" i="12"/>
  <c r="AP76" i="12"/>
  <c r="AO76" i="12"/>
  <c r="AN76" i="12"/>
  <c r="AM76" i="12"/>
  <c r="AL76" i="12"/>
  <c r="AK76" i="12"/>
  <c r="AJ76" i="12"/>
  <c r="AI76" i="12"/>
  <c r="AH76" i="12"/>
  <c r="AG76" i="12"/>
  <c r="AF76" i="12"/>
  <c r="AE76" i="12"/>
  <c r="AD76" i="12"/>
  <c r="AC76" i="12"/>
  <c r="AB76" i="12"/>
  <c r="AA76" i="12"/>
  <c r="Z76" i="12"/>
  <c r="Y76" i="12"/>
  <c r="X76" i="12"/>
  <c r="W76" i="12"/>
  <c r="V76" i="12"/>
  <c r="U76" i="12"/>
  <c r="T76" i="12"/>
  <c r="S76" i="12"/>
  <c r="R76" i="12"/>
  <c r="Q76" i="12"/>
  <c r="H76" i="12"/>
  <c r="AT75" i="12"/>
  <c r="AS75" i="12"/>
  <c r="AR75" i="12"/>
  <c r="AQ75" i="12"/>
  <c r="AP75" i="12"/>
  <c r="AO75" i="12"/>
  <c r="AN75" i="12"/>
  <c r="AM75" i="12"/>
  <c r="AL75" i="12"/>
  <c r="AK75" i="12"/>
  <c r="AJ75" i="12"/>
  <c r="AI75" i="12"/>
  <c r="AH75" i="12"/>
  <c r="AG75" i="12"/>
  <c r="AF75" i="12"/>
  <c r="AE75" i="12"/>
  <c r="AD75" i="12"/>
  <c r="AC75" i="12"/>
  <c r="AB75" i="12"/>
  <c r="AA75" i="12"/>
  <c r="D75" i="12"/>
  <c r="H75" i="12" s="1"/>
  <c r="AT74" i="12"/>
  <c r="AS74" i="12"/>
  <c r="AR74" i="12"/>
  <c r="AQ74" i="12"/>
  <c r="AP74" i="12"/>
  <c r="AO74" i="12"/>
  <c r="AN74" i="12"/>
  <c r="AM74" i="12"/>
  <c r="AL74" i="12"/>
  <c r="AK74" i="12"/>
  <c r="AJ74" i="12"/>
  <c r="AI74" i="12"/>
  <c r="AH74" i="12"/>
  <c r="AG74" i="12"/>
  <c r="AF74" i="12"/>
  <c r="AE74" i="12"/>
  <c r="AD74" i="12"/>
  <c r="AC74" i="12"/>
  <c r="AB74" i="12"/>
  <c r="AA74" i="12"/>
  <c r="Q74" i="12"/>
  <c r="H74" i="12"/>
  <c r="X74" i="12" s="1"/>
  <c r="AT73" i="12"/>
  <c r="AS73" i="12"/>
  <c r="AR73" i="12"/>
  <c r="AQ73" i="12"/>
  <c r="AP73" i="12"/>
  <c r="AO73" i="12"/>
  <c r="AN73" i="12"/>
  <c r="AM73" i="12"/>
  <c r="AL73" i="12"/>
  <c r="AK73" i="12"/>
  <c r="AJ73" i="12"/>
  <c r="AI73" i="12"/>
  <c r="AH73" i="12"/>
  <c r="AG73" i="12"/>
  <c r="AF73" i="12"/>
  <c r="AE73" i="12"/>
  <c r="AD73" i="12"/>
  <c r="AC73" i="12"/>
  <c r="AB73" i="12"/>
  <c r="AA73" i="12"/>
  <c r="Q73" i="12"/>
  <c r="H73" i="12"/>
  <c r="U73" i="12" s="1"/>
  <c r="AT72" i="12"/>
  <c r="AS72" i="12"/>
  <c r="AR72" i="12"/>
  <c r="AQ72" i="12"/>
  <c r="AP72" i="12"/>
  <c r="AO72" i="12"/>
  <c r="AN72" i="12"/>
  <c r="AM72" i="12"/>
  <c r="AL72" i="12"/>
  <c r="AK72" i="12"/>
  <c r="AJ72" i="12"/>
  <c r="AI72" i="12"/>
  <c r="AH72" i="12"/>
  <c r="AG72" i="12"/>
  <c r="AF72" i="12"/>
  <c r="AE72" i="12"/>
  <c r="AD72" i="12"/>
  <c r="AC72" i="12"/>
  <c r="AB72" i="12"/>
  <c r="AA72" i="12"/>
  <c r="H72" i="12"/>
  <c r="AT71" i="12"/>
  <c r="AS71" i="12"/>
  <c r="AR71" i="12"/>
  <c r="AQ71" i="12"/>
  <c r="AP71" i="12"/>
  <c r="AO71" i="12"/>
  <c r="AN71" i="12"/>
  <c r="AM71" i="12"/>
  <c r="AL71" i="12"/>
  <c r="AK71" i="12"/>
  <c r="AJ71" i="12"/>
  <c r="AI71" i="12"/>
  <c r="AH71" i="12"/>
  <c r="AG71" i="12"/>
  <c r="AF71" i="12"/>
  <c r="AE71" i="12"/>
  <c r="AD71" i="12"/>
  <c r="AC71" i="12"/>
  <c r="AB71" i="12"/>
  <c r="AA71" i="12"/>
  <c r="H71" i="12"/>
  <c r="S71" i="12" s="1"/>
  <c r="AT70" i="12"/>
  <c r="AS70" i="12"/>
  <c r="AR70" i="12"/>
  <c r="AQ70" i="12"/>
  <c r="AP70" i="12"/>
  <c r="AO70" i="12"/>
  <c r="AN70" i="12"/>
  <c r="AM70" i="12"/>
  <c r="AL70" i="12"/>
  <c r="AK70" i="12"/>
  <c r="AJ70" i="12"/>
  <c r="AI70" i="12"/>
  <c r="AH70" i="12"/>
  <c r="AG70" i="12"/>
  <c r="AF70" i="12"/>
  <c r="AE70" i="12"/>
  <c r="AD70" i="12"/>
  <c r="AC70" i="12"/>
  <c r="AB70" i="12"/>
  <c r="AA70" i="12"/>
  <c r="Z70" i="12"/>
  <c r="Y70" i="12"/>
  <c r="X70" i="12"/>
  <c r="W70" i="12"/>
  <c r="V70" i="12"/>
  <c r="U70" i="12"/>
  <c r="T70" i="12"/>
  <c r="S70" i="12"/>
  <c r="R70" i="12"/>
  <c r="Q70" i="12"/>
  <c r="H70" i="12"/>
  <c r="B66" i="12"/>
  <c r="L61" i="12"/>
  <c r="L60" i="12"/>
  <c r="L59" i="12"/>
  <c r="AT48" i="12"/>
  <c r="AS48" i="12"/>
  <c r="AR48" i="12"/>
  <c r="AQ48" i="12"/>
  <c r="AP48" i="12"/>
  <c r="AO48" i="12"/>
  <c r="AN48" i="12"/>
  <c r="AM48" i="12"/>
  <c r="AL48" i="12"/>
  <c r="AK48" i="12"/>
  <c r="AJ48" i="12"/>
  <c r="AI48" i="12"/>
  <c r="AH48" i="12"/>
  <c r="AG48" i="12"/>
  <c r="AF48" i="12"/>
  <c r="AE48" i="12"/>
  <c r="AD48" i="12"/>
  <c r="AC48" i="12"/>
  <c r="AB48" i="12"/>
  <c r="AA48" i="12"/>
  <c r="Z48" i="12"/>
  <c r="Y48" i="12"/>
  <c r="X48" i="12"/>
  <c r="W48" i="12"/>
  <c r="V48" i="12"/>
  <c r="U48" i="12"/>
  <c r="T48" i="12"/>
  <c r="S48" i="12"/>
  <c r="R48" i="12"/>
  <c r="Q48" i="12"/>
  <c r="H48" i="12"/>
  <c r="AT47" i="12"/>
  <c r="AS47" i="12"/>
  <c r="AR47" i="12"/>
  <c r="AQ47" i="12"/>
  <c r="AP47" i="12"/>
  <c r="AO47" i="12"/>
  <c r="AN47" i="12"/>
  <c r="AM47" i="12"/>
  <c r="AL47" i="12"/>
  <c r="AK47" i="12"/>
  <c r="AJ47" i="12"/>
  <c r="AI47" i="12"/>
  <c r="AH47" i="12"/>
  <c r="AG47" i="12"/>
  <c r="AF47" i="12"/>
  <c r="AE47" i="12"/>
  <c r="AD47" i="12"/>
  <c r="AC47" i="12"/>
  <c r="AB47" i="12"/>
  <c r="AA47" i="12"/>
  <c r="Z47" i="12"/>
  <c r="Y47" i="12"/>
  <c r="X47" i="12"/>
  <c r="W47" i="12"/>
  <c r="V47" i="12"/>
  <c r="U47" i="12"/>
  <c r="T47" i="12"/>
  <c r="S47" i="12"/>
  <c r="R47" i="12"/>
  <c r="Q47" i="12"/>
  <c r="H47" i="12"/>
  <c r="AT46" i="12"/>
  <c r="AS46" i="12"/>
  <c r="AR46" i="12"/>
  <c r="AQ46" i="12"/>
  <c r="AP46" i="12"/>
  <c r="AO46" i="12"/>
  <c r="AN46" i="12"/>
  <c r="AM46" i="12"/>
  <c r="AL46" i="12"/>
  <c r="AK46" i="12"/>
  <c r="AJ46" i="12"/>
  <c r="AI46" i="12"/>
  <c r="AH46" i="12"/>
  <c r="AG46" i="12"/>
  <c r="AF46" i="12"/>
  <c r="AE46" i="12"/>
  <c r="AD46" i="12"/>
  <c r="AC46" i="12"/>
  <c r="AB46" i="12"/>
  <c r="AA46" i="12"/>
  <c r="Z46" i="12"/>
  <c r="Y46" i="12"/>
  <c r="X46" i="12"/>
  <c r="W46" i="12"/>
  <c r="V46" i="12"/>
  <c r="U46" i="12"/>
  <c r="T46" i="12"/>
  <c r="S46" i="12"/>
  <c r="R46" i="12"/>
  <c r="Q46" i="12"/>
  <c r="H46" i="12"/>
  <c r="AT45" i="12"/>
  <c r="AS45" i="12"/>
  <c r="AR45" i="12"/>
  <c r="AQ45" i="12"/>
  <c r="AP45" i="12"/>
  <c r="AO45" i="12"/>
  <c r="AN45" i="12"/>
  <c r="AM45" i="12"/>
  <c r="AL45" i="12"/>
  <c r="AK45" i="12"/>
  <c r="AJ45" i="12"/>
  <c r="AI45" i="12"/>
  <c r="AH45" i="12"/>
  <c r="AG45" i="12"/>
  <c r="AF45" i="12"/>
  <c r="AE45" i="12"/>
  <c r="AD45" i="12"/>
  <c r="AC45" i="12"/>
  <c r="AB45" i="12"/>
  <c r="AA45" i="12"/>
  <c r="Z45" i="12"/>
  <c r="Y45" i="12"/>
  <c r="X45" i="12"/>
  <c r="W45" i="12"/>
  <c r="V45" i="12"/>
  <c r="U45" i="12"/>
  <c r="T45" i="12"/>
  <c r="S45" i="12"/>
  <c r="R45" i="12"/>
  <c r="Q45" i="12"/>
  <c r="H45" i="12"/>
  <c r="AT44" i="12"/>
  <c r="AS44" i="12"/>
  <c r="AR44" i="12"/>
  <c r="AQ44" i="12"/>
  <c r="AP44" i="12"/>
  <c r="AO44" i="12"/>
  <c r="AN44" i="12"/>
  <c r="AM44" i="12"/>
  <c r="AL44" i="12"/>
  <c r="AK44" i="12"/>
  <c r="AJ44" i="12"/>
  <c r="AI44" i="12"/>
  <c r="AH44" i="12"/>
  <c r="AG44" i="12"/>
  <c r="AF44" i="12"/>
  <c r="AE44" i="12"/>
  <c r="AD44" i="12"/>
  <c r="AC44" i="12"/>
  <c r="AB44" i="12"/>
  <c r="AA44" i="12"/>
  <c r="Z44" i="12"/>
  <c r="Y44" i="12"/>
  <c r="X44" i="12"/>
  <c r="W44" i="12"/>
  <c r="V44" i="12"/>
  <c r="U44" i="12"/>
  <c r="T44" i="12"/>
  <c r="S44" i="12"/>
  <c r="R44" i="12"/>
  <c r="Q44" i="12"/>
  <c r="H44" i="12"/>
  <c r="AT43" i="12"/>
  <c r="AS43" i="12"/>
  <c r="AR43" i="12"/>
  <c r="AQ43" i="12"/>
  <c r="AP43" i="12"/>
  <c r="AO43" i="12"/>
  <c r="AN43" i="12"/>
  <c r="AM43" i="12"/>
  <c r="AL43" i="12"/>
  <c r="AK43" i="12"/>
  <c r="AJ43" i="12"/>
  <c r="AI43" i="12"/>
  <c r="AH43" i="12"/>
  <c r="AG43" i="12"/>
  <c r="AF43" i="12"/>
  <c r="AE43" i="12"/>
  <c r="AD43" i="12"/>
  <c r="AC43" i="12"/>
  <c r="AB43" i="12"/>
  <c r="AA43" i="12"/>
  <c r="Z43" i="12"/>
  <c r="Y43" i="12"/>
  <c r="X43" i="12"/>
  <c r="W43" i="12"/>
  <c r="V43" i="12"/>
  <c r="U43" i="12"/>
  <c r="T43" i="12"/>
  <c r="S43" i="12"/>
  <c r="R43" i="12"/>
  <c r="Q43" i="12"/>
  <c r="H43" i="12"/>
  <c r="AT42" i="12"/>
  <c r="AS42" i="12"/>
  <c r="AR42" i="12"/>
  <c r="AQ42" i="12"/>
  <c r="AP42" i="12"/>
  <c r="AO42" i="12"/>
  <c r="AN42" i="12"/>
  <c r="AM42" i="12"/>
  <c r="AL42" i="12"/>
  <c r="AK42" i="12"/>
  <c r="AJ42" i="12"/>
  <c r="AI42" i="12"/>
  <c r="AH42" i="12"/>
  <c r="AG42" i="12"/>
  <c r="AF42" i="12"/>
  <c r="AE42" i="12"/>
  <c r="AD42" i="12"/>
  <c r="AC42" i="12"/>
  <c r="AB42" i="12"/>
  <c r="AA42" i="12"/>
  <c r="Z42" i="12"/>
  <c r="Y42" i="12"/>
  <c r="X42" i="12"/>
  <c r="W42" i="12"/>
  <c r="V42" i="12"/>
  <c r="U42" i="12"/>
  <c r="T42" i="12"/>
  <c r="S42" i="12"/>
  <c r="R42" i="12"/>
  <c r="Q42" i="12"/>
  <c r="H42" i="12"/>
  <c r="AT41" i="12"/>
  <c r="AS41" i="12"/>
  <c r="AR41" i="12"/>
  <c r="AQ41" i="12"/>
  <c r="AP41" i="12"/>
  <c r="AO41" i="12"/>
  <c r="AN41" i="12"/>
  <c r="AM41" i="12"/>
  <c r="AL41" i="12"/>
  <c r="AK41" i="12"/>
  <c r="AJ41" i="12"/>
  <c r="AI41" i="12"/>
  <c r="AH41" i="12"/>
  <c r="AG41" i="12"/>
  <c r="AF41" i="12"/>
  <c r="AE41" i="12"/>
  <c r="AD41" i="12"/>
  <c r="AC41" i="12"/>
  <c r="AB41" i="12"/>
  <c r="AA41" i="12"/>
  <c r="Z41" i="12"/>
  <c r="Y41" i="12"/>
  <c r="X41" i="12"/>
  <c r="W41" i="12"/>
  <c r="V41" i="12"/>
  <c r="U41" i="12"/>
  <c r="T41" i="12"/>
  <c r="S41" i="12"/>
  <c r="R41" i="12"/>
  <c r="Q41" i="12"/>
  <c r="H41" i="12"/>
  <c r="AT40" i="12"/>
  <c r="AS40" i="12"/>
  <c r="AR40" i="12"/>
  <c r="AQ40" i="12"/>
  <c r="AP40" i="12"/>
  <c r="AO40" i="12"/>
  <c r="AN40" i="12"/>
  <c r="AM40" i="12"/>
  <c r="AL40" i="12"/>
  <c r="AK40" i="12"/>
  <c r="AJ40" i="12"/>
  <c r="AI40" i="12"/>
  <c r="AH40" i="12"/>
  <c r="AG40" i="12"/>
  <c r="AF40" i="12"/>
  <c r="AE40" i="12"/>
  <c r="AD40" i="12"/>
  <c r="AC40" i="12"/>
  <c r="AB40" i="12"/>
  <c r="AA40" i="12"/>
  <c r="Z40" i="12"/>
  <c r="Y40" i="12"/>
  <c r="X40" i="12"/>
  <c r="W40" i="12"/>
  <c r="V40" i="12"/>
  <c r="U40" i="12"/>
  <c r="T40" i="12"/>
  <c r="S40" i="12"/>
  <c r="R40" i="12"/>
  <c r="Q40" i="12"/>
  <c r="H40" i="12"/>
  <c r="AT39" i="12"/>
  <c r="AS39" i="12"/>
  <c r="AR39" i="12"/>
  <c r="AQ39" i="12"/>
  <c r="AP39" i="12"/>
  <c r="AO39" i="12"/>
  <c r="AN39" i="12"/>
  <c r="AM39" i="12"/>
  <c r="AL39" i="12"/>
  <c r="AK39" i="12"/>
  <c r="AJ39" i="12"/>
  <c r="AI39" i="12"/>
  <c r="AH39" i="12"/>
  <c r="AG39" i="12"/>
  <c r="AF39" i="12"/>
  <c r="AE39" i="12"/>
  <c r="AD39" i="12"/>
  <c r="AC39" i="12"/>
  <c r="R39" i="12"/>
  <c r="Q39" i="12"/>
  <c r="H39" i="12"/>
  <c r="X39" i="12" s="1"/>
  <c r="AT38" i="12"/>
  <c r="AS38" i="12"/>
  <c r="AR38" i="12"/>
  <c r="AQ38" i="12"/>
  <c r="AP38" i="12"/>
  <c r="AO38" i="12"/>
  <c r="AN38" i="12"/>
  <c r="AM38" i="12"/>
  <c r="AL38" i="12"/>
  <c r="AK38" i="12"/>
  <c r="AJ38" i="12"/>
  <c r="AI38" i="12"/>
  <c r="AH38" i="12"/>
  <c r="AG38" i="12"/>
  <c r="AF38" i="12"/>
  <c r="AE38" i="12"/>
  <c r="AD38" i="12"/>
  <c r="AC38" i="12"/>
  <c r="AB38" i="12"/>
  <c r="AA38" i="12"/>
  <c r="Z38" i="12"/>
  <c r="Y38" i="12"/>
  <c r="X38" i="12"/>
  <c r="W38" i="12"/>
  <c r="V38" i="12"/>
  <c r="U38" i="12"/>
  <c r="T38" i="12"/>
  <c r="S38" i="12"/>
  <c r="H38" i="12"/>
  <c r="R38" i="12" s="1"/>
  <c r="AT37" i="12"/>
  <c r="AS37" i="12"/>
  <c r="AR37" i="12"/>
  <c r="AQ37" i="12"/>
  <c r="AP37" i="12"/>
  <c r="AO37" i="12"/>
  <c r="AN37" i="12"/>
  <c r="AM37" i="12"/>
  <c r="AL37" i="12"/>
  <c r="AK37" i="12"/>
  <c r="AJ37" i="12"/>
  <c r="AI37" i="12"/>
  <c r="AH37" i="12"/>
  <c r="AG37" i="12"/>
  <c r="AF37" i="12"/>
  <c r="AE37" i="12"/>
  <c r="AD37" i="12"/>
  <c r="AC37" i="12"/>
  <c r="AB37" i="12"/>
  <c r="AA37" i="12"/>
  <c r="Z37" i="12"/>
  <c r="Y37" i="12"/>
  <c r="W37" i="12"/>
  <c r="V37" i="12"/>
  <c r="U37" i="12"/>
  <c r="T37" i="12"/>
  <c r="R37" i="12"/>
  <c r="Q37" i="12"/>
  <c r="H37" i="12"/>
  <c r="AT36" i="12"/>
  <c r="AS36" i="12"/>
  <c r="AR36" i="12"/>
  <c r="AQ36" i="12"/>
  <c r="AP36" i="12"/>
  <c r="AO36" i="12"/>
  <c r="AN36" i="12"/>
  <c r="AM36" i="12"/>
  <c r="AL36" i="12"/>
  <c r="AK36" i="12"/>
  <c r="AJ36" i="12"/>
  <c r="AI36" i="12"/>
  <c r="AH36" i="12"/>
  <c r="AG36" i="12"/>
  <c r="AF36" i="12"/>
  <c r="AE36" i="12"/>
  <c r="AD36" i="12"/>
  <c r="AC36" i="12"/>
  <c r="AB36" i="12"/>
  <c r="AA36" i="12"/>
  <c r="Z36" i="12"/>
  <c r="Y36" i="12"/>
  <c r="W36" i="12"/>
  <c r="V36" i="12"/>
  <c r="U36" i="12"/>
  <c r="T36" i="12"/>
  <c r="R36" i="12"/>
  <c r="Q36" i="12"/>
  <c r="H36" i="12"/>
  <c r="S36" i="12" s="1"/>
  <c r="AT35" i="12"/>
  <c r="AS35" i="12"/>
  <c r="AR35" i="12"/>
  <c r="AQ35" i="12"/>
  <c r="AP35" i="12"/>
  <c r="AO35" i="12"/>
  <c r="AN35" i="12"/>
  <c r="AM35" i="12"/>
  <c r="AL35" i="12"/>
  <c r="AK35" i="12"/>
  <c r="AJ35" i="12"/>
  <c r="AI35" i="12"/>
  <c r="AH35" i="12"/>
  <c r="AG35" i="12"/>
  <c r="AF35" i="12"/>
  <c r="AE35" i="12"/>
  <c r="AD35" i="12"/>
  <c r="AC35" i="12"/>
  <c r="AB35" i="12"/>
  <c r="AA35" i="12"/>
  <c r="Z35" i="12"/>
  <c r="Y35" i="12"/>
  <c r="X35" i="12"/>
  <c r="W35" i="12"/>
  <c r="V35" i="12"/>
  <c r="U35" i="12"/>
  <c r="T35" i="12"/>
  <c r="S35" i="12"/>
  <c r="H35" i="12"/>
  <c r="R35" i="12" s="1"/>
  <c r="AT34" i="12"/>
  <c r="AS34" i="12"/>
  <c r="AR34" i="12"/>
  <c r="AQ34" i="12"/>
  <c r="AP34" i="12"/>
  <c r="AO34" i="12"/>
  <c r="AN34" i="12"/>
  <c r="AM34" i="12"/>
  <c r="AL34" i="12"/>
  <c r="AK34" i="12"/>
  <c r="AJ34" i="12"/>
  <c r="AI34" i="12"/>
  <c r="AH34" i="12"/>
  <c r="AG34" i="12"/>
  <c r="AF34" i="12"/>
  <c r="AE34" i="12"/>
  <c r="AD34" i="12"/>
  <c r="AC34" i="12"/>
  <c r="U34" i="12"/>
  <c r="R34" i="12"/>
  <c r="Q34" i="12"/>
  <c r="H34" i="12"/>
  <c r="AA34" i="12" s="1"/>
  <c r="AT33" i="12"/>
  <c r="AS33" i="12"/>
  <c r="AR33" i="12"/>
  <c r="AQ33" i="12"/>
  <c r="AP33" i="12"/>
  <c r="AO33" i="12"/>
  <c r="AN33" i="12"/>
  <c r="AM33" i="12"/>
  <c r="AL33" i="12"/>
  <c r="AK33" i="12"/>
  <c r="AJ33" i="12"/>
  <c r="AI33" i="12"/>
  <c r="AH33" i="12"/>
  <c r="AG33" i="12"/>
  <c r="AF33" i="12"/>
  <c r="AE33" i="12"/>
  <c r="AD33" i="12"/>
  <c r="AC33" i="12"/>
  <c r="R33" i="12"/>
  <c r="Q33" i="12"/>
  <c r="H33" i="12"/>
  <c r="AA33" i="12" s="1"/>
  <c r="B29" i="12"/>
  <c r="L24" i="12"/>
  <c r="L23" i="12"/>
  <c r="L22" i="12"/>
  <c r="P11" i="12"/>
  <c r="P10" i="12"/>
  <c r="AT382" i="11"/>
  <c r="AS382" i="11"/>
  <c r="AR382" i="11"/>
  <c r="AQ382" i="11"/>
  <c r="AP382" i="11"/>
  <c r="AO382" i="11"/>
  <c r="AN382" i="11"/>
  <c r="AM382" i="11"/>
  <c r="AL382" i="11"/>
  <c r="AK382" i="11"/>
  <c r="AJ382" i="11"/>
  <c r="AI382" i="11"/>
  <c r="AH382" i="11"/>
  <c r="AG382" i="11"/>
  <c r="AF382" i="11"/>
  <c r="AE382" i="11"/>
  <c r="AD382" i="11"/>
  <c r="AC382" i="11"/>
  <c r="AB382" i="11"/>
  <c r="AA382" i="11"/>
  <c r="Z382" i="11"/>
  <c r="Y382" i="11"/>
  <c r="X382" i="11"/>
  <c r="W382" i="11"/>
  <c r="V382" i="11"/>
  <c r="U382" i="11"/>
  <c r="T382" i="11"/>
  <c r="S382" i="11"/>
  <c r="R382" i="11"/>
  <c r="Q382" i="11"/>
  <c r="H382" i="11"/>
  <c r="AT381" i="11"/>
  <c r="AS381" i="11"/>
  <c r="AR381" i="11"/>
  <c r="AQ381" i="11"/>
  <c r="AP381" i="11"/>
  <c r="AO381" i="11"/>
  <c r="AN381" i="11"/>
  <c r="AM381" i="11"/>
  <c r="AL381" i="11"/>
  <c r="AK381" i="11"/>
  <c r="AJ381" i="11"/>
  <c r="AI381" i="11"/>
  <c r="AH381" i="11"/>
  <c r="AG381" i="11"/>
  <c r="AF381" i="11"/>
  <c r="AE381" i="11"/>
  <c r="AD381" i="11"/>
  <c r="AC381" i="11"/>
  <c r="AB381" i="11"/>
  <c r="AA381" i="11"/>
  <c r="Z381" i="11"/>
  <c r="Y381" i="11"/>
  <c r="X381" i="11"/>
  <c r="W381" i="11"/>
  <c r="V381" i="11"/>
  <c r="U381" i="11"/>
  <c r="T381" i="11"/>
  <c r="S381" i="11"/>
  <c r="R381" i="11"/>
  <c r="Q381" i="11"/>
  <c r="H381" i="11"/>
  <c r="AT380" i="11"/>
  <c r="AS380" i="11"/>
  <c r="AR380" i="11"/>
  <c r="AQ380" i="11"/>
  <c r="AP380" i="11"/>
  <c r="AO380" i="11"/>
  <c r="AN380" i="11"/>
  <c r="AM380" i="11"/>
  <c r="AL380" i="11"/>
  <c r="AK380" i="11"/>
  <c r="AJ380" i="11"/>
  <c r="AI380" i="11"/>
  <c r="AH380" i="11"/>
  <c r="AG380" i="11"/>
  <c r="AF380" i="11"/>
  <c r="AE380" i="11"/>
  <c r="AD380" i="11"/>
  <c r="AC380" i="11"/>
  <c r="AB380" i="11"/>
  <c r="AA380" i="11"/>
  <c r="Z380" i="11"/>
  <c r="Y380" i="11"/>
  <c r="X380" i="11"/>
  <c r="W380" i="11"/>
  <c r="V380" i="11"/>
  <c r="U380" i="11"/>
  <c r="T380" i="11"/>
  <c r="S380" i="11"/>
  <c r="R380" i="11"/>
  <c r="Q380" i="11"/>
  <c r="H380" i="11"/>
  <c r="AT379" i="11"/>
  <c r="AS379" i="11"/>
  <c r="AR379" i="11"/>
  <c r="AQ379" i="11"/>
  <c r="AP379" i="11"/>
  <c r="AO379" i="11"/>
  <c r="AN379" i="11"/>
  <c r="AM379" i="11"/>
  <c r="AL379" i="11"/>
  <c r="AK379" i="11"/>
  <c r="AJ379" i="11"/>
  <c r="AI379" i="11"/>
  <c r="AH379" i="11"/>
  <c r="AG379" i="11"/>
  <c r="AF379" i="11"/>
  <c r="AE379" i="11"/>
  <c r="AD379" i="11"/>
  <c r="AC379" i="11"/>
  <c r="AB379" i="11"/>
  <c r="AA379" i="11"/>
  <c r="Z379" i="11"/>
  <c r="Y379" i="11"/>
  <c r="X379" i="11"/>
  <c r="W379" i="11"/>
  <c r="V379" i="11"/>
  <c r="U379" i="11"/>
  <c r="T379" i="11"/>
  <c r="S379" i="11"/>
  <c r="R379" i="11"/>
  <c r="Q379" i="11"/>
  <c r="H379" i="11"/>
  <c r="AT378" i="11"/>
  <c r="AS378" i="11"/>
  <c r="AR378" i="11"/>
  <c r="AQ378" i="11"/>
  <c r="AP378" i="11"/>
  <c r="AO378" i="11"/>
  <c r="AN378" i="11"/>
  <c r="AM378" i="11"/>
  <c r="AL378" i="11"/>
  <c r="AK378" i="11"/>
  <c r="AJ378" i="11"/>
  <c r="AI378" i="11"/>
  <c r="AH378" i="11"/>
  <c r="AG378" i="11"/>
  <c r="AF378" i="11"/>
  <c r="AE378" i="11"/>
  <c r="AD378" i="11"/>
  <c r="AC378" i="11"/>
  <c r="AB378" i="11"/>
  <c r="AA378" i="11"/>
  <c r="Z378" i="11"/>
  <c r="Y378" i="11"/>
  <c r="X378" i="11"/>
  <c r="W378" i="11"/>
  <c r="V378" i="11"/>
  <c r="U378" i="11"/>
  <c r="T378" i="11"/>
  <c r="S378" i="11"/>
  <c r="R378" i="11"/>
  <c r="Q378" i="11"/>
  <c r="H378" i="11"/>
  <c r="AT377" i="11"/>
  <c r="AS377" i="11"/>
  <c r="AR377" i="11"/>
  <c r="AQ377" i="11"/>
  <c r="AP377" i="11"/>
  <c r="AO377" i="11"/>
  <c r="AN377" i="11"/>
  <c r="AM377" i="11"/>
  <c r="AL377" i="11"/>
  <c r="AK377" i="11"/>
  <c r="AJ377" i="11"/>
  <c r="AI377" i="11"/>
  <c r="AH377" i="11"/>
  <c r="AG377" i="11"/>
  <c r="AF377" i="11"/>
  <c r="AE377" i="11"/>
  <c r="AD377" i="11"/>
  <c r="AC377" i="11"/>
  <c r="AB377" i="11"/>
  <c r="AA377" i="11"/>
  <c r="Z377" i="11"/>
  <c r="Y377" i="11"/>
  <c r="X377" i="11"/>
  <c r="W377" i="11"/>
  <c r="V377" i="11"/>
  <c r="U377" i="11"/>
  <c r="T377" i="11"/>
  <c r="S377" i="11"/>
  <c r="R377" i="11"/>
  <c r="Q377" i="11"/>
  <c r="H377" i="11"/>
  <c r="AT376" i="11"/>
  <c r="AS376" i="11"/>
  <c r="AR376" i="11"/>
  <c r="AQ376" i="11"/>
  <c r="AP376" i="11"/>
  <c r="AO376" i="11"/>
  <c r="AN376" i="11"/>
  <c r="AM376" i="11"/>
  <c r="AL376" i="11"/>
  <c r="AK376" i="11"/>
  <c r="AJ376" i="11"/>
  <c r="AI376" i="11"/>
  <c r="AH376" i="11"/>
  <c r="AG376" i="11"/>
  <c r="AF376" i="11"/>
  <c r="AE376" i="11"/>
  <c r="AD376" i="11"/>
  <c r="AC376" i="11"/>
  <c r="AB376" i="11"/>
  <c r="AA376" i="11"/>
  <c r="Z376" i="11"/>
  <c r="Y376" i="11"/>
  <c r="X376" i="11"/>
  <c r="W376" i="11"/>
  <c r="V376" i="11"/>
  <c r="U376" i="11"/>
  <c r="T376" i="11"/>
  <c r="S376" i="11"/>
  <c r="R376" i="11"/>
  <c r="Q376" i="11"/>
  <c r="H376" i="11"/>
  <c r="AT375" i="11"/>
  <c r="AS375" i="11"/>
  <c r="AR375" i="11"/>
  <c r="AQ375" i="11"/>
  <c r="AP375" i="11"/>
  <c r="AO375" i="11"/>
  <c r="AN375" i="11"/>
  <c r="AM375" i="11"/>
  <c r="AL375" i="11"/>
  <c r="AK375" i="11"/>
  <c r="AJ375" i="11"/>
  <c r="AI375" i="11"/>
  <c r="AH375" i="11"/>
  <c r="AG375" i="11"/>
  <c r="AF375" i="11"/>
  <c r="AE375" i="11"/>
  <c r="AD375" i="11"/>
  <c r="AC375" i="11"/>
  <c r="AB375" i="11"/>
  <c r="AA375" i="11"/>
  <c r="Z375" i="11"/>
  <c r="Y375" i="11"/>
  <c r="X375" i="11"/>
  <c r="W375" i="11"/>
  <c r="V375" i="11"/>
  <c r="U375" i="11"/>
  <c r="T375" i="11"/>
  <c r="S375" i="11"/>
  <c r="R375" i="11"/>
  <c r="Q375" i="11"/>
  <c r="H375" i="11"/>
  <c r="AT374" i="11"/>
  <c r="AS374" i="11"/>
  <c r="AR374" i="11"/>
  <c r="AQ374" i="11"/>
  <c r="AP374" i="11"/>
  <c r="AO374" i="11"/>
  <c r="AN374" i="11"/>
  <c r="AM374" i="11"/>
  <c r="AL374" i="11"/>
  <c r="AK374" i="11"/>
  <c r="AJ374" i="11"/>
  <c r="AI374" i="11"/>
  <c r="AH374" i="11"/>
  <c r="AG374" i="11"/>
  <c r="AF374" i="11"/>
  <c r="AE374" i="11"/>
  <c r="AD374" i="11"/>
  <c r="AC374" i="11"/>
  <c r="AB374" i="11"/>
  <c r="AA374" i="11"/>
  <c r="Z374" i="11"/>
  <c r="Y374" i="11"/>
  <c r="X374" i="11"/>
  <c r="W374" i="11"/>
  <c r="V374" i="11"/>
  <c r="U374" i="11"/>
  <c r="T374" i="11"/>
  <c r="S374" i="11"/>
  <c r="R374" i="11"/>
  <c r="Q374" i="11"/>
  <c r="H374" i="11"/>
  <c r="AT373" i="11"/>
  <c r="AS373" i="11"/>
  <c r="AR373" i="11"/>
  <c r="AQ373" i="11"/>
  <c r="AP373" i="11"/>
  <c r="AO373" i="11"/>
  <c r="AN373" i="11"/>
  <c r="AM373" i="11"/>
  <c r="AL373" i="11"/>
  <c r="AK373" i="11"/>
  <c r="AJ373" i="11"/>
  <c r="AI373" i="11"/>
  <c r="AH373" i="11"/>
  <c r="AG373" i="11"/>
  <c r="AF373" i="11"/>
  <c r="AE373" i="11"/>
  <c r="AD373" i="11"/>
  <c r="AC373" i="11"/>
  <c r="AB373" i="11"/>
  <c r="AA373" i="11"/>
  <c r="Z373" i="11"/>
  <c r="Y373" i="11"/>
  <c r="X373" i="11"/>
  <c r="W373" i="11"/>
  <c r="V373" i="11"/>
  <c r="U373" i="11"/>
  <c r="T373" i="11"/>
  <c r="S373" i="11"/>
  <c r="R373" i="11"/>
  <c r="Q373" i="11"/>
  <c r="H373" i="11"/>
  <c r="AT372" i="11"/>
  <c r="AS372" i="11"/>
  <c r="AR372" i="11"/>
  <c r="AQ372" i="11"/>
  <c r="AP372" i="11"/>
  <c r="AO372" i="11"/>
  <c r="AN372" i="11"/>
  <c r="AM372" i="11"/>
  <c r="AL372" i="11"/>
  <c r="AK372" i="11"/>
  <c r="AJ372" i="11"/>
  <c r="AI372" i="11"/>
  <c r="AH372" i="11"/>
  <c r="AG372" i="11"/>
  <c r="AF372" i="11"/>
  <c r="AE372" i="11"/>
  <c r="AD372" i="11"/>
  <c r="AC372" i="11"/>
  <c r="AB372" i="11"/>
  <c r="AA372" i="11"/>
  <c r="Z372" i="11"/>
  <c r="Y372" i="11"/>
  <c r="X372" i="11"/>
  <c r="W372" i="11"/>
  <c r="V372" i="11"/>
  <c r="U372" i="11"/>
  <c r="T372" i="11"/>
  <c r="S372" i="11"/>
  <c r="R372" i="11"/>
  <c r="Q372" i="11"/>
  <c r="H372" i="11"/>
  <c r="AT371" i="11"/>
  <c r="AS371" i="11"/>
  <c r="AR371" i="11"/>
  <c r="AQ371" i="11"/>
  <c r="AP371" i="11"/>
  <c r="AO371" i="11"/>
  <c r="AN371" i="11"/>
  <c r="AM371" i="11"/>
  <c r="AL371" i="11"/>
  <c r="AK371" i="11"/>
  <c r="AJ371" i="11"/>
  <c r="AI371" i="11"/>
  <c r="AH371" i="11"/>
  <c r="AG371" i="11"/>
  <c r="AF371" i="11"/>
  <c r="AE371" i="11"/>
  <c r="AD371" i="11"/>
  <c r="AC371" i="11"/>
  <c r="AB371" i="11"/>
  <c r="AA371" i="11"/>
  <c r="Z371" i="11"/>
  <c r="Y371" i="11"/>
  <c r="X371" i="11"/>
  <c r="W371" i="11"/>
  <c r="V371" i="11"/>
  <c r="U371" i="11"/>
  <c r="T371" i="11"/>
  <c r="S371" i="11"/>
  <c r="R371" i="11"/>
  <c r="Q371" i="11"/>
  <c r="H371" i="11"/>
  <c r="AT370" i="11"/>
  <c r="AS370" i="11"/>
  <c r="AR370" i="11"/>
  <c r="AJ370" i="11"/>
  <c r="W370" i="11"/>
  <c r="H370" i="11"/>
  <c r="AQ370" i="11" s="1"/>
  <c r="AT369" i="11"/>
  <c r="AS369" i="11"/>
  <c r="AR369" i="11"/>
  <c r="AQ369" i="11"/>
  <c r="AP369" i="11"/>
  <c r="AO369" i="11"/>
  <c r="AN369" i="11"/>
  <c r="AM369" i="11"/>
  <c r="AL369" i="11"/>
  <c r="AK369" i="11"/>
  <c r="AJ369" i="11"/>
  <c r="AI369" i="11"/>
  <c r="AH369" i="11"/>
  <c r="AG369" i="11"/>
  <c r="AF369" i="11"/>
  <c r="H369" i="11"/>
  <c r="V369" i="11" s="1"/>
  <c r="AT368" i="11"/>
  <c r="AS368" i="11"/>
  <c r="AR368" i="11"/>
  <c r="AQ368" i="11"/>
  <c r="AP368" i="11"/>
  <c r="AO368" i="11"/>
  <c r="AN368" i="11"/>
  <c r="AM368" i="11"/>
  <c r="AL368" i="11"/>
  <c r="AK368" i="11"/>
  <c r="AJ368" i="11"/>
  <c r="AI368" i="11"/>
  <c r="AH368" i="11"/>
  <c r="AG368" i="11"/>
  <c r="AF368" i="11"/>
  <c r="AE368" i="11"/>
  <c r="AD368" i="11"/>
  <c r="AC368" i="11"/>
  <c r="AB368" i="11"/>
  <c r="AA368" i="11"/>
  <c r="Z368" i="11"/>
  <c r="Y368" i="11"/>
  <c r="X368" i="11"/>
  <c r="W368" i="11"/>
  <c r="V368" i="11"/>
  <c r="U368" i="11"/>
  <c r="T368" i="11"/>
  <c r="S368" i="11"/>
  <c r="H368" i="11"/>
  <c r="AT367" i="11"/>
  <c r="AS367" i="11"/>
  <c r="AR367" i="11"/>
  <c r="AQ367" i="11"/>
  <c r="AP367" i="11"/>
  <c r="AO367" i="11"/>
  <c r="AN367" i="11"/>
  <c r="AM367" i="11"/>
  <c r="AL367" i="11"/>
  <c r="AK367" i="11"/>
  <c r="AJ367" i="11"/>
  <c r="AI367" i="11"/>
  <c r="AH367" i="11"/>
  <c r="AG367" i="11"/>
  <c r="AF367" i="11"/>
  <c r="AE367" i="11"/>
  <c r="AD367" i="11"/>
  <c r="AC367" i="11"/>
  <c r="AB367" i="11"/>
  <c r="AA367" i="11"/>
  <c r="Z367" i="11"/>
  <c r="Y367" i="11"/>
  <c r="X367" i="11"/>
  <c r="W367" i="11"/>
  <c r="V367" i="11"/>
  <c r="U367" i="11"/>
  <c r="T367" i="11"/>
  <c r="Q367" i="11"/>
  <c r="H367" i="11"/>
  <c r="R367" i="11" s="1"/>
  <c r="B363" i="11"/>
  <c r="L358" i="11"/>
  <c r="L357" i="11"/>
  <c r="L356" i="11"/>
  <c r="AT344" i="11"/>
  <c r="AS344" i="11"/>
  <c r="AR344" i="11"/>
  <c r="AQ344" i="11"/>
  <c r="AP344" i="11"/>
  <c r="AO344" i="11"/>
  <c r="AN344" i="11"/>
  <c r="AM344" i="11"/>
  <c r="AL344" i="11"/>
  <c r="AK344" i="11"/>
  <c r="AJ344" i="11"/>
  <c r="AI344" i="11"/>
  <c r="AH344" i="11"/>
  <c r="AG344" i="11"/>
  <c r="AF344" i="11"/>
  <c r="AE344" i="11"/>
  <c r="AD344" i="11"/>
  <c r="AC344" i="11"/>
  <c r="AB344" i="11"/>
  <c r="AA344" i="11"/>
  <c r="Z344" i="11"/>
  <c r="Y344" i="11"/>
  <c r="X344" i="11"/>
  <c r="W344" i="11"/>
  <c r="V344" i="11"/>
  <c r="U344" i="11"/>
  <c r="T344" i="11"/>
  <c r="S344" i="11"/>
  <c r="R344" i="11"/>
  <c r="Q344" i="11"/>
  <c r="H344" i="11"/>
  <c r="AT343" i="11"/>
  <c r="AS343" i="11"/>
  <c r="AR343" i="11"/>
  <c r="AQ343" i="11"/>
  <c r="AP343" i="11"/>
  <c r="AO343" i="11"/>
  <c r="AN343" i="11"/>
  <c r="AM343" i="11"/>
  <c r="AL343" i="11"/>
  <c r="AK343" i="11"/>
  <c r="AJ343" i="11"/>
  <c r="AI343" i="11"/>
  <c r="AH343" i="11"/>
  <c r="AG343" i="11"/>
  <c r="AF343" i="11"/>
  <c r="AE343" i="11"/>
  <c r="AD343" i="11"/>
  <c r="AC343" i="11"/>
  <c r="AB343" i="11"/>
  <c r="AA343" i="11"/>
  <c r="Z343" i="11"/>
  <c r="Y343" i="11"/>
  <c r="X343" i="11"/>
  <c r="W343" i="11"/>
  <c r="V343" i="11"/>
  <c r="U343" i="11"/>
  <c r="T343" i="11"/>
  <c r="S343" i="11"/>
  <c r="R343" i="11"/>
  <c r="Q343" i="11"/>
  <c r="H343" i="11"/>
  <c r="AT342" i="11"/>
  <c r="AS342" i="11"/>
  <c r="AR342" i="11"/>
  <c r="AQ342" i="11"/>
  <c r="AP342" i="11"/>
  <c r="AO342" i="11"/>
  <c r="AN342" i="11"/>
  <c r="AM342" i="11"/>
  <c r="AL342" i="11"/>
  <c r="AK342" i="11"/>
  <c r="AJ342" i="11"/>
  <c r="AI342" i="11"/>
  <c r="AH342" i="11"/>
  <c r="AG342" i="11"/>
  <c r="AF342" i="11"/>
  <c r="AE342" i="11"/>
  <c r="AD342" i="11"/>
  <c r="AC342" i="11"/>
  <c r="AB342" i="11"/>
  <c r="AA342" i="11"/>
  <c r="Z342" i="11"/>
  <c r="Y342" i="11"/>
  <c r="X342" i="11"/>
  <c r="W342" i="11"/>
  <c r="V342" i="11"/>
  <c r="U342" i="11"/>
  <c r="T342" i="11"/>
  <c r="S342" i="11"/>
  <c r="R342" i="11"/>
  <c r="Q342" i="11"/>
  <c r="H342" i="11"/>
  <c r="AT341" i="11"/>
  <c r="AS341" i="11"/>
  <c r="AR341" i="11"/>
  <c r="AQ341" i="11"/>
  <c r="AP341" i="11"/>
  <c r="AO341" i="11"/>
  <c r="AN341" i="11"/>
  <c r="AM341" i="11"/>
  <c r="AL341" i="11"/>
  <c r="AK341" i="11"/>
  <c r="AJ341" i="11"/>
  <c r="AI341" i="11"/>
  <c r="AH341" i="11"/>
  <c r="AG341" i="11"/>
  <c r="AF341" i="11"/>
  <c r="AE341" i="11"/>
  <c r="AD341" i="11"/>
  <c r="AC341" i="11"/>
  <c r="AB341" i="11"/>
  <c r="AA341" i="11"/>
  <c r="Z341" i="11"/>
  <c r="Y341" i="11"/>
  <c r="X341" i="11"/>
  <c r="W341" i="11"/>
  <c r="V341" i="11"/>
  <c r="U341" i="11"/>
  <c r="T341" i="11"/>
  <c r="S341" i="11"/>
  <c r="R341" i="11"/>
  <c r="Q341" i="11"/>
  <c r="H341" i="11"/>
  <c r="AT340" i="11"/>
  <c r="AS340" i="11"/>
  <c r="AR340" i="11"/>
  <c r="AQ340" i="11"/>
  <c r="AP340" i="11"/>
  <c r="AO340" i="11"/>
  <c r="AN340" i="11"/>
  <c r="AM340" i="11"/>
  <c r="AL340" i="11"/>
  <c r="AK340" i="11"/>
  <c r="AJ340" i="11"/>
  <c r="AI340" i="11"/>
  <c r="AH340" i="11"/>
  <c r="AG340" i="11"/>
  <c r="AF340" i="11"/>
  <c r="AE340" i="11"/>
  <c r="AD340" i="11"/>
  <c r="AC340" i="11"/>
  <c r="AB340" i="11"/>
  <c r="AA340" i="11"/>
  <c r="Z340" i="11"/>
  <c r="Y340" i="11"/>
  <c r="X340" i="11"/>
  <c r="W340" i="11"/>
  <c r="V340" i="11"/>
  <c r="U340" i="11"/>
  <c r="T340" i="11"/>
  <c r="S340" i="11"/>
  <c r="R340" i="11"/>
  <c r="Q340" i="11"/>
  <c r="H340" i="11"/>
  <c r="AT339" i="11"/>
  <c r="AS339" i="11"/>
  <c r="AR339" i="11"/>
  <c r="AQ339" i="11"/>
  <c r="AP339" i="11"/>
  <c r="AO339" i="11"/>
  <c r="AN339" i="11"/>
  <c r="AM339" i="11"/>
  <c r="AL339" i="11"/>
  <c r="AK339" i="11"/>
  <c r="AJ339" i="11"/>
  <c r="AI339" i="11"/>
  <c r="AH339" i="11"/>
  <c r="AG339" i="11"/>
  <c r="AF339" i="11"/>
  <c r="AE339" i="11"/>
  <c r="AD339" i="11"/>
  <c r="AC339" i="11"/>
  <c r="AB339" i="11"/>
  <c r="AA339" i="11"/>
  <c r="Z339" i="11"/>
  <c r="Z345" i="11" s="1"/>
  <c r="Y339" i="11"/>
  <c r="X339" i="11"/>
  <c r="W339" i="11"/>
  <c r="V339" i="11"/>
  <c r="U339" i="11"/>
  <c r="T339" i="11"/>
  <c r="S339" i="11"/>
  <c r="R339" i="11"/>
  <c r="Q339" i="11"/>
  <c r="H339" i="11"/>
  <c r="AT338" i="11"/>
  <c r="AS338" i="11"/>
  <c r="AR338" i="11"/>
  <c r="AQ338" i="11"/>
  <c r="AP338" i="11"/>
  <c r="AO338" i="11"/>
  <c r="AN338" i="11"/>
  <c r="AM338" i="11"/>
  <c r="AL338" i="11"/>
  <c r="AK338" i="11"/>
  <c r="AJ338" i="11"/>
  <c r="AI338" i="11"/>
  <c r="AH338" i="11"/>
  <c r="AG338" i="11"/>
  <c r="AF338" i="11"/>
  <c r="AE338" i="11"/>
  <c r="AD338" i="11"/>
  <c r="AC338" i="11"/>
  <c r="AB338" i="11"/>
  <c r="AA338" i="11"/>
  <c r="Z338" i="11"/>
  <c r="Y338" i="11"/>
  <c r="X338" i="11"/>
  <c r="W338" i="11"/>
  <c r="V338" i="11"/>
  <c r="U338" i="11"/>
  <c r="T338" i="11"/>
  <c r="S338" i="11"/>
  <c r="R338" i="11"/>
  <c r="Q338" i="11"/>
  <c r="H338" i="11"/>
  <c r="AT337" i="11"/>
  <c r="AS337" i="11"/>
  <c r="AR337" i="11"/>
  <c r="AQ337" i="11"/>
  <c r="AP337" i="11"/>
  <c r="AO337" i="11"/>
  <c r="AN337" i="11"/>
  <c r="AM337" i="11"/>
  <c r="AL337" i="11"/>
  <c r="AK337" i="11"/>
  <c r="AJ337" i="11"/>
  <c r="AI337" i="11"/>
  <c r="AH337" i="11"/>
  <c r="AG337" i="11"/>
  <c r="AF337" i="11"/>
  <c r="AE337" i="11"/>
  <c r="AD337" i="11"/>
  <c r="AC337" i="11"/>
  <c r="AB337" i="11"/>
  <c r="AA337" i="11"/>
  <c r="Z337" i="11"/>
  <c r="Y337" i="11"/>
  <c r="X337" i="11"/>
  <c r="W337" i="11"/>
  <c r="V337" i="11"/>
  <c r="U337" i="11"/>
  <c r="T337" i="11"/>
  <c r="S337" i="11"/>
  <c r="R337" i="11"/>
  <c r="Q337" i="11"/>
  <c r="H337" i="11"/>
  <c r="AT336" i="11"/>
  <c r="AS336" i="11"/>
  <c r="AR336" i="11"/>
  <c r="AQ336" i="11"/>
  <c r="AP336" i="11"/>
  <c r="AO336" i="11"/>
  <c r="AN336" i="11"/>
  <c r="AM336" i="11"/>
  <c r="AL336" i="11"/>
  <c r="AK336" i="11"/>
  <c r="AJ336" i="11"/>
  <c r="AI336" i="11"/>
  <c r="AH336" i="11"/>
  <c r="AG336" i="11"/>
  <c r="AF336" i="11"/>
  <c r="AE336" i="11"/>
  <c r="AD336" i="11"/>
  <c r="AC336" i="11"/>
  <c r="AB336" i="11"/>
  <c r="AA336" i="11"/>
  <c r="Z336" i="11"/>
  <c r="Y336" i="11"/>
  <c r="X336" i="11"/>
  <c r="W336" i="11"/>
  <c r="V336" i="11"/>
  <c r="U336" i="11"/>
  <c r="T336" i="11"/>
  <c r="S336" i="11"/>
  <c r="R336" i="11"/>
  <c r="Q336" i="11"/>
  <c r="H336" i="11"/>
  <c r="AT335" i="11"/>
  <c r="AS335" i="11"/>
  <c r="AR335" i="11"/>
  <c r="AQ335" i="11"/>
  <c r="AP335" i="11"/>
  <c r="AO335" i="11"/>
  <c r="AN335" i="11"/>
  <c r="AM335" i="11"/>
  <c r="AL335" i="11"/>
  <c r="AK335" i="11"/>
  <c r="AJ335" i="11"/>
  <c r="AI335" i="11"/>
  <c r="AH335" i="11"/>
  <c r="AG335" i="11"/>
  <c r="AF335" i="11"/>
  <c r="AE335" i="11"/>
  <c r="AD335" i="11"/>
  <c r="AC335" i="11"/>
  <c r="AB335" i="11"/>
  <c r="AA335" i="11"/>
  <c r="Z335" i="11"/>
  <c r="Y335" i="11"/>
  <c r="X335" i="11"/>
  <c r="W335" i="11"/>
  <c r="V335" i="11"/>
  <c r="U335" i="11"/>
  <c r="T335" i="11"/>
  <c r="S335" i="11"/>
  <c r="R335" i="11"/>
  <c r="Q335" i="11"/>
  <c r="H335" i="11"/>
  <c r="AT334" i="11"/>
  <c r="AS334" i="11"/>
  <c r="AR334" i="11"/>
  <c r="AQ334" i="11"/>
  <c r="AP334" i="11"/>
  <c r="AO334" i="11"/>
  <c r="AN334" i="11"/>
  <c r="AM334" i="11"/>
  <c r="AL334" i="11"/>
  <c r="AK334" i="11"/>
  <c r="AJ334" i="11"/>
  <c r="AI334" i="11"/>
  <c r="AH334" i="11"/>
  <c r="AG334" i="11"/>
  <c r="AF334" i="11"/>
  <c r="AE334" i="11"/>
  <c r="AD334" i="11"/>
  <c r="AC334" i="11"/>
  <c r="AB334" i="11"/>
  <c r="AA334" i="11"/>
  <c r="Z334" i="11"/>
  <c r="Y334" i="11"/>
  <c r="X334" i="11"/>
  <c r="W334" i="11"/>
  <c r="V334" i="11"/>
  <c r="U334" i="11"/>
  <c r="T334" i="11"/>
  <c r="S334" i="11"/>
  <c r="R334" i="11"/>
  <c r="Q334" i="11"/>
  <c r="H334" i="11"/>
  <c r="AT333" i="11"/>
  <c r="AS333" i="11"/>
  <c r="AR333" i="11"/>
  <c r="AQ333" i="11"/>
  <c r="AP333" i="11"/>
  <c r="AO333" i="11"/>
  <c r="AN333" i="11"/>
  <c r="AM333" i="11"/>
  <c r="AL333" i="11"/>
  <c r="AK333" i="11"/>
  <c r="AJ333" i="11"/>
  <c r="AI333" i="11"/>
  <c r="AH333" i="11"/>
  <c r="AG333" i="11"/>
  <c r="AF333" i="11"/>
  <c r="AE333" i="11"/>
  <c r="AD333" i="11"/>
  <c r="AC333" i="11"/>
  <c r="AB333" i="11"/>
  <c r="AA333" i="11"/>
  <c r="Z333" i="11"/>
  <c r="Y333" i="11"/>
  <c r="X333" i="11"/>
  <c r="W333" i="11"/>
  <c r="V333" i="11"/>
  <c r="U333" i="11"/>
  <c r="T333" i="11"/>
  <c r="S333" i="11"/>
  <c r="H333" i="11"/>
  <c r="R333" i="11" s="1"/>
  <c r="AT332" i="11"/>
  <c r="AS332" i="11"/>
  <c r="AR332" i="11"/>
  <c r="AQ332" i="11"/>
  <c r="AP332" i="11"/>
  <c r="AO332" i="11"/>
  <c r="AN332" i="11"/>
  <c r="AM332" i="11"/>
  <c r="AL332" i="11"/>
  <c r="AK332" i="11"/>
  <c r="AJ332" i="11"/>
  <c r="AI332" i="11"/>
  <c r="AH332" i="11"/>
  <c r="AG332" i="11"/>
  <c r="AF332" i="11"/>
  <c r="AE332" i="11"/>
  <c r="AD332" i="11"/>
  <c r="AC332" i="11"/>
  <c r="AB332" i="11"/>
  <c r="AA332" i="11"/>
  <c r="Z332" i="11"/>
  <c r="Y332" i="11"/>
  <c r="X332" i="11"/>
  <c r="W332" i="11"/>
  <c r="V332" i="11"/>
  <c r="H332" i="11"/>
  <c r="AT331" i="11"/>
  <c r="AS331" i="11"/>
  <c r="AR331" i="11"/>
  <c r="AQ331" i="11"/>
  <c r="AP331" i="11"/>
  <c r="AO331" i="11"/>
  <c r="AN331" i="11"/>
  <c r="AM331" i="11"/>
  <c r="AL331" i="11"/>
  <c r="AK331" i="11"/>
  <c r="AJ331" i="11"/>
  <c r="AI331" i="11"/>
  <c r="AH331" i="11"/>
  <c r="AG331" i="11"/>
  <c r="AF331" i="11"/>
  <c r="AE331" i="11"/>
  <c r="AD331" i="11"/>
  <c r="AC331" i="11"/>
  <c r="AB331" i="11"/>
  <c r="AA331" i="11"/>
  <c r="Z331" i="11"/>
  <c r="Y331" i="11"/>
  <c r="X331" i="11"/>
  <c r="W331" i="11"/>
  <c r="V331" i="11"/>
  <c r="H331" i="11"/>
  <c r="T331" i="11" s="1"/>
  <c r="AT330" i="11"/>
  <c r="AS330" i="11"/>
  <c r="AR330" i="11"/>
  <c r="AQ330" i="11"/>
  <c r="AP330" i="11"/>
  <c r="AO330" i="11"/>
  <c r="AN330" i="11"/>
  <c r="AM330" i="11"/>
  <c r="AL330" i="11"/>
  <c r="AK330" i="11"/>
  <c r="AJ330" i="11"/>
  <c r="AI330" i="11"/>
  <c r="AH330" i="11"/>
  <c r="AG330" i="11"/>
  <c r="AF330" i="11"/>
  <c r="AE330" i="11"/>
  <c r="AD330" i="11"/>
  <c r="AC330" i="11"/>
  <c r="AB330" i="11"/>
  <c r="AA330" i="11"/>
  <c r="Z330" i="11"/>
  <c r="Y330" i="11"/>
  <c r="X330" i="11"/>
  <c r="W330" i="11"/>
  <c r="V330" i="11"/>
  <c r="U330" i="11"/>
  <c r="S330" i="11"/>
  <c r="R330" i="11"/>
  <c r="H330" i="11"/>
  <c r="Q330" i="11" s="1"/>
  <c r="AT329" i="11"/>
  <c r="AS329" i="11"/>
  <c r="AR329" i="11"/>
  <c r="AQ329" i="11"/>
  <c r="AP329" i="11"/>
  <c r="AO329" i="11"/>
  <c r="AN329" i="11"/>
  <c r="AM329" i="11"/>
  <c r="AL329" i="11"/>
  <c r="AK329" i="11"/>
  <c r="AJ329" i="11"/>
  <c r="AI329" i="11"/>
  <c r="AH329" i="11"/>
  <c r="AG329" i="11"/>
  <c r="AF329" i="11"/>
  <c r="AE329" i="11"/>
  <c r="AD329" i="11"/>
  <c r="AC329" i="11"/>
  <c r="AB329" i="11"/>
  <c r="AA329" i="11"/>
  <c r="Z329" i="11"/>
  <c r="Y329" i="11"/>
  <c r="X329" i="11"/>
  <c r="W329" i="11"/>
  <c r="V329" i="11"/>
  <c r="H329" i="11"/>
  <c r="U329" i="11" s="1"/>
  <c r="B325" i="11"/>
  <c r="L320" i="11"/>
  <c r="L319" i="11"/>
  <c r="L318" i="11"/>
  <c r="AT307" i="11"/>
  <c r="AS307" i="11"/>
  <c r="AR307" i="11"/>
  <c r="AQ307" i="11"/>
  <c r="AP307" i="11"/>
  <c r="AO307" i="11"/>
  <c r="AN307" i="11"/>
  <c r="AM307" i="11"/>
  <c r="AL307" i="11"/>
  <c r="AK307" i="11"/>
  <c r="AJ307" i="11"/>
  <c r="AI307" i="11"/>
  <c r="AH307" i="11"/>
  <c r="AG307" i="11"/>
  <c r="AF307" i="11"/>
  <c r="AE307" i="11"/>
  <c r="AD307" i="11"/>
  <c r="AC307" i="11"/>
  <c r="AB307" i="11"/>
  <c r="AA307" i="11"/>
  <c r="Z307" i="11"/>
  <c r="Y307" i="11"/>
  <c r="X307" i="11"/>
  <c r="W307" i="11"/>
  <c r="V307" i="11"/>
  <c r="U307" i="11"/>
  <c r="T307" i="11"/>
  <c r="S307" i="11"/>
  <c r="R307" i="11"/>
  <c r="Q307" i="11"/>
  <c r="H307" i="11"/>
  <c r="AT306" i="11"/>
  <c r="AS306" i="11"/>
  <c r="AR306" i="11"/>
  <c r="AQ306" i="11"/>
  <c r="AP306" i="11"/>
  <c r="AO306" i="11"/>
  <c r="AN306" i="11"/>
  <c r="AM306" i="11"/>
  <c r="AL306" i="11"/>
  <c r="AK306" i="11"/>
  <c r="AJ306" i="11"/>
  <c r="AI306" i="11"/>
  <c r="AH306" i="11"/>
  <c r="AG306" i="11"/>
  <c r="AF306" i="11"/>
  <c r="AE306" i="11"/>
  <c r="AD306" i="11"/>
  <c r="AC306" i="11"/>
  <c r="AB306" i="11"/>
  <c r="AA306" i="11"/>
  <c r="Z306" i="11"/>
  <c r="Y306" i="11"/>
  <c r="X306" i="11"/>
  <c r="W306" i="11"/>
  <c r="V306" i="11"/>
  <c r="U306" i="11"/>
  <c r="T306" i="11"/>
  <c r="S306" i="11"/>
  <c r="R306" i="11"/>
  <c r="Q306" i="11"/>
  <c r="H306" i="11"/>
  <c r="AT305" i="11"/>
  <c r="AS305" i="11"/>
  <c r="AR305" i="11"/>
  <c r="AQ305" i="11"/>
  <c r="AP305" i="11"/>
  <c r="AO305" i="11"/>
  <c r="AN305" i="11"/>
  <c r="AM305" i="11"/>
  <c r="AL305" i="11"/>
  <c r="AK305" i="11"/>
  <c r="AJ305" i="11"/>
  <c r="AI305" i="11"/>
  <c r="AH305" i="11"/>
  <c r="AG305" i="11"/>
  <c r="AF305" i="11"/>
  <c r="AE305" i="11"/>
  <c r="AD305" i="11"/>
  <c r="AC305" i="11"/>
  <c r="AB305" i="11"/>
  <c r="AA305" i="11"/>
  <c r="Z305" i="11"/>
  <c r="Y305" i="11"/>
  <c r="X305" i="11"/>
  <c r="W305" i="11"/>
  <c r="V305" i="11"/>
  <c r="U305" i="11"/>
  <c r="T305" i="11"/>
  <c r="S305" i="11"/>
  <c r="R305" i="11"/>
  <c r="Q305" i="11"/>
  <c r="H305" i="11"/>
  <c r="AT304" i="11"/>
  <c r="AS304" i="11"/>
  <c r="AR304" i="11"/>
  <c r="AQ304" i="11"/>
  <c r="AP304" i="11"/>
  <c r="AO304" i="11"/>
  <c r="AN304" i="11"/>
  <c r="AM304" i="11"/>
  <c r="AL304" i="11"/>
  <c r="AK304" i="11"/>
  <c r="AJ304" i="11"/>
  <c r="AI304" i="11"/>
  <c r="AH304" i="11"/>
  <c r="AG304" i="11"/>
  <c r="AF304" i="11"/>
  <c r="AE304" i="11"/>
  <c r="AD304" i="11"/>
  <c r="AC304" i="11"/>
  <c r="AB304" i="11"/>
  <c r="AA304" i="11"/>
  <c r="Z304" i="11"/>
  <c r="Y304" i="11"/>
  <c r="X304" i="11"/>
  <c r="W304" i="11"/>
  <c r="V304" i="11"/>
  <c r="U304" i="11"/>
  <c r="T304" i="11"/>
  <c r="S304" i="11"/>
  <c r="R304" i="11"/>
  <c r="Q304" i="11"/>
  <c r="H304" i="11"/>
  <c r="AT303" i="11"/>
  <c r="AS303" i="11"/>
  <c r="AR303" i="11"/>
  <c r="AQ303" i="11"/>
  <c r="AP303" i="11"/>
  <c r="AO303" i="11"/>
  <c r="AN303" i="11"/>
  <c r="AM303" i="11"/>
  <c r="AL303" i="11"/>
  <c r="AK303" i="11"/>
  <c r="AJ303" i="11"/>
  <c r="AI303" i="11"/>
  <c r="AH303" i="11"/>
  <c r="AG303" i="11"/>
  <c r="AF303" i="11"/>
  <c r="AE303" i="11"/>
  <c r="AD303" i="11"/>
  <c r="AC303" i="11"/>
  <c r="AB303" i="11"/>
  <c r="AA303" i="11"/>
  <c r="Z303" i="11"/>
  <c r="Y303" i="11"/>
  <c r="X303" i="11"/>
  <c r="W303" i="11"/>
  <c r="V303" i="11"/>
  <c r="U303" i="11"/>
  <c r="T303" i="11"/>
  <c r="S303" i="11"/>
  <c r="R303" i="11"/>
  <c r="Q303" i="11"/>
  <c r="H303" i="11"/>
  <c r="AT302" i="11"/>
  <c r="AS302" i="11"/>
  <c r="AR302" i="11"/>
  <c r="AQ302" i="11"/>
  <c r="AP302" i="11"/>
  <c r="AO302" i="11"/>
  <c r="AN302" i="11"/>
  <c r="AM302" i="11"/>
  <c r="AL302" i="11"/>
  <c r="AK302" i="11"/>
  <c r="AJ302" i="11"/>
  <c r="AI302" i="11"/>
  <c r="AH302" i="11"/>
  <c r="AG302" i="11"/>
  <c r="AF302" i="11"/>
  <c r="AE302" i="11"/>
  <c r="AD302" i="11"/>
  <c r="AC302" i="11"/>
  <c r="AB302" i="11"/>
  <c r="AA302" i="11"/>
  <c r="Z302" i="11"/>
  <c r="Y302" i="11"/>
  <c r="X302" i="11"/>
  <c r="W302" i="11"/>
  <c r="V302" i="11"/>
  <c r="U302" i="11"/>
  <c r="T302" i="11"/>
  <c r="S302" i="11"/>
  <c r="R302" i="11"/>
  <c r="Q302" i="11"/>
  <c r="H302" i="11"/>
  <c r="AT301" i="11"/>
  <c r="AS301" i="11"/>
  <c r="AR301" i="11"/>
  <c r="AQ301" i="11"/>
  <c r="AP301" i="11"/>
  <c r="AO301" i="11"/>
  <c r="AN301" i="11"/>
  <c r="AM301" i="11"/>
  <c r="AL301" i="11"/>
  <c r="AK301" i="11"/>
  <c r="AJ301" i="11"/>
  <c r="AI301" i="11"/>
  <c r="AH301" i="11"/>
  <c r="AG301" i="11"/>
  <c r="AF301" i="11"/>
  <c r="AE301" i="11"/>
  <c r="AD301" i="11"/>
  <c r="AC301" i="11"/>
  <c r="AB301" i="11"/>
  <c r="AA301" i="11"/>
  <c r="Z301" i="11"/>
  <c r="Y301" i="11"/>
  <c r="X301" i="11"/>
  <c r="W301" i="11"/>
  <c r="V301" i="11"/>
  <c r="U301" i="11"/>
  <c r="T301" i="11"/>
  <c r="S301" i="11"/>
  <c r="R301" i="11"/>
  <c r="Q301" i="11"/>
  <c r="H301" i="11"/>
  <c r="AT300" i="11"/>
  <c r="AS300" i="11"/>
  <c r="AR300" i="11"/>
  <c r="AQ300" i="11"/>
  <c r="AP300" i="11"/>
  <c r="AO300" i="11"/>
  <c r="AN300" i="11"/>
  <c r="AM300" i="11"/>
  <c r="AL300" i="11"/>
  <c r="AK300" i="11"/>
  <c r="AJ300" i="11"/>
  <c r="AI300" i="11"/>
  <c r="AH300" i="11"/>
  <c r="AG300" i="11"/>
  <c r="AF300" i="11"/>
  <c r="AE300" i="11"/>
  <c r="AD300" i="11"/>
  <c r="AC300" i="11"/>
  <c r="AB300" i="11"/>
  <c r="AA300" i="11"/>
  <c r="Z300" i="11"/>
  <c r="Y300" i="11"/>
  <c r="X300" i="11"/>
  <c r="W300" i="11"/>
  <c r="V300" i="11"/>
  <c r="U300" i="11"/>
  <c r="T300" i="11"/>
  <c r="S300" i="11"/>
  <c r="R300" i="11"/>
  <c r="Q300" i="11"/>
  <c r="H300" i="11"/>
  <c r="AT299" i="11"/>
  <c r="AS299" i="11"/>
  <c r="AR299" i="11"/>
  <c r="AQ299" i="11"/>
  <c r="AP299" i="11"/>
  <c r="AO299" i="11"/>
  <c r="AN299" i="11"/>
  <c r="AM299" i="11"/>
  <c r="AL299" i="11"/>
  <c r="AK299" i="11"/>
  <c r="AJ299" i="11"/>
  <c r="AI299" i="11"/>
  <c r="AH299" i="11"/>
  <c r="AG299" i="11"/>
  <c r="AF299" i="11"/>
  <c r="AE299" i="11"/>
  <c r="AD299" i="11"/>
  <c r="AC299" i="11"/>
  <c r="AB299" i="11"/>
  <c r="AA299" i="11"/>
  <c r="Z299" i="11"/>
  <c r="Y299" i="11"/>
  <c r="X299" i="11"/>
  <c r="W299" i="11"/>
  <c r="V299" i="11"/>
  <c r="U299" i="11"/>
  <c r="T299" i="11"/>
  <c r="S299" i="11"/>
  <c r="R299" i="11"/>
  <c r="Q299" i="11"/>
  <c r="H299" i="11"/>
  <c r="AT298" i="11"/>
  <c r="AS298" i="11"/>
  <c r="AR298" i="11"/>
  <c r="AQ298" i="11"/>
  <c r="AP298" i="11"/>
  <c r="AO298" i="11"/>
  <c r="AN298" i="11"/>
  <c r="AM298" i="11"/>
  <c r="AL298" i="11"/>
  <c r="AK298" i="11"/>
  <c r="AJ298" i="11"/>
  <c r="AI298" i="11"/>
  <c r="AH298" i="11"/>
  <c r="AG298" i="11"/>
  <c r="AF298" i="11"/>
  <c r="AE298" i="11"/>
  <c r="AD298" i="11"/>
  <c r="AC298" i="11"/>
  <c r="AB298" i="11"/>
  <c r="AA298" i="11"/>
  <c r="Z298" i="11"/>
  <c r="Y298" i="11"/>
  <c r="X298" i="11"/>
  <c r="W298" i="11"/>
  <c r="V298" i="11"/>
  <c r="U298" i="11"/>
  <c r="T298" i="11"/>
  <c r="S298" i="11"/>
  <c r="R298" i="11"/>
  <c r="Q298" i="11"/>
  <c r="H298" i="11"/>
  <c r="AT297" i="11"/>
  <c r="AS297" i="11"/>
  <c r="AR297" i="11"/>
  <c r="AQ297" i="11"/>
  <c r="AP297" i="11"/>
  <c r="AO297" i="11"/>
  <c r="AN297" i="11"/>
  <c r="AM297" i="11"/>
  <c r="AL297" i="11"/>
  <c r="AK297" i="11"/>
  <c r="AJ297" i="11"/>
  <c r="AI297" i="11"/>
  <c r="AH297" i="11"/>
  <c r="AG297" i="11"/>
  <c r="AF297" i="11"/>
  <c r="AE297" i="11"/>
  <c r="AD297" i="11"/>
  <c r="AC297" i="11"/>
  <c r="AB297" i="11"/>
  <c r="AA297" i="11"/>
  <c r="Z297" i="11"/>
  <c r="Y297" i="11"/>
  <c r="X297" i="11"/>
  <c r="W297" i="11"/>
  <c r="V297" i="11"/>
  <c r="U297" i="11"/>
  <c r="T297" i="11"/>
  <c r="S297" i="11"/>
  <c r="R297" i="11"/>
  <c r="Q297" i="11"/>
  <c r="H297" i="11"/>
  <c r="AT296" i="11"/>
  <c r="AS296" i="11"/>
  <c r="AR296" i="11"/>
  <c r="AQ296" i="11"/>
  <c r="AP296" i="11"/>
  <c r="AO296" i="11"/>
  <c r="AN296" i="11"/>
  <c r="AM296" i="11"/>
  <c r="AL296" i="11"/>
  <c r="AK296" i="11"/>
  <c r="AJ296" i="11"/>
  <c r="AI296" i="11"/>
  <c r="AH296" i="11"/>
  <c r="AG296" i="11"/>
  <c r="AF296" i="11"/>
  <c r="AE296" i="11"/>
  <c r="AD296" i="11"/>
  <c r="AC296" i="11"/>
  <c r="AB296" i="11"/>
  <c r="AA296" i="11"/>
  <c r="Z296" i="11"/>
  <c r="Y296" i="11"/>
  <c r="X296" i="11"/>
  <c r="W296" i="11"/>
  <c r="V296" i="11"/>
  <c r="U296" i="11"/>
  <c r="T296" i="11"/>
  <c r="S296" i="11"/>
  <c r="R296" i="11"/>
  <c r="Q296" i="11"/>
  <c r="H296" i="11"/>
  <c r="AT295" i="11"/>
  <c r="AS295" i="11"/>
  <c r="AR295" i="11"/>
  <c r="AQ295" i="11"/>
  <c r="AP295" i="11"/>
  <c r="AO295" i="11"/>
  <c r="AN295" i="11"/>
  <c r="AM295" i="11"/>
  <c r="AL295" i="11"/>
  <c r="AK295" i="11"/>
  <c r="AJ295" i="11"/>
  <c r="AI295" i="11"/>
  <c r="AH295" i="11"/>
  <c r="AG295" i="11"/>
  <c r="AF295" i="11"/>
  <c r="AE295" i="11"/>
  <c r="AD295" i="11"/>
  <c r="AC295" i="11"/>
  <c r="AB295" i="11"/>
  <c r="AA295" i="11"/>
  <c r="Z295" i="11"/>
  <c r="Y295" i="11"/>
  <c r="X295" i="11"/>
  <c r="W295" i="11"/>
  <c r="V295" i="11"/>
  <c r="U295" i="11"/>
  <c r="T295" i="11"/>
  <c r="S295" i="11"/>
  <c r="R295" i="11"/>
  <c r="Q295" i="11"/>
  <c r="H295" i="11"/>
  <c r="AT294" i="11"/>
  <c r="AS294" i="11"/>
  <c r="AR294" i="11"/>
  <c r="AQ294" i="11"/>
  <c r="AP294" i="11"/>
  <c r="AO294" i="11"/>
  <c r="AN294" i="11"/>
  <c r="AM294" i="11"/>
  <c r="AL294" i="11"/>
  <c r="AK294" i="11"/>
  <c r="AJ294" i="11"/>
  <c r="AI294" i="11"/>
  <c r="AH294" i="11"/>
  <c r="AG294" i="11"/>
  <c r="AF294" i="11"/>
  <c r="AE294" i="11"/>
  <c r="AD294" i="11"/>
  <c r="AC294" i="11"/>
  <c r="AB294" i="11"/>
  <c r="AA294" i="11"/>
  <c r="Z294" i="11"/>
  <c r="Y294" i="11"/>
  <c r="X294" i="11"/>
  <c r="W294" i="11"/>
  <c r="V294" i="11"/>
  <c r="U294" i="11"/>
  <c r="T294" i="11"/>
  <c r="S294" i="11"/>
  <c r="R294" i="11"/>
  <c r="Q294" i="11"/>
  <c r="H294" i="11"/>
  <c r="AT293" i="11"/>
  <c r="AS293" i="11"/>
  <c r="AR293" i="11"/>
  <c r="AQ293" i="11"/>
  <c r="AP293" i="11"/>
  <c r="AO293" i="11"/>
  <c r="AN293" i="11"/>
  <c r="AM293" i="11"/>
  <c r="AL293" i="11"/>
  <c r="AK293" i="11"/>
  <c r="AJ293" i="11"/>
  <c r="AI293" i="11"/>
  <c r="AH293" i="11"/>
  <c r="AG293" i="11"/>
  <c r="AF293" i="11"/>
  <c r="AE293" i="11"/>
  <c r="AD293" i="11"/>
  <c r="AC293" i="11"/>
  <c r="AB293" i="11"/>
  <c r="AA293" i="11"/>
  <c r="Z293" i="11"/>
  <c r="Y293" i="11"/>
  <c r="X293" i="11"/>
  <c r="W293" i="11"/>
  <c r="V293" i="11"/>
  <c r="U293" i="11"/>
  <c r="T293" i="11"/>
  <c r="S293" i="11"/>
  <c r="R293" i="11"/>
  <c r="Q293" i="11"/>
  <c r="H293" i="11"/>
  <c r="AT292" i="11"/>
  <c r="AS292" i="11"/>
  <c r="AR292" i="11"/>
  <c r="AQ292" i="11"/>
  <c r="AP292" i="11"/>
  <c r="AO292" i="11"/>
  <c r="AN292" i="11"/>
  <c r="AM292" i="11"/>
  <c r="AL292" i="11"/>
  <c r="AK292" i="11"/>
  <c r="AJ292" i="11"/>
  <c r="AI292" i="11"/>
  <c r="AH292" i="11"/>
  <c r="AG292" i="11"/>
  <c r="AF292" i="11"/>
  <c r="AE292" i="11"/>
  <c r="AD292" i="11"/>
  <c r="AC292" i="11"/>
  <c r="AB292" i="11"/>
  <c r="AA292" i="11"/>
  <c r="Z292" i="11"/>
  <c r="Y292" i="11"/>
  <c r="X292" i="11"/>
  <c r="W292" i="11"/>
  <c r="V292" i="11"/>
  <c r="U292" i="11"/>
  <c r="T292" i="11"/>
  <c r="S292" i="11"/>
  <c r="R292" i="11"/>
  <c r="Q292" i="11"/>
  <c r="H292" i="11"/>
  <c r="B288" i="11"/>
  <c r="L283" i="11"/>
  <c r="L282" i="11"/>
  <c r="L281" i="11"/>
  <c r="AT270" i="11"/>
  <c r="AS270" i="11"/>
  <c r="AR270" i="11"/>
  <c r="AQ270" i="11"/>
  <c r="AP270" i="11"/>
  <c r="AO270" i="11"/>
  <c r="AN270" i="11"/>
  <c r="AM270" i="11"/>
  <c r="AL270" i="11"/>
  <c r="AK270" i="11"/>
  <c r="AJ270" i="11"/>
  <c r="AI270" i="11"/>
  <c r="AH270" i="11"/>
  <c r="AG270" i="11"/>
  <c r="AF270" i="11"/>
  <c r="AE270" i="11"/>
  <c r="AD270" i="11"/>
  <c r="AC270" i="11"/>
  <c r="AB270" i="11"/>
  <c r="AA270" i="11"/>
  <c r="Z270" i="11"/>
  <c r="Y270" i="11"/>
  <c r="X270" i="11"/>
  <c r="W270" i="11"/>
  <c r="V270" i="11"/>
  <c r="U270" i="11"/>
  <c r="T270" i="11"/>
  <c r="S270" i="11"/>
  <c r="R270" i="11"/>
  <c r="Q270" i="11"/>
  <c r="H270" i="11"/>
  <c r="AT269" i="11"/>
  <c r="AS269" i="11"/>
  <c r="AR269" i="11"/>
  <c r="AQ269" i="11"/>
  <c r="AP269" i="11"/>
  <c r="AO269" i="11"/>
  <c r="AN269" i="11"/>
  <c r="AM269" i="11"/>
  <c r="AL269" i="11"/>
  <c r="AK269" i="11"/>
  <c r="AJ269" i="11"/>
  <c r="AI269" i="11"/>
  <c r="AH269" i="11"/>
  <c r="AG269" i="11"/>
  <c r="AF269" i="11"/>
  <c r="AE269" i="11"/>
  <c r="AD269" i="11"/>
  <c r="AC269" i="11"/>
  <c r="AB269" i="11"/>
  <c r="AA269" i="11"/>
  <c r="Z269" i="11"/>
  <c r="Y269" i="11"/>
  <c r="X269" i="11"/>
  <c r="W269" i="11"/>
  <c r="V269" i="11"/>
  <c r="U269" i="11"/>
  <c r="T269" i="11"/>
  <c r="S269" i="11"/>
  <c r="R269" i="11"/>
  <c r="Q269" i="11"/>
  <c r="H269" i="11"/>
  <c r="AT268" i="11"/>
  <c r="AS268" i="11"/>
  <c r="AR268" i="11"/>
  <c r="AQ268" i="11"/>
  <c r="AP268" i="11"/>
  <c r="AO268" i="11"/>
  <c r="AN268" i="11"/>
  <c r="AM268" i="11"/>
  <c r="AL268" i="11"/>
  <c r="AK268" i="11"/>
  <c r="AJ268" i="11"/>
  <c r="AI268" i="11"/>
  <c r="AH268" i="11"/>
  <c r="AG268" i="11"/>
  <c r="AF268" i="11"/>
  <c r="AE268" i="11"/>
  <c r="AD268" i="11"/>
  <c r="AC268" i="11"/>
  <c r="AB268" i="11"/>
  <c r="AA268" i="11"/>
  <c r="Z268" i="11"/>
  <c r="Y268" i="11"/>
  <c r="X268" i="11"/>
  <c r="W268" i="11"/>
  <c r="V268" i="11"/>
  <c r="U268" i="11"/>
  <c r="T268" i="11"/>
  <c r="S268" i="11"/>
  <c r="R268" i="11"/>
  <c r="Q268" i="11"/>
  <c r="H268" i="11"/>
  <c r="AT267" i="11"/>
  <c r="AS267" i="11"/>
  <c r="AR267" i="11"/>
  <c r="AQ267" i="11"/>
  <c r="AP267" i="11"/>
  <c r="AO267" i="11"/>
  <c r="AN267" i="11"/>
  <c r="AM267" i="11"/>
  <c r="AL267" i="11"/>
  <c r="AK267" i="11"/>
  <c r="AJ267" i="11"/>
  <c r="AI267" i="11"/>
  <c r="AH267" i="11"/>
  <c r="AG267" i="11"/>
  <c r="AF267" i="11"/>
  <c r="AE267" i="11"/>
  <c r="AD267" i="11"/>
  <c r="AC267" i="11"/>
  <c r="AB267" i="11"/>
  <c r="AA267" i="11"/>
  <c r="Z267" i="11"/>
  <c r="Y267" i="11"/>
  <c r="X267" i="11"/>
  <c r="W267" i="11"/>
  <c r="V267" i="11"/>
  <c r="U267" i="11"/>
  <c r="T267" i="11"/>
  <c r="S267" i="11"/>
  <c r="R267" i="11"/>
  <c r="Q267" i="11"/>
  <c r="H267" i="11"/>
  <c r="AT266" i="11"/>
  <c r="AS266" i="11"/>
  <c r="AR266" i="11"/>
  <c r="AQ266" i="11"/>
  <c r="AP266" i="11"/>
  <c r="AO266" i="11"/>
  <c r="AN266" i="11"/>
  <c r="AM266" i="11"/>
  <c r="AL266" i="11"/>
  <c r="AK266" i="11"/>
  <c r="AJ266" i="11"/>
  <c r="AI266" i="11"/>
  <c r="AH266" i="11"/>
  <c r="AG266" i="11"/>
  <c r="AF266" i="11"/>
  <c r="AE266" i="11"/>
  <c r="AD266" i="11"/>
  <c r="AC266" i="11"/>
  <c r="AB266" i="11"/>
  <c r="AA266" i="11"/>
  <c r="Z266" i="11"/>
  <c r="Y266" i="11"/>
  <c r="X266" i="11"/>
  <c r="W266" i="11"/>
  <c r="V266" i="11"/>
  <c r="U266" i="11"/>
  <c r="T266" i="11"/>
  <c r="S266" i="11"/>
  <c r="R266" i="11"/>
  <c r="Q266" i="11"/>
  <c r="H266" i="11"/>
  <c r="AT265" i="11"/>
  <c r="AS265" i="11"/>
  <c r="AR265" i="11"/>
  <c r="AQ265" i="11"/>
  <c r="AP265" i="11"/>
  <c r="AO265" i="11"/>
  <c r="AN265" i="11"/>
  <c r="AM265" i="11"/>
  <c r="AL265" i="11"/>
  <c r="AK265" i="11"/>
  <c r="AJ265" i="11"/>
  <c r="AI265" i="11"/>
  <c r="AH265" i="11"/>
  <c r="AG265" i="11"/>
  <c r="AF265" i="11"/>
  <c r="AE265" i="11"/>
  <c r="AD265" i="11"/>
  <c r="AC265" i="11"/>
  <c r="AB265" i="11"/>
  <c r="AA265" i="11"/>
  <c r="Z265" i="11"/>
  <c r="Y265" i="11"/>
  <c r="X265" i="11"/>
  <c r="W265" i="11"/>
  <c r="V265" i="11"/>
  <c r="U265" i="11"/>
  <c r="T265" i="11"/>
  <c r="S265" i="11"/>
  <c r="R265" i="11"/>
  <c r="Q265" i="11"/>
  <c r="H265" i="11"/>
  <c r="AT264" i="11"/>
  <c r="AS264" i="11"/>
  <c r="AR264" i="11"/>
  <c r="AQ264" i="11"/>
  <c r="AP264" i="11"/>
  <c r="AO264" i="11"/>
  <c r="AN264" i="11"/>
  <c r="AM264" i="11"/>
  <c r="AL264" i="11"/>
  <c r="AK264" i="11"/>
  <c r="AJ264" i="11"/>
  <c r="AI264" i="11"/>
  <c r="AH264" i="11"/>
  <c r="AG264" i="11"/>
  <c r="AF264" i="11"/>
  <c r="AE264" i="11"/>
  <c r="AD264" i="11"/>
  <c r="AC264" i="11"/>
  <c r="AB264" i="11"/>
  <c r="AA264" i="11"/>
  <c r="Z264" i="11"/>
  <c r="Y264" i="11"/>
  <c r="X264" i="11"/>
  <c r="W264" i="11"/>
  <c r="V264" i="11"/>
  <c r="U264" i="11"/>
  <c r="T264" i="11"/>
  <c r="S264" i="11"/>
  <c r="R264" i="11"/>
  <c r="Q264" i="11"/>
  <c r="H264" i="11"/>
  <c r="AT263" i="11"/>
  <c r="AS263" i="11"/>
  <c r="AR263" i="11"/>
  <c r="AQ263" i="11"/>
  <c r="AP263" i="11"/>
  <c r="AO263" i="11"/>
  <c r="AN263" i="11"/>
  <c r="AM263" i="11"/>
  <c r="AL263" i="11"/>
  <c r="AK263" i="11"/>
  <c r="AJ263" i="11"/>
  <c r="AI263" i="11"/>
  <c r="AH263" i="11"/>
  <c r="AG263" i="11"/>
  <c r="AF263" i="11"/>
  <c r="AE263" i="11"/>
  <c r="AD263" i="11"/>
  <c r="AC263" i="11"/>
  <c r="AB263" i="11"/>
  <c r="AA263" i="11"/>
  <c r="Z263" i="11"/>
  <c r="Y263" i="11"/>
  <c r="X263" i="11"/>
  <c r="W263" i="11"/>
  <c r="V263" i="11"/>
  <c r="U263" i="11"/>
  <c r="T263" i="11"/>
  <c r="S263" i="11"/>
  <c r="R263" i="11"/>
  <c r="Q263" i="11"/>
  <c r="H263" i="11"/>
  <c r="AT262" i="11"/>
  <c r="AS262" i="11"/>
  <c r="AR262" i="11"/>
  <c r="AQ262" i="11"/>
  <c r="AP262" i="11"/>
  <c r="AO262" i="11"/>
  <c r="AN262" i="11"/>
  <c r="AM262" i="11"/>
  <c r="AL262" i="11"/>
  <c r="AK262" i="11"/>
  <c r="AJ262" i="11"/>
  <c r="AI262" i="11"/>
  <c r="AH262" i="11"/>
  <c r="AG262" i="11"/>
  <c r="AF262" i="11"/>
  <c r="AE262" i="11"/>
  <c r="AD262" i="11"/>
  <c r="AC262" i="11"/>
  <c r="AB262" i="11"/>
  <c r="AA262" i="11"/>
  <c r="Z262" i="11"/>
  <c r="Y262" i="11"/>
  <c r="X262" i="11"/>
  <c r="W262" i="11"/>
  <c r="V262" i="11"/>
  <c r="U262" i="11"/>
  <c r="T262" i="11"/>
  <c r="S262" i="11"/>
  <c r="R262" i="11"/>
  <c r="Q262" i="11"/>
  <c r="H262" i="11"/>
  <c r="AT261" i="11"/>
  <c r="AS261" i="11"/>
  <c r="AR261" i="11"/>
  <c r="AQ261" i="11"/>
  <c r="AP261" i="11"/>
  <c r="AO261" i="11"/>
  <c r="AN261" i="11"/>
  <c r="AM261" i="11"/>
  <c r="AL261" i="11"/>
  <c r="AK261" i="11"/>
  <c r="AJ261" i="11"/>
  <c r="AI261" i="11"/>
  <c r="AH261" i="11"/>
  <c r="AG261" i="11"/>
  <c r="AF261" i="11"/>
  <c r="AE261" i="11"/>
  <c r="AD261" i="11"/>
  <c r="AC261" i="11"/>
  <c r="AB261" i="11"/>
  <c r="AA261" i="11"/>
  <c r="Z261" i="11"/>
  <c r="Y261" i="11"/>
  <c r="X261" i="11"/>
  <c r="W261" i="11"/>
  <c r="V261" i="11"/>
  <c r="U261" i="11"/>
  <c r="T261" i="11"/>
  <c r="S261" i="11"/>
  <c r="R261" i="11"/>
  <c r="Q261" i="11"/>
  <c r="H261" i="11"/>
  <c r="AT260" i="11"/>
  <c r="AS260" i="11"/>
  <c r="AR260" i="11"/>
  <c r="AQ260" i="11"/>
  <c r="AP260" i="11"/>
  <c r="AO260" i="11"/>
  <c r="AN260" i="11"/>
  <c r="AM260" i="11"/>
  <c r="AL260" i="11"/>
  <c r="AK260" i="11"/>
  <c r="AJ260" i="11"/>
  <c r="AI260" i="11"/>
  <c r="AH260" i="11"/>
  <c r="AG260" i="11"/>
  <c r="AF260" i="11"/>
  <c r="AE260" i="11"/>
  <c r="AD260" i="11"/>
  <c r="AC260" i="11"/>
  <c r="AB260" i="11"/>
  <c r="AA260" i="11"/>
  <c r="Z260" i="11"/>
  <c r="Y260" i="11"/>
  <c r="X260" i="11"/>
  <c r="W260" i="11"/>
  <c r="V260" i="11"/>
  <c r="U260" i="11"/>
  <c r="T260" i="11"/>
  <c r="S260" i="11"/>
  <c r="R260" i="11"/>
  <c r="Q260" i="11"/>
  <c r="H260" i="11"/>
  <c r="AT259" i="11"/>
  <c r="AS259" i="11"/>
  <c r="AR259" i="11"/>
  <c r="AQ259" i="11"/>
  <c r="AP259" i="11"/>
  <c r="AO259" i="11"/>
  <c r="AN259" i="11"/>
  <c r="AM259" i="11"/>
  <c r="AL259" i="11"/>
  <c r="AK259" i="11"/>
  <c r="AJ259" i="11"/>
  <c r="AI259" i="11"/>
  <c r="AH259" i="11"/>
  <c r="AG259" i="11"/>
  <c r="AF259" i="11"/>
  <c r="AE259" i="11"/>
  <c r="AD259" i="11"/>
  <c r="AC259" i="11"/>
  <c r="AB259" i="11"/>
  <c r="AA259" i="11"/>
  <c r="Z259" i="11"/>
  <c r="Y259" i="11"/>
  <c r="X259" i="11"/>
  <c r="W259" i="11"/>
  <c r="V259" i="11"/>
  <c r="U259" i="11"/>
  <c r="T259" i="11"/>
  <c r="S259" i="11"/>
  <c r="R259" i="11"/>
  <c r="Q259" i="11"/>
  <c r="H259" i="11"/>
  <c r="AT258" i="11"/>
  <c r="AS258" i="11"/>
  <c r="AR258" i="11"/>
  <c r="AQ258" i="11"/>
  <c r="AP258" i="11"/>
  <c r="AO258" i="11"/>
  <c r="AN258" i="11"/>
  <c r="AM258" i="11"/>
  <c r="AL258" i="11"/>
  <c r="AK258" i="11"/>
  <c r="AJ258" i="11"/>
  <c r="AI258" i="11"/>
  <c r="AH258" i="11"/>
  <c r="AG258" i="11"/>
  <c r="AF258" i="11"/>
  <c r="AE258" i="11"/>
  <c r="AD258" i="11"/>
  <c r="AC258" i="11"/>
  <c r="AB258" i="11"/>
  <c r="AA258" i="11"/>
  <c r="AA271" i="11" s="1"/>
  <c r="Z258" i="11"/>
  <c r="Y258" i="11"/>
  <c r="X258" i="11"/>
  <c r="W258" i="11"/>
  <c r="V258" i="11"/>
  <c r="U258" i="11"/>
  <c r="T258" i="11"/>
  <c r="S258" i="11"/>
  <c r="R258" i="11"/>
  <c r="Q258" i="11"/>
  <c r="H258" i="11"/>
  <c r="AT257" i="11"/>
  <c r="AS257" i="11"/>
  <c r="AR257" i="11"/>
  <c r="AQ257" i="11"/>
  <c r="AP257" i="11"/>
  <c r="AO257" i="11"/>
  <c r="AN257" i="11"/>
  <c r="AM257" i="11"/>
  <c r="AL257" i="11"/>
  <c r="AK257" i="11"/>
  <c r="AJ257" i="11"/>
  <c r="AI257" i="11"/>
  <c r="AH257" i="11"/>
  <c r="AG257" i="11"/>
  <c r="AF257" i="11"/>
  <c r="AE257" i="11"/>
  <c r="AD257" i="11"/>
  <c r="AC257" i="11"/>
  <c r="AB257" i="11"/>
  <c r="AA257" i="11"/>
  <c r="Z257" i="11"/>
  <c r="Y257" i="11"/>
  <c r="X257" i="11"/>
  <c r="W257" i="11"/>
  <c r="V257" i="11"/>
  <c r="U257" i="11"/>
  <c r="T257" i="11"/>
  <c r="S257" i="11"/>
  <c r="R257" i="11"/>
  <c r="Q257" i="11"/>
  <c r="H257" i="11"/>
  <c r="AT256" i="11"/>
  <c r="AS256" i="11"/>
  <c r="AR256" i="11"/>
  <c r="AQ256" i="11"/>
  <c r="AP256" i="11"/>
  <c r="AO256" i="11"/>
  <c r="AN256" i="11"/>
  <c r="AM256" i="11"/>
  <c r="AL256" i="11"/>
  <c r="AK256" i="11"/>
  <c r="AJ256" i="11"/>
  <c r="AI256" i="11"/>
  <c r="AH256" i="11"/>
  <c r="AG256" i="11"/>
  <c r="AF256" i="11"/>
  <c r="AE256" i="11"/>
  <c r="AD256" i="11"/>
  <c r="AC256" i="11"/>
  <c r="AB256" i="11"/>
  <c r="AA256" i="11"/>
  <c r="Z256" i="11"/>
  <c r="Y256" i="11"/>
  <c r="X256" i="11"/>
  <c r="W256" i="11"/>
  <c r="V256" i="11"/>
  <c r="U256" i="11"/>
  <c r="T256" i="11"/>
  <c r="S256" i="11"/>
  <c r="R256" i="11"/>
  <c r="Q256" i="11"/>
  <c r="H256" i="11"/>
  <c r="AT255" i="11"/>
  <c r="AS255" i="11"/>
  <c r="AR255" i="11"/>
  <c r="AQ255" i="11"/>
  <c r="AP255" i="11"/>
  <c r="AO255" i="11"/>
  <c r="AN255" i="11"/>
  <c r="AM255" i="11"/>
  <c r="AL255" i="11"/>
  <c r="AK255" i="11"/>
  <c r="AJ255" i="11"/>
  <c r="AI255" i="11"/>
  <c r="AH255" i="11"/>
  <c r="AG255" i="11"/>
  <c r="AF255" i="11"/>
  <c r="AE255" i="11"/>
  <c r="AD255" i="11"/>
  <c r="AC255" i="11"/>
  <c r="AB255" i="11"/>
  <c r="AA255" i="11"/>
  <c r="Z255" i="11"/>
  <c r="Y255" i="11"/>
  <c r="X255" i="11"/>
  <c r="W255" i="11"/>
  <c r="V255" i="11"/>
  <c r="U255" i="11"/>
  <c r="T255" i="11"/>
  <c r="S255" i="11"/>
  <c r="R255" i="11"/>
  <c r="Q255" i="11"/>
  <c r="H255" i="11"/>
  <c r="B251" i="11"/>
  <c r="L246" i="11"/>
  <c r="L245" i="11"/>
  <c r="L244" i="11"/>
  <c r="AT233" i="11"/>
  <c r="AS233" i="11"/>
  <c r="AR233" i="11"/>
  <c r="AQ233" i="11"/>
  <c r="AP233" i="11"/>
  <c r="AO233" i="11"/>
  <c r="AN233" i="11"/>
  <c r="AM233" i="11"/>
  <c r="AL233" i="11"/>
  <c r="AK233" i="11"/>
  <c r="AJ233" i="11"/>
  <c r="AI233" i="11"/>
  <c r="AH233" i="11"/>
  <c r="AG233" i="11"/>
  <c r="AF233" i="11"/>
  <c r="AE233" i="11"/>
  <c r="AD233" i="11"/>
  <c r="AC233" i="11"/>
  <c r="AB233" i="11"/>
  <c r="AA233" i="11"/>
  <c r="Z233" i="11"/>
  <c r="Y233" i="11"/>
  <c r="X233" i="11"/>
  <c r="W233" i="11"/>
  <c r="V233" i="11"/>
  <c r="U233" i="11"/>
  <c r="T233" i="11"/>
  <c r="S233" i="11"/>
  <c r="R233" i="11"/>
  <c r="Q233" i="11"/>
  <c r="H233" i="11"/>
  <c r="AT232" i="11"/>
  <c r="AS232" i="11"/>
  <c r="AR232" i="11"/>
  <c r="AQ232" i="11"/>
  <c r="AP232" i="11"/>
  <c r="AO232" i="11"/>
  <c r="AN232" i="11"/>
  <c r="AM232" i="11"/>
  <c r="AL232" i="11"/>
  <c r="AK232" i="11"/>
  <c r="AJ232" i="11"/>
  <c r="AI232" i="11"/>
  <c r="AH232" i="11"/>
  <c r="AG232" i="11"/>
  <c r="AF232" i="11"/>
  <c r="AE232" i="11"/>
  <c r="AD232" i="11"/>
  <c r="AC232" i="11"/>
  <c r="AB232" i="11"/>
  <c r="AA232" i="11"/>
  <c r="Z232" i="11"/>
  <c r="Y232" i="11"/>
  <c r="X232" i="11"/>
  <c r="W232" i="11"/>
  <c r="V232" i="11"/>
  <c r="U232" i="11"/>
  <c r="T232" i="11"/>
  <c r="S232" i="11"/>
  <c r="R232" i="11"/>
  <c r="Q232" i="11"/>
  <c r="H232" i="11"/>
  <c r="AT231" i="11"/>
  <c r="AS231" i="11"/>
  <c r="AR231" i="11"/>
  <c r="AQ231" i="11"/>
  <c r="AP231" i="11"/>
  <c r="AO231" i="11"/>
  <c r="AN231" i="11"/>
  <c r="AM231" i="11"/>
  <c r="AL231" i="11"/>
  <c r="AK231" i="11"/>
  <c r="AJ231" i="11"/>
  <c r="AI231" i="11"/>
  <c r="AH231" i="11"/>
  <c r="AG231" i="11"/>
  <c r="AF231" i="11"/>
  <c r="AE231" i="11"/>
  <c r="AD231" i="11"/>
  <c r="AC231" i="11"/>
  <c r="AB231" i="11"/>
  <c r="AA231" i="11"/>
  <c r="Z231" i="11"/>
  <c r="Y231" i="11"/>
  <c r="X231" i="11"/>
  <c r="W231" i="11"/>
  <c r="V231" i="11"/>
  <c r="U231" i="11"/>
  <c r="T231" i="11"/>
  <c r="S231" i="11"/>
  <c r="R231" i="11"/>
  <c r="Q231" i="11"/>
  <c r="H231" i="11"/>
  <c r="AT230" i="11"/>
  <c r="AS230" i="11"/>
  <c r="AR230" i="11"/>
  <c r="AQ230" i="11"/>
  <c r="AP230" i="11"/>
  <c r="AO230" i="11"/>
  <c r="AN230" i="11"/>
  <c r="AM230" i="11"/>
  <c r="AL230" i="11"/>
  <c r="AK230" i="11"/>
  <c r="AJ230" i="11"/>
  <c r="AI230" i="11"/>
  <c r="AH230" i="11"/>
  <c r="AG230" i="11"/>
  <c r="AF230" i="11"/>
  <c r="AE230" i="11"/>
  <c r="AD230" i="11"/>
  <c r="AC230" i="11"/>
  <c r="AB230" i="11"/>
  <c r="AA230" i="11"/>
  <c r="Z230" i="11"/>
  <c r="Y230" i="11"/>
  <c r="X230" i="11"/>
  <c r="W230" i="11"/>
  <c r="V230" i="11"/>
  <c r="U230" i="11"/>
  <c r="T230" i="11"/>
  <c r="S230" i="11"/>
  <c r="R230" i="11"/>
  <c r="Q230" i="11"/>
  <c r="H230" i="11"/>
  <c r="AT229" i="11"/>
  <c r="AS229" i="11"/>
  <c r="AR229" i="11"/>
  <c r="AQ229" i="11"/>
  <c r="AP229" i="11"/>
  <c r="AO229" i="11"/>
  <c r="AN229" i="11"/>
  <c r="AM229" i="11"/>
  <c r="AL229" i="11"/>
  <c r="AK229" i="11"/>
  <c r="AJ229" i="11"/>
  <c r="AI229" i="11"/>
  <c r="AH229" i="11"/>
  <c r="AG229" i="11"/>
  <c r="AF229" i="11"/>
  <c r="AE229" i="11"/>
  <c r="AD229" i="11"/>
  <c r="AC229" i="11"/>
  <c r="AB229" i="11"/>
  <c r="AA229" i="11"/>
  <c r="Z229" i="11"/>
  <c r="Y229" i="11"/>
  <c r="X229" i="11"/>
  <c r="W229" i="11"/>
  <c r="V229" i="11"/>
  <c r="U229" i="11"/>
  <c r="T229" i="11"/>
  <c r="S229" i="11"/>
  <c r="R229" i="11"/>
  <c r="Q229" i="11"/>
  <c r="H229" i="11"/>
  <c r="AT228" i="11"/>
  <c r="AS228" i="11"/>
  <c r="AR228" i="11"/>
  <c r="AQ228" i="11"/>
  <c r="AP228" i="11"/>
  <c r="AO228" i="11"/>
  <c r="AN228" i="11"/>
  <c r="AM228" i="11"/>
  <c r="AL228" i="11"/>
  <c r="AK228" i="11"/>
  <c r="AJ228" i="11"/>
  <c r="AI228" i="11"/>
  <c r="AH228" i="11"/>
  <c r="AG228" i="11"/>
  <c r="AF228" i="11"/>
  <c r="AE228" i="11"/>
  <c r="AD228" i="11"/>
  <c r="AC228" i="11"/>
  <c r="AB228" i="11"/>
  <c r="AA228" i="11"/>
  <c r="Z228" i="11"/>
  <c r="Y228" i="11"/>
  <c r="X228" i="11"/>
  <c r="W228" i="11"/>
  <c r="V228" i="11"/>
  <c r="U228" i="11"/>
  <c r="T228" i="11"/>
  <c r="S228" i="11"/>
  <c r="R228" i="11"/>
  <c r="Q228" i="11"/>
  <c r="H228" i="11"/>
  <c r="AT227" i="11"/>
  <c r="AS227" i="11"/>
  <c r="AR227" i="11"/>
  <c r="AQ227" i="11"/>
  <c r="AP227" i="11"/>
  <c r="AO227" i="11"/>
  <c r="AN227" i="11"/>
  <c r="AM227" i="11"/>
  <c r="AL227" i="11"/>
  <c r="AK227" i="11"/>
  <c r="AJ227" i="11"/>
  <c r="AI227" i="11"/>
  <c r="AH227" i="11"/>
  <c r="AG227" i="11"/>
  <c r="AF227" i="11"/>
  <c r="AE227" i="11"/>
  <c r="AD227" i="11"/>
  <c r="AC227" i="11"/>
  <c r="AB227" i="11"/>
  <c r="AA227" i="11"/>
  <c r="Z227" i="11"/>
  <c r="Y227" i="11"/>
  <c r="X227" i="11"/>
  <c r="W227" i="11"/>
  <c r="V227" i="11"/>
  <c r="U227" i="11"/>
  <c r="T227" i="11"/>
  <c r="S227" i="11"/>
  <c r="R227" i="11"/>
  <c r="Q227" i="11"/>
  <c r="H227" i="11"/>
  <c r="AT226" i="11"/>
  <c r="AS226" i="11"/>
  <c r="AR226" i="11"/>
  <c r="AQ226" i="11"/>
  <c r="AP226" i="11"/>
  <c r="AO226" i="11"/>
  <c r="AN226" i="11"/>
  <c r="AM226" i="11"/>
  <c r="AL226" i="11"/>
  <c r="AK226" i="11"/>
  <c r="AJ226" i="11"/>
  <c r="AI226" i="11"/>
  <c r="AH226" i="11"/>
  <c r="AG226" i="11"/>
  <c r="AF226" i="11"/>
  <c r="AE226" i="11"/>
  <c r="AD226" i="11"/>
  <c r="AC226" i="11"/>
  <c r="AB226" i="11"/>
  <c r="AA226" i="11"/>
  <c r="Z226" i="11"/>
  <c r="Y226" i="11"/>
  <c r="X226" i="11"/>
  <c r="W226" i="11"/>
  <c r="V226" i="11"/>
  <c r="U226" i="11"/>
  <c r="T226" i="11"/>
  <c r="S226" i="11"/>
  <c r="R226" i="11"/>
  <c r="Q226" i="11"/>
  <c r="H226" i="11"/>
  <c r="AT225" i="11"/>
  <c r="AS225" i="11"/>
  <c r="AR225" i="11"/>
  <c r="AQ225" i="11"/>
  <c r="AP225" i="11"/>
  <c r="AO225" i="11"/>
  <c r="AN225" i="11"/>
  <c r="AM225" i="11"/>
  <c r="AL225" i="11"/>
  <c r="AK225" i="11"/>
  <c r="AJ225" i="11"/>
  <c r="AI225" i="11"/>
  <c r="AH225" i="11"/>
  <c r="AG225" i="11"/>
  <c r="AF225" i="11"/>
  <c r="AE225" i="11"/>
  <c r="AD225" i="11"/>
  <c r="AC225" i="11"/>
  <c r="AB225" i="11"/>
  <c r="AA225" i="11"/>
  <c r="Z225" i="11"/>
  <c r="Y225" i="11"/>
  <c r="X225" i="11"/>
  <c r="W225" i="11"/>
  <c r="V225" i="11"/>
  <c r="U225" i="11"/>
  <c r="T225" i="11"/>
  <c r="S225" i="11"/>
  <c r="R225" i="11"/>
  <c r="Q225" i="11"/>
  <c r="H225" i="11"/>
  <c r="AT224" i="11"/>
  <c r="AS224" i="11"/>
  <c r="AR224" i="11"/>
  <c r="AQ224" i="11"/>
  <c r="AP224" i="11"/>
  <c r="AO224" i="11"/>
  <c r="AN224" i="11"/>
  <c r="AM224" i="11"/>
  <c r="AL224" i="11"/>
  <c r="AK224" i="11"/>
  <c r="AJ224" i="11"/>
  <c r="AI224" i="11"/>
  <c r="AH224" i="11"/>
  <c r="AG224" i="11"/>
  <c r="AF224" i="11"/>
  <c r="AE224" i="11"/>
  <c r="AD224" i="11"/>
  <c r="AC224" i="11"/>
  <c r="AB224" i="11"/>
  <c r="AA224" i="11"/>
  <c r="Z224" i="11"/>
  <c r="Y224" i="11"/>
  <c r="X224" i="11"/>
  <c r="W224" i="11"/>
  <c r="V224" i="11"/>
  <c r="U224" i="11"/>
  <c r="T224" i="11"/>
  <c r="S224" i="11"/>
  <c r="R224" i="11"/>
  <c r="Q224" i="11"/>
  <c r="H224" i="11"/>
  <c r="AT223" i="11"/>
  <c r="AS223" i="11"/>
  <c r="AR223" i="11"/>
  <c r="AQ223" i="11"/>
  <c r="AP223" i="11"/>
  <c r="AO223" i="11"/>
  <c r="AN223" i="11"/>
  <c r="AM223" i="11"/>
  <c r="AL223" i="11"/>
  <c r="AK223" i="11"/>
  <c r="AJ223" i="11"/>
  <c r="AI223" i="11"/>
  <c r="AH223" i="11"/>
  <c r="AG223" i="11"/>
  <c r="AF223" i="11"/>
  <c r="AE223" i="11"/>
  <c r="AD223" i="11"/>
  <c r="AC223" i="11"/>
  <c r="AB223" i="11"/>
  <c r="AA223" i="11"/>
  <c r="Z223" i="11"/>
  <c r="Y223" i="11"/>
  <c r="X223" i="11"/>
  <c r="W223" i="11"/>
  <c r="V223" i="11"/>
  <c r="U223" i="11"/>
  <c r="T223" i="11"/>
  <c r="S223" i="11"/>
  <c r="R223" i="11"/>
  <c r="Q223" i="11"/>
  <c r="H223" i="11"/>
  <c r="AT222" i="11"/>
  <c r="AS222" i="11"/>
  <c r="AR222" i="11"/>
  <c r="AQ222" i="11"/>
  <c r="AP222" i="11"/>
  <c r="AO222" i="11"/>
  <c r="AN222" i="11"/>
  <c r="AM222" i="11"/>
  <c r="AL222" i="11"/>
  <c r="AK222" i="11"/>
  <c r="AJ222" i="11"/>
  <c r="AI222" i="11"/>
  <c r="AH222" i="11"/>
  <c r="AG222" i="11"/>
  <c r="AF222" i="11"/>
  <c r="AE222" i="11"/>
  <c r="AD222" i="11"/>
  <c r="AC222" i="11"/>
  <c r="AB222" i="11"/>
  <c r="AA222" i="11"/>
  <c r="Z222" i="11"/>
  <c r="Y222" i="11"/>
  <c r="X222" i="11"/>
  <c r="W222" i="11"/>
  <c r="V222" i="11"/>
  <c r="U222" i="11"/>
  <c r="T222" i="11"/>
  <c r="S222" i="11"/>
  <c r="R222" i="11"/>
  <c r="Q222" i="11"/>
  <c r="H222" i="11"/>
  <c r="AT221" i="11"/>
  <c r="AS221" i="11"/>
  <c r="AR221" i="11"/>
  <c r="AQ221" i="11"/>
  <c r="AP221" i="11"/>
  <c r="AO221" i="11"/>
  <c r="AN221" i="11"/>
  <c r="AM221" i="11"/>
  <c r="AL221" i="11"/>
  <c r="AK221" i="11"/>
  <c r="AJ221" i="11"/>
  <c r="AI221" i="11"/>
  <c r="AH221" i="11"/>
  <c r="AG221" i="11"/>
  <c r="AF221" i="11"/>
  <c r="AE221" i="11"/>
  <c r="AD221" i="11"/>
  <c r="AC221" i="11"/>
  <c r="AB221" i="11"/>
  <c r="AA221" i="11"/>
  <c r="Z221" i="11"/>
  <c r="Y221" i="11"/>
  <c r="X221" i="11"/>
  <c r="W221" i="11"/>
  <c r="V221" i="11"/>
  <c r="U221" i="11"/>
  <c r="T221" i="11"/>
  <c r="S221" i="11"/>
  <c r="R221" i="11"/>
  <c r="Q221" i="11"/>
  <c r="H221" i="11"/>
  <c r="AT220" i="11"/>
  <c r="AS220" i="11"/>
  <c r="AR220" i="11"/>
  <c r="AQ220" i="11"/>
  <c r="AP220" i="11"/>
  <c r="AO220" i="11"/>
  <c r="AN220" i="11"/>
  <c r="AM220" i="11"/>
  <c r="AL220" i="11"/>
  <c r="AK220" i="11"/>
  <c r="AJ220" i="11"/>
  <c r="AI220" i="11"/>
  <c r="AH220" i="11"/>
  <c r="AG220" i="11"/>
  <c r="AF220" i="11"/>
  <c r="AE220" i="11"/>
  <c r="AD220" i="11"/>
  <c r="AC220" i="11"/>
  <c r="AB220" i="11"/>
  <c r="AA220" i="11"/>
  <c r="Z220" i="11"/>
  <c r="Y220" i="11"/>
  <c r="X220" i="11"/>
  <c r="W220" i="11"/>
  <c r="V220" i="11"/>
  <c r="U220" i="11"/>
  <c r="T220" i="11"/>
  <c r="S220" i="11"/>
  <c r="R220" i="11"/>
  <c r="Q220" i="11"/>
  <c r="H220" i="11"/>
  <c r="AT219" i="11"/>
  <c r="AS219" i="11"/>
  <c r="AR219" i="11"/>
  <c r="AQ219" i="11"/>
  <c r="AP219" i="11"/>
  <c r="AO219" i="11"/>
  <c r="AN219" i="11"/>
  <c r="AM219" i="11"/>
  <c r="AL219" i="11"/>
  <c r="AK219" i="11"/>
  <c r="AJ219" i="11"/>
  <c r="AI219" i="11"/>
  <c r="AH219" i="11"/>
  <c r="AG219" i="11"/>
  <c r="AF219" i="11"/>
  <c r="AE219" i="11"/>
  <c r="AD219" i="11"/>
  <c r="AC219" i="11"/>
  <c r="AB219" i="11"/>
  <c r="AA219" i="11"/>
  <c r="Z219" i="11"/>
  <c r="Y219" i="11"/>
  <c r="X219" i="11"/>
  <c r="W219" i="11"/>
  <c r="V219" i="11"/>
  <c r="U219" i="11"/>
  <c r="T219" i="11"/>
  <c r="S219" i="11"/>
  <c r="R219" i="11"/>
  <c r="Q219" i="11"/>
  <c r="H219" i="11"/>
  <c r="AT218" i="11"/>
  <c r="AS218" i="11"/>
  <c r="AR218" i="11"/>
  <c r="AQ218" i="11"/>
  <c r="AP218" i="11"/>
  <c r="AO218" i="11"/>
  <c r="AN218" i="11"/>
  <c r="AM218" i="11"/>
  <c r="AL218" i="11"/>
  <c r="AK218" i="11"/>
  <c r="AJ218" i="11"/>
  <c r="AI218" i="11"/>
  <c r="AH218" i="11"/>
  <c r="AG218" i="11"/>
  <c r="AF218" i="11"/>
  <c r="AE218" i="11"/>
  <c r="AD218" i="11"/>
  <c r="AC218" i="11"/>
  <c r="AB218" i="11"/>
  <c r="AA218" i="11"/>
  <c r="Z218" i="11"/>
  <c r="Y218" i="11"/>
  <c r="X218" i="11"/>
  <c r="W218" i="11"/>
  <c r="V218" i="11"/>
  <c r="U218" i="11"/>
  <c r="T218" i="11"/>
  <c r="S218" i="11"/>
  <c r="R218" i="11"/>
  <c r="Q218" i="11"/>
  <c r="H218" i="11"/>
  <c r="B214" i="11"/>
  <c r="L209" i="11"/>
  <c r="L208" i="11"/>
  <c r="L207" i="11"/>
  <c r="AT196" i="11"/>
  <c r="AS196" i="11"/>
  <c r="AR196" i="11"/>
  <c r="AQ196" i="11"/>
  <c r="AP196" i="11"/>
  <c r="AO196" i="11"/>
  <c r="AN196" i="11"/>
  <c r="AM196" i="11"/>
  <c r="AL196" i="11"/>
  <c r="AK196" i="11"/>
  <c r="AJ196" i="11"/>
  <c r="AI196" i="11"/>
  <c r="AH196" i="11"/>
  <c r="AG196" i="11"/>
  <c r="AF196" i="11"/>
  <c r="AE196" i="11"/>
  <c r="AD196" i="11"/>
  <c r="AC196" i="11"/>
  <c r="AB196" i="11"/>
  <c r="AA196" i="11"/>
  <c r="Z196" i="11"/>
  <c r="Y196" i="11"/>
  <c r="X196" i="11"/>
  <c r="W196" i="11"/>
  <c r="V196" i="11"/>
  <c r="U196" i="11"/>
  <c r="T196" i="11"/>
  <c r="S196" i="11"/>
  <c r="R196" i="11"/>
  <c r="Q196" i="11"/>
  <c r="H196" i="11"/>
  <c r="AT195" i="11"/>
  <c r="AS195" i="11"/>
  <c r="AR195" i="11"/>
  <c r="AQ195" i="11"/>
  <c r="AP195" i="11"/>
  <c r="AO195" i="11"/>
  <c r="AN195" i="11"/>
  <c r="AM195" i="11"/>
  <c r="AL195" i="11"/>
  <c r="AK195" i="11"/>
  <c r="AJ195" i="11"/>
  <c r="AI195" i="11"/>
  <c r="AH195" i="11"/>
  <c r="AG195" i="11"/>
  <c r="AF195" i="11"/>
  <c r="AE195" i="11"/>
  <c r="AD195" i="11"/>
  <c r="AC195" i="11"/>
  <c r="AB195" i="11"/>
  <c r="AA195" i="11"/>
  <c r="Z195" i="11"/>
  <c r="Y195" i="11"/>
  <c r="X195" i="11"/>
  <c r="W195" i="11"/>
  <c r="V195" i="11"/>
  <c r="U195" i="11"/>
  <c r="T195" i="11"/>
  <c r="S195" i="11"/>
  <c r="R195" i="11"/>
  <c r="Q195" i="11"/>
  <c r="H195" i="11"/>
  <c r="AT194" i="11"/>
  <c r="AS194" i="11"/>
  <c r="AR194" i="11"/>
  <c r="AQ194" i="11"/>
  <c r="AP194" i="11"/>
  <c r="AO194" i="11"/>
  <c r="AN194" i="11"/>
  <c r="AM194" i="11"/>
  <c r="AL194" i="11"/>
  <c r="AK194" i="11"/>
  <c r="AJ194" i="11"/>
  <c r="AI194" i="11"/>
  <c r="AH194" i="11"/>
  <c r="AG194" i="11"/>
  <c r="AF194" i="11"/>
  <c r="AE194" i="11"/>
  <c r="AD194" i="11"/>
  <c r="AC194" i="11"/>
  <c r="AB194" i="11"/>
  <c r="AA194" i="11"/>
  <c r="Z194" i="11"/>
  <c r="Y194" i="11"/>
  <c r="X194" i="11"/>
  <c r="W194" i="11"/>
  <c r="V194" i="11"/>
  <c r="U194" i="11"/>
  <c r="T194" i="11"/>
  <c r="S194" i="11"/>
  <c r="R194" i="11"/>
  <c r="Q194" i="11"/>
  <c r="H194" i="11"/>
  <c r="AT193" i="11"/>
  <c r="AS193" i="11"/>
  <c r="AR193" i="11"/>
  <c r="AQ193" i="11"/>
  <c r="AP193" i="11"/>
  <c r="AO193" i="11"/>
  <c r="AN193" i="11"/>
  <c r="AM193" i="11"/>
  <c r="AL193" i="11"/>
  <c r="AK193" i="11"/>
  <c r="AJ193" i="11"/>
  <c r="AI193" i="11"/>
  <c r="AH193" i="11"/>
  <c r="AG193" i="11"/>
  <c r="AF193" i="11"/>
  <c r="AE193" i="11"/>
  <c r="AD193" i="11"/>
  <c r="AC193" i="11"/>
  <c r="AB193" i="11"/>
  <c r="AA193" i="11"/>
  <c r="Z193" i="11"/>
  <c r="Y193" i="11"/>
  <c r="X193" i="11"/>
  <c r="W193" i="11"/>
  <c r="V193" i="11"/>
  <c r="U193" i="11"/>
  <c r="T193" i="11"/>
  <c r="S193" i="11"/>
  <c r="R193" i="11"/>
  <c r="Q193" i="11"/>
  <c r="H193" i="11"/>
  <c r="AT192" i="11"/>
  <c r="AS192" i="11"/>
  <c r="AR192" i="11"/>
  <c r="AQ192" i="11"/>
  <c r="AP192" i="11"/>
  <c r="AO192" i="11"/>
  <c r="AN192" i="11"/>
  <c r="AM192" i="11"/>
  <c r="AL192" i="11"/>
  <c r="AK192" i="11"/>
  <c r="AJ192" i="11"/>
  <c r="AI192" i="11"/>
  <c r="AH192" i="11"/>
  <c r="AG192" i="11"/>
  <c r="AF192" i="11"/>
  <c r="AE192" i="11"/>
  <c r="AD192" i="11"/>
  <c r="AC192" i="11"/>
  <c r="AB192" i="11"/>
  <c r="AA192" i="11"/>
  <c r="Z192" i="11"/>
  <c r="Y192" i="11"/>
  <c r="X192" i="11"/>
  <c r="W192" i="11"/>
  <c r="V192" i="11"/>
  <c r="U192" i="11"/>
  <c r="T192" i="11"/>
  <c r="S192" i="11"/>
  <c r="R192" i="11"/>
  <c r="Q192" i="11"/>
  <c r="H192" i="11"/>
  <c r="AT191" i="11"/>
  <c r="AS191" i="11"/>
  <c r="AR191" i="11"/>
  <c r="AQ191" i="11"/>
  <c r="AP191" i="11"/>
  <c r="AO191" i="11"/>
  <c r="AN191" i="11"/>
  <c r="AM191" i="11"/>
  <c r="AL191" i="11"/>
  <c r="AK191" i="11"/>
  <c r="AJ191" i="11"/>
  <c r="AI191" i="11"/>
  <c r="AH191" i="11"/>
  <c r="AG191" i="11"/>
  <c r="AF191" i="11"/>
  <c r="AE191" i="11"/>
  <c r="AD191" i="11"/>
  <c r="AC191" i="11"/>
  <c r="AB191" i="11"/>
  <c r="AA191" i="11"/>
  <c r="Z191" i="11"/>
  <c r="Y191" i="11"/>
  <c r="X191" i="11"/>
  <c r="W191" i="11"/>
  <c r="V191" i="11"/>
  <c r="U191" i="11"/>
  <c r="T191" i="11"/>
  <c r="S191" i="11"/>
  <c r="R191" i="11"/>
  <c r="Q191" i="11"/>
  <c r="H191" i="11"/>
  <c r="AT190" i="11"/>
  <c r="AS190" i="11"/>
  <c r="AR190" i="11"/>
  <c r="AQ190" i="11"/>
  <c r="AP190" i="11"/>
  <c r="AO190" i="11"/>
  <c r="AN190" i="11"/>
  <c r="AM190" i="11"/>
  <c r="AL190" i="11"/>
  <c r="AK190" i="11"/>
  <c r="AJ190" i="11"/>
  <c r="AI190" i="11"/>
  <c r="AH190" i="11"/>
  <c r="AG190" i="11"/>
  <c r="AF190" i="11"/>
  <c r="AE190" i="11"/>
  <c r="AD190" i="11"/>
  <c r="AC190" i="11"/>
  <c r="AB190" i="11"/>
  <c r="AA190" i="11"/>
  <c r="Z190" i="11"/>
  <c r="Y190" i="11"/>
  <c r="X190" i="11"/>
  <c r="W190" i="11"/>
  <c r="V190" i="11"/>
  <c r="U190" i="11"/>
  <c r="T190" i="11"/>
  <c r="S190" i="11"/>
  <c r="R190" i="11"/>
  <c r="Q190" i="11"/>
  <c r="H190" i="11"/>
  <c r="AT189" i="11"/>
  <c r="AS189" i="11"/>
  <c r="AR189" i="11"/>
  <c r="AQ189" i="11"/>
  <c r="AP189" i="11"/>
  <c r="AO189" i="11"/>
  <c r="AN189" i="11"/>
  <c r="AM189" i="11"/>
  <c r="AL189" i="11"/>
  <c r="AK189" i="11"/>
  <c r="AJ189" i="11"/>
  <c r="AI189" i="11"/>
  <c r="AH189" i="11"/>
  <c r="AG189" i="11"/>
  <c r="AF189" i="11"/>
  <c r="AE189" i="11"/>
  <c r="AD189" i="11"/>
  <c r="AC189" i="11"/>
  <c r="AB189" i="11"/>
  <c r="AA189" i="11"/>
  <c r="Z189" i="11"/>
  <c r="Y189" i="11"/>
  <c r="X189" i="11"/>
  <c r="W189" i="11"/>
  <c r="V189" i="11"/>
  <c r="U189" i="11"/>
  <c r="T189" i="11"/>
  <c r="S189" i="11"/>
  <c r="R189" i="11"/>
  <c r="Q189" i="11"/>
  <c r="H189" i="11"/>
  <c r="AT188" i="11"/>
  <c r="AS188" i="11"/>
  <c r="AR188" i="11"/>
  <c r="AQ188" i="11"/>
  <c r="AP188" i="11"/>
  <c r="AO188" i="11"/>
  <c r="AN188" i="11"/>
  <c r="AM188" i="11"/>
  <c r="AL188" i="11"/>
  <c r="AK188" i="11"/>
  <c r="AJ188" i="11"/>
  <c r="AI188" i="11"/>
  <c r="AH188" i="11"/>
  <c r="AG188" i="11"/>
  <c r="AF188" i="11"/>
  <c r="AE188" i="11"/>
  <c r="AD188" i="11"/>
  <c r="AC188" i="11"/>
  <c r="AB188" i="11"/>
  <c r="AA188" i="11"/>
  <c r="Z188" i="11"/>
  <c r="Y188" i="11"/>
  <c r="X188" i="11"/>
  <c r="W188" i="11"/>
  <c r="V188" i="11"/>
  <c r="U188" i="11"/>
  <c r="T188" i="11"/>
  <c r="S188" i="11"/>
  <c r="R188" i="11"/>
  <c r="Q188" i="11"/>
  <c r="H188" i="11"/>
  <c r="AT187" i="11"/>
  <c r="AS187" i="11"/>
  <c r="AR187" i="11"/>
  <c r="AQ187" i="11"/>
  <c r="AP187" i="11"/>
  <c r="AO187" i="11"/>
  <c r="AN187" i="11"/>
  <c r="AM187" i="11"/>
  <c r="AL187" i="11"/>
  <c r="AK187" i="11"/>
  <c r="AJ187" i="11"/>
  <c r="AI187" i="11"/>
  <c r="AH187" i="11"/>
  <c r="AG187" i="11"/>
  <c r="AF187" i="11"/>
  <c r="AE187" i="11"/>
  <c r="AD187" i="11"/>
  <c r="AC187" i="11"/>
  <c r="AB187" i="11"/>
  <c r="AA187" i="11"/>
  <c r="Z187" i="11"/>
  <c r="Y187" i="11"/>
  <c r="X187" i="11"/>
  <c r="W187" i="11"/>
  <c r="V187" i="11"/>
  <c r="U187" i="11"/>
  <c r="T187" i="11"/>
  <c r="S187" i="11"/>
  <c r="R187" i="11"/>
  <c r="Q187" i="11"/>
  <c r="H187" i="11"/>
  <c r="AT186" i="11"/>
  <c r="AS186" i="11"/>
  <c r="AR186" i="11"/>
  <c r="AQ186" i="11"/>
  <c r="AP186" i="11"/>
  <c r="AO186" i="11"/>
  <c r="AN186" i="11"/>
  <c r="AM186" i="11"/>
  <c r="AL186" i="11"/>
  <c r="AK186" i="11"/>
  <c r="AJ186" i="11"/>
  <c r="AI186" i="11"/>
  <c r="AH186" i="11"/>
  <c r="AG186" i="11"/>
  <c r="AF186" i="11"/>
  <c r="AE186" i="11"/>
  <c r="AD186" i="11"/>
  <c r="AC186" i="11"/>
  <c r="AB186" i="11"/>
  <c r="AA186" i="11"/>
  <c r="Z186" i="11"/>
  <c r="Y186" i="11"/>
  <c r="X186" i="11"/>
  <c r="W186" i="11"/>
  <c r="V186" i="11"/>
  <c r="U186" i="11"/>
  <c r="T186" i="11"/>
  <c r="S186" i="11"/>
  <c r="R186" i="11"/>
  <c r="Q186" i="11"/>
  <c r="H186" i="11"/>
  <c r="AT185" i="11"/>
  <c r="AS185" i="11"/>
  <c r="AR185" i="11"/>
  <c r="AQ185" i="11"/>
  <c r="AP185" i="11"/>
  <c r="AO185" i="11"/>
  <c r="AN185" i="11"/>
  <c r="AM185" i="11"/>
  <c r="AL185" i="11"/>
  <c r="AK185" i="11"/>
  <c r="AJ185" i="11"/>
  <c r="AI185" i="11"/>
  <c r="AH185" i="11"/>
  <c r="AG185" i="11"/>
  <c r="AF185" i="11"/>
  <c r="AE185" i="11"/>
  <c r="AD185" i="11"/>
  <c r="AC185" i="11"/>
  <c r="AB185" i="11"/>
  <c r="AA185" i="11"/>
  <c r="Z185" i="11"/>
  <c r="Y185" i="11"/>
  <c r="X185" i="11"/>
  <c r="W185" i="11"/>
  <c r="V185" i="11"/>
  <c r="U185" i="11"/>
  <c r="T185" i="11"/>
  <c r="S185" i="11"/>
  <c r="R185" i="11"/>
  <c r="Q185" i="11"/>
  <c r="H185" i="11"/>
  <c r="AT184" i="11"/>
  <c r="AS184" i="11"/>
  <c r="AR184" i="11"/>
  <c r="AQ184" i="11"/>
  <c r="AP184" i="11"/>
  <c r="AO184" i="11"/>
  <c r="AN184" i="11"/>
  <c r="AM184" i="11"/>
  <c r="AL184" i="11"/>
  <c r="AK184" i="11"/>
  <c r="AJ184" i="11"/>
  <c r="AI184" i="11"/>
  <c r="AH184" i="11"/>
  <c r="AG184" i="11"/>
  <c r="AF184" i="11"/>
  <c r="AE184" i="11"/>
  <c r="AD184" i="11"/>
  <c r="AC184" i="11"/>
  <c r="AB184" i="11"/>
  <c r="AA184" i="11"/>
  <c r="Z184" i="11"/>
  <c r="Y184" i="11"/>
  <c r="X184" i="11"/>
  <c r="W184" i="11"/>
  <c r="V184" i="11"/>
  <c r="T184" i="11"/>
  <c r="R184" i="11"/>
  <c r="H184" i="11"/>
  <c r="Q184" i="11" s="1"/>
  <c r="AT183" i="11"/>
  <c r="AS183" i="11"/>
  <c r="AR183" i="11"/>
  <c r="AQ183" i="11"/>
  <c r="AP183" i="11"/>
  <c r="AO183" i="11"/>
  <c r="AN183" i="11"/>
  <c r="AM183" i="11"/>
  <c r="AL183" i="11"/>
  <c r="AK183" i="11"/>
  <c r="AJ183" i="11"/>
  <c r="AI183" i="11"/>
  <c r="AH183" i="11"/>
  <c r="AG183" i="11"/>
  <c r="AF183" i="11"/>
  <c r="AE183" i="11"/>
  <c r="AD183" i="11"/>
  <c r="AC183" i="11"/>
  <c r="AB183" i="11"/>
  <c r="AA183" i="11"/>
  <c r="Z183" i="11"/>
  <c r="Y183" i="11"/>
  <c r="X183" i="11"/>
  <c r="W183" i="11"/>
  <c r="V183" i="11"/>
  <c r="T183" i="11"/>
  <c r="R183" i="11"/>
  <c r="H183" i="11"/>
  <c r="AT182" i="11"/>
  <c r="AS182" i="11"/>
  <c r="AR182" i="11"/>
  <c r="AQ182" i="11"/>
  <c r="AP182" i="11"/>
  <c r="AO182" i="11"/>
  <c r="AN182" i="11"/>
  <c r="AM182" i="11"/>
  <c r="AL182" i="11"/>
  <c r="AK182" i="11"/>
  <c r="AJ182" i="11"/>
  <c r="AI182" i="11"/>
  <c r="AH182" i="11"/>
  <c r="AG182" i="11"/>
  <c r="AF182" i="11"/>
  <c r="AE182" i="11"/>
  <c r="AD182" i="11"/>
  <c r="AC182" i="11"/>
  <c r="AB182" i="11"/>
  <c r="AA182" i="11"/>
  <c r="Z182" i="11"/>
  <c r="Y182" i="11"/>
  <c r="X182" i="11"/>
  <c r="W182" i="11"/>
  <c r="V182" i="11"/>
  <c r="H182" i="11"/>
  <c r="U182" i="11" s="1"/>
  <c r="AT181" i="11"/>
  <c r="AS181" i="11"/>
  <c r="AR181" i="11"/>
  <c r="AQ181" i="11"/>
  <c r="AP181" i="11"/>
  <c r="AO181" i="11"/>
  <c r="AN181" i="11"/>
  <c r="AM181" i="11"/>
  <c r="AL181" i="11"/>
  <c r="AK181" i="11"/>
  <c r="AJ181" i="11"/>
  <c r="AI181" i="11"/>
  <c r="AH181" i="11"/>
  <c r="AG181" i="11"/>
  <c r="AF181" i="11"/>
  <c r="AE181" i="11"/>
  <c r="AD181" i="11"/>
  <c r="AC181" i="11"/>
  <c r="AB181" i="11"/>
  <c r="AA181" i="11"/>
  <c r="Z181" i="11"/>
  <c r="Y181" i="11"/>
  <c r="X181" i="11"/>
  <c r="W181" i="11"/>
  <c r="V181" i="11"/>
  <c r="U181" i="11"/>
  <c r="T181" i="11"/>
  <c r="S181" i="11"/>
  <c r="R181" i="11"/>
  <c r="H181" i="11"/>
  <c r="Q181" i="11" s="1"/>
  <c r="B177" i="11"/>
  <c r="L172" i="11"/>
  <c r="L171" i="11"/>
  <c r="L170" i="11"/>
  <c r="AT159" i="11"/>
  <c r="AS159" i="11"/>
  <c r="AR159" i="11"/>
  <c r="AQ159" i="11"/>
  <c r="AP159" i="11"/>
  <c r="AO159" i="11"/>
  <c r="AN159" i="11"/>
  <c r="AM159" i="11"/>
  <c r="AL159" i="11"/>
  <c r="AK159" i="11"/>
  <c r="AJ159" i="11"/>
  <c r="AI159" i="11"/>
  <c r="AH159" i="11"/>
  <c r="AG159" i="11"/>
  <c r="AF159" i="11"/>
  <c r="AE159" i="11"/>
  <c r="AD159" i="11"/>
  <c r="AC159" i="11"/>
  <c r="AB159" i="11"/>
  <c r="AA159" i="11"/>
  <c r="Z159" i="11"/>
  <c r="Y159" i="11"/>
  <c r="X159" i="11"/>
  <c r="W159" i="11"/>
  <c r="V159" i="11"/>
  <c r="U159" i="11"/>
  <c r="T159" i="11"/>
  <c r="S159" i="11"/>
  <c r="R159" i="11"/>
  <c r="Q159" i="11"/>
  <c r="H159" i="11"/>
  <c r="AT158" i="11"/>
  <c r="AS158" i="11"/>
  <c r="AR158" i="11"/>
  <c r="AQ158" i="11"/>
  <c r="AP158" i="11"/>
  <c r="AO158" i="11"/>
  <c r="AN158" i="11"/>
  <c r="AM158" i="11"/>
  <c r="AL158" i="11"/>
  <c r="AK158" i="11"/>
  <c r="AJ158" i="11"/>
  <c r="AI158" i="11"/>
  <c r="AH158" i="11"/>
  <c r="AG158" i="11"/>
  <c r="AF158" i="11"/>
  <c r="AE158" i="11"/>
  <c r="AD158" i="11"/>
  <c r="AC158" i="11"/>
  <c r="AB158" i="11"/>
  <c r="AA158" i="11"/>
  <c r="Z158" i="11"/>
  <c r="Y158" i="11"/>
  <c r="X158" i="11"/>
  <c r="W158" i="11"/>
  <c r="V158" i="11"/>
  <c r="U158" i="11"/>
  <c r="T158" i="11"/>
  <c r="S158" i="11"/>
  <c r="R158" i="11"/>
  <c r="Q158" i="11"/>
  <c r="H158" i="11"/>
  <c r="AT157" i="11"/>
  <c r="AS157" i="11"/>
  <c r="AR157" i="11"/>
  <c r="AQ157" i="11"/>
  <c r="AP157" i="11"/>
  <c r="AO157" i="11"/>
  <c r="AN157" i="11"/>
  <c r="AM157" i="11"/>
  <c r="AL157" i="11"/>
  <c r="AK157" i="11"/>
  <c r="AJ157" i="11"/>
  <c r="AI157" i="11"/>
  <c r="AH157" i="11"/>
  <c r="AG157" i="11"/>
  <c r="AF157" i="11"/>
  <c r="AE157" i="11"/>
  <c r="AD157" i="11"/>
  <c r="AC157" i="11"/>
  <c r="AB157" i="11"/>
  <c r="AA157" i="11"/>
  <c r="Z157" i="11"/>
  <c r="Y157" i="11"/>
  <c r="X157" i="11"/>
  <c r="W157" i="11"/>
  <c r="V157" i="11"/>
  <c r="U157" i="11"/>
  <c r="T157" i="11"/>
  <c r="S157" i="11"/>
  <c r="R157" i="11"/>
  <c r="Q157" i="11"/>
  <c r="H157" i="11"/>
  <c r="AT156" i="11"/>
  <c r="AS156" i="11"/>
  <c r="AR156" i="11"/>
  <c r="AQ156" i="11"/>
  <c r="AP156" i="11"/>
  <c r="AO156" i="11"/>
  <c r="AN156" i="11"/>
  <c r="AM156" i="11"/>
  <c r="AL156" i="11"/>
  <c r="AK156" i="11"/>
  <c r="AJ156" i="11"/>
  <c r="AI156" i="11"/>
  <c r="AH156" i="11"/>
  <c r="AG156" i="11"/>
  <c r="AF156" i="11"/>
  <c r="AE156" i="11"/>
  <c r="AD156" i="11"/>
  <c r="AC156" i="11"/>
  <c r="AB156" i="11"/>
  <c r="AA156" i="11"/>
  <c r="Z156" i="11"/>
  <c r="Y156" i="11"/>
  <c r="X156" i="11"/>
  <c r="W156" i="11"/>
  <c r="V156" i="11"/>
  <c r="U156" i="11"/>
  <c r="T156" i="11"/>
  <c r="S156" i="11"/>
  <c r="R156" i="11"/>
  <c r="Q156" i="11"/>
  <c r="H156" i="11"/>
  <c r="AT155" i="11"/>
  <c r="AS155" i="11"/>
  <c r="AR155" i="11"/>
  <c r="AQ155" i="11"/>
  <c r="AP155" i="11"/>
  <c r="AO155" i="11"/>
  <c r="AN155" i="11"/>
  <c r="AM155" i="11"/>
  <c r="AL155" i="11"/>
  <c r="AK155" i="11"/>
  <c r="AJ155" i="11"/>
  <c r="AI155" i="11"/>
  <c r="AH155" i="11"/>
  <c r="AG155" i="11"/>
  <c r="AF155" i="11"/>
  <c r="AE155" i="11"/>
  <c r="AD155" i="11"/>
  <c r="AC155" i="11"/>
  <c r="AB155" i="11"/>
  <c r="AA155" i="11"/>
  <c r="Z155" i="11"/>
  <c r="Y155" i="11"/>
  <c r="X155" i="11"/>
  <c r="W155" i="11"/>
  <c r="V155" i="11"/>
  <c r="U155" i="11"/>
  <c r="T155" i="11"/>
  <c r="S155" i="11"/>
  <c r="R155" i="11"/>
  <c r="Q155" i="11"/>
  <c r="H155" i="11"/>
  <c r="AT154" i="11"/>
  <c r="AS154" i="11"/>
  <c r="AR154" i="11"/>
  <c r="AQ154" i="11"/>
  <c r="AP154" i="11"/>
  <c r="AO154" i="11"/>
  <c r="AN154" i="11"/>
  <c r="AM154" i="11"/>
  <c r="AL154" i="11"/>
  <c r="AK154" i="11"/>
  <c r="AJ154" i="11"/>
  <c r="AI154" i="11"/>
  <c r="AH154" i="11"/>
  <c r="AG154" i="11"/>
  <c r="AF154" i="11"/>
  <c r="AE154" i="11"/>
  <c r="AD154" i="11"/>
  <c r="AC154" i="11"/>
  <c r="AB154" i="11"/>
  <c r="AA154" i="11"/>
  <c r="Z154" i="11"/>
  <c r="Y154" i="11"/>
  <c r="X154" i="11"/>
  <c r="W154" i="11"/>
  <c r="V154" i="11"/>
  <c r="U154" i="11"/>
  <c r="T154" i="11"/>
  <c r="S154" i="11"/>
  <c r="R154" i="11"/>
  <c r="Q154" i="11"/>
  <c r="H154" i="11"/>
  <c r="AT153" i="11"/>
  <c r="AS153" i="11"/>
  <c r="AR153" i="11"/>
  <c r="AQ153" i="11"/>
  <c r="AP153" i="11"/>
  <c r="AO153" i="11"/>
  <c r="AN153" i="11"/>
  <c r="AM153" i="11"/>
  <c r="AL153" i="11"/>
  <c r="AK153" i="11"/>
  <c r="AJ153" i="11"/>
  <c r="AI153" i="11"/>
  <c r="AH153" i="11"/>
  <c r="AG153" i="11"/>
  <c r="AF153" i="11"/>
  <c r="AE153" i="11"/>
  <c r="AD153" i="11"/>
  <c r="AC153" i="11"/>
  <c r="AB153" i="11"/>
  <c r="AA153" i="11"/>
  <c r="Z153" i="11"/>
  <c r="Y153" i="11"/>
  <c r="X153" i="11"/>
  <c r="W153" i="11"/>
  <c r="V153" i="11"/>
  <c r="U153" i="11"/>
  <c r="T153" i="11"/>
  <c r="S153" i="11"/>
  <c r="R153" i="11"/>
  <c r="Q153" i="11"/>
  <c r="H153" i="11"/>
  <c r="AT152" i="11"/>
  <c r="AS152" i="11"/>
  <c r="AR152" i="11"/>
  <c r="AQ152" i="11"/>
  <c r="AP152" i="11"/>
  <c r="AO152" i="11"/>
  <c r="AN152" i="11"/>
  <c r="AM152" i="11"/>
  <c r="AL152" i="11"/>
  <c r="AK152" i="11"/>
  <c r="AJ152" i="11"/>
  <c r="AI152" i="11"/>
  <c r="AH152" i="11"/>
  <c r="AG152" i="11"/>
  <c r="AF152" i="11"/>
  <c r="AE152" i="11"/>
  <c r="AD152" i="11"/>
  <c r="AC152" i="11"/>
  <c r="AB152" i="11"/>
  <c r="AA152" i="11"/>
  <c r="Z152" i="11"/>
  <c r="Y152" i="11"/>
  <c r="X152" i="11"/>
  <c r="W152" i="11"/>
  <c r="V152" i="11"/>
  <c r="U152" i="11"/>
  <c r="T152" i="11"/>
  <c r="S152" i="11"/>
  <c r="R152" i="11"/>
  <c r="Q152" i="11"/>
  <c r="H152" i="11"/>
  <c r="AT151" i="11"/>
  <c r="AS151" i="11"/>
  <c r="AR151" i="11"/>
  <c r="AP151" i="11"/>
  <c r="AM151" i="11"/>
  <c r="AJ151" i="11"/>
  <c r="AI151" i="11"/>
  <c r="AH151" i="11"/>
  <c r="AE151" i="11"/>
  <c r="Z151" i="11"/>
  <c r="Y151" i="11"/>
  <c r="W151" i="11"/>
  <c r="T151" i="11"/>
  <c r="S151" i="11"/>
  <c r="Q151" i="11"/>
  <c r="H151" i="11"/>
  <c r="AN151" i="11" s="1"/>
  <c r="AT150" i="11"/>
  <c r="AS150" i="11"/>
  <c r="AR150" i="11"/>
  <c r="AP150" i="11"/>
  <c r="AN150" i="11"/>
  <c r="AL150" i="11"/>
  <c r="AJ150" i="11"/>
  <c r="AH150" i="11"/>
  <c r="AF150" i="11"/>
  <c r="AD150" i="11"/>
  <c r="AB150" i="11"/>
  <c r="Z150" i="11"/>
  <c r="X150" i="11"/>
  <c r="V150" i="11"/>
  <c r="T150" i="11"/>
  <c r="R150" i="11"/>
  <c r="H150" i="11"/>
  <c r="Y150" i="11" s="1"/>
  <c r="AT149" i="11"/>
  <c r="AS149" i="11"/>
  <c r="AR149" i="11"/>
  <c r="AQ149" i="11"/>
  <c r="AP149" i="11"/>
  <c r="AO149" i="11"/>
  <c r="AN149" i="11"/>
  <c r="AM149" i="11"/>
  <c r="AL149" i="11"/>
  <c r="AK149" i="11"/>
  <c r="AJ149" i="11"/>
  <c r="AI149" i="11"/>
  <c r="AH149" i="11"/>
  <c r="AG149" i="11"/>
  <c r="AF149" i="11"/>
  <c r="AE149" i="11"/>
  <c r="AD149" i="11"/>
  <c r="AC149" i="11"/>
  <c r="AB149" i="11"/>
  <c r="AA149" i="11"/>
  <c r="Z149" i="11"/>
  <c r="Y149" i="11"/>
  <c r="X149" i="11"/>
  <c r="W149" i="11"/>
  <c r="V149" i="11"/>
  <c r="U149" i="11"/>
  <c r="T149" i="11"/>
  <c r="S149" i="11"/>
  <c r="R149" i="11"/>
  <c r="H149" i="11"/>
  <c r="Q149" i="11" s="1"/>
  <c r="AT148" i="11"/>
  <c r="AS148" i="11"/>
  <c r="AR148" i="11"/>
  <c r="AP148" i="11"/>
  <c r="AN148" i="11"/>
  <c r="AL148" i="11"/>
  <c r="AJ148" i="11"/>
  <c r="AH148" i="11"/>
  <c r="AF148" i="11"/>
  <c r="AD148" i="11"/>
  <c r="AB148" i="11"/>
  <c r="Z148" i="11"/>
  <c r="X148" i="11"/>
  <c r="V148" i="11"/>
  <c r="T148" i="11"/>
  <c r="R148" i="11"/>
  <c r="H148" i="11"/>
  <c r="AT147" i="11"/>
  <c r="AS147" i="11"/>
  <c r="AR147" i="11"/>
  <c r="AK147" i="11"/>
  <c r="V147" i="11"/>
  <c r="U147" i="11"/>
  <c r="H147" i="11"/>
  <c r="AJ147" i="11" s="1"/>
  <c r="AT146" i="11"/>
  <c r="AS146" i="11"/>
  <c r="AR146" i="11"/>
  <c r="AM146" i="11"/>
  <c r="AJ146" i="11"/>
  <c r="AD146" i="11"/>
  <c r="AA146" i="11"/>
  <c r="U146" i="11"/>
  <c r="R146" i="11"/>
  <c r="H146" i="11"/>
  <c r="AN146" i="11" s="1"/>
  <c r="AT145" i="11"/>
  <c r="AS145" i="11"/>
  <c r="AR145" i="11"/>
  <c r="D145" i="11"/>
  <c r="H145" i="11" s="1"/>
  <c r="AT144" i="11"/>
  <c r="AS144" i="11"/>
  <c r="AR144" i="11"/>
  <c r="AP144" i="11"/>
  <c r="AN144" i="11"/>
  <c r="AL144" i="11"/>
  <c r="AJ144" i="11"/>
  <c r="AH144" i="11"/>
  <c r="AF144" i="11"/>
  <c r="AD144" i="11"/>
  <c r="AB144" i="11"/>
  <c r="Z144" i="11"/>
  <c r="X144" i="11"/>
  <c r="V144" i="11"/>
  <c r="T144" i="11"/>
  <c r="R144" i="11"/>
  <c r="H144" i="11"/>
  <c r="Y144" i="11" s="1"/>
  <c r="B140" i="11"/>
  <c r="L135" i="11"/>
  <c r="L134" i="11"/>
  <c r="L133" i="11"/>
  <c r="AT122" i="11"/>
  <c r="AS122" i="11"/>
  <c r="AR122" i="11"/>
  <c r="AQ122" i="11"/>
  <c r="AP122" i="11"/>
  <c r="AO122" i="11"/>
  <c r="AN122" i="11"/>
  <c r="AM122" i="11"/>
  <c r="AL122" i="11"/>
  <c r="AK122" i="11"/>
  <c r="AJ122" i="11"/>
  <c r="AI122" i="11"/>
  <c r="AH122" i="11"/>
  <c r="AG122" i="11"/>
  <c r="AF122" i="11"/>
  <c r="AE122" i="11"/>
  <c r="AD122" i="11"/>
  <c r="AC122" i="11"/>
  <c r="AB122" i="11"/>
  <c r="AA122" i="11"/>
  <c r="Z122" i="11"/>
  <c r="Y122" i="11"/>
  <c r="X122" i="11"/>
  <c r="W122" i="11"/>
  <c r="V122" i="11"/>
  <c r="U122" i="11"/>
  <c r="T122" i="11"/>
  <c r="S122" i="11"/>
  <c r="R122" i="11"/>
  <c r="Q122" i="11"/>
  <c r="H122" i="11"/>
  <c r="AT121" i="11"/>
  <c r="AS121" i="11"/>
  <c r="AR121" i="11"/>
  <c r="AQ121" i="11"/>
  <c r="AP121" i="11"/>
  <c r="AO121" i="11"/>
  <c r="AN121" i="11"/>
  <c r="AM121" i="11"/>
  <c r="AL121" i="11"/>
  <c r="AK121" i="11"/>
  <c r="AJ121" i="11"/>
  <c r="AI121" i="11"/>
  <c r="AH121" i="11"/>
  <c r="AG121" i="11"/>
  <c r="AF121" i="11"/>
  <c r="AE121" i="11"/>
  <c r="AD121" i="11"/>
  <c r="AC121" i="11"/>
  <c r="AB121" i="11"/>
  <c r="AA121" i="11"/>
  <c r="Z121" i="11"/>
  <c r="Y121" i="11"/>
  <c r="X121" i="11"/>
  <c r="W121" i="11"/>
  <c r="V121" i="11"/>
  <c r="U121" i="11"/>
  <c r="T121" i="11"/>
  <c r="S121" i="11"/>
  <c r="R121" i="11"/>
  <c r="Q121" i="11"/>
  <c r="H121" i="11"/>
  <c r="AT120" i="11"/>
  <c r="AS120" i="11"/>
  <c r="AR120" i="11"/>
  <c r="AQ120" i="11"/>
  <c r="AP120" i="11"/>
  <c r="AO120" i="11"/>
  <c r="AN120" i="11"/>
  <c r="AM120" i="11"/>
  <c r="AL120" i="11"/>
  <c r="AK120" i="11"/>
  <c r="AJ120" i="11"/>
  <c r="AI120" i="11"/>
  <c r="AH120" i="11"/>
  <c r="AG120" i="11"/>
  <c r="AF120" i="11"/>
  <c r="AE120" i="11"/>
  <c r="AD120" i="11"/>
  <c r="AC120" i="11"/>
  <c r="AB120" i="11"/>
  <c r="AA120" i="11"/>
  <c r="Z120" i="11"/>
  <c r="Y120" i="11"/>
  <c r="X120" i="11"/>
  <c r="W120" i="11"/>
  <c r="V120" i="11"/>
  <c r="U120" i="11"/>
  <c r="T120" i="11"/>
  <c r="S120" i="11"/>
  <c r="R120" i="11"/>
  <c r="Q120" i="11"/>
  <c r="H120" i="11"/>
  <c r="AT119" i="11"/>
  <c r="AS119" i="11"/>
  <c r="AR119" i="11"/>
  <c r="AQ119" i="11"/>
  <c r="AP119" i="11"/>
  <c r="AO119" i="11"/>
  <c r="AN119" i="11"/>
  <c r="AM119" i="11"/>
  <c r="AL119" i="11"/>
  <c r="AK119" i="11"/>
  <c r="AJ119" i="11"/>
  <c r="AI119" i="11"/>
  <c r="AH119" i="11"/>
  <c r="AG119" i="11"/>
  <c r="AF119" i="11"/>
  <c r="AE119" i="11"/>
  <c r="AD119" i="11"/>
  <c r="AC119" i="11"/>
  <c r="AB119" i="11"/>
  <c r="AA119" i="11"/>
  <c r="Z119" i="11"/>
  <c r="Y119" i="11"/>
  <c r="X119" i="11"/>
  <c r="W119" i="11"/>
  <c r="V119" i="11"/>
  <c r="U119" i="11"/>
  <c r="T119" i="11"/>
  <c r="S119" i="11"/>
  <c r="R119" i="11"/>
  <c r="Q119" i="11"/>
  <c r="H119" i="11"/>
  <c r="AT118" i="11"/>
  <c r="AS118" i="11"/>
  <c r="AR118" i="11"/>
  <c r="AQ118" i="11"/>
  <c r="AP118" i="11"/>
  <c r="AO118" i="11"/>
  <c r="AN118" i="11"/>
  <c r="AM118" i="11"/>
  <c r="AL118" i="11"/>
  <c r="AK118" i="11"/>
  <c r="AJ118" i="11"/>
  <c r="AI118" i="11"/>
  <c r="AH118" i="11"/>
  <c r="AG118" i="11"/>
  <c r="AF118" i="11"/>
  <c r="AE118" i="11"/>
  <c r="AD118" i="11"/>
  <c r="AC118" i="11"/>
  <c r="AB118" i="11"/>
  <c r="AA118" i="11"/>
  <c r="Z118" i="11"/>
  <c r="Y118" i="11"/>
  <c r="X118" i="11"/>
  <c r="W118" i="11"/>
  <c r="V118" i="11"/>
  <c r="U118" i="11"/>
  <c r="T118" i="11"/>
  <c r="S118" i="11"/>
  <c r="R118" i="11"/>
  <c r="Q118" i="11"/>
  <c r="H118" i="11"/>
  <c r="AT117" i="11"/>
  <c r="AS117" i="11"/>
  <c r="AR117" i="11"/>
  <c r="AQ117" i="11"/>
  <c r="AP117" i="11"/>
  <c r="AO117" i="11"/>
  <c r="AN117" i="11"/>
  <c r="AM117" i="11"/>
  <c r="AL117" i="11"/>
  <c r="AK117" i="11"/>
  <c r="AJ117" i="11"/>
  <c r="AI117" i="11"/>
  <c r="AH117" i="11"/>
  <c r="AG117" i="11"/>
  <c r="AF117" i="11"/>
  <c r="AE117" i="11"/>
  <c r="AD117" i="11"/>
  <c r="AC117" i="11"/>
  <c r="AB117" i="11"/>
  <c r="AA117" i="11"/>
  <c r="Z117" i="11"/>
  <c r="Y117" i="11"/>
  <c r="X117" i="11"/>
  <c r="W117" i="11"/>
  <c r="V117" i="11"/>
  <c r="U117" i="11"/>
  <c r="T117" i="11"/>
  <c r="S117" i="11"/>
  <c r="R117" i="11"/>
  <c r="Q117" i="11"/>
  <c r="H117" i="11"/>
  <c r="AT116" i="11"/>
  <c r="AS116" i="11"/>
  <c r="AR116" i="11"/>
  <c r="AQ116" i="11"/>
  <c r="AP116" i="11"/>
  <c r="AO116" i="11"/>
  <c r="AN116" i="11"/>
  <c r="AM116" i="11"/>
  <c r="AL116" i="11"/>
  <c r="AK116" i="11"/>
  <c r="AJ116" i="11"/>
  <c r="AI116" i="11"/>
  <c r="AH116" i="11"/>
  <c r="AG116" i="11"/>
  <c r="AF116" i="11"/>
  <c r="AE116" i="11"/>
  <c r="AD116" i="11"/>
  <c r="AC116" i="11"/>
  <c r="AB116" i="11"/>
  <c r="AA116" i="11"/>
  <c r="Z116" i="11"/>
  <c r="Y116" i="11"/>
  <c r="X116" i="11"/>
  <c r="W116" i="11"/>
  <c r="V116" i="11"/>
  <c r="U116" i="11"/>
  <c r="T116" i="11"/>
  <c r="S116" i="11"/>
  <c r="R116" i="11"/>
  <c r="Q116" i="11"/>
  <c r="H116" i="11"/>
  <c r="AT115" i="11"/>
  <c r="AS115" i="11"/>
  <c r="AR115" i="11"/>
  <c r="AQ115" i="11"/>
  <c r="AP115" i="11"/>
  <c r="AO115" i="11"/>
  <c r="AN115" i="11"/>
  <c r="AM115" i="11"/>
  <c r="AL115" i="11"/>
  <c r="AK115" i="11"/>
  <c r="AJ115" i="11"/>
  <c r="AI115" i="11"/>
  <c r="AH115" i="11"/>
  <c r="AG115" i="11"/>
  <c r="AF115" i="11"/>
  <c r="AE115" i="11"/>
  <c r="AD115" i="11"/>
  <c r="AC115" i="11"/>
  <c r="AB115" i="11"/>
  <c r="AA115" i="11"/>
  <c r="Z115" i="11"/>
  <c r="Y115" i="11"/>
  <c r="X115" i="11"/>
  <c r="W115" i="11"/>
  <c r="V115" i="11"/>
  <c r="U115" i="11"/>
  <c r="T115" i="11"/>
  <c r="S115" i="11"/>
  <c r="R115" i="11"/>
  <c r="Q115" i="11"/>
  <c r="H115" i="11"/>
  <c r="AT114" i="11"/>
  <c r="AS114" i="11"/>
  <c r="AR114" i="11"/>
  <c r="AQ114" i="11"/>
  <c r="AP114" i="11"/>
  <c r="AO114" i="11"/>
  <c r="AN114" i="11"/>
  <c r="AM114" i="11"/>
  <c r="AL114" i="11"/>
  <c r="AK114" i="11"/>
  <c r="AJ114" i="11"/>
  <c r="AI114" i="11"/>
  <c r="AH114" i="11"/>
  <c r="AG114" i="11"/>
  <c r="AF114" i="11"/>
  <c r="AE114" i="11"/>
  <c r="AD114" i="11"/>
  <c r="AC114" i="11"/>
  <c r="AB114" i="11"/>
  <c r="AA114" i="11"/>
  <c r="Z114" i="11"/>
  <c r="Y114" i="11"/>
  <c r="X114" i="11"/>
  <c r="W114" i="11"/>
  <c r="V114" i="11"/>
  <c r="U114" i="11"/>
  <c r="T114" i="11"/>
  <c r="S114" i="11"/>
  <c r="R114" i="11"/>
  <c r="Q114" i="11"/>
  <c r="H114" i="11"/>
  <c r="AT113" i="11"/>
  <c r="AS113" i="11"/>
  <c r="AR113" i="11"/>
  <c r="AP113" i="11"/>
  <c r="AN113" i="11"/>
  <c r="AL113" i="11"/>
  <c r="AJ113" i="11"/>
  <c r="AH113" i="11"/>
  <c r="AF113" i="11"/>
  <c r="AD113" i="11"/>
  <c r="AB113" i="11"/>
  <c r="Z113" i="11"/>
  <c r="X113" i="11"/>
  <c r="V113" i="11"/>
  <c r="T113" i="11"/>
  <c r="R113" i="11"/>
  <c r="H113" i="11"/>
  <c r="AK113" i="11" s="1"/>
  <c r="AT112" i="11"/>
  <c r="AS112" i="11"/>
  <c r="AR112" i="11"/>
  <c r="AP112" i="11"/>
  <c r="AN112" i="11"/>
  <c r="AL112" i="11"/>
  <c r="AJ112" i="11"/>
  <c r="AH112" i="11"/>
  <c r="AF112" i="11"/>
  <c r="AD112" i="11"/>
  <c r="AB112" i="11"/>
  <c r="Z112" i="11"/>
  <c r="X112" i="11"/>
  <c r="V112" i="11"/>
  <c r="T112" i="11"/>
  <c r="R112" i="11"/>
  <c r="D112" i="11"/>
  <c r="H112" i="11" s="1"/>
  <c r="AG112" i="11" s="1"/>
  <c r="AT111" i="11"/>
  <c r="AS111" i="11"/>
  <c r="AR111" i="11"/>
  <c r="AQ111" i="11"/>
  <c r="AO111" i="11"/>
  <c r="AN111" i="11"/>
  <c r="AM111" i="11"/>
  <c r="AL111" i="11"/>
  <c r="AJ111" i="11"/>
  <c r="AI111" i="11"/>
  <c r="AH111" i="11"/>
  <c r="AG111" i="11"/>
  <c r="AE111" i="11"/>
  <c r="AD111" i="11"/>
  <c r="AC111" i="11"/>
  <c r="AB111" i="11"/>
  <c r="Z111" i="11"/>
  <c r="Y111" i="11"/>
  <c r="X111" i="11"/>
  <c r="W111" i="11"/>
  <c r="U111" i="11"/>
  <c r="T111" i="11"/>
  <c r="S111" i="11"/>
  <c r="R111" i="11"/>
  <c r="H111" i="11"/>
  <c r="AP111" i="11" s="1"/>
  <c r="AT110" i="11"/>
  <c r="AS110" i="11"/>
  <c r="AR110" i="11"/>
  <c r="AQ110" i="11"/>
  <c r="AP110" i="11"/>
  <c r="AO110" i="11"/>
  <c r="AN110" i="11"/>
  <c r="AM110" i="11"/>
  <c r="AL110" i="11"/>
  <c r="AK110" i="11"/>
  <c r="AJ110" i="11"/>
  <c r="AI110" i="11"/>
  <c r="AH110" i="11"/>
  <c r="AG110" i="11"/>
  <c r="AF110" i="11"/>
  <c r="AE110" i="11"/>
  <c r="AD110" i="11"/>
  <c r="AC110" i="11"/>
  <c r="AB110" i="11"/>
  <c r="AA110" i="11"/>
  <c r="Z110" i="11"/>
  <c r="Y110" i="11"/>
  <c r="X110" i="11"/>
  <c r="W110" i="11"/>
  <c r="V110" i="11"/>
  <c r="U110" i="11"/>
  <c r="T110" i="11"/>
  <c r="S110" i="11"/>
  <c r="R110" i="11"/>
  <c r="H110" i="11"/>
  <c r="Q110" i="11" s="1"/>
  <c r="AT109" i="11"/>
  <c r="AS109" i="11"/>
  <c r="AR109" i="11"/>
  <c r="AP109" i="11"/>
  <c r="AN109" i="11"/>
  <c r="AM109" i="11"/>
  <c r="AL109" i="11"/>
  <c r="AJ109" i="11"/>
  <c r="AH109" i="11"/>
  <c r="AF109" i="11"/>
  <c r="AD109" i="11"/>
  <c r="AB109" i="11"/>
  <c r="Z109" i="11"/>
  <c r="X109" i="11"/>
  <c r="W109" i="11"/>
  <c r="V109" i="11"/>
  <c r="T109" i="11"/>
  <c r="R109" i="11"/>
  <c r="H109" i="11"/>
  <c r="AE109" i="11" s="1"/>
  <c r="AT108" i="11"/>
  <c r="AS108" i="11"/>
  <c r="AR108" i="11"/>
  <c r="AP108" i="11"/>
  <c r="AN108" i="11"/>
  <c r="AL108" i="11"/>
  <c r="AJ108" i="11"/>
  <c r="AH108" i="11"/>
  <c r="AF108" i="11"/>
  <c r="AD108" i="11"/>
  <c r="AB108" i="11"/>
  <c r="Z108" i="11"/>
  <c r="X108" i="11"/>
  <c r="V108" i="11"/>
  <c r="T108" i="11"/>
  <c r="R108" i="11"/>
  <c r="D108" i="11"/>
  <c r="H108" i="11" s="1"/>
  <c r="AM108" i="11" s="1"/>
  <c r="AT107" i="11"/>
  <c r="AS107" i="11"/>
  <c r="AR107" i="11"/>
  <c r="AP107" i="11"/>
  <c r="AN107" i="11"/>
  <c r="AM107" i="11"/>
  <c r="AL107" i="11"/>
  <c r="AJ107" i="11"/>
  <c r="AH107" i="11"/>
  <c r="AF107" i="11"/>
  <c r="AE107" i="11"/>
  <c r="AD107" i="11"/>
  <c r="AB107" i="11"/>
  <c r="Z107" i="11"/>
  <c r="X107" i="11"/>
  <c r="V107" i="11"/>
  <c r="U107" i="11"/>
  <c r="T107" i="11"/>
  <c r="R107" i="11"/>
  <c r="H107" i="11"/>
  <c r="AQ107" i="11" s="1"/>
  <c r="B103" i="11"/>
  <c r="L98" i="11"/>
  <c r="L97" i="11"/>
  <c r="L96" i="11"/>
  <c r="AT85" i="11"/>
  <c r="AS85" i="11"/>
  <c r="AR85" i="11"/>
  <c r="AQ85" i="11"/>
  <c r="AP85" i="11"/>
  <c r="AO85" i="11"/>
  <c r="AN85" i="11"/>
  <c r="AM85" i="11"/>
  <c r="AL85" i="11"/>
  <c r="AK85" i="11"/>
  <c r="AJ85" i="11"/>
  <c r="AI85" i="11"/>
  <c r="AH85" i="11"/>
  <c r="AG85" i="11"/>
  <c r="AF85" i="11"/>
  <c r="AE85" i="11"/>
  <c r="AD85" i="11"/>
  <c r="AC85" i="11"/>
  <c r="AB85" i="11"/>
  <c r="AA85" i="11"/>
  <c r="Z85" i="11"/>
  <c r="Y85" i="11"/>
  <c r="X85" i="11"/>
  <c r="W85" i="11"/>
  <c r="V85" i="11"/>
  <c r="U85" i="11"/>
  <c r="T85" i="11"/>
  <c r="S85" i="11"/>
  <c r="R85" i="11"/>
  <c r="Q85" i="11"/>
  <c r="H85" i="11"/>
  <c r="AT84" i="11"/>
  <c r="AS84" i="11"/>
  <c r="AR84" i="11"/>
  <c r="AQ84" i="11"/>
  <c r="AP84" i="11"/>
  <c r="AO84" i="11"/>
  <c r="AN84" i="11"/>
  <c r="AM84" i="11"/>
  <c r="AL84" i="11"/>
  <c r="AK84" i="11"/>
  <c r="AJ84" i="11"/>
  <c r="AI84" i="11"/>
  <c r="AH84" i="11"/>
  <c r="AG84" i="11"/>
  <c r="AF84" i="11"/>
  <c r="AE84" i="11"/>
  <c r="AD84" i="11"/>
  <c r="AC84" i="11"/>
  <c r="AB84" i="11"/>
  <c r="AA84" i="11"/>
  <c r="Z84" i="11"/>
  <c r="Y84" i="11"/>
  <c r="X84" i="11"/>
  <c r="W84" i="11"/>
  <c r="V84" i="11"/>
  <c r="U84" i="11"/>
  <c r="T84" i="11"/>
  <c r="S84" i="11"/>
  <c r="R84" i="11"/>
  <c r="Q84" i="11"/>
  <c r="H84" i="11"/>
  <c r="AT83" i="11"/>
  <c r="AS83" i="11"/>
  <c r="AR83" i="11"/>
  <c r="AQ83" i="11"/>
  <c r="AP83" i="11"/>
  <c r="AO83" i="11"/>
  <c r="AN83" i="11"/>
  <c r="AM83" i="11"/>
  <c r="AL83" i="11"/>
  <c r="AK83" i="11"/>
  <c r="AJ83" i="11"/>
  <c r="AI83" i="11"/>
  <c r="AH83" i="11"/>
  <c r="AG83" i="11"/>
  <c r="AF83" i="11"/>
  <c r="AE83" i="11"/>
  <c r="AD83" i="11"/>
  <c r="AC83" i="11"/>
  <c r="AB83" i="11"/>
  <c r="AA83" i="11"/>
  <c r="Z83" i="11"/>
  <c r="Y83" i="11"/>
  <c r="X83" i="11"/>
  <c r="W83" i="11"/>
  <c r="V83" i="11"/>
  <c r="U83" i="11"/>
  <c r="T83" i="11"/>
  <c r="S83" i="11"/>
  <c r="R83" i="11"/>
  <c r="Q83" i="11"/>
  <c r="H83" i="11"/>
  <c r="AT82" i="11"/>
  <c r="AS82" i="11"/>
  <c r="AR82" i="11"/>
  <c r="AQ82" i="11"/>
  <c r="AP82" i="11"/>
  <c r="AO82" i="11"/>
  <c r="AN82" i="11"/>
  <c r="AM82" i="11"/>
  <c r="AL82" i="11"/>
  <c r="AK82" i="11"/>
  <c r="AJ82" i="11"/>
  <c r="AI82" i="11"/>
  <c r="AH82" i="11"/>
  <c r="AG82" i="11"/>
  <c r="AF82" i="11"/>
  <c r="AE82" i="11"/>
  <c r="AD82" i="11"/>
  <c r="AC82" i="11"/>
  <c r="AB82" i="11"/>
  <c r="AA82" i="11"/>
  <c r="Z82" i="11"/>
  <c r="Y82" i="11"/>
  <c r="X82" i="11"/>
  <c r="W82" i="11"/>
  <c r="V82" i="11"/>
  <c r="U82" i="11"/>
  <c r="T82" i="11"/>
  <c r="S82" i="11"/>
  <c r="R82" i="11"/>
  <c r="Q82" i="11"/>
  <c r="H82" i="11"/>
  <c r="AT81" i="11"/>
  <c r="AS81" i="11"/>
  <c r="AR81" i="11"/>
  <c r="AQ81" i="11"/>
  <c r="AP81" i="11"/>
  <c r="AO81" i="11"/>
  <c r="AN81" i="11"/>
  <c r="AM81" i="11"/>
  <c r="AL81" i="11"/>
  <c r="AK81" i="11"/>
  <c r="AJ81" i="11"/>
  <c r="AI81" i="11"/>
  <c r="AH81" i="11"/>
  <c r="AG81" i="11"/>
  <c r="AF81" i="11"/>
  <c r="AE81" i="11"/>
  <c r="AD81" i="11"/>
  <c r="AC81" i="11"/>
  <c r="AB81" i="11"/>
  <c r="AA81" i="11"/>
  <c r="Z81" i="11"/>
  <c r="Y81" i="11"/>
  <c r="X81" i="11"/>
  <c r="W81" i="11"/>
  <c r="V81" i="11"/>
  <c r="U81" i="11"/>
  <c r="T81" i="11"/>
  <c r="S81" i="11"/>
  <c r="R81" i="11"/>
  <c r="Q81" i="11"/>
  <c r="H81" i="11"/>
  <c r="AT80" i="11"/>
  <c r="AS80" i="11"/>
  <c r="AR80" i="11"/>
  <c r="AQ80" i="11"/>
  <c r="AP80" i="11"/>
  <c r="AO80" i="11"/>
  <c r="AN80" i="11"/>
  <c r="AM80" i="11"/>
  <c r="AL80" i="11"/>
  <c r="AK80" i="11"/>
  <c r="AJ80" i="11"/>
  <c r="AI80" i="11"/>
  <c r="AH80" i="11"/>
  <c r="AG80" i="11"/>
  <c r="AF80" i="11"/>
  <c r="AE80" i="11"/>
  <c r="AD80" i="11"/>
  <c r="AC80" i="11"/>
  <c r="AB80" i="11"/>
  <c r="AA80" i="11"/>
  <c r="Z80" i="11"/>
  <c r="Y80" i="11"/>
  <c r="X80" i="11"/>
  <c r="W80" i="11"/>
  <c r="V80" i="11"/>
  <c r="U80" i="11"/>
  <c r="T80" i="11"/>
  <c r="S80" i="11"/>
  <c r="R80" i="11"/>
  <c r="Q80" i="11"/>
  <c r="H80" i="11"/>
  <c r="AT79" i="11"/>
  <c r="AS79" i="11"/>
  <c r="AR79" i="11"/>
  <c r="AQ79" i="11"/>
  <c r="AP79" i="11"/>
  <c r="AO79" i="11"/>
  <c r="AN79" i="11"/>
  <c r="AM79" i="11"/>
  <c r="AL79" i="11"/>
  <c r="AK79" i="11"/>
  <c r="AJ79" i="11"/>
  <c r="AI79" i="11"/>
  <c r="AH79" i="11"/>
  <c r="AG79" i="11"/>
  <c r="AF79" i="11"/>
  <c r="AE79" i="11"/>
  <c r="AD79" i="11"/>
  <c r="AC79" i="11"/>
  <c r="AB79" i="11"/>
  <c r="AA79" i="11"/>
  <c r="Z79" i="11"/>
  <c r="Y79" i="11"/>
  <c r="X79" i="11"/>
  <c r="W79" i="11"/>
  <c r="V79" i="11"/>
  <c r="U79" i="11"/>
  <c r="T79" i="11"/>
  <c r="S79" i="11"/>
  <c r="R79" i="11"/>
  <c r="Q79" i="11"/>
  <c r="H79" i="11"/>
  <c r="AT78" i="11"/>
  <c r="AS78" i="11"/>
  <c r="AR78" i="11"/>
  <c r="AQ78" i="11"/>
  <c r="AP78" i="11"/>
  <c r="AO78" i="11"/>
  <c r="AN78" i="11"/>
  <c r="AM78" i="11"/>
  <c r="AL78" i="11"/>
  <c r="AK78" i="11"/>
  <c r="AJ78" i="11"/>
  <c r="AI78" i="11"/>
  <c r="AH78" i="11"/>
  <c r="AG78" i="11"/>
  <c r="AF78" i="11"/>
  <c r="AE78" i="11"/>
  <c r="AD78" i="11"/>
  <c r="AC78" i="11"/>
  <c r="AB78" i="11"/>
  <c r="AA78" i="11"/>
  <c r="Z78" i="11"/>
  <c r="Y78" i="11"/>
  <c r="X78" i="11"/>
  <c r="W78" i="11"/>
  <c r="V78" i="11"/>
  <c r="U78" i="11"/>
  <c r="T78" i="11"/>
  <c r="S78" i="11"/>
  <c r="R78" i="11"/>
  <c r="Q78" i="11"/>
  <c r="H78" i="11"/>
  <c r="AT77" i="11"/>
  <c r="AS77" i="11"/>
  <c r="AR77" i="11"/>
  <c r="AQ77" i="11"/>
  <c r="AP77" i="11"/>
  <c r="AO77" i="11"/>
  <c r="AN77" i="11"/>
  <c r="AM77" i="11"/>
  <c r="AL77" i="11"/>
  <c r="AK77" i="11"/>
  <c r="AJ77" i="11"/>
  <c r="AI77" i="11"/>
  <c r="AH77" i="11"/>
  <c r="AG77" i="11"/>
  <c r="AF77" i="11"/>
  <c r="AE77" i="11"/>
  <c r="AD77" i="11"/>
  <c r="AC77" i="11"/>
  <c r="AB77" i="11"/>
  <c r="AA77" i="11"/>
  <c r="Z77" i="11"/>
  <c r="Y77" i="11"/>
  <c r="X77" i="11"/>
  <c r="W77" i="11"/>
  <c r="V77" i="11"/>
  <c r="U77" i="11"/>
  <c r="T77" i="11"/>
  <c r="S77" i="11"/>
  <c r="R77" i="11"/>
  <c r="Q77" i="11"/>
  <c r="H77" i="11"/>
  <c r="AT76" i="11"/>
  <c r="AS76" i="11"/>
  <c r="AR76" i="11"/>
  <c r="AQ76" i="11"/>
  <c r="AP76" i="11"/>
  <c r="AO76" i="11"/>
  <c r="AN76" i="11"/>
  <c r="AM76" i="11"/>
  <c r="AL76" i="11"/>
  <c r="AK76" i="11"/>
  <c r="AJ76" i="11"/>
  <c r="AI76" i="11"/>
  <c r="AH76" i="11"/>
  <c r="AG76" i="11"/>
  <c r="AF76" i="11"/>
  <c r="AE76" i="11"/>
  <c r="AD76" i="11"/>
  <c r="AC76" i="11"/>
  <c r="AB76" i="11"/>
  <c r="AA76" i="11"/>
  <c r="Z76" i="11"/>
  <c r="Y76" i="11"/>
  <c r="X76" i="11"/>
  <c r="W76" i="11"/>
  <c r="V76" i="11"/>
  <c r="U76" i="11"/>
  <c r="T76" i="11"/>
  <c r="S76" i="11"/>
  <c r="R76" i="11"/>
  <c r="Q76" i="11"/>
  <c r="H76" i="11"/>
  <c r="AT75" i="11"/>
  <c r="AS75" i="11"/>
  <c r="AR75" i="11"/>
  <c r="AQ75" i="11"/>
  <c r="AP75" i="11"/>
  <c r="AO75" i="11"/>
  <c r="AN75" i="11"/>
  <c r="AM75" i="11"/>
  <c r="AL75" i="11"/>
  <c r="AK75" i="11"/>
  <c r="AJ75" i="11"/>
  <c r="AI75" i="11"/>
  <c r="AH75" i="11"/>
  <c r="AG75" i="11"/>
  <c r="AF75" i="11"/>
  <c r="AE75" i="11"/>
  <c r="AD75" i="11"/>
  <c r="AC75" i="11"/>
  <c r="AB75" i="11"/>
  <c r="AA75" i="11"/>
  <c r="Z75" i="11"/>
  <c r="Y75" i="11"/>
  <c r="X75" i="11"/>
  <c r="W75" i="11"/>
  <c r="V75" i="11"/>
  <c r="U75" i="11"/>
  <c r="T75" i="11"/>
  <c r="S75" i="11"/>
  <c r="R75" i="11"/>
  <c r="Q75" i="11"/>
  <c r="H75" i="11"/>
  <c r="AT74" i="11"/>
  <c r="AS74" i="11"/>
  <c r="AR74" i="11"/>
  <c r="AQ74" i="11"/>
  <c r="AP74" i="11"/>
  <c r="AO74" i="11"/>
  <c r="AN74" i="11"/>
  <c r="AM74" i="11"/>
  <c r="AL74" i="11"/>
  <c r="AK74" i="11"/>
  <c r="AJ74" i="11"/>
  <c r="AI74" i="11"/>
  <c r="AH74" i="11"/>
  <c r="AG74" i="11"/>
  <c r="AF74" i="11"/>
  <c r="AE74" i="11"/>
  <c r="AD74" i="11"/>
  <c r="AC74" i="11"/>
  <c r="AB74" i="11"/>
  <c r="AA74" i="11"/>
  <c r="Z74" i="11"/>
  <c r="Y74" i="11"/>
  <c r="X74" i="11"/>
  <c r="W74" i="11"/>
  <c r="V74" i="11"/>
  <c r="U74" i="11"/>
  <c r="T74" i="11"/>
  <c r="S74" i="11"/>
  <c r="R74" i="11"/>
  <c r="Q74" i="11"/>
  <c r="H74" i="11"/>
  <c r="AT73" i="11"/>
  <c r="AS73" i="11"/>
  <c r="AR73" i="11"/>
  <c r="AQ73" i="11"/>
  <c r="AP73" i="11"/>
  <c r="AO73" i="11"/>
  <c r="AN73" i="11"/>
  <c r="AM73" i="11"/>
  <c r="AL73" i="11"/>
  <c r="AK73" i="11"/>
  <c r="AJ73" i="11"/>
  <c r="AI73" i="11"/>
  <c r="AH73" i="11"/>
  <c r="AG73" i="11"/>
  <c r="AF73" i="11"/>
  <c r="AE73" i="11"/>
  <c r="AD73" i="11"/>
  <c r="AC73" i="11"/>
  <c r="AB73" i="11"/>
  <c r="AA73" i="11"/>
  <c r="Z73" i="11"/>
  <c r="Y73" i="11"/>
  <c r="X73" i="11"/>
  <c r="W73" i="11"/>
  <c r="V73" i="11"/>
  <c r="U73" i="11"/>
  <c r="T73" i="11"/>
  <c r="S73" i="11"/>
  <c r="R73" i="11"/>
  <c r="Q73" i="11"/>
  <c r="H73" i="11"/>
  <c r="AT72" i="11"/>
  <c r="AS72" i="11"/>
  <c r="AR72" i="11"/>
  <c r="AQ72" i="11"/>
  <c r="AP72" i="11"/>
  <c r="AO72" i="11"/>
  <c r="AN72" i="11"/>
  <c r="AM72" i="11"/>
  <c r="AL72" i="11"/>
  <c r="AK72" i="11"/>
  <c r="AJ72" i="11"/>
  <c r="AI72" i="11"/>
  <c r="AH72" i="11"/>
  <c r="AG72" i="11"/>
  <c r="AF72" i="11"/>
  <c r="AE72" i="11"/>
  <c r="AD72" i="11"/>
  <c r="AC72" i="11"/>
  <c r="AB72" i="11"/>
  <c r="AA72" i="11"/>
  <c r="Z72" i="11"/>
  <c r="Y72" i="11"/>
  <c r="X72" i="11"/>
  <c r="W72" i="11"/>
  <c r="V72" i="11"/>
  <c r="U72" i="11"/>
  <c r="T72" i="11"/>
  <c r="S72" i="11"/>
  <c r="R72" i="11"/>
  <c r="Q72" i="11"/>
  <c r="H72" i="11"/>
  <c r="AT71" i="11"/>
  <c r="AS71" i="11"/>
  <c r="AR71" i="11"/>
  <c r="AQ71" i="11"/>
  <c r="AP71" i="11"/>
  <c r="AO71" i="11"/>
  <c r="AN71" i="11"/>
  <c r="AM71" i="11"/>
  <c r="AL71" i="11"/>
  <c r="AK71" i="11"/>
  <c r="AJ71" i="11"/>
  <c r="AI71" i="11"/>
  <c r="AH71" i="11"/>
  <c r="AG71" i="11"/>
  <c r="AF71" i="11"/>
  <c r="AE71" i="11"/>
  <c r="AD71" i="11"/>
  <c r="AC71" i="11"/>
  <c r="AB71" i="11"/>
  <c r="AA71" i="11"/>
  <c r="V71" i="11"/>
  <c r="H71" i="11"/>
  <c r="Y71" i="11" s="1"/>
  <c r="AT70" i="11"/>
  <c r="AS70" i="11"/>
  <c r="AR70" i="11"/>
  <c r="AQ70" i="11"/>
  <c r="AP70" i="11"/>
  <c r="AO70" i="11"/>
  <c r="AN70" i="11"/>
  <c r="AM70" i="11"/>
  <c r="AL70" i="11"/>
  <c r="AK70" i="11"/>
  <c r="AJ70" i="11"/>
  <c r="AI70" i="11"/>
  <c r="AH70" i="11"/>
  <c r="AG70" i="11"/>
  <c r="AF70" i="11"/>
  <c r="AE70" i="11"/>
  <c r="AD70" i="11"/>
  <c r="AC70" i="11"/>
  <c r="AB70" i="11"/>
  <c r="AA70" i="11"/>
  <c r="Z70" i="11"/>
  <c r="X70" i="11"/>
  <c r="V70" i="11"/>
  <c r="T70" i="11"/>
  <c r="R70" i="11"/>
  <c r="H70" i="11"/>
  <c r="W70" i="11" s="1"/>
  <c r="B66" i="11"/>
  <c r="L61" i="11"/>
  <c r="L60" i="11"/>
  <c r="L59" i="11"/>
  <c r="AT48" i="11"/>
  <c r="AS48" i="11"/>
  <c r="AR48" i="11"/>
  <c r="AQ48" i="11"/>
  <c r="AP48" i="11"/>
  <c r="AO48" i="11"/>
  <c r="AN48" i="11"/>
  <c r="AM48" i="11"/>
  <c r="AL48" i="11"/>
  <c r="AK48" i="11"/>
  <c r="AJ48" i="11"/>
  <c r="AI48" i="11"/>
  <c r="AH48" i="11"/>
  <c r="AG48" i="11"/>
  <c r="AF48" i="11"/>
  <c r="AE48" i="11"/>
  <c r="AD48" i="11"/>
  <c r="AC48" i="11"/>
  <c r="AB48" i="11"/>
  <c r="AA48" i="11"/>
  <c r="Z48" i="11"/>
  <c r="Y48" i="11"/>
  <c r="X48" i="11"/>
  <c r="W48" i="11"/>
  <c r="V48" i="11"/>
  <c r="U48" i="11"/>
  <c r="T48" i="11"/>
  <c r="S48" i="11"/>
  <c r="R48" i="11"/>
  <c r="Q48" i="11"/>
  <c r="H48" i="11"/>
  <c r="AT47" i="11"/>
  <c r="AS47" i="11"/>
  <c r="AR47" i="11"/>
  <c r="AQ47" i="11"/>
  <c r="AP47" i="11"/>
  <c r="AO47" i="11"/>
  <c r="AN47" i="11"/>
  <c r="AM47" i="11"/>
  <c r="AL47" i="11"/>
  <c r="AK47" i="11"/>
  <c r="AJ47" i="11"/>
  <c r="AI47" i="11"/>
  <c r="AH47" i="11"/>
  <c r="AG47" i="11"/>
  <c r="AF47" i="11"/>
  <c r="AE47" i="11"/>
  <c r="AD47" i="11"/>
  <c r="AC47" i="11"/>
  <c r="AB47" i="11"/>
  <c r="AA47" i="11"/>
  <c r="Z47" i="11"/>
  <c r="Y47" i="11"/>
  <c r="X47" i="11"/>
  <c r="W47" i="11"/>
  <c r="V47" i="11"/>
  <c r="U47" i="11"/>
  <c r="T47" i="11"/>
  <c r="S47" i="11"/>
  <c r="R47" i="11"/>
  <c r="Q47" i="11"/>
  <c r="H47" i="11"/>
  <c r="AT46" i="11"/>
  <c r="AS46" i="11"/>
  <c r="AR46" i="11"/>
  <c r="AQ46" i="11"/>
  <c r="AP46" i="11"/>
  <c r="AO46" i="11"/>
  <c r="AN46" i="11"/>
  <c r="AM46" i="11"/>
  <c r="AL46" i="11"/>
  <c r="AK46" i="11"/>
  <c r="AJ46" i="11"/>
  <c r="AI46" i="11"/>
  <c r="AH46" i="11"/>
  <c r="AG46" i="11"/>
  <c r="AF46" i="11"/>
  <c r="AE46" i="11"/>
  <c r="AD46" i="11"/>
  <c r="AC46" i="11"/>
  <c r="AB46" i="11"/>
  <c r="AA46" i="11"/>
  <c r="Z46" i="11"/>
  <c r="Y46" i="11"/>
  <c r="X46" i="11"/>
  <c r="W46" i="11"/>
  <c r="V46" i="11"/>
  <c r="U46" i="11"/>
  <c r="T46" i="11"/>
  <c r="S46" i="11"/>
  <c r="R46" i="11"/>
  <c r="Q46" i="11"/>
  <c r="H46"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H45"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H44"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H43"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H42"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H41"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H40"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H39" i="11"/>
  <c r="AT38" i="11"/>
  <c r="AS38" i="11"/>
  <c r="AR38" i="11"/>
  <c r="AQ38" i="11"/>
  <c r="AP38" i="11"/>
  <c r="AO38" i="11"/>
  <c r="AN38" i="11"/>
  <c r="AM38" i="11"/>
  <c r="AL38" i="11"/>
  <c r="AK38" i="11"/>
  <c r="AJ38" i="11"/>
  <c r="AI38" i="11"/>
  <c r="AH38" i="11"/>
  <c r="AG38" i="11"/>
  <c r="AF38" i="11"/>
  <c r="AE38" i="11"/>
  <c r="AD38" i="11"/>
  <c r="AC38" i="11"/>
  <c r="AB38" i="11"/>
  <c r="AA38" i="11"/>
  <c r="Z38" i="11"/>
  <c r="Y38" i="11"/>
  <c r="X38" i="11"/>
  <c r="W38" i="11"/>
  <c r="V38" i="11"/>
  <c r="U38" i="11"/>
  <c r="T38" i="11"/>
  <c r="S38" i="11"/>
  <c r="R38" i="11"/>
  <c r="Q38" i="11"/>
  <c r="H38"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H37" i="11"/>
  <c r="AT36" i="11"/>
  <c r="AS36" i="11"/>
  <c r="AR36" i="11"/>
  <c r="AQ36" i="11"/>
  <c r="AP36" i="11"/>
  <c r="AO36" i="11"/>
  <c r="AN36" i="11"/>
  <c r="AM36" i="11"/>
  <c r="AL36" i="11"/>
  <c r="AK36" i="11"/>
  <c r="AJ36" i="11"/>
  <c r="AI36" i="11"/>
  <c r="AH36" i="11"/>
  <c r="AG36" i="11"/>
  <c r="AF36" i="11"/>
  <c r="AE36" i="11"/>
  <c r="AD36" i="11"/>
  <c r="AC36" i="11"/>
  <c r="AB36" i="11"/>
  <c r="AA36" i="11"/>
  <c r="Z36" i="11"/>
  <c r="Y36" i="11"/>
  <c r="X36" i="11"/>
  <c r="W36" i="11"/>
  <c r="V36" i="11"/>
  <c r="U36" i="11"/>
  <c r="T36" i="11"/>
  <c r="S36" i="11"/>
  <c r="H36" i="11"/>
  <c r="R36" i="11" s="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H35" i="11"/>
  <c r="Q35" i="11" s="1"/>
  <c r="AT34" i="11"/>
  <c r="AS34" i="11"/>
  <c r="AR34" i="11"/>
  <c r="AQ34" i="11"/>
  <c r="AP34" i="11"/>
  <c r="AO34" i="11"/>
  <c r="AN34" i="11"/>
  <c r="AM34" i="11"/>
  <c r="AL34" i="11"/>
  <c r="AK34" i="11"/>
  <c r="AJ34" i="11"/>
  <c r="AI34" i="11"/>
  <c r="AH34" i="11"/>
  <c r="AG34" i="11"/>
  <c r="AF34" i="11"/>
  <c r="AE34" i="11"/>
  <c r="AD34" i="11"/>
  <c r="AC34" i="11"/>
  <c r="AB34" i="11"/>
  <c r="AA34" i="11"/>
  <c r="H34" i="11"/>
  <c r="AT33" i="11"/>
  <c r="AS33" i="11"/>
  <c r="AR33" i="11"/>
  <c r="AQ33" i="11"/>
  <c r="AP33" i="11"/>
  <c r="AO33" i="11"/>
  <c r="AN33" i="11"/>
  <c r="AM33" i="11"/>
  <c r="AL33" i="11"/>
  <c r="AK33" i="11"/>
  <c r="AJ33" i="11"/>
  <c r="AI33" i="11"/>
  <c r="AH33" i="11"/>
  <c r="AG33" i="11"/>
  <c r="AF33" i="11"/>
  <c r="AE33" i="11"/>
  <c r="AD33" i="11"/>
  <c r="AC33" i="11"/>
  <c r="AB33" i="11"/>
  <c r="AA33" i="11"/>
  <c r="Z33" i="11"/>
  <c r="X33" i="11"/>
  <c r="V33" i="11"/>
  <c r="T33" i="11"/>
  <c r="R33" i="11"/>
  <c r="H33" i="11"/>
  <c r="U33" i="11" s="1"/>
  <c r="B29" i="11"/>
  <c r="P12" i="11" s="1"/>
  <c r="B10" i="14" s="1"/>
  <c r="L24" i="11"/>
  <c r="L23" i="11"/>
  <c r="L22" i="11"/>
  <c r="P11" i="11"/>
  <c r="P10" i="11"/>
  <c r="AT307" i="10"/>
  <c r="AS307" i="10"/>
  <c r="AR307" i="10"/>
  <c r="AQ307" i="10"/>
  <c r="AP307" i="10"/>
  <c r="AO307" i="10"/>
  <c r="AN307" i="10"/>
  <c r="AM307" i="10"/>
  <c r="AL307" i="10"/>
  <c r="AK307" i="10"/>
  <c r="AJ307" i="10"/>
  <c r="AI307" i="10"/>
  <c r="AH307" i="10"/>
  <c r="AG307" i="10"/>
  <c r="AF307" i="10"/>
  <c r="AE307" i="10"/>
  <c r="AD307" i="10"/>
  <c r="AC307" i="10"/>
  <c r="AB307" i="10"/>
  <c r="AA307" i="10"/>
  <c r="Z307" i="10"/>
  <c r="Y307" i="10"/>
  <c r="X307" i="10"/>
  <c r="W307" i="10"/>
  <c r="V307" i="10"/>
  <c r="U307" i="10"/>
  <c r="T307" i="10"/>
  <c r="S307" i="10"/>
  <c r="R307" i="10"/>
  <c r="Q307" i="10"/>
  <c r="H307" i="10"/>
  <c r="AT306" i="10"/>
  <c r="AS306" i="10"/>
  <c r="AR306" i="10"/>
  <c r="AQ306" i="10"/>
  <c r="AP306" i="10"/>
  <c r="AO306" i="10"/>
  <c r="AN306" i="10"/>
  <c r="AM306" i="10"/>
  <c r="AL306" i="10"/>
  <c r="AK306" i="10"/>
  <c r="AJ306" i="10"/>
  <c r="AI306" i="10"/>
  <c r="AH306" i="10"/>
  <c r="AG306" i="10"/>
  <c r="AF306" i="10"/>
  <c r="AE306" i="10"/>
  <c r="AD306" i="10"/>
  <c r="AC306" i="10"/>
  <c r="AB306" i="10"/>
  <c r="AA306" i="10"/>
  <c r="Z306" i="10"/>
  <c r="Y306" i="10"/>
  <c r="X306" i="10"/>
  <c r="W306" i="10"/>
  <c r="V306" i="10"/>
  <c r="U306" i="10"/>
  <c r="T306" i="10"/>
  <c r="S306" i="10"/>
  <c r="R306" i="10"/>
  <c r="Q306" i="10"/>
  <c r="H306" i="10"/>
  <c r="AT305" i="10"/>
  <c r="AS305" i="10"/>
  <c r="AR305" i="10"/>
  <c r="AQ305" i="10"/>
  <c r="AP305" i="10"/>
  <c r="AO305" i="10"/>
  <c r="AN305" i="10"/>
  <c r="AM305" i="10"/>
  <c r="AL305" i="10"/>
  <c r="AK305" i="10"/>
  <c r="AJ305" i="10"/>
  <c r="AI305" i="10"/>
  <c r="AH305" i="10"/>
  <c r="AG305" i="10"/>
  <c r="AF305" i="10"/>
  <c r="AE305" i="10"/>
  <c r="AD305" i="10"/>
  <c r="AC305" i="10"/>
  <c r="AB305" i="10"/>
  <c r="AA305" i="10"/>
  <c r="Z305" i="10"/>
  <c r="Y305" i="10"/>
  <c r="X305" i="10"/>
  <c r="W305" i="10"/>
  <c r="V305" i="10"/>
  <c r="U305" i="10"/>
  <c r="T305" i="10"/>
  <c r="S305" i="10"/>
  <c r="R305" i="10"/>
  <c r="Q305" i="10"/>
  <c r="H305" i="10"/>
  <c r="AT304" i="10"/>
  <c r="AS304" i="10"/>
  <c r="AR304" i="10"/>
  <c r="AQ304" i="10"/>
  <c r="AP304" i="10"/>
  <c r="AO304" i="10"/>
  <c r="AN304" i="10"/>
  <c r="AM304" i="10"/>
  <c r="AL304" i="10"/>
  <c r="AK304" i="10"/>
  <c r="AJ304" i="10"/>
  <c r="AI304" i="10"/>
  <c r="AH304" i="10"/>
  <c r="AG304" i="10"/>
  <c r="AF304" i="10"/>
  <c r="AE304" i="10"/>
  <c r="AD304" i="10"/>
  <c r="AC304" i="10"/>
  <c r="AB304" i="10"/>
  <c r="AA304" i="10"/>
  <c r="Z304" i="10"/>
  <c r="Y304" i="10"/>
  <c r="X304" i="10"/>
  <c r="W304" i="10"/>
  <c r="V304" i="10"/>
  <c r="U304" i="10"/>
  <c r="T304" i="10"/>
  <c r="S304" i="10"/>
  <c r="R304" i="10"/>
  <c r="Q304" i="10"/>
  <c r="H304" i="10"/>
  <c r="AT303" i="10"/>
  <c r="AS303" i="10"/>
  <c r="AR303" i="10"/>
  <c r="AQ303" i="10"/>
  <c r="AP303" i="10"/>
  <c r="AO303" i="10"/>
  <c r="AN303" i="10"/>
  <c r="AM303" i="10"/>
  <c r="AL303" i="10"/>
  <c r="AK303" i="10"/>
  <c r="AJ303" i="10"/>
  <c r="AI303" i="10"/>
  <c r="AH303" i="10"/>
  <c r="AG303" i="10"/>
  <c r="AF303" i="10"/>
  <c r="AE303" i="10"/>
  <c r="AD303" i="10"/>
  <c r="AC303" i="10"/>
  <c r="AB303" i="10"/>
  <c r="AA303" i="10"/>
  <c r="Z303" i="10"/>
  <c r="Y303" i="10"/>
  <c r="X303" i="10"/>
  <c r="W303" i="10"/>
  <c r="V303" i="10"/>
  <c r="U303" i="10"/>
  <c r="T303" i="10"/>
  <c r="S303" i="10"/>
  <c r="R303" i="10"/>
  <c r="Q303" i="10"/>
  <c r="H303" i="10"/>
  <c r="AT302" i="10"/>
  <c r="AS302" i="10"/>
  <c r="AR302" i="10"/>
  <c r="AQ302" i="10"/>
  <c r="AP302" i="10"/>
  <c r="AO302" i="10"/>
  <c r="AN302" i="10"/>
  <c r="AM302" i="10"/>
  <c r="AL302" i="10"/>
  <c r="AK302" i="10"/>
  <c r="AJ302" i="10"/>
  <c r="AI302" i="10"/>
  <c r="AH302" i="10"/>
  <c r="AG302" i="10"/>
  <c r="AF302" i="10"/>
  <c r="AE302" i="10"/>
  <c r="AD302" i="10"/>
  <c r="AC302" i="10"/>
  <c r="AB302" i="10"/>
  <c r="AA302" i="10"/>
  <c r="Z302" i="10"/>
  <c r="Y302" i="10"/>
  <c r="X302" i="10"/>
  <c r="W302" i="10"/>
  <c r="V302" i="10"/>
  <c r="U302" i="10"/>
  <c r="T302" i="10"/>
  <c r="S302" i="10"/>
  <c r="R302" i="10"/>
  <c r="Q302" i="10"/>
  <c r="H302" i="10"/>
  <c r="AT301" i="10"/>
  <c r="AS301" i="10"/>
  <c r="AR301" i="10"/>
  <c r="AQ301" i="10"/>
  <c r="AP301" i="10"/>
  <c r="AO301" i="10"/>
  <c r="AN301" i="10"/>
  <c r="AM301" i="10"/>
  <c r="AL301" i="10"/>
  <c r="AK301" i="10"/>
  <c r="AJ301" i="10"/>
  <c r="AI301" i="10"/>
  <c r="AH301" i="10"/>
  <c r="AG301" i="10"/>
  <c r="AF301" i="10"/>
  <c r="AE301" i="10"/>
  <c r="AD301" i="10"/>
  <c r="AC301" i="10"/>
  <c r="AB301" i="10"/>
  <c r="AA301" i="10"/>
  <c r="Z301" i="10"/>
  <c r="Y301" i="10"/>
  <c r="X301" i="10"/>
  <c r="W301" i="10"/>
  <c r="V301" i="10"/>
  <c r="U301" i="10"/>
  <c r="T301" i="10"/>
  <c r="S301" i="10"/>
  <c r="R301" i="10"/>
  <c r="Q301" i="10"/>
  <c r="H301" i="10"/>
  <c r="AT300" i="10"/>
  <c r="AS300" i="10"/>
  <c r="AR300" i="10"/>
  <c r="AQ300" i="10"/>
  <c r="AP300" i="10"/>
  <c r="AO300" i="10"/>
  <c r="AN300" i="10"/>
  <c r="AM300" i="10"/>
  <c r="AL300" i="10"/>
  <c r="AK300" i="10"/>
  <c r="AJ300" i="10"/>
  <c r="AI300" i="10"/>
  <c r="AH300" i="10"/>
  <c r="AG300" i="10"/>
  <c r="AF300" i="10"/>
  <c r="AE300" i="10"/>
  <c r="AD300" i="10"/>
  <c r="AC300" i="10"/>
  <c r="AB300" i="10"/>
  <c r="AA300" i="10"/>
  <c r="Z300" i="10"/>
  <c r="Y300" i="10"/>
  <c r="X300" i="10"/>
  <c r="W300" i="10"/>
  <c r="V300" i="10"/>
  <c r="U300" i="10"/>
  <c r="T300" i="10"/>
  <c r="S300" i="10"/>
  <c r="R300" i="10"/>
  <c r="Q300" i="10"/>
  <c r="H300" i="10"/>
  <c r="AT299" i="10"/>
  <c r="AS299" i="10"/>
  <c r="AR299" i="10"/>
  <c r="AQ299" i="10"/>
  <c r="AP299" i="10"/>
  <c r="AO299" i="10"/>
  <c r="AN299" i="10"/>
  <c r="AM299" i="10"/>
  <c r="AL299" i="10"/>
  <c r="AK299" i="10"/>
  <c r="AJ299" i="10"/>
  <c r="AI299" i="10"/>
  <c r="AH299" i="10"/>
  <c r="AG299" i="10"/>
  <c r="AF299" i="10"/>
  <c r="AE299" i="10"/>
  <c r="AD299" i="10"/>
  <c r="AC299" i="10"/>
  <c r="AB299" i="10"/>
  <c r="AA299" i="10"/>
  <c r="Z299" i="10"/>
  <c r="Y299" i="10"/>
  <c r="X299" i="10"/>
  <c r="W299" i="10"/>
  <c r="V299" i="10"/>
  <c r="U299" i="10"/>
  <c r="T299" i="10"/>
  <c r="S299" i="10"/>
  <c r="R299" i="10"/>
  <c r="Q299" i="10"/>
  <c r="H299" i="10"/>
  <c r="AT298" i="10"/>
  <c r="AS298" i="10"/>
  <c r="AR298" i="10"/>
  <c r="AQ298" i="10"/>
  <c r="AP298" i="10"/>
  <c r="AO298" i="10"/>
  <c r="AN298" i="10"/>
  <c r="AM298" i="10"/>
  <c r="AL298" i="10"/>
  <c r="AK298" i="10"/>
  <c r="AJ298" i="10"/>
  <c r="AI298" i="10"/>
  <c r="AH298" i="10"/>
  <c r="AG298" i="10"/>
  <c r="AF298" i="10"/>
  <c r="AE298" i="10"/>
  <c r="AD298" i="10"/>
  <c r="AC298" i="10"/>
  <c r="AB298" i="10"/>
  <c r="AA298" i="10"/>
  <c r="Z298" i="10"/>
  <c r="Y298" i="10"/>
  <c r="X298" i="10"/>
  <c r="W298" i="10"/>
  <c r="V298" i="10"/>
  <c r="U298" i="10"/>
  <c r="T298" i="10"/>
  <c r="S298" i="10"/>
  <c r="R298" i="10"/>
  <c r="Q298" i="10"/>
  <c r="H298" i="10"/>
  <c r="AT297" i="10"/>
  <c r="AS297" i="10"/>
  <c r="AR297" i="10"/>
  <c r="AQ297" i="10"/>
  <c r="AP297" i="10"/>
  <c r="AO297" i="10"/>
  <c r="AN297" i="10"/>
  <c r="AM297" i="10"/>
  <c r="AL297" i="10"/>
  <c r="AK297" i="10"/>
  <c r="AJ297" i="10"/>
  <c r="AI297" i="10"/>
  <c r="AH297" i="10"/>
  <c r="AG297" i="10"/>
  <c r="AF297" i="10"/>
  <c r="AE297" i="10"/>
  <c r="AD297" i="10"/>
  <c r="AC297" i="10"/>
  <c r="AB297" i="10"/>
  <c r="AA297" i="10"/>
  <c r="Z297" i="10"/>
  <c r="Y297" i="10"/>
  <c r="X297" i="10"/>
  <c r="W297" i="10"/>
  <c r="V297" i="10"/>
  <c r="U297" i="10"/>
  <c r="T297" i="10"/>
  <c r="S297" i="10"/>
  <c r="R297" i="10"/>
  <c r="Q297" i="10"/>
  <c r="H297" i="10"/>
  <c r="AT296" i="10"/>
  <c r="AS296" i="10"/>
  <c r="AR296" i="10"/>
  <c r="AQ296" i="10"/>
  <c r="AP296" i="10"/>
  <c r="AO296" i="10"/>
  <c r="AN296" i="10"/>
  <c r="AM296" i="10"/>
  <c r="AL296" i="10"/>
  <c r="AK296" i="10"/>
  <c r="AJ296" i="10"/>
  <c r="AI296" i="10"/>
  <c r="AH296" i="10"/>
  <c r="AG296" i="10"/>
  <c r="AF296" i="10"/>
  <c r="AE296" i="10"/>
  <c r="AD296" i="10"/>
  <c r="AC296" i="10"/>
  <c r="AB296" i="10"/>
  <c r="AA296" i="10"/>
  <c r="Z296" i="10"/>
  <c r="Y296" i="10"/>
  <c r="X296" i="10"/>
  <c r="W296" i="10"/>
  <c r="V296" i="10"/>
  <c r="U296" i="10"/>
  <c r="T296" i="10"/>
  <c r="S296" i="10"/>
  <c r="R296" i="10"/>
  <c r="Q296" i="10"/>
  <c r="H296" i="10"/>
  <c r="AT295" i="10"/>
  <c r="AS295" i="10"/>
  <c r="AR295" i="10"/>
  <c r="AQ295" i="10"/>
  <c r="AP295" i="10"/>
  <c r="AO295" i="10"/>
  <c r="AN295" i="10"/>
  <c r="AM295" i="10"/>
  <c r="AL295" i="10"/>
  <c r="AK295" i="10"/>
  <c r="AJ295" i="10"/>
  <c r="AI295" i="10"/>
  <c r="AH295" i="10"/>
  <c r="AG295" i="10"/>
  <c r="AF295" i="10"/>
  <c r="AE295" i="10"/>
  <c r="AD295" i="10"/>
  <c r="AC295" i="10"/>
  <c r="AB295" i="10"/>
  <c r="AA295" i="10"/>
  <c r="Z295" i="10"/>
  <c r="Y295" i="10"/>
  <c r="X295" i="10"/>
  <c r="W295" i="10"/>
  <c r="V295" i="10"/>
  <c r="U295" i="10"/>
  <c r="T295" i="10"/>
  <c r="S295" i="10"/>
  <c r="R295" i="10"/>
  <c r="Q295" i="10"/>
  <c r="H295" i="10"/>
  <c r="AT294" i="10"/>
  <c r="AS294" i="10"/>
  <c r="AR294" i="10"/>
  <c r="AQ294" i="10"/>
  <c r="AP294" i="10"/>
  <c r="AO294" i="10"/>
  <c r="AN294" i="10"/>
  <c r="AM294" i="10"/>
  <c r="AL294" i="10"/>
  <c r="AK294" i="10"/>
  <c r="AJ294" i="10"/>
  <c r="AI294" i="10"/>
  <c r="AH294" i="10"/>
  <c r="AG294" i="10"/>
  <c r="AF294" i="10"/>
  <c r="AE294" i="10"/>
  <c r="AD294" i="10"/>
  <c r="AC294" i="10"/>
  <c r="AB294" i="10"/>
  <c r="AA294" i="10"/>
  <c r="Z294" i="10"/>
  <c r="Y294" i="10"/>
  <c r="X294" i="10"/>
  <c r="W294" i="10"/>
  <c r="V294" i="10"/>
  <c r="U294" i="10"/>
  <c r="T294" i="10"/>
  <c r="S294" i="10"/>
  <c r="R294" i="10"/>
  <c r="Q294" i="10"/>
  <c r="H294" i="10"/>
  <c r="AT293" i="10"/>
  <c r="AS293" i="10"/>
  <c r="AR293" i="10"/>
  <c r="AQ293" i="10"/>
  <c r="AP293" i="10"/>
  <c r="AO293" i="10"/>
  <c r="AN293" i="10"/>
  <c r="AM293" i="10"/>
  <c r="AL293" i="10"/>
  <c r="AK293" i="10"/>
  <c r="AJ293" i="10"/>
  <c r="AI293" i="10"/>
  <c r="AH293" i="10"/>
  <c r="AG293" i="10"/>
  <c r="AF293" i="10"/>
  <c r="AE293" i="10"/>
  <c r="AD293" i="10"/>
  <c r="AC293" i="10"/>
  <c r="AB293" i="10"/>
  <c r="AA293" i="10"/>
  <c r="Z293" i="10"/>
  <c r="Y293" i="10"/>
  <c r="X293" i="10"/>
  <c r="W293" i="10"/>
  <c r="V293" i="10"/>
  <c r="U293" i="10"/>
  <c r="T293" i="10"/>
  <c r="S293" i="10"/>
  <c r="R293" i="10"/>
  <c r="Q293" i="10"/>
  <c r="H293" i="10"/>
  <c r="AT292" i="10"/>
  <c r="AS292" i="10"/>
  <c r="AR292" i="10"/>
  <c r="AQ292" i="10"/>
  <c r="AP292" i="10"/>
  <c r="AO292" i="10"/>
  <c r="AN292" i="10"/>
  <c r="AM292" i="10"/>
  <c r="AL292" i="10"/>
  <c r="AK292" i="10"/>
  <c r="AJ292" i="10"/>
  <c r="AI292" i="10"/>
  <c r="AH292" i="10"/>
  <c r="AG292" i="10"/>
  <c r="AF292" i="10"/>
  <c r="AE292" i="10"/>
  <c r="AD292" i="10"/>
  <c r="AC292" i="10"/>
  <c r="AB292" i="10"/>
  <c r="AA292" i="10"/>
  <c r="Z292" i="10"/>
  <c r="Y292" i="10"/>
  <c r="X292" i="10"/>
  <c r="W292" i="10"/>
  <c r="V292" i="10"/>
  <c r="U292" i="10"/>
  <c r="T292" i="10"/>
  <c r="S292" i="10"/>
  <c r="R292" i="10"/>
  <c r="Q292" i="10"/>
  <c r="H292" i="10"/>
  <c r="B288" i="10"/>
  <c r="L283" i="10"/>
  <c r="L282" i="10"/>
  <c r="L281" i="10"/>
  <c r="AT270" i="10"/>
  <c r="AS270" i="10"/>
  <c r="AR270" i="10"/>
  <c r="AQ270" i="10"/>
  <c r="AP270" i="10"/>
  <c r="AO270" i="10"/>
  <c r="AN270" i="10"/>
  <c r="AM270" i="10"/>
  <c r="AL270" i="10"/>
  <c r="AK270" i="10"/>
  <c r="AJ270" i="10"/>
  <c r="AI270" i="10"/>
  <c r="AH270" i="10"/>
  <c r="AG270" i="10"/>
  <c r="AF270" i="10"/>
  <c r="AE270" i="10"/>
  <c r="AD270" i="10"/>
  <c r="AC270" i="10"/>
  <c r="AB270" i="10"/>
  <c r="AA270" i="10"/>
  <c r="Z270" i="10"/>
  <c r="Y270" i="10"/>
  <c r="X270" i="10"/>
  <c r="W270" i="10"/>
  <c r="V270" i="10"/>
  <c r="U270" i="10"/>
  <c r="T270" i="10"/>
  <c r="S270" i="10"/>
  <c r="R270" i="10"/>
  <c r="Q270" i="10"/>
  <c r="H270" i="10"/>
  <c r="AT269" i="10"/>
  <c r="AS269" i="10"/>
  <c r="AR269" i="10"/>
  <c r="AQ269" i="10"/>
  <c r="AP269" i="10"/>
  <c r="AO269" i="10"/>
  <c r="AN269" i="10"/>
  <c r="AM269" i="10"/>
  <c r="AL269" i="10"/>
  <c r="AK269" i="10"/>
  <c r="AJ269" i="10"/>
  <c r="AI269" i="10"/>
  <c r="AH269" i="10"/>
  <c r="AG269" i="10"/>
  <c r="AF269" i="10"/>
  <c r="AE269" i="10"/>
  <c r="AD269" i="10"/>
  <c r="AC269" i="10"/>
  <c r="AB269" i="10"/>
  <c r="AA269" i="10"/>
  <c r="Z269" i="10"/>
  <c r="Y269" i="10"/>
  <c r="X269" i="10"/>
  <c r="W269" i="10"/>
  <c r="V269" i="10"/>
  <c r="U269" i="10"/>
  <c r="T269" i="10"/>
  <c r="S269" i="10"/>
  <c r="R269" i="10"/>
  <c r="Q269" i="10"/>
  <c r="H269" i="10"/>
  <c r="AT268" i="10"/>
  <c r="AS268" i="10"/>
  <c r="AR268" i="10"/>
  <c r="AQ268" i="10"/>
  <c r="AP268" i="10"/>
  <c r="AO268" i="10"/>
  <c r="AN268" i="10"/>
  <c r="AM268" i="10"/>
  <c r="AL268" i="10"/>
  <c r="AK268" i="10"/>
  <c r="AJ268" i="10"/>
  <c r="AI268" i="10"/>
  <c r="AH268" i="10"/>
  <c r="AG268" i="10"/>
  <c r="AF268" i="10"/>
  <c r="AE268" i="10"/>
  <c r="AD268" i="10"/>
  <c r="AC268" i="10"/>
  <c r="AB268" i="10"/>
  <c r="AA268" i="10"/>
  <c r="Z268" i="10"/>
  <c r="Y268" i="10"/>
  <c r="X268" i="10"/>
  <c r="W268" i="10"/>
  <c r="V268" i="10"/>
  <c r="U268" i="10"/>
  <c r="T268" i="10"/>
  <c r="S268" i="10"/>
  <c r="R268" i="10"/>
  <c r="Q268" i="10"/>
  <c r="H268" i="10"/>
  <c r="AT267" i="10"/>
  <c r="AS267" i="10"/>
  <c r="AR267" i="10"/>
  <c r="AQ267" i="10"/>
  <c r="AP267" i="10"/>
  <c r="AO267" i="10"/>
  <c r="AN267" i="10"/>
  <c r="AM267" i="10"/>
  <c r="AL267" i="10"/>
  <c r="AK267" i="10"/>
  <c r="AJ267" i="10"/>
  <c r="AI267" i="10"/>
  <c r="AH267" i="10"/>
  <c r="AG267" i="10"/>
  <c r="AF267" i="10"/>
  <c r="AE267" i="10"/>
  <c r="AD267" i="10"/>
  <c r="AC267" i="10"/>
  <c r="AB267" i="10"/>
  <c r="AA267" i="10"/>
  <c r="Z267" i="10"/>
  <c r="Y267" i="10"/>
  <c r="X267" i="10"/>
  <c r="W267" i="10"/>
  <c r="V267" i="10"/>
  <c r="U267" i="10"/>
  <c r="T267" i="10"/>
  <c r="S267" i="10"/>
  <c r="R267" i="10"/>
  <c r="Q267" i="10"/>
  <c r="H267" i="10"/>
  <c r="AT266" i="10"/>
  <c r="AS266" i="10"/>
  <c r="AR266" i="10"/>
  <c r="AQ266" i="10"/>
  <c r="AP266" i="10"/>
  <c r="AO266" i="10"/>
  <c r="AN266" i="10"/>
  <c r="AM266" i="10"/>
  <c r="AL266" i="10"/>
  <c r="AK266" i="10"/>
  <c r="AJ266" i="10"/>
  <c r="AI266" i="10"/>
  <c r="AH266" i="10"/>
  <c r="AG266" i="10"/>
  <c r="AF266" i="10"/>
  <c r="AE266" i="10"/>
  <c r="AD266" i="10"/>
  <c r="AC266" i="10"/>
  <c r="AB266" i="10"/>
  <c r="AA266" i="10"/>
  <c r="Z266" i="10"/>
  <c r="Y266" i="10"/>
  <c r="X266" i="10"/>
  <c r="W266" i="10"/>
  <c r="V266" i="10"/>
  <c r="U266" i="10"/>
  <c r="T266" i="10"/>
  <c r="S266" i="10"/>
  <c r="R266" i="10"/>
  <c r="Q266" i="10"/>
  <c r="H266" i="10"/>
  <c r="AT265" i="10"/>
  <c r="AS265" i="10"/>
  <c r="AR265" i="10"/>
  <c r="AQ265" i="10"/>
  <c r="AP265" i="10"/>
  <c r="AO265" i="10"/>
  <c r="AN265" i="10"/>
  <c r="AM265" i="10"/>
  <c r="AL265" i="10"/>
  <c r="AK265" i="10"/>
  <c r="AJ265" i="10"/>
  <c r="AI265" i="10"/>
  <c r="AH265" i="10"/>
  <c r="AG265" i="10"/>
  <c r="AF265" i="10"/>
  <c r="AE265" i="10"/>
  <c r="AD265" i="10"/>
  <c r="AC265" i="10"/>
  <c r="AB265" i="10"/>
  <c r="AA265" i="10"/>
  <c r="Z265" i="10"/>
  <c r="Y265" i="10"/>
  <c r="X265" i="10"/>
  <c r="W265" i="10"/>
  <c r="V265" i="10"/>
  <c r="U265" i="10"/>
  <c r="T265" i="10"/>
  <c r="S265" i="10"/>
  <c r="R265" i="10"/>
  <c r="Q265" i="10"/>
  <c r="H265" i="10"/>
  <c r="AT264" i="10"/>
  <c r="AS264" i="10"/>
  <c r="AR264" i="10"/>
  <c r="AQ264" i="10"/>
  <c r="AP264" i="10"/>
  <c r="AO264" i="10"/>
  <c r="AN264" i="10"/>
  <c r="AM264" i="10"/>
  <c r="AL264" i="10"/>
  <c r="AK264" i="10"/>
  <c r="AJ264" i="10"/>
  <c r="AI264" i="10"/>
  <c r="AH264" i="10"/>
  <c r="AG264" i="10"/>
  <c r="AF264" i="10"/>
  <c r="AE264" i="10"/>
  <c r="AD264" i="10"/>
  <c r="AC264" i="10"/>
  <c r="AB264" i="10"/>
  <c r="AA264" i="10"/>
  <c r="Z264" i="10"/>
  <c r="Y264" i="10"/>
  <c r="X264" i="10"/>
  <c r="W264" i="10"/>
  <c r="V264" i="10"/>
  <c r="U264" i="10"/>
  <c r="T264" i="10"/>
  <c r="S264" i="10"/>
  <c r="R264" i="10"/>
  <c r="Q264" i="10"/>
  <c r="H264" i="10"/>
  <c r="AT263" i="10"/>
  <c r="AS263" i="10"/>
  <c r="AR263" i="10"/>
  <c r="AQ263" i="10"/>
  <c r="AP263" i="10"/>
  <c r="AO263" i="10"/>
  <c r="AN263" i="10"/>
  <c r="AM263" i="10"/>
  <c r="AL263" i="10"/>
  <c r="AK263" i="10"/>
  <c r="AJ263" i="10"/>
  <c r="AI263" i="10"/>
  <c r="AH263" i="10"/>
  <c r="AG263" i="10"/>
  <c r="AF263" i="10"/>
  <c r="AE263" i="10"/>
  <c r="AD263" i="10"/>
  <c r="AC263" i="10"/>
  <c r="AB263" i="10"/>
  <c r="AA263" i="10"/>
  <c r="Z263" i="10"/>
  <c r="Y263" i="10"/>
  <c r="X263" i="10"/>
  <c r="W263" i="10"/>
  <c r="V263" i="10"/>
  <c r="U263" i="10"/>
  <c r="T263" i="10"/>
  <c r="S263" i="10"/>
  <c r="R263" i="10"/>
  <c r="Q263" i="10"/>
  <c r="H263" i="10"/>
  <c r="AT262" i="10"/>
  <c r="AS262" i="10"/>
  <c r="AR262" i="10"/>
  <c r="AQ262" i="10"/>
  <c r="AP262" i="10"/>
  <c r="AO262" i="10"/>
  <c r="AN262" i="10"/>
  <c r="AM262" i="10"/>
  <c r="AL262" i="10"/>
  <c r="AK262" i="10"/>
  <c r="AJ262" i="10"/>
  <c r="AI262" i="10"/>
  <c r="AH262" i="10"/>
  <c r="AG262" i="10"/>
  <c r="AF262" i="10"/>
  <c r="AE262" i="10"/>
  <c r="AD262" i="10"/>
  <c r="AC262" i="10"/>
  <c r="AB262" i="10"/>
  <c r="AA262" i="10"/>
  <c r="Z262" i="10"/>
  <c r="Y262" i="10"/>
  <c r="X262" i="10"/>
  <c r="W262" i="10"/>
  <c r="V262" i="10"/>
  <c r="U262" i="10"/>
  <c r="T262" i="10"/>
  <c r="S262" i="10"/>
  <c r="R262" i="10"/>
  <c r="Q262" i="10"/>
  <c r="H262" i="10"/>
  <c r="AT261" i="10"/>
  <c r="AS261" i="10"/>
  <c r="AR261" i="10"/>
  <c r="AQ261" i="10"/>
  <c r="AP261" i="10"/>
  <c r="AO261" i="10"/>
  <c r="AN261" i="10"/>
  <c r="AM261" i="10"/>
  <c r="AL261" i="10"/>
  <c r="AK261" i="10"/>
  <c r="AJ261" i="10"/>
  <c r="AI261" i="10"/>
  <c r="AH261" i="10"/>
  <c r="AG261" i="10"/>
  <c r="AF261" i="10"/>
  <c r="AE261" i="10"/>
  <c r="AD261" i="10"/>
  <c r="AC261" i="10"/>
  <c r="AB261" i="10"/>
  <c r="AA261" i="10"/>
  <c r="Z261" i="10"/>
  <c r="Y261" i="10"/>
  <c r="X261" i="10"/>
  <c r="W261" i="10"/>
  <c r="V261" i="10"/>
  <c r="U261" i="10"/>
  <c r="T261" i="10"/>
  <c r="S261" i="10"/>
  <c r="R261" i="10"/>
  <c r="Q261" i="10"/>
  <c r="H261" i="10"/>
  <c r="AT260" i="10"/>
  <c r="AS260" i="10"/>
  <c r="AR260" i="10"/>
  <c r="AQ260" i="10"/>
  <c r="AP260" i="10"/>
  <c r="AO260" i="10"/>
  <c r="AN260" i="10"/>
  <c r="AM260" i="10"/>
  <c r="AL260" i="10"/>
  <c r="AK260" i="10"/>
  <c r="AJ260" i="10"/>
  <c r="AI260" i="10"/>
  <c r="AH260" i="10"/>
  <c r="AG260" i="10"/>
  <c r="AF260" i="10"/>
  <c r="AE260" i="10"/>
  <c r="AD260" i="10"/>
  <c r="AC260" i="10"/>
  <c r="AB260" i="10"/>
  <c r="AA260" i="10"/>
  <c r="Z260" i="10"/>
  <c r="Y260" i="10"/>
  <c r="X260" i="10"/>
  <c r="W260" i="10"/>
  <c r="V260" i="10"/>
  <c r="U260" i="10"/>
  <c r="T260" i="10"/>
  <c r="S260" i="10"/>
  <c r="R260" i="10"/>
  <c r="Q260" i="10"/>
  <c r="H260" i="10"/>
  <c r="AT259" i="10"/>
  <c r="AS259" i="10"/>
  <c r="AR259" i="10"/>
  <c r="AQ259" i="10"/>
  <c r="AP259" i="10"/>
  <c r="AO259" i="10"/>
  <c r="AN259" i="10"/>
  <c r="AM259" i="10"/>
  <c r="AL259" i="10"/>
  <c r="AK259" i="10"/>
  <c r="AJ259" i="10"/>
  <c r="AI259" i="10"/>
  <c r="AH259" i="10"/>
  <c r="AG259" i="10"/>
  <c r="AF259" i="10"/>
  <c r="AE259" i="10"/>
  <c r="AD259" i="10"/>
  <c r="AC259" i="10"/>
  <c r="AB259" i="10"/>
  <c r="AA259" i="10"/>
  <c r="Z259" i="10"/>
  <c r="Y259" i="10"/>
  <c r="X259" i="10"/>
  <c r="W259" i="10"/>
  <c r="V259" i="10"/>
  <c r="U259" i="10"/>
  <c r="T259" i="10"/>
  <c r="S259" i="10"/>
  <c r="R259" i="10"/>
  <c r="Q259" i="10"/>
  <c r="H259" i="10"/>
  <c r="AT258" i="10"/>
  <c r="AS258" i="10"/>
  <c r="AR258" i="10"/>
  <c r="AQ258" i="10"/>
  <c r="AP258" i="10"/>
  <c r="AO258" i="10"/>
  <c r="AN258" i="10"/>
  <c r="AM258" i="10"/>
  <c r="AL258" i="10"/>
  <c r="AK258" i="10"/>
  <c r="AJ258" i="10"/>
  <c r="AI258" i="10"/>
  <c r="AH258" i="10"/>
  <c r="AG258" i="10"/>
  <c r="AF258" i="10"/>
  <c r="AE258" i="10"/>
  <c r="AD258" i="10"/>
  <c r="AC258" i="10"/>
  <c r="AB258" i="10"/>
  <c r="AA258" i="10"/>
  <c r="Z258" i="10"/>
  <c r="Y258" i="10"/>
  <c r="X258" i="10"/>
  <c r="W258" i="10"/>
  <c r="V258" i="10"/>
  <c r="U258" i="10"/>
  <c r="T258" i="10"/>
  <c r="S258" i="10"/>
  <c r="R258" i="10"/>
  <c r="Q258" i="10"/>
  <c r="H258" i="10"/>
  <c r="AT257" i="10"/>
  <c r="AS257" i="10"/>
  <c r="AR257" i="10"/>
  <c r="AQ257" i="10"/>
  <c r="AP257" i="10"/>
  <c r="AO257" i="10"/>
  <c r="AN257" i="10"/>
  <c r="AM257" i="10"/>
  <c r="AL257" i="10"/>
  <c r="AK257" i="10"/>
  <c r="AJ257" i="10"/>
  <c r="AI257" i="10"/>
  <c r="AH257" i="10"/>
  <c r="AG257" i="10"/>
  <c r="AF257" i="10"/>
  <c r="AE257" i="10"/>
  <c r="AD257" i="10"/>
  <c r="AC257" i="10"/>
  <c r="AB257" i="10"/>
  <c r="AA257" i="10"/>
  <c r="Z257" i="10"/>
  <c r="Y257" i="10"/>
  <c r="X257" i="10"/>
  <c r="W257" i="10"/>
  <c r="V257" i="10"/>
  <c r="U257" i="10"/>
  <c r="T257" i="10"/>
  <c r="S257" i="10"/>
  <c r="R257" i="10"/>
  <c r="Q257" i="10"/>
  <c r="H257" i="10"/>
  <c r="AT256" i="10"/>
  <c r="AS256" i="10"/>
  <c r="AR256" i="10"/>
  <c r="AQ256" i="10"/>
  <c r="AP256" i="10"/>
  <c r="AO256" i="10"/>
  <c r="AN256" i="10"/>
  <c r="AM256" i="10"/>
  <c r="AL256" i="10"/>
  <c r="AK256" i="10"/>
  <c r="AJ256" i="10"/>
  <c r="AI256" i="10"/>
  <c r="AH256" i="10"/>
  <c r="AG256" i="10"/>
  <c r="AF256" i="10"/>
  <c r="AE256" i="10"/>
  <c r="AD256" i="10"/>
  <c r="AC256" i="10"/>
  <c r="AB256" i="10"/>
  <c r="AA256" i="10"/>
  <c r="Z256" i="10"/>
  <c r="Y256" i="10"/>
  <c r="X256" i="10"/>
  <c r="W256" i="10"/>
  <c r="V256" i="10"/>
  <c r="U256" i="10"/>
  <c r="T256" i="10"/>
  <c r="S256" i="10"/>
  <c r="R256" i="10"/>
  <c r="Q256" i="10"/>
  <c r="H256" i="10"/>
  <c r="AT255" i="10"/>
  <c r="AS255" i="10"/>
  <c r="AR255" i="10"/>
  <c r="AQ255" i="10"/>
  <c r="AP255" i="10"/>
  <c r="AO255" i="10"/>
  <c r="AN255" i="10"/>
  <c r="AM255" i="10"/>
  <c r="AL255" i="10"/>
  <c r="AK255" i="10"/>
  <c r="AJ255" i="10"/>
  <c r="AI255" i="10"/>
  <c r="AH255" i="10"/>
  <c r="AG255" i="10"/>
  <c r="AF255" i="10"/>
  <c r="AE255" i="10"/>
  <c r="AD255" i="10"/>
  <c r="AC255" i="10"/>
  <c r="AB255" i="10"/>
  <c r="AA255" i="10"/>
  <c r="Z255" i="10"/>
  <c r="Y255" i="10"/>
  <c r="X255" i="10"/>
  <c r="W255" i="10"/>
  <c r="V255" i="10"/>
  <c r="U255" i="10"/>
  <c r="T255" i="10"/>
  <c r="S255" i="10"/>
  <c r="R255" i="10"/>
  <c r="Q255" i="10"/>
  <c r="H255" i="10"/>
  <c r="B251" i="10"/>
  <c r="L246" i="10"/>
  <c r="L245" i="10"/>
  <c r="L244" i="10"/>
  <c r="AT233" i="10"/>
  <c r="AS233" i="10"/>
  <c r="AR233" i="10"/>
  <c r="AQ233" i="10"/>
  <c r="AP233" i="10"/>
  <c r="AO233" i="10"/>
  <c r="AN233" i="10"/>
  <c r="AM233" i="10"/>
  <c r="AL233" i="10"/>
  <c r="AK233" i="10"/>
  <c r="AJ233" i="10"/>
  <c r="AI233" i="10"/>
  <c r="AH233" i="10"/>
  <c r="AG233" i="10"/>
  <c r="AF233" i="10"/>
  <c r="AE233" i="10"/>
  <c r="AD233" i="10"/>
  <c r="AC233" i="10"/>
  <c r="AB233" i="10"/>
  <c r="AA233" i="10"/>
  <c r="Z233" i="10"/>
  <c r="Y233" i="10"/>
  <c r="X233" i="10"/>
  <c r="W233" i="10"/>
  <c r="V233" i="10"/>
  <c r="U233" i="10"/>
  <c r="T233" i="10"/>
  <c r="S233" i="10"/>
  <c r="R233" i="10"/>
  <c r="Q233" i="10"/>
  <c r="H233" i="10"/>
  <c r="AT232" i="10"/>
  <c r="AS232" i="10"/>
  <c r="AR232" i="10"/>
  <c r="AQ232" i="10"/>
  <c r="AP232" i="10"/>
  <c r="AO232" i="10"/>
  <c r="AN232" i="10"/>
  <c r="AM232" i="10"/>
  <c r="AL232" i="10"/>
  <c r="AK232" i="10"/>
  <c r="AJ232" i="10"/>
  <c r="AI232" i="10"/>
  <c r="AH232" i="10"/>
  <c r="AG232" i="10"/>
  <c r="AF232" i="10"/>
  <c r="AE232" i="10"/>
  <c r="AD232" i="10"/>
  <c r="AC232" i="10"/>
  <c r="AB232" i="10"/>
  <c r="AA232" i="10"/>
  <c r="Z232" i="10"/>
  <c r="Y232" i="10"/>
  <c r="X232" i="10"/>
  <c r="W232" i="10"/>
  <c r="V232" i="10"/>
  <c r="U232" i="10"/>
  <c r="T232" i="10"/>
  <c r="S232" i="10"/>
  <c r="R232" i="10"/>
  <c r="Q232" i="10"/>
  <c r="H232" i="10"/>
  <c r="AT231" i="10"/>
  <c r="AS231" i="10"/>
  <c r="AR231" i="10"/>
  <c r="AQ231" i="10"/>
  <c r="AP231" i="10"/>
  <c r="AO231" i="10"/>
  <c r="AN231" i="10"/>
  <c r="AM231" i="10"/>
  <c r="AL231" i="10"/>
  <c r="AK231" i="10"/>
  <c r="AJ231" i="10"/>
  <c r="AI231" i="10"/>
  <c r="AH231" i="10"/>
  <c r="AG231" i="10"/>
  <c r="AF231" i="10"/>
  <c r="AE231" i="10"/>
  <c r="AD231" i="10"/>
  <c r="AC231" i="10"/>
  <c r="AB231" i="10"/>
  <c r="AA231" i="10"/>
  <c r="Z231" i="10"/>
  <c r="Y231" i="10"/>
  <c r="X231" i="10"/>
  <c r="W231" i="10"/>
  <c r="V231" i="10"/>
  <c r="U231" i="10"/>
  <c r="T231" i="10"/>
  <c r="S231" i="10"/>
  <c r="R231" i="10"/>
  <c r="Q231" i="10"/>
  <c r="H231" i="10"/>
  <c r="AT230" i="10"/>
  <c r="AS230" i="10"/>
  <c r="AR230" i="10"/>
  <c r="AQ230" i="10"/>
  <c r="AP230" i="10"/>
  <c r="AO230" i="10"/>
  <c r="AN230" i="10"/>
  <c r="AM230" i="10"/>
  <c r="AL230" i="10"/>
  <c r="AK230" i="10"/>
  <c r="AJ230" i="10"/>
  <c r="AI230" i="10"/>
  <c r="AH230" i="10"/>
  <c r="AG230" i="10"/>
  <c r="AF230" i="10"/>
  <c r="AE230" i="10"/>
  <c r="AD230" i="10"/>
  <c r="AC230" i="10"/>
  <c r="AB230" i="10"/>
  <c r="AA230" i="10"/>
  <c r="Z230" i="10"/>
  <c r="Y230" i="10"/>
  <c r="X230" i="10"/>
  <c r="W230" i="10"/>
  <c r="V230" i="10"/>
  <c r="U230" i="10"/>
  <c r="T230" i="10"/>
  <c r="S230" i="10"/>
  <c r="R230" i="10"/>
  <c r="Q230" i="10"/>
  <c r="H230" i="10"/>
  <c r="AT229" i="10"/>
  <c r="AS229" i="10"/>
  <c r="AR229" i="10"/>
  <c r="AQ229" i="10"/>
  <c r="AP229" i="10"/>
  <c r="AO229" i="10"/>
  <c r="AN229" i="10"/>
  <c r="AM229" i="10"/>
  <c r="AL229" i="10"/>
  <c r="AK229" i="10"/>
  <c r="AJ229" i="10"/>
  <c r="AI229" i="10"/>
  <c r="AH229" i="10"/>
  <c r="AG229" i="10"/>
  <c r="AF229" i="10"/>
  <c r="AE229" i="10"/>
  <c r="AD229" i="10"/>
  <c r="AC229" i="10"/>
  <c r="AB229" i="10"/>
  <c r="AA229" i="10"/>
  <c r="Z229" i="10"/>
  <c r="Y229" i="10"/>
  <c r="X229" i="10"/>
  <c r="W229" i="10"/>
  <c r="V229" i="10"/>
  <c r="U229" i="10"/>
  <c r="T229" i="10"/>
  <c r="S229" i="10"/>
  <c r="R229" i="10"/>
  <c r="Q229" i="10"/>
  <c r="H229" i="10"/>
  <c r="AT228" i="10"/>
  <c r="AS228" i="10"/>
  <c r="AR228" i="10"/>
  <c r="AQ228" i="10"/>
  <c r="AP228" i="10"/>
  <c r="AO228" i="10"/>
  <c r="AN228" i="10"/>
  <c r="AM228" i="10"/>
  <c r="AL228" i="10"/>
  <c r="AK228" i="10"/>
  <c r="AJ228" i="10"/>
  <c r="AI228" i="10"/>
  <c r="AH228" i="10"/>
  <c r="AG228" i="10"/>
  <c r="AF228" i="10"/>
  <c r="AE228" i="10"/>
  <c r="AD228" i="10"/>
  <c r="AC228" i="10"/>
  <c r="AB228" i="10"/>
  <c r="AA228" i="10"/>
  <c r="Z228" i="10"/>
  <c r="Y228" i="10"/>
  <c r="X228" i="10"/>
  <c r="W228" i="10"/>
  <c r="V228" i="10"/>
  <c r="U228" i="10"/>
  <c r="T228" i="10"/>
  <c r="S228" i="10"/>
  <c r="R228" i="10"/>
  <c r="Q228" i="10"/>
  <c r="H228" i="10"/>
  <c r="AT227" i="10"/>
  <c r="AS227" i="10"/>
  <c r="AR227" i="10"/>
  <c r="AQ227" i="10"/>
  <c r="AP227" i="10"/>
  <c r="AO227" i="10"/>
  <c r="AN227" i="10"/>
  <c r="AM227" i="10"/>
  <c r="AL227" i="10"/>
  <c r="AK227" i="10"/>
  <c r="AJ227" i="10"/>
  <c r="AI227" i="10"/>
  <c r="AH227" i="10"/>
  <c r="AG227" i="10"/>
  <c r="AF227" i="10"/>
  <c r="AE227" i="10"/>
  <c r="AD227" i="10"/>
  <c r="AC227" i="10"/>
  <c r="AB227" i="10"/>
  <c r="AA227" i="10"/>
  <c r="Z227" i="10"/>
  <c r="Y227" i="10"/>
  <c r="X227" i="10"/>
  <c r="W227" i="10"/>
  <c r="V227" i="10"/>
  <c r="U227" i="10"/>
  <c r="T227" i="10"/>
  <c r="S227" i="10"/>
  <c r="R227" i="10"/>
  <c r="Q227" i="10"/>
  <c r="H227" i="10"/>
  <c r="AT226" i="10"/>
  <c r="AS226" i="10"/>
  <c r="AR226" i="10"/>
  <c r="AQ226" i="10"/>
  <c r="AP226" i="10"/>
  <c r="AO226" i="10"/>
  <c r="AN226" i="10"/>
  <c r="AM226" i="10"/>
  <c r="AL226" i="10"/>
  <c r="AK226" i="10"/>
  <c r="AJ226" i="10"/>
  <c r="AI226" i="10"/>
  <c r="AH226" i="10"/>
  <c r="AG226" i="10"/>
  <c r="AF226" i="10"/>
  <c r="AE226" i="10"/>
  <c r="AD226" i="10"/>
  <c r="AC226" i="10"/>
  <c r="AB226" i="10"/>
  <c r="AA226" i="10"/>
  <c r="Z226" i="10"/>
  <c r="Y226" i="10"/>
  <c r="X226" i="10"/>
  <c r="W226" i="10"/>
  <c r="V226" i="10"/>
  <c r="U226" i="10"/>
  <c r="T226" i="10"/>
  <c r="S226" i="10"/>
  <c r="R226" i="10"/>
  <c r="Q226" i="10"/>
  <c r="H226" i="10"/>
  <c r="AT225" i="10"/>
  <c r="AS225" i="10"/>
  <c r="AR225" i="10"/>
  <c r="AQ225" i="10"/>
  <c r="AP225" i="10"/>
  <c r="AO225" i="10"/>
  <c r="AN225" i="10"/>
  <c r="AM225" i="10"/>
  <c r="AL225" i="10"/>
  <c r="AK225" i="10"/>
  <c r="AJ225" i="10"/>
  <c r="AI225" i="10"/>
  <c r="AH225" i="10"/>
  <c r="AG225" i="10"/>
  <c r="AF225" i="10"/>
  <c r="AE225" i="10"/>
  <c r="AD225" i="10"/>
  <c r="AC225" i="10"/>
  <c r="AB225" i="10"/>
  <c r="AA225" i="10"/>
  <c r="Z225" i="10"/>
  <c r="Y225" i="10"/>
  <c r="X225" i="10"/>
  <c r="W225" i="10"/>
  <c r="V225" i="10"/>
  <c r="U225" i="10"/>
  <c r="T225" i="10"/>
  <c r="S225" i="10"/>
  <c r="R225" i="10"/>
  <c r="Q225" i="10"/>
  <c r="H225" i="10"/>
  <c r="AT224" i="10"/>
  <c r="AS224" i="10"/>
  <c r="AR224" i="10"/>
  <c r="AQ224" i="10"/>
  <c r="AP224" i="10"/>
  <c r="AO224" i="10"/>
  <c r="AN224" i="10"/>
  <c r="AM224" i="10"/>
  <c r="AL224" i="10"/>
  <c r="AK224" i="10"/>
  <c r="AJ224" i="10"/>
  <c r="AI224" i="10"/>
  <c r="AH224" i="10"/>
  <c r="AG224" i="10"/>
  <c r="AF224" i="10"/>
  <c r="AE224" i="10"/>
  <c r="AD224" i="10"/>
  <c r="AC224" i="10"/>
  <c r="AB224" i="10"/>
  <c r="AA224" i="10"/>
  <c r="Z224" i="10"/>
  <c r="Y224" i="10"/>
  <c r="X224" i="10"/>
  <c r="W224" i="10"/>
  <c r="V224" i="10"/>
  <c r="U224" i="10"/>
  <c r="T224" i="10"/>
  <c r="S224" i="10"/>
  <c r="R224" i="10"/>
  <c r="Q224" i="10"/>
  <c r="H224" i="10"/>
  <c r="AT223" i="10"/>
  <c r="AS223" i="10"/>
  <c r="AR223" i="10"/>
  <c r="AQ223" i="10"/>
  <c r="AP223" i="10"/>
  <c r="AO223" i="10"/>
  <c r="AN223" i="10"/>
  <c r="AM223" i="10"/>
  <c r="AL223" i="10"/>
  <c r="AK223" i="10"/>
  <c r="AJ223" i="10"/>
  <c r="AI223" i="10"/>
  <c r="AH223" i="10"/>
  <c r="AG223" i="10"/>
  <c r="AF223" i="10"/>
  <c r="AE223" i="10"/>
  <c r="AD223" i="10"/>
  <c r="AC223" i="10"/>
  <c r="AB223" i="10"/>
  <c r="AA223" i="10"/>
  <c r="Z223" i="10"/>
  <c r="Y223" i="10"/>
  <c r="X223" i="10"/>
  <c r="W223" i="10"/>
  <c r="V223" i="10"/>
  <c r="U223" i="10"/>
  <c r="T223" i="10"/>
  <c r="S223" i="10"/>
  <c r="R223" i="10"/>
  <c r="Q223" i="10"/>
  <c r="H223" i="10"/>
  <c r="AT222" i="10"/>
  <c r="AS222" i="10"/>
  <c r="AR222" i="10"/>
  <c r="AQ222" i="10"/>
  <c r="AP222" i="10"/>
  <c r="AO222" i="10"/>
  <c r="AN222" i="10"/>
  <c r="AM222" i="10"/>
  <c r="AL222" i="10"/>
  <c r="AK222" i="10"/>
  <c r="AJ222" i="10"/>
  <c r="AI222" i="10"/>
  <c r="AH222" i="10"/>
  <c r="AG222" i="10"/>
  <c r="AF222" i="10"/>
  <c r="AE222" i="10"/>
  <c r="AD222" i="10"/>
  <c r="AC222" i="10"/>
  <c r="AB222" i="10"/>
  <c r="AA222" i="10"/>
  <c r="Z222" i="10"/>
  <c r="Y222" i="10"/>
  <c r="X222" i="10"/>
  <c r="W222" i="10"/>
  <c r="V222" i="10"/>
  <c r="U222" i="10"/>
  <c r="T222" i="10"/>
  <c r="S222" i="10"/>
  <c r="R222" i="10"/>
  <c r="Q222" i="10"/>
  <c r="H222" i="10"/>
  <c r="AT221" i="10"/>
  <c r="AS221" i="10"/>
  <c r="AR221" i="10"/>
  <c r="AQ221" i="10"/>
  <c r="AP221" i="10"/>
  <c r="AO221" i="10"/>
  <c r="AN221" i="10"/>
  <c r="AM221" i="10"/>
  <c r="AL221" i="10"/>
  <c r="AK221" i="10"/>
  <c r="AJ221" i="10"/>
  <c r="AI221" i="10"/>
  <c r="AH221" i="10"/>
  <c r="AG221" i="10"/>
  <c r="AF221" i="10"/>
  <c r="AE221" i="10"/>
  <c r="AD221" i="10"/>
  <c r="AC221" i="10"/>
  <c r="AB221" i="10"/>
  <c r="AA221" i="10"/>
  <c r="Z221" i="10"/>
  <c r="Y221" i="10"/>
  <c r="X221" i="10"/>
  <c r="W221" i="10"/>
  <c r="V221" i="10"/>
  <c r="U221" i="10"/>
  <c r="T221" i="10"/>
  <c r="S221" i="10"/>
  <c r="R221" i="10"/>
  <c r="Q221" i="10"/>
  <c r="H221" i="10"/>
  <c r="AT220" i="10"/>
  <c r="AS220" i="10"/>
  <c r="AR220" i="10"/>
  <c r="AQ220" i="10"/>
  <c r="AP220" i="10"/>
  <c r="AO220" i="10"/>
  <c r="AN220" i="10"/>
  <c r="AM220" i="10"/>
  <c r="AL220" i="10"/>
  <c r="AK220" i="10"/>
  <c r="AJ220" i="10"/>
  <c r="AI220" i="10"/>
  <c r="AH220" i="10"/>
  <c r="AG220" i="10"/>
  <c r="AF220" i="10"/>
  <c r="AE220" i="10"/>
  <c r="AD220" i="10"/>
  <c r="AC220" i="10"/>
  <c r="AB220" i="10"/>
  <c r="AA220" i="10"/>
  <c r="Z220" i="10"/>
  <c r="Y220" i="10"/>
  <c r="X220" i="10"/>
  <c r="W220" i="10"/>
  <c r="V220" i="10"/>
  <c r="U220" i="10"/>
  <c r="T220" i="10"/>
  <c r="S220" i="10"/>
  <c r="R220" i="10"/>
  <c r="Q220" i="10"/>
  <c r="H220" i="10"/>
  <c r="AT219" i="10"/>
  <c r="AS219" i="10"/>
  <c r="AR219" i="10"/>
  <c r="AQ219" i="10"/>
  <c r="AP219" i="10"/>
  <c r="AO219" i="10"/>
  <c r="AN219" i="10"/>
  <c r="AM219" i="10"/>
  <c r="AL219" i="10"/>
  <c r="AK219" i="10"/>
  <c r="AJ219" i="10"/>
  <c r="AI219" i="10"/>
  <c r="AH219" i="10"/>
  <c r="AG219" i="10"/>
  <c r="AF219" i="10"/>
  <c r="AE219" i="10"/>
  <c r="AD219" i="10"/>
  <c r="AC219" i="10"/>
  <c r="AB219" i="10"/>
  <c r="AA219" i="10"/>
  <c r="Z219" i="10"/>
  <c r="Y219" i="10"/>
  <c r="X219" i="10"/>
  <c r="W219" i="10"/>
  <c r="V219" i="10"/>
  <c r="U219" i="10"/>
  <c r="T219" i="10"/>
  <c r="S219" i="10"/>
  <c r="R219" i="10"/>
  <c r="Q219" i="10"/>
  <c r="H219" i="10"/>
  <c r="AT218" i="10"/>
  <c r="AS218" i="10"/>
  <c r="AR218" i="10"/>
  <c r="AQ218" i="10"/>
  <c r="AP218" i="10"/>
  <c r="AO218" i="10"/>
  <c r="AN218" i="10"/>
  <c r="AM218" i="10"/>
  <c r="AL218" i="10"/>
  <c r="AK218" i="10"/>
  <c r="AJ218" i="10"/>
  <c r="AI218" i="10"/>
  <c r="AH218" i="10"/>
  <c r="AG218" i="10"/>
  <c r="AF218" i="10"/>
  <c r="AE218" i="10"/>
  <c r="AD218" i="10"/>
  <c r="AC218" i="10"/>
  <c r="AB218" i="10"/>
  <c r="AA218" i="10"/>
  <c r="Z218" i="10"/>
  <c r="Y218" i="10"/>
  <c r="X218" i="10"/>
  <c r="W218" i="10"/>
  <c r="V218" i="10"/>
  <c r="U218" i="10"/>
  <c r="T218" i="10"/>
  <c r="S218" i="10"/>
  <c r="R218" i="10"/>
  <c r="Q218" i="10"/>
  <c r="H218" i="10"/>
  <c r="B214" i="10"/>
  <c r="L209" i="10"/>
  <c r="L208" i="10"/>
  <c r="L207" i="10"/>
  <c r="AT196" i="10"/>
  <c r="AS196" i="10"/>
  <c r="AR196" i="10"/>
  <c r="AQ196" i="10"/>
  <c r="AP196" i="10"/>
  <c r="AO196" i="10"/>
  <c r="AN196" i="10"/>
  <c r="AM196" i="10"/>
  <c r="AL196" i="10"/>
  <c r="AK196" i="10"/>
  <c r="AJ196" i="10"/>
  <c r="AI196" i="10"/>
  <c r="AH196" i="10"/>
  <c r="AG196" i="10"/>
  <c r="AF196" i="10"/>
  <c r="AE196" i="10"/>
  <c r="AD196" i="10"/>
  <c r="AC196" i="10"/>
  <c r="AB196" i="10"/>
  <c r="AA196" i="10"/>
  <c r="Z196" i="10"/>
  <c r="Y196" i="10"/>
  <c r="X196" i="10"/>
  <c r="W196" i="10"/>
  <c r="V196" i="10"/>
  <c r="U196" i="10"/>
  <c r="T196" i="10"/>
  <c r="S196" i="10"/>
  <c r="R196" i="10"/>
  <c r="Q196" i="10"/>
  <c r="H196" i="10"/>
  <c r="AT195" i="10"/>
  <c r="AS195" i="10"/>
  <c r="AR195" i="10"/>
  <c r="AQ195" i="10"/>
  <c r="AP195" i="10"/>
  <c r="AO195" i="10"/>
  <c r="AN195" i="10"/>
  <c r="AM195" i="10"/>
  <c r="AL195" i="10"/>
  <c r="AK195" i="10"/>
  <c r="AJ195" i="10"/>
  <c r="AI195" i="10"/>
  <c r="AH195" i="10"/>
  <c r="AG195" i="10"/>
  <c r="AF195" i="10"/>
  <c r="AE195" i="10"/>
  <c r="AD195" i="10"/>
  <c r="AC195" i="10"/>
  <c r="AB195" i="10"/>
  <c r="AA195" i="10"/>
  <c r="Z195" i="10"/>
  <c r="Y195" i="10"/>
  <c r="X195" i="10"/>
  <c r="W195" i="10"/>
  <c r="V195" i="10"/>
  <c r="U195" i="10"/>
  <c r="T195" i="10"/>
  <c r="S195" i="10"/>
  <c r="R195" i="10"/>
  <c r="Q195" i="10"/>
  <c r="H195" i="10"/>
  <c r="AT194" i="10"/>
  <c r="AS194" i="10"/>
  <c r="AR194" i="10"/>
  <c r="AQ194" i="10"/>
  <c r="AP194" i="10"/>
  <c r="AO194" i="10"/>
  <c r="AN194" i="10"/>
  <c r="AM194" i="10"/>
  <c r="AL194" i="10"/>
  <c r="AK194" i="10"/>
  <c r="AJ194" i="10"/>
  <c r="AI194" i="10"/>
  <c r="AH194" i="10"/>
  <c r="AG194" i="10"/>
  <c r="AF194" i="10"/>
  <c r="AE194" i="10"/>
  <c r="AD194" i="10"/>
  <c r="AC194" i="10"/>
  <c r="AB194" i="10"/>
  <c r="AA194" i="10"/>
  <c r="Z194" i="10"/>
  <c r="Y194" i="10"/>
  <c r="X194" i="10"/>
  <c r="W194" i="10"/>
  <c r="V194" i="10"/>
  <c r="U194" i="10"/>
  <c r="T194" i="10"/>
  <c r="S194" i="10"/>
  <c r="R194" i="10"/>
  <c r="Q194" i="10"/>
  <c r="H194" i="10"/>
  <c r="AT193" i="10"/>
  <c r="AS193" i="10"/>
  <c r="AR193" i="10"/>
  <c r="AQ193" i="10"/>
  <c r="AP193" i="10"/>
  <c r="AO193" i="10"/>
  <c r="AN193" i="10"/>
  <c r="AM193" i="10"/>
  <c r="AL193" i="10"/>
  <c r="AK193" i="10"/>
  <c r="AJ193" i="10"/>
  <c r="AI193" i="10"/>
  <c r="AH193" i="10"/>
  <c r="AG193" i="10"/>
  <c r="AF193" i="10"/>
  <c r="AE193" i="10"/>
  <c r="AD193" i="10"/>
  <c r="AC193" i="10"/>
  <c r="AB193" i="10"/>
  <c r="AA193" i="10"/>
  <c r="Z193" i="10"/>
  <c r="Y193" i="10"/>
  <c r="X193" i="10"/>
  <c r="W193" i="10"/>
  <c r="V193" i="10"/>
  <c r="U193" i="10"/>
  <c r="T193" i="10"/>
  <c r="S193" i="10"/>
  <c r="R193" i="10"/>
  <c r="Q193" i="10"/>
  <c r="H193" i="10"/>
  <c r="AT192" i="10"/>
  <c r="AS192" i="10"/>
  <c r="AR192" i="10"/>
  <c r="AQ192" i="10"/>
  <c r="AP192" i="10"/>
  <c r="AO192" i="10"/>
  <c r="AN192" i="10"/>
  <c r="AM192" i="10"/>
  <c r="AL192" i="10"/>
  <c r="AK192" i="10"/>
  <c r="AJ192" i="10"/>
  <c r="AI192" i="10"/>
  <c r="AH192" i="10"/>
  <c r="AG192" i="10"/>
  <c r="AF192" i="10"/>
  <c r="AE192" i="10"/>
  <c r="AD192" i="10"/>
  <c r="AC192" i="10"/>
  <c r="AB192" i="10"/>
  <c r="AA192" i="10"/>
  <c r="Z192" i="10"/>
  <c r="Y192" i="10"/>
  <c r="X192" i="10"/>
  <c r="W192" i="10"/>
  <c r="V192" i="10"/>
  <c r="U192" i="10"/>
  <c r="T192" i="10"/>
  <c r="S192" i="10"/>
  <c r="R192" i="10"/>
  <c r="Q192" i="10"/>
  <c r="H192" i="10"/>
  <c r="AT191" i="10"/>
  <c r="AS191" i="10"/>
  <c r="AR191" i="10"/>
  <c r="AQ191" i="10"/>
  <c r="AP191" i="10"/>
  <c r="AO191" i="10"/>
  <c r="AN191" i="10"/>
  <c r="AM191" i="10"/>
  <c r="AL191" i="10"/>
  <c r="AK191" i="10"/>
  <c r="AJ191" i="10"/>
  <c r="AI191" i="10"/>
  <c r="AH191" i="10"/>
  <c r="AG191" i="10"/>
  <c r="AF191" i="10"/>
  <c r="AE191" i="10"/>
  <c r="AD191" i="10"/>
  <c r="AC191" i="10"/>
  <c r="AB191" i="10"/>
  <c r="AA191" i="10"/>
  <c r="Z191" i="10"/>
  <c r="Y191" i="10"/>
  <c r="X191" i="10"/>
  <c r="W191" i="10"/>
  <c r="V191" i="10"/>
  <c r="U191" i="10"/>
  <c r="T191" i="10"/>
  <c r="S191" i="10"/>
  <c r="R191" i="10"/>
  <c r="Q191" i="10"/>
  <c r="H191" i="10"/>
  <c r="AT190" i="10"/>
  <c r="AS190" i="10"/>
  <c r="AR190" i="10"/>
  <c r="AQ190" i="10"/>
  <c r="AP190" i="10"/>
  <c r="AO190" i="10"/>
  <c r="AN190" i="10"/>
  <c r="AM190" i="10"/>
  <c r="AL190" i="10"/>
  <c r="AK190" i="10"/>
  <c r="AJ190" i="10"/>
  <c r="AI190" i="10"/>
  <c r="AH190" i="10"/>
  <c r="AG190" i="10"/>
  <c r="AF190" i="10"/>
  <c r="AE190" i="10"/>
  <c r="AD190" i="10"/>
  <c r="AC190" i="10"/>
  <c r="AB190" i="10"/>
  <c r="AA190" i="10"/>
  <c r="Z190" i="10"/>
  <c r="Y190" i="10"/>
  <c r="X190" i="10"/>
  <c r="W190" i="10"/>
  <c r="V190" i="10"/>
  <c r="U190" i="10"/>
  <c r="T190" i="10"/>
  <c r="S190" i="10"/>
  <c r="R190" i="10"/>
  <c r="Q190" i="10"/>
  <c r="H190" i="10"/>
  <c r="AT189" i="10"/>
  <c r="AS189" i="10"/>
  <c r="AR189" i="10"/>
  <c r="AQ189" i="10"/>
  <c r="AP189" i="10"/>
  <c r="AO189" i="10"/>
  <c r="AN189" i="10"/>
  <c r="AM189" i="10"/>
  <c r="AL189" i="10"/>
  <c r="AK189" i="10"/>
  <c r="AJ189" i="10"/>
  <c r="AI189" i="10"/>
  <c r="AH189" i="10"/>
  <c r="AG189" i="10"/>
  <c r="AF189" i="10"/>
  <c r="AE189" i="10"/>
  <c r="AD189" i="10"/>
  <c r="AC189" i="10"/>
  <c r="AB189" i="10"/>
  <c r="AA189" i="10"/>
  <c r="Z189" i="10"/>
  <c r="Y189" i="10"/>
  <c r="X189" i="10"/>
  <c r="W189" i="10"/>
  <c r="V189" i="10"/>
  <c r="U189" i="10"/>
  <c r="T189" i="10"/>
  <c r="S189" i="10"/>
  <c r="R189" i="10"/>
  <c r="Q189" i="10"/>
  <c r="H189" i="10"/>
  <c r="AT188" i="10"/>
  <c r="AS188" i="10"/>
  <c r="AR188" i="10"/>
  <c r="AQ188" i="10"/>
  <c r="AP188" i="10"/>
  <c r="AO188" i="10"/>
  <c r="AN188" i="10"/>
  <c r="AM188" i="10"/>
  <c r="AL188" i="10"/>
  <c r="AK188" i="10"/>
  <c r="AJ188" i="10"/>
  <c r="AI188" i="10"/>
  <c r="AH188" i="10"/>
  <c r="AG188" i="10"/>
  <c r="AF188" i="10"/>
  <c r="AE188" i="10"/>
  <c r="AD188" i="10"/>
  <c r="AC188" i="10"/>
  <c r="AB188" i="10"/>
  <c r="AA188" i="10"/>
  <c r="Z188" i="10"/>
  <c r="Y188" i="10"/>
  <c r="X188" i="10"/>
  <c r="W188" i="10"/>
  <c r="V188" i="10"/>
  <c r="U188" i="10"/>
  <c r="T188" i="10"/>
  <c r="S188" i="10"/>
  <c r="R188" i="10"/>
  <c r="Q188" i="10"/>
  <c r="H188" i="10"/>
  <c r="AT187" i="10"/>
  <c r="AS187" i="10"/>
  <c r="AR187" i="10"/>
  <c r="AQ187" i="10"/>
  <c r="AP187" i="10"/>
  <c r="AO187" i="10"/>
  <c r="AN187" i="10"/>
  <c r="AM187" i="10"/>
  <c r="AL187" i="10"/>
  <c r="AK187" i="10"/>
  <c r="AJ187" i="10"/>
  <c r="AI187" i="10"/>
  <c r="AH187" i="10"/>
  <c r="AG187" i="10"/>
  <c r="AF187" i="10"/>
  <c r="AE187" i="10"/>
  <c r="AD187" i="10"/>
  <c r="AC187" i="10"/>
  <c r="AB187" i="10"/>
  <c r="AA187" i="10"/>
  <c r="Z187" i="10"/>
  <c r="Y187" i="10"/>
  <c r="X187" i="10"/>
  <c r="W187" i="10"/>
  <c r="V187" i="10"/>
  <c r="U187" i="10"/>
  <c r="T187" i="10"/>
  <c r="S187" i="10"/>
  <c r="R187" i="10"/>
  <c r="Q187" i="10"/>
  <c r="H187" i="10"/>
  <c r="AT186" i="10"/>
  <c r="AS186" i="10"/>
  <c r="AR186" i="10"/>
  <c r="AQ186" i="10"/>
  <c r="AP186" i="10"/>
  <c r="AO186" i="10"/>
  <c r="AN186" i="10"/>
  <c r="AM186" i="10"/>
  <c r="AL186" i="10"/>
  <c r="AK186" i="10"/>
  <c r="AJ186" i="10"/>
  <c r="AI186" i="10"/>
  <c r="AH186" i="10"/>
  <c r="AG186" i="10"/>
  <c r="AF186" i="10"/>
  <c r="AE186" i="10"/>
  <c r="AD186" i="10"/>
  <c r="AC186" i="10"/>
  <c r="AB186" i="10"/>
  <c r="AA186" i="10"/>
  <c r="Z186" i="10"/>
  <c r="Y186" i="10"/>
  <c r="X186" i="10"/>
  <c r="W186" i="10"/>
  <c r="V186" i="10"/>
  <c r="U186" i="10"/>
  <c r="T186" i="10"/>
  <c r="S186" i="10"/>
  <c r="R186" i="10"/>
  <c r="Q186" i="10"/>
  <c r="H186" i="10"/>
  <c r="AT185" i="10"/>
  <c r="AS185" i="10"/>
  <c r="AR185" i="10"/>
  <c r="AQ185" i="10"/>
  <c r="AP185" i="10"/>
  <c r="AO185" i="10"/>
  <c r="AN185" i="10"/>
  <c r="AM185" i="10"/>
  <c r="AL185" i="10"/>
  <c r="AK185" i="10"/>
  <c r="AJ185" i="10"/>
  <c r="AI185" i="10"/>
  <c r="AH185" i="10"/>
  <c r="AG185" i="10"/>
  <c r="AF185" i="10"/>
  <c r="AE185" i="10"/>
  <c r="AD185" i="10"/>
  <c r="AC185" i="10"/>
  <c r="AB185" i="10"/>
  <c r="AA185" i="10"/>
  <c r="Z185" i="10"/>
  <c r="Y185" i="10"/>
  <c r="X185" i="10"/>
  <c r="W185" i="10"/>
  <c r="V185" i="10"/>
  <c r="U185" i="10"/>
  <c r="T185" i="10"/>
  <c r="S185" i="10"/>
  <c r="R185" i="10"/>
  <c r="Q185" i="10"/>
  <c r="H185" i="10"/>
  <c r="AT184" i="10"/>
  <c r="AS184" i="10"/>
  <c r="AR184" i="10"/>
  <c r="AQ184" i="10"/>
  <c r="AP184" i="10"/>
  <c r="AO184" i="10"/>
  <c r="AN184" i="10"/>
  <c r="AM184" i="10"/>
  <c r="AL184" i="10"/>
  <c r="AK184" i="10"/>
  <c r="AJ184" i="10"/>
  <c r="AI184" i="10"/>
  <c r="AH184" i="10"/>
  <c r="AG184" i="10"/>
  <c r="AF184" i="10"/>
  <c r="AE184" i="10"/>
  <c r="AD184" i="10"/>
  <c r="AC184" i="10"/>
  <c r="AB184" i="10"/>
  <c r="AA184" i="10"/>
  <c r="Z184" i="10"/>
  <c r="Y184" i="10"/>
  <c r="X184" i="10"/>
  <c r="W184" i="10"/>
  <c r="V184" i="10"/>
  <c r="U184" i="10"/>
  <c r="T184" i="10"/>
  <c r="S184" i="10"/>
  <c r="R184" i="10"/>
  <c r="Q184" i="10"/>
  <c r="H184" i="10"/>
  <c r="AT183" i="10"/>
  <c r="AS183" i="10"/>
  <c r="AR183" i="10"/>
  <c r="AQ183" i="10"/>
  <c r="AP183" i="10"/>
  <c r="AO183" i="10"/>
  <c r="AN183" i="10"/>
  <c r="AM183" i="10"/>
  <c r="AL183" i="10"/>
  <c r="AK183" i="10"/>
  <c r="AJ183" i="10"/>
  <c r="AI183" i="10"/>
  <c r="AH183" i="10"/>
  <c r="AG183" i="10"/>
  <c r="AF183" i="10"/>
  <c r="AE183" i="10"/>
  <c r="AD183" i="10"/>
  <c r="AC183" i="10"/>
  <c r="AB183" i="10"/>
  <c r="AA183" i="10"/>
  <c r="Z183" i="10"/>
  <c r="Y183" i="10"/>
  <c r="X183" i="10"/>
  <c r="W183" i="10"/>
  <c r="V183" i="10"/>
  <c r="U183" i="10"/>
  <c r="T183" i="10"/>
  <c r="S183" i="10"/>
  <c r="R183" i="10"/>
  <c r="Q183" i="10"/>
  <c r="H183" i="10"/>
  <c r="AT182" i="10"/>
  <c r="AS182" i="10"/>
  <c r="AR182" i="10"/>
  <c r="AQ182" i="10"/>
  <c r="AP182" i="10"/>
  <c r="AO182" i="10"/>
  <c r="AN182" i="10"/>
  <c r="AM182" i="10"/>
  <c r="AL182" i="10"/>
  <c r="AK182" i="10"/>
  <c r="AJ182" i="10"/>
  <c r="AI182" i="10"/>
  <c r="AH182" i="10"/>
  <c r="AG182" i="10"/>
  <c r="AF182" i="10"/>
  <c r="AE182" i="10"/>
  <c r="AD182" i="10"/>
  <c r="AC182" i="10"/>
  <c r="AB182" i="10"/>
  <c r="AA182" i="10"/>
  <c r="Z182" i="10"/>
  <c r="Y182" i="10"/>
  <c r="X182" i="10"/>
  <c r="W182" i="10"/>
  <c r="V182" i="10"/>
  <c r="U182" i="10"/>
  <c r="T182" i="10"/>
  <c r="S182" i="10"/>
  <c r="R182" i="10"/>
  <c r="Q182" i="10"/>
  <c r="H182" i="10"/>
  <c r="AT181" i="10"/>
  <c r="AS181" i="10"/>
  <c r="AR181" i="10"/>
  <c r="AR197" i="10" s="1"/>
  <c r="AQ181" i="10"/>
  <c r="AP181" i="10"/>
  <c r="AO181" i="10"/>
  <c r="AN181" i="10"/>
  <c r="AM181" i="10"/>
  <c r="AL181" i="10"/>
  <c r="AK181" i="10"/>
  <c r="AJ181" i="10"/>
  <c r="AI181" i="10"/>
  <c r="AH181" i="10"/>
  <c r="AG181" i="10"/>
  <c r="AF181" i="10"/>
  <c r="AE181" i="10"/>
  <c r="AD181" i="10"/>
  <c r="AC181" i="10"/>
  <c r="AB181" i="10"/>
  <c r="AA181" i="10"/>
  <c r="Z181" i="10"/>
  <c r="Y181" i="10"/>
  <c r="X181" i="10"/>
  <c r="W181" i="10"/>
  <c r="V181" i="10"/>
  <c r="U181" i="10"/>
  <c r="T181" i="10"/>
  <c r="S181" i="10"/>
  <c r="R181" i="10"/>
  <c r="Q181" i="10"/>
  <c r="H181" i="10"/>
  <c r="B177" i="10"/>
  <c r="L172" i="10"/>
  <c r="L171" i="10"/>
  <c r="L170" i="10"/>
  <c r="AT159" i="10"/>
  <c r="AS159" i="10"/>
  <c r="AR159" i="10"/>
  <c r="AQ159" i="10"/>
  <c r="AP159" i="10"/>
  <c r="AO159" i="10"/>
  <c r="AN159" i="10"/>
  <c r="AM159" i="10"/>
  <c r="AL159" i="10"/>
  <c r="AK159" i="10"/>
  <c r="AJ159" i="10"/>
  <c r="AI159" i="10"/>
  <c r="AH159" i="10"/>
  <c r="AG159" i="10"/>
  <c r="AF159" i="10"/>
  <c r="AE159" i="10"/>
  <c r="AD159" i="10"/>
  <c r="AC159" i="10"/>
  <c r="AB159" i="10"/>
  <c r="AA159" i="10"/>
  <c r="Z159" i="10"/>
  <c r="Y159" i="10"/>
  <c r="X159" i="10"/>
  <c r="W159" i="10"/>
  <c r="V159" i="10"/>
  <c r="U159" i="10"/>
  <c r="T159" i="10"/>
  <c r="S159" i="10"/>
  <c r="R159" i="10"/>
  <c r="Q159" i="10"/>
  <c r="H159" i="10"/>
  <c r="AT158" i="10"/>
  <c r="AS158" i="10"/>
  <c r="AR158" i="10"/>
  <c r="AQ158" i="10"/>
  <c r="AP158" i="10"/>
  <c r="AO158" i="10"/>
  <c r="AN158" i="10"/>
  <c r="AM158" i="10"/>
  <c r="AL158" i="10"/>
  <c r="AK158" i="10"/>
  <c r="AJ158" i="10"/>
  <c r="AI158" i="10"/>
  <c r="AH158" i="10"/>
  <c r="AG158" i="10"/>
  <c r="AF158" i="10"/>
  <c r="AE158" i="10"/>
  <c r="AD158" i="10"/>
  <c r="AC158" i="10"/>
  <c r="AB158" i="10"/>
  <c r="AA158" i="10"/>
  <c r="Z158" i="10"/>
  <c r="Y158" i="10"/>
  <c r="X158" i="10"/>
  <c r="W158" i="10"/>
  <c r="V158" i="10"/>
  <c r="U158" i="10"/>
  <c r="T158" i="10"/>
  <c r="S158" i="10"/>
  <c r="R158" i="10"/>
  <c r="Q158" i="10"/>
  <c r="H158" i="10"/>
  <c r="AT157" i="10"/>
  <c r="AS157" i="10"/>
  <c r="AR157" i="10"/>
  <c r="AQ157" i="10"/>
  <c r="AP157" i="10"/>
  <c r="AO157" i="10"/>
  <c r="AN157" i="10"/>
  <c r="AM157" i="10"/>
  <c r="AL157" i="10"/>
  <c r="AK157" i="10"/>
  <c r="AJ157" i="10"/>
  <c r="AI157" i="10"/>
  <c r="AH157" i="10"/>
  <c r="AG157" i="10"/>
  <c r="AF157" i="10"/>
  <c r="AE157" i="10"/>
  <c r="AD157" i="10"/>
  <c r="AC157" i="10"/>
  <c r="AB157" i="10"/>
  <c r="AA157" i="10"/>
  <c r="Z157" i="10"/>
  <c r="Y157" i="10"/>
  <c r="X157" i="10"/>
  <c r="W157" i="10"/>
  <c r="V157" i="10"/>
  <c r="U157" i="10"/>
  <c r="T157" i="10"/>
  <c r="S157" i="10"/>
  <c r="R157" i="10"/>
  <c r="Q157" i="10"/>
  <c r="H157" i="10"/>
  <c r="AT156" i="10"/>
  <c r="AS156" i="10"/>
  <c r="AR156" i="10"/>
  <c r="AQ156" i="10"/>
  <c r="AP156" i="10"/>
  <c r="AO156" i="10"/>
  <c r="AN156" i="10"/>
  <c r="AM156" i="10"/>
  <c r="AL156" i="10"/>
  <c r="AK156" i="10"/>
  <c r="AJ156" i="10"/>
  <c r="AI156" i="10"/>
  <c r="AH156" i="10"/>
  <c r="AG156" i="10"/>
  <c r="AF156" i="10"/>
  <c r="AE156" i="10"/>
  <c r="AD156" i="10"/>
  <c r="AC156" i="10"/>
  <c r="AB156" i="10"/>
  <c r="AA156" i="10"/>
  <c r="Z156" i="10"/>
  <c r="Y156" i="10"/>
  <c r="X156" i="10"/>
  <c r="W156" i="10"/>
  <c r="V156" i="10"/>
  <c r="U156" i="10"/>
  <c r="T156" i="10"/>
  <c r="S156" i="10"/>
  <c r="R156" i="10"/>
  <c r="Q156" i="10"/>
  <c r="H156" i="10"/>
  <c r="AT155" i="10"/>
  <c r="AS155" i="10"/>
  <c r="AR155" i="10"/>
  <c r="AQ155" i="10"/>
  <c r="AP155" i="10"/>
  <c r="AO155" i="10"/>
  <c r="AN155" i="10"/>
  <c r="AM155" i="10"/>
  <c r="AL155" i="10"/>
  <c r="AK155" i="10"/>
  <c r="AJ155" i="10"/>
  <c r="AI155" i="10"/>
  <c r="AH155" i="10"/>
  <c r="AG155" i="10"/>
  <c r="AF155" i="10"/>
  <c r="AE155" i="10"/>
  <c r="AD155" i="10"/>
  <c r="AC155" i="10"/>
  <c r="AB155" i="10"/>
  <c r="AA155" i="10"/>
  <c r="Z155" i="10"/>
  <c r="Y155" i="10"/>
  <c r="X155" i="10"/>
  <c r="W155" i="10"/>
  <c r="V155" i="10"/>
  <c r="U155" i="10"/>
  <c r="T155" i="10"/>
  <c r="S155" i="10"/>
  <c r="R155" i="10"/>
  <c r="Q155" i="10"/>
  <c r="H155" i="10"/>
  <c r="AT154" i="10"/>
  <c r="AS154" i="10"/>
  <c r="AR154" i="10"/>
  <c r="AQ154" i="10"/>
  <c r="AP154" i="10"/>
  <c r="AO154" i="10"/>
  <c r="AN154" i="10"/>
  <c r="AM154" i="10"/>
  <c r="AL154" i="10"/>
  <c r="AK154" i="10"/>
  <c r="AJ154" i="10"/>
  <c r="AI154" i="10"/>
  <c r="AH154" i="10"/>
  <c r="AG154" i="10"/>
  <c r="AF154" i="10"/>
  <c r="AE154" i="10"/>
  <c r="AD154" i="10"/>
  <c r="AC154" i="10"/>
  <c r="AB154" i="10"/>
  <c r="AA154" i="10"/>
  <c r="Z154" i="10"/>
  <c r="Y154" i="10"/>
  <c r="X154" i="10"/>
  <c r="W154" i="10"/>
  <c r="V154" i="10"/>
  <c r="U154" i="10"/>
  <c r="T154" i="10"/>
  <c r="S154" i="10"/>
  <c r="R154" i="10"/>
  <c r="Q154" i="10"/>
  <c r="H154" i="10"/>
  <c r="AT153" i="10"/>
  <c r="AS153" i="10"/>
  <c r="AR153" i="10"/>
  <c r="AQ153" i="10"/>
  <c r="AP153" i="10"/>
  <c r="AO153" i="10"/>
  <c r="AN153" i="10"/>
  <c r="AM153" i="10"/>
  <c r="AL153" i="10"/>
  <c r="AK153" i="10"/>
  <c r="AJ153" i="10"/>
  <c r="AI153" i="10"/>
  <c r="AH153" i="10"/>
  <c r="AG153" i="10"/>
  <c r="AF153" i="10"/>
  <c r="AE153" i="10"/>
  <c r="AD153" i="10"/>
  <c r="AC153" i="10"/>
  <c r="AB153" i="10"/>
  <c r="AA153" i="10"/>
  <c r="Z153" i="10"/>
  <c r="Y153" i="10"/>
  <c r="X153" i="10"/>
  <c r="W153" i="10"/>
  <c r="V153" i="10"/>
  <c r="U153" i="10"/>
  <c r="T153" i="10"/>
  <c r="S153" i="10"/>
  <c r="R153" i="10"/>
  <c r="Q153" i="10"/>
  <c r="H153" i="10"/>
  <c r="AT152" i="10"/>
  <c r="AS152" i="10"/>
  <c r="AR152" i="10"/>
  <c r="AQ152" i="10"/>
  <c r="AP152" i="10"/>
  <c r="AO152" i="10"/>
  <c r="AN152" i="10"/>
  <c r="AM152" i="10"/>
  <c r="AL152" i="10"/>
  <c r="AK152" i="10"/>
  <c r="AJ152" i="10"/>
  <c r="AI152" i="10"/>
  <c r="AH152" i="10"/>
  <c r="AG152" i="10"/>
  <c r="AF152" i="10"/>
  <c r="AE152" i="10"/>
  <c r="AD152" i="10"/>
  <c r="AC152" i="10"/>
  <c r="AB152" i="10"/>
  <c r="AA152" i="10"/>
  <c r="Z152" i="10"/>
  <c r="Y152" i="10"/>
  <c r="X152" i="10"/>
  <c r="W152" i="10"/>
  <c r="V152" i="10"/>
  <c r="U152" i="10"/>
  <c r="T152" i="10"/>
  <c r="S152" i="10"/>
  <c r="R152" i="10"/>
  <c r="Q152" i="10"/>
  <c r="H152" i="10"/>
  <c r="AT151" i="10"/>
  <c r="AS151" i="10"/>
  <c r="AR151" i="10"/>
  <c r="AQ151" i="10"/>
  <c r="AP151" i="10"/>
  <c r="AO151" i="10"/>
  <c r="AN151" i="10"/>
  <c r="AM151" i="10"/>
  <c r="AL151" i="10"/>
  <c r="AK151" i="10"/>
  <c r="AJ151" i="10"/>
  <c r="AI151" i="10"/>
  <c r="AH151" i="10"/>
  <c r="AG151" i="10"/>
  <c r="AF151" i="10"/>
  <c r="AE151" i="10"/>
  <c r="AD151" i="10"/>
  <c r="AC151" i="10"/>
  <c r="AB151" i="10"/>
  <c r="AA151" i="10"/>
  <c r="Z151" i="10"/>
  <c r="Y151" i="10"/>
  <c r="X151" i="10"/>
  <c r="W151" i="10"/>
  <c r="V151" i="10"/>
  <c r="U151" i="10"/>
  <c r="T151" i="10"/>
  <c r="S151" i="10"/>
  <c r="R151" i="10"/>
  <c r="Q151" i="10"/>
  <c r="H151" i="10"/>
  <c r="AT150" i="10"/>
  <c r="AS150" i="10"/>
  <c r="AR150" i="10"/>
  <c r="AQ150" i="10"/>
  <c r="AP150" i="10"/>
  <c r="AO150" i="10"/>
  <c r="AN150" i="10"/>
  <c r="AM150" i="10"/>
  <c r="AL150" i="10"/>
  <c r="AK150" i="10"/>
  <c r="AJ150" i="10"/>
  <c r="AI150" i="10"/>
  <c r="AH150" i="10"/>
  <c r="AG150" i="10"/>
  <c r="AF150" i="10"/>
  <c r="AE150" i="10"/>
  <c r="AD150" i="10"/>
  <c r="AC150" i="10"/>
  <c r="AB150" i="10"/>
  <c r="AA150" i="10"/>
  <c r="Z150" i="10"/>
  <c r="Y150" i="10"/>
  <c r="X150" i="10"/>
  <c r="W150" i="10"/>
  <c r="V150" i="10"/>
  <c r="U150" i="10"/>
  <c r="T150" i="10"/>
  <c r="S150" i="10"/>
  <c r="R150" i="10"/>
  <c r="Q150" i="10"/>
  <c r="H150" i="10"/>
  <c r="AT149" i="10"/>
  <c r="AS149" i="10"/>
  <c r="AR149" i="10"/>
  <c r="AQ149" i="10"/>
  <c r="AP149" i="10"/>
  <c r="AO149" i="10"/>
  <c r="AN149" i="10"/>
  <c r="AM149" i="10"/>
  <c r="AL149" i="10"/>
  <c r="AK149" i="10"/>
  <c r="AJ149" i="10"/>
  <c r="AI149" i="10"/>
  <c r="AH149" i="10"/>
  <c r="AG149" i="10"/>
  <c r="AF149" i="10"/>
  <c r="AE149" i="10"/>
  <c r="AD149" i="10"/>
  <c r="AC149" i="10"/>
  <c r="AB149" i="10"/>
  <c r="AA149" i="10"/>
  <c r="Z149" i="10"/>
  <c r="Y149" i="10"/>
  <c r="X149" i="10"/>
  <c r="W149" i="10"/>
  <c r="V149" i="10"/>
  <c r="U149" i="10"/>
  <c r="T149" i="10"/>
  <c r="R149" i="10"/>
  <c r="H149" i="10"/>
  <c r="S149" i="10" s="1"/>
  <c r="AT148" i="10"/>
  <c r="AS148" i="10"/>
  <c r="AR148" i="10"/>
  <c r="AQ148" i="10"/>
  <c r="AP148" i="10"/>
  <c r="AO148" i="10"/>
  <c r="AN148" i="10"/>
  <c r="AM148" i="10"/>
  <c r="AL148" i="10"/>
  <c r="AK148" i="10"/>
  <c r="AJ148" i="10"/>
  <c r="AI148" i="10"/>
  <c r="AH148" i="10"/>
  <c r="AG148" i="10"/>
  <c r="AF148" i="10"/>
  <c r="AE148" i="10"/>
  <c r="AD148" i="10"/>
  <c r="AC148" i="10"/>
  <c r="AB148" i="10"/>
  <c r="AA148" i="10"/>
  <c r="Z148" i="10"/>
  <c r="Y148" i="10"/>
  <c r="X148" i="10"/>
  <c r="W148" i="10"/>
  <c r="V148" i="10"/>
  <c r="U148" i="10"/>
  <c r="T148" i="10"/>
  <c r="R148" i="10"/>
  <c r="Q148" i="10"/>
  <c r="D148" i="10"/>
  <c r="H148" i="10" s="1"/>
  <c r="S148" i="10" s="1"/>
  <c r="AT147" i="10"/>
  <c r="AS147" i="10"/>
  <c r="AR147" i="10"/>
  <c r="AQ147" i="10"/>
  <c r="AP147" i="10"/>
  <c r="AO147" i="10"/>
  <c r="AN147" i="10"/>
  <c r="AM147" i="10"/>
  <c r="AL147" i="10"/>
  <c r="AK147" i="10"/>
  <c r="AJ147" i="10"/>
  <c r="AI147" i="10"/>
  <c r="AH147" i="10"/>
  <c r="AG147" i="10"/>
  <c r="AF147" i="10"/>
  <c r="AE147" i="10"/>
  <c r="AD147" i="10"/>
  <c r="AC147" i="10"/>
  <c r="AB147" i="10"/>
  <c r="AA147" i="10"/>
  <c r="Z147" i="10"/>
  <c r="Y147" i="10"/>
  <c r="X147" i="10"/>
  <c r="W147" i="10"/>
  <c r="V147" i="10"/>
  <c r="U147" i="10"/>
  <c r="T147" i="10"/>
  <c r="S147" i="10"/>
  <c r="D147" i="10"/>
  <c r="H147" i="10" s="1"/>
  <c r="AT146" i="10"/>
  <c r="AS146" i="10"/>
  <c r="AR146" i="10"/>
  <c r="AQ146" i="10"/>
  <c r="AP146" i="10"/>
  <c r="AO146" i="10"/>
  <c r="AN146" i="10"/>
  <c r="AM146" i="10"/>
  <c r="AL146" i="10"/>
  <c r="AK146" i="10"/>
  <c r="AJ146" i="10"/>
  <c r="AI146" i="10"/>
  <c r="AH146" i="10"/>
  <c r="AG146" i="10"/>
  <c r="AF146" i="10"/>
  <c r="AE146" i="10"/>
  <c r="AD146" i="10"/>
  <c r="AC146" i="10"/>
  <c r="AB146" i="10"/>
  <c r="AA146" i="10"/>
  <c r="Z146" i="10"/>
  <c r="Y146" i="10"/>
  <c r="X146" i="10"/>
  <c r="W146" i="10"/>
  <c r="V146" i="10"/>
  <c r="U146" i="10"/>
  <c r="T146" i="10"/>
  <c r="S146" i="10"/>
  <c r="R146" i="10"/>
  <c r="H146" i="10"/>
  <c r="Q146" i="10" s="1"/>
  <c r="AT145" i="10"/>
  <c r="AS145" i="10"/>
  <c r="AR145" i="10"/>
  <c r="AQ145" i="10"/>
  <c r="AP145" i="10"/>
  <c r="AO145" i="10"/>
  <c r="AN145" i="10"/>
  <c r="AM145" i="10"/>
  <c r="AL145" i="10"/>
  <c r="AK145" i="10"/>
  <c r="AJ145" i="10"/>
  <c r="AI145" i="10"/>
  <c r="AH145" i="10"/>
  <c r="AG145" i="10"/>
  <c r="AF145" i="10"/>
  <c r="AE145" i="10"/>
  <c r="AD145" i="10"/>
  <c r="AC145" i="10"/>
  <c r="AB145" i="10"/>
  <c r="AA145" i="10"/>
  <c r="Z145" i="10"/>
  <c r="Y145" i="10"/>
  <c r="X145" i="10"/>
  <c r="W145" i="10"/>
  <c r="V145" i="10"/>
  <c r="U145" i="10"/>
  <c r="H145" i="10"/>
  <c r="Q145" i="10" s="1"/>
  <c r="AT144" i="10"/>
  <c r="AS144" i="10"/>
  <c r="AR144" i="10"/>
  <c r="AQ144" i="10"/>
  <c r="AP144" i="10"/>
  <c r="AO144" i="10"/>
  <c r="AN144" i="10"/>
  <c r="AM144" i="10"/>
  <c r="AL144" i="10"/>
  <c r="AK144" i="10"/>
  <c r="AJ144" i="10"/>
  <c r="AI144" i="10"/>
  <c r="AH144" i="10"/>
  <c r="AG144" i="10"/>
  <c r="AF144" i="10"/>
  <c r="AE144" i="10"/>
  <c r="AD144" i="10"/>
  <c r="AC144" i="10"/>
  <c r="AB144" i="10"/>
  <c r="AA144" i="10"/>
  <c r="Z144" i="10"/>
  <c r="Y144" i="10"/>
  <c r="X144" i="10"/>
  <c r="W144" i="10"/>
  <c r="V144" i="10"/>
  <c r="U144" i="10"/>
  <c r="H144" i="10"/>
  <c r="B140" i="10"/>
  <c r="L135" i="10"/>
  <c r="L134" i="10"/>
  <c r="L133" i="10"/>
  <c r="AT122" i="10"/>
  <c r="AS122" i="10"/>
  <c r="AR122" i="10"/>
  <c r="AQ122" i="10"/>
  <c r="AP122" i="10"/>
  <c r="AO122" i="10"/>
  <c r="AN122" i="10"/>
  <c r="AM122" i="10"/>
  <c r="AL122" i="10"/>
  <c r="AK122" i="10"/>
  <c r="AJ122" i="10"/>
  <c r="AI122" i="10"/>
  <c r="AH122" i="10"/>
  <c r="AG122" i="10"/>
  <c r="AF122" i="10"/>
  <c r="AE122" i="10"/>
  <c r="AD122" i="10"/>
  <c r="AC122" i="10"/>
  <c r="AB122" i="10"/>
  <c r="AA122" i="10"/>
  <c r="Z122" i="10"/>
  <c r="Y122" i="10"/>
  <c r="X122" i="10"/>
  <c r="W122" i="10"/>
  <c r="V122" i="10"/>
  <c r="U122" i="10"/>
  <c r="T122" i="10"/>
  <c r="S122" i="10"/>
  <c r="R122" i="10"/>
  <c r="Q122" i="10"/>
  <c r="H122" i="10"/>
  <c r="AT121" i="10"/>
  <c r="AS121" i="10"/>
  <c r="AR121" i="10"/>
  <c r="AQ121" i="10"/>
  <c r="AP121" i="10"/>
  <c r="AO121" i="10"/>
  <c r="AN121" i="10"/>
  <c r="AM121" i="10"/>
  <c r="AL121" i="10"/>
  <c r="AK121" i="10"/>
  <c r="AJ121" i="10"/>
  <c r="AI121" i="10"/>
  <c r="AH121" i="10"/>
  <c r="AG121" i="10"/>
  <c r="AF121" i="10"/>
  <c r="AE121" i="10"/>
  <c r="AD121" i="10"/>
  <c r="AC121" i="10"/>
  <c r="AB121" i="10"/>
  <c r="AA121" i="10"/>
  <c r="Z121" i="10"/>
  <c r="Y121" i="10"/>
  <c r="X121" i="10"/>
  <c r="W121" i="10"/>
  <c r="V121" i="10"/>
  <c r="U121" i="10"/>
  <c r="T121" i="10"/>
  <c r="S121" i="10"/>
  <c r="R121" i="10"/>
  <c r="Q121" i="10"/>
  <c r="H121" i="10"/>
  <c r="AT120" i="10"/>
  <c r="AS120" i="10"/>
  <c r="AR120" i="10"/>
  <c r="AQ120" i="10"/>
  <c r="AP120" i="10"/>
  <c r="AO120" i="10"/>
  <c r="AN120" i="10"/>
  <c r="AM120" i="10"/>
  <c r="AL120" i="10"/>
  <c r="AK120" i="10"/>
  <c r="AJ120" i="10"/>
  <c r="AI120" i="10"/>
  <c r="AH120" i="10"/>
  <c r="AG120" i="10"/>
  <c r="AF120" i="10"/>
  <c r="AE120" i="10"/>
  <c r="AD120" i="10"/>
  <c r="AC120" i="10"/>
  <c r="AB120" i="10"/>
  <c r="AA120" i="10"/>
  <c r="Z120" i="10"/>
  <c r="Y120" i="10"/>
  <c r="X120" i="10"/>
  <c r="W120" i="10"/>
  <c r="V120" i="10"/>
  <c r="U120" i="10"/>
  <c r="T120" i="10"/>
  <c r="S120" i="10"/>
  <c r="R120" i="10"/>
  <c r="Q120" i="10"/>
  <c r="H120" i="10"/>
  <c r="AT119" i="10"/>
  <c r="AS119" i="10"/>
  <c r="AR119" i="10"/>
  <c r="AQ119" i="10"/>
  <c r="AP119" i="10"/>
  <c r="AO119" i="10"/>
  <c r="AN119" i="10"/>
  <c r="AM119" i="10"/>
  <c r="AL119" i="10"/>
  <c r="AK119" i="10"/>
  <c r="AJ119" i="10"/>
  <c r="AI119" i="10"/>
  <c r="AH119" i="10"/>
  <c r="AG119" i="10"/>
  <c r="AF119" i="10"/>
  <c r="AE119" i="10"/>
  <c r="AD119" i="10"/>
  <c r="AC119" i="10"/>
  <c r="AB119" i="10"/>
  <c r="AA119" i="10"/>
  <c r="Z119" i="10"/>
  <c r="Y119" i="10"/>
  <c r="X119" i="10"/>
  <c r="W119" i="10"/>
  <c r="V119" i="10"/>
  <c r="U119" i="10"/>
  <c r="T119" i="10"/>
  <c r="S119" i="10"/>
  <c r="R119" i="10"/>
  <c r="Q119" i="10"/>
  <c r="H119" i="10"/>
  <c r="AT118" i="10"/>
  <c r="AS118" i="10"/>
  <c r="AR118" i="10"/>
  <c r="AQ118" i="10"/>
  <c r="AP118" i="10"/>
  <c r="AO118" i="10"/>
  <c r="AN118" i="10"/>
  <c r="AM118" i="10"/>
  <c r="AL118" i="10"/>
  <c r="AK118" i="10"/>
  <c r="AJ118" i="10"/>
  <c r="AI118" i="10"/>
  <c r="AH118" i="10"/>
  <c r="AG118" i="10"/>
  <c r="AF118" i="10"/>
  <c r="AE118" i="10"/>
  <c r="AD118" i="10"/>
  <c r="AC118" i="10"/>
  <c r="AB118" i="10"/>
  <c r="AA118" i="10"/>
  <c r="Z118" i="10"/>
  <c r="Y118" i="10"/>
  <c r="X118" i="10"/>
  <c r="W118" i="10"/>
  <c r="V118" i="10"/>
  <c r="U118" i="10"/>
  <c r="T118" i="10"/>
  <c r="S118" i="10"/>
  <c r="R118" i="10"/>
  <c r="Q118" i="10"/>
  <c r="H118" i="10"/>
  <c r="AT117" i="10"/>
  <c r="AS117" i="10"/>
  <c r="AR117" i="10"/>
  <c r="AQ117" i="10"/>
  <c r="AP117" i="10"/>
  <c r="AO117" i="10"/>
  <c r="AN117" i="10"/>
  <c r="AM117" i="10"/>
  <c r="AL117" i="10"/>
  <c r="AK117" i="10"/>
  <c r="AJ117" i="10"/>
  <c r="AI117" i="10"/>
  <c r="AH117" i="10"/>
  <c r="AG117" i="10"/>
  <c r="AF117" i="10"/>
  <c r="AE117" i="10"/>
  <c r="AD117" i="10"/>
  <c r="AC117" i="10"/>
  <c r="AB117" i="10"/>
  <c r="AA117" i="10"/>
  <c r="Z117" i="10"/>
  <c r="Y117" i="10"/>
  <c r="X117" i="10"/>
  <c r="W117" i="10"/>
  <c r="V117" i="10"/>
  <c r="U117" i="10"/>
  <c r="T117" i="10"/>
  <c r="S117" i="10"/>
  <c r="R117" i="10"/>
  <c r="Q117" i="10"/>
  <c r="H117" i="10"/>
  <c r="AT116" i="10"/>
  <c r="AS116" i="10"/>
  <c r="AR116" i="10"/>
  <c r="AQ116" i="10"/>
  <c r="AP116" i="10"/>
  <c r="AO116" i="10"/>
  <c r="AN116" i="10"/>
  <c r="AM116" i="10"/>
  <c r="AL116" i="10"/>
  <c r="AK116" i="10"/>
  <c r="AJ116" i="10"/>
  <c r="AI116" i="10"/>
  <c r="AH116" i="10"/>
  <c r="AG116" i="10"/>
  <c r="AF116" i="10"/>
  <c r="AE116" i="10"/>
  <c r="AD116" i="10"/>
  <c r="AC116" i="10"/>
  <c r="AB116" i="10"/>
  <c r="AA116" i="10"/>
  <c r="Z116" i="10"/>
  <c r="Y116" i="10"/>
  <c r="X116" i="10"/>
  <c r="W116" i="10"/>
  <c r="V116" i="10"/>
  <c r="U116" i="10"/>
  <c r="T116" i="10"/>
  <c r="S116" i="10"/>
  <c r="R116" i="10"/>
  <c r="Q116" i="10"/>
  <c r="H116" i="10"/>
  <c r="AT115" i="10"/>
  <c r="AS115" i="10"/>
  <c r="AR115" i="10"/>
  <c r="AQ115" i="10"/>
  <c r="AP115" i="10"/>
  <c r="AO115" i="10"/>
  <c r="AN115" i="10"/>
  <c r="AM115" i="10"/>
  <c r="AL115" i="10"/>
  <c r="AK115" i="10"/>
  <c r="AJ115" i="10"/>
  <c r="AI115" i="10"/>
  <c r="AH115" i="10"/>
  <c r="AG115" i="10"/>
  <c r="AF115" i="10"/>
  <c r="AE115" i="10"/>
  <c r="AD115" i="10"/>
  <c r="AC115" i="10"/>
  <c r="AB115" i="10"/>
  <c r="AA115" i="10"/>
  <c r="Z115" i="10"/>
  <c r="Y115" i="10"/>
  <c r="X115" i="10"/>
  <c r="W115" i="10"/>
  <c r="V115" i="10"/>
  <c r="U115" i="10"/>
  <c r="T115" i="10"/>
  <c r="S115" i="10"/>
  <c r="R115" i="10"/>
  <c r="Q115" i="10"/>
  <c r="H115" i="10"/>
  <c r="AT114" i="10"/>
  <c r="AS114" i="10"/>
  <c r="AR114" i="10"/>
  <c r="AQ114" i="10"/>
  <c r="AP114" i="10"/>
  <c r="AO114" i="10"/>
  <c r="AN114" i="10"/>
  <c r="AM114" i="10"/>
  <c r="AL114" i="10"/>
  <c r="AK114" i="10"/>
  <c r="AJ114" i="10"/>
  <c r="AI114" i="10"/>
  <c r="AH114" i="10"/>
  <c r="AG114" i="10"/>
  <c r="AF114" i="10"/>
  <c r="AE114" i="10"/>
  <c r="AD114" i="10"/>
  <c r="AC114" i="10"/>
  <c r="AB114" i="10"/>
  <c r="AA114" i="10"/>
  <c r="Z114" i="10"/>
  <c r="Y114" i="10"/>
  <c r="X114" i="10"/>
  <c r="W114" i="10"/>
  <c r="V114" i="10"/>
  <c r="U114" i="10"/>
  <c r="T114" i="10"/>
  <c r="S114" i="10"/>
  <c r="R114" i="10"/>
  <c r="Q114" i="10"/>
  <c r="H114" i="10"/>
  <c r="AT113" i="10"/>
  <c r="AS113" i="10"/>
  <c r="AR113" i="10"/>
  <c r="AQ113" i="10"/>
  <c r="AP113" i="10"/>
  <c r="AO113" i="10"/>
  <c r="AN113" i="10"/>
  <c r="AM113" i="10"/>
  <c r="AL113" i="10"/>
  <c r="AK113" i="10"/>
  <c r="AJ113" i="10"/>
  <c r="AI113" i="10"/>
  <c r="AH113" i="10"/>
  <c r="AG113" i="10"/>
  <c r="AE113" i="10"/>
  <c r="AD113" i="10"/>
  <c r="AC113" i="10"/>
  <c r="AB113" i="10"/>
  <c r="Z113" i="10"/>
  <c r="Y113" i="10"/>
  <c r="X113" i="10"/>
  <c r="W113" i="10"/>
  <c r="U113" i="10"/>
  <c r="T113" i="10"/>
  <c r="S113" i="10"/>
  <c r="R113" i="10"/>
  <c r="Q113" i="10"/>
  <c r="H113" i="10"/>
  <c r="AF113" i="10" s="1"/>
  <c r="AT112" i="10"/>
  <c r="AS112" i="10"/>
  <c r="AR112" i="10"/>
  <c r="AQ112" i="10"/>
  <c r="AP112" i="10"/>
  <c r="AO112" i="10"/>
  <c r="AN112" i="10"/>
  <c r="AM112" i="10"/>
  <c r="AL112" i="10"/>
  <c r="AK112" i="10"/>
  <c r="AJ112" i="10"/>
  <c r="AI112" i="10"/>
  <c r="AH112" i="10"/>
  <c r="AG112" i="10"/>
  <c r="AF112" i="10"/>
  <c r="AE112" i="10"/>
  <c r="AD112" i="10"/>
  <c r="AC112" i="10"/>
  <c r="AB112" i="10"/>
  <c r="AA112" i="10"/>
  <c r="Z112" i="10"/>
  <c r="Y112" i="10"/>
  <c r="X112" i="10"/>
  <c r="W112" i="10"/>
  <c r="V112" i="10"/>
  <c r="U112" i="10"/>
  <c r="T112" i="10"/>
  <c r="S112" i="10"/>
  <c r="R112" i="10"/>
  <c r="D112" i="10"/>
  <c r="H112" i="10" s="1"/>
  <c r="Q112" i="10" s="1"/>
  <c r="AT111" i="10"/>
  <c r="AS111" i="10"/>
  <c r="AR111" i="10"/>
  <c r="AC111" i="10"/>
  <c r="H111" i="10"/>
  <c r="AQ111" i="10" s="1"/>
  <c r="AT110" i="10"/>
  <c r="AS110" i="10"/>
  <c r="AR110" i="10"/>
  <c r="AQ110" i="10"/>
  <c r="AP110" i="10"/>
  <c r="AO110" i="10"/>
  <c r="AN110" i="10"/>
  <c r="AM110" i="10"/>
  <c r="AL110" i="10"/>
  <c r="AK110" i="10"/>
  <c r="AJ110" i="10"/>
  <c r="AI110" i="10"/>
  <c r="AH110" i="10"/>
  <c r="AG110" i="10"/>
  <c r="AF110" i="10"/>
  <c r="AE110" i="10"/>
  <c r="AD110" i="10"/>
  <c r="AC110" i="10"/>
  <c r="AB110" i="10"/>
  <c r="AA110" i="10"/>
  <c r="Z110" i="10"/>
  <c r="Y110" i="10"/>
  <c r="X110" i="10"/>
  <c r="W110" i="10"/>
  <c r="V110" i="10"/>
  <c r="U110" i="10"/>
  <c r="T110" i="10"/>
  <c r="S110" i="10"/>
  <c r="R110" i="10"/>
  <c r="H110" i="10"/>
  <c r="Q110" i="10" s="1"/>
  <c r="AT109" i="10"/>
  <c r="AS109" i="10"/>
  <c r="AR109" i="10"/>
  <c r="AQ109" i="10"/>
  <c r="AO109" i="10"/>
  <c r="AN109" i="10"/>
  <c r="AM109" i="10"/>
  <c r="AL109" i="10"/>
  <c r="AJ109" i="10"/>
  <c r="AI109" i="10"/>
  <c r="AH109" i="10"/>
  <c r="AG109" i="10"/>
  <c r="AE109" i="10"/>
  <c r="AD109" i="10"/>
  <c r="AC109" i="10"/>
  <c r="AB109" i="10"/>
  <c r="Z109" i="10"/>
  <c r="Y109" i="10"/>
  <c r="X109" i="10"/>
  <c r="W109" i="10"/>
  <c r="U109" i="10"/>
  <c r="T109" i="10"/>
  <c r="S109" i="10"/>
  <c r="R109" i="10"/>
  <c r="H109" i="10"/>
  <c r="AF109" i="10" s="1"/>
  <c r="AT108" i="10"/>
  <c r="AS108" i="10"/>
  <c r="AR108" i="10"/>
  <c r="AQ108" i="10"/>
  <c r="AO108" i="10"/>
  <c r="AN108" i="10"/>
  <c r="AM108" i="10"/>
  <c r="AL108" i="10"/>
  <c r="AJ108" i="10"/>
  <c r="AI108" i="10"/>
  <c r="AH108" i="10"/>
  <c r="AG108" i="10"/>
  <c r="AE108" i="10"/>
  <c r="AD108" i="10"/>
  <c r="AC108" i="10"/>
  <c r="AB108" i="10"/>
  <c r="Z108" i="10"/>
  <c r="Y108" i="10"/>
  <c r="X108" i="10"/>
  <c r="W108" i="10"/>
  <c r="U108" i="10"/>
  <c r="T108" i="10"/>
  <c r="S108" i="10"/>
  <c r="R108" i="10"/>
  <c r="D108" i="10"/>
  <c r="H108" i="10" s="1"/>
  <c r="AT107" i="10"/>
  <c r="AS107" i="10"/>
  <c r="AR107" i="10"/>
  <c r="H107" i="10"/>
  <c r="AF107" i="10" s="1"/>
  <c r="B103" i="10"/>
  <c r="L98" i="10"/>
  <c r="L97" i="10"/>
  <c r="L96" i="10"/>
  <c r="AT85" i="10"/>
  <c r="AS85" i="10"/>
  <c r="AR85" i="10"/>
  <c r="AQ85" i="10"/>
  <c r="AP85" i="10"/>
  <c r="AO85" i="10"/>
  <c r="AN85" i="10"/>
  <c r="AM85" i="10"/>
  <c r="AL85" i="10"/>
  <c r="AK85" i="10"/>
  <c r="AJ85" i="10"/>
  <c r="AI85" i="10"/>
  <c r="AH85" i="10"/>
  <c r="AG85" i="10"/>
  <c r="AF85" i="10"/>
  <c r="AE85" i="10"/>
  <c r="AD85" i="10"/>
  <c r="AC85" i="10"/>
  <c r="AB85" i="10"/>
  <c r="AA85" i="10"/>
  <c r="Z85" i="10"/>
  <c r="Y85" i="10"/>
  <c r="X85" i="10"/>
  <c r="W85" i="10"/>
  <c r="V85" i="10"/>
  <c r="U85" i="10"/>
  <c r="T85" i="10"/>
  <c r="S85" i="10"/>
  <c r="R85" i="10"/>
  <c r="Q85" i="10"/>
  <c r="H85" i="10"/>
  <c r="AT84" i="10"/>
  <c r="AS84" i="10"/>
  <c r="AR84" i="10"/>
  <c r="AQ84" i="10"/>
  <c r="AP84" i="10"/>
  <c r="AO84" i="10"/>
  <c r="AN84" i="10"/>
  <c r="AM84" i="10"/>
  <c r="AL84" i="10"/>
  <c r="AK84" i="10"/>
  <c r="AJ84" i="10"/>
  <c r="AI84" i="10"/>
  <c r="AH84" i="10"/>
  <c r="AG84" i="10"/>
  <c r="AF84" i="10"/>
  <c r="AE84" i="10"/>
  <c r="AD84" i="10"/>
  <c r="AC84" i="10"/>
  <c r="AB84" i="10"/>
  <c r="AA84" i="10"/>
  <c r="Z84" i="10"/>
  <c r="Y84" i="10"/>
  <c r="X84" i="10"/>
  <c r="W84" i="10"/>
  <c r="V84" i="10"/>
  <c r="U84" i="10"/>
  <c r="T84" i="10"/>
  <c r="S84" i="10"/>
  <c r="R84" i="10"/>
  <c r="Q84" i="10"/>
  <c r="H84" i="10"/>
  <c r="AT83" i="10"/>
  <c r="AS83" i="10"/>
  <c r="AR83" i="10"/>
  <c r="AQ83" i="10"/>
  <c r="AP83" i="10"/>
  <c r="AO83" i="10"/>
  <c r="AN83" i="10"/>
  <c r="AM83" i="10"/>
  <c r="AL83" i="10"/>
  <c r="AK83" i="10"/>
  <c r="AJ83" i="10"/>
  <c r="AI83" i="10"/>
  <c r="AH83" i="10"/>
  <c r="AG83" i="10"/>
  <c r="AF83" i="10"/>
  <c r="AE83" i="10"/>
  <c r="AD83" i="10"/>
  <c r="AC83" i="10"/>
  <c r="AB83" i="10"/>
  <c r="AA83" i="10"/>
  <c r="Z83" i="10"/>
  <c r="Y83" i="10"/>
  <c r="X83" i="10"/>
  <c r="W83" i="10"/>
  <c r="V83" i="10"/>
  <c r="U83" i="10"/>
  <c r="T83" i="10"/>
  <c r="S83" i="10"/>
  <c r="R83" i="10"/>
  <c r="Q83" i="10"/>
  <c r="H83" i="10"/>
  <c r="AT82" i="10"/>
  <c r="AS82" i="10"/>
  <c r="AR82" i="10"/>
  <c r="AQ82" i="10"/>
  <c r="AP82" i="10"/>
  <c r="AO82" i="10"/>
  <c r="AN82" i="10"/>
  <c r="AM82" i="10"/>
  <c r="AL82" i="10"/>
  <c r="AK82" i="10"/>
  <c r="AJ82" i="10"/>
  <c r="AI82" i="10"/>
  <c r="AH82" i="10"/>
  <c r="AG82" i="10"/>
  <c r="AF82" i="10"/>
  <c r="AE82" i="10"/>
  <c r="AD82" i="10"/>
  <c r="AC82" i="10"/>
  <c r="AB82" i="10"/>
  <c r="AA82" i="10"/>
  <c r="Z82" i="10"/>
  <c r="Y82" i="10"/>
  <c r="X82" i="10"/>
  <c r="W82" i="10"/>
  <c r="V82" i="10"/>
  <c r="U82" i="10"/>
  <c r="T82" i="10"/>
  <c r="S82" i="10"/>
  <c r="R82" i="10"/>
  <c r="Q82" i="10"/>
  <c r="H82" i="10"/>
  <c r="AT81" i="10"/>
  <c r="AS81" i="10"/>
  <c r="AR81" i="10"/>
  <c r="AQ81" i="10"/>
  <c r="AP81" i="10"/>
  <c r="AO81" i="10"/>
  <c r="AN81" i="10"/>
  <c r="AM81" i="10"/>
  <c r="AL81" i="10"/>
  <c r="AK81" i="10"/>
  <c r="AJ81" i="10"/>
  <c r="AI81" i="10"/>
  <c r="AH81" i="10"/>
  <c r="AG81" i="10"/>
  <c r="AF81" i="10"/>
  <c r="AE81" i="10"/>
  <c r="AD81" i="10"/>
  <c r="AC81" i="10"/>
  <c r="AB81" i="10"/>
  <c r="AA81" i="10"/>
  <c r="Z81" i="10"/>
  <c r="Y81" i="10"/>
  <c r="X81" i="10"/>
  <c r="W81" i="10"/>
  <c r="V81" i="10"/>
  <c r="U81" i="10"/>
  <c r="T81" i="10"/>
  <c r="S81" i="10"/>
  <c r="R81" i="10"/>
  <c r="Q81" i="10"/>
  <c r="H81" i="10"/>
  <c r="AT80" i="10"/>
  <c r="AS80" i="10"/>
  <c r="AR80" i="10"/>
  <c r="AQ80" i="10"/>
  <c r="AP80" i="10"/>
  <c r="AO80" i="10"/>
  <c r="AN80" i="10"/>
  <c r="AM80" i="10"/>
  <c r="AL80" i="10"/>
  <c r="AK80" i="10"/>
  <c r="AJ80" i="10"/>
  <c r="AI80" i="10"/>
  <c r="AH80" i="10"/>
  <c r="AG80" i="10"/>
  <c r="AF80" i="10"/>
  <c r="AE80" i="10"/>
  <c r="AD80" i="10"/>
  <c r="AC80" i="10"/>
  <c r="AB80" i="10"/>
  <c r="AA80" i="10"/>
  <c r="Z80" i="10"/>
  <c r="Y80" i="10"/>
  <c r="X80" i="10"/>
  <c r="W80" i="10"/>
  <c r="V80" i="10"/>
  <c r="U80" i="10"/>
  <c r="T80" i="10"/>
  <c r="S80" i="10"/>
  <c r="R80" i="10"/>
  <c r="Q80" i="10"/>
  <c r="H80" i="10"/>
  <c r="AT79" i="10"/>
  <c r="AS79" i="10"/>
  <c r="AR79" i="10"/>
  <c r="AQ79" i="10"/>
  <c r="AP79" i="10"/>
  <c r="AO79" i="10"/>
  <c r="AN79" i="10"/>
  <c r="AM79" i="10"/>
  <c r="AL79" i="10"/>
  <c r="AK79" i="10"/>
  <c r="AJ79" i="10"/>
  <c r="AI79" i="10"/>
  <c r="AH79" i="10"/>
  <c r="AG79" i="10"/>
  <c r="AF79" i="10"/>
  <c r="AE79" i="10"/>
  <c r="AD79" i="10"/>
  <c r="AC79" i="10"/>
  <c r="AB79" i="10"/>
  <c r="AA79" i="10"/>
  <c r="Z79" i="10"/>
  <c r="Y79" i="10"/>
  <c r="X79" i="10"/>
  <c r="W79" i="10"/>
  <c r="V79" i="10"/>
  <c r="U79" i="10"/>
  <c r="T79" i="10"/>
  <c r="S79" i="10"/>
  <c r="R79" i="10"/>
  <c r="Q79" i="10"/>
  <c r="H79" i="10"/>
  <c r="AT78" i="10"/>
  <c r="AS78" i="10"/>
  <c r="AR78" i="10"/>
  <c r="AQ78" i="10"/>
  <c r="AP78" i="10"/>
  <c r="AO78" i="10"/>
  <c r="AN78" i="10"/>
  <c r="AM78" i="10"/>
  <c r="AL78" i="10"/>
  <c r="AK78" i="10"/>
  <c r="AJ78" i="10"/>
  <c r="AI78" i="10"/>
  <c r="AH78" i="10"/>
  <c r="AG78" i="10"/>
  <c r="AF78" i="10"/>
  <c r="AE78" i="10"/>
  <c r="AD78" i="10"/>
  <c r="AC78" i="10"/>
  <c r="AB78" i="10"/>
  <c r="AA78" i="10"/>
  <c r="Z78" i="10"/>
  <c r="Y78" i="10"/>
  <c r="X78" i="10"/>
  <c r="W78" i="10"/>
  <c r="V78" i="10"/>
  <c r="U78" i="10"/>
  <c r="T78" i="10"/>
  <c r="S78" i="10"/>
  <c r="R78" i="10"/>
  <c r="Q78" i="10"/>
  <c r="H78" i="10"/>
  <c r="AT77" i="10"/>
  <c r="AS77" i="10"/>
  <c r="AR77" i="10"/>
  <c r="AQ77" i="10"/>
  <c r="AP77" i="10"/>
  <c r="AO77" i="10"/>
  <c r="AN77" i="10"/>
  <c r="AM77" i="10"/>
  <c r="AL77" i="10"/>
  <c r="AK77" i="10"/>
  <c r="AJ77" i="10"/>
  <c r="AI77" i="10"/>
  <c r="AH77" i="10"/>
  <c r="AG77" i="10"/>
  <c r="AF77" i="10"/>
  <c r="AE77" i="10"/>
  <c r="AD77" i="10"/>
  <c r="AC77" i="10"/>
  <c r="AB77" i="10"/>
  <c r="AA77" i="10"/>
  <c r="Z77" i="10"/>
  <c r="Y77" i="10"/>
  <c r="X77" i="10"/>
  <c r="W77" i="10"/>
  <c r="V77" i="10"/>
  <c r="U77" i="10"/>
  <c r="T77" i="10"/>
  <c r="S77" i="10"/>
  <c r="R77" i="10"/>
  <c r="Q77" i="10"/>
  <c r="H77" i="10"/>
  <c r="AT76" i="10"/>
  <c r="AS76" i="10"/>
  <c r="AR76" i="10"/>
  <c r="AQ76" i="10"/>
  <c r="AP76" i="10"/>
  <c r="AO76" i="10"/>
  <c r="AN76" i="10"/>
  <c r="AM76" i="10"/>
  <c r="AL76" i="10"/>
  <c r="AK76" i="10"/>
  <c r="AJ76" i="10"/>
  <c r="AI76" i="10"/>
  <c r="AH76" i="10"/>
  <c r="AG76" i="10"/>
  <c r="AF76" i="10"/>
  <c r="AE76" i="10"/>
  <c r="AD76" i="10"/>
  <c r="AC76" i="10"/>
  <c r="AB76" i="10"/>
  <c r="AA76" i="10"/>
  <c r="Z76" i="10"/>
  <c r="Y76" i="10"/>
  <c r="X76" i="10"/>
  <c r="W76" i="10"/>
  <c r="V76" i="10"/>
  <c r="U76" i="10"/>
  <c r="T76" i="10"/>
  <c r="S76" i="10"/>
  <c r="R76" i="10"/>
  <c r="Q76" i="10"/>
  <c r="H76" i="10"/>
  <c r="AT75" i="10"/>
  <c r="AS75" i="10"/>
  <c r="AR75" i="10"/>
  <c r="AQ75" i="10"/>
  <c r="AP75" i="10"/>
  <c r="AO75" i="10"/>
  <c r="AN75" i="10"/>
  <c r="AM75" i="10"/>
  <c r="AL75" i="10"/>
  <c r="AK75" i="10"/>
  <c r="AJ75" i="10"/>
  <c r="AI75" i="10"/>
  <c r="AH75" i="10"/>
  <c r="AG75" i="10"/>
  <c r="AF75" i="10"/>
  <c r="AE75" i="10"/>
  <c r="AD75" i="10"/>
  <c r="AC75" i="10"/>
  <c r="AB75" i="10"/>
  <c r="AA75" i="10"/>
  <c r="Z75" i="10"/>
  <c r="Y75" i="10"/>
  <c r="X75" i="10"/>
  <c r="W75" i="10"/>
  <c r="V75" i="10"/>
  <c r="U75" i="10"/>
  <c r="T75" i="10"/>
  <c r="S75" i="10"/>
  <c r="R75" i="10"/>
  <c r="Q75" i="10"/>
  <c r="H75" i="10"/>
  <c r="AT74" i="10"/>
  <c r="AS74" i="10"/>
  <c r="AR74" i="10"/>
  <c r="AQ74" i="10"/>
  <c r="AP74" i="10"/>
  <c r="AO74" i="10"/>
  <c r="AN74" i="10"/>
  <c r="AM74" i="10"/>
  <c r="AL74" i="10"/>
  <c r="AK74" i="10"/>
  <c r="AJ74" i="10"/>
  <c r="AI74" i="10"/>
  <c r="AH74" i="10"/>
  <c r="AG74" i="10"/>
  <c r="AF74" i="10"/>
  <c r="AE74" i="10"/>
  <c r="AD74" i="10"/>
  <c r="AC74" i="10"/>
  <c r="AB74" i="10"/>
  <c r="AA74" i="10"/>
  <c r="Z74" i="10"/>
  <c r="Y74" i="10"/>
  <c r="X74" i="10"/>
  <c r="W74" i="10"/>
  <c r="V74" i="10"/>
  <c r="U74" i="10"/>
  <c r="T74" i="10"/>
  <c r="H74" i="10"/>
  <c r="S74" i="10" s="1"/>
  <c r="AT73" i="10"/>
  <c r="AS73" i="10"/>
  <c r="AR73" i="10"/>
  <c r="E73" i="10"/>
  <c r="H73" i="10" s="1"/>
  <c r="AT72" i="10"/>
  <c r="AS72" i="10"/>
  <c r="AR72" i="10"/>
  <c r="Q72" i="10"/>
  <c r="H72" i="10"/>
  <c r="AA72" i="10" s="1"/>
  <c r="AT71" i="10"/>
  <c r="AS71" i="10"/>
  <c r="AR71" i="10"/>
  <c r="AM71" i="10"/>
  <c r="R71" i="10"/>
  <c r="Q71" i="10"/>
  <c r="H71" i="10"/>
  <c r="AP71" i="10" s="1"/>
  <c r="AT70" i="10"/>
  <c r="AS70" i="10"/>
  <c r="AR70" i="10"/>
  <c r="AQ70" i="10"/>
  <c r="AP70" i="10"/>
  <c r="AO70" i="10"/>
  <c r="AN70" i="10"/>
  <c r="AM70" i="10"/>
  <c r="AL70" i="10"/>
  <c r="AK70" i="10"/>
  <c r="AJ70" i="10"/>
  <c r="AI70" i="10"/>
  <c r="AH70" i="10"/>
  <c r="AG70" i="10"/>
  <c r="AF70" i="10"/>
  <c r="AE70" i="10"/>
  <c r="AD70" i="10"/>
  <c r="AC70" i="10"/>
  <c r="AB70" i="10"/>
  <c r="AA70" i="10"/>
  <c r="Z70" i="10"/>
  <c r="Y70" i="10"/>
  <c r="X70" i="10"/>
  <c r="W70" i="10"/>
  <c r="V70" i="10"/>
  <c r="U70" i="10"/>
  <c r="T70" i="10"/>
  <c r="S70" i="10"/>
  <c r="H70" i="10"/>
  <c r="R70" i="10" s="1"/>
  <c r="B66" i="10"/>
  <c r="L61" i="10"/>
  <c r="L60" i="10"/>
  <c r="L59" i="10"/>
  <c r="AT48" i="10"/>
  <c r="AS48" i="10"/>
  <c r="AR48" i="10"/>
  <c r="AQ48" i="10"/>
  <c r="AP48" i="10"/>
  <c r="AO48" i="10"/>
  <c r="AN48" i="10"/>
  <c r="AM48" i="10"/>
  <c r="AL48" i="10"/>
  <c r="AK48" i="10"/>
  <c r="AJ48" i="10"/>
  <c r="AI48" i="10"/>
  <c r="AH48" i="10"/>
  <c r="AG48" i="10"/>
  <c r="AF48" i="10"/>
  <c r="AE48" i="10"/>
  <c r="AD48" i="10"/>
  <c r="AC48" i="10"/>
  <c r="AB48" i="10"/>
  <c r="AA48" i="10"/>
  <c r="Z48" i="10"/>
  <c r="Y48" i="10"/>
  <c r="X48" i="10"/>
  <c r="W48" i="10"/>
  <c r="V48" i="10"/>
  <c r="U48" i="10"/>
  <c r="T48" i="10"/>
  <c r="S48" i="10"/>
  <c r="R48" i="10"/>
  <c r="Q48" i="10"/>
  <c r="H48" i="10"/>
  <c r="AT47" i="10"/>
  <c r="AS47" i="10"/>
  <c r="AR47" i="10"/>
  <c r="AQ47" i="10"/>
  <c r="AP47" i="10"/>
  <c r="AO47" i="10"/>
  <c r="AN47" i="10"/>
  <c r="AM47" i="10"/>
  <c r="AL47" i="10"/>
  <c r="AK47" i="10"/>
  <c r="AJ47" i="10"/>
  <c r="AI47" i="10"/>
  <c r="AH47" i="10"/>
  <c r="AG47" i="10"/>
  <c r="AF47" i="10"/>
  <c r="AE47" i="10"/>
  <c r="AD47" i="10"/>
  <c r="AC47" i="10"/>
  <c r="AB47" i="10"/>
  <c r="AA47" i="10"/>
  <c r="Z47" i="10"/>
  <c r="Y47" i="10"/>
  <c r="X47" i="10"/>
  <c r="W47" i="10"/>
  <c r="V47" i="10"/>
  <c r="U47" i="10"/>
  <c r="T47" i="10"/>
  <c r="S47" i="10"/>
  <c r="R47" i="10"/>
  <c r="Q47" i="10"/>
  <c r="H47" i="10"/>
  <c r="AT46" i="10"/>
  <c r="AS46" i="10"/>
  <c r="AR46" i="10"/>
  <c r="AQ46" i="10"/>
  <c r="AP46" i="10"/>
  <c r="AO46" i="10"/>
  <c r="AN46" i="10"/>
  <c r="AM46" i="10"/>
  <c r="AL46" i="10"/>
  <c r="AK46" i="10"/>
  <c r="AJ46" i="10"/>
  <c r="AI46" i="10"/>
  <c r="AH46" i="10"/>
  <c r="AG46" i="10"/>
  <c r="AF46" i="10"/>
  <c r="AE46" i="10"/>
  <c r="AD46" i="10"/>
  <c r="AC46" i="10"/>
  <c r="AB46" i="10"/>
  <c r="AA46" i="10"/>
  <c r="Z46" i="10"/>
  <c r="Y46" i="10"/>
  <c r="X46" i="10"/>
  <c r="W46" i="10"/>
  <c r="V46" i="10"/>
  <c r="U46" i="10"/>
  <c r="T46" i="10"/>
  <c r="S46" i="10"/>
  <c r="R46" i="10"/>
  <c r="Q46" i="10"/>
  <c r="H46" i="10"/>
  <c r="AT45" i="10"/>
  <c r="AS45" i="10"/>
  <c r="AR45" i="10"/>
  <c r="AQ45" i="10"/>
  <c r="AP45" i="10"/>
  <c r="AO45" i="10"/>
  <c r="AN45" i="10"/>
  <c r="AM45" i="10"/>
  <c r="AL45" i="10"/>
  <c r="AK45" i="10"/>
  <c r="AJ45" i="10"/>
  <c r="AI45" i="10"/>
  <c r="AH45" i="10"/>
  <c r="AG45" i="10"/>
  <c r="AF45" i="10"/>
  <c r="AE45" i="10"/>
  <c r="AD45" i="10"/>
  <c r="AC45" i="10"/>
  <c r="AB45" i="10"/>
  <c r="AA45" i="10"/>
  <c r="Z45" i="10"/>
  <c r="Y45" i="10"/>
  <c r="X45" i="10"/>
  <c r="W45" i="10"/>
  <c r="V45" i="10"/>
  <c r="U45" i="10"/>
  <c r="T45" i="10"/>
  <c r="S45" i="10"/>
  <c r="R45" i="10"/>
  <c r="Q45" i="10"/>
  <c r="H45" i="10"/>
  <c r="AT44" i="10"/>
  <c r="AS44" i="10"/>
  <c r="AR44" i="10"/>
  <c r="AQ44" i="10"/>
  <c r="AP44" i="10"/>
  <c r="AO44" i="10"/>
  <c r="AN44" i="10"/>
  <c r="AM44" i="10"/>
  <c r="AL44" i="10"/>
  <c r="AK44" i="10"/>
  <c r="AJ44" i="10"/>
  <c r="AI44" i="10"/>
  <c r="AH44" i="10"/>
  <c r="AG44" i="10"/>
  <c r="AF44" i="10"/>
  <c r="AE44" i="10"/>
  <c r="AD44" i="10"/>
  <c r="AC44" i="10"/>
  <c r="AB44" i="10"/>
  <c r="AA44" i="10"/>
  <c r="Z44" i="10"/>
  <c r="Y44" i="10"/>
  <c r="X44" i="10"/>
  <c r="W44" i="10"/>
  <c r="V44" i="10"/>
  <c r="U44" i="10"/>
  <c r="T44" i="10"/>
  <c r="S44" i="10"/>
  <c r="R44" i="10"/>
  <c r="Q44" i="10"/>
  <c r="H44" i="10"/>
  <c r="AT43" i="10"/>
  <c r="AS43" i="10"/>
  <c r="AR43" i="10"/>
  <c r="AQ43" i="10"/>
  <c r="AP43" i="10"/>
  <c r="AO43" i="10"/>
  <c r="AN43" i="10"/>
  <c r="AM43" i="10"/>
  <c r="AL43" i="10"/>
  <c r="AK43" i="10"/>
  <c r="AJ43" i="10"/>
  <c r="AI43" i="10"/>
  <c r="AH43" i="10"/>
  <c r="AG43" i="10"/>
  <c r="AF43" i="10"/>
  <c r="AE43" i="10"/>
  <c r="AD43" i="10"/>
  <c r="AC43" i="10"/>
  <c r="AB43" i="10"/>
  <c r="AA43" i="10"/>
  <c r="Z43" i="10"/>
  <c r="Y43" i="10"/>
  <c r="X43" i="10"/>
  <c r="W43" i="10"/>
  <c r="V43" i="10"/>
  <c r="U43" i="10"/>
  <c r="T43" i="10"/>
  <c r="S43" i="10"/>
  <c r="R43" i="10"/>
  <c r="Q43" i="10"/>
  <c r="H43" i="10"/>
  <c r="AT42" i="10"/>
  <c r="AS42" i="10"/>
  <c r="AR42" i="10"/>
  <c r="AQ42" i="10"/>
  <c r="AP42" i="10"/>
  <c r="AO42" i="10"/>
  <c r="AN42" i="10"/>
  <c r="AM42" i="10"/>
  <c r="AL42" i="10"/>
  <c r="AK42" i="10"/>
  <c r="AJ42" i="10"/>
  <c r="AI42" i="10"/>
  <c r="AH42" i="10"/>
  <c r="AG42" i="10"/>
  <c r="AF42" i="10"/>
  <c r="AE42" i="10"/>
  <c r="AD42" i="10"/>
  <c r="AC42" i="10"/>
  <c r="AB42" i="10"/>
  <c r="AA42" i="10"/>
  <c r="Z42" i="10"/>
  <c r="Y42" i="10"/>
  <c r="X42" i="10"/>
  <c r="W42" i="10"/>
  <c r="V42" i="10"/>
  <c r="U42" i="10"/>
  <c r="T42" i="10"/>
  <c r="S42" i="10"/>
  <c r="R42" i="10"/>
  <c r="Q42" i="10"/>
  <c r="H42" i="10"/>
  <c r="AT41" i="10"/>
  <c r="AS41" i="10"/>
  <c r="AR41" i="10"/>
  <c r="AQ41" i="10"/>
  <c r="AP41" i="10"/>
  <c r="AO41" i="10"/>
  <c r="AN41" i="10"/>
  <c r="AM41" i="10"/>
  <c r="AL41" i="10"/>
  <c r="AK41" i="10"/>
  <c r="AJ41" i="10"/>
  <c r="AI41" i="10"/>
  <c r="AH41" i="10"/>
  <c r="AG41" i="10"/>
  <c r="AF41" i="10"/>
  <c r="AE41" i="10"/>
  <c r="AD41" i="10"/>
  <c r="AC41" i="10"/>
  <c r="AB41" i="10"/>
  <c r="AA41" i="10"/>
  <c r="Z41" i="10"/>
  <c r="Y41" i="10"/>
  <c r="X41" i="10"/>
  <c r="W41" i="10"/>
  <c r="V41" i="10"/>
  <c r="U41" i="10"/>
  <c r="T41" i="10"/>
  <c r="S41" i="10"/>
  <c r="R41" i="10"/>
  <c r="Q41" i="10"/>
  <c r="H41" i="10"/>
  <c r="AT40" i="10"/>
  <c r="AS40" i="10"/>
  <c r="AR40" i="10"/>
  <c r="AQ40" i="10"/>
  <c r="AP40" i="10"/>
  <c r="AO40" i="10"/>
  <c r="AN40" i="10"/>
  <c r="AM40" i="10"/>
  <c r="AL40" i="10"/>
  <c r="AK40" i="10"/>
  <c r="AJ40" i="10"/>
  <c r="AI40" i="10"/>
  <c r="AH40" i="10"/>
  <c r="AG40" i="10"/>
  <c r="AF40" i="10"/>
  <c r="AE40" i="10"/>
  <c r="AD40" i="10"/>
  <c r="AC40" i="10"/>
  <c r="AB40" i="10"/>
  <c r="AA40" i="10"/>
  <c r="Z40" i="10"/>
  <c r="Y40" i="10"/>
  <c r="X40" i="10"/>
  <c r="W40" i="10"/>
  <c r="V40" i="10"/>
  <c r="U40" i="10"/>
  <c r="T40" i="10"/>
  <c r="S40" i="10"/>
  <c r="R40" i="10"/>
  <c r="Q40" i="10"/>
  <c r="H40" i="10"/>
  <c r="AT39" i="10"/>
  <c r="AS39" i="10"/>
  <c r="AR39" i="10"/>
  <c r="AQ39" i="10"/>
  <c r="AP39" i="10"/>
  <c r="AO39" i="10"/>
  <c r="AN39" i="10"/>
  <c r="AM39" i="10"/>
  <c r="AL39" i="10"/>
  <c r="AJ39" i="10"/>
  <c r="AI39" i="10"/>
  <c r="AH39" i="10"/>
  <c r="AG39" i="10"/>
  <c r="AE39" i="10"/>
  <c r="AD39" i="10"/>
  <c r="AC39" i="10"/>
  <c r="AB39" i="10"/>
  <c r="AA39" i="10"/>
  <c r="Z39" i="10"/>
  <c r="Y39" i="10"/>
  <c r="X39" i="10"/>
  <c r="W39" i="10"/>
  <c r="U39" i="10"/>
  <c r="T39" i="10"/>
  <c r="S39" i="10"/>
  <c r="R39" i="10"/>
  <c r="Q39" i="10"/>
  <c r="H39" i="10"/>
  <c r="AF39" i="10" s="1"/>
  <c r="AT38" i="10"/>
  <c r="AS38" i="10"/>
  <c r="AR38" i="10"/>
  <c r="AQ38" i="10"/>
  <c r="AP38" i="10"/>
  <c r="AO38" i="10"/>
  <c r="AN38" i="10"/>
  <c r="AM38" i="10"/>
  <c r="AL38" i="10"/>
  <c r="AK38" i="10"/>
  <c r="AJ38" i="10"/>
  <c r="AI38" i="10"/>
  <c r="AH38" i="10"/>
  <c r="AG38" i="10"/>
  <c r="AF38" i="10"/>
  <c r="AE38" i="10"/>
  <c r="AD38" i="10"/>
  <c r="AC38" i="10"/>
  <c r="AB38" i="10"/>
  <c r="AA38" i="10"/>
  <c r="Z38" i="10"/>
  <c r="Y38" i="10"/>
  <c r="X38" i="10"/>
  <c r="W38" i="10"/>
  <c r="V38" i="10"/>
  <c r="U38" i="10"/>
  <c r="T38" i="10"/>
  <c r="D38" i="10"/>
  <c r="H38" i="10" s="1"/>
  <c r="S38" i="10" s="1"/>
  <c r="AT37" i="10"/>
  <c r="AS37" i="10"/>
  <c r="AR37" i="10"/>
  <c r="H37" i="10"/>
  <c r="AM37" i="10" s="1"/>
  <c r="AT36" i="10"/>
  <c r="AS36" i="10"/>
  <c r="AR36" i="10"/>
  <c r="AQ36" i="10"/>
  <c r="AO36" i="10"/>
  <c r="AN36" i="10"/>
  <c r="AM36" i="10"/>
  <c r="AL36" i="10"/>
  <c r="AJ36" i="10"/>
  <c r="AI36" i="10"/>
  <c r="AH36" i="10"/>
  <c r="AG36" i="10"/>
  <c r="AE36" i="10"/>
  <c r="AD36" i="10"/>
  <c r="AC36" i="10"/>
  <c r="AB36" i="10"/>
  <c r="Z36" i="10"/>
  <c r="Y36" i="10"/>
  <c r="X36" i="10"/>
  <c r="W36" i="10"/>
  <c r="U36" i="10"/>
  <c r="T36" i="10"/>
  <c r="S36" i="10"/>
  <c r="R36" i="10"/>
  <c r="H36" i="10"/>
  <c r="AT35" i="10"/>
  <c r="AS35" i="10"/>
  <c r="AR35" i="10"/>
  <c r="AQ35" i="10"/>
  <c r="AO35" i="10"/>
  <c r="AN35" i="10"/>
  <c r="AM35" i="10"/>
  <c r="AL35" i="10"/>
  <c r="AJ35" i="10"/>
  <c r="AI35" i="10"/>
  <c r="AH35" i="10"/>
  <c r="AG35" i="10"/>
  <c r="AE35" i="10"/>
  <c r="AD35" i="10"/>
  <c r="AC35" i="10"/>
  <c r="AB35" i="10"/>
  <c r="Z35" i="10"/>
  <c r="Y35" i="10"/>
  <c r="X35" i="10"/>
  <c r="W35" i="10"/>
  <c r="U35" i="10"/>
  <c r="T35" i="10"/>
  <c r="S35" i="10"/>
  <c r="R35" i="10"/>
  <c r="D35" i="10"/>
  <c r="H35" i="10" s="1"/>
  <c r="AT34" i="10"/>
  <c r="AS34" i="10"/>
  <c r="AR34" i="10"/>
  <c r="AM34" i="10"/>
  <c r="AE34" i="10"/>
  <c r="H34" i="10"/>
  <c r="AK34" i="10" s="1"/>
  <c r="AT33" i="10"/>
  <c r="AS33" i="10"/>
  <c r="AR33" i="10"/>
  <c r="AQ33" i="10"/>
  <c r="AP33" i="10"/>
  <c r="AO33" i="10"/>
  <c r="AN33" i="10"/>
  <c r="AM33" i="10"/>
  <c r="AL33" i="10"/>
  <c r="AK33" i="10"/>
  <c r="AJ33" i="10"/>
  <c r="AI33" i="10"/>
  <c r="AH33" i="10"/>
  <c r="AG33" i="10"/>
  <c r="AF33" i="10"/>
  <c r="AE33" i="10"/>
  <c r="AD33" i="10"/>
  <c r="AC33" i="10"/>
  <c r="AB33" i="10"/>
  <c r="AA33" i="10"/>
  <c r="Z33" i="10"/>
  <c r="Y33" i="10"/>
  <c r="X33" i="10"/>
  <c r="W33" i="10"/>
  <c r="V33" i="10"/>
  <c r="U33" i="10"/>
  <c r="T33" i="10"/>
  <c r="S33" i="10"/>
  <c r="H33" i="10"/>
  <c r="R33" i="10" s="1"/>
  <c r="B29" i="10"/>
  <c r="P12" i="10" s="1"/>
  <c r="B9" i="14" s="1"/>
  <c r="L24" i="10"/>
  <c r="L23" i="10"/>
  <c r="L22" i="10"/>
  <c r="P11" i="10"/>
  <c r="P10" i="10"/>
  <c r="AT189" i="9"/>
  <c r="AS189" i="9"/>
  <c r="AR189" i="9"/>
  <c r="AQ189" i="9"/>
  <c r="AP189" i="9"/>
  <c r="AO189" i="9"/>
  <c r="AN189" i="9"/>
  <c r="AM189" i="9"/>
  <c r="AL189" i="9"/>
  <c r="AK189" i="9"/>
  <c r="AJ189" i="9"/>
  <c r="AI189" i="9"/>
  <c r="AH189" i="9"/>
  <c r="AG189" i="9"/>
  <c r="AF189" i="9"/>
  <c r="AE189" i="9"/>
  <c r="AD189" i="9"/>
  <c r="AC189" i="9"/>
  <c r="AB189" i="9"/>
  <c r="AA189" i="9"/>
  <c r="Z189" i="9"/>
  <c r="Y189" i="9"/>
  <c r="X189" i="9"/>
  <c r="W189" i="9"/>
  <c r="V189" i="9"/>
  <c r="U189" i="9"/>
  <c r="T189" i="9"/>
  <c r="S189" i="9"/>
  <c r="R189" i="9"/>
  <c r="Q189" i="9"/>
  <c r="H189" i="9"/>
  <c r="AT188" i="9"/>
  <c r="AS188" i="9"/>
  <c r="AR188" i="9"/>
  <c r="AQ188" i="9"/>
  <c r="AP188" i="9"/>
  <c r="AO188" i="9"/>
  <c r="AN188" i="9"/>
  <c r="AM188" i="9"/>
  <c r="AL188" i="9"/>
  <c r="AK188" i="9"/>
  <c r="AJ188" i="9"/>
  <c r="AI188" i="9"/>
  <c r="AH188" i="9"/>
  <c r="AG188" i="9"/>
  <c r="AF188" i="9"/>
  <c r="AE188" i="9"/>
  <c r="AD188" i="9"/>
  <c r="AC188" i="9"/>
  <c r="AB188" i="9"/>
  <c r="AA188" i="9"/>
  <c r="Z188" i="9"/>
  <c r="Y188" i="9"/>
  <c r="X188" i="9"/>
  <c r="W188" i="9"/>
  <c r="V188" i="9"/>
  <c r="U188" i="9"/>
  <c r="T188" i="9"/>
  <c r="S188" i="9"/>
  <c r="R188" i="9"/>
  <c r="Q188" i="9"/>
  <c r="H188" i="9"/>
  <c r="AT187" i="9"/>
  <c r="AS187" i="9"/>
  <c r="AR187" i="9"/>
  <c r="AQ187" i="9"/>
  <c r="AP187" i="9"/>
  <c r="AO187" i="9"/>
  <c r="AN187" i="9"/>
  <c r="AM187" i="9"/>
  <c r="AL187" i="9"/>
  <c r="AK187" i="9"/>
  <c r="AJ187" i="9"/>
  <c r="AI187" i="9"/>
  <c r="AH187" i="9"/>
  <c r="AG187" i="9"/>
  <c r="AF187" i="9"/>
  <c r="AE187" i="9"/>
  <c r="AD187" i="9"/>
  <c r="AC187" i="9"/>
  <c r="AB187" i="9"/>
  <c r="AA187" i="9"/>
  <c r="Z187" i="9"/>
  <c r="Y187" i="9"/>
  <c r="X187" i="9"/>
  <c r="W187" i="9"/>
  <c r="V187" i="9"/>
  <c r="U187" i="9"/>
  <c r="T187" i="9"/>
  <c r="S187" i="9"/>
  <c r="R187" i="9"/>
  <c r="Q187" i="9"/>
  <c r="H187" i="9"/>
  <c r="AT186" i="9"/>
  <c r="AS186" i="9"/>
  <c r="AR186" i="9"/>
  <c r="AQ186" i="9"/>
  <c r="AP186" i="9"/>
  <c r="AO186" i="9"/>
  <c r="AN186" i="9"/>
  <c r="AM186" i="9"/>
  <c r="AL186" i="9"/>
  <c r="AK186" i="9"/>
  <c r="AJ186" i="9"/>
  <c r="AI186" i="9"/>
  <c r="AH186" i="9"/>
  <c r="AG186" i="9"/>
  <c r="AF186" i="9"/>
  <c r="AE186" i="9"/>
  <c r="AD186" i="9"/>
  <c r="AC186" i="9"/>
  <c r="AB186" i="9"/>
  <c r="AA186" i="9"/>
  <c r="Z186" i="9"/>
  <c r="Y186" i="9"/>
  <c r="X186" i="9"/>
  <c r="W186" i="9"/>
  <c r="V186" i="9"/>
  <c r="U186" i="9"/>
  <c r="T186" i="9"/>
  <c r="S186" i="9"/>
  <c r="R186" i="9"/>
  <c r="Q186" i="9"/>
  <c r="H186" i="9"/>
  <c r="AT185" i="9"/>
  <c r="AS185" i="9"/>
  <c r="AR185" i="9"/>
  <c r="AQ185" i="9"/>
  <c r="AP185" i="9"/>
  <c r="AO185" i="9"/>
  <c r="AN185" i="9"/>
  <c r="AM185" i="9"/>
  <c r="AL185" i="9"/>
  <c r="AK185" i="9"/>
  <c r="AJ185" i="9"/>
  <c r="AI185" i="9"/>
  <c r="AH185" i="9"/>
  <c r="AG185" i="9"/>
  <c r="AF185" i="9"/>
  <c r="AE185" i="9"/>
  <c r="AD185" i="9"/>
  <c r="AC185" i="9"/>
  <c r="AB185" i="9"/>
  <c r="AA185" i="9"/>
  <c r="Z185" i="9"/>
  <c r="Y185" i="9"/>
  <c r="X185" i="9"/>
  <c r="W185" i="9"/>
  <c r="V185" i="9"/>
  <c r="U185" i="9"/>
  <c r="T185" i="9"/>
  <c r="S185" i="9"/>
  <c r="R185" i="9"/>
  <c r="Q185" i="9"/>
  <c r="H185" i="9"/>
  <c r="AT184" i="9"/>
  <c r="AS184" i="9"/>
  <c r="AR184" i="9"/>
  <c r="AQ184" i="9"/>
  <c r="AP184" i="9"/>
  <c r="AO184" i="9"/>
  <c r="AN184" i="9"/>
  <c r="AM184" i="9"/>
  <c r="AL184" i="9"/>
  <c r="AK184" i="9"/>
  <c r="AJ184" i="9"/>
  <c r="AI184" i="9"/>
  <c r="AH184" i="9"/>
  <c r="AG184" i="9"/>
  <c r="AF184" i="9"/>
  <c r="AE184" i="9"/>
  <c r="AD184" i="9"/>
  <c r="AC184" i="9"/>
  <c r="AB184" i="9"/>
  <c r="AA184" i="9"/>
  <c r="Z184" i="9"/>
  <c r="Y184" i="9"/>
  <c r="X184" i="9"/>
  <c r="W184" i="9"/>
  <c r="V184" i="9"/>
  <c r="U184" i="9"/>
  <c r="T184" i="9"/>
  <c r="S184" i="9"/>
  <c r="R184" i="9"/>
  <c r="Q184" i="9"/>
  <c r="H184" i="9"/>
  <c r="AT183" i="9"/>
  <c r="AS183" i="9"/>
  <c r="AR183" i="9"/>
  <c r="AQ183" i="9"/>
  <c r="AP183" i="9"/>
  <c r="AO183" i="9"/>
  <c r="AN183" i="9"/>
  <c r="AM183" i="9"/>
  <c r="AL183" i="9"/>
  <c r="AK183" i="9"/>
  <c r="AJ183" i="9"/>
  <c r="AI183" i="9"/>
  <c r="AH183" i="9"/>
  <c r="AG183" i="9"/>
  <c r="AF183" i="9"/>
  <c r="AE183" i="9"/>
  <c r="AD183" i="9"/>
  <c r="AC183" i="9"/>
  <c r="AB183" i="9"/>
  <c r="AA183" i="9"/>
  <c r="Z183" i="9"/>
  <c r="Y183" i="9"/>
  <c r="X183" i="9"/>
  <c r="W183" i="9"/>
  <c r="V183" i="9"/>
  <c r="U183" i="9"/>
  <c r="T183" i="9"/>
  <c r="S183" i="9"/>
  <c r="R183" i="9"/>
  <c r="Q183" i="9"/>
  <c r="H183" i="9"/>
  <c r="AT182" i="9"/>
  <c r="AS182" i="9"/>
  <c r="AR182" i="9"/>
  <c r="AQ182" i="9"/>
  <c r="AP182" i="9"/>
  <c r="AO182" i="9"/>
  <c r="AN182" i="9"/>
  <c r="AM182" i="9"/>
  <c r="AL182" i="9"/>
  <c r="AK182" i="9"/>
  <c r="AJ182" i="9"/>
  <c r="AI182" i="9"/>
  <c r="AH182" i="9"/>
  <c r="AG182" i="9"/>
  <c r="AF182" i="9"/>
  <c r="AE182" i="9"/>
  <c r="AD182" i="9"/>
  <c r="AC182" i="9"/>
  <c r="AB182" i="9"/>
  <c r="AA182" i="9"/>
  <c r="Z182" i="9"/>
  <c r="Y182" i="9"/>
  <c r="X182" i="9"/>
  <c r="W182" i="9"/>
  <c r="V182" i="9"/>
  <c r="U182" i="9"/>
  <c r="T182" i="9"/>
  <c r="S182" i="9"/>
  <c r="R182" i="9"/>
  <c r="Q182" i="9"/>
  <c r="H182" i="9"/>
  <c r="AT181" i="9"/>
  <c r="AS181" i="9"/>
  <c r="AR181" i="9"/>
  <c r="AQ181" i="9"/>
  <c r="AP181" i="9"/>
  <c r="AO181" i="9"/>
  <c r="AN181" i="9"/>
  <c r="AM181" i="9"/>
  <c r="AL181" i="9"/>
  <c r="AK181" i="9"/>
  <c r="AJ181" i="9"/>
  <c r="AI181" i="9"/>
  <c r="AH181" i="9"/>
  <c r="AG181" i="9"/>
  <c r="AF181" i="9"/>
  <c r="AE181" i="9"/>
  <c r="AD181" i="9"/>
  <c r="AC181" i="9"/>
  <c r="AB181" i="9"/>
  <c r="AA181" i="9"/>
  <c r="Z181" i="9"/>
  <c r="Y181" i="9"/>
  <c r="X181" i="9"/>
  <c r="W181" i="9"/>
  <c r="V181" i="9"/>
  <c r="U181" i="9"/>
  <c r="T181" i="9"/>
  <c r="S181" i="9"/>
  <c r="R181" i="9"/>
  <c r="Q181" i="9"/>
  <c r="H181" i="9"/>
  <c r="AT180" i="9"/>
  <c r="AS180" i="9"/>
  <c r="AR180" i="9"/>
  <c r="AQ180" i="9"/>
  <c r="AP180" i="9"/>
  <c r="AO180" i="9"/>
  <c r="AN180" i="9"/>
  <c r="AM180" i="9"/>
  <c r="AL180" i="9"/>
  <c r="AK180" i="9"/>
  <c r="AJ180" i="9"/>
  <c r="AI180" i="9"/>
  <c r="AH180" i="9"/>
  <c r="AG180" i="9"/>
  <c r="AF180" i="9"/>
  <c r="AE180" i="9"/>
  <c r="AD180" i="9"/>
  <c r="AC180" i="9"/>
  <c r="AB180" i="9"/>
  <c r="AA180" i="9"/>
  <c r="Z180" i="9"/>
  <c r="Y180" i="9"/>
  <c r="X180" i="9"/>
  <c r="W180" i="9"/>
  <c r="V180" i="9"/>
  <c r="U180" i="9"/>
  <c r="T180" i="9"/>
  <c r="S180" i="9"/>
  <c r="R180" i="9"/>
  <c r="Q180" i="9"/>
  <c r="H180" i="9"/>
  <c r="AT179" i="9"/>
  <c r="AS179" i="9"/>
  <c r="AR179" i="9"/>
  <c r="AQ179" i="9"/>
  <c r="AP179" i="9"/>
  <c r="AO179" i="9"/>
  <c r="AN179" i="9"/>
  <c r="AM179" i="9"/>
  <c r="AL179" i="9"/>
  <c r="AK179" i="9"/>
  <c r="AJ179" i="9"/>
  <c r="AI179" i="9"/>
  <c r="AH179" i="9"/>
  <c r="AG179" i="9"/>
  <c r="AF179" i="9"/>
  <c r="AE179" i="9"/>
  <c r="AD179" i="9"/>
  <c r="AC179" i="9"/>
  <c r="AB179" i="9"/>
  <c r="AA179" i="9"/>
  <c r="Z179" i="9"/>
  <c r="Y179" i="9"/>
  <c r="X179" i="9"/>
  <c r="W179" i="9"/>
  <c r="V179" i="9"/>
  <c r="U179" i="9"/>
  <c r="T179" i="9"/>
  <c r="S179" i="9"/>
  <c r="R179" i="9"/>
  <c r="H179" i="9"/>
  <c r="Q179" i="9" s="1"/>
  <c r="AT178" i="9"/>
  <c r="AS178" i="9"/>
  <c r="AR178" i="9"/>
  <c r="AQ178" i="9"/>
  <c r="AP178" i="9"/>
  <c r="AO178" i="9"/>
  <c r="AN178" i="9"/>
  <c r="AM178" i="9"/>
  <c r="AL178" i="9"/>
  <c r="AK178" i="9"/>
  <c r="AJ178" i="9"/>
  <c r="AI178" i="9"/>
  <c r="AH178" i="9"/>
  <c r="AG178" i="9"/>
  <c r="AF178" i="9"/>
  <c r="AE178" i="9"/>
  <c r="AD178" i="9"/>
  <c r="AC178" i="9"/>
  <c r="AB178" i="9"/>
  <c r="AA178" i="9"/>
  <c r="Z178" i="9"/>
  <c r="Y178" i="9"/>
  <c r="X178" i="9"/>
  <c r="W178" i="9"/>
  <c r="V178" i="9"/>
  <c r="U178" i="9"/>
  <c r="T178" i="9"/>
  <c r="S178" i="9"/>
  <c r="R178" i="9"/>
  <c r="H178" i="9"/>
  <c r="Q178" i="9" s="1"/>
  <c r="AT177" i="9"/>
  <c r="AS177" i="9"/>
  <c r="AR177" i="9"/>
  <c r="AQ177" i="9"/>
  <c r="AP177" i="9"/>
  <c r="AO177" i="9"/>
  <c r="AN177" i="9"/>
  <c r="AM177" i="9"/>
  <c r="AL177" i="9"/>
  <c r="AK177" i="9"/>
  <c r="AJ177" i="9"/>
  <c r="AI177" i="9"/>
  <c r="AH177" i="9"/>
  <c r="AG177" i="9"/>
  <c r="AF177" i="9"/>
  <c r="AE177" i="9"/>
  <c r="AD177" i="9"/>
  <c r="AC177" i="9"/>
  <c r="AB177" i="9"/>
  <c r="AA177" i="9"/>
  <c r="Z177" i="9"/>
  <c r="Y177" i="9"/>
  <c r="X177" i="9"/>
  <c r="W177" i="9"/>
  <c r="V177" i="9"/>
  <c r="U177" i="9"/>
  <c r="Q177" i="9"/>
  <c r="H177" i="9"/>
  <c r="T177" i="9" s="1"/>
  <c r="AT176" i="9"/>
  <c r="AS176" i="9"/>
  <c r="AR176" i="9"/>
  <c r="AQ176" i="9"/>
  <c r="AP176" i="9"/>
  <c r="AO176" i="9"/>
  <c r="AN176" i="9"/>
  <c r="AM176" i="9"/>
  <c r="AL176" i="9"/>
  <c r="AK176" i="9"/>
  <c r="AJ176" i="9"/>
  <c r="AI176" i="9"/>
  <c r="AH176" i="9"/>
  <c r="AG176" i="9"/>
  <c r="AF176" i="9"/>
  <c r="AE176" i="9"/>
  <c r="AD176" i="9"/>
  <c r="AC176" i="9"/>
  <c r="AB176" i="9"/>
  <c r="AA176" i="9"/>
  <c r="Z176" i="9"/>
  <c r="Y176" i="9"/>
  <c r="X176" i="9"/>
  <c r="W176" i="9"/>
  <c r="V176" i="9"/>
  <c r="U176" i="9"/>
  <c r="Q176" i="9"/>
  <c r="H176" i="9"/>
  <c r="AT175" i="9"/>
  <c r="AS175" i="9"/>
  <c r="AR175" i="9"/>
  <c r="AQ175" i="9"/>
  <c r="AP175" i="9"/>
  <c r="AO175" i="9"/>
  <c r="AN175" i="9"/>
  <c r="AM175" i="9"/>
  <c r="AL175" i="9"/>
  <c r="AK175" i="9"/>
  <c r="AJ175" i="9"/>
  <c r="AI175" i="9"/>
  <c r="AH175" i="9"/>
  <c r="AG175" i="9"/>
  <c r="AF175" i="9"/>
  <c r="AE175" i="9"/>
  <c r="AD175" i="9"/>
  <c r="AC175" i="9"/>
  <c r="AB175" i="9"/>
  <c r="AA175" i="9"/>
  <c r="Z175" i="9"/>
  <c r="Y175" i="9"/>
  <c r="X175" i="9"/>
  <c r="W175" i="9"/>
  <c r="V175" i="9"/>
  <c r="U175" i="9"/>
  <c r="T175" i="9"/>
  <c r="S175" i="9"/>
  <c r="H175" i="9"/>
  <c r="Q175" i="9" s="1"/>
  <c r="AT174" i="9"/>
  <c r="AS174" i="9"/>
  <c r="AR174" i="9"/>
  <c r="AQ174" i="9"/>
  <c r="AP174" i="9"/>
  <c r="AO174" i="9"/>
  <c r="AN174" i="9"/>
  <c r="AM174" i="9"/>
  <c r="AL174" i="9"/>
  <c r="AK174" i="9"/>
  <c r="AJ174" i="9"/>
  <c r="AI174" i="9"/>
  <c r="AH174" i="9"/>
  <c r="AG174" i="9"/>
  <c r="AF174" i="9"/>
  <c r="AE174" i="9"/>
  <c r="AD174" i="9"/>
  <c r="AC174" i="9"/>
  <c r="AB174" i="9"/>
  <c r="AA174" i="9"/>
  <c r="Z174" i="9"/>
  <c r="Y174" i="9"/>
  <c r="X174" i="9"/>
  <c r="W174" i="9"/>
  <c r="V174" i="9"/>
  <c r="U174" i="9"/>
  <c r="T174" i="9"/>
  <c r="S174" i="9"/>
  <c r="Q174" i="9"/>
  <c r="H174" i="9"/>
  <c r="R174" i="9" s="1"/>
  <c r="B170" i="9"/>
  <c r="L165" i="9"/>
  <c r="L164" i="9"/>
  <c r="L163" i="9"/>
  <c r="AT152" i="9"/>
  <c r="AS152" i="9"/>
  <c r="AR152" i="9"/>
  <c r="AQ152" i="9"/>
  <c r="AP152" i="9"/>
  <c r="AO152" i="9"/>
  <c r="AN152" i="9"/>
  <c r="AM152" i="9"/>
  <c r="AL152" i="9"/>
  <c r="AK152" i="9"/>
  <c r="AJ152" i="9"/>
  <c r="AI152" i="9"/>
  <c r="AH152" i="9"/>
  <c r="AG152" i="9"/>
  <c r="AF152" i="9"/>
  <c r="AE152" i="9"/>
  <c r="AD152" i="9"/>
  <c r="AC152" i="9"/>
  <c r="AB152" i="9"/>
  <c r="AA152" i="9"/>
  <c r="Z152" i="9"/>
  <c r="Y152" i="9"/>
  <c r="X152" i="9"/>
  <c r="W152" i="9"/>
  <c r="V152" i="9"/>
  <c r="U152" i="9"/>
  <c r="T152" i="9"/>
  <c r="S152" i="9"/>
  <c r="R152" i="9"/>
  <c r="Q152" i="9"/>
  <c r="H152" i="9"/>
  <c r="AT151" i="9"/>
  <c r="AS151" i="9"/>
  <c r="AR151" i="9"/>
  <c r="AQ151" i="9"/>
  <c r="AP151" i="9"/>
  <c r="AO151" i="9"/>
  <c r="AN151" i="9"/>
  <c r="AM151" i="9"/>
  <c r="AL151" i="9"/>
  <c r="AK151" i="9"/>
  <c r="AJ151" i="9"/>
  <c r="AI151" i="9"/>
  <c r="AH151" i="9"/>
  <c r="AG151" i="9"/>
  <c r="AF151" i="9"/>
  <c r="AE151" i="9"/>
  <c r="AD151" i="9"/>
  <c r="AC151" i="9"/>
  <c r="AB151" i="9"/>
  <c r="AA151" i="9"/>
  <c r="Z151" i="9"/>
  <c r="Y151" i="9"/>
  <c r="X151" i="9"/>
  <c r="W151" i="9"/>
  <c r="V151" i="9"/>
  <c r="U151" i="9"/>
  <c r="T151" i="9"/>
  <c r="S151" i="9"/>
  <c r="R151" i="9"/>
  <c r="Q151" i="9"/>
  <c r="H151" i="9"/>
  <c r="AT150" i="9"/>
  <c r="AS150" i="9"/>
  <c r="AR150" i="9"/>
  <c r="AQ150" i="9"/>
  <c r="AP150" i="9"/>
  <c r="AO150" i="9"/>
  <c r="AN150" i="9"/>
  <c r="AM150" i="9"/>
  <c r="AL150" i="9"/>
  <c r="AK150" i="9"/>
  <c r="AJ150" i="9"/>
  <c r="AI150" i="9"/>
  <c r="AH150" i="9"/>
  <c r="AG150" i="9"/>
  <c r="AF150" i="9"/>
  <c r="AE150" i="9"/>
  <c r="AD150" i="9"/>
  <c r="AC150" i="9"/>
  <c r="AB150" i="9"/>
  <c r="AA150" i="9"/>
  <c r="Z150" i="9"/>
  <c r="Y150" i="9"/>
  <c r="X150" i="9"/>
  <c r="W150" i="9"/>
  <c r="V150" i="9"/>
  <c r="U150" i="9"/>
  <c r="T150" i="9"/>
  <c r="S150" i="9"/>
  <c r="R150" i="9"/>
  <c r="Q150" i="9"/>
  <c r="H150" i="9"/>
  <c r="AT149" i="9"/>
  <c r="AS149" i="9"/>
  <c r="AR149" i="9"/>
  <c r="AQ149" i="9"/>
  <c r="AP149" i="9"/>
  <c r="AO149" i="9"/>
  <c r="AN149" i="9"/>
  <c r="AM149" i="9"/>
  <c r="AL149" i="9"/>
  <c r="AK149" i="9"/>
  <c r="AJ149" i="9"/>
  <c r="AI149" i="9"/>
  <c r="AH149" i="9"/>
  <c r="AG149" i="9"/>
  <c r="AF149" i="9"/>
  <c r="AE149" i="9"/>
  <c r="AD149" i="9"/>
  <c r="AC149" i="9"/>
  <c r="AB149" i="9"/>
  <c r="AA149" i="9"/>
  <c r="Z149" i="9"/>
  <c r="Y149" i="9"/>
  <c r="X149" i="9"/>
  <c r="W149" i="9"/>
  <c r="V149" i="9"/>
  <c r="U149" i="9"/>
  <c r="T149" i="9"/>
  <c r="S149" i="9"/>
  <c r="R149" i="9"/>
  <c r="Q149" i="9"/>
  <c r="H149" i="9"/>
  <c r="AT148" i="9"/>
  <c r="AS148" i="9"/>
  <c r="AR148" i="9"/>
  <c r="AQ148" i="9"/>
  <c r="AP148" i="9"/>
  <c r="AO148" i="9"/>
  <c r="AN148" i="9"/>
  <c r="AM148" i="9"/>
  <c r="AL148" i="9"/>
  <c r="AK148" i="9"/>
  <c r="AJ148" i="9"/>
  <c r="AI148" i="9"/>
  <c r="AH148" i="9"/>
  <c r="AG148" i="9"/>
  <c r="AF148" i="9"/>
  <c r="AE148" i="9"/>
  <c r="AD148" i="9"/>
  <c r="AC148" i="9"/>
  <c r="AB148" i="9"/>
  <c r="AA148" i="9"/>
  <c r="Z148" i="9"/>
  <c r="Y148" i="9"/>
  <c r="X148" i="9"/>
  <c r="W148" i="9"/>
  <c r="V148" i="9"/>
  <c r="U148" i="9"/>
  <c r="T148" i="9"/>
  <c r="S148" i="9"/>
  <c r="R148" i="9"/>
  <c r="Q148" i="9"/>
  <c r="H148" i="9"/>
  <c r="AT147" i="9"/>
  <c r="AS147" i="9"/>
  <c r="AR147" i="9"/>
  <c r="AQ147" i="9"/>
  <c r="AP147" i="9"/>
  <c r="AO147" i="9"/>
  <c r="AN147" i="9"/>
  <c r="AM147" i="9"/>
  <c r="AL147" i="9"/>
  <c r="AK147" i="9"/>
  <c r="AJ147" i="9"/>
  <c r="AI147" i="9"/>
  <c r="AH147" i="9"/>
  <c r="AG147" i="9"/>
  <c r="AF147" i="9"/>
  <c r="AE147" i="9"/>
  <c r="AD147" i="9"/>
  <c r="AC147" i="9"/>
  <c r="AB147" i="9"/>
  <c r="AA147" i="9"/>
  <c r="Z147" i="9"/>
  <c r="Y147" i="9"/>
  <c r="X147" i="9"/>
  <c r="W147" i="9"/>
  <c r="V147" i="9"/>
  <c r="U147" i="9"/>
  <c r="T147" i="9"/>
  <c r="S147" i="9"/>
  <c r="R147" i="9"/>
  <c r="Q147" i="9"/>
  <c r="H147" i="9"/>
  <c r="AT146" i="9"/>
  <c r="AS146" i="9"/>
  <c r="AR146" i="9"/>
  <c r="AQ146" i="9"/>
  <c r="AP146" i="9"/>
  <c r="AO146" i="9"/>
  <c r="AN146" i="9"/>
  <c r="AM146" i="9"/>
  <c r="AL146" i="9"/>
  <c r="AK146" i="9"/>
  <c r="AJ146" i="9"/>
  <c r="AI146" i="9"/>
  <c r="AH146" i="9"/>
  <c r="AG146" i="9"/>
  <c r="AF146" i="9"/>
  <c r="AE146" i="9"/>
  <c r="AD146" i="9"/>
  <c r="AC146" i="9"/>
  <c r="AB146" i="9"/>
  <c r="AA146" i="9"/>
  <c r="Z146" i="9"/>
  <c r="Y146" i="9"/>
  <c r="X146" i="9"/>
  <c r="W146" i="9"/>
  <c r="V146" i="9"/>
  <c r="U146" i="9"/>
  <c r="T146" i="9"/>
  <c r="S146" i="9"/>
  <c r="R146" i="9"/>
  <c r="Q146" i="9"/>
  <c r="H146" i="9"/>
  <c r="AT145" i="9"/>
  <c r="AS145" i="9"/>
  <c r="AR145" i="9"/>
  <c r="AQ145" i="9"/>
  <c r="AP145" i="9"/>
  <c r="AO145" i="9"/>
  <c r="AN145" i="9"/>
  <c r="AM145" i="9"/>
  <c r="AL145" i="9"/>
  <c r="AK145" i="9"/>
  <c r="AJ145" i="9"/>
  <c r="AI145" i="9"/>
  <c r="AH145" i="9"/>
  <c r="AG145" i="9"/>
  <c r="AF145" i="9"/>
  <c r="AE145" i="9"/>
  <c r="AD145" i="9"/>
  <c r="AC145" i="9"/>
  <c r="AB145" i="9"/>
  <c r="AA145" i="9"/>
  <c r="Z145" i="9"/>
  <c r="Y145" i="9"/>
  <c r="X145" i="9"/>
  <c r="W145" i="9"/>
  <c r="V145" i="9"/>
  <c r="U145" i="9"/>
  <c r="T145" i="9"/>
  <c r="S145" i="9"/>
  <c r="R145" i="9"/>
  <c r="Q145" i="9"/>
  <c r="H145" i="9"/>
  <c r="AT144" i="9"/>
  <c r="AS144" i="9"/>
  <c r="AR144" i="9"/>
  <c r="AQ144" i="9"/>
  <c r="AP144" i="9"/>
  <c r="AO144" i="9"/>
  <c r="AN144" i="9"/>
  <c r="AM144" i="9"/>
  <c r="AL144" i="9"/>
  <c r="AK144" i="9"/>
  <c r="AJ144" i="9"/>
  <c r="AI144" i="9"/>
  <c r="AH144" i="9"/>
  <c r="AG144" i="9"/>
  <c r="AF144" i="9"/>
  <c r="AE144" i="9"/>
  <c r="AD144" i="9"/>
  <c r="AC144" i="9"/>
  <c r="AB144" i="9"/>
  <c r="AA144" i="9"/>
  <c r="Z144" i="9"/>
  <c r="Y144" i="9"/>
  <c r="X144" i="9"/>
  <c r="W144" i="9"/>
  <c r="V144" i="9"/>
  <c r="U144" i="9"/>
  <c r="T144" i="9"/>
  <c r="S144" i="9"/>
  <c r="R144" i="9"/>
  <c r="Q144" i="9"/>
  <c r="H144" i="9"/>
  <c r="AT143" i="9"/>
  <c r="AS143" i="9"/>
  <c r="AR143" i="9"/>
  <c r="AQ143" i="9"/>
  <c r="R143" i="9"/>
  <c r="H143" i="9"/>
  <c r="AN143" i="9" s="1"/>
  <c r="AT142" i="9"/>
  <c r="AS142" i="9"/>
  <c r="AR142" i="9"/>
  <c r="R142" i="9"/>
  <c r="Q142" i="9"/>
  <c r="H142" i="9"/>
  <c r="E142" i="9"/>
  <c r="AT141" i="9"/>
  <c r="AS141" i="9"/>
  <c r="AR141" i="9"/>
  <c r="R141" i="9"/>
  <c r="Q141" i="9"/>
  <c r="H141" i="9"/>
  <c r="AM141" i="9" s="1"/>
  <c r="AT140" i="9"/>
  <c r="AS140" i="9"/>
  <c r="AR140" i="9"/>
  <c r="AQ140" i="9"/>
  <c r="AP140" i="9"/>
  <c r="AO140" i="9"/>
  <c r="AN140" i="9"/>
  <c r="AM140" i="9"/>
  <c r="AL140" i="9"/>
  <c r="AK140" i="9"/>
  <c r="AJ140" i="9"/>
  <c r="AI140" i="9"/>
  <c r="AH140" i="9"/>
  <c r="AG140" i="9"/>
  <c r="AF140" i="9"/>
  <c r="AE140" i="9"/>
  <c r="AD140" i="9"/>
  <c r="AC140" i="9"/>
  <c r="AB140" i="9"/>
  <c r="AA140" i="9"/>
  <c r="Z140" i="9"/>
  <c r="Y140" i="9"/>
  <c r="X140" i="9"/>
  <c r="W140" i="9"/>
  <c r="V140" i="9"/>
  <c r="U140" i="9"/>
  <c r="T140" i="9"/>
  <c r="S140" i="9"/>
  <c r="Q140" i="9"/>
  <c r="H140" i="9"/>
  <c r="R140" i="9" s="1"/>
  <c r="AT139" i="9"/>
  <c r="AS139" i="9"/>
  <c r="AR139" i="9"/>
  <c r="AM139" i="9"/>
  <c r="AL139" i="9"/>
  <c r="AE139" i="9"/>
  <c r="AD139" i="9"/>
  <c r="W139" i="9"/>
  <c r="V139" i="9"/>
  <c r="Q139" i="9"/>
  <c r="H139" i="9"/>
  <c r="AK139" i="9" s="1"/>
  <c r="AT138" i="9"/>
  <c r="AS138" i="9"/>
  <c r="AR138" i="9"/>
  <c r="AQ138" i="9"/>
  <c r="AP138" i="9"/>
  <c r="AO138" i="9"/>
  <c r="AN138" i="9"/>
  <c r="AM138" i="9"/>
  <c r="AL138" i="9"/>
  <c r="AK138" i="9"/>
  <c r="AJ138" i="9"/>
  <c r="AI138" i="9"/>
  <c r="AH138" i="9"/>
  <c r="AG138" i="9"/>
  <c r="AF138" i="9"/>
  <c r="AE138" i="9"/>
  <c r="AD138" i="9"/>
  <c r="AC138" i="9"/>
  <c r="AB138" i="9"/>
  <c r="AA138" i="9"/>
  <c r="Z138" i="9"/>
  <c r="Y138" i="9"/>
  <c r="X138" i="9"/>
  <c r="W138" i="9"/>
  <c r="V138" i="9"/>
  <c r="U138" i="9"/>
  <c r="T138" i="9"/>
  <c r="S138" i="9"/>
  <c r="R138" i="9"/>
  <c r="H138" i="9"/>
  <c r="Q138" i="9" s="1"/>
  <c r="AT137" i="9"/>
  <c r="AS137" i="9"/>
  <c r="AR137" i="9"/>
  <c r="AQ137" i="9"/>
  <c r="AP137" i="9"/>
  <c r="AO137" i="9"/>
  <c r="AN137" i="9"/>
  <c r="AM137" i="9"/>
  <c r="AL137" i="9"/>
  <c r="AK137" i="9"/>
  <c r="AJ137" i="9"/>
  <c r="AI137" i="9"/>
  <c r="AH137" i="9"/>
  <c r="AG137" i="9"/>
  <c r="AF137" i="9"/>
  <c r="AE137" i="9"/>
  <c r="AD137" i="9"/>
  <c r="AC137" i="9"/>
  <c r="AB137" i="9"/>
  <c r="AA137" i="9"/>
  <c r="Z137" i="9"/>
  <c r="Y137" i="9"/>
  <c r="X137" i="9"/>
  <c r="W137" i="9"/>
  <c r="V137" i="9"/>
  <c r="U137" i="9"/>
  <c r="H137" i="9"/>
  <c r="B133" i="9"/>
  <c r="L128" i="9"/>
  <c r="L127" i="9"/>
  <c r="L126" i="9"/>
  <c r="AT115" i="9"/>
  <c r="AS115" i="9"/>
  <c r="AR115" i="9"/>
  <c r="AQ115" i="9"/>
  <c r="AP115" i="9"/>
  <c r="AO115" i="9"/>
  <c r="AN115" i="9"/>
  <c r="AM115" i="9"/>
  <c r="AL115" i="9"/>
  <c r="AK115" i="9"/>
  <c r="AJ115" i="9"/>
  <c r="AI115" i="9"/>
  <c r="AH115" i="9"/>
  <c r="AG115" i="9"/>
  <c r="AF115" i="9"/>
  <c r="AE115" i="9"/>
  <c r="AD115" i="9"/>
  <c r="AC115" i="9"/>
  <c r="AB115" i="9"/>
  <c r="AA115" i="9"/>
  <c r="Z115" i="9"/>
  <c r="Y115" i="9"/>
  <c r="X115" i="9"/>
  <c r="W115" i="9"/>
  <c r="V115" i="9"/>
  <c r="U115" i="9"/>
  <c r="T115" i="9"/>
  <c r="S115" i="9"/>
  <c r="R115" i="9"/>
  <c r="Q115" i="9"/>
  <c r="H115" i="9"/>
  <c r="AT114" i="9"/>
  <c r="AS114" i="9"/>
  <c r="AR114" i="9"/>
  <c r="AA114" i="9"/>
  <c r="T114" i="9"/>
  <c r="S114" i="9"/>
  <c r="Q114" i="9"/>
  <c r="H114" i="9"/>
  <c r="AO114" i="9" s="1"/>
  <c r="AT113" i="9"/>
  <c r="AS113" i="9"/>
  <c r="AR113" i="9"/>
  <c r="AQ113" i="9"/>
  <c r="AP113" i="9"/>
  <c r="AO113" i="9"/>
  <c r="AN113" i="9"/>
  <c r="AM113" i="9"/>
  <c r="AL113" i="9"/>
  <c r="AK113" i="9"/>
  <c r="AJ113" i="9"/>
  <c r="AI113" i="9"/>
  <c r="AH113" i="9"/>
  <c r="AG113" i="9"/>
  <c r="AF113" i="9"/>
  <c r="AE113" i="9"/>
  <c r="AD113" i="9"/>
  <c r="AC113" i="9"/>
  <c r="AB113" i="9"/>
  <c r="AA113" i="9"/>
  <c r="Z113" i="9"/>
  <c r="Y113" i="9"/>
  <c r="X113" i="9"/>
  <c r="W113" i="9"/>
  <c r="V113" i="9"/>
  <c r="H113" i="9"/>
  <c r="AT112" i="9"/>
  <c r="AS112" i="9"/>
  <c r="AR112" i="9"/>
  <c r="AP112" i="9"/>
  <c r="AO112" i="9"/>
  <c r="AN112" i="9"/>
  <c r="AM112" i="9"/>
  <c r="AK112" i="9"/>
  <c r="AJ112" i="9"/>
  <c r="AI112" i="9"/>
  <c r="AH112" i="9"/>
  <c r="AF112" i="9"/>
  <c r="AE112" i="9"/>
  <c r="AD112" i="9"/>
  <c r="AC112" i="9"/>
  <c r="AA112" i="9"/>
  <c r="Z112" i="9"/>
  <c r="Y112" i="9"/>
  <c r="X112" i="9"/>
  <c r="V112" i="9"/>
  <c r="U112" i="9"/>
  <c r="T112" i="9"/>
  <c r="S112" i="9"/>
  <c r="Q112" i="9"/>
  <c r="H112" i="9"/>
  <c r="W112" i="9" s="1"/>
  <c r="AT111" i="9"/>
  <c r="AS111" i="9"/>
  <c r="AR111" i="9"/>
  <c r="AP111" i="9"/>
  <c r="AO111" i="9"/>
  <c r="AN111" i="9"/>
  <c r="AM111" i="9"/>
  <c r="AK111" i="9"/>
  <c r="AJ111" i="9"/>
  <c r="AI111" i="9"/>
  <c r="AH111" i="9"/>
  <c r="AF111" i="9"/>
  <c r="AE111" i="9"/>
  <c r="AD111" i="9"/>
  <c r="AC111" i="9"/>
  <c r="AA111" i="9"/>
  <c r="Z111" i="9"/>
  <c r="Y111" i="9"/>
  <c r="X111" i="9"/>
  <c r="V111" i="9"/>
  <c r="U111" i="9"/>
  <c r="T111" i="9"/>
  <c r="S111" i="9"/>
  <c r="Q111" i="9"/>
  <c r="H111" i="9"/>
  <c r="AT110" i="9"/>
  <c r="AS110" i="9"/>
  <c r="AR110" i="9"/>
  <c r="AQ110" i="9"/>
  <c r="AP110" i="9"/>
  <c r="AO110" i="9"/>
  <c r="AN110" i="9"/>
  <c r="AM110" i="9"/>
  <c r="AL110" i="9"/>
  <c r="AK110" i="9"/>
  <c r="AJ110" i="9"/>
  <c r="AI110" i="9"/>
  <c r="AH110" i="9"/>
  <c r="AG110" i="9"/>
  <c r="AF110" i="9"/>
  <c r="AE110" i="9"/>
  <c r="AD110" i="9"/>
  <c r="AC110" i="9"/>
  <c r="AB110" i="9"/>
  <c r="AA110" i="9"/>
  <c r="Z110" i="9"/>
  <c r="Y110" i="9"/>
  <c r="X110" i="9"/>
  <c r="W110" i="9"/>
  <c r="V110" i="9"/>
  <c r="H110" i="9"/>
  <c r="U110" i="9" s="1"/>
  <c r="AT109" i="9"/>
  <c r="AS109" i="9"/>
  <c r="AR109" i="9"/>
  <c r="AK109" i="9"/>
  <c r="Y109" i="9"/>
  <c r="V109" i="9"/>
  <c r="U109" i="9"/>
  <c r="T109" i="9"/>
  <c r="S109" i="9"/>
  <c r="H109" i="9"/>
  <c r="AP109" i="9" s="1"/>
  <c r="AT108" i="9"/>
  <c r="AS108" i="9"/>
  <c r="AR108" i="9"/>
  <c r="AQ108" i="9"/>
  <c r="AP108" i="9"/>
  <c r="AO108" i="9"/>
  <c r="AN108" i="9"/>
  <c r="AM108" i="9"/>
  <c r="AL108" i="9"/>
  <c r="AK108" i="9"/>
  <c r="AJ108" i="9"/>
  <c r="AI108" i="9"/>
  <c r="AH108" i="9"/>
  <c r="AG108" i="9"/>
  <c r="AF108" i="9"/>
  <c r="AE108" i="9"/>
  <c r="AD108" i="9"/>
  <c r="AC108" i="9"/>
  <c r="AB108" i="9"/>
  <c r="AA108" i="9"/>
  <c r="Z108" i="9"/>
  <c r="Y108" i="9"/>
  <c r="X108" i="9"/>
  <c r="W108" i="9"/>
  <c r="V108" i="9"/>
  <c r="U108" i="9"/>
  <c r="T108" i="9"/>
  <c r="S108" i="9"/>
  <c r="R108" i="9"/>
  <c r="H108" i="9"/>
  <c r="Q108" i="9" s="1"/>
  <c r="AT107" i="9"/>
  <c r="AS107" i="9"/>
  <c r="AR107" i="9"/>
  <c r="AQ107" i="9"/>
  <c r="AP107" i="9"/>
  <c r="AO107" i="9"/>
  <c r="AN107" i="9"/>
  <c r="AM107" i="9"/>
  <c r="AL107" i="9"/>
  <c r="AK107" i="9"/>
  <c r="AJ107" i="9"/>
  <c r="AI107" i="9"/>
  <c r="AH107" i="9"/>
  <c r="AG107" i="9"/>
  <c r="AF107" i="9"/>
  <c r="AE107" i="9"/>
  <c r="AD107" i="9"/>
  <c r="AC107" i="9"/>
  <c r="AB107" i="9"/>
  <c r="AA107" i="9"/>
  <c r="Z107" i="9"/>
  <c r="Y107" i="9"/>
  <c r="X107" i="9"/>
  <c r="W107" i="9"/>
  <c r="V107" i="9"/>
  <c r="U107" i="9"/>
  <c r="R107" i="9"/>
  <c r="Q107" i="9"/>
  <c r="H107" i="9"/>
  <c r="S107" i="9" s="1"/>
  <c r="AT106" i="9"/>
  <c r="AS106" i="9"/>
  <c r="AR106" i="9"/>
  <c r="AQ106" i="9"/>
  <c r="AP106" i="9"/>
  <c r="AO106" i="9"/>
  <c r="AN106" i="9"/>
  <c r="AM106" i="9"/>
  <c r="AL106" i="9"/>
  <c r="AK106" i="9"/>
  <c r="AJ106" i="9"/>
  <c r="AI106" i="9"/>
  <c r="AH106" i="9"/>
  <c r="AG106" i="9"/>
  <c r="AF106" i="9"/>
  <c r="AE106" i="9"/>
  <c r="AD106" i="9"/>
  <c r="AC106" i="9"/>
  <c r="AB106" i="9"/>
  <c r="AA106" i="9"/>
  <c r="Z106" i="9"/>
  <c r="Y106" i="9"/>
  <c r="X106" i="9"/>
  <c r="W106" i="9"/>
  <c r="V106" i="9"/>
  <c r="S106" i="9"/>
  <c r="R106" i="9"/>
  <c r="Q106" i="9"/>
  <c r="H106" i="9"/>
  <c r="AT105" i="9"/>
  <c r="AS105" i="9"/>
  <c r="AR105" i="9"/>
  <c r="AQ105" i="9"/>
  <c r="AP105" i="9"/>
  <c r="AO105" i="9"/>
  <c r="AN105" i="9"/>
  <c r="AM105" i="9"/>
  <c r="AL105" i="9"/>
  <c r="AK105" i="9"/>
  <c r="AJ105" i="9"/>
  <c r="AI105" i="9"/>
  <c r="AH105" i="9"/>
  <c r="AG105" i="9"/>
  <c r="AF105" i="9"/>
  <c r="AE105" i="9"/>
  <c r="AD105" i="9"/>
  <c r="AC105" i="9"/>
  <c r="AB105" i="9"/>
  <c r="AA105" i="9"/>
  <c r="Z105" i="9"/>
  <c r="Y105" i="9"/>
  <c r="X105" i="9"/>
  <c r="W105" i="9"/>
  <c r="V105" i="9"/>
  <c r="R105" i="9"/>
  <c r="Q105" i="9"/>
  <c r="H105" i="9"/>
  <c r="U105" i="9" s="1"/>
  <c r="AT104" i="9"/>
  <c r="AS104" i="9"/>
  <c r="AR104" i="9"/>
  <c r="AQ104" i="9"/>
  <c r="AP104" i="9"/>
  <c r="AO104" i="9"/>
  <c r="AN104" i="9"/>
  <c r="AM104" i="9"/>
  <c r="AL104" i="9"/>
  <c r="AK104" i="9"/>
  <c r="AJ104" i="9"/>
  <c r="AI104" i="9"/>
  <c r="AH104" i="9"/>
  <c r="AG104" i="9"/>
  <c r="AF104" i="9"/>
  <c r="AE104" i="9"/>
  <c r="AD104" i="9"/>
  <c r="AC104" i="9"/>
  <c r="AB104" i="9"/>
  <c r="AA104" i="9"/>
  <c r="Z104" i="9"/>
  <c r="Y104" i="9"/>
  <c r="X104" i="9"/>
  <c r="W104" i="9"/>
  <c r="V104" i="9"/>
  <c r="U104" i="9"/>
  <c r="T104" i="9"/>
  <c r="S104" i="9"/>
  <c r="R104" i="9"/>
  <c r="Q104" i="9"/>
  <c r="H104" i="9"/>
  <c r="AT103" i="9"/>
  <c r="AS103" i="9"/>
  <c r="AR103" i="9"/>
  <c r="AQ103" i="9"/>
  <c r="AP103" i="9"/>
  <c r="AO103" i="9"/>
  <c r="AN103" i="9"/>
  <c r="AM103" i="9"/>
  <c r="AL103" i="9"/>
  <c r="AK103" i="9"/>
  <c r="AJ103" i="9"/>
  <c r="AI103" i="9"/>
  <c r="AH103" i="9"/>
  <c r="AG103" i="9"/>
  <c r="AF103" i="9"/>
  <c r="AE103" i="9"/>
  <c r="AD103" i="9"/>
  <c r="AC103" i="9"/>
  <c r="AB103" i="9"/>
  <c r="AA103" i="9"/>
  <c r="Z103" i="9"/>
  <c r="Y103" i="9"/>
  <c r="X103" i="9"/>
  <c r="W103" i="9"/>
  <c r="V103" i="9"/>
  <c r="H103" i="9"/>
  <c r="AT102" i="9"/>
  <c r="AS102" i="9"/>
  <c r="AR102" i="9"/>
  <c r="AQ102" i="9"/>
  <c r="AP102" i="9"/>
  <c r="AO102" i="9"/>
  <c r="AN102" i="9"/>
  <c r="AM102" i="9"/>
  <c r="AL102" i="9"/>
  <c r="AK102" i="9"/>
  <c r="AJ102" i="9"/>
  <c r="AI102" i="9"/>
  <c r="AH102" i="9"/>
  <c r="AG102" i="9"/>
  <c r="AF102" i="9"/>
  <c r="AE102" i="9"/>
  <c r="AD102" i="9"/>
  <c r="AC102" i="9"/>
  <c r="AB102" i="9"/>
  <c r="AA102" i="9"/>
  <c r="Z102" i="9"/>
  <c r="Y102" i="9"/>
  <c r="X102" i="9"/>
  <c r="W102" i="9"/>
  <c r="V102" i="9"/>
  <c r="U102" i="9"/>
  <c r="Q102" i="9"/>
  <c r="H102" i="9"/>
  <c r="T102" i="9" s="1"/>
  <c r="AT101" i="9"/>
  <c r="AS101" i="9"/>
  <c r="AR101" i="9"/>
  <c r="AI101" i="9"/>
  <c r="AA101" i="9"/>
  <c r="U101" i="9"/>
  <c r="H101" i="9"/>
  <c r="AP101" i="9" s="1"/>
  <c r="AT100" i="9"/>
  <c r="AS100" i="9"/>
  <c r="AR100" i="9"/>
  <c r="AQ100" i="9"/>
  <c r="AP100" i="9"/>
  <c r="AO100" i="9"/>
  <c r="AN100" i="9"/>
  <c r="AM100" i="9"/>
  <c r="AL100" i="9"/>
  <c r="AK100" i="9"/>
  <c r="AJ100" i="9"/>
  <c r="AI100" i="9"/>
  <c r="AH100" i="9"/>
  <c r="AG100" i="9"/>
  <c r="AF100" i="9"/>
  <c r="AE100" i="9"/>
  <c r="AD100" i="9"/>
  <c r="AC100" i="9"/>
  <c r="AB100" i="9"/>
  <c r="AA100" i="9"/>
  <c r="Z100" i="9"/>
  <c r="Y100" i="9"/>
  <c r="X100" i="9"/>
  <c r="W100" i="9"/>
  <c r="V100" i="9"/>
  <c r="U100" i="9"/>
  <c r="T100" i="9"/>
  <c r="S100" i="9"/>
  <c r="H100" i="9"/>
  <c r="Q100" i="9" s="1"/>
  <c r="B96" i="9"/>
  <c r="L91" i="9"/>
  <c r="L90" i="9"/>
  <c r="L89" i="9"/>
  <c r="AT78" i="9"/>
  <c r="AS78" i="9"/>
  <c r="AR78" i="9"/>
  <c r="AQ78" i="9"/>
  <c r="AP78" i="9"/>
  <c r="AO78" i="9"/>
  <c r="AN78" i="9"/>
  <c r="AM78" i="9"/>
  <c r="AL78" i="9"/>
  <c r="AK78" i="9"/>
  <c r="AJ78" i="9"/>
  <c r="AI78" i="9"/>
  <c r="AH78" i="9"/>
  <c r="AG78" i="9"/>
  <c r="AF78" i="9"/>
  <c r="AE78" i="9"/>
  <c r="AD78" i="9"/>
  <c r="AC78" i="9"/>
  <c r="AB78" i="9"/>
  <c r="AA78" i="9"/>
  <c r="Z78" i="9"/>
  <c r="Y78" i="9"/>
  <c r="X78" i="9"/>
  <c r="W78" i="9"/>
  <c r="V78" i="9"/>
  <c r="U78" i="9"/>
  <c r="T78" i="9"/>
  <c r="S78" i="9"/>
  <c r="R78" i="9"/>
  <c r="Q78" i="9"/>
  <c r="H78" i="9"/>
  <c r="AT77" i="9"/>
  <c r="AS77" i="9"/>
  <c r="AR77" i="9"/>
  <c r="AQ77" i="9"/>
  <c r="AP77" i="9"/>
  <c r="AO77" i="9"/>
  <c r="AN77" i="9"/>
  <c r="AM77" i="9"/>
  <c r="AL77" i="9"/>
  <c r="AK77" i="9"/>
  <c r="AJ77" i="9"/>
  <c r="AI77" i="9"/>
  <c r="AH77" i="9"/>
  <c r="AG77" i="9"/>
  <c r="AF77" i="9"/>
  <c r="AE77" i="9"/>
  <c r="AD77" i="9"/>
  <c r="AC77" i="9"/>
  <c r="AB77" i="9"/>
  <c r="AA77" i="9"/>
  <c r="Z77" i="9"/>
  <c r="Y77" i="9"/>
  <c r="X77" i="9"/>
  <c r="W77" i="9"/>
  <c r="V77" i="9"/>
  <c r="U77" i="9"/>
  <c r="T77" i="9"/>
  <c r="S77" i="9"/>
  <c r="R77" i="9"/>
  <c r="Q77" i="9"/>
  <c r="H77" i="9"/>
  <c r="AT76" i="9"/>
  <c r="AS76" i="9"/>
  <c r="AR76" i="9"/>
  <c r="AQ76" i="9"/>
  <c r="AP76" i="9"/>
  <c r="AO76" i="9"/>
  <c r="AN76" i="9"/>
  <c r="AM76" i="9"/>
  <c r="AL76" i="9"/>
  <c r="AK76" i="9"/>
  <c r="AJ76" i="9"/>
  <c r="AI76" i="9"/>
  <c r="AH76" i="9"/>
  <c r="AG76" i="9"/>
  <c r="AF76" i="9"/>
  <c r="AE76" i="9"/>
  <c r="AD76" i="9"/>
  <c r="AC76" i="9"/>
  <c r="AB76" i="9"/>
  <c r="AA76" i="9"/>
  <c r="Z76" i="9"/>
  <c r="Y76" i="9"/>
  <c r="X76" i="9"/>
  <c r="W76" i="9"/>
  <c r="V76" i="9"/>
  <c r="U76" i="9"/>
  <c r="T76" i="9"/>
  <c r="S76" i="9"/>
  <c r="R76" i="9"/>
  <c r="Q76" i="9"/>
  <c r="H76" i="9"/>
  <c r="AT75" i="9"/>
  <c r="AS75" i="9"/>
  <c r="AR75" i="9"/>
  <c r="AQ75" i="9"/>
  <c r="AP75" i="9"/>
  <c r="AO75" i="9"/>
  <c r="AN75" i="9"/>
  <c r="AM75" i="9"/>
  <c r="AL75" i="9"/>
  <c r="AK75" i="9"/>
  <c r="AJ75" i="9"/>
  <c r="AI75" i="9"/>
  <c r="AH75" i="9"/>
  <c r="AG75" i="9"/>
  <c r="AF75" i="9"/>
  <c r="AE75" i="9"/>
  <c r="AD75" i="9"/>
  <c r="AC75" i="9"/>
  <c r="AB75" i="9"/>
  <c r="AA75" i="9"/>
  <c r="Z75" i="9"/>
  <c r="Y75" i="9"/>
  <c r="X75" i="9"/>
  <c r="W75" i="9"/>
  <c r="V75" i="9"/>
  <c r="U75" i="9"/>
  <c r="T75" i="9"/>
  <c r="S75" i="9"/>
  <c r="R75" i="9"/>
  <c r="Q75" i="9"/>
  <c r="H75" i="9"/>
  <c r="AT74" i="9"/>
  <c r="AS74" i="9"/>
  <c r="AR74" i="9"/>
  <c r="AQ74" i="9"/>
  <c r="AP74" i="9"/>
  <c r="AO74" i="9"/>
  <c r="AN74" i="9"/>
  <c r="AM74" i="9"/>
  <c r="AL74" i="9"/>
  <c r="AK74" i="9"/>
  <c r="AJ74" i="9"/>
  <c r="AI74" i="9"/>
  <c r="AH74" i="9"/>
  <c r="AG74" i="9"/>
  <c r="AF74" i="9"/>
  <c r="AE74" i="9"/>
  <c r="AD74" i="9"/>
  <c r="AC74" i="9"/>
  <c r="AB74" i="9"/>
  <c r="AA74" i="9"/>
  <c r="Z74" i="9"/>
  <c r="Y74" i="9"/>
  <c r="X74" i="9"/>
  <c r="W74" i="9"/>
  <c r="V74" i="9"/>
  <c r="U74" i="9"/>
  <c r="T74" i="9"/>
  <c r="S74" i="9"/>
  <c r="R74" i="9"/>
  <c r="Q74" i="9"/>
  <c r="H74" i="9"/>
  <c r="AT73" i="9"/>
  <c r="AS73" i="9"/>
  <c r="AR73" i="9"/>
  <c r="AQ73" i="9"/>
  <c r="AP73" i="9"/>
  <c r="AO73" i="9"/>
  <c r="AN73" i="9"/>
  <c r="AM73" i="9"/>
  <c r="AL73" i="9"/>
  <c r="AK73" i="9"/>
  <c r="AJ73" i="9"/>
  <c r="AI73" i="9"/>
  <c r="AH73" i="9"/>
  <c r="AG73" i="9"/>
  <c r="AF73" i="9"/>
  <c r="AE73" i="9"/>
  <c r="AD73" i="9"/>
  <c r="AC73" i="9"/>
  <c r="AB73" i="9"/>
  <c r="AA73" i="9"/>
  <c r="Z73" i="9"/>
  <c r="Y73" i="9"/>
  <c r="X73" i="9"/>
  <c r="W73" i="9"/>
  <c r="V73" i="9"/>
  <c r="U73" i="9"/>
  <c r="T73" i="9"/>
  <c r="S73" i="9"/>
  <c r="R73" i="9"/>
  <c r="Q73" i="9"/>
  <c r="H73" i="9"/>
  <c r="AT72" i="9"/>
  <c r="AS72" i="9"/>
  <c r="AR72" i="9"/>
  <c r="AQ72" i="9"/>
  <c r="AP72" i="9"/>
  <c r="AO72" i="9"/>
  <c r="AN72" i="9"/>
  <c r="AM72" i="9"/>
  <c r="AL72" i="9"/>
  <c r="AK72" i="9"/>
  <c r="AJ72" i="9"/>
  <c r="AI72" i="9"/>
  <c r="AH72" i="9"/>
  <c r="AG72" i="9"/>
  <c r="AF72" i="9"/>
  <c r="AE72" i="9"/>
  <c r="AD72" i="9"/>
  <c r="AC72" i="9"/>
  <c r="AB72" i="9"/>
  <c r="AA72" i="9"/>
  <c r="Z72" i="9"/>
  <c r="Y72" i="9"/>
  <c r="X72" i="9"/>
  <c r="W72" i="9"/>
  <c r="V72" i="9"/>
  <c r="U72" i="9"/>
  <c r="T72" i="9"/>
  <c r="S72" i="9"/>
  <c r="R72" i="9"/>
  <c r="Q72" i="9"/>
  <c r="H72" i="9"/>
  <c r="AT71" i="9"/>
  <c r="AS71" i="9"/>
  <c r="AR71" i="9"/>
  <c r="AQ71" i="9"/>
  <c r="AP71" i="9"/>
  <c r="AO71" i="9"/>
  <c r="AN71" i="9"/>
  <c r="AM71" i="9"/>
  <c r="AL71" i="9"/>
  <c r="AK71" i="9"/>
  <c r="AJ71" i="9"/>
  <c r="AI71" i="9"/>
  <c r="AH71" i="9"/>
  <c r="AG71" i="9"/>
  <c r="AF71" i="9"/>
  <c r="AE71" i="9"/>
  <c r="AD71" i="9"/>
  <c r="AC71" i="9"/>
  <c r="AB71" i="9"/>
  <c r="AA71" i="9"/>
  <c r="Z71" i="9"/>
  <c r="Y71" i="9"/>
  <c r="X71" i="9"/>
  <c r="W71" i="9"/>
  <c r="V71" i="9"/>
  <c r="U71" i="9"/>
  <c r="T71" i="9"/>
  <c r="S71" i="9"/>
  <c r="R71" i="9"/>
  <c r="Q71" i="9"/>
  <c r="H71" i="9"/>
  <c r="AT70" i="9"/>
  <c r="AS70" i="9"/>
  <c r="AR70" i="9"/>
  <c r="AQ70" i="9"/>
  <c r="AP70" i="9"/>
  <c r="AO70" i="9"/>
  <c r="AN70" i="9"/>
  <c r="AM70" i="9"/>
  <c r="AL70" i="9"/>
  <c r="AK70" i="9"/>
  <c r="AJ70" i="9"/>
  <c r="AI70" i="9"/>
  <c r="AH70" i="9"/>
  <c r="AG70" i="9"/>
  <c r="AF70" i="9"/>
  <c r="AE70" i="9"/>
  <c r="AD70" i="9"/>
  <c r="AC70" i="9"/>
  <c r="AB70" i="9"/>
  <c r="AA70" i="9"/>
  <c r="Z70" i="9"/>
  <c r="Y70" i="9"/>
  <c r="X70" i="9"/>
  <c r="W70" i="9"/>
  <c r="V70" i="9"/>
  <c r="U70" i="9"/>
  <c r="T70" i="9"/>
  <c r="S70" i="9"/>
  <c r="R70" i="9"/>
  <c r="Q70" i="9"/>
  <c r="H70" i="9"/>
  <c r="AT69" i="9"/>
  <c r="AS69" i="9"/>
  <c r="AR69" i="9"/>
  <c r="AQ69" i="9"/>
  <c r="AP69" i="9"/>
  <c r="AO69" i="9"/>
  <c r="AN69" i="9"/>
  <c r="AM69" i="9"/>
  <c r="AL69" i="9"/>
  <c r="AK69" i="9"/>
  <c r="AJ69" i="9"/>
  <c r="AI69" i="9"/>
  <c r="AH69" i="9"/>
  <c r="AG69" i="9"/>
  <c r="AF69" i="9"/>
  <c r="AE69" i="9"/>
  <c r="AD69" i="9"/>
  <c r="AC69" i="9"/>
  <c r="AB69" i="9"/>
  <c r="AA69" i="9"/>
  <c r="Z69" i="9"/>
  <c r="Y69" i="9"/>
  <c r="X69" i="9"/>
  <c r="W69" i="9"/>
  <c r="V69" i="9"/>
  <c r="U69" i="9"/>
  <c r="T69" i="9"/>
  <c r="S69" i="9"/>
  <c r="R69" i="9"/>
  <c r="Q69" i="9"/>
  <c r="H69" i="9"/>
  <c r="AT68" i="9"/>
  <c r="AS68" i="9"/>
  <c r="AR68" i="9"/>
  <c r="R68" i="9"/>
  <c r="Q68" i="9"/>
  <c r="E68" i="9"/>
  <c r="H68" i="9" s="1"/>
  <c r="AT67" i="9"/>
  <c r="AS67" i="9"/>
  <c r="AR67" i="9"/>
  <c r="AI67" i="9"/>
  <c r="Y67" i="9"/>
  <c r="R67" i="9"/>
  <c r="Q67" i="9"/>
  <c r="H67" i="9"/>
  <c r="AN67" i="9" s="1"/>
  <c r="AT66" i="9"/>
  <c r="AS66" i="9"/>
  <c r="AR66" i="9"/>
  <c r="AQ66" i="9"/>
  <c r="AP66" i="9"/>
  <c r="AO66" i="9"/>
  <c r="AN66" i="9"/>
  <c r="AM66" i="9"/>
  <c r="AL66" i="9"/>
  <c r="AK66" i="9"/>
  <c r="AJ66" i="9"/>
  <c r="AI66" i="9"/>
  <c r="AH66" i="9"/>
  <c r="AG66" i="9"/>
  <c r="AF66" i="9"/>
  <c r="AE66" i="9"/>
  <c r="AD66" i="9"/>
  <c r="AC66" i="9"/>
  <c r="AB66" i="9"/>
  <c r="AA66" i="9"/>
  <c r="Z66" i="9"/>
  <c r="Y66" i="9"/>
  <c r="X66" i="9"/>
  <c r="W66" i="9"/>
  <c r="V66" i="9"/>
  <c r="U66" i="9"/>
  <c r="T66" i="9"/>
  <c r="S66" i="9"/>
  <c r="Q66" i="9"/>
  <c r="H66" i="9"/>
  <c r="R66" i="9" s="1"/>
  <c r="AT65" i="9"/>
  <c r="AS65" i="9"/>
  <c r="AR65" i="9"/>
  <c r="AF65" i="9"/>
  <c r="X65" i="9"/>
  <c r="Q65" i="9"/>
  <c r="H65" i="9"/>
  <c r="AM65" i="9" s="1"/>
  <c r="AT64" i="9"/>
  <c r="AS64" i="9"/>
  <c r="AR64" i="9"/>
  <c r="AQ64" i="9"/>
  <c r="AP64" i="9"/>
  <c r="AO64" i="9"/>
  <c r="AN64" i="9"/>
  <c r="AM64" i="9"/>
  <c r="AL64" i="9"/>
  <c r="AK64" i="9"/>
  <c r="AJ64" i="9"/>
  <c r="AI64" i="9"/>
  <c r="AH64" i="9"/>
  <c r="AG64" i="9"/>
  <c r="AF64" i="9"/>
  <c r="AE64" i="9"/>
  <c r="AD64" i="9"/>
  <c r="AC64" i="9"/>
  <c r="AB64" i="9"/>
  <c r="AA64" i="9"/>
  <c r="Z64" i="9"/>
  <c r="Y64" i="9"/>
  <c r="X64" i="9"/>
  <c r="W64" i="9"/>
  <c r="V64" i="9"/>
  <c r="U64" i="9"/>
  <c r="T64" i="9"/>
  <c r="S64" i="9"/>
  <c r="H64" i="9"/>
  <c r="R64" i="9" s="1"/>
  <c r="AT63" i="9"/>
  <c r="AS63" i="9"/>
  <c r="AR63" i="9"/>
  <c r="AQ63" i="9"/>
  <c r="AP63" i="9"/>
  <c r="AO63" i="9"/>
  <c r="AN63" i="9"/>
  <c r="AM63" i="9"/>
  <c r="AL63" i="9"/>
  <c r="AK63" i="9"/>
  <c r="AJ63" i="9"/>
  <c r="AI63" i="9"/>
  <c r="AH63" i="9"/>
  <c r="AG63" i="9"/>
  <c r="AF63" i="9"/>
  <c r="AE63" i="9"/>
  <c r="AD63" i="9"/>
  <c r="AC63" i="9"/>
  <c r="AB63" i="9"/>
  <c r="AA63" i="9"/>
  <c r="Z63" i="9"/>
  <c r="Y63" i="9"/>
  <c r="X63" i="9"/>
  <c r="W63" i="9"/>
  <c r="V63" i="9"/>
  <c r="U63" i="9"/>
  <c r="T63" i="9"/>
  <c r="S63" i="9"/>
  <c r="Q63" i="9"/>
  <c r="H63" i="9"/>
  <c r="R63" i="9" s="1"/>
  <c r="B59" i="9"/>
  <c r="L54" i="9"/>
  <c r="L53" i="9"/>
  <c r="L52" i="9"/>
  <c r="AT41" i="9"/>
  <c r="AS41" i="9"/>
  <c r="AR41" i="9"/>
  <c r="AQ41" i="9"/>
  <c r="AP41" i="9"/>
  <c r="AO41" i="9"/>
  <c r="AN41" i="9"/>
  <c r="AM41" i="9"/>
  <c r="AL41" i="9"/>
  <c r="AK41" i="9"/>
  <c r="AJ41" i="9"/>
  <c r="AI41" i="9"/>
  <c r="AH41" i="9"/>
  <c r="AG41" i="9"/>
  <c r="AF41" i="9"/>
  <c r="AE41" i="9"/>
  <c r="AD41" i="9"/>
  <c r="AC41" i="9"/>
  <c r="AA41" i="9"/>
  <c r="U41" i="9"/>
  <c r="T41" i="9"/>
  <c r="H41" i="9"/>
  <c r="Y41" i="9" s="1"/>
  <c r="AT40" i="9"/>
  <c r="AS40" i="9"/>
  <c r="AR40" i="9"/>
  <c r="AQ40" i="9"/>
  <c r="AP40" i="9"/>
  <c r="AO40" i="9"/>
  <c r="AN40" i="9"/>
  <c r="AM40" i="9"/>
  <c r="AL40" i="9"/>
  <c r="AK40" i="9"/>
  <c r="AJ40" i="9"/>
  <c r="AI40" i="9"/>
  <c r="AH40" i="9"/>
  <c r="AG40" i="9"/>
  <c r="AF40" i="9"/>
  <c r="AE40" i="9"/>
  <c r="AD40" i="9"/>
  <c r="AC40" i="9"/>
  <c r="AB40" i="9"/>
  <c r="AA40" i="9"/>
  <c r="Z40" i="9"/>
  <c r="Y40" i="9"/>
  <c r="W40" i="9"/>
  <c r="V40" i="9"/>
  <c r="U40" i="9"/>
  <c r="S40" i="9"/>
  <c r="R40" i="9"/>
  <c r="Q40" i="9"/>
  <c r="H40" i="9"/>
  <c r="X40" i="9" s="1"/>
  <c r="AT39" i="9"/>
  <c r="AS39" i="9"/>
  <c r="AR39" i="9"/>
  <c r="AQ39" i="9"/>
  <c r="AP39" i="9"/>
  <c r="AO39" i="9"/>
  <c r="AN39" i="9"/>
  <c r="AM39" i="9"/>
  <c r="AL39" i="9"/>
  <c r="AK39" i="9"/>
  <c r="AJ39" i="9"/>
  <c r="AI39" i="9"/>
  <c r="AH39" i="9"/>
  <c r="AG39" i="9"/>
  <c r="AF39" i="9"/>
  <c r="AE39" i="9"/>
  <c r="AD39" i="9"/>
  <c r="AC39" i="9"/>
  <c r="AB39" i="9"/>
  <c r="AA39" i="9"/>
  <c r="Z39" i="9"/>
  <c r="T39" i="9"/>
  <c r="S39" i="9"/>
  <c r="R39" i="9"/>
  <c r="H39" i="9"/>
  <c r="Y39" i="9" s="1"/>
  <c r="AT38" i="9"/>
  <c r="AS38" i="9"/>
  <c r="AR38" i="9"/>
  <c r="AQ38" i="9"/>
  <c r="AP38" i="9"/>
  <c r="AO38" i="9"/>
  <c r="AN38" i="9"/>
  <c r="AM38" i="9"/>
  <c r="AL38" i="9"/>
  <c r="AK38" i="9"/>
  <c r="AJ38" i="9"/>
  <c r="AI38" i="9"/>
  <c r="AH38" i="9"/>
  <c r="AG38" i="9"/>
  <c r="AF38" i="9"/>
  <c r="AE38" i="9"/>
  <c r="AD38" i="9"/>
  <c r="AC38" i="9"/>
  <c r="H38" i="9"/>
  <c r="Z38" i="9" s="1"/>
  <c r="AT37" i="9"/>
  <c r="AS37" i="9"/>
  <c r="AR37" i="9"/>
  <c r="AQ37" i="9"/>
  <c r="AP37" i="9"/>
  <c r="AO37" i="9"/>
  <c r="AN37" i="9"/>
  <c r="AM37" i="9"/>
  <c r="AL37" i="9"/>
  <c r="AK37" i="9"/>
  <c r="AJ37" i="9"/>
  <c r="AI37" i="9"/>
  <c r="AH37" i="9"/>
  <c r="AG37" i="9"/>
  <c r="AF37" i="9"/>
  <c r="AE37" i="9"/>
  <c r="AD37" i="9"/>
  <c r="AC37" i="9"/>
  <c r="AB37" i="9"/>
  <c r="AA37" i="9"/>
  <c r="Z37" i="9"/>
  <c r="Y37" i="9"/>
  <c r="X37" i="9"/>
  <c r="W37" i="9"/>
  <c r="V37" i="9"/>
  <c r="U37" i="9"/>
  <c r="S37" i="9"/>
  <c r="R37" i="9"/>
  <c r="Q37" i="9"/>
  <c r="H37" i="9"/>
  <c r="T37" i="9" s="1"/>
  <c r="AT36" i="9"/>
  <c r="AS36" i="9"/>
  <c r="AR36" i="9"/>
  <c r="AQ36" i="9"/>
  <c r="AP36" i="9"/>
  <c r="AO36" i="9"/>
  <c r="AN36" i="9"/>
  <c r="AM36" i="9"/>
  <c r="AL36" i="9"/>
  <c r="AK36" i="9"/>
  <c r="AJ36" i="9"/>
  <c r="AI36" i="9"/>
  <c r="AH36" i="9"/>
  <c r="AG36" i="9"/>
  <c r="AF36" i="9"/>
  <c r="AE36" i="9"/>
  <c r="AD36" i="9"/>
  <c r="AC36" i="9"/>
  <c r="H36" i="9"/>
  <c r="X36" i="9" s="1"/>
  <c r="AT35" i="9"/>
  <c r="AS35" i="9"/>
  <c r="AR35" i="9"/>
  <c r="AQ35" i="9"/>
  <c r="AP35" i="9"/>
  <c r="AO35" i="9"/>
  <c r="AN35" i="9"/>
  <c r="AM35" i="9"/>
  <c r="AL35" i="9"/>
  <c r="AK35" i="9"/>
  <c r="AJ35" i="9"/>
  <c r="AI35" i="9"/>
  <c r="AH35" i="9"/>
  <c r="AG35" i="9"/>
  <c r="AF35" i="9"/>
  <c r="AE35" i="9"/>
  <c r="AD35" i="9"/>
  <c r="AC35" i="9"/>
  <c r="W35" i="9"/>
  <c r="H35" i="9"/>
  <c r="U35" i="9" s="1"/>
  <c r="AT34" i="9"/>
  <c r="AS34" i="9"/>
  <c r="AR34" i="9"/>
  <c r="AQ34" i="9"/>
  <c r="AP34" i="9"/>
  <c r="AO34" i="9"/>
  <c r="AN34" i="9"/>
  <c r="AM34" i="9"/>
  <c r="AL34" i="9"/>
  <c r="AK34" i="9"/>
  <c r="AJ34" i="9"/>
  <c r="AI34" i="9"/>
  <c r="AH34" i="9"/>
  <c r="AG34" i="9"/>
  <c r="AF34" i="9"/>
  <c r="AE34" i="9"/>
  <c r="AD34" i="9"/>
  <c r="AC34" i="9"/>
  <c r="AB34" i="9"/>
  <c r="AA34" i="9"/>
  <c r="Z34" i="9"/>
  <c r="Y34" i="9"/>
  <c r="X34" i="9"/>
  <c r="W34" i="9"/>
  <c r="V34" i="9"/>
  <c r="U34" i="9"/>
  <c r="T34" i="9"/>
  <c r="S34" i="9"/>
  <c r="R34" i="9"/>
  <c r="H34" i="9"/>
  <c r="Q34" i="9" s="1"/>
  <c r="AT33" i="9"/>
  <c r="AS33" i="9"/>
  <c r="AR33" i="9"/>
  <c r="AQ33" i="9"/>
  <c r="AP33" i="9"/>
  <c r="AO33" i="9"/>
  <c r="AN33" i="9"/>
  <c r="AM33" i="9"/>
  <c r="AL33" i="9"/>
  <c r="AK33" i="9"/>
  <c r="AJ33" i="9"/>
  <c r="AI33" i="9"/>
  <c r="AH33" i="9"/>
  <c r="AG33" i="9"/>
  <c r="AF33" i="9"/>
  <c r="AE33" i="9"/>
  <c r="AD33" i="9"/>
  <c r="AC33" i="9"/>
  <c r="E33" i="9"/>
  <c r="H33" i="9" s="1"/>
  <c r="B29" i="9"/>
  <c r="P12" i="9" s="1"/>
  <c r="B8" i="14" s="1"/>
  <c r="L24" i="9"/>
  <c r="L23" i="9"/>
  <c r="L22" i="9"/>
  <c r="P11" i="9"/>
  <c r="P10" i="9"/>
  <c r="AT233" i="8"/>
  <c r="AS233" i="8"/>
  <c r="AR233" i="8"/>
  <c r="AQ233" i="8"/>
  <c r="AP233" i="8"/>
  <c r="AO233" i="8"/>
  <c r="AN233" i="8"/>
  <c r="AM233" i="8"/>
  <c r="AL233" i="8"/>
  <c r="AK233" i="8"/>
  <c r="AJ233" i="8"/>
  <c r="AI233" i="8"/>
  <c r="AH233" i="8"/>
  <c r="AG233" i="8"/>
  <c r="AF233" i="8"/>
  <c r="AE233" i="8"/>
  <c r="AD233" i="8"/>
  <c r="AC233" i="8"/>
  <c r="AB233" i="8"/>
  <c r="AA233" i="8"/>
  <c r="Z233" i="8"/>
  <c r="Y233" i="8"/>
  <c r="X233" i="8"/>
  <c r="W233" i="8"/>
  <c r="V233" i="8"/>
  <c r="U233" i="8"/>
  <c r="T233" i="8"/>
  <c r="S233" i="8"/>
  <c r="R233" i="8"/>
  <c r="Q233" i="8"/>
  <c r="H233" i="8"/>
  <c r="AT232" i="8"/>
  <c r="AS232" i="8"/>
  <c r="AR232" i="8"/>
  <c r="AQ232" i="8"/>
  <c r="AP232" i="8"/>
  <c r="AO232" i="8"/>
  <c r="AN232" i="8"/>
  <c r="AM232" i="8"/>
  <c r="AL232" i="8"/>
  <c r="AK232" i="8"/>
  <c r="AJ232" i="8"/>
  <c r="AI232" i="8"/>
  <c r="AH232" i="8"/>
  <c r="AG232" i="8"/>
  <c r="AF232" i="8"/>
  <c r="AE232" i="8"/>
  <c r="AD232" i="8"/>
  <c r="AC232" i="8"/>
  <c r="AB232" i="8"/>
  <c r="AA232" i="8"/>
  <c r="Z232" i="8"/>
  <c r="Y232" i="8"/>
  <c r="X232" i="8"/>
  <c r="W232" i="8"/>
  <c r="V232" i="8"/>
  <c r="U232" i="8"/>
  <c r="T232" i="8"/>
  <c r="S232" i="8"/>
  <c r="R232" i="8"/>
  <c r="Q232" i="8"/>
  <c r="H232" i="8"/>
  <c r="AT231" i="8"/>
  <c r="AS231" i="8"/>
  <c r="AR231" i="8"/>
  <c r="AQ231" i="8"/>
  <c r="AP231" i="8"/>
  <c r="AO231" i="8"/>
  <c r="AN231" i="8"/>
  <c r="AM231" i="8"/>
  <c r="AL231" i="8"/>
  <c r="AK231" i="8"/>
  <c r="AJ231" i="8"/>
  <c r="AI231" i="8"/>
  <c r="AH231" i="8"/>
  <c r="AG231" i="8"/>
  <c r="AF231" i="8"/>
  <c r="AE231" i="8"/>
  <c r="AD231" i="8"/>
  <c r="AC231" i="8"/>
  <c r="AB231" i="8"/>
  <c r="AA231" i="8"/>
  <c r="Z231" i="8"/>
  <c r="Y231" i="8"/>
  <c r="X231" i="8"/>
  <c r="W231" i="8"/>
  <c r="V231" i="8"/>
  <c r="U231" i="8"/>
  <c r="T231" i="8"/>
  <c r="S231" i="8"/>
  <c r="R231" i="8"/>
  <c r="Q231" i="8"/>
  <c r="H231" i="8"/>
  <c r="AT230" i="8"/>
  <c r="AS230" i="8"/>
  <c r="AR230" i="8"/>
  <c r="AQ230" i="8"/>
  <c r="AP230" i="8"/>
  <c r="AO230" i="8"/>
  <c r="AN230" i="8"/>
  <c r="AM230" i="8"/>
  <c r="AL230" i="8"/>
  <c r="AK230" i="8"/>
  <c r="AJ230" i="8"/>
  <c r="AI230" i="8"/>
  <c r="AH230" i="8"/>
  <c r="AG230" i="8"/>
  <c r="AF230" i="8"/>
  <c r="AE230" i="8"/>
  <c r="AD230" i="8"/>
  <c r="AC230" i="8"/>
  <c r="AB230" i="8"/>
  <c r="AA230" i="8"/>
  <c r="Z230" i="8"/>
  <c r="Y230" i="8"/>
  <c r="X230" i="8"/>
  <c r="W230" i="8"/>
  <c r="V230" i="8"/>
  <c r="U230" i="8"/>
  <c r="T230" i="8"/>
  <c r="S230" i="8"/>
  <c r="R230" i="8"/>
  <c r="Q230" i="8"/>
  <c r="H230" i="8"/>
  <c r="AT229" i="8"/>
  <c r="AS229" i="8"/>
  <c r="AR229" i="8"/>
  <c r="AQ229" i="8"/>
  <c r="AP229" i="8"/>
  <c r="AO229" i="8"/>
  <c r="AN229" i="8"/>
  <c r="AM229" i="8"/>
  <c r="AL229" i="8"/>
  <c r="AK229" i="8"/>
  <c r="AJ229" i="8"/>
  <c r="AI229" i="8"/>
  <c r="AH229" i="8"/>
  <c r="AG229" i="8"/>
  <c r="AF229" i="8"/>
  <c r="AE229" i="8"/>
  <c r="AD229" i="8"/>
  <c r="AC229" i="8"/>
  <c r="AB229" i="8"/>
  <c r="AA229" i="8"/>
  <c r="Z229" i="8"/>
  <c r="Y229" i="8"/>
  <c r="X229" i="8"/>
  <c r="W229" i="8"/>
  <c r="V229" i="8"/>
  <c r="U229" i="8"/>
  <c r="T229" i="8"/>
  <c r="S229" i="8"/>
  <c r="R229" i="8"/>
  <c r="Q229" i="8"/>
  <c r="H229" i="8"/>
  <c r="AT228" i="8"/>
  <c r="AS228" i="8"/>
  <c r="AR228" i="8"/>
  <c r="AQ228" i="8"/>
  <c r="AP228" i="8"/>
  <c r="AO228" i="8"/>
  <c r="AN228" i="8"/>
  <c r="AM228" i="8"/>
  <c r="AL228" i="8"/>
  <c r="AK228" i="8"/>
  <c r="AJ228" i="8"/>
  <c r="AI228" i="8"/>
  <c r="AH228" i="8"/>
  <c r="AG228" i="8"/>
  <c r="AF228" i="8"/>
  <c r="AE228" i="8"/>
  <c r="AD228" i="8"/>
  <c r="AC228" i="8"/>
  <c r="AB228" i="8"/>
  <c r="AA228" i="8"/>
  <c r="Z228" i="8"/>
  <c r="Y228" i="8"/>
  <c r="X228" i="8"/>
  <c r="W228" i="8"/>
  <c r="V228" i="8"/>
  <c r="U228" i="8"/>
  <c r="T228" i="8"/>
  <c r="S228" i="8"/>
  <c r="R228" i="8"/>
  <c r="Q228" i="8"/>
  <c r="H228" i="8"/>
  <c r="AT227" i="8"/>
  <c r="AS227" i="8"/>
  <c r="AR227" i="8"/>
  <c r="AQ227" i="8"/>
  <c r="AP227" i="8"/>
  <c r="AO227" i="8"/>
  <c r="AN227" i="8"/>
  <c r="AM227" i="8"/>
  <c r="AL227" i="8"/>
  <c r="AK227" i="8"/>
  <c r="AJ227" i="8"/>
  <c r="AI227" i="8"/>
  <c r="AH227" i="8"/>
  <c r="AG227" i="8"/>
  <c r="AF227" i="8"/>
  <c r="AE227" i="8"/>
  <c r="AD227" i="8"/>
  <c r="AC227" i="8"/>
  <c r="AB227" i="8"/>
  <c r="AA227" i="8"/>
  <c r="Z227" i="8"/>
  <c r="Y227" i="8"/>
  <c r="X227" i="8"/>
  <c r="W227" i="8"/>
  <c r="V227" i="8"/>
  <c r="U227" i="8"/>
  <c r="T227" i="8"/>
  <c r="S227" i="8"/>
  <c r="R227" i="8"/>
  <c r="Q227" i="8"/>
  <c r="H227" i="8"/>
  <c r="AT226" i="8"/>
  <c r="AS226" i="8"/>
  <c r="AR226" i="8"/>
  <c r="AQ226" i="8"/>
  <c r="AP226" i="8"/>
  <c r="AO226" i="8"/>
  <c r="AN226" i="8"/>
  <c r="AM226" i="8"/>
  <c r="AL226" i="8"/>
  <c r="AK226" i="8"/>
  <c r="AJ226" i="8"/>
  <c r="AI226" i="8"/>
  <c r="AH226" i="8"/>
  <c r="AG226" i="8"/>
  <c r="AF226" i="8"/>
  <c r="AE226" i="8"/>
  <c r="AD226" i="8"/>
  <c r="AC226" i="8"/>
  <c r="AB226" i="8"/>
  <c r="AA226" i="8"/>
  <c r="Z226" i="8"/>
  <c r="Y226" i="8"/>
  <c r="X226" i="8"/>
  <c r="W226" i="8"/>
  <c r="V226" i="8"/>
  <c r="U226" i="8"/>
  <c r="T226" i="8"/>
  <c r="S226" i="8"/>
  <c r="R226" i="8"/>
  <c r="Q226" i="8"/>
  <c r="H226" i="8"/>
  <c r="AT225" i="8"/>
  <c r="AS225" i="8"/>
  <c r="AR225" i="8"/>
  <c r="AQ225" i="8"/>
  <c r="AP225" i="8"/>
  <c r="AO225" i="8"/>
  <c r="AN225" i="8"/>
  <c r="AM225" i="8"/>
  <c r="AL225" i="8"/>
  <c r="AK225" i="8"/>
  <c r="AJ225" i="8"/>
  <c r="AI225" i="8"/>
  <c r="AH225" i="8"/>
  <c r="AG225" i="8"/>
  <c r="AF225" i="8"/>
  <c r="AE225" i="8"/>
  <c r="AD225" i="8"/>
  <c r="AC225" i="8"/>
  <c r="AB225" i="8"/>
  <c r="AA225" i="8"/>
  <c r="Z225" i="8"/>
  <c r="Y225" i="8"/>
  <c r="X225" i="8"/>
  <c r="W225" i="8"/>
  <c r="V225" i="8"/>
  <c r="U225" i="8"/>
  <c r="T225" i="8"/>
  <c r="S225" i="8"/>
  <c r="R225" i="8"/>
  <c r="Q225" i="8"/>
  <c r="H225" i="8"/>
  <c r="AT224" i="8"/>
  <c r="AS224" i="8"/>
  <c r="AR224" i="8"/>
  <c r="AQ224" i="8"/>
  <c r="AP224" i="8"/>
  <c r="AO224" i="8"/>
  <c r="AN224" i="8"/>
  <c r="AM224" i="8"/>
  <c r="AL224" i="8"/>
  <c r="AK224" i="8"/>
  <c r="AJ224" i="8"/>
  <c r="AI224" i="8"/>
  <c r="AH224" i="8"/>
  <c r="AG224" i="8"/>
  <c r="AF224" i="8"/>
  <c r="AE224" i="8"/>
  <c r="AD224" i="8"/>
  <c r="AC224" i="8"/>
  <c r="AB224" i="8"/>
  <c r="AA224" i="8"/>
  <c r="Z224" i="8"/>
  <c r="Y224" i="8"/>
  <c r="X224" i="8"/>
  <c r="W224" i="8"/>
  <c r="V224" i="8"/>
  <c r="U224" i="8"/>
  <c r="T224" i="8"/>
  <c r="S224" i="8"/>
  <c r="R224" i="8"/>
  <c r="Q224" i="8"/>
  <c r="H224" i="8"/>
  <c r="AT223" i="8"/>
  <c r="AS223" i="8"/>
  <c r="AR223" i="8"/>
  <c r="AQ223" i="8"/>
  <c r="AP223" i="8"/>
  <c r="AO223" i="8"/>
  <c r="AN223" i="8"/>
  <c r="AM223" i="8"/>
  <c r="AL223" i="8"/>
  <c r="AK223" i="8"/>
  <c r="AJ223" i="8"/>
  <c r="AI223" i="8"/>
  <c r="AH223" i="8"/>
  <c r="AG223" i="8"/>
  <c r="AF223" i="8"/>
  <c r="AE223" i="8"/>
  <c r="AD223" i="8"/>
  <c r="AC223" i="8"/>
  <c r="AB223" i="8"/>
  <c r="AA223" i="8"/>
  <c r="Z223" i="8"/>
  <c r="Y223" i="8"/>
  <c r="X223" i="8"/>
  <c r="W223" i="8"/>
  <c r="V223" i="8"/>
  <c r="U223" i="8"/>
  <c r="T223" i="8"/>
  <c r="S223" i="8"/>
  <c r="R223" i="8"/>
  <c r="Q223" i="8"/>
  <c r="H223" i="8"/>
  <c r="AT222" i="8"/>
  <c r="AS222" i="8"/>
  <c r="AR222" i="8"/>
  <c r="AQ222" i="8"/>
  <c r="AP222" i="8"/>
  <c r="AO222" i="8"/>
  <c r="AN222" i="8"/>
  <c r="AM222" i="8"/>
  <c r="AL222" i="8"/>
  <c r="AK222" i="8"/>
  <c r="AJ222" i="8"/>
  <c r="AI222" i="8"/>
  <c r="AH222" i="8"/>
  <c r="AG222" i="8"/>
  <c r="AF222" i="8"/>
  <c r="AE222" i="8"/>
  <c r="AD222" i="8"/>
  <c r="AC222" i="8"/>
  <c r="AB222" i="8"/>
  <c r="AA222" i="8"/>
  <c r="Z222" i="8"/>
  <c r="Y222" i="8"/>
  <c r="X222" i="8"/>
  <c r="W222" i="8"/>
  <c r="V222" i="8"/>
  <c r="U222" i="8"/>
  <c r="T222" i="8"/>
  <c r="S222" i="8"/>
  <c r="R222" i="8"/>
  <c r="Q222" i="8"/>
  <c r="H222" i="8"/>
  <c r="AT221" i="8"/>
  <c r="AS221" i="8"/>
  <c r="AR221" i="8"/>
  <c r="AQ221" i="8"/>
  <c r="AP221" i="8"/>
  <c r="AO221" i="8"/>
  <c r="AN221" i="8"/>
  <c r="AM221" i="8"/>
  <c r="AL221" i="8"/>
  <c r="AK221" i="8"/>
  <c r="AJ221" i="8"/>
  <c r="AI221" i="8"/>
  <c r="AH221" i="8"/>
  <c r="AG221" i="8"/>
  <c r="AF221" i="8"/>
  <c r="AE221" i="8"/>
  <c r="AD221" i="8"/>
  <c r="AC221" i="8"/>
  <c r="AB221" i="8"/>
  <c r="AA221" i="8"/>
  <c r="Z221" i="8"/>
  <c r="Y221" i="8"/>
  <c r="X221" i="8"/>
  <c r="W221" i="8"/>
  <c r="V221" i="8"/>
  <c r="U221" i="8"/>
  <c r="R221" i="8"/>
  <c r="Q221" i="8"/>
  <c r="H221" i="8"/>
  <c r="AT220" i="8"/>
  <c r="AS220" i="8"/>
  <c r="AR220" i="8"/>
  <c r="AQ220" i="8"/>
  <c r="AP220" i="8"/>
  <c r="AO220" i="8"/>
  <c r="AN220" i="8"/>
  <c r="AM220" i="8"/>
  <c r="AL220" i="8"/>
  <c r="AK220" i="8"/>
  <c r="AJ220" i="8"/>
  <c r="AI220" i="8"/>
  <c r="AH220" i="8"/>
  <c r="AG220" i="8"/>
  <c r="AF220" i="8"/>
  <c r="AE220" i="8"/>
  <c r="AD220" i="8"/>
  <c r="AC220" i="8"/>
  <c r="AB220" i="8"/>
  <c r="AA220" i="8"/>
  <c r="Z220" i="8"/>
  <c r="Y220" i="8"/>
  <c r="X220" i="8"/>
  <c r="R220" i="8"/>
  <c r="Q220" i="8"/>
  <c r="H220" i="8"/>
  <c r="V220" i="8" s="1"/>
  <c r="AT219" i="8"/>
  <c r="AS219" i="8"/>
  <c r="AR219" i="8"/>
  <c r="AQ219" i="8"/>
  <c r="AP219" i="8"/>
  <c r="AO219" i="8"/>
  <c r="AN219" i="8"/>
  <c r="AM219" i="8"/>
  <c r="AL219" i="8"/>
  <c r="AK219" i="8"/>
  <c r="AJ219" i="8"/>
  <c r="AI219" i="8"/>
  <c r="AH219" i="8"/>
  <c r="AG219" i="8"/>
  <c r="AF219" i="8"/>
  <c r="AE219" i="8"/>
  <c r="AD219" i="8"/>
  <c r="AC219" i="8"/>
  <c r="AB219" i="8"/>
  <c r="AA219" i="8"/>
  <c r="Z219" i="8"/>
  <c r="Y219" i="8"/>
  <c r="X219" i="8"/>
  <c r="R219" i="8"/>
  <c r="Q219" i="8"/>
  <c r="H219" i="8"/>
  <c r="AT218" i="8"/>
  <c r="AS218" i="8"/>
  <c r="AR218" i="8"/>
  <c r="AQ218" i="8"/>
  <c r="AP218" i="8"/>
  <c r="AO218" i="8"/>
  <c r="AN218" i="8"/>
  <c r="AM218" i="8"/>
  <c r="AL218" i="8"/>
  <c r="AK218" i="8"/>
  <c r="AJ218" i="8"/>
  <c r="AI218" i="8"/>
  <c r="AH218" i="8"/>
  <c r="AG218" i="8"/>
  <c r="AF218" i="8"/>
  <c r="AE218" i="8"/>
  <c r="AD218" i="8"/>
  <c r="AC218" i="8"/>
  <c r="AB218" i="8"/>
  <c r="AA218" i="8"/>
  <c r="Z218" i="8"/>
  <c r="Y218" i="8"/>
  <c r="X218" i="8"/>
  <c r="W218" i="8"/>
  <c r="V218" i="8"/>
  <c r="U218" i="8"/>
  <c r="T218" i="8"/>
  <c r="H218" i="8"/>
  <c r="Q218" i="8" s="1"/>
  <c r="B214" i="8"/>
  <c r="L209" i="8"/>
  <c r="L208" i="8"/>
  <c r="L207" i="8"/>
  <c r="AT196" i="8"/>
  <c r="AS196" i="8"/>
  <c r="AR196" i="8"/>
  <c r="AQ196" i="8"/>
  <c r="AP196" i="8"/>
  <c r="AO196" i="8"/>
  <c r="AN196" i="8"/>
  <c r="AM196" i="8"/>
  <c r="AL196" i="8"/>
  <c r="AK196" i="8"/>
  <c r="AJ196" i="8"/>
  <c r="AI196" i="8"/>
  <c r="AH196" i="8"/>
  <c r="AG196" i="8"/>
  <c r="AF196" i="8"/>
  <c r="AE196" i="8"/>
  <c r="AD196" i="8"/>
  <c r="AC196" i="8"/>
  <c r="AB196" i="8"/>
  <c r="AA196" i="8"/>
  <c r="Z196" i="8"/>
  <c r="Y196" i="8"/>
  <c r="X196" i="8"/>
  <c r="W196" i="8"/>
  <c r="V196" i="8"/>
  <c r="U196" i="8"/>
  <c r="T196" i="8"/>
  <c r="S196" i="8"/>
  <c r="R196" i="8"/>
  <c r="Q196" i="8"/>
  <c r="H196" i="8"/>
  <c r="AT195" i="8"/>
  <c r="AS195" i="8"/>
  <c r="AR195" i="8"/>
  <c r="AQ195" i="8"/>
  <c r="AP195" i="8"/>
  <c r="AO195" i="8"/>
  <c r="AN195" i="8"/>
  <c r="AM195" i="8"/>
  <c r="AL195" i="8"/>
  <c r="AK195" i="8"/>
  <c r="AJ195" i="8"/>
  <c r="AI195" i="8"/>
  <c r="AH195" i="8"/>
  <c r="AG195" i="8"/>
  <c r="AF195" i="8"/>
  <c r="AE195" i="8"/>
  <c r="AD195" i="8"/>
  <c r="AC195" i="8"/>
  <c r="AB195" i="8"/>
  <c r="AA195" i="8"/>
  <c r="Z195" i="8"/>
  <c r="Y195" i="8"/>
  <c r="X195" i="8"/>
  <c r="W195" i="8"/>
  <c r="V195" i="8"/>
  <c r="U195" i="8"/>
  <c r="T195" i="8"/>
  <c r="S195" i="8"/>
  <c r="R195" i="8"/>
  <c r="Q195" i="8"/>
  <c r="H195" i="8"/>
  <c r="AT194" i="8"/>
  <c r="AS194" i="8"/>
  <c r="AR194" i="8"/>
  <c r="AQ194" i="8"/>
  <c r="AP194" i="8"/>
  <c r="AO194" i="8"/>
  <c r="AN194" i="8"/>
  <c r="AM194" i="8"/>
  <c r="AL194" i="8"/>
  <c r="AK194" i="8"/>
  <c r="AJ194" i="8"/>
  <c r="AI194" i="8"/>
  <c r="AH194" i="8"/>
  <c r="AG194" i="8"/>
  <c r="AF194" i="8"/>
  <c r="AE194" i="8"/>
  <c r="AD194" i="8"/>
  <c r="AC194" i="8"/>
  <c r="AB194" i="8"/>
  <c r="AA194" i="8"/>
  <c r="Z194" i="8"/>
  <c r="Y194" i="8"/>
  <c r="X194" i="8"/>
  <c r="W194" i="8"/>
  <c r="V194" i="8"/>
  <c r="U194" i="8"/>
  <c r="T194" i="8"/>
  <c r="S194" i="8"/>
  <c r="R194" i="8"/>
  <c r="Q194" i="8"/>
  <c r="H194" i="8"/>
  <c r="AT193" i="8"/>
  <c r="AS193" i="8"/>
  <c r="AR193" i="8"/>
  <c r="AQ193" i="8"/>
  <c r="AP193" i="8"/>
  <c r="AO193" i="8"/>
  <c r="AN193" i="8"/>
  <c r="AM193" i="8"/>
  <c r="AL193" i="8"/>
  <c r="AK193" i="8"/>
  <c r="AJ193" i="8"/>
  <c r="AI193" i="8"/>
  <c r="AH193" i="8"/>
  <c r="AG193" i="8"/>
  <c r="AF193" i="8"/>
  <c r="AE193" i="8"/>
  <c r="AD193" i="8"/>
  <c r="AC193" i="8"/>
  <c r="AB193" i="8"/>
  <c r="AA193" i="8"/>
  <c r="Z193" i="8"/>
  <c r="Y193" i="8"/>
  <c r="X193" i="8"/>
  <c r="W193" i="8"/>
  <c r="V193" i="8"/>
  <c r="U193" i="8"/>
  <c r="T193" i="8"/>
  <c r="S193" i="8"/>
  <c r="R193" i="8"/>
  <c r="Q193" i="8"/>
  <c r="H193" i="8"/>
  <c r="AT192" i="8"/>
  <c r="AS192" i="8"/>
  <c r="AR192" i="8"/>
  <c r="AQ192" i="8"/>
  <c r="AP192" i="8"/>
  <c r="AO192" i="8"/>
  <c r="AN192" i="8"/>
  <c r="AM192" i="8"/>
  <c r="AL192" i="8"/>
  <c r="AK192" i="8"/>
  <c r="AJ192" i="8"/>
  <c r="AI192" i="8"/>
  <c r="AH192" i="8"/>
  <c r="AG192" i="8"/>
  <c r="AF192" i="8"/>
  <c r="AE192" i="8"/>
  <c r="AD192" i="8"/>
  <c r="AC192" i="8"/>
  <c r="AB192" i="8"/>
  <c r="AA192" i="8"/>
  <c r="Z192" i="8"/>
  <c r="Y192" i="8"/>
  <c r="X192" i="8"/>
  <c r="W192" i="8"/>
  <c r="V192" i="8"/>
  <c r="U192" i="8"/>
  <c r="T192" i="8"/>
  <c r="S192" i="8"/>
  <c r="R192" i="8"/>
  <c r="Q192" i="8"/>
  <c r="H192" i="8"/>
  <c r="AT191" i="8"/>
  <c r="AS191" i="8"/>
  <c r="AR191" i="8"/>
  <c r="AQ191" i="8"/>
  <c r="AP191" i="8"/>
  <c r="AO191" i="8"/>
  <c r="AN191" i="8"/>
  <c r="AM191" i="8"/>
  <c r="AL191" i="8"/>
  <c r="AK191" i="8"/>
  <c r="AJ191" i="8"/>
  <c r="AI191" i="8"/>
  <c r="AH191" i="8"/>
  <c r="AG191" i="8"/>
  <c r="AF191" i="8"/>
  <c r="AE191" i="8"/>
  <c r="AD191" i="8"/>
  <c r="AC191" i="8"/>
  <c r="AB191" i="8"/>
  <c r="AA191" i="8"/>
  <c r="Z191" i="8"/>
  <c r="Y191" i="8"/>
  <c r="X191" i="8"/>
  <c r="W191" i="8"/>
  <c r="V191" i="8"/>
  <c r="U191" i="8"/>
  <c r="T191" i="8"/>
  <c r="S191" i="8"/>
  <c r="R191" i="8"/>
  <c r="Q191" i="8"/>
  <c r="H191" i="8"/>
  <c r="AT190" i="8"/>
  <c r="AS190" i="8"/>
  <c r="AR190" i="8"/>
  <c r="AQ190" i="8"/>
  <c r="AP190" i="8"/>
  <c r="AO190" i="8"/>
  <c r="AN190" i="8"/>
  <c r="AM190" i="8"/>
  <c r="AL190" i="8"/>
  <c r="AK190" i="8"/>
  <c r="AJ190" i="8"/>
  <c r="AI190" i="8"/>
  <c r="AH190" i="8"/>
  <c r="AG190" i="8"/>
  <c r="AF190" i="8"/>
  <c r="AE190" i="8"/>
  <c r="AD190" i="8"/>
  <c r="AC190" i="8"/>
  <c r="AB190" i="8"/>
  <c r="AA190" i="8"/>
  <c r="Z190" i="8"/>
  <c r="Y190" i="8"/>
  <c r="X190" i="8"/>
  <c r="W190" i="8"/>
  <c r="V190" i="8"/>
  <c r="U190" i="8"/>
  <c r="T190" i="8"/>
  <c r="S190" i="8"/>
  <c r="R190" i="8"/>
  <c r="Q190" i="8"/>
  <c r="H190" i="8"/>
  <c r="AT189" i="8"/>
  <c r="AS189" i="8"/>
  <c r="AR189" i="8"/>
  <c r="AQ189" i="8"/>
  <c r="AP189" i="8"/>
  <c r="AO189" i="8"/>
  <c r="AN189" i="8"/>
  <c r="AM189" i="8"/>
  <c r="AL189" i="8"/>
  <c r="AK189" i="8"/>
  <c r="AJ189" i="8"/>
  <c r="AI189" i="8"/>
  <c r="AH189" i="8"/>
  <c r="AG189" i="8"/>
  <c r="AF189" i="8"/>
  <c r="AE189" i="8"/>
  <c r="AD189" i="8"/>
  <c r="AC189" i="8"/>
  <c r="AB189" i="8"/>
  <c r="AA189" i="8"/>
  <c r="Z189" i="8"/>
  <c r="Y189" i="8"/>
  <c r="X189" i="8"/>
  <c r="W189" i="8"/>
  <c r="V189" i="8"/>
  <c r="U189" i="8"/>
  <c r="T189" i="8"/>
  <c r="S189" i="8"/>
  <c r="R189" i="8"/>
  <c r="Q189" i="8"/>
  <c r="H189" i="8"/>
  <c r="AT188" i="8"/>
  <c r="AS188" i="8"/>
  <c r="AR188" i="8"/>
  <c r="AQ188" i="8"/>
  <c r="AP188" i="8"/>
  <c r="AO188" i="8"/>
  <c r="AN188" i="8"/>
  <c r="AM188" i="8"/>
  <c r="AL188" i="8"/>
  <c r="AK188" i="8"/>
  <c r="AJ188" i="8"/>
  <c r="AI188" i="8"/>
  <c r="AH188" i="8"/>
  <c r="AG188" i="8"/>
  <c r="AF188" i="8"/>
  <c r="AE188" i="8"/>
  <c r="AD188" i="8"/>
  <c r="AC188" i="8"/>
  <c r="AB188" i="8"/>
  <c r="AA188" i="8"/>
  <c r="Z188" i="8"/>
  <c r="Y188" i="8"/>
  <c r="X188" i="8"/>
  <c r="W188" i="8"/>
  <c r="V188" i="8"/>
  <c r="U188" i="8"/>
  <c r="T188" i="8"/>
  <c r="S188" i="8"/>
  <c r="R188" i="8"/>
  <c r="Q188" i="8"/>
  <c r="H188" i="8"/>
  <c r="AT187" i="8"/>
  <c r="AS187" i="8"/>
  <c r="AR187" i="8"/>
  <c r="AQ187" i="8"/>
  <c r="AP187" i="8"/>
  <c r="AO187" i="8"/>
  <c r="AN187" i="8"/>
  <c r="AM187" i="8"/>
  <c r="AL187" i="8"/>
  <c r="AK187" i="8"/>
  <c r="AJ187" i="8"/>
  <c r="AI187" i="8"/>
  <c r="AH187" i="8"/>
  <c r="AG187" i="8"/>
  <c r="AF187" i="8"/>
  <c r="AE187" i="8"/>
  <c r="AD187" i="8"/>
  <c r="AC187" i="8"/>
  <c r="AB187" i="8"/>
  <c r="AA187" i="8"/>
  <c r="Z187" i="8"/>
  <c r="Y187" i="8"/>
  <c r="X187" i="8"/>
  <c r="W187" i="8"/>
  <c r="V187" i="8"/>
  <c r="U187" i="8"/>
  <c r="T187" i="8"/>
  <c r="S187" i="8"/>
  <c r="R187" i="8"/>
  <c r="Q187" i="8"/>
  <c r="H187" i="8"/>
  <c r="AT186" i="8"/>
  <c r="AS186" i="8"/>
  <c r="AR186" i="8"/>
  <c r="AQ186" i="8"/>
  <c r="AP186" i="8"/>
  <c r="AO186" i="8"/>
  <c r="AN186" i="8"/>
  <c r="AM186" i="8"/>
  <c r="AL186" i="8"/>
  <c r="AK186" i="8"/>
  <c r="AJ186" i="8"/>
  <c r="AI186" i="8"/>
  <c r="AH186" i="8"/>
  <c r="AG186" i="8"/>
  <c r="AF186" i="8"/>
  <c r="AE186" i="8"/>
  <c r="AD186" i="8"/>
  <c r="AC186" i="8"/>
  <c r="AB186" i="8"/>
  <c r="AA186" i="8"/>
  <c r="Z186" i="8"/>
  <c r="Y186" i="8"/>
  <c r="X186" i="8"/>
  <c r="W186" i="8"/>
  <c r="V186" i="8"/>
  <c r="U186" i="8"/>
  <c r="T186" i="8"/>
  <c r="S186" i="8"/>
  <c r="R186" i="8"/>
  <c r="Q186" i="8"/>
  <c r="H186" i="8"/>
  <c r="AT185" i="8"/>
  <c r="AS185" i="8"/>
  <c r="AR185" i="8"/>
  <c r="AQ185" i="8"/>
  <c r="AP185" i="8"/>
  <c r="AO185" i="8"/>
  <c r="AN185" i="8"/>
  <c r="AM185" i="8"/>
  <c r="AL185" i="8"/>
  <c r="AK185" i="8"/>
  <c r="AJ185" i="8"/>
  <c r="AI185" i="8"/>
  <c r="AH185" i="8"/>
  <c r="AG185" i="8"/>
  <c r="AF185" i="8"/>
  <c r="AE185" i="8"/>
  <c r="AD185" i="8"/>
  <c r="AC185" i="8"/>
  <c r="AB185" i="8"/>
  <c r="AA185" i="8"/>
  <c r="Z185" i="8"/>
  <c r="Y185" i="8"/>
  <c r="X185" i="8"/>
  <c r="W185" i="8"/>
  <c r="V185" i="8"/>
  <c r="U185" i="8"/>
  <c r="T185" i="8"/>
  <c r="S185" i="8"/>
  <c r="R185" i="8"/>
  <c r="Q185" i="8"/>
  <c r="H185" i="8"/>
  <c r="AT184" i="8"/>
  <c r="AS184" i="8"/>
  <c r="AR184" i="8"/>
  <c r="AQ184" i="8"/>
  <c r="AP184" i="8"/>
  <c r="AO184" i="8"/>
  <c r="AN184" i="8"/>
  <c r="AM184" i="8"/>
  <c r="AL184" i="8"/>
  <c r="AK184" i="8"/>
  <c r="AJ184" i="8"/>
  <c r="AI184" i="8"/>
  <c r="AH184" i="8"/>
  <c r="AG184" i="8"/>
  <c r="AF184" i="8"/>
  <c r="AE184" i="8"/>
  <c r="AD184" i="8"/>
  <c r="AC184" i="8"/>
  <c r="AB184" i="8"/>
  <c r="AA184" i="8"/>
  <c r="Z184" i="8"/>
  <c r="Y184" i="8"/>
  <c r="X184" i="8"/>
  <c r="W184" i="8"/>
  <c r="Q184" i="8"/>
  <c r="H184" i="8"/>
  <c r="AT183" i="8"/>
  <c r="AS183" i="8"/>
  <c r="AR183" i="8"/>
  <c r="AQ183" i="8"/>
  <c r="AP183" i="8"/>
  <c r="AO183" i="8"/>
  <c r="AN183" i="8"/>
  <c r="AM183" i="8"/>
  <c r="AL183" i="8"/>
  <c r="AK183" i="8"/>
  <c r="AJ183" i="8"/>
  <c r="AI183" i="8"/>
  <c r="AH183" i="8"/>
  <c r="AG183" i="8"/>
  <c r="AF183" i="8"/>
  <c r="AE183" i="8"/>
  <c r="AD183" i="8"/>
  <c r="AC183" i="8"/>
  <c r="AB183" i="8"/>
  <c r="AA183" i="8"/>
  <c r="Z183" i="8"/>
  <c r="Y183" i="8"/>
  <c r="X183" i="8"/>
  <c r="W183" i="8"/>
  <c r="U183" i="8"/>
  <c r="T183" i="8"/>
  <c r="Q183" i="8"/>
  <c r="H183" i="8"/>
  <c r="V183" i="8" s="1"/>
  <c r="AT182" i="8"/>
  <c r="AS182" i="8"/>
  <c r="AR182" i="8"/>
  <c r="AQ182" i="8"/>
  <c r="AP182" i="8"/>
  <c r="AO182" i="8"/>
  <c r="AN182" i="8"/>
  <c r="AM182" i="8"/>
  <c r="AL182" i="8"/>
  <c r="AK182" i="8"/>
  <c r="AJ182" i="8"/>
  <c r="AI182" i="8"/>
  <c r="AH182" i="8"/>
  <c r="AG182" i="8"/>
  <c r="AF182" i="8"/>
  <c r="AE182" i="8"/>
  <c r="AD182" i="8"/>
  <c r="AC182" i="8"/>
  <c r="AB182" i="8"/>
  <c r="AA182" i="8"/>
  <c r="Z182" i="8"/>
  <c r="Y182" i="8"/>
  <c r="X182" i="8"/>
  <c r="W182" i="8"/>
  <c r="T182" i="8"/>
  <c r="S182" i="8"/>
  <c r="Q182" i="8"/>
  <c r="H182" i="8"/>
  <c r="V182" i="8" s="1"/>
  <c r="AT181" i="8"/>
  <c r="AS181" i="8"/>
  <c r="AR181" i="8"/>
  <c r="AQ181" i="8"/>
  <c r="AP181" i="8"/>
  <c r="AO181" i="8"/>
  <c r="AN181" i="8"/>
  <c r="AM181" i="8"/>
  <c r="AL181" i="8"/>
  <c r="AK181" i="8"/>
  <c r="AJ181" i="8"/>
  <c r="AI181" i="8"/>
  <c r="AH181" i="8"/>
  <c r="AG181" i="8"/>
  <c r="AF181" i="8"/>
  <c r="AE181" i="8"/>
  <c r="AD181" i="8"/>
  <c r="AC181" i="8"/>
  <c r="AB181" i="8"/>
  <c r="AA181" i="8"/>
  <c r="Z181" i="8"/>
  <c r="Y181" i="8"/>
  <c r="X181" i="8"/>
  <c r="W181" i="8"/>
  <c r="V181" i="8"/>
  <c r="U181" i="8"/>
  <c r="T181" i="8"/>
  <c r="R181" i="8"/>
  <c r="Q181" i="8"/>
  <c r="H181" i="8"/>
  <c r="S181" i="8" s="1"/>
  <c r="B177" i="8"/>
  <c r="L172" i="8"/>
  <c r="L171" i="8"/>
  <c r="L170"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H159"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H158"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H157"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H156"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H155"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H154"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H153"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H152" i="8"/>
  <c r="AT151" i="8"/>
  <c r="AS151" i="8"/>
  <c r="AR151" i="8"/>
  <c r="AQ151" i="8"/>
  <c r="AP151" i="8"/>
  <c r="AO151" i="8"/>
  <c r="AN151" i="8"/>
  <c r="AM151" i="8"/>
  <c r="AL151" i="8"/>
  <c r="AK151" i="8"/>
  <c r="AJ151" i="8"/>
  <c r="AI151" i="8"/>
  <c r="AH151" i="8"/>
  <c r="AG151" i="8"/>
  <c r="AF151" i="8"/>
  <c r="AE151" i="8"/>
  <c r="AD151" i="8"/>
  <c r="AC151" i="8"/>
  <c r="AB151" i="8"/>
  <c r="AA151" i="8"/>
  <c r="Z151" i="8"/>
  <c r="Y151" i="8"/>
  <c r="X151" i="8"/>
  <c r="W151" i="8"/>
  <c r="V151" i="8"/>
  <c r="U151" i="8"/>
  <c r="T151" i="8"/>
  <c r="S151" i="8"/>
  <c r="R151" i="8"/>
  <c r="Q151" i="8"/>
  <c r="H151" i="8"/>
  <c r="AT150" i="8"/>
  <c r="AS150" i="8"/>
  <c r="AR150" i="8"/>
  <c r="AQ150" i="8"/>
  <c r="AP150" i="8"/>
  <c r="AO150" i="8"/>
  <c r="AN150" i="8"/>
  <c r="AM150" i="8"/>
  <c r="AL150" i="8"/>
  <c r="AK150" i="8"/>
  <c r="AJ150" i="8"/>
  <c r="AI150" i="8"/>
  <c r="AH150" i="8"/>
  <c r="AG150" i="8"/>
  <c r="AF150" i="8"/>
  <c r="AE150" i="8"/>
  <c r="AD150" i="8"/>
  <c r="AC150" i="8"/>
  <c r="AB150" i="8"/>
  <c r="AA150" i="8"/>
  <c r="Z150" i="8"/>
  <c r="Y150" i="8"/>
  <c r="X150" i="8"/>
  <c r="W150" i="8"/>
  <c r="V150" i="8"/>
  <c r="U150" i="8"/>
  <c r="T150" i="8"/>
  <c r="S150" i="8"/>
  <c r="R150" i="8"/>
  <c r="Q150" i="8"/>
  <c r="H150" i="8"/>
  <c r="AT149" i="8"/>
  <c r="AS149" i="8"/>
  <c r="AR149" i="8"/>
  <c r="AQ149" i="8"/>
  <c r="AP149" i="8"/>
  <c r="AO149" i="8"/>
  <c r="AN149" i="8"/>
  <c r="AM149" i="8"/>
  <c r="AL149" i="8"/>
  <c r="AK149" i="8"/>
  <c r="AJ149" i="8"/>
  <c r="AI149" i="8"/>
  <c r="AH149" i="8"/>
  <c r="AG149" i="8"/>
  <c r="AF149" i="8"/>
  <c r="AE149" i="8"/>
  <c r="AD149" i="8"/>
  <c r="AC149" i="8"/>
  <c r="AB149" i="8"/>
  <c r="AA149" i="8"/>
  <c r="Z149" i="8"/>
  <c r="Y149" i="8"/>
  <c r="X149" i="8"/>
  <c r="W149" i="8"/>
  <c r="V149" i="8"/>
  <c r="U149" i="8"/>
  <c r="T149" i="8"/>
  <c r="S149" i="8"/>
  <c r="R149" i="8"/>
  <c r="Q149" i="8"/>
  <c r="H149" i="8"/>
  <c r="AT148" i="8"/>
  <c r="AS148" i="8"/>
  <c r="AR148" i="8"/>
  <c r="AQ148" i="8"/>
  <c r="AP148" i="8"/>
  <c r="AO148" i="8"/>
  <c r="AN148" i="8"/>
  <c r="AM148" i="8"/>
  <c r="AL148" i="8"/>
  <c r="AK148" i="8"/>
  <c r="AJ148" i="8"/>
  <c r="X148" i="8"/>
  <c r="T148" i="8"/>
  <c r="S148" i="8"/>
  <c r="R148" i="8"/>
  <c r="Q148" i="8"/>
  <c r="H148" i="8"/>
  <c r="Y148" i="8" s="1"/>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H147" i="8"/>
  <c r="AT146" i="8"/>
  <c r="AS146" i="8"/>
  <c r="AR146" i="8"/>
  <c r="AQ146" i="8"/>
  <c r="AP146" i="8"/>
  <c r="AO146" i="8"/>
  <c r="AN146" i="8"/>
  <c r="AM146" i="8"/>
  <c r="AL146" i="8"/>
  <c r="AK146" i="8"/>
  <c r="AJ146" i="8"/>
  <c r="AI146" i="8"/>
  <c r="AH146" i="8"/>
  <c r="AF146" i="8"/>
  <c r="AE146" i="8"/>
  <c r="AD146" i="8"/>
  <c r="AB146" i="8"/>
  <c r="AA146" i="8"/>
  <c r="Z146" i="8"/>
  <c r="X146" i="8"/>
  <c r="W146" i="8"/>
  <c r="V146" i="8"/>
  <c r="T146" i="8"/>
  <c r="S146" i="8"/>
  <c r="R146" i="8"/>
  <c r="Q146" i="8"/>
  <c r="H146" i="8"/>
  <c r="AG146" i="8" s="1"/>
  <c r="AT145" i="8"/>
  <c r="AS145" i="8"/>
  <c r="AR145" i="8"/>
  <c r="AQ145" i="8"/>
  <c r="AP145" i="8"/>
  <c r="AO145" i="8"/>
  <c r="AN145" i="8"/>
  <c r="AM145" i="8"/>
  <c r="AL145" i="8"/>
  <c r="AK145" i="8"/>
  <c r="AJ145" i="8"/>
  <c r="AI145" i="8"/>
  <c r="AH145" i="8"/>
  <c r="AF145" i="8"/>
  <c r="AE145" i="8"/>
  <c r="AD145" i="8"/>
  <c r="AB145" i="8"/>
  <c r="AA145" i="8"/>
  <c r="Z145" i="8"/>
  <c r="X145" i="8"/>
  <c r="W145" i="8"/>
  <c r="V145" i="8"/>
  <c r="T145" i="8"/>
  <c r="S145" i="8"/>
  <c r="R145" i="8"/>
  <c r="Q145" i="8"/>
  <c r="H145" i="8"/>
  <c r="AG145" i="8" s="1"/>
  <c r="AT144" i="8"/>
  <c r="AS144" i="8"/>
  <c r="AR144" i="8"/>
  <c r="AQ144" i="8"/>
  <c r="AP144" i="8"/>
  <c r="AO144" i="8"/>
  <c r="AN144" i="8"/>
  <c r="AM144" i="8"/>
  <c r="AL144" i="8"/>
  <c r="AK144" i="8"/>
  <c r="AJ144" i="8"/>
  <c r="AI144" i="8"/>
  <c r="AH144" i="8"/>
  <c r="AF144" i="8"/>
  <c r="AE144" i="8"/>
  <c r="AD144" i="8"/>
  <c r="AB144" i="8"/>
  <c r="AA144" i="8"/>
  <c r="Z144" i="8"/>
  <c r="X144" i="8"/>
  <c r="W144" i="8"/>
  <c r="V144" i="8"/>
  <c r="T144" i="8"/>
  <c r="S144" i="8"/>
  <c r="R144" i="8"/>
  <c r="Q144" i="8"/>
  <c r="H144" i="8"/>
  <c r="AC144" i="8" s="1"/>
  <c r="B140" i="8"/>
  <c r="L135" i="8"/>
  <c r="L134" i="8"/>
  <c r="L133" i="8"/>
  <c r="AT122" i="8"/>
  <c r="AS122" i="8"/>
  <c r="AR122" i="8"/>
  <c r="AQ122" i="8"/>
  <c r="AP122" i="8"/>
  <c r="AO122" i="8"/>
  <c r="AN122" i="8"/>
  <c r="AM122" i="8"/>
  <c r="AL122" i="8"/>
  <c r="AK122" i="8"/>
  <c r="AJ122" i="8"/>
  <c r="AI122" i="8"/>
  <c r="AH122" i="8"/>
  <c r="AG122" i="8"/>
  <c r="AF122" i="8"/>
  <c r="AE122" i="8"/>
  <c r="AD122" i="8"/>
  <c r="AC122" i="8"/>
  <c r="AB122" i="8"/>
  <c r="AA122" i="8"/>
  <c r="Z122" i="8"/>
  <c r="Y122" i="8"/>
  <c r="X122" i="8"/>
  <c r="W122" i="8"/>
  <c r="V122" i="8"/>
  <c r="U122" i="8"/>
  <c r="T122" i="8"/>
  <c r="S122" i="8"/>
  <c r="R122" i="8"/>
  <c r="Q122" i="8"/>
  <c r="H122" i="8"/>
  <c r="AT121" i="8"/>
  <c r="AS121" i="8"/>
  <c r="AR121" i="8"/>
  <c r="AQ121" i="8"/>
  <c r="AP121" i="8"/>
  <c r="AO121" i="8"/>
  <c r="AN121" i="8"/>
  <c r="AM121" i="8"/>
  <c r="AL121" i="8"/>
  <c r="AK121" i="8"/>
  <c r="AJ121" i="8"/>
  <c r="AI121" i="8"/>
  <c r="AH121" i="8"/>
  <c r="AG121" i="8"/>
  <c r="AF121" i="8"/>
  <c r="AE121" i="8"/>
  <c r="AD121" i="8"/>
  <c r="AC121" i="8"/>
  <c r="AB121" i="8"/>
  <c r="AA121" i="8"/>
  <c r="Z121" i="8"/>
  <c r="Y121" i="8"/>
  <c r="X121" i="8"/>
  <c r="W121" i="8"/>
  <c r="V121" i="8"/>
  <c r="U121" i="8"/>
  <c r="T121" i="8"/>
  <c r="S121" i="8"/>
  <c r="R121" i="8"/>
  <c r="Q121" i="8"/>
  <c r="H121"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H120"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H119"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H118"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H117"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H116"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H115"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H114"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H113"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H112"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H111" i="8"/>
  <c r="AT110" i="8"/>
  <c r="AS110" i="8"/>
  <c r="AR110" i="8"/>
  <c r="AQ110" i="8"/>
  <c r="AP110" i="8"/>
  <c r="AO110" i="8"/>
  <c r="AN110" i="8"/>
  <c r="AM110" i="8"/>
  <c r="AL110" i="8"/>
  <c r="AK110" i="8"/>
  <c r="AJ110" i="8"/>
  <c r="AI110" i="8"/>
  <c r="AH110" i="8"/>
  <c r="AG110" i="8"/>
  <c r="AD110" i="8"/>
  <c r="AB110" i="8"/>
  <c r="T110" i="8"/>
  <c r="R110" i="8"/>
  <c r="Q110" i="8"/>
  <c r="H110" i="8"/>
  <c r="AA110" i="8" s="1"/>
  <c r="AT109" i="8"/>
  <c r="AS109" i="8"/>
  <c r="AR109" i="8"/>
  <c r="AQ109" i="8"/>
  <c r="AP109" i="8"/>
  <c r="AO109" i="8"/>
  <c r="AN109" i="8"/>
  <c r="AM109" i="8"/>
  <c r="AL109" i="8"/>
  <c r="AK109" i="8"/>
  <c r="AJ109" i="8"/>
  <c r="AI109" i="8"/>
  <c r="AH109" i="8"/>
  <c r="AG109" i="8"/>
  <c r="Q109" i="8"/>
  <c r="H109" i="8"/>
  <c r="S109" i="8" s="1"/>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H108" i="8"/>
  <c r="R108" i="8" s="1"/>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H107" i="8"/>
  <c r="R107" i="8" s="1"/>
  <c r="B103" i="8"/>
  <c r="L98" i="8"/>
  <c r="L97" i="8"/>
  <c r="L96"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H85"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H84"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H83"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H82"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H81"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H80"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H79"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H78"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H77"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H76"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H75"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H74" i="8"/>
  <c r="AT73" i="8"/>
  <c r="AS73" i="8"/>
  <c r="AR73" i="8"/>
  <c r="AQ73" i="8"/>
  <c r="AP73" i="8"/>
  <c r="AO73" i="8"/>
  <c r="AN73" i="8"/>
  <c r="AM73" i="8"/>
  <c r="AL73" i="8"/>
  <c r="AK73" i="8"/>
  <c r="AJ73" i="8"/>
  <c r="AI73" i="8"/>
  <c r="AH73" i="8"/>
  <c r="AG73" i="8"/>
  <c r="AF73" i="8"/>
  <c r="AE73" i="8"/>
  <c r="T73" i="8"/>
  <c r="S73" i="8"/>
  <c r="R73" i="8"/>
  <c r="Q73" i="8"/>
  <c r="H73" i="8"/>
  <c r="AA73" i="8" s="1"/>
  <c r="AT72" i="8"/>
  <c r="AS72" i="8"/>
  <c r="AR72" i="8"/>
  <c r="AQ72" i="8"/>
  <c r="AP72" i="8"/>
  <c r="AO72" i="8"/>
  <c r="AN72" i="8"/>
  <c r="AM72" i="8"/>
  <c r="AL72" i="8"/>
  <c r="AK72" i="8"/>
  <c r="AJ72" i="8"/>
  <c r="AI72" i="8"/>
  <c r="AH72" i="8"/>
  <c r="AG72" i="8"/>
  <c r="AF72" i="8"/>
  <c r="AE72" i="8"/>
  <c r="U72" i="8"/>
  <c r="T72" i="8"/>
  <c r="S72" i="8"/>
  <c r="R72" i="8"/>
  <c r="Q72" i="8"/>
  <c r="H72" i="8"/>
  <c r="Z72" i="8" s="1"/>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R71" i="8"/>
  <c r="Q71" i="8"/>
  <c r="H71" i="8"/>
  <c r="S71" i="8" s="1"/>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Q70" i="8"/>
  <c r="H70" i="8"/>
  <c r="R70" i="8" s="1"/>
  <c r="B66" i="8"/>
  <c r="L61" i="8"/>
  <c r="L60" i="8"/>
  <c r="L59"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H48"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H47"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H46"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H45"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H44"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H43"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H42" i="8"/>
  <c r="AT41" i="8"/>
  <c r="AS41" i="8"/>
  <c r="AR41" i="8"/>
  <c r="AQ41" i="8"/>
  <c r="AP41" i="8"/>
  <c r="AO41" i="8"/>
  <c r="AN41" i="8"/>
  <c r="AM41" i="8"/>
  <c r="AL41" i="8"/>
  <c r="AK41" i="8"/>
  <c r="AJ41" i="8"/>
  <c r="AI41" i="8"/>
  <c r="AH41" i="8"/>
  <c r="AG41" i="8"/>
  <c r="AF41" i="8"/>
  <c r="AE41" i="8"/>
  <c r="AD41" i="8"/>
  <c r="AC41" i="8"/>
  <c r="AB41" i="8"/>
  <c r="AA41" i="8"/>
  <c r="Z41" i="8"/>
  <c r="Y41" i="8"/>
  <c r="X41" i="8"/>
  <c r="W41" i="8"/>
  <c r="V41" i="8"/>
  <c r="U41" i="8"/>
  <c r="T41" i="8"/>
  <c r="S41" i="8"/>
  <c r="R41" i="8"/>
  <c r="Q41" i="8"/>
  <c r="H41" i="8"/>
  <c r="AT40" i="8"/>
  <c r="AS40" i="8"/>
  <c r="AR40" i="8"/>
  <c r="AQ40" i="8"/>
  <c r="AP40" i="8"/>
  <c r="AO40" i="8"/>
  <c r="AN40" i="8"/>
  <c r="AM40" i="8"/>
  <c r="AL40" i="8"/>
  <c r="AK40" i="8"/>
  <c r="AJ40" i="8"/>
  <c r="AI40" i="8"/>
  <c r="AH40" i="8"/>
  <c r="AG40" i="8"/>
  <c r="AF40" i="8"/>
  <c r="AE40" i="8"/>
  <c r="AD40" i="8"/>
  <c r="AC40" i="8"/>
  <c r="AB40" i="8"/>
  <c r="AA40" i="8"/>
  <c r="Z40" i="8"/>
  <c r="Y40" i="8"/>
  <c r="X40" i="8"/>
  <c r="W40" i="8"/>
  <c r="V40" i="8"/>
  <c r="U40" i="8"/>
  <c r="T40" i="8"/>
  <c r="S40" i="8"/>
  <c r="R40" i="8"/>
  <c r="Q40" i="8"/>
  <c r="H40" i="8"/>
  <c r="AT39" i="8"/>
  <c r="AS39" i="8"/>
  <c r="AR39" i="8"/>
  <c r="AQ39" i="8"/>
  <c r="AP39" i="8"/>
  <c r="AO39" i="8"/>
  <c r="AN39" i="8"/>
  <c r="AM39" i="8"/>
  <c r="AL39" i="8"/>
  <c r="AK39" i="8"/>
  <c r="AJ39" i="8"/>
  <c r="AI39" i="8"/>
  <c r="AH39" i="8"/>
  <c r="AG39" i="8"/>
  <c r="AF39" i="8"/>
  <c r="AE39" i="8"/>
  <c r="AD39" i="8"/>
  <c r="AC39" i="8"/>
  <c r="AB39" i="8"/>
  <c r="AA39" i="8"/>
  <c r="Z39" i="8"/>
  <c r="Y39" i="8"/>
  <c r="X39" i="8"/>
  <c r="W39" i="8"/>
  <c r="V39" i="8"/>
  <c r="U39" i="8"/>
  <c r="T39" i="8"/>
  <c r="S39" i="8"/>
  <c r="R39" i="8"/>
  <c r="Q39" i="8"/>
  <c r="H39"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H38"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H37" i="8"/>
  <c r="AT36" i="8"/>
  <c r="AS36" i="8"/>
  <c r="AR36" i="8"/>
  <c r="H36" i="8"/>
  <c r="AL36" i="8" s="1"/>
  <c r="AT35" i="8"/>
  <c r="AS35" i="8"/>
  <c r="AR35" i="8"/>
  <c r="AG35" i="8"/>
  <c r="H35" i="8"/>
  <c r="AP35" i="8" s="1"/>
  <c r="AT34" i="8"/>
  <c r="AS34" i="8"/>
  <c r="AR34" i="8"/>
  <c r="AN34" i="8"/>
  <c r="V34" i="8"/>
  <c r="T34" i="8"/>
  <c r="H34" i="8"/>
  <c r="AJ34" i="8" s="1"/>
  <c r="AT33" i="8"/>
  <c r="AS33" i="8"/>
  <c r="AR33" i="8"/>
  <c r="AQ33" i="8"/>
  <c r="AP33" i="8"/>
  <c r="AO33" i="8"/>
  <c r="AN33" i="8"/>
  <c r="AM33" i="8"/>
  <c r="AL33" i="8"/>
  <c r="AK33" i="8"/>
  <c r="AJ33" i="8"/>
  <c r="AI33" i="8"/>
  <c r="AH33" i="8"/>
  <c r="AG33" i="8"/>
  <c r="AE33" i="8"/>
  <c r="AD33" i="8"/>
  <c r="AC33" i="8"/>
  <c r="AB33" i="8"/>
  <c r="AA33" i="8"/>
  <c r="Z33" i="8"/>
  <c r="Y33" i="8"/>
  <c r="X33" i="8"/>
  <c r="W33" i="8"/>
  <c r="U33" i="8"/>
  <c r="T33" i="8"/>
  <c r="S33" i="8"/>
  <c r="R33" i="8"/>
  <c r="Q33" i="8"/>
  <c r="H33" i="8"/>
  <c r="B29" i="8"/>
  <c r="L24" i="8"/>
  <c r="L23" i="8"/>
  <c r="L22" i="8"/>
  <c r="P11" i="8"/>
  <c r="P10" i="8"/>
  <c r="AT156" i="7"/>
  <c r="AS156" i="7"/>
  <c r="AR156" i="7"/>
  <c r="AQ156"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H156" i="7"/>
  <c r="AT155" i="7"/>
  <c r="AS155" i="7"/>
  <c r="AR155" i="7"/>
  <c r="AQ155" i="7"/>
  <c r="AP155" i="7"/>
  <c r="AO155" i="7"/>
  <c r="AN155" i="7"/>
  <c r="AM155" i="7"/>
  <c r="AL155" i="7"/>
  <c r="AK155" i="7"/>
  <c r="AJ155" i="7"/>
  <c r="AI155" i="7"/>
  <c r="AH155" i="7"/>
  <c r="AG155" i="7"/>
  <c r="AF155" i="7"/>
  <c r="AE155" i="7"/>
  <c r="AD155" i="7"/>
  <c r="AC155" i="7"/>
  <c r="AB155" i="7"/>
  <c r="AA155" i="7"/>
  <c r="Z155" i="7"/>
  <c r="Y155" i="7"/>
  <c r="X155" i="7"/>
  <c r="W155" i="7"/>
  <c r="V155" i="7"/>
  <c r="U155" i="7"/>
  <c r="T155" i="7"/>
  <c r="S155" i="7"/>
  <c r="R155" i="7"/>
  <c r="Q155" i="7"/>
  <c r="H155" i="7"/>
  <c r="AT154" i="7"/>
  <c r="AS154" i="7"/>
  <c r="AR154" i="7"/>
  <c r="AQ154" i="7"/>
  <c r="AP154" i="7"/>
  <c r="AO154" i="7"/>
  <c r="AN154" i="7"/>
  <c r="AM154" i="7"/>
  <c r="AL154" i="7"/>
  <c r="AK154" i="7"/>
  <c r="AJ154" i="7"/>
  <c r="AI154" i="7"/>
  <c r="AH154" i="7"/>
  <c r="AG154" i="7"/>
  <c r="AF154" i="7"/>
  <c r="AE154" i="7"/>
  <c r="AD154" i="7"/>
  <c r="AC154" i="7"/>
  <c r="AB154" i="7"/>
  <c r="AA154" i="7"/>
  <c r="Z154" i="7"/>
  <c r="Y154" i="7"/>
  <c r="X154" i="7"/>
  <c r="W154" i="7"/>
  <c r="V154" i="7"/>
  <c r="U154" i="7"/>
  <c r="T154" i="7"/>
  <c r="S154" i="7"/>
  <c r="R154" i="7"/>
  <c r="Q154" i="7"/>
  <c r="H154" i="7"/>
  <c r="AT153" i="7"/>
  <c r="AS153" i="7"/>
  <c r="AR153" i="7"/>
  <c r="AQ153" i="7"/>
  <c r="AP153" i="7"/>
  <c r="AO153" i="7"/>
  <c r="AN153" i="7"/>
  <c r="AM153" i="7"/>
  <c r="AL153" i="7"/>
  <c r="AK153" i="7"/>
  <c r="AJ153" i="7"/>
  <c r="AI153" i="7"/>
  <c r="AH153" i="7"/>
  <c r="AG153" i="7"/>
  <c r="AF153" i="7"/>
  <c r="AE153" i="7"/>
  <c r="AD153" i="7"/>
  <c r="AC153" i="7"/>
  <c r="AB153" i="7"/>
  <c r="AA153" i="7"/>
  <c r="Z153" i="7"/>
  <c r="Y153" i="7"/>
  <c r="X153" i="7"/>
  <c r="W153" i="7"/>
  <c r="V153" i="7"/>
  <c r="U153" i="7"/>
  <c r="T153" i="7"/>
  <c r="S153" i="7"/>
  <c r="R153" i="7"/>
  <c r="Q153" i="7"/>
  <c r="H153" i="7"/>
  <c r="AT152" i="7"/>
  <c r="AS152" i="7"/>
  <c r="AR152" i="7"/>
  <c r="AQ152" i="7"/>
  <c r="AP152" i="7"/>
  <c r="AO152" i="7"/>
  <c r="AN152" i="7"/>
  <c r="AM152" i="7"/>
  <c r="AL152" i="7"/>
  <c r="AK152" i="7"/>
  <c r="AJ152" i="7"/>
  <c r="AI152" i="7"/>
  <c r="AH152" i="7"/>
  <c r="AG152" i="7"/>
  <c r="AF152" i="7"/>
  <c r="AE152" i="7"/>
  <c r="AD152" i="7"/>
  <c r="AC152" i="7"/>
  <c r="AB152" i="7"/>
  <c r="AA152" i="7"/>
  <c r="Z152" i="7"/>
  <c r="Y152" i="7"/>
  <c r="X152" i="7"/>
  <c r="W152" i="7"/>
  <c r="V152" i="7"/>
  <c r="U152" i="7"/>
  <c r="T152" i="7"/>
  <c r="S152" i="7"/>
  <c r="R152" i="7"/>
  <c r="Q152" i="7"/>
  <c r="H152" i="7"/>
  <c r="AT151" i="7"/>
  <c r="AS151" i="7"/>
  <c r="AR151" i="7"/>
  <c r="AQ151" i="7"/>
  <c r="AP151" i="7"/>
  <c r="AO151" i="7"/>
  <c r="AN151" i="7"/>
  <c r="AM151" i="7"/>
  <c r="AL151" i="7"/>
  <c r="AK151" i="7"/>
  <c r="AJ151" i="7"/>
  <c r="AI151" i="7"/>
  <c r="AH151" i="7"/>
  <c r="AG151" i="7"/>
  <c r="AF151" i="7"/>
  <c r="AE151" i="7"/>
  <c r="AD151" i="7"/>
  <c r="AC151" i="7"/>
  <c r="AB151" i="7"/>
  <c r="AA151" i="7"/>
  <c r="Z151" i="7"/>
  <c r="Y151" i="7"/>
  <c r="X151" i="7"/>
  <c r="W151" i="7"/>
  <c r="V151" i="7"/>
  <c r="U151" i="7"/>
  <c r="T151" i="7"/>
  <c r="S151" i="7"/>
  <c r="R151" i="7"/>
  <c r="Q151" i="7"/>
  <c r="H151" i="7"/>
  <c r="AT150" i="7"/>
  <c r="AS150" i="7"/>
  <c r="AR150" i="7"/>
  <c r="AQ150" i="7"/>
  <c r="AP150" i="7"/>
  <c r="AO150" i="7"/>
  <c r="AN150" i="7"/>
  <c r="AM150" i="7"/>
  <c r="AL150" i="7"/>
  <c r="AK150" i="7"/>
  <c r="AJ150" i="7"/>
  <c r="AI150" i="7"/>
  <c r="AH150" i="7"/>
  <c r="AG150" i="7"/>
  <c r="AF150" i="7"/>
  <c r="AE150" i="7"/>
  <c r="AD150" i="7"/>
  <c r="AC150" i="7"/>
  <c r="AB150" i="7"/>
  <c r="AA150" i="7"/>
  <c r="Z150" i="7"/>
  <c r="Y150" i="7"/>
  <c r="X150" i="7"/>
  <c r="W150" i="7"/>
  <c r="V150" i="7"/>
  <c r="U150" i="7"/>
  <c r="T150" i="7"/>
  <c r="S150" i="7"/>
  <c r="R150" i="7"/>
  <c r="Q150" i="7"/>
  <c r="H150" i="7"/>
  <c r="AT149" i="7"/>
  <c r="AS149" i="7"/>
  <c r="AR149" i="7"/>
  <c r="AQ149" i="7"/>
  <c r="AP149" i="7"/>
  <c r="AO149" i="7"/>
  <c r="AN149" i="7"/>
  <c r="AM149" i="7"/>
  <c r="AL149" i="7"/>
  <c r="AK149" i="7"/>
  <c r="AJ149" i="7"/>
  <c r="AI149" i="7"/>
  <c r="AH149" i="7"/>
  <c r="AG149" i="7"/>
  <c r="AF149" i="7"/>
  <c r="AE149" i="7"/>
  <c r="AD149" i="7"/>
  <c r="AC149" i="7"/>
  <c r="AB149" i="7"/>
  <c r="AA149" i="7"/>
  <c r="Z149" i="7"/>
  <c r="Y149" i="7"/>
  <c r="X149" i="7"/>
  <c r="W149" i="7"/>
  <c r="V149" i="7"/>
  <c r="U149" i="7"/>
  <c r="T149" i="7"/>
  <c r="S149" i="7"/>
  <c r="R149" i="7"/>
  <c r="Q149" i="7"/>
  <c r="H149" i="7"/>
  <c r="AT148" i="7"/>
  <c r="AS148" i="7"/>
  <c r="AR148" i="7"/>
  <c r="AQ148" i="7"/>
  <c r="AP148" i="7"/>
  <c r="AO148" i="7"/>
  <c r="AN148" i="7"/>
  <c r="AM148" i="7"/>
  <c r="AL148" i="7"/>
  <c r="AK148" i="7"/>
  <c r="AJ148" i="7"/>
  <c r="AI148" i="7"/>
  <c r="AH148" i="7"/>
  <c r="AG148" i="7"/>
  <c r="AF148" i="7"/>
  <c r="AE148" i="7"/>
  <c r="AD148" i="7"/>
  <c r="AC148" i="7"/>
  <c r="AB148" i="7"/>
  <c r="AA148" i="7"/>
  <c r="Z148" i="7"/>
  <c r="Y148" i="7"/>
  <c r="X148" i="7"/>
  <c r="W148" i="7"/>
  <c r="V148" i="7"/>
  <c r="U148" i="7"/>
  <c r="T148" i="7"/>
  <c r="S148" i="7"/>
  <c r="R148" i="7"/>
  <c r="Q148" i="7"/>
  <c r="H148" i="7"/>
  <c r="AT147" i="7"/>
  <c r="AS147" i="7"/>
  <c r="AR147" i="7"/>
  <c r="AQ147" i="7"/>
  <c r="AP147" i="7"/>
  <c r="AO147" i="7"/>
  <c r="AN147" i="7"/>
  <c r="AM147" i="7"/>
  <c r="AL147" i="7"/>
  <c r="AK147" i="7"/>
  <c r="AJ147" i="7"/>
  <c r="AI147" i="7"/>
  <c r="AH147" i="7"/>
  <c r="AG147" i="7"/>
  <c r="AF147" i="7"/>
  <c r="AE147" i="7"/>
  <c r="AD147" i="7"/>
  <c r="AC147" i="7"/>
  <c r="AB147" i="7"/>
  <c r="AA147" i="7"/>
  <c r="Z147" i="7"/>
  <c r="Y147" i="7"/>
  <c r="X147" i="7"/>
  <c r="W147" i="7"/>
  <c r="V147" i="7"/>
  <c r="U147" i="7"/>
  <c r="T147" i="7"/>
  <c r="S147" i="7"/>
  <c r="R147" i="7"/>
  <c r="Q147" i="7"/>
  <c r="H147" i="7"/>
  <c r="AT146" i="7"/>
  <c r="AS146" i="7"/>
  <c r="AR146" i="7"/>
  <c r="AQ146" i="7"/>
  <c r="AP146" i="7"/>
  <c r="AO146" i="7"/>
  <c r="AN146" i="7"/>
  <c r="AM146" i="7"/>
  <c r="AL146" i="7"/>
  <c r="AK146" i="7"/>
  <c r="AJ146" i="7"/>
  <c r="AI146" i="7"/>
  <c r="AH146" i="7"/>
  <c r="AG146" i="7"/>
  <c r="AF146" i="7"/>
  <c r="AE146" i="7"/>
  <c r="AD146" i="7"/>
  <c r="AC146" i="7"/>
  <c r="AB146" i="7"/>
  <c r="AA146" i="7"/>
  <c r="Z146" i="7"/>
  <c r="Y146" i="7"/>
  <c r="X146" i="7"/>
  <c r="W146" i="7"/>
  <c r="V146" i="7"/>
  <c r="U146" i="7"/>
  <c r="T146" i="7"/>
  <c r="S146" i="7"/>
  <c r="R146" i="7"/>
  <c r="Q146" i="7"/>
  <c r="H146" i="7"/>
  <c r="H145" i="7"/>
  <c r="H144" i="7"/>
  <c r="H143" i="7"/>
  <c r="H142" i="7"/>
  <c r="H141" i="7"/>
  <c r="B137" i="7"/>
  <c r="L132" i="7"/>
  <c r="L131" i="7"/>
  <c r="L130" i="7"/>
  <c r="AT119" i="7"/>
  <c r="AS119" i="7"/>
  <c r="AR119" i="7"/>
  <c r="AQ119" i="7"/>
  <c r="AP119" i="7"/>
  <c r="AO119" i="7"/>
  <c r="AN119" i="7"/>
  <c r="AM119" i="7"/>
  <c r="AL119" i="7"/>
  <c r="AK119" i="7"/>
  <c r="AJ119" i="7"/>
  <c r="AI119" i="7"/>
  <c r="AH119" i="7"/>
  <c r="AG119" i="7"/>
  <c r="AF119" i="7"/>
  <c r="AE119" i="7"/>
  <c r="AD119" i="7"/>
  <c r="AC119" i="7"/>
  <c r="AB119" i="7"/>
  <c r="AA119" i="7"/>
  <c r="Z119" i="7"/>
  <c r="Y119" i="7"/>
  <c r="X119" i="7"/>
  <c r="W119" i="7"/>
  <c r="V119" i="7"/>
  <c r="U119" i="7"/>
  <c r="T119" i="7"/>
  <c r="S119" i="7"/>
  <c r="R119" i="7"/>
  <c r="Q119" i="7"/>
  <c r="H119" i="7"/>
  <c r="AT118" i="7"/>
  <c r="AS118" i="7"/>
  <c r="AR118" i="7"/>
  <c r="AQ11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H118" i="7"/>
  <c r="AT117" i="7"/>
  <c r="AS117" i="7"/>
  <c r="AR117" i="7"/>
  <c r="AQ11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H117" i="7"/>
  <c r="AT116" i="7"/>
  <c r="AS116" i="7"/>
  <c r="AR116" i="7"/>
  <c r="AQ11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H116" i="7"/>
  <c r="AT115" i="7"/>
  <c r="AS115" i="7"/>
  <c r="AR115" i="7"/>
  <c r="AQ11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H115" i="7"/>
  <c r="AT114" i="7"/>
  <c r="AS114" i="7"/>
  <c r="AR114" i="7"/>
  <c r="AQ11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H114" i="7"/>
  <c r="AT113" i="7"/>
  <c r="AS113" i="7"/>
  <c r="AR113" i="7"/>
  <c r="AQ113" i="7"/>
  <c r="AP113" i="7"/>
  <c r="AO113" i="7"/>
  <c r="AN113" i="7"/>
  <c r="AM113" i="7"/>
  <c r="AL113" i="7"/>
  <c r="AK113" i="7"/>
  <c r="AJ113" i="7"/>
  <c r="AI113" i="7"/>
  <c r="AH113" i="7"/>
  <c r="AG113" i="7"/>
  <c r="AF113" i="7"/>
  <c r="AE113" i="7"/>
  <c r="AD113" i="7"/>
  <c r="AC113" i="7"/>
  <c r="AB113" i="7"/>
  <c r="AA113" i="7"/>
  <c r="Z113" i="7"/>
  <c r="Y113" i="7"/>
  <c r="X113" i="7"/>
  <c r="W113" i="7"/>
  <c r="V113" i="7"/>
  <c r="U113" i="7"/>
  <c r="T113" i="7"/>
  <c r="S113" i="7"/>
  <c r="R113" i="7"/>
  <c r="Q113" i="7"/>
  <c r="H113" i="7"/>
  <c r="AT112" i="7"/>
  <c r="AS112" i="7"/>
  <c r="AR112" i="7"/>
  <c r="AQ112" i="7"/>
  <c r="AP112" i="7"/>
  <c r="AO112" i="7"/>
  <c r="AN112" i="7"/>
  <c r="AM112" i="7"/>
  <c r="AL112" i="7"/>
  <c r="AK112" i="7"/>
  <c r="AJ112" i="7"/>
  <c r="AI112" i="7"/>
  <c r="AH112" i="7"/>
  <c r="AG112" i="7"/>
  <c r="AF112" i="7"/>
  <c r="AE112" i="7"/>
  <c r="AD112" i="7"/>
  <c r="AC112" i="7"/>
  <c r="AB112" i="7"/>
  <c r="AA112" i="7"/>
  <c r="Z112" i="7"/>
  <c r="Y112" i="7"/>
  <c r="X112" i="7"/>
  <c r="W112" i="7"/>
  <c r="V112" i="7"/>
  <c r="U112" i="7"/>
  <c r="T112" i="7"/>
  <c r="S112" i="7"/>
  <c r="R112" i="7"/>
  <c r="Q112" i="7"/>
  <c r="H112" i="7"/>
  <c r="AT111" i="7"/>
  <c r="AS111" i="7"/>
  <c r="AR111" i="7"/>
  <c r="AQ111" i="7"/>
  <c r="AP111" i="7"/>
  <c r="AO111" i="7"/>
  <c r="AN111" i="7"/>
  <c r="AM111" i="7"/>
  <c r="AL111" i="7"/>
  <c r="AK111" i="7"/>
  <c r="AJ111" i="7"/>
  <c r="AI111" i="7"/>
  <c r="AH111" i="7"/>
  <c r="AG111" i="7"/>
  <c r="AF111" i="7"/>
  <c r="AE111" i="7"/>
  <c r="AD111" i="7"/>
  <c r="AC111" i="7"/>
  <c r="AB111" i="7"/>
  <c r="AA111" i="7"/>
  <c r="Z111" i="7"/>
  <c r="Y111" i="7"/>
  <c r="X111" i="7"/>
  <c r="W111" i="7"/>
  <c r="V111" i="7"/>
  <c r="U111" i="7"/>
  <c r="T111" i="7"/>
  <c r="S111" i="7"/>
  <c r="R111" i="7"/>
  <c r="Q111" i="7"/>
  <c r="H111" i="7"/>
  <c r="AT110" i="7"/>
  <c r="AS110" i="7"/>
  <c r="AR110" i="7"/>
  <c r="AQ110" i="7"/>
  <c r="AP110" i="7"/>
  <c r="AO110" i="7"/>
  <c r="AN110" i="7"/>
  <c r="AM110" i="7"/>
  <c r="AL110" i="7"/>
  <c r="AK110" i="7"/>
  <c r="AJ110" i="7"/>
  <c r="AI110" i="7"/>
  <c r="AH110" i="7"/>
  <c r="AG110" i="7"/>
  <c r="AF110" i="7"/>
  <c r="AE110" i="7"/>
  <c r="AD110" i="7"/>
  <c r="AC110" i="7"/>
  <c r="AB110" i="7"/>
  <c r="AA110" i="7"/>
  <c r="Z110" i="7"/>
  <c r="Y110" i="7"/>
  <c r="X110" i="7"/>
  <c r="W110" i="7"/>
  <c r="V110" i="7"/>
  <c r="U110" i="7"/>
  <c r="T110" i="7"/>
  <c r="S110" i="7"/>
  <c r="R110" i="7"/>
  <c r="Q110" i="7"/>
  <c r="H110"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H109" i="7"/>
  <c r="Q109" i="7" s="1"/>
  <c r="AT108" i="7"/>
  <c r="AS108" i="7"/>
  <c r="AR108" i="7"/>
  <c r="AQ108" i="7"/>
  <c r="AP108" i="7"/>
  <c r="AO108" i="7"/>
  <c r="AN108" i="7"/>
  <c r="AM108" i="7"/>
  <c r="AL108" i="7"/>
  <c r="AK108" i="7"/>
  <c r="AJ108" i="7"/>
  <c r="AI108" i="7"/>
  <c r="AH108" i="7"/>
  <c r="AG108" i="7"/>
  <c r="AF108" i="7"/>
  <c r="AE108" i="7"/>
  <c r="AD108" i="7"/>
  <c r="AC108" i="7"/>
  <c r="AB108" i="7"/>
  <c r="AA108" i="7"/>
  <c r="Z108" i="7"/>
  <c r="Y108" i="7"/>
  <c r="X108" i="7"/>
  <c r="W108" i="7"/>
  <c r="V108" i="7"/>
  <c r="U108" i="7"/>
  <c r="H108" i="7"/>
  <c r="T108" i="7" s="1"/>
  <c r="AT107" i="7"/>
  <c r="AS107" i="7"/>
  <c r="AR107" i="7"/>
  <c r="H107" i="7"/>
  <c r="AN107" i="7" s="1"/>
  <c r="AT106" i="7"/>
  <c r="AS106" i="7"/>
  <c r="AR106" i="7"/>
  <c r="AC106" i="7"/>
  <c r="AA106" i="7"/>
  <c r="H106" i="7"/>
  <c r="AF106" i="7" s="1"/>
  <c r="AT105" i="7"/>
  <c r="AS105" i="7"/>
  <c r="AR105" i="7"/>
  <c r="S105" i="7"/>
  <c r="R105" i="7"/>
  <c r="Q105" i="7"/>
  <c r="H105" i="7"/>
  <c r="AP105" i="7" s="1"/>
  <c r="B101" i="7"/>
  <c r="L96" i="7"/>
  <c r="L95" i="7"/>
  <c r="L94" i="7"/>
  <c r="AT83" i="7"/>
  <c r="AS83" i="7"/>
  <c r="AR83" i="7"/>
  <c r="AQ83" i="7"/>
  <c r="AP83" i="7"/>
  <c r="AO83" i="7"/>
  <c r="AN83" i="7"/>
  <c r="AM83" i="7"/>
  <c r="AL83" i="7"/>
  <c r="AK83" i="7"/>
  <c r="AJ83" i="7"/>
  <c r="AI83" i="7"/>
  <c r="AH83" i="7"/>
  <c r="AG83" i="7"/>
  <c r="AF83" i="7"/>
  <c r="AE83" i="7"/>
  <c r="AD83" i="7"/>
  <c r="AC83" i="7"/>
  <c r="AB83" i="7"/>
  <c r="AA83" i="7"/>
  <c r="Z83" i="7"/>
  <c r="Y83" i="7"/>
  <c r="X83" i="7"/>
  <c r="W83" i="7"/>
  <c r="V83" i="7"/>
  <c r="U83" i="7"/>
  <c r="T83" i="7"/>
  <c r="S83" i="7"/>
  <c r="R83" i="7"/>
  <c r="Q83" i="7"/>
  <c r="H83" i="7"/>
  <c r="AT82" i="7"/>
  <c r="AS82" i="7"/>
  <c r="AR82" i="7"/>
  <c r="AQ82" i="7"/>
  <c r="AP82" i="7"/>
  <c r="AO82" i="7"/>
  <c r="AN82" i="7"/>
  <c r="AM82" i="7"/>
  <c r="AL82" i="7"/>
  <c r="AK82" i="7"/>
  <c r="AJ82" i="7"/>
  <c r="AI82" i="7"/>
  <c r="AH82" i="7"/>
  <c r="AG82" i="7"/>
  <c r="AF82" i="7"/>
  <c r="AE82" i="7"/>
  <c r="AD82" i="7"/>
  <c r="AC82" i="7"/>
  <c r="AB82" i="7"/>
  <c r="AA82" i="7"/>
  <c r="Z82" i="7"/>
  <c r="Y82" i="7"/>
  <c r="X82" i="7"/>
  <c r="W82" i="7"/>
  <c r="V82" i="7"/>
  <c r="U82" i="7"/>
  <c r="T82" i="7"/>
  <c r="S82" i="7"/>
  <c r="R82" i="7"/>
  <c r="Q82" i="7"/>
  <c r="H82" i="7"/>
  <c r="AT81" i="7"/>
  <c r="AS81" i="7"/>
  <c r="AR81" i="7"/>
  <c r="AQ81" i="7"/>
  <c r="AP81" i="7"/>
  <c r="AO81" i="7"/>
  <c r="AN81" i="7"/>
  <c r="AM81" i="7"/>
  <c r="AL81" i="7"/>
  <c r="AK81" i="7"/>
  <c r="AJ81" i="7"/>
  <c r="AI81" i="7"/>
  <c r="AH81" i="7"/>
  <c r="AG81" i="7"/>
  <c r="AF81" i="7"/>
  <c r="AE81" i="7"/>
  <c r="AD81" i="7"/>
  <c r="AC81" i="7"/>
  <c r="AB81" i="7"/>
  <c r="AA81" i="7"/>
  <c r="Z81" i="7"/>
  <c r="Y81" i="7"/>
  <c r="X81" i="7"/>
  <c r="W81" i="7"/>
  <c r="V81" i="7"/>
  <c r="U81" i="7"/>
  <c r="T81" i="7"/>
  <c r="S81" i="7"/>
  <c r="R81" i="7"/>
  <c r="Q81" i="7"/>
  <c r="H81" i="7"/>
  <c r="AT80" i="7"/>
  <c r="AS80" i="7"/>
  <c r="AR80" i="7"/>
  <c r="AQ80" i="7"/>
  <c r="AP80" i="7"/>
  <c r="AO80" i="7"/>
  <c r="AN80" i="7"/>
  <c r="AM80" i="7"/>
  <c r="AL80" i="7"/>
  <c r="AK80" i="7"/>
  <c r="AJ80" i="7"/>
  <c r="AI80" i="7"/>
  <c r="AH80" i="7"/>
  <c r="AG80" i="7"/>
  <c r="AF80" i="7"/>
  <c r="AE80" i="7"/>
  <c r="AD80" i="7"/>
  <c r="AC80" i="7"/>
  <c r="AB80" i="7"/>
  <c r="AA80" i="7"/>
  <c r="Z80" i="7"/>
  <c r="Y80" i="7"/>
  <c r="X80" i="7"/>
  <c r="W80" i="7"/>
  <c r="V80" i="7"/>
  <c r="U80" i="7"/>
  <c r="T80" i="7"/>
  <c r="S80" i="7"/>
  <c r="R80" i="7"/>
  <c r="Q80" i="7"/>
  <c r="H80" i="7"/>
  <c r="AT79" i="7"/>
  <c r="AS79" i="7"/>
  <c r="AR79" i="7"/>
  <c r="AQ79" i="7"/>
  <c r="AP79" i="7"/>
  <c r="AO79" i="7"/>
  <c r="AN79" i="7"/>
  <c r="AM79" i="7"/>
  <c r="AL79" i="7"/>
  <c r="AK79" i="7"/>
  <c r="AJ79" i="7"/>
  <c r="AI79" i="7"/>
  <c r="AH79" i="7"/>
  <c r="AG79" i="7"/>
  <c r="AF79" i="7"/>
  <c r="AE79" i="7"/>
  <c r="AD79" i="7"/>
  <c r="AC79" i="7"/>
  <c r="AB79" i="7"/>
  <c r="AA79" i="7"/>
  <c r="Z79" i="7"/>
  <c r="Y79" i="7"/>
  <c r="X79" i="7"/>
  <c r="W79" i="7"/>
  <c r="V79" i="7"/>
  <c r="U79" i="7"/>
  <c r="T79" i="7"/>
  <c r="S79" i="7"/>
  <c r="R79" i="7"/>
  <c r="Q79" i="7"/>
  <c r="H79" i="7"/>
  <c r="AT78" i="7"/>
  <c r="AS78" i="7"/>
  <c r="AR78" i="7"/>
  <c r="AQ78" i="7"/>
  <c r="AP78" i="7"/>
  <c r="AO78" i="7"/>
  <c r="AN78" i="7"/>
  <c r="AM78" i="7"/>
  <c r="AL78" i="7"/>
  <c r="AK78" i="7"/>
  <c r="AJ78" i="7"/>
  <c r="AI78" i="7"/>
  <c r="AH78" i="7"/>
  <c r="AG78" i="7"/>
  <c r="AF78" i="7"/>
  <c r="AE78" i="7"/>
  <c r="AD78" i="7"/>
  <c r="AC78" i="7"/>
  <c r="AB78" i="7"/>
  <c r="AA78" i="7"/>
  <c r="Z78" i="7"/>
  <c r="Y78" i="7"/>
  <c r="X78" i="7"/>
  <c r="W78" i="7"/>
  <c r="V78" i="7"/>
  <c r="U78" i="7"/>
  <c r="T78" i="7"/>
  <c r="S78" i="7"/>
  <c r="R78" i="7"/>
  <c r="Q78" i="7"/>
  <c r="H78" i="7"/>
  <c r="AT77" i="7"/>
  <c r="AS77" i="7"/>
  <c r="AR77" i="7"/>
  <c r="AQ77" i="7"/>
  <c r="AP77" i="7"/>
  <c r="AO77" i="7"/>
  <c r="AN77" i="7"/>
  <c r="AM77" i="7"/>
  <c r="AL77" i="7"/>
  <c r="AK77" i="7"/>
  <c r="AJ77" i="7"/>
  <c r="AI77" i="7"/>
  <c r="AH77" i="7"/>
  <c r="AG77" i="7"/>
  <c r="AF77" i="7"/>
  <c r="AE77" i="7"/>
  <c r="AD77" i="7"/>
  <c r="AC77" i="7"/>
  <c r="AB77" i="7"/>
  <c r="AA77" i="7"/>
  <c r="Z77" i="7"/>
  <c r="Y77" i="7"/>
  <c r="X77" i="7"/>
  <c r="W77" i="7"/>
  <c r="V77" i="7"/>
  <c r="U77" i="7"/>
  <c r="T77" i="7"/>
  <c r="S77" i="7"/>
  <c r="R77" i="7"/>
  <c r="Q77" i="7"/>
  <c r="H77" i="7"/>
  <c r="AT76" i="7"/>
  <c r="AS76" i="7"/>
  <c r="AR76" i="7"/>
  <c r="AQ76" i="7"/>
  <c r="AP76" i="7"/>
  <c r="AO76" i="7"/>
  <c r="AN76" i="7"/>
  <c r="AM76" i="7"/>
  <c r="AL76" i="7"/>
  <c r="AK76" i="7"/>
  <c r="AJ76" i="7"/>
  <c r="AI76" i="7"/>
  <c r="AH76" i="7"/>
  <c r="AG76" i="7"/>
  <c r="AF76" i="7"/>
  <c r="AE76" i="7"/>
  <c r="AD76" i="7"/>
  <c r="AC76" i="7"/>
  <c r="AB76" i="7"/>
  <c r="AA76" i="7"/>
  <c r="Z76" i="7"/>
  <c r="Y76" i="7"/>
  <c r="X76" i="7"/>
  <c r="W76" i="7"/>
  <c r="V76" i="7"/>
  <c r="U76" i="7"/>
  <c r="T76" i="7"/>
  <c r="S76" i="7"/>
  <c r="R76" i="7"/>
  <c r="Q76" i="7"/>
  <c r="H76" i="7"/>
  <c r="AT75" i="7"/>
  <c r="AS75" i="7"/>
  <c r="AR75" i="7"/>
  <c r="AQ75" i="7"/>
  <c r="AP75" i="7"/>
  <c r="AO75" i="7"/>
  <c r="AN75" i="7"/>
  <c r="AM75" i="7"/>
  <c r="AL75" i="7"/>
  <c r="AK75" i="7"/>
  <c r="AJ75" i="7"/>
  <c r="AI75" i="7"/>
  <c r="AH75" i="7"/>
  <c r="AG75" i="7"/>
  <c r="AF75" i="7"/>
  <c r="AE75" i="7"/>
  <c r="AD75" i="7"/>
  <c r="AC75" i="7"/>
  <c r="AB75" i="7"/>
  <c r="AA75" i="7"/>
  <c r="Z75" i="7"/>
  <c r="Y75" i="7"/>
  <c r="X75" i="7"/>
  <c r="W75" i="7"/>
  <c r="V75" i="7"/>
  <c r="U75" i="7"/>
  <c r="T75" i="7"/>
  <c r="S75" i="7"/>
  <c r="R75" i="7"/>
  <c r="Q75" i="7"/>
  <c r="H75" i="7"/>
  <c r="AT74" i="7"/>
  <c r="AS74" i="7"/>
  <c r="AR74" i="7"/>
  <c r="AQ74" i="7"/>
  <c r="AP74" i="7"/>
  <c r="AO74" i="7"/>
  <c r="AN74" i="7"/>
  <c r="AM74" i="7"/>
  <c r="AL74" i="7"/>
  <c r="AK74" i="7"/>
  <c r="AJ74" i="7"/>
  <c r="AI74" i="7"/>
  <c r="AH74" i="7"/>
  <c r="AG74" i="7"/>
  <c r="AF74" i="7"/>
  <c r="AE74" i="7"/>
  <c r="AD74" i="7"/>
  <c r="AC74" i="7"/>
  <c r="AB74" i="7"/>
  <c r="AA74" i="7"/>
  <c r="Z74" i="7"/>
  <c r="Y74" i="7"/>
  <c r="X74" i="7"/>
  <c r="W74" i="7"/>
  <c r="V74" i="7"/>
  <c r="U74" i="7"/>
  <c r="T74" i="7"/>
  <c r="S74" i="7"/>
  <c r="R74" i="7"/>
  <c r="Q74" i="7"/>
  <c r="H74" i="7"/>
  <c r="AT73" i="7"/>
  <c r="AS73" i="7"/>
  <c r="AR73" i="7"/>
  <c r="AQ73" i="7"/>
  <c r="AP73" i="7"/>
  <c r="AO73" i="7"/>
  <c r="AN73" i="7"/>
  <c r="AM73" i="7"/>
  <c r="AL73" i="7"/>
  <c r="AK73" i="7"/>
  <c r="AJ73" i="7"/>
  <c r="AI73" i="7"/>
  <c r="AH73" i="7"/>
  <c r="AG73" i="7"/>
  <c r="AF73" i="7"/>
  <c r="AE73" i="7"/>
  <c r="AD73" i="7"/>
  <c r="AC73" i="7"/>
  <c r="AB73" i="7"/>
  <c r="AA73" i="7"/>
  <c r="Z73" i="7"/>
  <c r="Y73" i="7"/>
  <c r="X73" i="7"/>
  <c r="W73" i="7"/>
  <c r="V73" i="7"/>
  <c r="U73" i="7"/>
  <c r="T73" i="7"/>
  <c r="S73" i="7"/>
  <c r="R73" i="7"/>
  <c r="Q73" i="7"/>
  <c r="H73" i="7"/>
  <c r="AT72" i="7"/>
  <c r="AS72" i="7"/>
  <c r="AR72" i="7"/>
  <c r="AQ72" i="7"/>
  <c r="AP72" i="7"/>
  <c r="AO72" i="7"/>
  <c r="AN72" i="7"/>
  <c r="AM72" i="7"/>
  <c r="AL72" i="7"/>
  <c r="AK72" i="7"/>
  <c r="AJ72" i="7"/>
  <c r="AI72" i="7"/>
  <c r="AH72" i="7"/>
  <c r="AG72" i="7"/>
  <c r="AF72" i="7"/>
  <c r="AE72" i="7"/>
  <c r="AD72" i="7"/>
  <c r="AC72" i="7"/>
  <c r="AB72" i="7"/>
  <c r="AA72" i="7"/>
  <c r="Z72" i="7"/>
  <c r="Y72" i="7"/>
  <c r="X72" i="7"/>
  <c r="W72" i="7"/>
  <c r="V72" i="7"/>
  <c r="U72" i="7"/>
  <c r="T72" i="7"/>
  <c r="S72" i="7"/>
  <c r="R72" i="7"/>
  <c r="Q72" i="7"/>
  <c r="H72" i="7"/>
  <c r="AT71" i="7"/>
  <c r="AS71" i="7"/>
  <c r="AR71" i="7"/>
  <c r="AQ71" i="7"/>
  <c r="AP71" i="7"/>
  <c r="AF71" i="7"/>
  <c r="S71" i="7"/>
  <c r="R71" i="7"/>
  <c r="Q71" i="7"/>
  <c r="H71" i="7"/>
  <c r="AN71" i="7" s="1"/>
  <c r="AT70" i="7"/>
  <c r="AS70" i="7"/>
  <c r="AR70" i="7"/>
  <c r="AQ70" i="7"/>
  <c r="AP70" i="7"/>
  <c r="AK70" i="7"/>
  <c r="AH70" i="7"/>
  <c r="W70" i="7"/>
  <c r="U70" i="7"/>
  <c r="S70" i="7"/>
  <c r="R70" i="7"/>
  <c r="Q70" i="7"/>
  <c r="H70" i="7"/>
  <c r="AJ70" i="7" s="1"/>
  <c r="AT69" i="7"/>
  <c r="AS69" i="7"/>
  <c r="AR69" i="7"/>
  <c r="AP69" i="7"/>
  <c r="AC69" i="7"/>
  <c r="R69" i="7"/>
  <c r="Q69" i="7"/>
  <c r="H69" i="7"/>
  <c r="AQ69" i="7" s="1"/>
  <c r="AT68" i="7"/>
  <c r="AS68" i="7"/>
  <c r="AR68" i="7"/>
  <c r="AQ68" i="7"/>
  <c r="AI68" i="7"/>
  <c r="AC68" i="7"/>
  <c r="S68" i="7"/>
  <c r="R68" i="7"/>
  <c r="Q68" i="7"/>
  <c r="H68" i="7"/>
  <c r="AP68" i="7" s="1"/>
  <c r="B64" i="7"/>
  <c r="L59" i="7"/>
  <c r="L58" i="7"/>
  <c r="L57" i="7"/>
  <c r="AT46" i="7"/>
  <c r="AS46" i="7"/>
  <c r="AR46" i="7"/>
  <c r="AQ46" i="7"/>
  <c r="AP46" i="7"/>
  <c r="AO46" i="7"/>
  <c r="AN46" i="7"/>
  <c r="AM46" i="7"/>
  <c r="AL46" i="7"/>
  <c r="AK46" i="7"/>
  <c r="AJ46" i="7"/>
  <c r="AI46" i="7"/>
  <c r="AH46" i="7"/>
  <c r="AG46" i="7"/>
  <c r="AF46" i="7"/>
  <c r="AE46" i="7"/>
  <c r="AD46" i="7"/>
  <c r="AC46" i="7"/>
  <c r="AB46" i="7"/>
  <c r="AA46" i="7"/>
  <c r="Z46" i="7"/>
  <c r="Y46" i="7"/>
  <c r="X46" i="7"/>
  <c r="W46" i="7"/>
  <c r="V46" i="7"/>
  <c r="U46" i="7"/>
  <c r="T46" i="7"/>
  <c r="S46" i="7"/>
  <c r="R46" i="7"/>
  <c r="Q46" i="7"/>
  <c r="H46" i="7"/>
  <c r="AT45" i="7"/>
  <c r="AS45" i="7"/>
  <c r="AR45" i="7"/>
  <c r="AQ45" i="7"/>
  <c r="AP45" i="7"/>
  <c r="AO45" i="7"/>
  <c r="AN45" i="7"/>
  <c r="AM45" i="7"/>
  <c r="AL45" i="7"/>
  <c r="AK45" i="7"/>
  <c r="AJ45" i="7"/>
  <c r="AI45" i="7"/>
  <c r="AH45" i="7"/>
  <c r="AG45" i="7"/>
  <c r="AF45" i="7"/>
  <c r="AE45" i="7"/>
  <c r="AD45" i="7"/>
  <c r="AC45" i="7"/>
  <c r="AB45" i="7"/>
  <c r="AA45" i="7"/>
  <c r="Z45" i="7"/>
  <c r="Y45" i="7"/>
  <c r="X45" i="7"/>
  <c r="W45" i="7"/>
  <c r="V45" i="7"/>
  <c r="U45" i="7"/>
  <c r="T45" i="7"/>
  <c r="S45" i="7"/>
  <c r="R45" i="7"/>
  <c r="Q45" i="7"/>
  <c r="H45" i="7"/>
  <c r="AT44" i="7"/>
  <c r="AS44" i="7"/>
  <c r="AR44" i="7"/>
  <c r="AQ44" i="7"/>
  <c r="AP44" i="7"/>
  <c r="AO44" i="7"/>
  <c r="AN44" i="7"/>
  <c r="AM44" i="7"/>
  <c r="AL44" i="7"/>
  <c r="AK44" i="7"/>
  <c r="AJ44" i="7"/>
  <c r="AI44" i="7"/>
  <c r="AH44" i="7"/>
  <c r="AG44" i="7"/>
  <c r="AF44" i="7"/>
  <c r="AE44" i="7"/>
  <c r="AD44" i="7"/>
  <c r="AC44" i="7"/>
  <c r="AB44" i="7"/>
  <c r="AA44" i="7"/>
  <c r="Z44" i="7"/>
  <c r="Y44" i="7"/>
  <c r="X44" i="7"/>
  <c r="W44" i="7"/>
  <c r="V44" i="7"/>
  <c r="U44" i="7"/>
  <c r="T44" i="7"/>
  <c r="S44" i="7"/>
  <c r="R44" i="7"/>
  <c r="Q44" i="7"/>
  <c r="H44" i="7"/>
  <c r="AT43" i="7"/>
  <c r="AS43" i="7"/>
  <c r="AR43" i="7"/>
  <c r="AQ43" i="7"/>
  <c r="AP43" i="7"/>
  <c r="AO43" i="7"/>
  <c r="AN43" i="7"/>
  <c r="AM43" i="7"/>
  <c r="AL43" i="7"/>
  <c r="AK43" i="7"/>
  <c r="AJ43" i="7"/>
  <c r="AI43" i="7"/>
  <c r="AH43" i="7"/>
  <c r="AG43" i="7"/>
  <c r="AF43" i="7"/>
  <c r="AE43" i="7"/>
  <c r="AD43" i="7"/>
  <c r="AC43" i="7"/>
  <c r="AB43" i="7"/>
  <c r="AA43" i="7"/>
  <c r="Z43" i="7"/>
  <c r="Y43" i="7"/>
  <c r="X43" i="7"/>
  <c r="W43" i="7"/>
  <c r="V43" i="7"/>
  <c r="U43" i="7"/>
  <c r="T43" i="7"/>
  <c r="S43" i="7"/>
  <c r="R43" i="7"/>
  <c r="Q43" i="7"/>
  <c r="H43" i="7"/>
  <c r="AT42" i="7"/>
  <c r="AS42" i="7"/>
  <c r="AR42" i="7"/>
  <c r="AQ42" i="7"/>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H42" i="7"/>
  <c r="AT41" i="7"/>
  <c r="AS41" i="7"/>
  <c r="AR41" i="7"/>
  <c r="AQ41"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H41" i="7"/>
  <c r="AT40" i="7"/>
  <c r="AS40" i="7"/>
  <c r="AR40" i="7"/>
  <c r="AQ40"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H40" i="7"/>
  <c r="AT39" i="7"/>
  <c r="AS39" i="7"/>
  <c r="AR39" i="7"/>
  <c r="AQ39" i="7"/>
  <c r="AP39" i="7"/>
  <c r="AO39" i="7"/>
  <c r="AN39" i="7"/>
  <c r="AM39" i="7"/>
  <c r="AL39" i="7"/>
  <c r="AK39" i="7"/>
  <c r="AJ39" i="7"/>
  <c r="AI39" i="7"/>
  <c r="AH39" i="7"/>
  <c r="AG39" i="7"/>
  <c r="AF39" i="7"/>
  <c r="AE39" i="7"/>
  <c r="AD39" i="7"/>
  <c r="AC39" i="7"/>
  <c r="AB39" i="7"/>
  <c r="AA39" i="7"/>
  <c r="Z39" i="7"/>
  <c r="Y39" i="7"/>
  <c r="X39" i="7"/>
  <c r="W39" i="7"/>
  <c r="V39" i="7"/>
  <c r="U39" i="7"/>
  <c r="T39" i="7"/>
  <c r="S39" i="7"/>
  <c r="R39" i="7"/>
  <c r="Q39" i="7"/>
  <c r="AT38" i="7"/>
  <c r="AS38" i="7"/>
  <c r="AR38" i="7"/>
  <c r="AQ38" i="7"/>
  <c r="AP38" i="7"/>
  <c r="AO38" i="7"/>
  <c r="AN38" i="7"/>
  <c r="AM38" i="7"/>
  <c r="AL38" i="7"/>
  <c r="AK38" i="7"/>
  <c r="AJ38" i="7"/>
  <c r="AI38" i="7"/>
  <c r="AH38" i="7"/>
  <c r="AG38" i="7"/>
  <c r="AF38" i="7"/>
  <c r="AE38" i="7"/>
  <c r="AD38" i="7"/>
  <c r="AC38" i="7"/>
  <c r="AB38" i="7"/>
  <c r="AA38" i="7"/>
  <c r="Z38" i="7"/>
  <c r="Y38" i="7"/>
  <c r="X38" i="7"/>
  <c r="W38" i="7"/>
  <c r="V38" i="7"/>
  <c r="U38" i="7"/>
  <c r="T38" i="7"/>
  <c r="S38" i="7"/>
  <c r="R38" i="7"/>
  <c r="Q38" i="7"/>
  <c r="H38" i="7"/>
  <c r="AT37" i="7"/>
  <c r="AS37" i="7"/>
  <c r="AR37" i="7"/>
  <c r="AQ37" i="7"/>
  <c r="AP37" i="7"/>
  <c r="AO37" i="7"/>
  <c r="AN37" i="7"/>
  <c r="AM37" i="7"/>
  <c r="AL37" i="7"/>
  <c r="AK37" i="7"/>
  <c r="AJ37" i="7"/>
  <c r="AI37" i="7"/>
  <c r="AH37" i="7"/>
  <c r="AG37" i="7"/>
  <c r="AF37" i="7"/>
  <c r="AE37" i="7"/>
  <c r="AD37" i="7"/>
  <c r="AC37" i="7"/>
  <c r="AB37" i="7"/>
  <c r="AA37" i="7"/>
  <c r="Z37" i="7"/>
  <c r="Y37" i="7"/>
  <c r="X37" i="7"/>
  <c r="W37" i="7"/>
  <c r="V37" i="7"/>
  <c r="H37" i="7"/>
  <c r="U37" i="7" s="1"/>
  <c r="AT36" i="7"/>
  <c r="AS36" i="7"/>
  <c r="AR36" i="7"/>
  <c r="AQ36" i="7"/>
  <c r="AP36" i="7"/>
  <c r="AO36" i="7"/>
  <c r="AN36" i="7"/>
  <c r="AM36" i="7"/>
  <c r="AL36" i="7"/>
  <c r="AK36" i="7"/>
  <c r="AJ36" i="7"/>
  <c r="AI36" i="7"/>
  <c r="AH36" i="7"/>
  <c r="AG36" i="7"/>
  <c r="AF36" i="7"/>
  <c r="AE36" i="7"/>
  <c r="AD36" i="7"/>
  <c r="AC36" i="7"/>
  <c r="AB36" i="7"/>
  <c r="AA36" i="7"/>
  <c r="Z36" i="7"/>
  <c r="Y36" i="7"/>
  <c r="X36" i="7"/>
  <c r="W36" i="7"/>
  <c r="V36" i="7"/>
  <c r="Q36" i="7"/>
  <c r="H36" i="7"/>
  <c r="U36" i="7" s="1"/>
  <c r="AT35" i="7"/>
  <c r="AS35" i="7"/>
  <c r="AR35" i="7"/>
  <c r="AQ35" i="7"/>
  <c r="AP35" i="7"/>
  <c r="AO35" i="7"/>
  <c r="AN35" i="7"/>
  <c r="AM35" i="7"/>
  <c r="AL35" i="7"/>
  <c r="AK35" i="7"/>
  <c r="AJ35" i="7"/>
  <c r="AI35" i="7"/>
  <c r="AH35" i="7"/>
  <c r="AG35" i="7"/>
  <c r="AF35" i="7"/>
  <c r="AE35" i="7"/>
  <c r="AD35" i="7"/>
  <c r="AC35" i="7"/>
  <c r="AB35" i="7"/>
  <c r="AA35" i="7"/>
  <c r="Z35" i="7"/>
  <c r="Y35" i="7"/>
  <c r="X35" i="7"/>
  <c r="W35" i="7"/>
  <c r="V35" i="7"/>
  <c r="Q35" i="7"/>
  <c r="H35" i="7"/>
  <c r="AT34" i="7"/>
  <c r="AS34" i="7"/>
  <c r="AR34" i="7"/>
  <c r="AQ34" i="7"/>
  <c r="AP34" i="7"/>
  <c r="AO34" i="7"/>
  <c r="AN34" i="7"/>
  <c r="AM34" i="7"/>
  <c r="AL34" i="7"/>
  <c r="AK34" i="7"/>
  <c r="AJ34" i="7"/>
  <c r="AI34" i="7"/>
  <c r="AH34" i="7"/>
  <c r="AG34" i="7"/>
  <c r="AF34" i="7"/>
  <c r="AE34" i="7"/>
  <c r="AD34" i="7"/>
  <c r="AC34" i="7"/>
  <c r="AB34" i="7"/>
  <c r="AA34" i="7"/>
  <c r="Z34" i="7"/>
  <c r="Y34" i="7"/>
  <c r="X34" i="7"/>
  <c r="W34" i="7"/>
  <c r="V34" i="7"/>
  <c r="H34" i="7"/>
  <c r="T34" i="7" s="1"/>
  <c r="AT33" i="7"/>
  <c r="AS33" i="7"/>
  <c r="AR33" i="7"/>
  <c r="H33" i="7"/>
  <c r="AQ33" i="7" s="1"/>
  <c r="B29" i="7"/>
  <c r="L24" i="7"/>
  <c r="L23" i="7"/>
  <c r="L22" i="7"/>
  <c r="P11" i="7"/>
  <c r="P10" i="7"/>
  <c r="AT234" i="6"/>
  <c r="AS234" i="6"/>
  <c r="AR234" i="6"/>
  <c r="AQ234" i="6"/>
  <c r="AP234" i="6"/>
  <c r="AO234" i="6"/>
  <c r="AN234" i="6"/>
  <c r="AM234" i="6"/>
  <c r="AL234" i="6"/>
  <c r="AK234" i="6"/>
  <c r="AJ234" i="6"/>
  <c r="AI234" i="6"/>
  <c r="AH234" i="6"/>
  <c r="AG234" i="6"/>
  <c r="AF234" i="6"/>
  <c r="AE234" i="6"/>
  <c r="AD234" i="6"/>
  <c r="AC234" i="6"/>
  <c r="AB234" i="6"/>
  <c r="AA234" i="6"/>
  <c r="Z234" i="6"/>
  <c r="Y234" i="6"/>
  <c r="X234" i="6"/>
  <c r="W234" i="6"/>
  <c r="V234" i="6"/>
  <c r="U234" i="6"/>
  <c r="T234" i="6"/>
  <c r="S234" i="6"/>
  <c r="R234" i="6"/>
  <c r="Q234" i="6"/>
  <c r="H234" i="6"/>
  <c r="AT233" i="6"/>
  <c r="AS233" i="6"/>
  <c r="AR233" i="6"/>
  <c r="AQ233" i="6"/>
  <c r="AP233" i="6"/>
  <c r="AO233" i="6"/>
  <c r="AN233" i="6"/>
  <c r="AM233" i="6"/>
  <c r="AL233" i="6"/>
  <c r="AK233" i="6"/>
  <c r="AJ233" i="6"/>
  <c r="AI233" i="6"/>
  <c r="AH233" i="6"/>
  <c r="AG233" i="6"/>
  <c r="AF233" i="6"/>
  <c r="AE233" i="6"/>
  <c r="AD233" i="6"/>
  <c r="AC233" i="6"/>
  <c r="AB233" i="6"/>
  <c r="AA233" i="6"/>
  <c r="Z233" i="6"/>
  <c r="Y233" i="6"/>
  <c r="X233" i="6"/>
  <c r="W233" i="6"/>
  <c r="V233" i="6"/>
  <c r="U233" i="6"/>
  <c r="T233" i="6"/>
  <c r="S233" i="6"/>
  <c r="R233" i="6"/>
  <c r="Q233" i="6"/>
  <c r="H233" i="6"/>
  <c r="AT232" i="6"/>
  <c r="AS232" i="6"/>
  <c r="AR232" i="6"/>
  <c r="AM232" i="6"/>
  <c r="AK232" i="6"/>
  <c r="Z232" i="6"/>
  <c r="Y232" i="6"/>
  <c r="Q232" i="6"/>
  <c r="H232" i="6"/>
  <c r="AL232" i="6" s="1"/>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AT230" i="6"/>
  <c r="AS230" i="6"/>
  <c r="AR230" i="6"/>
  <c r="AQ230" i="6"/>
  <c r="AP230" i="6"/>
  <c r="AO230" i="6"/>
  <c r="AN230" i="6"/>
  <c r="AM230" i="6"/>
  <c r="AL230" i="6"/>
  <c r="AK230" i="6"/>
  <c r="AJ230" i="6"/>
  <c r="AI230" i="6"/>
  <c r="AH230" i="6"/>
  <c r="AG230" i="6"/>
  <c r="AF230" i="6"/>
  <c r="AE230" i="6"/>
  <c r="AD230" i="6"/>
  <c r="AC230" i="6"/>
  <c r="AB230" i="6"/>
  <c r="AA230" i="6"/>
  <c r="Z230" i="6"/>
  <c r="Y230" i="6"/>
  <c r="X230" i="6"/>
  <c r="W230" i="6"/>
  <c r="V230" i="6"/>
  <c r="U230" i="6"/>
  <c r="T230" i="6"/>
  <c r="S230" i="6"/>
  <c r="R230" i="6"/>
  <c r="Q230" i="6"/>
  <c r="AT229" i="6"/>
  <c r="AS229" i="6"/>
  <c r="AR229" i="6"/>
  <c r="AQ229" i="6"/>
  <c r="AP229" i="6"/>
  <c r="AO229" i="6"/>
  <c r="AN229" i="6"/>
  <c r="AM229" i="6"/>
  <c r="AL229" i="6"/>
  <c r="AK229" i="6"/>
  <c r="AJ229" i="6"/>
  <c r="AI229" i="6"/>
  <c r="AH229" i="6"/>
  <c r="AG229" i="6"/>
  <c r="AF229" i="6"/>
  <c r="AE229" i="6"/>
  <c r="AD229" i="6"/>
  <c r="AC229" i="6"/>
  <c r="AB229" i="6"/>
  <c r="AA229" i="6"/>
  <c r="Z229" i="6"/>
  <c r="Y229" i="6"/>
  <c r="X229" i="6"/>
  <c r="W229" i="6"/>
  <c r="V229" i="6"/>
  <c r="U229" i="6"/>
  <c r="T229" i="6"/>
  <c r="S229" i="6"/>
  <c r="R229" i="6"/>
  <c r="Q229" i="6"/>
  <c r="AT228" i="6"/>
  <c r="AS228" i="6"/>
  <c r="AR228" i="6"/>
  <c r="Z228" i="6"/>
  <c r="S228" i="6"/>
  <c r="R228" i="6"/>
  <c r="Q228" i="6"/>
  <c r="H228" i="6"/>
  <c r="AN228" i="6" s="1"/>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AT226" i="6"/>
  <c r="AS226" i="6"/>
  <c r="AR226" i="6"/>
  <c r="AQ226" i="6"/>
  <c r="AP226" i="6"/>
  <c r="AO226" i="6"/>
  <c r="AN226" i="6"/>
  <c r="AM226" i="6"/>
  <c r="AL226" i="6"/>
  <c r="AK226" i="6"/>
  <c r="AJ226" i="6"/>
  <c r="AI226" i="6"/>
  <c r="AH226" i="6"/>
  <c r="AG226" i="6"/>
  <c r="AF226" i="6"/>
  <c r="AE226" i="6"/>
  <c r="AD226" i="6"/>
  <c r="AC226" i="6"/>
  <c r="AB226" i="6"/>
  <c r="AA226" i="6"/>
  <c r="Z226" i="6"/>
  <c r="Y226" i="6"/>
  <c r="X226" i="6"/>
  <c r="W226" i="6"/>
  <c r="V226" i="6"/>
  <c r="U226" i="6"/>
  <c r="T226" i="6"/>
  <c r="S226" i="6"/>
  <c r="R226" i="6"/>
  <c r="Q226" i="6"/>
  <c r="AT225" i="6"/>
  <c r="AS225" i="6"/>
  <c r="AR225" i="6"/>
  <c r="U225" i="6"/>
  <c r="R225" i="6"/>
  <c r="Q225" i="6"/>
  <c r="H225" i="6"/>
  <c r="AP225" i="6" s="1"/>
  <c r="AT224" i="6"/>
  <c r="AS224" i="6"/>
  <c r="AR224" i="6"/>
  <c r="AQ224" i="6"/>
  <c r="AP224" i="6"/>
  <c r="AO224" i="6"/>
  <c r="AN224" i="6"/>
  <c r="AM224" i="6"/>
  <c r="AL224" i="6"/>
  <c r="AK224" i="6"/>
  <c r="AJ224" i="6"/>
  <c r="AI224" i="6"/>
  <c r="AH224" i="6"/>
  <c r="AG224" i="6"/>
  <c r="AF224" i="6"/>
  <c r="AE224" i="6"/>
  <c r="AD224" i="6"/>
  <c r="AC224" i="6"/>
  <c r="AB224" i="6"/>
  <c r="AA224" i="6"/>
  <c r="Z224" i="6"/>
  <c r="Y224" i="6"/>
  <c r="X224" i="6"/>
  <c r="W224" i="6"/>
  <c r="V224" i="6"/>
  <c r="U224" i="6"/>
  <c r="T224" i="6"/>
  <c r="S224" i="6"/>
  <c r="R224" i="6"/>
  <c r="Q224"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AT221" i="6"/>
  <c r="AS221" i="6"/>
  <c r="AR221" i="6"/>
  <c r="AG221" i="6"/>
  <c r="R221" i="6"/>
  <c r="Q221" i="6"/>
  <c r="H221" i="6"/>
  <c r="AQ221" i="6" s="1"/>
  <c r="AT220" i="6"/>
  <c r="AS220" i="6"/>
  <c r="AR220" i="6"/>
  <c r="H220" i="6"/>
  <c r="AP220" i="6" s="1"/>
  <c r="B216" i="6"/>
  <c r="L211" i="6"/>
  <c r="L210" i="6"/>
  <c r="L209" i="6"/>
  <c r="AT198" i="6"/>
  <c r="AS198" i="6"/>
  <c r="AR198" i="6"/>
  <c r="AQ198" i="6"/>
  <c r="AP198" i="6"/>
  <c r="AO198" i="6"/>
  <c r="AN198" i="6"/>
  <c r="AM198" i="6"/>
  <c r="AL198" i="6"/>
  <c r="AK198" i="6"/>
  <c r="AJ198" i="6"/>
  <c r="AI198" i="6"/>
  <c r="AH198" i="6"/>
  <c r="AG198" i="6"/>
  <c r="AF198" i="6"/>
  <c r="AE198" i="6"/>
  <c r="AD198" i="6"/>
  <c r="AC198" i="6"/>
  <c r="AB198" i="6"/>
  <c r="AA198" i="6"/>
  <c r="Z198" i="6"/>
  <c r="Y198" i="6"/>
  <c r="X198" i="6"/>
  <c r="W198" i="6"/>
  <c r="V198" i="6"/>
  <c r="U198" i="6"/>
  <c r="T198" i="6"/>
  <c r="S198" i="6"/>
  <c r="R198" i="6"/>
  <c r="Q198" i="6"/>
  <c r="H198" i="6"/>
  <c r="AT197" i="6"/>
  <c r="AS197" i="6"/>
  <c r="AR197" i="6"/>
  <c r="AQ197" i="6"/>
  <c r="AP197" i="6"/>
  <c r="AO197" i="6"/>
  <c r="AN197" i="6"/>
  <c r="AM197" i="6"/>
  <c r="AL197" i="6"/>
  <c r="AK197" i="6"/>
  <c r="AJ197" i="6"/>
  <c r="AI197" i="6"/>
  <c r="AH197" i="6"/>
  <c r="AG197" i="6"/>
  <c r="AF197" i="6"/>
  <c r="AE197" i="6"/>
  <c r="AD197" i="6"/>
  <c r="AC197" i="6"/>
  <c r="AB197" i="6"/>
  <c r="AA197" i="6"/>
  <c r="Z197" i="6"/>
  <c r="Y197" i="6"/>
  <c r="X197" i="6"/>
  <c r="W197" i="6"/>
  <c r="V197" i="6"/>
  <c r="U197" i="6"/>
  <c r="T197" i="6"/>
  <c r="S197" i="6"/>
  <c r="R197" i="6"/>
  <c r="Q197" i="6"/>
  <c r="H197"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H196"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H195" i="6"/>
  <c r="AT194" i="6"/>
  <c r="AS194" i="6"/>
  <c r="AR194" i="6"/>
  <c r="AQ194" i="6"/>
  <c r="AP194" i="6"/>
  <c r="AO194" i="6"/>
  <c r="AN194" i="6"/>
  <c r="AM194" i="6"/>
  <c r="AL194" i="6"/>
  <c r="AK194" i="6"/>
  <c r="AJ194" i="6"/>
  <c r="AI194" i="6"/>
  <c r="AH194" i="6"/>
  <c r="AG194" i="6"/>
  <c r="AF194" i="6"/>
  <c r="AE194" i="6"/>
  <c r="AD194" i="6"/>
  <c r="AC194" i="6"/>
  <c r="AB194" i="6"/>
  <c r="AA194" i="6"/>
  <c r="Z194" i="6"/>
  <c r="Y194" i="6"/>
  <c r="X194" i="6"/>
  <c r="W194" i="6"/>
  <c r="V194" i="6"/>
  <c r="U194" i="6"/>
  <c r="T194" i="6"/>
  <c r="S194" i="6"/>
  <c r="R194" i="6"/>
  <c r="Q194" i="6"/>
  <c r="H194" i="6"/>
  <c r="AT193" i="6"/>
  <c r="AS193" i="6"/>
  <c r="AR193" i="6"/>
  <c r="AQ193" i="6"/>
  <c r="AP193" i="6"/>
  <c r="AO193" i="6"/>
  <c r="AN193" i="6"/>
  <c r="AM193" i="6"/>
  <c r="AL193" i="6"/>
  <c r="AK193" i="6"/>
  <c r="AJ193" i="6"/>
  <c r="AI193" i="6"/>
  <c r="AH193" i="6"/>
  <c r="AG193" i="6"/>
  <c r="AF193" i="6"/>
  <c r="AE193" i="6"/>
  <c r="AD193" i="6"/>
  <c r="AC193" i="6"/>
  <c r="AB193" i="6"/>
  <c r="AA193" i="6"/>
  <c r="Z193" i="6"/>
  <c r="Y193" i="6"/>
  <c r="X193" i="6"/>
  <c r="W193" i="6"/>
  <c r="V193" i="6"/>
  <c r="U193" i="6"/>
  <c r="T193" i="6"/>
  <c r="S193" i="6"/>
  <c r="R193" i="6"/>
  <c r="Q193" i="6"/>
  <c r="H193" i="6"/>
  <c r="AT192" i="6"/>
  <c r="AS192" i="6"/>
  <c r="AR192" i="6"/>
  <c r="AQ192" i="6"/>
  <c r="AP192" i="6"/>
  <c r="AO192" i="6"/>
  <c r="AN192" i="6"/>
  <c r="AM192" i="6"/>
  <c r="AL192" i="6"/>
  <c r="AK192" i="6"/>
  <c r="AJ192" i="6"/>
  <c r="AI192" i="6"/>
  <c r="AH192" i="6"/>
  <c r="AG192" i="6"/>
  <c r="AF192" i="6"/>
  <c r="AE192" i="6"/>
  <c r="AD192" i="6"/>
  <c r="AC192" i="6"/>
  <c r="AB192" i="6"/>
  <c r="AA192" i="6"/>
  <c r="Z192" i="6"/>
  <c r="Y192" i="6"/>
  <c r="X192" i="6"/>
  <c r="W192" i="6"/>
  <c r="V192" i="6"/>
  <c r="U192" i="6"/>
  <c r="T192" i="6"/>
  <c r="S192" i="6"/>
  <c r="R192" i="6"/>
  <c r="Q192" i="6"/>
  <c r="H192"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H191" i="6"/>
  <c r="AT190" i="6"/>
  <c r="AS190" i="6"/>
  <c r="AR190" i="6"/>
  <c r="AQ190" i="6"/>
  <c r="AP190" i="6"/>
  <c r="AO190" i="6"/>
  <c r="AN190" i="6"/>
  <c r="AM190" i="6"/>
  <c r="AL190" i="6"/>
  <c r="AK190" i="6"/>
  <c r="AJ190" i="6"/>
  <c r="AI190" i="6"/>
  <c r="AH190" i="6"/>
  <c r="AG190" i="6"/>
  <c r="AF190" i="6"/>
  <c r="AE190" i="6"/>
  <c r="AD190" i="6"/>
  <c r="AC190" i="6"/>
  <c r="AB190" i="6"/>
  <c r="AA190" i="6"/>
  <c r="Z190" i="6"/>
  <c r="Y190" i="6"/>
  <c r="X190" i="6"/>
  <c r="W190" i="6"/>
  <c r="V190" i="6"/>
  <c r="U190" i="6"/>
  <c r="T190" i="6"/>
  <c r="S190" i="6"/>
  <c r="R190" i="6"/>
  <c r="Q190" i="6"/>
  <c r="H190" i="6"/>
  <c r="AT189" i="6"/>
  <c r="AS189" i="6"/>
  <c r="AR189" i="6"/>
  <c r="AQ189" i="6"/>
  <c r="AP189" i="6"/>
  <c r="AO189" i="6"/>
  <c r="AN189" i="6"/>
  <c r="AM189" i="6"/>
  <c r="AL189" i="6"/>
  <c r="AK189" i="6"/>
  <c r="AJ189" i="6"/>
  <c r="AI189" i="6"/>
  <c r="AH189" i="6"/>
  <c r="AG189" i="6"/>
  <c r="AF189" i="6"/>
  <c r="AE189" i="6"/>
  <c r="AD189" i="6"/>
  <c r="AC189" i="6"/>
  <c r="AB189" i="6"/>
  <c r="AA189" i="6"/>
  <c r="Z189" i="6"/>
  <c r="Y189" i="6"/>
  <c r="X189" i="6"/>
  <c r="W189" i="6"/>
  <c r="V189" i="6"/>
  <c r="U189" i="6"/>
  <c r="T189" i="6"/>
  <c r="S189" i="6"/>
  <c r="R189" i="6"/>
  <c r="Q189" i="6"/>
  <c r="H189" i="6"/>
  <c r="AT188" i="6"/>
  <c r="AS188" i="6"/>
  <c r="AR188" i="6"/>
  <c r="AQ188" i="6"/>
  <c r="AP188" i="6"/>
  <c r="AO188" i="6"/>
  <c r="AN188" i="6"/>
  <c r="AM188" i="6"/>
  <c r="AL188" i="6"/>
  <c r="AK188" i="6"/>
  <c r="AJ188" i="6"/>
  <c r="AI188" i="6"/>
  <c r="AH188" i="6"/>
  <c r="AG188" i="6"/>
  <c r="AF188" i="6"/>
  <c r="AE188" i="6"/>
  <c r="AD188" i="6"/>
  <c r="AC188" i="6"/>
  <c r="AB188" i="6"/>
  <c r="AA188" i="6"/>
  <c r="Z188" i="6"/>
  <c r="Y188" i="6"/>
  <c r="X188" i="6"/>
  <c r="V188" i="6"/>
  <c r="U188" i="6"/>
  <c r="S188" i="6"/>
  <c r="R188" i="6"/>
  <c r="H188" i="6"/>
  <c r="W188" i="6" s="1"/>
  <c r="AT187" i="6"/>
  <c r="AS187" i="6"/>
  <c r="AR187" i="6"/>
  <c r="AQ187" i="6"/>
  <c r="AP187" i="6"/>
  <c r="AO187" i="6"/>
  <c r="AN187" i="6"/>
  <c r="AM187" i="6"/>
  <c r="AL187" i="6"/>
  <c r="AK187" i="6"/>
  <c r="AJ187" i="6"/>
  <c r="AI187" i="6"/>
  <c r="AH187" i="6"/>
  <c r="AG187" i="6"/>
  <c r="AF187" i="6"/>
  <c r="AE187" i="6"/>
  <c r="AD187" i="6"/>
  <c r="AC187" i="6"/>
  <c r="AB187" i="6"/>
  <c r="AA187" i="6"/>
  <c r="W187" i="6"/>
  <c r="V187" i="6"/>
  <c r="T187" i="6"/>
  <c r="S187" i="6"/>
  <c r="H187" i="6"/>
  <c r="X187" i="6" s="1"/>
  <c r="AT186" i="6"/>
  <c r="AS186" i="6"/>
  <c r="AR186" i="6"/>
  <c r="AQ186" i="6"/>
  <c r="AP186" i="6"/>
  <c r="AO186" i="6"/>
  <c r="AN186" i="6"/>
  <c r="AM186" i="6"/>
  <c r="AL186" i="6"/>
  <c r="AK186" i="6"/>
  <c r="AJ186" i="6"/>
  <c r="AI186" i="6"/>
  <c r="AH186" i="6"/>
  <c r="AG186" i="6"/>
  <c r="AF186" i="6"/>
  <c r="AE186" i="6"/>
  <c r="AD186" i="6"/>
  <c r="AC186" i="6"/>
  <c r="AB186" i="6"/>
  <c r="AA186" i="6"/>
  <c r="Q186" i="6"/>
  <c r="H186" i="6"/>
  <c r="AT185" i="6"/>
  <c r="AS185" i="6"/>
  <c r="AR185" i="6"/>
  <c r="AQ185" i="6"/>
  <c r="AP185" i="6"/>
  <c r="AO185" i="6"/>
  <c r="AN185" i="6"/>
  <c r="AM185" i="6"/>
  <c r="AL185" i="6"/>
  <c r="AK185" i="6"/>
  <c r="AJ185" i="6"/>
  <c r="AI185" i="6"/>
  <c r="AH185" i="6"/>
  <c r="AG185" i="6"/>
  <c r="AF185" i="6"/>
  <c r="AE185" i="6"/>
  <c r="AD185" i="6"/>
  <c r="AC185" i="6"/>
  <c r="AB185" i="6"/>
  <c r="AA185" i="6"/>
  <c r="U185" i="6"/>
  <c r="R185" i="6"/>
  <c r="H185" i="6"/>
  <c r="T185" i="6" s="1"/>
  <c r="AT184" i="6"/>
  <c r="AS184" i="6"/>
  <c r="AR184" i="6"/>
  <c r="AQ184" i="6"/>
  <c r="AP184" i="6"/>
  <c r="AO184" i="6"/>
  <c r="AN184" i="6"/>
  <c r="AM184" i="6"/>
  <c r="AL184" i="6"/>
  <c r="AK184" i="6"/>
  <c r="AJ184" i="6"/>
  <c r="AI184" i="6"/>
  <c r="AH184" i="6"/>
  <c r="AG184" i="6"/>
  <c r="AF184" i="6"/>
  <c r="AE184" i="6"/>
  <c r="AD184" i="6"/>
  <c r="AC184" i="6"/>
  <c r="AB184" i="6"/>
  <c r="AA184" i="6"/>
  <c r="H184" i="6"/>
  <c r="X184" i="6" s="1"/>
  <c r="AT183" i="6"/>
  <c r="AS183" i="6"/>
  <c r="AR183" i="6"/>
  <c r="AQ183" i="6"/>
  <c r="AP183" i="6"/>
  <c r="AO183" i="6"/>
  <c r="AN183" i="6"/>
  <c r="AM183" i="6"/>
  <c r="AL183" i="6"/>
  <c r="AK183" i="6"/>
  <c r="AJ183" i="6"/>
  <c r="AI183" i="6"/>
  <c r="AH183" i="6"/>
  <c r="AG183" i="6"/>
  <c r="AF183" i="6"/>
  <c r="AE183" i="6"/>
  <c r="AD183" i="6"/>
  <c r="AC183" i="6"/>
  <c r="AB183" i="6"/>
  <c r="AA183" i="6"/>
  <c r="U183" i="6"/>
  <c r="H183" i="6"/>
  <c r="S183" i="6" s="1"/>
  <c r="B179" i="6"/>
  <c r="L174" i="6"/>
  <c r="L173" i="6"/>
  <c r="L172" i="6"/>
  <c r="AT159" i="6"/>
  <c r="AS159" i="6"/>
  <c r="AR159" i="6"/>
  <c r="AQ159" i="6"/>
  <c r="AP159" i="6"/>
  <c r="AO159" i="6"/>
  <c r="AN159" i="6"/>
  <c r="AM159" i="6"/>
  <c r="AL159" i="6"/>
  <c r="AK159" i="6"/>
  <c r="AJ159" i="6"/>
  <c r="AI159" i="6"/>
  <c r="AH159" i="6"/>
  <c r="AG159" i="6"/>
  <c r="AF159" i="6"/>
  <c r="AE159" i="6"/>
  <c r="AD159" i="6"/>
  <c r="AC159" i="6"/>
  <c r="AB159" i="6"/>
  <c r="AA159" i="6"/>
  <c r="Z159" i="6"/>
  <c r="Y159" i="6"/>
  <c r="X159" i="6"/>
  <c r="W159" i="6"/>
  <c r="V159" i="6"/>
  <c r="U159" i="6"/>
  <c r="T159" i="6"/>
  <c r="S159" i="6"/>
  <c r="R159" i="6"/>
  <c r="Q159" i="6"/>
  <c r="H159" i="6"/>
  <c r="AT158" i="6"/>
  <c r="AS158" i="6"/>
  <c r="AR158" i="6"/>
  <c r="AQ158" i="6"/>
  <c r="AP158" i="6"/>
  <c r="AO158" i="6"/>
  <c r="AN158" i="6"/>
  <c r="AM158" i="6"/>
  <c r="AL158" i="6"/>
  <c r="AK158" i="6"/>
  <c r="AJ158" i="6"/>
  <c r="AI158" i="6"/>
  <c r="AH158" i="6"/>
  <c r="AG158" i="6"/>
  <c r="AF158" i="6"/>
  <c r="AE158" i="6"/>
  <c r="AD158" i="6"/>
  <c r="AC158" i="6"/>
  <c r="AB158" i="6"/>
  <c r="AA158" i="6"/>
  <c r="Z158" i="6"/>
  <c r="Y158" i="6"/>
  <c r="X158" i="6"/>
  <c r="W158" i="6"/>
  <c r="V158" i="6"/>
  <c r="U158" i="6"/>
  <c r="T158" i="6"/>
  <c r="S158" i="6"/>
  <c r="R158" i="6"/>
  <c r="Q158" i="6"/>
  <c r="H158" i="6"/>
  <c r="AT157" i="6"/>
  <c r="AS157" i="6"/>
  <c r="AR157" i="6"/>
  <c r="AQ157" i="6"/>
  <c r="AP157" i="6"/>
  <c r="AO157" i="6"/>
  <c r="AN157" i="6"/>
  <c r="AM157" i="6"/>
  <c r="AL157" i="6"/>
  <c r="AK157" i="6"/>
  <c r="AJ157" i="6"/>
  <c r="AI157" i="6"/>
  <c r="AH157" i="6"/>
  <c r="AG157" i="6"/>
  <c r="AF157" i="6"/>
  <c r="AE157" i="6"/>
  <c r="AD157" i="6"/>
  <c r="AC157" i="6"/>
  <c r="AB157" i="6"/>
  <c r="AA157" i="6"/>
  <c r="Z157" i="6"/>
  <c r="Y157" i="6"/>
  <c r="X157" i="6"/>
  <c r="W157" i="6"/>
  <c r="V157" i="6"/>
  <c r="U157" i="6"/>
  <c r="T157" i="6"/>
  <c r="S157" i="6"/>
  <c r="R157" i="6"/>
  <c r="Q157" i="6"/>
  <c r="H157" i="6"/>
  <c r="AT156" i="6"/>
  <c r="AS156" i="6"/>
  <c r="AR156" i="6"/>
  <c r="AQ156" i="6"/>
  <c r="AP156" i="6"/>
  <c r="AO156" i="6"/>
  <c r="AN156" i="6"/>
  <c r="AM156" i="6"/>
  <c r="AL156" i="6"/>
  <c r="AK156" i="6"/>
  <c r="AJ156" i="6"/>
  <c r="AI156" i="6"/>
  <c r="AH156" i="6"/>
  <c r="AG156" i="6"/>
  <c r="AF156" i="6"/>
  <c r="AE156" i="6"/>
  <c r="AD156" i="6"/>
  <c r="AC156" i="6"/>
  <c r="AB156" i="6"/>
  <c r="AA156" i="6"/>
  <c r="Z156" i="6"/>
  <c r="Y156" i="6"/>
  <c r="X156" i="6"/>
  <c r="W156" i="6"/>
  <c r="V156" i="6"/>
  <c r="U156" i="6"/>
  <c r="T156" i="6"/>
  <c r="S156" i="6"/>
  <c r="R156" i="6"/>
  <c r="Q156" i="6"/>
  <c r="H156" i="6"/>
  <c r="AT155" i="6"/>
  <c r="AS155" i="6"/>
  <c r="AR155" i="6"/>
  <c r="AQ155" i="6"/>
  <c r="AP155" i="6"/>
  <c r="AO155" i="6"/>
  <c r="AN155" i="6"/>
  <c r="AM155" i="6"/>
  <c r="AL155" i="6"/>
  <c r="AK155" i="6"/>
  <c r="AJ155" i="6"/>
  <c r="AI155" i="6"/>
  <c r="AH155" i="6"/>
  <c r="AG155" i="6"/>
  <c r="AF155" i="6"/>
  <c r="AE155" i="6"/>
  <c r="AD155" i="6"/>
  <c r="AC155" i="6"/>
  <c r="AB155" i="6"/>
  <c r="AA155" i="6"/>
  <c r="Z155" i="6"/>
  <c r="Y155" i="6"/>
  <c r="X155" i="6"/>
  <c r="W155" i="6"/>
  <c r="V155" i="6"/>
  <c r="U155" i="6"/>
  <c r="T155" i="6"/>
  <c r="S155" i="6"/>
  <c r="R155" i="6"/>
  <c r="Q155" i="6"/>
  <c r="H155" i="6"/>
  <c r="AT154" i="6"/>
  <c r="AS154" i="6"/>
  <c r="AR154" i="6"/>
  <c r="AQ154" i="6"/>
  <c r="AP154" i="6"/>
  <c r="AO154" i="6"/>
  <c r="AN154" i="6"/>
  <c r="AM154" i="6"/>
  <c r="AL154" i="6"/>
  <c r="AK154" i="6"/>
  <c r="AJ154" i="6"/>
  <c r="AI154" i="6"/>
  <c r="AH154" i="6"/>
  <c r="AG154" i="6"/>
  <c r="AF154" i="6"/>
  <c r="AE154" i="6"/>
  <c r="AD154" i="6"/>
  <c r="AC154" i="6"/>
  <c r="AB154" i="6"/>
  <c r="AA154" i="6"/>
  <c r="Z154" i="6"/>
  <c r="Y154" i="6"/>
  <c r="X154" i="6"/>
  <c r="W154" i="6"/>
  <c r="V154" i="6"/>
  <c r="U154" i="6"/>
  <c r="T154" i="6"/>
  <c r="S154" i="6"/>
  <c r="R154" i="6"/>
  <c r="Q154" i="6"/>
  <c r="H154" i="6"/>
  <c r="AT153" i="6"/>
  <c r="AS153" i="6"/>
  <c r="AR153" i="6"/>
  <c r="AQ153" i="6"/>
  <c r="AP153" i="6"/>
  <c r="AO153" i="6"/>
  <c r="AN153" i="6"/>
  <c r="AM153" i="6"/>
  <c r="AL153" i="6"/>
  <c r="AK153" i="6"/>
  <c r="AJ153" i="6"/>
  <c r="AI153" i="6"/>
  <c r="AH153" i="6"/>
  <c r="AG153" i="6"/>
  <c r="AF153" i="6"/>
  <c r="AE153" i="6"/>
  <c r="AD153" i="6"/>
  <c r="AC153" i="6"/>
  <c r="AB153" i="6"/>
  <c r="AA153" i="6"/>
  <c r="Z153" i="6"/>
  <c r="Y153" i="6"/>
  <c r="X153" i="6"/>
  <c r="W153" i="6"/>
  <c r="V153" i="6"/>
  <c r="U153" i="6"/>
  <c r="T153" i="6"/>
  <c r="S153" i="6"/>
  <c r="R153" i="6"/>
  <c r="Q153" i="6"/>
  <c r="H153" i="6"/>
  <c r="AT152" i="6"/>
  <c r="AS152" i="6"/>
  <c r="AR152" i="6"/>
  <c r="AQ152" i="6"/>
  <c r="AP152" i="6"/>
  <c r="AO152" i="6"/>
  <c r="AN152" i="6"/>
  <c r="AM152" i="6"/>
  <c r="AL152" i="6"/>
  <c r="AK152" i="6"/>
  <c r="AJ152" i="6"/>
  <c r="AI152" i="6"/>
  <c r="AH152" i="6"/>
  <c r="AG152" i="6"/>
  <c r="AF152" i="6"/>
  <c r="AE152" i="6"/>
  <c r="AD152" i="6"/>
  <c r="AC152" i="6"/>
  <c r="AB152" i="6"/>
  <c r="AA152" i="6"/>
  <c r="Z152" i="6"/>
  <c r="Y152" i="6"/>
  <c r="X152" i="6"/>
  <c r="W152" i="6"/>
  <c r="V152" i="6"/>
  <c r="U152" i="6"/>
  <c r="T152" i="6"/>
  <c r="S152" i="6"/>
  <c r="R152" i="6"/>
  <c r="Q152" i="6"/>
  <c r="H152" i="6"/>
  <c r="AT151" i="6"/>
  <c r="AS151" i="6"/>
  <c r="AR151" i="6"/>
  <c r="AQ151" i="6"/>
  <c r="AP151" i="6"/>
  <c r="AO151" i="6"/>
  <c r="AN151" i="6"/>
  <c r="AM151" i="6"/>
  <c r="AL151" i="6"/>
  <c r="AK151" i="6"/>
  <c r="AJ151" i="6"/>
  <c r="AI151" i="6"/>
  <c r="AH151" i="6"/>
  <c r="AG151" i="6"/>
  <c r="AF151" i="6"/>
  <c r="AE151" i="6"/>
  <c r="AD151" i="6"/>
  <c r="AC151" i="6"/>
  <c r="AB151" i="6"/>
  <c r="AA151" i="6"/>
  <c r="Z151" i="6"/>
  <c r="Y151" i="6"/>
  <c r="X151" i="6"/>
  <c r="W151" i="6"/>
  <c r="V151" i="6"/>
  <c r="U151" i="6"/>
  <c r="T151" i="6"/>
  <c r="S151" i="6"/>
  <c r="R151" i="6"/>
  <c r="Q151" i="6"/>
  <c r="H151" i="6"/>
  <c r="AT150" i="6"/>
  <c r="AS150" i="6"/>
  <c r="AR150" i="6"/>
  <c r="AQ150" i="6"/>
  <c r="AP150" i="6"/>
  <c r="AO150" i="6"/>
  <c r="AN150" i="6"/>
  <c r="AM150" i="6"/>
  <c r="AL150" i="6"/>
  <c r="AK150" i="6"/>
  <c r="AJ150" i="6"/>
  <c r="AI150" i="6"/>
  <c r="AH150" i="6"/>
  <c r="AG150" i="6"/>
  <c r="AF150" i="6"/>
  <c r="AE150" i="6"/>
  <c r="AD150" i="6"/>
  <c r="AC150" i="6"/>
  <c r="AB150" i="6"/>
  <c r="AA150" i="6"/>
  <c r="Z150" i="6"/>
  <c r="Y150" i="6"/>
  <c r="X150" i="6"/>
  <c r="W150" i="6"/>
  <c r="V150" i="6"/>
  <c r="U150" i="6"/>
  <c r="T150" i="6"/>
  <c r="S150" i="6"/>
  <c r="R150" i="6"/>
  <c r="Q150" i="6"/>
  <c r="H150" i="6"/>
  <c r="AT149" i="6"/>
  <c r="AS149" i="6"/>
  <c r="AR149" i="6"/>
  <c r="AQ149" i="6"/>
  <c r="AP149" i="6"/>
  <c r="AO149" i="6"/>
  <c r="AN149" i="6"/>
  <c r="AM149" i="6"/>
  <c r="AL149" i="6"/>
  <c r="AK149" i="6"/>
  <c r="AJ149" i="6"/>
  <c r="AI149" i="6"/>
  <c r="AH149" i="6"/>
  <c r="AG149" i="6"/>
  <c r="AF149" i="6"/>
  <c r="AE149" i="6"/>
  <c r="AD149" i="6"/>
  <c r="AC149" i="6"/>
  <c r="AB149" i="6"/>
  <c r="AA149" i="6"/>
  <c r="Z149" i="6"/>
  <c r="Y149" i="6"/>
  <c r="X149" i="6"/>
  <c r="W149" i="6"/>
  <c r="V149" i="6"/>
  <c r="U149" i="6"/>
  <c r="T149" i="6"/>
  <c r="S149" i="6"/>
  <c r="R149" i="6"/>
  <c r="Q149" i="6"/>
  <c r="H149" i="6"/>
  <c r="AT148" i="6"/>
  <c r="AS148" i="6"/>
  <c r="AR148" i="6"/>
  <c r="AQ148" i="6"/>
  <c r="AP148" i="6"/>
  <c r="AO148" i="6"/>
  <c r="AN148" i="6"/>
  <c r="AM148" i="6"/>
  <c r="AL148" i="6"/>
  <c r="AK148" i="6"/>
  <c r="AJ148" i="6"/>
  <c r="AI148" i="6"/>
  <c r="AH148" i="6"/>
  <c r="AG148" i="6"/>
  <c r="AF148" i="6"/>
  <c r="AE148" i="6"/>
  <c r="AD148" i="6"/>
  <c r="AC148" i="6"/>
  <c r="AB148" i="6"/>
  <c r="AA148" i="6"/>
  <c r="H148" i="6"/>
  <c r="T148" i="6" s="1"/>
  <c r="AT147" i="6"/>
  <c r="AS147" i="6"/>
  <c r="AR147" i="6"/>
  <c r="AQ147" i="6"/>
  <c r="AP147" i="6"/>
  <c r="AO147" i="6"/>
  <c r="AN147" i="6"/>
  <c r="AM147" i="6"/>
  <c r="AL147" i="6"/>
  <c r="AK147" i="6"/>
  <c r="AJ147" i="6"/>
  <c r="AI147" i="6"/>
  <c r="AH147" i="6"/>
  <c r="AG147" i="6"/>
  <c r="AF147" i="6"/>
  <c r="AE147" i="6"/>
  <c r="AD147" i="6"/>
  <c r="AC147" i="6"/>
  <c r="AB147" i="6"/>
  <c r="AA147" i="6"/>
  <c r="Z147" i="6"/>
  <c r="Y147" i="6"/>
  <c r="X147" i="6"/>
  <c r="W147" i="6"/>
  <c r="U147" i="6"/>
  <c r="T147" i="6"/>
  <c r="S147" i="6"/>
  <c r="R147" i="6"/>
  <c r="H147" i="6"/>
  <c r="Q147" i="6" s="1"/>
  <c r="AT146" i="6"/>
  <c r="AS146" i="6"/>
  <c r="AR146" i="6"/>
  <c r="AQ146" i="6"/>
  <c r="AP146" i="6"/>
  <c r="AO146" i="6"/>
  <c r="AN146" i="6"/>
  <c r="AM146" i="6"/>
  <c r="AL146" i="6"/>
  <c r="AK146" i="6"/>
  <c r="AJ146" i="6"/>
  <c r="AI146" i="6"/>
  <c r="AH146" i="6"/>
  <c r="AG146" i="6"/>
  <c r="AF146" i="6"/>
  <c r="AE146" i="6"/>
  <c r="AD146" i="6"/>
  <c r="AC146" i="6"/>
  <c r="AB146" i="6"/>
  <c r="AA146" i="6"/>
  <c r="H146" i="6"/>
  <c r="U146" i="6" s="1"/>
  <c r="AT145" i="6"/>
  <c r="AS145" i="6"/>
  <c r="AR145" i="6"/>
  <c r="AQ145" i="6"/>
  <c r="AP145" i="6"/>
  <c r="AO145" i="6"/>
  <c r="AN145" i="6"/>
  <c r="AM145" i="6"/>
  <c r="AL145" i="6"/>
  <c r="AK145" i="6"/>
  <c r="AJ145" i="6"/>
  <c r="AI145" i="6"/>
  <c r="AH145" i="6"/>
  <c r="AG145" i="6"/>
  <c r="AF145" i="6"/>
  <c r="AE145" i="6"/>
  <c r="AD145" i="6"/>
  <c r="AC145" i="6"/>
  <c r="AB145" i="6"/>
  <c r="AA145" i="6"/>
  <c r="D145" i="6"/>
  <c r="H145" i="6" s="1"/>
  <c r="AT144" i="6"/>
  <c r="AS144" i="6"/>
  <c r="AR144" i="6"/>
  <c r="AQ144" i="6"/>
  <c r="AP144" i="6"/>
  <c r="AO144" i="6"/>
  <c r="AN144" i="6"/>
  <c r="AM144" i="6"/>
  <c r="AL144" i="6"/>
  <c r="AK144" i="6"/>
  <c r="AJ144" i="6"/>
  <c r="AI144" i="6"/>
  <c r="AH144" i="6"/>
  <c r="AG144" i="6"/>
  <c r="AF144" i="6"/>
  <c r="AE144" i="6"/>
  <c r="AD144" i="6"/>
  <c r="AC144" i="6"/>
  <c r="AB144" i="6"/>
  <c r="AA144" i="6"/>
  <c r="U144" i="6"/>
  <c r="H144" i="6"/>
  <c r="Y144" i="6" s="1"/>
  <c r="B140" i="6"/>
  <c r="L135" i="6"/>
  <c r="L134" i="6"/>
  <c r="L133" i="6"/>
  <c r="AT122" i="6"/>
  <c r="AS122" i="6"/>
  <c r="AR122" i="6"/>
  <c r="AQ122" i="6"/>
  <c r="AP122" i="6"/>
  <c r="AO122" i="6"/>
  <c r="AN122" i="6"/>
  <c r="AM122" i="6"/>
  <c r="AL122" i="6"/>
  <c r="AK122" i="6"/>
  <c r="AJ122" i="6"/>
  <c r="AI122" i="6"/>
  <c r="AH122" i="6"/>
  <c r="AG122" i="6"/>
  <c r="AF122" i="6"/>
  <c r="AE122" i="6"/>
  <c r="AD122" i="6"/>
  <c r="AC122" i="6"/>
  <c r="AB122" i="6"/>
  <c r="AA122" i="6"/>
  <c r="Z122" i="6"/>
  <c r="Y122" i="6"/>
  <c r="X122" i="6"/>
  <c r="W122" i="6"/>
  <c r="V122" i="6"/>
  <c r="U122" i="6"/>
  <c r="T122" i="6"/>
  <c r="S122" i="6"/>
  <c r="R122" i="6"/>
  <c r="Q122" i="6"/>
  <c r="H122" i="6"/>
  <c r="AT121" i="6"/>
  <c r="AS121" i="6"/>
  <c r="AR121" i="6"/>
  <c r="AQ121" i="6"/>
  <c r="AP121" i="6"/>
  <c r="AO121" i="6"/>
  <c r="AN121" i="6"/>
  <c r="AM121" i="6"/>
  <c r="AL121" i="6"/>
  <c r="AK121" i="6"/>
  <c r="AJ121" i="6"/>
  <c r="AI121" i="6"/>
  <c r="AH121" i="6"/>
  <c r="AG121" i="6"/>
  <c r="AF121" i="6"/>
  <c r="AE121" i="6"/>
  <c r="AD121" i="6"/>
  <c r="AC121" i="6"/>
  <c r="AB121" i="6"/>
  <c r="AA121" i="6"/>
  <c r="Z121" i="6"/>
  <c r="Y121" i="6"/>
  <c r="X121" i="6"/>
  <c r="W121" i="6"/>
  <c r="V121" i="6"/>
  <c r="U121" i="6"/>
  <c r="T121" i="6"/>
  <c r="S121" i="6"/>
  <c r="R121" i="6"/>
  <c r="Q121" i="6"/>
  <c r="H121" i="6"/>
  <c r="AT120" i="6"/>
  <c r="AS120" i="6"/>
  <c r="AR120" i="6"/>
  <c r="AQ120" i="6"/>
  <c r="AP120" i="6"/>
  <c r="AO120" i="6"/>
  <c r="AN120" i="6"/>
  <c r="AM120" i="6"/>
  <c r="AL120" i="6"/>
  <c r="AK120" i="6"/>
  <c r="AJ120" i="6"/>
  <c r="AI120" i="6"/>
  <c r="AH120" i="6"/>
  <c r="AG120" i="6"/>
  <c r="AF120" i="6"/>
  <c r="AE120" i="6"/>
  <c r="AD120" i="6"/>
  <c r="AC120" i="6"/>
  <c r="AB120" i="6"/>
  <c r="AA120" i="6"/>
  <c r="Z120" i="6"/>
  <c r="Y120" i="6"/>
  <c r="X120" i="6"/>
  <c r="W120" i="6"/>
  <c r="V120" i="6"/>
  <c r="U120" i="6"/>
  <c r="T120" i="6"/>
  <c r="S120" i="6"/>
  <c r="R120" i="6"/>
  <c r="Q120" i="6"/>
  <c r="H120" i="6"/>
  <c r="AT119" i="6"/>
  <c r="AS119" i="6"/>
  <c r="AR119" i="6"/>
  <c r="AQ119" i="6"/>
  <c r="AP119" i="6"/>
  <c r="AO119" i="6"/>
  <c r="AN119" i="6"/>
  <c r="AM119" i="6"/>
  <c r="AL119" i="6"/>
  <c r="AK119" i="6"/>
  <c r="AJ119" i="6"/>
  <c r="AI119" i="6"/>
  <c r="AH119" i="6"/>
  <c r="AG119" i="6"/>
  <c r="AF119" i="6"/>
  <c r="AE119" i="6"/>
  <c r="AD119" i="6"/>
  <c r="AC119" i="6"/>
  <c r="AB119" i="6"/>
  <c r="AA119" i="6"/>
  <c r="Z119" i="6"/>
  <c r="Y119" i="6"/>
  <c r="X119" i="6"/>
  <c r="W119" i="6"/>
  <c r="V119" i="6"/>
  <c r="U119" i="6"/>
  <c r="T119" i="6"/>
  <c r="S119" i="6"/>
  <c r="R119" i="6"/>
  <c r="Q119" i="6"/>
  <c r="H119" i="6"/>
  <c r="AT118" i="6"/>
  <c r="AS118" i="6"/>
  <c r="AR118" i="6"/>
  <c r="AQ118" i="6"/>
  <c r="AP118" i="6"/>
  <c r="AO118" i="6"/>
  <c r="AN118" i="6"/>
  <c r="AM118" i="6"/>
  <c r="AL118" i="6"/>
  <c r="AK118" i="6"/>
  <c r="AJ118" i="6"/>
  <c r="AI118" i="6"/>
  <c r="AH118" i="6"/>
  <c r="AG118" i="6"/>
  <c r="AF118" i="6"/>
  <c r="AE118" i="6"/>
  <c r="AD118" i="6"/>
  <c r="AC118" i="6"/>
  <c r="AB118" i="6"/>
  <c r="AA118" i="6"/>
  <c r="Z118" i="6"/>
  <c r="Y118" i="6"/>
  <c r="X118" i="6"/>
  <c r="W118" i="6"/>
  <c r="V118" i="6"/>
  <c r="U118" i="6"/>
  <c r="T118" i="6"/>
  <c r="S118" i="6"/>
  <c r="R118" i="6"/>
  <c r="Q118" i="6"/>
  <c r="H118" i="6"/>
  <c r="AT117" i="6"/>
  <c r="AS117" i="6"/>
  <c r="AR117" i="6"/>
  <c r="AQ117" i="6"/>
  <c r="AP117" i="6"/>
  <c r="AO117" i="6"/>
  <c r="AN117" i="6"/>
  <c r="AM117" i="6"/>
  <c r="AL117" i="6"/>
  <c r="AK117" i="6"/>
  <c r="AJ117" i="6"/>
  <c r="AI117" i="6"/>
  <c r="AH117" i="6"/>
  <c r="AG117" i="6"/>
  <c r="AF117" i="6"/>
  <c r="AE117" i="6"/>
  <c r="AD117" i="6"/>
  <c r="AC117" i="6"/>
  <c r="AB117" i="6"/>
  <c r="AA117" i="6"/>
  <c r="Z117" i="6"/>
  <c r="Y117" i="6"/>
  <c r="X117" i="6"/>
  <c r="W117" i="6"/>
  <c r="V117" i="6"/>
  <c r="U117" i="6"/>
  <c r="T117" i="6"/>
  <c r="S117" i="6"/>
  <c r="R117" i="6"/>
  <c r="Q117" i="6"/>
  <c r="H117" i="6"/>
  <c r="AT116" i="6"/>
  <c r="AS116" i="6"/>
  <c r="AR116" i="6"/>
  <c r="AQ116" i="6"/>
  <c r="AP116" i="6"/>
  <c r="AO116" i="6"/>
  <c r="AN116" i="6"/>
  <c r="AM116" i="6"/>
  <c r="AL116" i="6"/>
  <c r="AK116" i="6"/>
  <c r="AJ116" i="6"/>
  <c r="AI116" i="6"/>
  <c r="AH116" i="6"/>
  <c r="AG116" i="6"/>
  <c r="AF116" i="6"/>
  <c r="AE116" i="6"/>
  <c r="AD116" i="6"/>
  <c r="AC116" i="6"/>
  <c r="AB116" i="6"/>
  <c r="AA116" i="6"/>
  <c r="Z116" i="6"/>
  <c r="Y116" i="6"/>
  <c r="X116" i="6"/>
  <c r="W116" i="6"/>
  <c r="V116" i="6"/>
  <c r="U116" i="6"/>
  <c r="T116" i="6"/>
  <c r="S116" i="6"/>
  <c r="R116" i="6"/>
  <c r="Q116" i="6"/>
  <c r="H116" i="6"/>
  <c r="AT115" i="6"/>
  <c r="AS115" i="6"/>
  <c r="AR115" i="6"/>
  <c r="AQ115" i="6"/>
  <c r="AP115" i="6"/>
  <c r="AO115" i="6"/>
  <c r="AN115" i="6"/>
  <c r="AM115" i="6"/>
  <c r="AL115" i="6"/>
  <c r="AK115" i="6"/>
  <c r="AJ115" i="6"/>
  <c r="AI115" i="6"/>
  <c r="AH115" i="6"/>
  <c r="AG115" i="6"/>
  <c r="AF115" i="6"/>
  <c r="AE115" i="6"/>
  <c r="AD115" i="6"/>
  <c r="AC115" i="6"/>
  <c r="AB115" i="6"/>
  <c r="AA115" i="6"/>
  <c r="Z115" i="6"/>
  <c r="Y115" i="6"/>
  <c r="X115" i="6"/>
  <c r="W115" i="6"/>
  <c r="V115" i="6"/>
  <c r="U115" i="6"/>
  <c r="T115" i="6"/>
  <c r="S115" i="6"/>
  <c r="R115" i="6"/>
  <c r="Q115" i="6"/>
  <c r="H115" i="6"/>
  <c r="AT114" i="6"/>
  <c r="AS114" i="6"/>
  <c r="AR114" i="6"/>
  <c r="AQ114" i="6"/>
  <c r="AP114" i="6"/>
  <c r="AO114" i="6"/>
  <c r="AN114" i="6"/>
  <c r="AM114" i="6"/>
  <c r="AL114" i="6"/>
  <c r="AK114" i="6"/>
  <c r="AJ114" i="6"/>
  <c r="AI114" i="6"/>
  <c r="AH114" i="6"/>
  <c r="AG114" i="6"/>
  <c r="AF114" i="6"/>
  <c r="AE114" i="6"/>
  <c r="AD114" i="6"/>
  <c r="AC114" i="6"/>
  <c r="AB114" i="6"/>
  <c r="AA114" i="6"/>
  <c r="Z114" i="6"/>
  <c r="Y114" i="6"/>
  <c r="X114" i="6"/>
  <c r="W114" i="6"/>
  <c r="V114" i="6"/>
  <c r="U114" i="6"/>
  <c r="T114" i="6"/>
  <c r="S114" i="6"/>
  <c r="R114" i="6"/>
  <c r="Q114" i="6"/>
  <c r="H114" i="6"/>
  <c r="AT113" i="6"/>
  <c r="AS113" i="6"/>
  <c r="AR113" i="6"/>
  <c r="AQ113" i="6"/>
  <c r="AP113" i="6"/>
  <c r="AO113" i="6"/>
  <c r="AN113" i="6"/>
  <c r="AM113" i="6"/>
  <c r="AL113" i="6"/>
  <c r="AK113" i="6"/>
  <c r="AJ113" i="6"/>
  <c r="AI113" i="6"/>
  <c r="AH113" i="6"/>
  <c r="AG113" i="6"/>
  <c r="AF113" i="6"/>
  <c r="AE113" i="6"/>
  <c r="AD113" i="6"/>
  <c r="AC113" i="6"/>
  <c r="AB113" i="6"/>
  <c r="AA113" i="6"/>
  <c r="Z113" i="6"/>
  <c r="Y113" i="6"/>
  <c r="X113" i="6"/>
  <c r="W113" i="6"/>
  <c r="V113" i="6"/>
  <c r="U113" i="6"/>
  <c r="T113" i="6"/>
  <c r="S113" i="6"/>
  <c r="R113" i="6"/>
  <c r="Q113" i="6"/>
  <c r="H113" i="6"/>
  <c r="AT112" i="6"/>
  <c r="AS112" i="6"/>
  <c r="AR112" i="6"/>
  <c r="AQ112" i="6"/>
  <c r="AP112" i="6"/>
  <c r="AO112" i="6"/>
  <c r="AN112" i="6"/>
  <c r="AM112" i="6"/>
  <c r="AL112" i="6"/>
  <c r="AK112" i="6"/>
  <c r="AJ112" i="6"/>
  <c r="AI112" i="6"/>
  <c r="AH112" i="6"/>
  <c r="AG112" i="6"/>
  <c r="AF112" i="6"/>
  <c r="AE112" i="6"/>
  <c r="AD112" i="6"/>
  <c r="AC112" i="6"/>
  <c r="AB112" i="6"/>
  <c r="AA112" i="6"/>
  <c r="Z112" i="6"/>
  <c r="Y112" i="6"/>
  <c r="X112" i="6"/>
  <c r="W112" i="6"/>
  <c r="V112" i="6"/>
  <c r="U112" i="6"/>
  <c r="T112" i="6"/>
  <c r="S112" i="6"/>
  <c r="R112" i="6"/>
  <c r="Q112" i="6"/>
  <c r="H112" i="6"/>
  <c r="AT111" i="6"/>
  <c r="AS111" i="6"/>
  <c r="AR111" i="6"/>
  <c r="AQ111" i="6"/>
  <c r="AP111" i="6"/>
  <c r="AO111" i="6"/>
  <c r="AN111" i="6"/>
  <c r="AM111" i="6"/>
  <c r="AL111" i="6"/>
  <c r="AK111" i="6"/>
  <c r="AJ111" i="6"/>
  <c r="AI111" i="6"/>
  <c r="AH111" i="6"/>
  <c r="AG111" i="6"/>
  <c r="AF111" i="6"/>
  <c r="AE111" i="6"/>
  <c r="AD111" i="6"/>
  <c r="AC111" i="6"/>
  <c r="AB111" i="6"/>
  <c r="AA111" i="6"/>
  <c r="Z111" i="6"/>
  <c r="Y111" i="6"/>
  <c r="X111" i="6"/>
  <c r="W111" i="6"/>
  <c r="V111" i="6"/>
  <c r="U111" i="6"/>
  <c r="T111" i="6"/>
  <c r="S111" i="6"/>
  <c r="R111" i="6"/>
  <c r="Q111" i="6"/>
  <c r="H111" i="6"/>
  <c r="AT110" i="6"/>
  <c r="AS110" i="6"/>
  <c r="AR110" i="6"/>
  <c r="AQ110" i="6"/>
  <c r="AP110" i="6"/>
  <c r="AO110" i="6"/>
  <c r="AN110" i="6"/>
  <c r="AM110" i="6"/>
  <c r="AL110" i="6"/>
  <c r="AK110" i="6"/>
  <c r="AJ110" i="6"/>
  <c r="AI110" i="6"/>
  <c r="AH110" i="6"/>
  <c r="AG110" i="6"/>
  <c r="AF110" i="6"/>
  <c r="AE110" i="6"/>
  <c r="AD110" i="6"/>
  <c r="AC110" i="6"/>
  <c r="AB110" i="6"/>
  <c r="AA110" i="6"/>
  <c r="Z110" i="6"/>
  <c r="Y110" i="6"/>
  <c r="X110" i="6"/>
  <c r="W110" i="6"/>
  <c r="V110" i="6"/>
  <c r="U110" i="6"/>
  <c r="T110" i="6"/>
  <c r="S110" i="6"/>
  <c r="R110" i="6"/>
  <c r="Q110" i="6"/>
  <c r="H110" i="6"/>
  <c r="AT109" i="6"/>
  <c r="AS109" i="6"/>
  <c r="AR109" i="6"/>
  <c r="AQ109" i="6"/>
  <c r="AP109" i="6"/>
  <c r="AO109" i="6"/>
  <c r="AN109" i="6"/>
  <c r="AM109" i="6"/>
  <c r="AL109" i="6"/>
  <c r="AK109" i="6"/>
  <c r="AJ109" i="6"/>
  <c r="AI109" i="6"/>
  <c r="AH109" i="6"/>
  <c r="AG109" i="6"/>
  <c r="AF109" i="6"/>
  <c r="AE109" i="6"/>
  <c r="AD109" i="6"/>
  <c r="AC109" i="6"/>
  <c r="AB109" i="6"/>
  <c r="AA109" i="6"/>
  <c r="Z109" i="6"/>
  <c r="Y109" i="6"/>
  <c r="X109" i="6"/>
  <c r="W109" i="6"/>
  <c r="V109" i="6"/>
  <c r="U109" i="6"/>
  <c r="T109" i="6"/>
  <c r="S109" i="6"/>
  <c r="R109" i="6"/>
  <c r="Q109" i="6"/>
  <c r="H109" i="6"/>
  <c r="AT108" i="6"/>
  <c r="AS108" i="6"/>
  <c r="AR108" i="6"/>
  <c r="AQ108" i="6"/>
  <c r="AP108" i="6"/>
  <c r="AO108" i="6"/>
  <c r="AN108" i="6"/>
  <c r="AM108" i="6"/>
  <c r="AL108" i="6"/>
  <c r="AK108" i="6"/>
  <c r="AJ108" i="6"/>
  <c r="AI108" i="6"/>
  <c r="AH108" i="6"/>
  <c r="AG108" i="6"/>
  <c r="AF108" i="6"/>
  <c r="AE108" i="6"/>
  <c r="AD108" i="6"/>
  <c r="AC108" i="6"/>
  <c r="AB108" i="6"/>
  <c r="AA108" i="6"/>
  <c r="Z108" i="6"/>
  <c r="Y108" i="6"/>
  <c r="X108" i="6"/>
  <c r="W108" i="6"/>
  <c r="V108" i="6"/>
  <c r="H108" i="6"/>
  <c r="AT107" i="6"/>
  <c r="AS107" i="6"/>
  <c r="AR107" i="6"/>
  <c r="AQ107" i="6"/>
  <c r="AP107" i="6"/>
  <c r="AO107" i="6"/>
  <c r="AN107" i="6"/>
  <c r="AM107" i="6"/>
  <c r="AL107" i="6"/>
  <c r="AK107" i="6"/>
  <c r="AJ107" i="6"/>
  <c r="AI107" i="6"/>
  <c r="AH107" i="6"/>
  <c r="AG107" i="6"/>
  <c r="AF107" i="6"/>
  <c r="AE107" i="6"/>
  <c r="AD107" i="6"/>
  <c r="AC107" i="6"/>
  <c r="AB107" i="6"/>
  <c r="AA107" i="6"/>
  <c r="Z107" i="6"/>
  <c r="Y107" i="6"/>
  <c r="X107" i="6"/>
  <c r="W107" i="6"/>
  <c r="V107" i="6"/>
  <c r="R107" i="6"/>
  <c r="H107" i="6"/>
  <c r="Q107" i="6" s="1"/>
  <c r="B103" i="6"/>
  <c r="L98" i="6"/>
  <c r="L97" i="6"/>
  <c r="L96" i="6"/>
  <c r="AT85" i="6"/>
  <c r="AS85" i="6"/>
  <c r="AR85" i="6"/>
  <c r="AQ85" i="6"/>
  <c r="AP85" i="6"/>
  <c r="AO85" i="6"/>
  <c r="AN85" i="6"/>
  <c r="AM85" i="6"/>
  <c r="AL85" i="6"/>
  <c r="AK85" i="6"/>
  <c r="AJ85" i="6"/>
  <c r="AI85" i="6"/>
  <c r="AH85" i="6"/>
  <c r="AG85" i="6"/>
  <c r="AF85" i="6"/>
  <c r="AE85" i="6"/>
  <c r="AD85" i="6"/>
  <c r="AC85" i="6"/>
  <c r="AB85" i="6"/>
  <c r="AA85" i="6"/>
  <c r="Z85" i="6"/>
  <c r="Y85" i="6"/>
  <c r="X85" i="6"/>
  <c r="W85" i="6"/>
  <c r="V85" i="6"/>
  <c r="U85" i="6"/>
  <c r="T85" i="6"/>
  <c r="S85" i="6"/>
  <c r="R85" i="6"/>
  <c r="Q85" i="6"/>
  <c r="H85" i="6"/>
  <c r="AT84" i="6"/>
  <c r="AS84" i="6"/>
  <c r="AR84" i="6"/>
  <c r="AQ84" i="6"/>
  <c r="AP84" i="6"/>
  <c r="AO84" i="6"/>
  <c r="AN84" i="6"/>
  <c r="AM84" i="6"/>
  <c r="AL84" i="6"/>
  <c r="AK84" i="6"/>
  <c r="AJ84" i="6"/>
  <c r="AI84" i="6"/>
  <c r="AH84" i="6"/>
  <c r="AG84" i="6"/>
  <c r="AF84" i="6"/>
  <c r="AE84" i="6"/>
  <c r="AD84" i="6"/>
  <c r="AC84" i="6"/>
  <c r="AB84" i="6"/>
  <c r="AA84" i="6"/>
  <c r="Z84" i="6"/>
  <c r="Y84" i="6"/>
  <c r="X84" i="6"/>
  <c r="W84" i="6"/>
  <c r="V84" i="6"/>
  <c r="U84" i="6"/>
  <c r="T84" i="6"/>
  <c r="S84" i="6"/>
  <c r="R84" i="6"/>
  <c r="Q84" i="6"/>
  <c r="H84" i="6"/>
  <c r="AT83" i="6"/>
  <c r="AS83" i="6"/>
  <c r="AR83" i="6"/>
  <c r="AQ83" i="6"/>
  <c r="AP83" i="6"/>
  <c r="AO83" i="6"/>
  <c r="AN83" i="6"/>
  <c r="AM83" i="6"/>
  <c r="AL83" i="6"/>
  <c r="AK83" i="6"/>
  <c r="AJ83" i="6"/>
  <c r="AI83" i="6"/>
  <c r="AH83" i="6"/>
  <c r="AG83" i="6"/>
  <c r="AF83" i="6"/>
  <c r="AE83" i="6"/>
  <c r="AD83" i="6"/>
  <c r="AC83" i="6"/>
  <c r="AB83" i="6"/>
  <c r="AA83" i="6"/>
  <c r="Z83" i="6"/>
  <c r="Y83" i="6"/>
  <c r="X83" i="6"/>
  <c r="W83" i="6"/>
  <c r="V83" i="6"/>
  <c r="U83" i="6"/>
  <c r="T83" i="6"/>
  <c r="S83" i="6"/>
  <c r="R83" i="6"/>
  <c r="Q83" i="6"/>
  <c r="H83" i="6"/>
  <c r="AT82" i="6"/>
  <c r="AS82" i="6"/>
  <c r="AR82" i="6"/>
  <c r="AQ82" i="6"/>
  <c r="AP82" i="6"/>
  <c r="AO82" i="6"/>
  <c r="AN82" i="6"/>
  <c r="AM82" i="6"/>
  <c r="AL82" i="6"/>
  <c r="AK82" i="6"/>
  <c r="AJ82" i="6"/>
  <c r="AI82" i="6"/>
  <c r="AH82" i="6"/>
  <c r="AG82" i="6"/>
  <c r="AF82" i="6"/>
  <c r="AE82" i="6"/>
  <c r="AD82" i="6"/>
  <c r="AC82" i="6"/>
  <c r="AB82" i="6"/>
  <c r="AA82" i="6"/>
  <c r="Z82" i="6"/>
  <c r="Y82" i="6"/>
  <c r="X82" i="6"/>
  <c r="W82" i="6"/>
  <c r="V82" i="6"/>
  <c r="U82" i="6"/>
  <c r="T82" i="6"/>
  <c r="S82" i="6"/>
  <c r="R82" i="6"/>
  <c r="Q82" i="6"/>
  <c r="H82" i="6"/>
  <c r="AT81" i="6"/>
  <c r="AS81" i="6"/>
  <c r="AR81" i="6"/>
  <c r="AQ81" i="6"/>
  <c r="AP81" i="6"/>
  <c r="AO81" i="6"/>
  <c r="AN81" i="6"/>
  <c r="AM81" i="6"/>
  <c r="AL81" i="6"/>
  <c r="AK81" i="6"/>
  <c r="AJ81" i="6"/>
  <c r="AI81" i="6"/>
  <c r="AH81" i="6"/>
  <c r="AG81" i="6"/>
  <c r="AF81" i="6"/>
  <c r="AE81" i="6"/>
  <c r="AD81" i="6"/>
  <c r="AC81" i="6"/>
  <c r="AB81" i="6"/>
  <c r="AA81" i="6"/>
  <c r="Z81" i="6"/>
  <c r="Y81" i="6"/>
  <c r="X81" i="6"/>
  <c r="W81" i="6"/>
  <c r="V81" i="6"/>
  <c r="U81" i="6"/>
  <c r="T81" i="6"/>
  <c r="S81" i="6"/>
  <c r="R81" i="6"/>
  <c r="Q81" i="6"/>
  <c r="H81" i="6"/>
  <c r="AT80" i="6"/>
  <c r="AS80" i="6"/>
  <c r="AR80" i="6"/>
  <c r="AQ80" i="6"/>
  <c r="AP80" i="6"/>
  <c r="AO80" i="6"/>
  <c r="AN80" i="6"/>
  <c r="AM80" i="6"/>
  <c r="AL80" i="6"/>
  <c r="AK80" i="6"/>
  <c r="AJ80" i="6"/>
  <c r="AI80" i="6"/>
  <c r="AH80" i="6"/>
  <c r="AG80" i="6"/>
  <c r="AF80" i="6"/>
  <c r="AE80" i="6"/>
  <c r="AD80" i="6"/>
  <c r="AC80" i="6"/>
  <c r="AB80" i="6"/>
  <c r="AA80" i="6"/>
  <c r="Z80" i="6"/>
  <c r="Y80" i="6"/>
  <c r="X80" i="6"/>
  <c r="W80" i="6"/>
  <c r="V80" i="6"/>
  <c r="U80" i="6"/>
  <c r="T80" i="6"/>
  <c r="S80" i="6"/>
  <c r="R80" i="6"/>
  <c r="Q80" i="6"/>
  <c r="H80" i="6"/>
  <c r="AT79" i="6"/>
  <c r="AS79" i="6"/>
  <c r="AR79" i="6"/>
  <c r="AQ79" i="6"/>
  <c r="AP79" i="6"/>
  <c r="AO79" i="6"/>
  <c r="AN79" i="6"/>
  <c r="AM79" i="6"/>
  <c r="AL79" i="6"/>
  <c r="AK79" i="6"/>
  <c r="AJ79" i="6"/>
  <c r="AI79" i="6"/>
  <c r="AH79" i="6"/>
  <c r="AG79" i="6"/>
  <c r="AF79" i="6"/>
  <c r="AE79" i="6"/>
  <c r="AD79" i="6"/>
  <c r="AC79" i="6"/>
  <c r="AB79" i="6"/>
  <c r="AA79" i="6"/>
  <c r="Z79" i="6"/>
  <c r="Y79" i="6"/>
  <c r="X79" i="6"/>
  <c r="W79" i="6"/>
  <c r="V79" i="6"/>
  <c r="U79" i="6"/>
  <c r="T79" i="6"/>
  <c r="S79" i="6"/>
  <c r="R79" i="6"/>
  <c r="Q79" i="6"/>
  <c r="H79" i="6"/>
  <c r="AT78" i="6"/>
  <c r="AS78" i="6"/>
  <c r="AR78" i="6"/>
  <c r="AQ78" i="6"/>
  <c r="AP78" i="6"/>
  <c r="AO78" i="6"/>
  <c r="AN78" i="6"/>
  <c r="AM78" i="6"/>
  <c r="AL78" i="6"/>
  <c r="AK78" i="6"/>
  <c r="AJ78" i="6"/>
  <c r="AI78" i="6"/>
  <c r="AH78" i="6"/>
  <c r="AG78" i="6"/>
  <c r="AF78" i="6"/>
  <c r="AE78" i="6"/>
  <c r="AD78" i="6"/>
  <c r="AC78" i="6"/>
  <c r="AB78" i="6"/>
  <c r="AA78" i="6"/>
  <c r="Z78" i="6"/>
  <c r="Y78" i="6"/>
  <c r="X78" i="6"/>
  <c r="W78" i="6"/>
  <c r="V78" i="6"/>
  <c r="U78" i="6"/>
  <c r="T78" i="6"/>
  <c r="S78" i="6"/>
  <c r="R78" i="6"/>
  <c r="Q78" i="6"/>
  <c r="H78" i="6"/>
  <c r="AT77" i="6"/>
  <c r="AS77" i="6"/>
  <c r="AR77" i="6"/>
  <c r="AQ77" i="6"/>
  <c r="AP77" i="6"/>
  <c r="AO77" i="6"/>
  <c r="AN77" i="6"/>
  <c r="AM77" i="6"/>
  <c r="AL77" i="6"/>
  <c r="AK77" i="6"/>
  <c r="AJ77" i="6"/>
  <c r="AI77" i="6"/>
  <c r="AH77" i="6"/>
  <c r="AG77" i="6"/>
  <c r="AF77" i="6"/>
  <c r="AE77" i="6"/>
  <c r="AD77" i="6"/>
  <c r="AC77" i="6"/>
  <c r="AB77" i="6"/>
  <c r="AA77" i="6"/>
  <c r="Z77" i="6"/>
  <c r="Y77" i="6"/>
  <c r="X77" i="6"/>
  <c r="W77" i="6"/>
  <c r="V77" i="6"/>
  <c r="U77" i="6"/>
  <c r="T77" i="6"/>
  <c r="S77" i="6"/>
  <c r="R77" i="6"/>
  <c r="Q77" i="6"/>
  <c r="H77" i="6"/>
  <c r="AT76" i="6"/>
  <c r="AS76" i="6"/>
  <c r="AR76" i="6"/>
  <c r="AQ76" i="6"/>
  <c r="AP76" i="6"/>
  <c r="AO76" i="6"/>
  <c r="AN76" i="6"/>
  <c r="AM76" i="6"/>
  <c r="AL76" i="6"/>
  <c r="AK76" i="6"/>
  <c r="AJ76" i="6"/>
  <c r="AI76" i="6"/>
  <c r="AH76" i="6"/>
  <c r="AG76" i="6"/>
  <c r="AF76" i="6"/>
  <c r="AE76" i="6"/>
  <c r="AD76" i="6"/>
  <c r="AC76" i="6"/>
  <c r="AB76" i="6"/>
  <c r="AA76" i="6"/>
  <c r="Z76" i="6"/>
  <c r="Y76" i="6"/>
  <c r="X76" i="6"/>
  <c r="W76" i="6"/>
  <c r="V76" i="6"/>
  <c r="U76" i="6"/>
  <c r="T76" i="6"/>
  <c r="S76" i="6"/>
  <c r="R76" i="6"/>
  <c r="Q76" i="6"/>
  <c r="H76" i="6"/>
  <c r="AT75" i="6"/>
  <c r="AS75" i="6"/>
  <c r="AR75" i="6"/>
  <c r="AQ75" i="6"/>
  <c r="AP75" i="6"/>
  <c r="AO75" i="6"/>
  <c r="AN75" i="6"/>
  <c r="AM75" i="6"/>
  <c r="AL75" i="6"/>
  <c r="AK75" i="6"/>
  <c r="AJ75" i="6"/>
  <c r="AI75" i="6"/>
  <c r="AH75" i="6"/>
  <c r="AG75" i="6"/>
  <c r="AF75" i="6"/>
  <c r="AE75" i="6"/>
  <c r="AD75" i="6"/>
  <c r="AC75" i="6"/>
  <c r="AB75" i="6"/>
  <c r="AA75" i="6"/>
  <c r="Z75" i="6"/>
  <c r="Y75" i="6"/>
  <c r="X75" i="6"/>
  <c r="W75" i="6"/>
  <c r="V75" i="6"/>
  <c r="U75" i="6"/>
  <c r="T75" i="6"/>
  <c r="S75" i="6"/>
  <c r="R75" i="6"/>
  <c r="Q75" i="6"/>
  <c r="H75" i="6"/>
  <c r="AT74" i="6"/>
  <c r="AS74" i="6"/>
  <c r="AR74" i="6"/>
  <c r="H74" i="6"/>
  <c r="AF74" i="6" s="1"/>
  <c r="AT73" i="6"/>
  <c r="AS73" i="6"/>
  <c r="AR73" i="6"/>
  <c r="AC73" i="6"/>
  <c r="U73" i="6"/>
  <c r="Q73" i="6"/>
  <c r="E73" i="6"/>
  <c r="H73" i="6" s="1"/>
  <c r="AE73" i="6" s="1"/>
  <c r="AT72" i="6"/>
  <c r="AS72" i="6"/>
  <c r="AR72" i="6"/>
  <c r="AQ72" i="6"/>
  <c r="AP72" i="6"/>
  <c r="AO72" i="6"/>
  <c r="AN72" i="6"/>
  <c r="AM72" i="6"/>
  <c r="AL72" i="6"/>
  <c r="AK72" i="6"/>
  <c r="AJ72" i="6"/>
  <c r="AI72" i="6"/>
  <c r="AH72" i="6"/>
  <c r="AG72" i="6"/>
  <c r="AF72" i="6"/>
  <c r="AE72" i="6"/>
  <c r="AD72" i="6"/>
  <c r="AC72" i="6"/>
  <c r="AB72" i="6"/>
  <c r="AA72" i="6"/>
  <c r="Z72" i="6"/>
  <c r="Y72" i="6"/>
  <c r="X72" i="6"/>
  <c r="W72" i="6"/>
  <c r="V72" i="6"/>
  <c r="H72" i="6"/>
  <c r="T72" i="6" s="1"/>
  <c r="AT71" i="6"/>
  <c r="AS71" i="6"/>
  <c r="AR71" i="6"/>
  <c r="AM71" i="6"/>
  <c r="AI71" i="6"/>
  <c r="AG71" i="6"/>
  <c r="AA71" i="6"/>
  <c r="W71" i="6"/>
  <c r="T71" i="6"/>
  <c r="H71" i="6"/>
  <c r="AN71" i="6" s="1"/>
  <c r="AT70" i="6"/>
  <c r="AS70" i="6"/>
  <c r="AR70" i="6"/>
  <c r="AI70" i="6"/>
  <c r="AF70" i="6"/>
  <c r="U70" i="6"/>
  <c r="H70" i="6"/>
  <c r="AQ70" i="6" s="1"/>
  <c r="B66" i="6"/>
  <c r="L61" i="6"/>
  <c r="L60" i="6"/>
  <c r="L59" i="6"/>
  <c r="AT48" i="6"/>
  <c r="AS48" i="6"/>
  <c r="AR48" i="6"/>
  <c r="AQ48" i="6"/>
  <c r="AP48" i="6"/>
  <c r="AO48" i="6"/>
  <c r="AN48" i="6"/>
  <c r="AM48" i="6"/>
  <c r="AL48" i="6"/>
  <c r="AK48" i="6"/>
  <c r="AJ48" i="6"/>
  <c r="AI48" i="6"/>
  <c r="AH48" i="6"/>
  <c r="AG48" i="6"/>
  <c r="AF48" i="6"/>
  <c r="AE48" i="6"/>
  <c r="AD48" i="6"/>
  <c r="AC48" i="6"/>
  <c r="AB48" i="6"/>
  <c r="AA48" i="6"/>
  <c r="Z48" i="6"/>
  <c r="Y48" i="6"/>
  <c r="X48" i="6"/>
  <c r="W48" i="6"/>
  <c r="V48" i="6"/>
  <c r="U48" i="6"/>
  <c r="T48" i="6"/>
  <c r="S48" i="6"/>
  <c r="R48" i="6"/>
  <c r="Q48" i="6"/>
  <c r="H48" i="6"/>
  <c r="AT47" i="6"/>
  <c r="AS47" i="6"/>
  <c r="AR47" i="6"/>
  <c r="AQ47" i="6"/>
  <c r="AP47" i="6"/>
  <c r="AO47" i="6"/>
  <c r="AN47" i="6"/>
  <c r="AM47" i="6"/>
  <c r="AL47" i="6"/>
  <c r="AK47" i="6"/>
  <c r="AJ47" i="6"/>
  <c r="AI47" i="6"/>
  <c r="AH47" i="6"/>
  <c r="AG47" i="6"/>
  <c r="AF47" i="6"/>
  <c r="AE47" i="6"/>
  <c r="AD47" i="6"/>
  <c r="AC47" i="6"/>
  <c r="AB47" i="6"/>
  <c r="AA47" i="6"/>
  <c r="Z47" i="6"/>
  <c r="Y47" i="6"/>
  <c r="X47" i="6"/>
  <c r="W47" i="6"/>
  <c r="V47" i="6"/>
  <c r="U47" i="6"/>
  <c r="T47" i="6"/>
  <c r="S47" i="6"/>
  <c r="R47" i="6"/>
  <c r="Q47" i="6"/>
  <c r="H47" i="6"/>
  <c r="AT46" i="6"/>
  <c r="AS46" i="6"/>
  <c r="AR46" i="6"/>
  <c r="AQ46" i="6"/>
  <c r="AP46" i="6"/>
  <c r="AO46" i="6"/>
  <c r="AN46" i="6"/>
  <c r="AM46" i="6"/>
  <c r="AL46" i="6"/>
  <c r="AK46" i="6"/>
  <c r="AJ46" i="6"/>
  <c r="AI46" i="6"/>
  <c r="AH46" i="6"/>
  <c r="AG46" i="6"/>
  <c r="AF46" i="6"/>
  <c r="AE46" i="6"/>
  <c r="AD46" i="6"/>
  <c r="AC46" i="6"/>
  <c r="AB46" i="6"/>
  <c r="AA46" i="6"/>
  <c r="Z46" i="6"/>
  <c r="Y46" i="6"/>
  <c r="X46" i="6"/>
  <c r="W46" i="6"/>
  <c r="V46" i="6"/>
  <c r="U46" i="6"/>
  <c r="T46" i="6"/>
  <c r="S46" i="6"/>
  <c r="R46" i="6"/>
  <c r="Q46" i="6"/>
  <c r="H46" i="6"/>
  <c r="AT45" i="6"/>
  <c r="AS45" i="6"/>
  <c r="AR45" i="6"/>
  <c r="AQ45" i="6"/>
  <c r="AP45" i="6"/>
  <c r="AO45" i="6"/>
  <c r="AN45" i="6"/>
  <c r="AM45" i="6"/>
  <c r="AL45" i="6"/>
  <c r="AK45" i="6"/>
  <c r="AJ45" i="6"/>
  <c r="AI45" i="6"/>
  <c r="AH45" i="6"/>
  <c r="AG45" i="6"/>
  <c r="AF45" i="6"/>
  <c r="AE45" i="6"/>
  <c r="AD45" i="6"/>
  <c r="AC45" i="6"/>
  <c r="AB45" i="6"/>
  <c r="AA45" i="6"/>
  <c r="Z45" i="6"/>
  <c r="Y45" i="6"/>
  <c r="X45" i="6"/>
  <c r="W45" i="6"/>
  <c r="V45" i="6"/>
  <c r="U45" i="6"/>
  <c r="T45" i="6"/>
  <c r="S45" i="6"/>
  <c r="R45" i="6"/>
  <c r="Q45" i="6"/>
  <c r="H45" i="6"/>
  <c r="AT44" i="6"/>
  <c r="AS44" i="6"/>
  <c r="AR44" i="6"/>
  <c r="AQ44" i="6"/>
  <c r="AP44" i="6"/>
  <c r="AO44" i="6"/>
  <c r="AN44" i="6"/>
  <c r="AM44" i="6"/>
  <c r="AL44" i="6"/>
  <c r="AK44" i="6"/>
  <c r="AJ44" i="6"/>
  <c r="AI44" i="6"/>
  <c r="AH44" i="6"/>
  <c r="AG44" i="6"/>
  <c r="AF44" i="6"/>
  <c r="AE44" i="6"/>
  <c r="AD44" i="6"/>
  <c r="AC44" i="6"/>
  <c r="AB44" i="6"/>
  <c r="AA44" i="6"/>
  <c r="Z44" i="6"/>
  <c r="Y44" i="6"/>
  <c r="X44" i="6"/>
  <c r="W44" i="6"/>
  <c r="V44" i="6"/>
  <c r="U44" i="6"/>
  <c r="T44" i="6"/>
  <c r="S44" i="6"/>
  <c r="R44" i="6"/>
  <c r="Q44" i="6"/>
  <c r="H44" i="6"/>
  <c r="AT43" i="6"/>
  <c r="AS43" i="6"/>
  <c r="AR43" i="6"/>
  <c r="AQ43" i="6"/>
  <c r="AP43" i="6"/>
  <c r="AO43" i="6"/>
  <c r="AN43" i="6"/>
  <c r="AM43" i="6"/>
  <c r="AL43" i="6"/>
  <c r="AK43" i="6"/>
  <c r="AJ43" i="6"/>
  <c r="AI43" i="6"/>
  <c r="AH43" i="6"/>
  <c r="AG43" i="6"/>
  <c r="AF43" i="6"/>
  <c r="AE43" i="6"/>
  <c r="AD43" i="6"/>
  <c r="AC43" i="6"/>
  <c r="AB43" i="6"/>
  <c r="AA43" i="6"/>
  <c r="Z43" i="6"/>
  <c r="Y43" i="6"/>
  <c r="X43" i="6"/>
  <c r="W43" i="6"/>
  <c r="V43" i="6"/>
  <c r="U43" i="6"/>
  <c r="T43" i="6"/>
  <c r="S43" i="6"/>
  <c r="R43" i="6"/>
  <c r="Q43" i="6"/>
  <c r="H43" i="6"/>
  <c r="AT42" i="6"/>
  <c r="AS42" i="6"/>
  <c r="AR42" i="6"/>
  <c r="AQ42" i="6"/>
  <c r="AP42" i="6"/>
  <c r="AO42" i="6"/>
  <c r="AN42" i="6"/>
  <c r="AM42" i="6"/>
  <c r="AL42" i="6"/>
  <c r="AK42" i="6"/>
  <c r="AJ42" i="6"/>
  <c r="AI42" i="6"/>
  <c r="AH42" i="6"/>
  <c r="AG42" i="6"/>
  <c r="AF42" i="6"/>
  <c r="AE42" i="6"/>
  <c r="AD42" i="6"/>
  <c r="AC42" i="6"/>
  <c r="AB42" i="6"/>
  <c r="AA42" i="6"/>
  <c r="Z42" i="6"/>
  <c r="Y42" i="6"/>
  <c r="X42" i="6"/>
  <c r="W42" i="6"/>
  <c r="V42" i="6"/>
  <c r="U42" i="6"/>
  <c r="T42" i="6"/>
  <c r="S42" i="6"/>
  <c r="R42" i="6"/>
  <c r="Q42" i="6"/>
  <c r="H42" i="6"/>
  <c r="AT41" i="6"/>
  <c r="AS41" i="6"/>
  <c r="AR41" i="6"/>
  <c r="AQ41" i="6"/>
  <c r="AP41" i="6"/>
  <c r="AO41" i="6"/>
  <c r="AN41" i="6"/>
  <c r="AM41" i="6"/>
  <c r="AL41" i="6"/>
  <c r="AK41" i="6"/>
  <c r="AJ41" i="6"/>
  <c r="AI41" i="6"/>
  <c r="AH41" i="6"/>
  <c r="AG41" i="6"/>
  <c r="AF41" i="6"/>
  <c r="AE41" i="6"/>
  <c r="AD41" i="6"/>
  <c r="AC41" i="6"/>
  <c r="AB41" i="6"/>
  <c r="AA41" i="6"/>
  <c r="Z41" i="6"/>
  <c r="Y41" i="6"/>
  <c r="X41" i="6"/>
  <c r="W41" i="6"/>
  <c r="V41" i="6"/>
  <c r="U41" i="6"/>
  <c r="T41" i="6"/>
  <c r="S41" i="6"/>
  <c r="R41" i="6"/>
  <c r="Q41" i="6"/>
  <c r="H41" i="6"/>
  <c r="AT40" i="6"/>
  <c r="AS40" i="6"/>
  <c r="AR40" i="6"/>
  <c r="AQ40" i="6"/>
  <c r="AP40" i="6"/>
  <c r="AO40" i="6"/>
  <c r="AN40" i="6"/>
  <c r="AM40" i="6"/>
  <c r="AL40" i="6"/>
  <c r="AK40" i="6"/>
  <c r="AJ40" i="6"/>
  <c r="AI40" i="6"/>
  <c r="AH40" i="6"/>
  <c r="AG40" i="6"/>
  <c r="AF40" i="6"/>
  <c r="AE40" i="6"/>
  <c r="AD40" i="6"/>
  <c r="AC40" i="6"/>
  <c r="AB40" i="6"/>
  <c r="AA40" i="6"/>
  <c r="Z40" i="6"/>
  <c r="Y40" i="6"/>
  <c r="X40" i="6"/>
  <c r="W40" i="6"/>
  <c r="V40" i="6"/>
  <c r="U40" i="6"/>
  <c r="T40" i="6"/>
  <c r="S40" i="6"/>
  <c r="R40" i="6"/>
  <c r="Q40" i="6"/>
  <c r="H40" i="6"/>
  <c r="AT39" i="6"/>
  <c r="AS39" i="6"/>
  <c r="AR39" i="6"/>
  <c r="AQ39" i="6"/>
  <c r="AP39" i="6"/>
  <c r="AO39" i="6"/>
  <c r="AN39" i="6"/>
  <c r="AM39" i="6"/>
  <c r="AL39" i="6"/>
  <c r="AK39" i="6"/>
  <c r="AJ39" i="6"/>
  <c r="AI39" i="6"/>
  <c r="AH39" i="6"/>
  <c r="AG39" i="6"/>
  <c r="AF39" i="6"/>
  <c r="AE39" i="6"/>
  <c r="AD39" i="6"/>
  <c r="AC39" i="6"/>
  <c r="AB39" i="6"/>
  <c r="AA39" i="6"/>
  <c r="Z39" i="6"/>
  <c r="Y39" i="6"/>
  <c r="X39" i="6"/>
  <c r="W39" i="6"/>
  <c r="V39" i="6"/>
  <c r="U39" i="6"/>
  <c r="T39" i="6"/>
  <c r="S39" i="6"/>
  <c r="R39" i="6"/>
  <c r="Q39" i="6"/>
  <c r="H39" i="6"/>
  <c r="AT38" i="6"/>
  <c r="AS38" i="6"/>
  <c r="AR38" i="6"/>
  <c r="AQ38" i="6"/>
  <c r="AP38" i="6"/>
  <c r="AO38" i="6"/>
  <c r="AN38" i="6"/>
  <c r="AM38" i="6"/>
  <c r="AL38" i="6"/>
  <c r="AK38" i="6"/>
  <c r="AJ38" i="6"/>
  <c r="AI38" i="6"/>
  <c r="AH38" i="6"/>
  <c r="AG38" i="6"/>
  <c r="AF38" i="6"/>
  <c r="AE38" i="6"/>
  <c r="AD38" i="6"/>
  <c r="AC38" i="6"/>
  <c r="AB38" i="6"/>
  <c r="AA38" i="6"/>
  <c r="Z38" i="6"/>
  <c r="Y38" i="6"/>
  <c r="X38" i="6"/>
  <c r="W38" i="6"/>
  <c r="V38" i="6"/>
  <c r="U38" i="6"/>
  <c r="T38" i="6"/>
  <c r="S38" i="6"/>
  <c r="R38" i="6"/>
  <c r="Q38" i="6"/>
  <c r="H38" i="6"/>
  <c r="AT37" i="6"/>
  <c r="AS37" i="6"/>
  <c r="AR37" i="6"/>
  <c r="AQ37" i="6"/>
  <c r="AP37" i="6"/>
  <c r="AO37" i="6"/>
  <c r="AN37" i="6"/>
  <c r="AM37" i="6"/>
  <c r="AL37" i="6"/>
  <c r="AK37" i="6"/>
  <c r="AJ37" i="6"/>
  <c r="AI37" i="6"/>
  <c r="AH37" i="6"/>
  <c r="AG37" i="6"/>
  <c r="AF37" i="6"/>
  <c r="AE37" i="6"/>
  <c r="AD37" i="6"/>
  <c r="AC37" i="6"/>
  <c r="AB37" i="6"/>
  <c r="AA37" i="6"/>
  <c r="W37" i="6"/>
  <c r="T37" i="6"/>
  <c r="Q37" i="6"/>
  <c r="H37" i="6"/>
  <c r="S37" i="6" s="1"/>
  <c r="AT36" i="6"/>
  <c r="AS36" i="6"/>
  <c r="AR36" i="6"/>
  <c r="AQ36" i="6"/>
  <c r="AP36" i="6"/>
  <c r="AO36" i="6"/>
  <c r="AN36" i="6"/>
  <c r="AM36" i="6"/>
  <c r="AL36" i="6"/>
  <c r="AK36" i="6"/>
  <c r="AJ36" i="6"/>
  <c r="AI36" i="6"/>
  <c r="AH36" i="6"/>
  <c r="AG36" i="6"/>
  <c r="AF36" i="6"/>
  <c r="AE36" i="6"/>
  <c r="AD36" i="6"/>
  <c r="AC36" i="6"/>
  <c r="AB36" i="6"/>
  <c r="AA36" i="6"/>
  <c r="Z36" i="6"/>
  <c r="Y36" i="6"/>
  <c r="X36" i="6"/>
  <c r="W36" i="6"/>
  <c r="V36" i="6"/>
  <c r="U36" i="6"/>
  <c r="Q36" i="6"/>
  <c r="H36" i="6"/>
  <c r="AT35" i="6"/>
  <c r="AS35" i="6"/>
  <c r="AR35" i="6"/>
  <c r="AQ35" i="6"/>
  <c r="AP35" i="6"/>
  <c r="AO35" i="6"/>
  <c r="AN35" i="6"/>
  <c r="AM35" i="6"/>
  <c r="AL35" i="6"/>
  <c r="AK35" i="6"/>
  <c r="AJ35" i="6"/>
  <c r="AI35" i="6"/>
  <c r="AH35" i="6"/>
  <c r="AG35" i="6"/>
  <c r="AF35" i="6"/>
  <c r="AE35" i="6"/>
  <c r="AC35" i="6"/>
  <c r="T35" i="6"/>
  <c r="S35" i="6"/>
  <c r="R35" i="6"/>
  <c r="Q35" i="6"/>
  <c r="H35" i="6"/>
  <c r="AB35" i="6" s="1"/>
  <c r="AT34" i="6"/>
  <c r="AS34" i="6"/>
  <c r="AR34" i="6"/>
  <c r="AQ34" i="6"/>
  <c r="AP34" i="6"/>
  <c r="AO34" i="6"/>
  <c r="AN34" i="6"/>
  <c r="AM34" i="6"/>
  <c r="AL34" i="6"/>
  <c r="AK34" i="6"/>
  <c r="AJ34" i="6"/>
  <c r="AI34" i="6"/>
  <c r="AH34" i="6"/>
  <c r="AG34" i="6"/>
  <c r="AF34" i="6"/>
  <c r="AE34" i="6"/>
  <c r="AB34" i="6"/>
  <c r="T34" i="6"/>
  <c r="S34" i="6"/>
  <c r="R34" i="6"/>
  <c r="Q34" i="6"/>
  <c r="H34" i="6"/>
  <c r="X34" i="6" s="1"/>
  <c r="AT33" i="6"/>
  <c r="AS33" i="6"/>
  <c r="AR33" i="6"/>
  <c r="AQ33" i="6"/>
  <c r="AP33" i="6"/>
  <c r="AO33" i="6"/>
  <c r="AN33" i="6"/>
  <c r="AM33" i="6"/>
  <c r="AL33" i="6"/>
  <c r="AK33" i="6"/>
  <c r="AJ33" i="6"/>
  <c r="AI33" i="6"/>
  <c r="AH33" i="6"/>
  <c r="AG33" i="6"/>
  <c r="AF33" i="6"/>
  <c r="AE33" i="6"/>
  <c r="AD33" i="6"/>
  <c r="AC33" i="6"/>
  <c r="AB33" i="6"/>
  <c r="AA33" i="6"/>
  <c r="Z33" i="6"/>
  <c r="Y33" i="6"/>
  <c r="X33" i="6"/>
  <c r="W33" i="6"/>
  <c r="V33" i="6"/>
  <c r="H33" i="6"/>
  <c r="U33" i="6" s="1"/>
  <c r="B29" i="6"/>
  <c r="L24" i="6"/>
  <c r="L23" i="6"/>
  <c r="L22" i="6"/>
  <c r="P11" i="6"/>
  <c r="P10" i="6"/>
  <c r="Z108" i="13" l="1"/>
  <c r="Z33" i="13"/>
  <c r="Q35" i="13"/>
  <c r="W71" i="13"/>
  <c r="Y145" i="13"/>
  <c r="Q183" i="13"/>
  <c r="T220" i="13"/>
  <c r="U222" i="13"/>
  <c r="U234" i="13" s="1"/>
  <c r="AK74" i="13"/>
  <c r="P12" i="13"/>
  <c r="B12" i="14" s="1"/>
  <c r="AI33" i="13"/>
  <c r="Q71" i="13"/>
  <c r="T108" i="13"/>
  <c r="AB220" i="13"/>
  <c r="AQ222" i="13"/>
  <c r="AL33" i="13"/>
  <c r="Z71" i="13"/>
  <c r="AG145" i="13"/>
  <c r="AC220" i="13"/>
  <c r="T33" i="13"/>
  <c r="AM33" i="13"/>
  <c r="Q36" i="13"/>
  <c r="V74" i="13"/>
  <c r="AD220" i="13"/>
  <c r="AN33" i="13"/>
  <c r="T71" i="13"/>
  <c r="AK220" i="13"/>
  <c r="AN270" i="13"/>
  <c r="W307" i="13"/>
  <c r="AE307" i="13"/>
  <c r="AM307" i="13"/>
  <c r="V33" i="13"/>
  <c r="V49" i="13" s="1"/>
  <c r="AN36" i="13"/>
  <c r="AO71" i="13"/>
  <c r="Z72" i="13"/>
  <c r="Z73" i="13"/>
  <c r="V145" i="13"/>
  <c r="AM145" i="13"/>
  <c r="AN197" i="13"/>
  <c r="U184" i="13"/>
  <c r="AL220" i="13"/>
  <c r="R256" i="13"/>
  <c r="AA109" i="12"/>
  <c r="Q115" i="12"/>
  <c r="AM259" i="12"/>
  <c r="Q292" i="12"/>
  <c r="AK292" i="12"/>
  <c r="T293" i="12"/>
  <c r="Q109" i="12"/>
  <c r="AO109" i="12"/>
  <c r="R151" i="12"/>
  <c r="T71" i="12"/>
  <c r="R109" i="12"/>
  <c r="AC109" i="12"/>
  <c r="AP109" i="12"/>
  <c r="Q112" i="12"/>
  <c r="AN112" i="12"/>
  <c r="S115" i="12"/>
  <c r="V147" i="12"/>
  <c r="Q150" i="12"/>
  <c r="Y150" i="12"/>
  <c r="AG150" i="12"/>
  <c r="S151" i="12"/>
  <c r="Q152" i="12"/>
  <c r="AG152" i="12"/>
  <c r="R182" i="12"/>
  <c r="V258" i="12"/>
  <c r="S259" i="12"/>
  <c r="S292" i="12"/>
  <c r="AO292" i="12"/>
  <c r="U293" i="12"/>
  <c r="Q297" i="12"/>
  <c r="AE298" i="12"/>
  <c r="T39" i="12"/>
  <c r="T49" i="12" s="1"/>
  <c r="S109" i="12"/>
  <c r="AD109" i="12"/>
  <c r="AQ109" i="12"/>
  <c r="R112" i="12"/>
  <c r="AP112" i="12"/>
  <c r="T115" i="12"/>
  <c r="W147" i="12"/>
  <c r="X151" i="12"/>
  <c r="S152" i="12"/>
  <c r="AI152" i="12"/>
  <c r="T182" i="12"/>
  <c r="V259" i="12"/>
  <c r="T292" i="12"/>
  <c r="AP292" i="12"/>
  <c r="AD293" i="12"/>
  <c r="AA297" i="12"/>
  <c r="AS49" i="12"/>
  <c r="AA39" i="12"/>
  <c r="T109" i="12"/>
  <c r="AE109" i="12"/>
  <c r="V112" i="12"/>
  <c r="AB147" i="12"/>
  <c r="V149" i="12"/>
  <c r="T152" i="12"/>
  <c r="AJ152" i="12"/>
  <c r="U182" i="12"/>
  <c r="AD220" i="12"/>
  <c r="AP258" i="12"/>
  <c r="W259" i="12"/>
  <c r="U292" i="12"/>
  <c r="AQ292" i="12"/>
  <c r="AE293" i="12"/>
  <c r="Q295" i="12"/>
  <c r="AH298" i="12"/>
  <c r="W74" i="12"/>
  <c r="U109" i="12"/>
  <c r="AG109" i="12"/>
  <c r="X112" i="12"/>
  <c r="X149" i="12"/>
  <c r="U152" i="12"/>
  <c r="AC182" i="12"/>
  <c r="AH220" i="12"/>
  <c r="Q258" i="12"/>
  <c r="X259" i="12"/>
  <c r="AA292" i="12"/>
  <c r="AP293" i="12"/>
  <c r="W295" i="12"/>
  <c r="AJ298" i="12"/>
  <c r="AR86" i="12"/>
  <c r="Y73" i="12"/>
  <c r="AI86" i="12"/>
  <c r="AK107" i="12"/>
  <c r="V109" i="12"/>
  <c r="AH109" i="12"/>
  <c r="Z112" i="12"/>
  <c r="AD149" i="12"/>
  <c r="U150" i="12"/>
  <c r="W152" i="12"/>
  <c r="AH182" i="12"/>
  <c r="AP220" i="12"/>
  <c r="R256" i="12"/>
  <c r="AF259" i="12"/>
  <c r="S291" i="12"/>
  <c r="AC292" i="12"/>
  <c r="X295" i="12"/>
  <c r="AM298" i="12"/>
  <c r="W109" i="12"/>
  <c r="AK109" i="12"/>
  <c r="AD112" i="12"/>
  <c r="Y152" i="12"/>
  <c r="AJ182" i="12"/>
  <c r="AC224" i="12"/>
  <c r="AO224" i="12"/>
  <c r="AI255" i="12"/>
  <c r="AH256" i="12"/>
  <c r="AA258" i="12"/>
  <c r="AK259" i="12"/>
  <c r="T291" i="12"/>
  <c r="AD292" i="12"/>
  <c r="AF295" i="12"/>
  <c r="Z298" i="12"/>
  <c r="AO298" i="12"/>
  <c r="AN145" i="11"/>
  <c r="AH145" i="11"/>
  <c r="R145" i="11"/>
  <c r="AD145" i="11"/>
  <c r="Q145" i="11"/>
  <c r="AC145" i="11"/>
  <c r="V145" i="11"/>
  <c r="AB145" i="11"/>
  <c r="AP145" i="11"/>
  <c r="AA145" i="11"/>
  <c r="AO145" i="11"/>
  <c r="AL145" i="11"/>
  <c r="T145" i="11"/>
  <c r="AK145" i="11"/>
  <c r="S145" i="11"/>
  <c r="AQ144" i="11"/>
  <c r="Q71" i="11"/>
  <c r="AM113" i="11"/>
  <c r="AM147" i="11"/>
  <c r="Z197" i="11"/>
  <c r="AP197" i="11"/>
  <c r="AA197" i="11"/>
  <c r="AI197" i="11"/>
  <c r="AQ197" i="11"/>
  <c r="AC197" i="11"/>
  <c r="AS197" i="11"/>
  <c r="S367" i="11"/>
  <c r="AH370" i="11"/>
  <c r="X71" i="11"/>
  <c r="Q113" i="11"/>
  <c r="Q329" i="11"/>
  <c r="Q345" i="11" s="1"/>
  <c r="R331" i="11"/>
  <c r="AM370" i="11"/>
  <c r="AN86" i="11"/>
  <c r="AJ123" i="11"/>
  <c r="AG113" i="11"/>
  <c r="AR123" i="11"/>
  <c r="W147" i="11"/>
  <c r="U184" i="11"/>
  <c r="U331" i="11"/>
  <c r="R370" i="11"/>
  <c r="AC147" i="11"/>
  <c r="AB151" i="11"/>
  <c r="T370" i="11"/>
  <c r="AI113" i="11"/>
  <c r="AD147" i="11"/>
  <c r="U370" i="11"/>
  <c r="AC107" i="11"/>
  <c r="AE147" i="11"/>
  <c r="R151" i="11"/>
  <c r="AG151" i="11"/>
  <c r="AC271" i="11"/>
  <c r="AS271" i="11"/>
  <c r="AJ162" i="6"/>
  <c r="AR162" i="6"/>
  <c r="AH162" i="6"/>
  <c r="AS162" i="6"/>
  <c r="AT162" i="6"/>
  <c r="AM162" i="6"/>
  <c r="AB370" i="11"/>
  <c r="AQ73" i="10"/>
  <c r="AN73" i="10"/>
  <c r="AB73" i="10"/>
  <c r="V73" i="10"/>
  <c r="AH107" i="10"/>
  <c r="AN71" i="10"/>
  <c r="Q107" i="10"/>
  <c r="AK107" i="10"/>
  <c r="AK123" i="10" s="1"/>
  <c r="Q111" i="10"/>
  <c r="AG111" i="10"/>
  <c r="AB271" i="10"/>
  <c r="AC271" i="10"/>
  <c r="V34" i="10"/>
  <c r="V107" i="10"/>
  <c r="AM107" i="10"/>
  <c r="R111" i="10"/>
  <c r="AH111" i="10"/>
  <c r="U71" i="10"/>
  <c r="W107" i="10"/>
  <c r="U197" i="10"/>
  <c r="AM197" i="10"/>
  <c r="Q33" i="10"/>
  <c r="AL34" i="10"/>
  <c r="Y37" i="10"/>
  <c r="V71" i="10"/>
  <c r="X107" i="10"/>
  <c r="U111" i="10"/>
  <c r="AK111" i="10"/>
  <c r="AC197" i="10"/>
  <c r="AA71" i="10"/>
  <c r="Y107" i="10"/>
  <c r="X111" i="10"/>
  <c r="X123" i="10" s="1"/>
  <c r="AN111" i="10"/>
  <c r="AS234" i="10"/>
  <c r="S111" i="10"/>
  <c r="AK197" i="10"/>
  <c r="AC71" i="10"/>
  <c r="AD107" i="10"/>
  <c r="Y111" i="10"/>
  <c r="AR123" i="10"/>
  <c r="S308" i="10"/>
  <c r="AA308" i="10"/>
  <c r="AI308" i="10"/>
  <c r="AQ308" i="10"/>
  <c r="U308" i="10"/>
  <c r="AK308" i="10"/>
  <c r="V308" i="10"/>
  <c r="AD308" i="10"/>
  <c r="AE308" i="10"/>
  <c r="AO107" i="10"/>
  <c r="AI111" i="10"/>
  <c r="AS197" i="10"/>
  <c r="AE71" i="10"/>
  <c r="AJ72" i="10"/>
  <c r="AG107" i="10"/>
  <c r="AA111" i="10"/>
  <c r="Q149" i="10"/>
  <c r="V41" i="9"/>
  <c r="AO67" i="9"/>
  <c r="AJ101" i="9"/>
  <c r="AJ116" i="9" s="1"/>
  <c r="T107" i="9"/>
  <c r="AC109" i="9"/>
  <c r="AB114" i="9"/>
  <c r="Y141" i="9"/>
  <c r="S143" i="9"/>
  <c r="Z41" i="9"/>
  <c r="AL101" i="9"/>
  <c r="AD109" i="9"/>
  <c r="AJ114" i="9"/>
  <c r="AG141" i="9"/>
  <c r="Z143" i="9"/>
  <c r="AE42" i="9"/>
  <c r="AM42" i="9"/>
  <c r="Q101" i="9"/>
  <c r="AQ101" i="9"/>
  <c r="AE109" i="9"/>
  <c r="AP114" i="9"/>
  <c r="AO141" i="9"/>
  <c r="AA143" i="9"/>
  <c r="AI109" i="9"/>
  <c r="AI116" i="9" s="1"/>
  <c r="AG112" i="9"/>
  <c r="R114" i="9"/>
  <c r="AQ114" i="9"/>
  <c r="AG143" i="9"/>
  <c r="S67" i="9"/>
  <c r="V101" i="9"/>
  <c r="AJ109" i="9"/>
  <c r="AH143" i="9"/>
  <c r="AD42" i="9"/>
  <c r="AL42" i="9"/>
  <c r="AT42" i="9"/>
  <c r="S41" i="9"/>
  <c r="AI143" i="9"/>
  <c r="R175" i="9"/>
  <c r="AG67" i="9"/>
  <c r="AC101" i="9"/>
  <c r="S105" i="9"/>
  <c r="W109" i="9"/>
  <c r="AQ109" i="9"/>
  <c r="Z114" i="9"/>
  <c r="Q143" i="9"/>
  <c r="AP143" i="9"/>
  <c r="Q35" i="8"/>
  <c r="AB34" i="8"/>
  <c r="S35" i="8"/>
  <c r="AK35" i="8"/>
  <c r="T36" i="8"/>
  <c r="AC146" i="8"/>
  <c r="R218" i="8"/>
  <c r="R234" i="8" s="1"/>
  <c r="U35" i="8"/>
  <c r="AM35" i="8"/>
  <c r="V36" i="8"/>
  <c r="U146" i="8"/>
  <c r="S218" i="8"/>
  <c r="AI35" i="8"/>
  <c r="W35" i="8"/>
  <c r="T71" i="8"/>
  <c r="T86" i="8" s="1"/>
  <c r="AR86" i="8"/>
  <c r="T220" i="8"/>
  <c r="AO35" i="8"/>
  <c r="Q86" i="8"/>
  <c r="Y35" i="8"/>
  <c r="AQ35" i="8"/>
  <c r="AH36" i="8"/>
  <c r="W72" i="8"/>
  <c r="V73" i="8"/>
  <c r="AC145" i="8"/>
  <c r="U220" i="8"/>
  <c r="AA35" i="8"/>
  <c r="AJ36" i="8"/>
  <c r="Y72" i="8"/>
  <c r="Z73" i="8"/>
  <c r="Z86" i="8" s="1"/>
  <c r="U145" i="8"/>
  <c r="W220" i="8"/>
  <c r="AR49" i="8"/>
  <c r="Z36" i="8"/>
  <c r="AJ86" i="8"/>
  <c r="AC35" i="8"/>
  <c r="AC72" i="8"/>
  <c r="AB73" i="8"/>
  <c r="AB197" i="8"/>
  <c r="AR197" i="8"/>
  <c r="R34" i="7"/>
  <c r="V33" i="7"/>
  <c r="U34" i="7"/>
  <c r="AE69" i="7"/>
  <c r="Z70" i="7"/>
  <c r="T69" i="7"/>
  <c r="U69" i="7"/>
  <c r="AH69" i="7"/>
  <c r="AT120" i="7"/>
  <c r="T107" i="7"/>
  <c r="Q108" i="7"/>
  <c r="AD157" i="7"/>
  <c r="AG33" i="7"/>
  <c r="AG69" i="7"/>
  <c r="V69" i="7"/>
  <c r="AL69" i="7"/>
  <c r="AM70" i="7"/>
  <c r="X107" i="7"/>
  <c r="R108" i="7"/>
  <c r="U33" i="7"/>
  <c r="W69" i="7"/>
  <c r="AM69" i="7"/>
  <c r="AG107" i="7"/>
  <c r="S108" i="7"/>
  <c r="AD69" i="7"/>
  <c r="AH33" i="7"/>
  <c r="AH47" i="7" s="1"/>
  <c r="AB69" i="7"/>
  <c r="AO69" i="7"/>
  <c r="X71" i="7"/>
  <c r="AJ107" i="7"/>
  <c r="S33" i="6"/>
  <c r="AB49" i="6"/>
  <c r="U34" i="6"/>
  <c r="Y37" i="6"/>
  <c r="X70" i="6"/>
  <c r="Q71" i="6"/>
  <c r="AB71" i="6"/>
  <c r="AO71" i="6"/>
  <c r="AN74" i="6"/>
  <c r="T107" i="6"/>
  <c r="AS123" i="6"/>
  <c r="Y184" i="6"/>
  <c r="AS235" i="6"/>
  <c r="AA225" i="6"/>
  <c r="AQ383" i="11"/>
  <c r="AK49" i="6"/>
  <c r="AS49" i="6"/>
  <c r="V34" i="6"/>
  <c r="AA70" i="6"/>
  <c r="R71" i="6"/>
  <c r="AD71" i="6"/>
  <c r="AP71" i="6"/>
  <c r="AQ74" i="6"/>
  <c r="U107" i="6"/>
  <c r="AQ162" i="6"/>
  <c r="Z184" i="6"/>
  <c r="W185" i="6"/>
  <c r="AD34" i="6"/>
  <c r="W34" i="6"/>
  <c r="S71" i="6"/>
  <c r="AE71" i="6"/>
  <c r="AQ71" i="6"/>
  <c r="P12" i="6"/>
  <c r="B5" i="14" s="1"/>
  <c r="U221" i="6"/>
  <c r="Z34" i="6"/>
  <c r="AR49" i="6"/>
  <c r="V147" i="6"/>
  <c r="AA34" i="6"/>
  <c r="R37" i="6"/>
  <c r="V71" i="6"/>
  <c r="AH71" i="6"/>
  <c r="AN123" i="6"/>
  <c r="T144" i="6"/>
  <c r="AQ220" i="6"/>
  <c r="V221" i="6"/>
  <c r="AC34" i="6"/>
  <c r="AC49" i="6" s="1"/>
  <c r="U37" i="6"/>
  <c r="Y71" i="6"/>
  <c r="AL71" i="6"/>
  <c r="W144" i="6"/>
  <c r="AH221" i="6"/>
  <c r="U113" i="9"/>
  <c r="S113" i="9"/>
  <c r="R113" i="9"/>
  <c r="Q113" i="9"/>
  <c r="AM142" i="9"/>
  <c r="AM153" i="9" s="1"/>
  <c r="Y142" i="9"/>
  <c r="AO142" i="9"/>
  <c r="T144" i="10"/>
  <c r="S144" i="10"/>
  <c r="R37" i="7"/>
  <c r="AM234" i="8"/>
  <c r="U106" i="9"/>
  <c r="T106" i="9"/>
  <c r="V108" i="10"/>
  <c r="AK108" i="10"/>
  <c r="Q108" i="10"/>
  <c r="Y34" i="6"/>
  <c r="AG49" i="6"/>
  <c r="AO49" i="6"/>
  <c r="V37" i="6"/>
  <c r="AC70" i="6"/>
  <c r="Z71" i="6"/>
  <c r="AJ71" i="6"/>
  <c r="W73" i="6"/>
  <c r="S74" i="6"/>
  <c r="Z144" i="6"/>
  <c r="AH160" i="6"/>
  <c r="AP160" i="6"/>
  <c r="R148" i="6"/>
  <c r="Q184" i="6"/>
  <c r="Z185" i="6"/>
  <c r="U187" i="6"/>
  <c r="AD199" i="6"/>
  <c r="AL199" i="6"/>
  <c r="AT199" i="6"/>
  <c r="S220" i="6"/>
  <c r="W221" i="6"/>
  <c r="AJ221" i="6"/>
  <c r="AC225" i="6"/>
  <c r="AH228" i="6"/>
  <c r="AB232" i="6"/>
  <c r="AO232" i="6"/>
  <c r="W33" i="7"/>
  <c r="W47" i="7" s="1"/>
  <c r="AJ33" i="7"/>
  <c r="AJ47" i="7" s="1"/>
  <c r="U68" i="7"/>
  <c r="Y69" i="7"/>
  <c r="AJ69" i="7"/>
  <c r="AC70" i="7"/>
  <c r="Q106" i="7"/>
  <c r="AQ36" i="8"/>
  <c r="AQ49" i="8" s="1"/>
  <c r="AD36" i="8"/>
  <c r="AB36" i="8"/>
  <c r="AP36" i="8"/>
  <c r="Y144" i="8"/>
  <c r="AG144" i="8"/>
  <c r="AO160" i="8"/>
  <c r="AR160" i="8"/>
  <c r="AG148" i="8"/>
  <c r="AD197" i="8"/>
  <c r="AL197" i="8"/>
  <c r="AT197" i="8"/>
  <c r="W38" i="9"/>
  <c r="Q38" i="10"/>
  <c r="Z197" i="10"/>
  <c r="V234" i="10"/>
  <c r="W234" i="10"/>
  <c r="AL86" i="11"/>
  <c r="U183" i="11"/>
  <c r="U197" i="11" s="1"/>
  <c r="S183" i="11"/>
  <c r="Q183" i="11"/>
  <c r="AQ271" i="11"/>
  <c r="AH106" i="7"/>
  <c r="AG106" i="7"/>
  <c r="AE234" i="8"/>
  <c r="V74" i="6"/>
  <c r="W123" i="6"/>
  <c r="AE123" i="6"/>
  <c r="AM123" i="6"/>
  <c r="AC123" i="6"/>
  <c r="AK123" i="6"/>
  <c r="X123" i="6"/>
  <c r="AA160" i="6"/>
  <c r="AI160" i="6"/>
  <c r="AQ160" i="6"/>
  <c r="U148" i="6"/>
  <c r="R184" i="6"/>
  <c r="AB199" i="6"/>
  <c r="AJ199" i="6"/>
  <c r="AR199" i="6"/>
  <c r="U220" i="6"/>
  <c r="Y221" i="6"/>
  <c r="AL221" i="6"/>
  <c r="AI225" i="6"/>
  <c r="AP228" i="6"/>
  <c r="R232" i="6"/>
  <c r="AC232" i="6"/>
  <c r="AP232" i="6"/>
  <c r="Y33" i="7"/>
  <c r="AL33" i="7"/>
  <c r="AL47" i="7" s="1"/>
  <c r="R36" i="7"/>
  <c r="AA68" i="7"/>
  <c r="Z69" i="7"/>
  <c r="AK69" i="7"/>
  <c r="AK84" i="7" s="1"/>
  <c r="AE70" i="7"/>
  <c r="R106" i="7"/>
  <c r="AI106" i="7"/>
  <c r="AR120" i="7"/>
  <c r="AF33" i="8"/>
  <c r="V33" i="8"/>
  <c r="R36" i="8"/>
  <c r="AK86" i="8"/>
  <c r="AS86" i="8"/>
  <c r="AA72" i="8"/>
  <c r="AA86" i="8" s="1"/>
  <c r="AB234" i="8"/>
  <c r="AJ234" i="8"/>
  <c r="AC42" i="9"/>
  <c r="AK42" i="9"/>
  <c r="AS42" i="9"/>
  <c r="Q137" i="9"/>
  <c r="T137" i="9"/>
  <c r="S137" i="9"/>
  <c r="R137" i="9"/>
  <c r="AG142" i="9"/>
  <c r="AT234" i="10"/>
  <c r="AH197" i="11"/>
  <c r="Q332" i="11"/>
  <c r="U332" i="11"/>
  <c r="U345" i="11" s="1"/>
  <c r="T332" i="11"/>
  <c r="S332" i="11"/>
  <c r="R332" i="11"/>
  <c r="Z109" i="8"/>
  <c r="AC109" i="8"/>
  <c r="W109" i="8"/>
  <c r="W123" i="8" s="1"/>
  <c r="U109" i="8"/>
  <c r="W219" i="8"/>
  <c r="U219" i="8"/>
  <c r="R72" i="6"/>
  <c r="AK73" i="6"/>
  <c r="X74" i="6"/>
  <c r="AS86" i="6"/>
  <c r="V123" i="6"/>
  <c r="AD123" i="6"/>
  <c r="AL123" i="6"/>
  <c r="AT123" i="6"/>
  <c r="AB160" i="6"/>
  <c r="AJ160" i="6"/>
  <c r="AR160" i="6"/>
  <c r="W148" i="6"/>
  <c r="S184" i="6"/>
  <c r="AA220" i="6"/>
  <c r="Z221" i="6"/>
  <c r="AM221" i="6"/>
  <c r="AK225" i="6"/>
  <c r="S232" i="6"/>
  <c r="AE232" i="6"/>
  <c r="AQ47" i="7"/>
  <c r="Z33" i="7"/>
  <c r="Z47" i="7" s="1"/>
  <c r="AM33" i="7"/>
  <c r="AM47" i="7" s="1"/>
  <c r="S36" i="7"/>
  <c r="AA105" i="7"/>
  <c r="U106" i="7"/>
  <c r="AM106" i="7"/>
  <c r="Y109" i="8"/>
  <c r="AL160" i="8"/>
  <c r="AC197" i="8"/>
  <c r="AK197" i="8"/>
  <c r="AS197" i="8"/>
  <c r="S219" i="8"/>
  <c r="AS153" i="9"/>
  <c r="R176" i="9"/>
  <c r="T176" i="9"/>
  <c r="S176" i="9"/>
  <c r="AI123" i="6"/>
  <c r="AR235" i="6"/>
  <c r="V47" i="7"/>
  <c r="AJ49" i="6"/>
  <c r="U35" i="6"/>
  <c r="U49" i="6" s="1"/>
  <c r="Z37" i="6"/>
  <c r="AN70" i="6"/>
  <c r="U72" i="6"/>
  <c r="AP73" i="6"/>
  <c r="AA74" i="6"/>
  <c r="Y123" i="6"/>
  <c r="AG123" i="6"/>
  <c r="AO123" i="6"/>
  <c r="Z148" i="6"/>
  <c r="T184" i="6"/>
  <c r="Y187" i="6"/>
  <c r="AC220" i="6"/>
  <c r="AB221" i="6"/>
  <c r="AO221" i="6"/>
  <c r="AQ225" i="6"/>
  <c r="T232" i="6"/>
  <c r="AG232" i="6"/>
  <c r="Q33" i="7"/>
  <c r="AB33" i="7"/>
  <c r="AB47" i="7" s="1"/>
  <c r="AO33" i="7"/>
  <c r="AO47" i="7" s="1"/>
  <c r="T36" i="7"/>
  <c r="R84" i="7"/>
  <c r="AJ105" i="7"/>
  <c r="W106" i="7"/>
  <c r="AN106" i="7"/>
  <c r="AA109" i="8"/>
  <c r="AA234" i="8"/>
  <c r="AI234" i="8"/>
  <c r="AQ234" i="8"/>
  <c r="T219" i="8"/>
  <c r="AP68" i="9"/>
  <c r="AP79" i="9" s="1"/>
  <c r="AH68" i="9"/>
  <c r="Z68" i="9"/>
  <c r="AB197" i="11"/>
  <c r="AJ197" i="11"/>
  <c r="AR197" i="11"/>
  <c r="S37" i="12"/>
  <c r="X37" i="12"/>
  <c r="AR84" i="7"/>
  <c r="AQ123" i="6"/>
  <c r="AT47" i="7"/>
  <c r="AS84" i="7"/>
  <c r="W35" i="6"/>
  <c r="W49" i="6" s="1"/>
  <c r="S70" i="6"/>
  <c r="AD74" i="6"/>
  <c r="Z123" i="6"/>
  <c r="AH123" i="6"/>
  <c r="AP123" i="6"/>
  <c r="AF123" i="6"/>
  <c r="R144" i="6"/>
  <c r="AD160" i="6"/>
  <c r="AL160" i="6"/>
  <c r="AT160" i="6"/>
  <c r="V184" i="6"/>
  <c r="Q187" i="6"/>
  <c r="Z187" i="6"/>
  <c r="AI220" i="6"/>
  <c r="AD221" i="6"/>
  <c r="AP221" i="6"/>
  <c r="AP235" i="6" s="1"/>
  <c r="U232" i="6"/>
  <c r="AH232" i="6"/>
  <c r="R33" i="7"/>
  <c r="AD33" i="7"/>
  <c r="AD47" i="7" s="1"/>
  <c r="AP33" i="7"/>
  <c r="AP47" i="7" s="1"/>
  <c r="AP84" i="7"/>
  <c r="AK68" i="7"/>
  <c r="X106" i="7"/>
  <c r="AP106" i="7"/>
  <c r="AE109" i="8"/>
  <c r="U144" i="8"/>
  <c r="AK160" i="8"/>
  <c r="AS160" i="8"/>
  <c r="AT160" i="8"/>
  <c r="U182" i="8"/>
  <c r="R182" i="8"/>
  <c r="V219" i="8"/>
  <c r="V234" i="8" s="1"/>
  <c r="AS79" i="9"/>
  <c r="AK160" i="10"/>
  <c r="V197" i="10"/>
  <c r="AM144" i="11"/>
  <c r="AG144" i="11"/>
  <c r="AO144" i="11"/>
  <c r="U144" i="11"/>
  <c r="AC144" i="11"/>
  <c r="AK144" i="11"/>
  <c r="S144" i="11"/>
  <c r="AA144" i="11"/>
  <c r="AI144" i="11"/>
  <c r="Q144" i="11"/>
  <c r="AA123" i="6"/>
  <c r="X38" i="9"/>
  <c r="AA38" i="9"/>
  <c r="Y38" i="9"/>
  <c r="S38" i="9"/>
  <c r="R38" i="9"/>
  <c r="Q38" i="9"/>
  <c r="AL49" i="6"/>
  <c r="AT49" i="6"/>
  <c r="Z35" i="6"/>
  <c r="AI74" i="6"/>
  <c r="AE160" i="6"/>
  <c r="AM160" i="6"/>
  <c r="W184" i="6"/>
  <c r="R187" i="6"/>
  <c r="AK220" i="6"/>
  <c r="T221" i="6"/>
  <c r="AE221" i="6"/>
  <c r="S225" i="6"/>
  <c r="W232" i="6"/>
  <c r="AJ232" i="6"/>
  <c r="T33" i="7"/>
  <c r="AE33" i="7"/>
  <c r="AE47" i="7" s="1"/>
  <c r="AR47" i="7"/>
  <c r="Y106" i="7"/>
  <c r="AQ106" i="7"/>
  <c r="AT49" i="8"/>
  <c r="Q107" i="8"/>
  <c r="U234" i="8"/>
  <c r="AC234" i="8"/>
  <c r="AK234" i="8"/>
  <c r="AS234" i="8"/>
  <c r="AG42" i="9"/>
  <c r="AO42" i="9"/>
  <c r="AR116" i="9"/>
  <c r="U271" i="10"/>
  <c r="R157" i="7"/>
  <c r="Z157" i="7"/>
  <c r="AH157" i="7"/>
  <c r="AP157" i="7"/>
  <c r="AB157" i="7"/>
  <c r="AL157" i="7"/>
  <c r="AT157" i="7"/>
  <c r="AE86" i="8"/>
  <c r="AM86" i="8"/>
  <c r="AD73" i="8"/>
  <c r="V110" i="8"/>
  <c r="R183" i="8"/>
  <c r="AB41" i="9"/>
  <c r="AN65" i="9"/>
  <c r="Z67" i="9"/>
  <c r="AP67" i="9"/>
  <c r="S101" i="9"/>
  <c r="AD101" i="9"/>
  <c r="AA109" i="9"/>
  <c r="AA116" i="9" s="1"/>
  <c r="AL109" i="9"/>
  <c r="AH114" i="9"/>
  <c r="AT153" i="9"/>
  <c r="W143" i="9"/>
  <c r="AM143" i="9"/>
  <c r="U190" i="9"/>
  <c r="AG37" i="10"/>
  <c r="AT86" i="10"/>
  <c r="AD73" i="10"/>
  <c r="S234" i="10"/>
  <c r="AA234" i="10"/>
  <c r="AI234" i="10"/>
  <c r="AQ234" i="10"/>
  <c r="AC234" i="10"/>
  <c r="Y112" i="11"/>
  <c r="AA113" i="11"/>
  <c r="S146" i="11"/>
  <c r="AB146" i="11"/>
  <c r="AK146" i="11"/>
  <c r="AG150" i="11"/>
  <c r="AF197" i="11"/>
  <c r="S184" i="11"/>
  <c r="R234" i="11"/>
  <c r="Z234" i="11"/>
  <c r="AH234" i="11"/>
  <c r="AP234" i="11"/>
  <c r="S234" i="11"/>
  <c r="AA234" i="11"/>
  <c r="AI234" i="11"/>
  <c r="AQ234" i="11"/>
  <c r="U234" i="11"/>
  <c r="AK234" i="11"/>
  <c r="X234" i="11"/>
  <c r="AN234" i="11"/>
  <c r="V271" i="11"/>
  <c r="AD271" i="11"/>
  <c r="AL271" i="11"/>
  <c r="AT271" i="11"/>
  <c r="R329" i="11"/>
  <c r="Z369" i="11"/>
  <c r="Z383" i="11" s="1"/>
  <c r="U369" i="11"/>
  <c r="AE369" i="11"/>
  <c r="AE383" i="11" s="1"/>
  <c r="T369" i="11"/>
  <c r="T162" i="6" s="1"/>
  <c r="AD369" i="11"/>
  <c r="S369" i="11"/>
  <c r="AB369" i="11"/>
  <c r="AB162" i="6" s="1"/>
  <c r="AA369" i="11"/>
  <c r="Q369" i="11"/>
  <c r="W369" i="11"/>
  <c r="W162" i="6" s="1"/>
  <c r="T72" i="12"/>
  <c r="V72" i="12"/>
  <c r="U72" i="12"/>
  <c r="AP181" i="12"/>
  <c r="AJ181" i="12"/>
  <c r="W181" i="12"/>
  <c r="AI181" i="12"/>
  <c r="U181" i="12"/>
  <c r="U197" i="12" s="1"/>
  <c r="AG181" i="12"/>
  <c r="T181" i="12"/>
  <c r="AE181" i="12"/>
  <c r="S181" i="12"/>
  <c r="AQ181" i="12"/>
  <c r="AQ197" i="12" s="1"/>
  <c r="AC181" i="12"/>
  <c r="Q181" i="12"/>
  <c r="AM181" i="12"/>
  <c r="AA181" i="12"/>
  <c r="AK181" i="12"/>
  <c r="Y181" i="12"/>
  <c r="AB49" i="13"/>
  <c r="AJ270" i="13"/>
  <c r="P12" i="8"/>
  <c r="B7" i="14" s="1"/>
  <c r="B16" i="14" s="1"/>
  <c r="AE35" i="8"/>
  <c r="Z110" i="8"/>
  <c r="AL123" i="8"/>
  <c r="AT123" i="8"/>
  <c r="Q197" i="8"/>
  <c r="Y197" i="8"/>
  <c r="AG197" i="8"/>
  <c r="AO197" i="8"/>
  <c r="S183" i="8"/>
  <c r="Q234" i="8"/>
  <c r="Y234" i="8"/>
  <c r="AG234" i="8"/>
  <c r="AO234" i="8"/>
  <c r="S220" i="8"/>
  <c r="V35" i="9"/>
  <c r="R41" i="9"/>
  <c r="AA67" i="9"/>
  <c r="AQ67" i="9"/>
  <c r="R100" i="9"/>
  <c r="T101" i="9"/>
  <c r="AE101" i="9"/>
  <c r="Q109" i="9"/>
  <c r="AB109" i="9"/>
  <c r="AM109" i="9"/>
  <c r="AI114" i="9"/>
  <c r="Y143" i="9"/>
  <c r="AO143" i="9"/>
  <c r="AO37" i="10"/>
  <c r="AD71" i="10"/>
  <c r="AE73" i="10"/>
  <c r="AC107" i="10"/>
  <c r="AN107" i="10"/>
  <c r="AN123" i="10" s="1"/>
  <c r="AA113" i="10"/>
  <c r="T271" i="10"/>
  <c r="AJ271" i="10"/>
  <c r="AR271" i="10"/>
  <c r="W107" i="11"/>
  <c r="AS123" i="11"/>
  <c r="R123" i="11"/>
  <c r="Z123" i="11"/>
  <c r="AH123" i="11"/>
  <c r="S113" i="11"/>
  <c r="U145" i="11"/>
  <c r="AG145" i="11"/>
  <c r="AQ145" i="11"/>
  <c r="T146" i="11"/>
  <c r="AC146" i="11"/>
  <c r="AL146" i="11"/>
  <c r="AL147" i="11"/>
  <c r="AA151" i="11"/>
  <c r="AO151" i="11"/>
  <c r="W271" i="11"/>
  <c r="AE271" i="11"/>
  <c r="AM271" i="11"/>
  <c r="X271" i="11"/>
  <c r="AF271" i="11"/>
  <c r="AN271" i="11"/>
  <c r="T329" i="11"/>
  <c r="X345" i="11"/>
  <c r="AF345" i="11"/>
  <c r="AN345" i="11"/>
  <c r="Q331" i="11"/>
  <c r="AA345" i="11"/>
  <c r="R369" i="11"/>
  <c r="Z33" i="12"/>
  <c r="V33" i="12"/>
  <c r="T33" i="12"/>
  <c r="S33" i="12"/>
  <c r="AB33" i="12"/>
  <c r="Y33" i="12"/>
  <c r="W33" i="12"/>
  <c r="AT123" i="12"/>
  <c r="AN113" i="12"/>
  <c r="AQ113" i="12"/>
  <c r="AG113" i="12"/>
  <c r="V113" i="12"/>
  <c r="AP113" i="12"/>
  <c r="AE113" i="12"/>
  <c r="U113" i="12"/>
  <c r="AO113" i="12"/>
  <c r="AD113" i="12"/>
  <c r="S113" i="12"/>
  <c r="AM113" i="12"/>
  <c r="AC113" i="12"/>
  <c r="R113" i="12"/>
  <c r="AL113" i="12"/>
  <c r="AA113" i="12"/>
  <c r="Q113" i="12"/>
  <c r="AI113" i="12"/>
  <c r="Y113" i="12"/>
  <c r="AH113" i="12"/>
  <c r="W113" i="12"/>
  <c r="AP160" i="12"/>
  <c r="AB181" i="12"/>
  <c r="AL75" i="13"/>
  <c r="AI75" i="13"/>
  <c r="AC75" i="13"/>
  <c r="AA75" i="13"/>
  <c r="U75" i="13"/>
  <c r="S75" i="13"/>
  <c r="AQ75" i="13"/>
  <c r="AK75" i="13"/>
  <c r="AN148" i="13"/>
  <c r="AG148" i="13"/>
  <c r="U148" i="13"/>
  <c r="AQ148" i="13"/>
  <c r="AE148" i="13"/>
  <c r="T148" i="13"/>
  <c r="AP148" i="13"/>
  <c r="AC148" i="13"/>
  <c r="S148" i="13"/>
  <c r="AO148" i="13"/>
  <c r="AB148" i="13"/>
  <c r="R148" i="13"/>
  <c r="AM148" i="13"/>
  <c r="AA148" i="13"/>
  <c r="AI148" i="13"/>
  <c r="Y148" i="13"/>
  <c r="AH148" i="13"/>
  <c r="W148" i="13"/>
  <c r="AE67" i="9"/>
  <c r="AT116" i="9"/>
  <c r="X190" i="9"/>
  <c r="AF190" i="9"/>
  <c r="AN190" i="9"/>
  <c r="AR49" i="10"/>
  <c r="AS49" i="10"/>
  <c r="AF73" i="10"/>
  <c r="Z160" i="10"/>
  <c r="AC160" i="10"/>
  <c r="AS160" i="10"/>
  <c r="AK271" i="10"/>
  <c r="AS271" i="10"/>
  <c r="AE271" i="10"/>
  <c r="AL308" i="10"/>
  <c r="AT308" i="10"/>
  <c r="AD86" i="11"/>
  <c r="V345" i="11"/>
  <c r="AD345" i="11"/>
  <c r="AL345" i="11"/>
  <c r="AT345" i="11"/>
  <c r="AI145" i="12"/>
  <c r="Z145" i="12"/>
  <c r="V145" i="12"/>
  <c r="U145" i="12"/>
  <c r="AJ145" i="12"/>
  <c r="T145" i="12"/>
  <c r="AH145" i="12"/>
  <c r="R145" i="12"/>
  <c r="AC145" i="12"/>
  <c r="AB145" i="12"/>
  <c r="AM222" i="12"/>
  <c r="X222" i="12"/>
  <c r="W222" i="12"/>
  <c r="V222" i="12"/>
  <c r="S222" i="12"/>
  <c r="AL222" i="12"/>
  <c r="AI222" i="12"/>
  <c r="AE222" i="12"/>
  <c r="AP257" i="12"/>
  <c r="AK257" i="12"/>
  <c r="AA257" i="12"/>
  <c r="Q257" i="12"/>
  <c r="V257" i="12"/>
  <c r="W34" i="10"/>
  <c r="Q70" i="10"/>
  <c r="AJ71" i="10"/>
  <c r="S73" i="10"/>
  <c r="AK73" i="10"/>
  <c r="Q74" i="10"/>
  <c r="R107" i="10"/>
  <c r="AE107" i="10"/>
  <c r="AP107" i="10"/>
  <c r="AO111" i="10"/>
  <c r="AL160" i="10"/>
  <c r="AR160" i="10"/>
  <c r="AD160" i="10"/>
  <c r="R197" i="10"/>
  <c r="AD234" i="10"/>
  <c r="AL234" i="10"/>
  <c r="AE234" i="10"/>
  <c r="AM234" i="10"/>
  <c r="Q36" i="11"/>
  <c r="AE86" i="11"/>
  <c r="AM86" i="11"/>
  <c r="AT86" i="11"/>
  <c r="AF86" i="11"/>
  <c r="AK107" i="11"/>
  <c r="AT123" i="11"/>
  <c r="AF111" i="11"/>
  <c r="AF123" i="11" s="1"/>
  <c r="Q112" i="11"/>
  <c r="AE113" i="11"/>
  <c r="Y145" i="11"/>
  <c r="AI145" i="11"/>
  <c r="V146" i="11"/>
  <c r="AE146" i="11"/>
  <c r="AO146" i="11"/>
  <c r="AQ151" i="11"/>
  <c r="R182" i="11"/>
  <c r="R197" i="11" s="1"/>
  <c r="Q308" i="11"/>
  <c r="Y308" i="11"/>
  <c r="AG308" i="11"/>
  <c r="AO308" i="11"/>
  <c r="R308" i="11"/>
  <c r="S308" i="11"/>
  <c r="S331" i="11"/>
  <c r="AM383" i="11"/>
  <c r="Q368" i="11"/>
  <c r="R368" i="11"/>
  <c r="R383" i="11" s="1"/>
  <c r="Y369" i="11"/>
  <c r="AI49" i="12"/>
  <c r="AQ49" i="12"/>
  <c r="AK113" i="12"/>
  <c r="AD145" i="12"/>
  <c r="AR234" i="12"/>
  <c r="S218" i="13"/>
  <c r="S234" i="13" s="1"/>
  <c r="R218" i="13"/>
  <c r="Q218" i="13"/>
  <c r="AJ197" i="8"/>
  <c r="AR234" i="8"/>
  <c r="AP42" i="9"/>
  <c r="AR79" i="9"/>
  <c r="AH67" i="9"/>
  <c r="W101" i="9"/>
  <c r="AK101" i="9"/>
  <c r="AE143" i="9"/>
  <c r="AD34" i="10"/>
  <c r="T71" i="10"/>
  <c r="AL71" i="10"/>
  <c r="U73" i="10"/>
  <c r="AM73" i="10"/>
  <c r="R74" i="10"/>
  <c r="U107" i="10"/>
  <c r="AB111" i="10"/>
  <c r="V113" i="10"/>
  <c r="W160" i="10"/>
  <c r="AE160" i="10"/>
  <c r="AF49" i="11"/>
  <c r="AN49" i="11"/>
  <c r="AO49" i="11"/>
  <c r="AL123" i="11"/>
  <c r="W113" i="11"/>
  <c r="AO113" i="11"/>
  <c r="AB123" i="11"/>
  <c r="Z145" i="11"/>
  <c r="AJ145" i="11"/>
  <c r="AJ160" i="11" s="1"/>
  <c r="W146" i="11"/>
  <c r="AG146" i="11"/>
  <c r="AP146" i="11"/>
  <c r="S182" i="11"/>
  <c r="S197" i="11" s="1"/>
  <c r="R271" i="11"/>
  <c r="Z271" i="11"/>
  <c r="AH271" i="11"/>
  <c r="AP271" i="11"/>
  <c r="S271" i="11"/>
  <c r="AI271" i="11"/>
  <c r="Z308" i="11"/>
  <c r="AH308" i="11"/>
  <c r="AP308" i="11"/>
  <c r="AA308" i="11"/>
  <c r="AI308" i="11"/>
  <c r="AQ308" i="11"/>
  <c r="AA49" i="12"/>
  <c r="AR49" i="12"/>
  <c r="AG86" i="12"/>
  <c r="AO86" i="12"/>
  <c r="AK222" i="12"/>
  <c r="AR307" i="12"/>
  <c r="AN49" i="13"/>
  <c r="AO147" i="13"/>
  <c r="AL147" i="13"/>
  <c r="AD147" i="13"/>
  <c r="V147" i="13"/>
  <c r="AC190" i="9"/>
  <c r="AK190" i="9"/>
  <c r="AS190" i="9"/>
  <c r="AG123" i="10"/>
  <c r="AS123" i="10"/>
  <c r="X160" i="10"/>
  <c r="AF160" i="10"/>
  <c r="AN160" i="10"/>
  <c r="S197" i="10"/>
  <c r="AA197" i="10"/>
  <c r="AI197" i="10"/>
  <c r="AQ197" i="10"/>
  <c r="AB197" i="10"/>
  <c r="AJ197" i="10"/>
  <c r="X271" i="10"/>
  <c r="AF271" i="10"/>
  <c r="AN271" i="10"/>
  <c r="AH308" i="10"/>
  <c r="AP308" i="10"/>
  <c r="Y146" i="11"/>
  <c r="AH146" i="11"/>
  <c r="AQ146" i="11"/>
  <c r="AK197" i="12"/>
  <c r="Q270" i="13"/>
  <c r="Y270" i="13"/>
  <c r="AO270" i="13"/>
  <c r="AJ160" i="8"/>
  <c r="T40" i="9"/>
  <c r="W67" i="9"/>
  <c r="AM67" i="9"/>
  <c r="AB101" i="9"/>
  <c r="AM101" i="9"/>
  <c r="AR153" i="9"/>
  <c r="Q37" i="10"/>
  <c r="AR86" i="10"/>
  <c r="W73" i="10"/>
  <c r="AO73" i="10"/>
  <c r="AP160" i="10"/>
  <c r="T197" i="10"/>
  <c r="Q271" i="10"/>
  <c r="Y271" i="10"/>
  <c r="AG271" i="10"/>
  <c r="AO271" i="10"/>
  <c r="R271" i="10"/>
  <c r="Z271" i="10"/>
  <c r="AH271" i="10"/>
  <c r="AP271" i="10"/>
  <c r="AE49" i="11"/>
  <c r="AM49" i="11"/>
  <c r="V86" i="11"/>
  <c r="AD123" i="11"/>
  <c r="Y113" i="11"/>
  <c r="AQ113" i="11"/>
  <c r="T123" i="11"/>
  <c r="Q146" i="11"/>
  <c r="Z146" i="11"/>
  <c r="AI146" i="11"/>
  <c r="U271" i="11"/>
  <c r="AK271" i="11"/>
  <c r="AH383" i="11"/>
  <c r="AS383" i="11"/>
  <c r="AQ86" i="12"/>
  <c r="AH144" i="12"/>
  <c r="AJ144" i="12"/>
  <c r="W144" i="12"/>
  <c r="AI144" i="12"/>
  <c r="U144" i="12"/>
  <c r="AG144" i="12"/>
  <c r="T144" i="12"/>
  <c r="AE144" i="12"/>
  <c r="S144" i="12"/>
  <c r="AC144" i="12"/>
  <c r="Q144" i="12"/>
  <c r="AA144" i="12"/>
  <c r="Y144" i="12"/>
  <c r="AS86" i="13"/>
  <c r="AE86" i="12"/>
  <c r="AM86" i="12"/>
  <c r="AB108" i="12"/>
  <c r="AI221" i="12"/>
  <c r="AI234" i="12" s="1"/>
  <c r="AM224" i="12"/>
  <c r="AC256" i="12"/>
  <c r="S293" i="12"/>
  <c r="AC293" i="12"/>
  <c r="AM293" i="12"/>
  <c r="Z36" i="13"/>
  <c r="AL36" i="13"/>
  <c r="AQ70" i="13"/>
  <c r="AI108" i="13"/>
  <c r="AR123" i="13"/>
  <c r="Y197" i="13"/>
  <c r="AG197" i="13"/>
  <c r="AO197" i="13"/>
  <c r="AP221" i="13"/>
  <c r="AE270" i="13"/>
  <c r="AM270" i="13"/>
  <c r="AK370" i="11"/>
  <c r="AK162" i="6" s="1"/>
  <c r="P12" i="12"/>
  <c r="B11" i="14" s="1"/>
  <c r="T34" i="12"/>
  <c r="Q38" i="12"/>
  <c r="S39" i="12"/>
  <c r="AB39" i="12"/>
  <c r="R71" i="12"/>
  <c r="Z73" i="12"/>
  <c r="AI107" i="12"/>
  <c r="Q108" i="12"/>
  <c r="AD108" i="12"/>
  <c r="AE111" i="12"/>
  <c r="AL160" i="12"/>
  <c r="AT160" i="12"/>
  <c r="U148" i="12"/>
  <c r="T197" i="12"/>
  <c r="Z221" i="12"/>
  <c r="AJ221" i="12"/>
  <c r="AF256" i="12"/>
  <c r="AA36" i="13"/>
  <c r="AM36" i="13"/>
  <c r="AM49" i="13" s="1"/>
  <c r="X197" i="13"/>
  <c r="AF270" i="13"/>
  <c r="AR270" i="13"/>
  <c r="AT383" i="11"/>
  <c r="Z370" i="11"/>
  <c r="AP370" i="11"/>
  <c r="AP162" i="6" s="1"/>
  <c r="W34" i="12"/>
  <c r="U39" i="12"/>
  <c r="AH86" i="12"/>
  <c r="AP86" i="12"/>
  <c r="U71" i="12"/>
  <c r="R73" i="12"/>
  <c r="S107" i="12"/>
  <c r="AP107" i="12"/>
  <c r="T108" i="12"/>
  <c r="AH108" i="12"/>
  <c r="Y109" i="12"/>
  <c r="AI109" i="12"/>
  <c r="S111" i="12"/>
  <c r="AG111" i="12"/>
  <c r="AD147" i="12"/>
  <c r="AC148" i="12"/>
  <c r="V182" i="12"/>
  <c r="AL182" i="12"/>
  <c r="AB221" i="12"/>
  <c r="AL221" i="12"/>
  <c r="AA255" i="12"/>
  <c r="AO255" i="12"/>
  <c r="S256" i="12"/>
  <c r="AJ256" i="12"/>
  <c r="AK258" i="12"/>
  <c r="AA259" i="12"/>
  <c r="AN259" i="12"/>
  <c r="Z291" i="12"/>
  <c r="V292" i="12"/>
  <c r="AH292" i="12"/>
  <c r="V293" i="12"/>
  <c r="AH293" i="12"/>
  <c r="Y295" i="12"/>
  <c r="AC33" i="13"/>
  <c r="AR49" i="13"/>
  <c r="R36" i="13"/>
  <c r="R49" i="13" s="1"/>
  <c r="AD36" i="13"/>
  <c r="AP36" i="13"/>
  <c r="X70" i="13"/>
  <c r="AT86" i="13"/>
  <c r="AC108" i="13"/>
  <c r="S183" i="13"/>
  <c r="V220" i="13"/>
  <c r="AE220" i="13"/>
  <c r="AO220" i="13"/>
  <c r="AK221" i="13"/>
  <c r="AC222" i="13"/>
  <c r="AQ257" i="13"/>
  <c r="Q307" i="13"/>
  <c r="Y307" i="13"/>
  <c r="AG307" i="13"/>
  <c r="AO307" i="13"/>
  <c r="Z34" i="12"/>
  <c r="V39" i="12"/>
  <c r="AA86" i="12"/>
  <c r="W71" i="12"/>
  <c r="S73" i="12"/>
  <c r="U107" i="12"/>
  <c r="AQ107" i="12"/>
  <c r="V108" i="12"/>
  <c r="AJ108" i="12"/>
  <c r="U111" i="12"/>
  <c r="AK111" i="12"/>
  <c r="AR160" i="12"/>
  <c r="AK160" i="12"/>
  <c r="AE147" i="12"/>
  <c r="AF148" i="12"/>
  <c r="AA152" i="12"/>
  <c r="AR197" i="12"/>
  <c r="Z182" i="12"/>
  <c r="AP182" i="12"/>
  <c r="AP197" i="12" s="1"/>
  <c r="AC221" i="12"/>
  <c r="AM221" i="12"/>
  <c r="W224" i="12"/>
  <c r="AG224" i="12"/>
  <c r="Q255" i="12"/>
  <c r="AB255" i="12"/>
  <c r="AP255" i="12"/>
  <c r="T256" i="12"/>
  <c r="AK256" i="12"/>
  <c r="AC259" i="12"/>
  <c r="AA291" i="12"/>
  <c r="Y292" i="12"/>
  <c r="AI292" i="12"/>
  <c r="W293" i="12"/>
  <c r="AI293" i="12"/>
  <c r="AE295" i="12"/>
  <c r="AI298" i="12"/>
  <c r="R33" i="13"/>
  <c r="AD33" i="13"/>
  <c r="AD49" i="13" s="1"/>
  <c r="S36" i="13"/>
  <c r="AE36" i="13"/>
  <c r="AA70" i="13"/>
  <c r="AC73" i="13"/>
  <c r="AL73" i="13"/>
  <c r="AS123" i="13"/>
  <c r="AR160" i="13"/>
  <c r="AC197" i="13"/>
  <c r="AK197" i="13"/>
  <c r="AS197" i="13"/>
  <c r="T183" i="13"/>
  <c r="W220" i="13"/>
  <c r="AG220" i="13"/>
  <c r="AP220" i="13"/>
  <c r="AI222" i="13"/>
  <c r="AA270" i="13"/>
  <c r="AI270" i="13"/>
  <c r="AB256" i="13"/>
  <c r="AL258" i="13"/>
  <c r="R307" i="13"/>
  <c r="Z307" i="13"/>
  <c r="AH307" i="13"/>
  <c r="AP307" i="13"/>
  <c r="AC370" i="11"/>
  <c r="AB34" i="12"/>
  <c r="W39" i="12"/>
  <c r="W49" i="12" s="1"/>
  <c r="Z71" i="12"/>
  <c r="T73" i="12"/>
  <c r="Z107" i="12"/>
  <c r="AR123" i="12"/>
  <c r="W108" i="12"/>
  <c r="AK108" i="12"/>
  <c r="AL109" i="12"/>
  <c r="W111" i="12"/>
  <c r="AM111" i="12"/>
  <c r="AJ147" i="12"/>
  <c r="AB152" i="12"/>
  <c r="AB182" i="12"/>
  <c r="AB197" i="12" s="1"/>
  <c r="T221" i="12"/>
  <c r="AD221" i="12"/>
  <c r="AP221" i="12"/>
  <c r="AS234" i="12"/>
  <c r="AQ255" i="12"/>
  <c r="X256" i="12"/>
  <c r="AN256" i="12"/>
  <c r="AE259" i="12"/>
  <c r="AS270" i="12"/>
  <c r="Z292" i="12"/>
  <c r="AJ292" i="12"/>
  <c r="Z293" i="12"/>
  <c r="AJ293" i="12"/>
  <c r="AJ307" i="12" s="1"/>
  <c r="AE33" i="13"/>
  <c r="T36" i="13"/>
  <c r="T49" i="13" s="1"/>
  <c r="AG36" i="13"/>
  <c r="AD70" i="13"/>
  <c r="AP74" i="13"/>
  <c r="W108" i="13"/>
  <c r="AO108" i="13"/>
  <c r="AS160" i="13"/>
  <c r="Y220" i="13"/>
  <c r="AH220" i="13"/>
  <c r="AQ220" i="13"/>
  <c r="AQ234" i="13" s="1"/>
  <c r="AK222" i="13"/>
  <c r="AK234" i="13" s="1"/>
  <c r="AL256" i="13"/>
  <c r="AL270" i="13" s="1"/>
  <c r="W258" i="13"/>
  <c r="S307" i="13"/>
  <c r="AA307" i="13"/>
  <c r="AI307" i="13"/>
  <c r="AQ307" i="13"/>
  <c r="AE370" i="11"/>
  <c r="AC49" i="12"/>
  <c r="AK49" i="12"/>
  <c r="Y39" i="12"/>
  <c r="V73" i="12"/>
  <c r="Y108" i="12"/>
  <c r="AN108" i="12"/>
  <c r="X111" i="12"/>
  <c r="AN111" i="12"/>
  <c r="AQ160" i="12"/>
  <c r="AC197" i="12"/>
  <c r="AS197" i="12"/>
  <c r="U221" i="12"/>
  <c r="AE221" i="12"/>
  <c r="AQ221" i="12"/>
  <c r="Z256" i="12"/>
  <c r="AQ256" i="12"/>
  <c r="AA293" i="12"/>
  <c r="AK293" i="12"/>
  <c r="V36" i="13"/>
  <c r="AI36" i="13"/>
  <c r="AF70" i="13"/>
  <c r="AR234" i="13"/>
  <c r="Z220" i="13"/>
  <c r="AI220" i="13"/>
  <c r="AI234" i="13" s="1"/>
  <c r="V221" i="13"/>
  <c r="U270" i="13"/>
  <c r="AC270" i="13"/>
  <c r="AK270" i="13"/>
  <c r="AS270" i="13"/>
  <c r="T307" i="13"/>
  <c r="AB307" i="13"/>
  <c r="AJ307" i="13"/>
  <c r="AR307" i="13"/>
  <c r="Z39" i="12"/>
  <c r="AJ49" i="12"/>
  <c r="AD86" i="12"/>
  <c r="AL86" i="12"/>
  <c r="AT86" i="12"/>
  <c r="AB86" i="12"/>
  <c r="AJ86" i="12"/>
  <c r="W73" i="12"/>
  <c r="AC107" i="12"/>
  <c r="AA108" i="12"/>
  <c r="AO108" i="12"/>
  <c r="Y111" i="12"/>
  <c r="T147" i="12"/>
  <c r="AD182" i="12"/>
  <c r="V221" i="12"/>
  <c r="AH221" i="12"/>
  <c r="T255" i="12"/>
  <c r="AH255" i="12"/>
  <c r="AA256" i="12"/>
  <c r="AR270" i="12"/>
  <c r="U259" i="12"/>
  <c r="R292" i="12"/>
  <c r="AB292" i="12"/>
  <c r="AL292" i="12"/>
  <c r="R293" i="12"/>
  <c r="AB293" i="12"/>
  <c r="AL293" i="12"/>
  <c r="X36" i="13"/>
  <c r="AJ36" i="13"/>
  <c r="AN70" i="13"/>
  <c r="AO73" i="13"/>
  <c r="AA74" i="13"/>
  <c r="Q108" i="13"/>
  <c r="AE145" i="13"/>
  <c r="AK185" i="13"/>
  <c r="AA220" i="13"/>
  <c r="AA234" i="13" s="1"/>
  <c r="AJ220" i="13"/>
  <c r="W256" i="13"/>
  <c r="AG258" i="13"/>
  <c r="U307" i="13"/>
  <c r="AC307" i="13"/>
  <c r="AK307" i="13"/>
  <c r="AS307" i="13"/>
  <c r="AC86" i="6"/>
  <c r="T36" i="6"/>
  <c r="R36" i="6"/>
  <c r="S146" i="6"/>
  <c r="Z146" i="6"/>
  <c r="R146" i="6"/>
  <c r="Y146" i="6"/>
  <c r="Q146" i="6"/>
  <c r="W146" i="6"/>
  <c r="V146" i="6"/>
  <c r="T146" i="6"/>
  <c r="Z145" i="6"/>
  <c r="R145" i="6"/>
  <c r="Y145" i="6"/>
  <c r="Q145" i="6"/>
  <c r="X145" i="6"/>
  <c r="V145" i="6"/>
  <c r="U145" i="6"/>
  <c r="U160" i="6" s="1"/>
  <c r="S145" i="6"/>
  <c r="AF49" i="6"/>
  <c r="AN49" i="6"/>
  <c r="S36" i="6"/>
  <c r="AP70" i="6"/>
  <c r="AH70" i="6"/>
  <c r="Z70" i="6"/>
  <c r="R70" i="6"/>
  <c r="AO70" i="6"/>
  <c r="AG70" i="6"/>
  <c r="Y70" i="6"/>
  <c r="Q70" i="6"/>
  <c r="AM70" i="6"/>
  <c r="AE70" i="6"/>
  <c r="W70" i="6"/>
  <c r="AL70" i="6"/>
  <c r="AD70" i="6"/>
  <c r="V70" i="6"/>
  <c r="AJ70" i="6"/>
  <c r="AB70" i="6"/>
  <c r="T70" i="6"/>
  <c r="AK70" i="6"/>
  <c r="Z73" i="6"/>
  <c r="AB123" i="6"/>
  <c r="AJ123" i="6"/>
  <c r="AR123" i="6"/>
  <c r="AF160" i="6"/>
  <c r="AN160" i="6"/>
  <c r="T145" i="6"/>
  <c r="T160" i="6" s="1"/>
  <c r="X146" i="6"/>
  <c r="AA199" i="6"/>
  <c r="AI199" i="6"/>
  <c r="AQ199" i="6"/>
  <c r="P12" i="7"/>
  <c r="B6" i="14" s="1"/>
  <c r="Y47" i="7"/>
  <c r="Q84" i="7"/>
  <c r="AQ84" i="7"/>
  <c r="AG160" i="6"/>
  <c r="AO160" i="6"/>
  <c r="W145" i="6"/>
  <c r="AE199" i="6"/>
  <c r="AM199" i="6"/>
  <c r="AH49" i="6"/>
  <c r="AP49" i="6"/>
  <c r="AK74" i="6"/>
  <c r="AC74" i="6"/>
  <c r="U74" i="6"/>
  <c r="AJ74" i="6"/>
  <c r="AB74" i="6"/>
  <c r="T74" i="6"/>
  <c r="AP74" i="6"/>
  <c r="AH74" i="6"/>
  <c r="Z74" i="6"/>
  <c r="R74" i="6"/>
  <c r="AO74" i="6"/>
  <c r="AG74" i="6"/>
  <c r="Y74" i="6"/>
  <c r="Q74" i="6"/>
  <c r="AM74" i="6"/>
  <c r="AE74" i="6"/>
  <c r="W74" i="6"/>
  <c r="AL74" i="6"/>
  <c r="AC199" i="6"/>
  <c r="AK199" i="6"/>
  <c r="AS199" i="6"/>
  <c r="V186" i="6"/>
  <c r="U186" i="6"/>
  <c r="T186" i="6"/>
  <c r="S186" i="6"/>
  <c r="Z186" i="6"/>
  <c r="R186" i="6"/>
  <c r="Y186" i="6"/>
  <c r="W186" i="6"/>
  <c r="R33" i="6"/>
  <c r="Q33" i="6"/>
  <c r="Q49" i="6" s="1"/>
  <c r="T33" i="6"/>
  <c r="T49" i="6" s="1"/>
  <c r="AI49" i="6"/>
  <c r="AQ49" i="6"/>
  <c r="AR86" i="6"/>
  <c r="AJ73" i="6"/>
  <c r="AB73" i="6"/>
  <c r="T73" i="6"/>
  <c r="AQ73" i="6"/>
  <c r="AQ86" i="6" s="1"/>
  <c r="AI73" i="6"/>
  <c r="AI86" i="6" s="1"/>
  <c r="AA73" i="6"/>
  <c r="AA86" i="6" s="1"/>
  <c r="S73" i="6"/>
  <c r="AO73" i="6"/>
  <c r="AG73" i="6"/>
  <c r="Y73" i="6"/>
  <c r="AN73" i="6"/>
  <c r="AN86" i="6" s="1"/>
  <c r="AF73" i="6"/>
  <c r="X73" i="6"/>
  <c r="AL73" i="6"/>
  <c r="AD73" i="6"/>
  <c r="V73" i="6"/>
  <c r="AH73" i="6"/>
  <c r="R108" i="6"/>
  <c r="R123" i="6" s="1"/>
  <c r="Q108" i="6"/>
  <c r="Q123" i="6" s="1"/>
  <c r="T108" i="6"/>
  <c r="T123" i="6" s="1"/>
  <c r="AG199" i="6"/>
  <c r="AO199" i="6"/>
  <c r="U35" i="7"/>
  <c r="U47" i="7" s="1"/>
  <c r="T35" i="7"/>
  <c r="S35" i="7"/>
  <c r="R35" i="7"/>
  <c r="R47" i="7" s="1"/>
  <c r="AS120" i="7"/>
  <c r="T157" i="7"/>
  <c r="AJ157" i="7"/>
  <c r="AR157" i="7"/>
  <c r="S49" i="6"/>
  <c r="S108" i="6"/>
  <c r="AH199" i="6"/>
  <c r="AP199" i="6"/>
  <c r="X186" i="6"/>
  <c r="AT235" i="6"/>
  <c r="AE49" i="6"/>
  <c r="AM49" i="6"/>
  <c r="AT86" i="6"/>
  <c r="R73" i="6"/>
  <c r="AM73" i="6"/>
  <c r="U108" i="6"/>
  <c r="U123" i="6" s="1"/>
  <c r="AC160" i="6"/>
  <c r="AK160" i="6"/>
  <c r="AS160" i="6"/>
  <c r="AF199" i="6"/>
  <c r="AN199" i="6"/>
  <c r="AG47" i="7"/>
  <c r="AS47" i="7"/>
  <c r="AL71" i="7"/>
  <c r="AD71" i="7"/>
  <c r="V71" i="7"/>
  <c r="AK71" i="7"/>
  <c r="AC71" i="7"/>
  <c r="U71" i="7"/>
  <c r="AJ71" i="7"/>
  <c r="AB71" i="7"/>
  <c r="T71" i="7"/>
  <c r="AI71" i="7"/>
  <c r="AA71" i="7"/>
  <c r="AH71" i="7"/>
  <c r="Z71" i="7"/>
  <c r="AO71" i="7"/>
  <c r="AG71" i="7"/>
  <c r="Y71" i="7"/>
  <c r="AM71" i="7"/>
  <c r="AE71" i="7"/>
  <c r="W71" i="7"/>
  <c r="V157" i="7"/>
  <c r="V35" i="6"/>
  <c r="AD35" i="6"/>
  <c r="AD49" i="6" s="1"/>
  <c r="X37" i="6"/>
  <c r="U71" i="6"/>
  <c r="AC71" i="6"/>
  <c r="AK71" i="6"/>
  <c r="S107" i="6"/>
  <c r="S144" i="6"/>
  <c r="V148" i="6"/>
  <c r="T183" i="6"/>
  <c r="U184" i="6"/>
  <c r="V185" i="6"/>
  <c r="Q188" i="6"/>
  <c r="T220" i="6"/>
  <c r="AB220" i="6"/>
  <c r="AJ220" i="6"/>
  <c r="AC221" i="6"/>
  <c r="AK221" i="6"/>
  <c r="T225" i="6"/>
  <c r="AB225" i="6"/>
  <c r="AJ225" i="6"/>
  <c r="Y228" i="6"/>
  <c r="AG228" i="6"/>
  <c r="AO228" i="6"/>
  <c r="X232" i="6"/>
  <c r="AF232" i="6"/>
  <c r="AN232" i="6"/>
  <c r="AC33" i="7"/>
  <c r="AC47" i="7" s="1"/>
  <c r="AK33" i="7"/>
  <c r="AK47" i="7" s="1"/>
  <c r="Q37" i="7"/>
  <c r="T68" i="7"/>
  <c r="AB68" i="7"/>
  <c r="AJ68" i="7"/>
  <c r="V70" i="7"/>
  <c r="AD70" i="7"/>
  <c r="AL70" i="7"/>
  <c r="Z105" i="7"/>
  <c r="AI105" i="7"/>
  <c r="V107" i="7"/>
  <c r="AH107" i="7"/>
  <c r="Q157" i="7"/>
  <c r="Y157" i="7"/>
  <c r="AG157" i="7"/>
  <c r="AO157" i="7"/>
  <c r="AP34" i="8"/>
  <c r="AH34" i="8"/>
  <c r="Z34" i="8"/>
  <c r="R34" i="8"/>
  <c r="AO34" i="8"/>
  <c r="AG34" i="8"/>
  <c r="Y34" i="8"/>
  <c r="Q34" i="8"/>
  <c r="Q49" i="8" s="1"/>
  <c r="AM34" i="8"/>
  <c r="AE34" i="8"/>
  <c r="W34" i="8"/>
  <c r="W49" i="8" s="1"/>
  <c r="AK34" i="8"/>
  <c r="AC34" i="8"/>
  <c r="U34" i="8"/>
  <c r="AQ34" i="8"/>
  <c r="AI34" i="8"/>
  <c r="AI49" i="8" s="1"/>
  <c r="AA34" i="8"/>
  <c r="S34" i="8"/>
  <c r="AL34" i="8"/>
  <c r="S86" i="8"/>
  <c r="AI86" i="8"/>
  <c r="AQ86" i="8"/>
  <c r="U184" i="8"/>
  <c r="U197" i="8" s="1"/>
  <c r="T184" i="8"/>
  <c r="T197" i="8" s="1"/>
  <c r="S184" i="8"/>
  <c r="R184" i="8"/>
  <c r="V184" i="8"/>
  <c r="V197" i="8" s="1"/>
  <c r="X35" i="6"/>
  <c r="X49" i="6" s="1"/>
  <c r="X148" i="6"/>
  <c r="V183" i="6"/>
  <c r="X185" i="6"/>
  <c r="V220" i="6"/>
  <c r="AD220" i="6"/>
  <c r="AL220" i="6"/>
  <c r="V225" i="6"/>
  <c r="AD225" i="6"/>
  <c r="AL225" i="6"/>
  <c r="AA228" i="6"/>
  <c r="AI228" i="6"/>
  <c r="AQ228" i="6"/>
  <c r="S37" i="7"/>
  <c r="V68" i="7"/>
  <c r="AD68" i="7"/>
  <c r="AL68" i="7"/>
  <c r="AT84" i="7"/>
  <c r="X70" i="7"/>
  <c r="AF70" i="7"/>
  <c r="AN70" i="7"/>
  <c r="AB105" i="7"/>
  <c r="AL105" i="7"/>
  <c r="Y107" i="7"/>
  <c r="AL107" i="7"/>
  <c r="S157" i="7"/>
  <c r="AA157" i="7"/>
  <c r="AI157" i="7"/>
  <c r="AQ157" i="7"/>
  <c r="AJ123" i="8"/>
  <c r="AR123" i="8"/>
  <c r="AA33" i="9"/>
  <c r="S33" i="9"/>
  <c r="Z33" i="9"/>
  <c r="R33" i="9"/>
  <c r="Y33" i="9"/>
  <c r="Q33" i="9"/>
  <c r="X33" i="9"/>
  <c r="W33" i="9"/>
  <c r="V33" i="9"/>
  <c r="AB33" i="9"/>
  <c r="U33" i="9"/>
  <c r="T33" i="9"/>
  <c r="AT79" i="9"/>
  <c r="Y35" i="6"/>
  <c r="Y49" i="6" s="1"/>
  <c r="X71" i="6"/>
  <c r="AF71" i="6"/>
  <c r="Q72" i="6"/>
  <c r="V144" i="6"/>
  <c r="Q148" i="6"/>
  <c r="Y148" i="6"/>
  <c r="W183" i="6"/>
  <c r="W199" i="6" s="1"/>
  <c r="Q185" i="6"/>
  <c r="Y185" i="6"/>
  <c r="T188" i="6"/>
  <c r="W220" i="6"/>
  <c r="AE220" i="6"/>
  <c r="AM220" i="6"/>
  <c r="X221" i="6"/>
  <c r="AF221" i="6"/>
  <c r="AN221" i="6"/>
  <c r="W225" i="6"/>
  <c r="AE225" i="6"/>
  <c r="AM225" i="6"/>
  <c r="T228" i="6"/>
  <c r="AB228" i="6"/>
  <c r="AJ228" i="6"/>
  <c r="AA232" i="6"/>
  <c r="AI232" i="6"/>
  <c r="AQ232" i="6"/>
  <c r="X33" i="7"/>
  <c r="X47" i="7" s="1"/>
  <c r="AF33" i="7"/>
  <c r="AF47" i="7" s="1"/>
  <c r="AN33" i="7"/>
  <c r="AN47" i="7" s="1"/>
  <c r="Q34" i="7"/>
  <c r="T37" i="7"/>
  <c r="W68" i="7"/>
  <c r="AE68" i="7"/>
  <c r="AM68" i="7"/>
  <c r="X69" i="7"/>
  <c r="AF69" i="7"/>
  <c r="AN69" i="7"/>
  <c r="Y70" i="7"/>
  <c r="AG70" i="7"/>
  <c r="AO70" i="7"/>
  <c r="T105" i="7"/>
  <c r="AD105" i="7"/>
  <c r="AM105" i="7"/>
  <c r="AL106" i="7"/>
  <c r="AD106" i="7"/>
  <c r="V106" i="7"/>
  <c r="AJ106" i="7"/>
  <c r="AJ120" i="7" s="1"/>
  <c r="AB106" i="7"/>
  <c r="T106" i="7"/>
  <c r="Z106" i="7"/>
  <c r="AK106" i="7"/>
  <c r="Z107" i="7"/>
  <c r="U157" i="7"/>
  <c r="AC157" i="7"/>
  <c r="AK157" i="7"/>
  <c r="AS157" i="7"/>
  <c r="X34" i="8"/>
  <c r="AL86" i="8"/>
  <c r="AT86" i="8"/>
  <c r="AF86" i="8"/>
  <c r="AN86" i="8"/>
  <c r="Z123" i="8"/>
  <c r="AH123" i="8"/>
  <c r="AP123" i="8"/>
  <c r="X183" i="6"/>
  <c r="X220" i="6"/>
  <c r="AF220" i="6"/>
  <c r="AN220" i="6"/>
  <c r="X225" i="6"/>
  <c r="AF225" i="6"/>
  <c r="AN225" i="6"/>
  <c r="U228" i="6"/>
  <c r="AC228" i="6"/>
  <c r="AK228" i="6"/>
  <c r="X68" i="7"/>
  <c r="X84" i="7" s="1"/>
  <c r="AF68" i="7"/>
  <c r="AN68" i="7"/>
  <c r="V105" i="7"/>
  <c r="AE105" i="7"/>
  <c r="AN105" i="7"/>
  <c r="AN120" i="7" s="1"/>
  <c r="AQ107" i="7"/>
  <c r="AI107" i="7"/>
  <c r="AA107" i="7"/>
  <c r="AA120" i="7" s="1"/>
  <c r="S107" i="7"/>
  <c r="AM107" i="7"/>
  <c r="AE107" i="7"/>
  <c r="W107" i="7"/>
  <c r="AK107" i="7"/>
  <c r="AC107" i="7"/>
  <c r="U107" i="7"/>
  <c r="AB107" i="7"/>
  <c r="AO107" i="7"/>
  <c r="AA123" i="8"/>
  <c r="AI123" i="8"/>
  <c r="AQ123" i="8"/>
  <c r="AA35" i="6"/>
  <c r="S72" i="6"/>
  <c r="X144" i="6"/>
  <c r="X160" i="6" s="1"/>
  <c r="S148" i="6"/>
  <c r="Q183" i="6"/>
  <c r="Y183" i="6"/>
  <c r="S185" i="6"/>
  <c r="Q220" i="6"/>
  <c r="Q235" i="6" s="1"/>
  <c r="Y220" i="6"/>
  <c r="AG220" i="6"/>
  <c r="AO220" i="6"/>
  <c r="Y225" i="6"/>
  <c r="AG225" i="6"/>
  <c r="AO225" i="6"/>
  <c r="V228" i="6"/>
  <c r="AD228" i="6"/>
  <c r="AL228" i="6"/>
  <c r="S34" i="7"/>
  <c r="Y68" i="7"/>
  <c r="AG68" i="7"/>
  <c r="AG84" i="7" s="1"/>
  <c r="AO68" i="7"/>
  <c r="AA70" i="7"/>
  <c r="AI70" i="7"/>
  <c r="W105" i="7"/>
  <c r="AF105" i="7"/>
  <c r="AO105" i="7"/>
  <c r="Q107" i="7"/>
  <c r="Q120" i="7" s="1"/>
  <c r="AD107" i="7"/>
  <c r="AP107" i="7"/>
  <c r="AD34" i="8"/>
  <c r="AH86" i="8"/>
  <c r="AP86" i="8"/>
  <c r="Q144" i="6"/>
  <c r="R183" i="6"/>
  <c r="Z183" i="6"/>
  <c r="Z199" i="6" s="1"/>
  <c r="R220" i="6"/>
  <c r="R235" i="6" s="1"/>
  <c r="Z220" i="6"/>
  <c r="AH220" i="6"/>
  <c r="S221" i="6"/>
  <c r="AA221" i="6"/>
  <c r="AI221" i="6"/>
  <c r="Z225" i="6"/>
  <c r="AH225" i="6"/>
  <c r="W228" i="6"/>
  <c r="AE228" i="6"/>
  <c r="AM228" i="6"/>
  <c r="V232" i="6"/>
  <c r="AD232" i="6"/>
  <c r="S33" i="7"/>
  <c r="AA33" i="7"/>
  <c r="AA47" i="7" s="1"/>
  <c r="AI33" i="7"/>
  <c r="AI47" i="7" s="1"/>
  <c r="Z68" i="7"/>
  <c r="AH68" i="7"/>
  <c r="S69" i="7"/>
  <c r="S84" i="7" s="1"/>
  <c r="AA69" i="7"/>
  <c r="AI69" i="7"/>
  <c r="T70" i="7"/>
  <c r="AB70" i="7"/>
  <c r="X105" i="7"/>
  <c r="AG105" i="7"/>
  <c r="S106" i="7"/>
  <c r="AE106" i="7"/>
  <c r="AO106" i="7"/>
  <c r="R107" i="7"/>
  <c r="AF107" i="7"/>
  <c r="W157" i="7"/>
  <c r="AE157" i="7"/>
  <c r="AM157" i="7"/>
  <c r="AS49" i="8"/>
  <c r="AF34" i="8"/>
  <c r="R86" i="8"/>
  <c r="AG86" i="8"/>
  <c r="AO86" i="8"/>
  <c r="AK123" i="8"/>
  <c r="AS123" i="8"/>
  <c r="X228" i="6"/>
  <c r="AF228" i="6"/>
  <c r="AK105" i="7"/>
  <c r="AC105" i="7"/>
  <c r="U105" i="7"/>
  <c r="Y105" i="7"/>
  <c r="AH105" i="7"/>
  <c r="AQ105" i="7"/>
  <c r="X157" i="7"/>
  <c r="AF157" i="7"/>
  <c r="AN157" i="7"/>
  <c r="T35" i="8"/>
  <c r="T49" i="8" s="1"/>
  <c r="AB35" i="8"/>
  <c r="AB49" i="8" s="1"/>
  <c r="AJ35" i="8"/>
  <c r="AJ49" i="8" s="1"/>
  <c r="U36" i="8"/>
  <c r="U49" i="8" s="1"/>
  <c r="AC36" i="8"/>
  <c r="AC49" i="8" s="1"/>
  <c r="AK36" i="8"/>
  <c r="AB72" i="8"/>
  <c r="U73" i="8"/>
  <c r="U86" i="8" s="1"/>
  <c r="AC73" i="8"/>
  <c r="AC86" i="8" s="1"/>
  <c r="T109" i="8"/>
  <c r="T123" i="8" s="1"/>
  <c r="AB109" i="8"/>
  <c r="AB123" i="8" s="1"/>
  <c r="U110" i="8"/>
  <c r="AC110" i="8"/>
  <c r="AF148" i="8"/>
  <c r="W190" i="9"/>
  <c r="AE190" i="9"/>
  <c r="AM190" i="9"/>
  <c r="V36" i="10"/>
  <c r="AK36" i="10"/>
  <c r="AA36" i="10"/>
  <c r="AP36" i="10"/>
  <c r="Q36" i="10"/>
  <c r="U123" i="10"/>
  <c r="AC123" i="10"/>
  <c r="V35" i="8"/>
  <c r="V49" i="8" s="1"/>
  <c r="AD35" i="8"/>
  <c r="AL35" i="8"/>
  <c r="W36" i="8"/>
  <c r="AE36" i="8"/>
  <c r="AM36" i="8"/>
  <c r="V72" i="8"/>
  <c r="V86" i="8" s="1"/>
  <c r="AD72" i="8"/>
  <c r="AD86" i="8" s="1"/>
  <c r="W73" i="8"/>
  <c r="W86" i="8" s="1"/>
  <c r="V109" i="8"/>
  <c r="V123" i="8" s="1"/>
  <c r="AD109" i="8"/>
  <c r="AD123" i="8" s="1"/>
  <c r="W110" i="8"/>
  <c r="AE110" i="8"/>
  <c r="AE123" i="8" s="1"/>
  <c r="X234" i="8"/>
  <c r="AF234" i="8"/>
  <c r="AN234" i="8"/>
  <c r="AH42" i="9"/>
  <c r="AL65" i="9"/>
  <c r="AD65" i="9"/>
  <c r="V65" i="9"/>
  <c r="AK65" i="9"/>
  <c r="AC65" i="9"/>
  <c r="U65" i="9"/>
  <c r="AJ65" i="9"/>
  <c r="AB65" i="9"/>
  <c r="T65" i="9"/>
  <c r="AQ65" i="9"/>
  <c r="AI65" i="9"/>
  <c r="AA65" i="9"/>
  <c r="S65" i="9"/>
  <c r="AP65" i="9"/>
  <c r="AH65" i="9"/>
  <c r="AH79" i="9" s="1"/>
  <c r="Z65" i="9"/>
  <c r="Z79" i="9" s="1"/>
  <c r="R65" i="9"/>
  <c r="R79" i="9" s="1"/>
  <c r="AO65" i="9"/>
  <c r="AG65" i="9"/>
  <c r="Y65" i="9"/>
  <c r="AS116" i="9"/>
  <c r="Q190" i="9"/>
  <c r="Y190" i="9"/>
  <c r="AG190" i="9"/>
  <c r="AO190" i="9"/>
  <c r="AT123" i="10"/>
  <c r="X36" i="8"/>
  <c r="AF36" i="8"/>
  <c r="AN36" i="8"/>
  <c r="X73" i="8"/>
  <c r="X110" i="8"/>
  <c r="AF110" i="8"/>
  <c r="AF123" i="8" s="1"/>
  <c r="AE160" i="8"/>
  <c r="AM160" i="8"/>
  <c r="W197" i="8"/>
  <c r="AE197" i="8"/>
  <c r="AM197" i="8"/>
  <c r="AI42" i="9"/>
  <c r="AQ42" i="9"/>
  <c r="V36" i="9"/>
  <c r="U36" i="9"/>
  <c r="AB36" i="9"/>
  <c r="T36" i="9"/>
  <c r="AA36" i="9"/>
  <c r="S36" i="9"/>
  <c r="Z36" i="9"/>
  <c r="R36" i="9"/>
  <c r="Y36" i="9"/>
  <c r="Q36" i="9"/>
  <c r="Z190" i="9"/>
  <c r="AH190" i="9"/>
  <c r="AP190" i="9"/>
  <c r="Q147" i="10"/>
  <c r="R147" i="10"/>
  <c r="X35" i="8"/>
  <c r="AF35" i="8"/>
  <c r="AF49" i="8" s="1"/>
  <c r="AN35" i="8"/>
  <c r="AN49" i="8" s="1"/>
  <c r="Q36" i="8"/>
  <c r="Y36" i="8"/>
  <c r="Y49" i="8" s="1"/>
  <c r="AG36" i="8"/>
  <c r="AO36" i="8"/>
  <c r="X72" i="8"/>
  <c r="X86" i="8" s="1"/>
  <c r="Y73" i="8"/>
  <c r="Y86" i="8" s="1"/>
  <c r="X109" i="8"/>
  <c r="X123" i="8" s="1"/>
  <c r="AF109" i="8"/>
  <c r="Y110" i="8"/>
  <c r="X160" i="8"/>
  <c r="AF160" i="8"/>
  <c r="AN160" i="8"/>
  <c r="W148" i="8"/>
  <c r="W160" i="8" s="1"/>
  <c r="X197" i="8"/>
  <c r="AF197" i="8"/>
  <c r="AN197" i="8"/>
  <c r="Z234" i="8"/>
  <c r="AH234" i="8"/>
  <c r="AP234" i="8"/>
  <c r="AJ42" i="9"/>
  <c r="AR42" i="9"/>
  <c r="AF42" i="9"/>
  <c r="AN42" i="9"/>
  <c r="W36" i="9"/>
  <c r="W65" i="9"/>
  <c r="AA190" i="9"/>
  <c r="AI190" i="9"/>
  <c r="AQ190" i="9"/>
  <c r="AT49" i="10"/>
  <c r="AM123" i="8"/>
  <c r="AG160" i="8"/>
  <c r="U147" i="8"/>
  <c r="T147" i="8"/>
  <c r="T160" i="8" s="1"/>
  <c r="S147" i="8"/>
  <c r="S160" i="8" s="1"/>
  <c r="R147" i="8"/>
  <c r="R160" i="8" s="1"/>
  <c r="Q147" i="8"/>
  <c r="Q160" i="8" s="1"/>
  <c r="U103" i="9"/>
  <c r="T103" i="9"/>
  <c r="S103" i="9"/>
  <c r="R103" i="9"/>
  <c r="Q103" i="9"/>
  <c r="T190" i="9"/>
  <c r="AB190" i="9"/>
  <c r="AJ190" i="9"/>
  <c r="AR190" i="9"/>
  <c r="V190" i="9"/>
  <c r="AD190" i="9"/>
  <c r="AL190" i="9"/>
  <c r="AT190" i="9"/>
  <c r="AM49" i="10"/>
  <c r="AF36" i="10"/>
  <c r="R35" i="8"/>
  <c r="Z35" i="8"/>
  <c r="AH35" i="8"/>
  <c r="S36" i="8"/>
  <c r="AA36" i="8"/>
  <c r="AI36" i="8"/>
  <c r="AN123" i="8"/>
  <c r="Q108" i="8"/>
  <c r="Q123" i="8" s="1"/>
  <c r="R109" i="8"/>
  <c r="R123" i="8" s="1"/>
  <c r="S110" i="8"/>
  <c r="S123" i="8" s="1"/>
  <c r="AP160" i="8"/>
  <c r="Z197" i="8"/>
  <c r="AH197" i="8"/>
  <c r="AP197" i="8"/>
  <c r="AE65" i="9"/>
  <c r="AN68" i="9"/>
  <c r="AN79" i="9" s="1"/>
  <c r="AF68" i="9"/>
  <c r="X68" i="9"/>
  <c r="AM68" i="9"/>
  <c r="AM79" i="9" s="1"/>
  <c r="AE68" i="9"/>
  <c r="W68" i="9"/>
  <c r="AL68" i="9"/>
  <c r="AD68" i="9"/>
  <c r="V68" i="9"/>
  <c r="AK68" i="9"/>
  <c r="AC68" i="9"/>
  <c r="U68" i="9"/>
  <c r="AJ68" i="9"/>
  <c r="AB68" i="9"/>
  <c r="T68" i="9"/>
  <c r="AQ68" i="9"/>
  <c r="AI68" i="9"/>
  <c r="AA68" i="9"/>
  <c r="AA79" i="9" s="1"/>
  <c r="S68" i="9"/>
  <c r="AO68" i="9"/>
  <c r="AG68" i="9"/>
  <c r="Y68" i="9"/>
  <c r="Y79" i="9" s="1"/>
  <c r="AL111" i="9"/>
  <c r="AB111" i="9"/>
  <c r="AQ111" i="9"/>
  <c r="R111" i="9"/>
  <c r="AG111" i="9"/>
  <c r="W111" i="9"/>
  <c r="Q153" i="9"/>
  <c r="Y123" i="8"/>
  <c r="AG123" i="8"/>
  <c r="AO123" i="8"/>
  <c r="AQ160" i="8"/>
  <c r="AD148" i="8"/>
  <c r="AD160" i="8" s="1"/>
  <c r="V148" i="8"/>
  <c r="V160" i="8" s="1"/>
  <c r="AC148" i="8"/>
  <c r="U148" i="8"/>
  <c r="AB148" i="8"/>
  <c r="AB160" i="8" s="1"/>
  <c r="AI148" i="8"/>
  <c r="AI160" i="8" s="1"/>
  <c r="AA148" i="8"/>
  <c r="AA160" i="8" s="1"/>
  <c r="AH148" i="8"/>
  <c r="AH160" i="8" s="1"/>
  <c r="Z148" i="8"/>
  <c r="Z160" i="8" s="1"/>
  <c r="AE148" i="8"/>
  <c r="S197" i="8"/>
  <c r="AA197" i="8"/>
  <c r="AI197" i="8"/>
  <c r="AQ197" i="8"/>
  <c r="AD234" i="8"/>
  <c r="AL234" i="8"/>
  <c r="AT234" i="8"/>
  <c r="T221" i="8"/>
  <c r="T234" i="8" s="1"/>
  <c r="S221" i="8"/>
  <c r="S234" i="8" s="1"/>
  <c r="AP116" i="9"/>
  <c r="AK35" i="10"/>
  <c r="AA35" i="10"/>
  <c r="AP35" i="10"/>
  <c r="Q35" i="10"/>
  <c r="AF35" i="10"/>
  <c r="V35" i="10"/>
  <c r="X141" i="9"/>
  <c r="AF141" i="9"/>
  <c r="AN141" i="9"/>
  <c r="X142" i="9"/>
  <c r="AF142" i="9"/>
  <c r="AN142" i="9"/>
  <c r="X37" i="10"/>
  <c r="AF37" i="10"/>
  <c r="AN37" i="10"/>
  <c r="AP72" i="10"/>
  <c r="AH72" i="10"/>
  <c r="Z72" i="10"/>
  <c r="R72" i="10"/>
  <c r="Y72" i="10"/>
  <c r="AI72" i="10"/>
  <c r="R123" i="10"/>
  <c r="AM160" i="10"/>
  <c r="S145" i="10"/>
  <c r="R145" i="10"/>
  <c r="T145" i="10"/>
  <c r="T160" i="10" s="1"/>
  <c r="AD49" i="11"/>
  <c r="AL49" i="11"/>
  <c r="AT49" i="11"/>
  <c r="AP123" i="11"/>
  <c r="U49" i="11"/>
  <c r="U34" i="11"/>
  <c r="T34" i="11"/>
  <c r="T49" i="11" s="1"/>
  <c r="S34" i="11"/>
  <c r="Z34" i="11"/>
  <c r="Z49" i="11" s="1"/>
  <c r="R34" i="11"/>
  <c r="Q34" i="11"/>
  <c r="Y34" i="11"/>
  <c r="X34" i="11"/>
  <c r="X49" i="11" s="1"/>
  <c r="AK148" i="11"/>
  <c r="AC148" i="11"/>
  <c r="U148" i="11"/>
  <c r="AQ148" i="11"/>
  <c r="AI148" i="11"/>
  <c r="AA148" i="11"/>
  <c r="S148" i="11"/>
  <c r="AO148" i="11"/>
  <c r="AG148" i="11"/>
  <c r="Y148" i="11"/>
  <c r="Q148" i="11"/>
  <c r="W148" i="11"/>
  <c r="AE148" i="11"/>
  <c r="X35" i="9"/>
  <c r="R112" i="9"/>
  <c r="X139" i="9"/>
  <c r="AF139" i="9"/>
  <c r="AN139" i="9"/>
  <c r="Z141" i="9"/>
  <c r="AH141" i="9"/>
  <c r="AP141" i="9"/>
  <c r="Z142" i="9"/>
  <c r="AH142" i="9"/>
  <c r="AP142" i="9"/>
  <c r="X34" i="10"/>
  <c r="X49" i="10" s="1"/>
  <c r="AF34" i="10"/>
  <c r="AF49" i="10" s="1"/>
  <c r="AN34" i="10"/>
  <c r="AN49" i="10" s="1"/>
  <c r="R37" i="10"/>
  <c r="Z37" i="10"/>
  <c r="AH37" i="10"/>
  <c r="AP37" i="10"/>
  <c r="R38" i="10"/>
  <c r="AS86" i="10"/>
  <c r="S72" i="10"/>
  <c r="AB72" i="10"/>
  <c r="AK72" i="10"/>
  <c r="AK109" i="10"/>
  <c r="AP109" i="10"/>
  <c r="Q109" i="10"/>
  <c r="Q123" i="10" s="1"/>
  <c r="T308" i="10"/>
  <c r="AB308" i="10"/>
  <c r="AJ308" i="10"/>
  <c r="AR308" i="10"/>
  <c r="V34" i="11"/>
  <c r="V49" i="11" s="1"/>
  <c r="AG49" i="11"/>
  <c r="Q35" i="9"/>
  <c r="Y35" i="9"/>
  <c r="T38" i="9"/>
  <c r="AB38" i="9"/>
  <c r="U39" i="9"/>
  <c r="W41" i="9"/>
  <c r="Q64" i="9"/>
  <c r="Q79" i="9" s="1"/>
  <c r="T67" i="9"/>
  <c r="AB67" i="9"/>
  <c r="AJ67" i="9"/>
  <c r="X101" i="9"/>
  <c r="AF101" i="9"/>
  <c r="AN101" i="9"/>
  <c r="T105" i="9"/>
  <c r="X109" i="9"/>
  <c r="AF109" i="9"/>
  <c r="AN109" i="9"/>
  <c r="Q110" i="9"/>
  <c r="AQ112" i="9"/>
  <c r="T113" i="9"/>
  <c r="U114" i="9"/>
  <c r="AC114" i="9"/>
  <c r="AK114" i="9"/>
  <c r="AK116" i="9" s="1"/>
  <c r="Y139" i="9"/>
  <c r="AG139" i="9"/>
  <c r="AG153" i="9" s="1"/>
  <c r="AO139" i="9"/>
  <c r="AO153" i="9" s="1"/>
  <c r="S141" i="9"/>
  <c r="AA141" i="9"/>
  <c r="AI141" i="9"/>
  <c r="AQ141" i="9"/>
  <c r="S142" i="9"/>
  <c r="AA142" i="9"/>
  <c r="AI142" i="9"/>
  <c r="AQ142" i="9"/>
  <c r="T143" i="9"/>
  <c r="AB143" i="9"/>
  <c r="AJ143" i="9"/>
  <c r="Q34" i="10"/>
  <c r="Y34" i="10"/>
  <c r="AG34" i="10"/>
  <c r="AO34" i="10"/>
  <c r="AO49" i="10" s="1"/>
  <c r="S37" i="10"/>
  <c r="AA37" i="10"/>
  <c r="AI37" i="10"/>
  <c r="AQ37" i="10"/>
  <c r="W71" i="10"/>
  <c r="AF71" i="10"/>
  <c r="T72" i="10"/>
  <c r="AC72" i="10"/>
  <c r="AL72" i="10"/>
  <c r="X73" i="10"/>
  <c r="AG73" i="10"/>
  <c r="AH123" i="10"/>
  <c r="AC308" i="10"/>
  <c r="AS308" i="10"/>
  <c r="W34" i="11"/>
  <c r="W108" i="11"/>
  <c r="Y146" i="8"/>
  <c r="R35" i="9"/>
  <c r="Z35" i="9"/>
  <c r="U38" i="9"/>
  <c r="V39" i="9"/>
  <c r="X41" i="9"/>
  <c r="U67" i="9"/>
  <c r="U79" i="9" s="1"/>
  <c r="AC67" i="9"/>
  <c r="AK67" i="9"/>
  <c r="Y101" i="9"/>
  <c r="AG101" i="9"/>
  <c r="AO101" i="9"/>
  <c r="R102" i="9"/>
  <c r="AG109" i="9"/>
  <c r="AO109" i="9"/>
  <c r="R110" i="9"/>
  <c r="AB112" i="9"/>
  <c r="V114" i="9"/>
  <c r="V116" i="9" s="1"/>
  <c r="AD114" i="9"/>
  <c r="AD116" i="9" s="1"/>
  <c r="AL114" i="9"/>
  <c r="R139" i="9"/>
  <c r="R153" i="9" s="1"/>
  <c r="Z139" i="9"/>
  <c r="AH139" i="9"/>
  <c r="AP139" i="9"/>
  <c r="T141" i="9"/>
  <c r="AB141" i="9"/>
  <c r="AJ141" i="9"/>
  <c r="T142" i="9"/>
  <c r="AB142" i="9"/>
  <c r="AJ142" i="9"/>
  <c r="U143" i="9"/>
  <c r="AC143" i="9"/>
  <c r="AK143" i="9"/>
  <c r="R177" i="9"/>
  <c r="R190" i="9" s="1"/>
  <c r="R34" i="10"/>
  <c r="R49" i="10" s="1"/>
  <c r="Z34" i="10"/>
  <c r="Z49" i="10" s="1"/>
  <c r="AH34" i="10"/>
  <c r="AH49" i="10" s="1"/>
  <c r="AP34" i="10"/>
  <c r="T37" i="10"/>
  <c r="AB37" i="10"/>
  <c r="AJ37" i="10"/>
  <c r="AK39" i="10"/>
  <c r="AO71" i="10"/>
  <c r="AG71" i="10"/>
  <c r="AG86" i="10" s="1"/>
  <c r="Y71" i="10"/>
  <c r="Y86" i="10" s="1"/>
  <c r="X71" i="10"/>
  <c r="AH71" i="10"/>
  <c r="AQ71" i="10"/>
  <c r="U72" i="10"/>
  <c r="AD72" i="10"/>
  <c r="AM72" i="10"/>
  <c r="AM86" i="10" s="1"/>
  <c r="AP73" i="10"/>
  <c r="AH73" i="10"/>
  <c r="Z73" i="10"/>
  <c r="R73" i="10"/>
  <c r="Y73" i="10"/>
  <c r="AI73" i="10"/>
  <c r="AA109" i="10"/>
  <c r="AA160" i="10"/>
  <c r="AI160" i="10"/>
  <c r="AQ160" i="10"/>
  <c r="W308" i="10"/>
  <c r="AM308" i="10"/>
  <c r="AH49" i="11"/>
  <c r="AP49" i="11"/>
  <c r="X86" i="11"/>
  <c r="X197" i="11"/>
  <c r="AN197" i="11"/>
  <c r="Y145" i="8"/>
  <c r="S35" i="9"/>
  <c r="AA35" i="9"/>
  <c r="V38" i="9"/>
  <c r="W39" i="9"/>
  <c r="Q41" i="9"/>
  <c r="V67" i="9"/>
  <c r="AD67" i="9"/>
  <c r="AL67" i="9"/>
  <c r="R101" i="9"/>
  <c r="Z101" i="9"/>
  <c r="Z116" i="9" s="1"/>
  <c r="AH101" i="9"/>
  <c r="AH116" i="9" s="1"/>
  <c r="S102" i="9"/>
  <c r="R109" i="9"/>
  <c r="Z109" i="9"/>
  <c r="AH109" i="9"/>
  <c r="S110" i="9"/>
  <c r="W114" i="9"/>
  <c r="AE114" i="9"/>
  <c r="AE116" i="9" s="1"/>
  <c r="AM114" i="9"/>
  <c r="AM116" i="9" s="1"/>
  <c r="S139" i="9"/>
  <c r="S153" i="9" s="1"/>
  <c r="AA139" i="9"/>
  <c r="AI139" i="9"/>
  <c r="AQ139" i="9"/>
  <c r="U141" i="9"/>
  <c r="AC141" i="9"/>
  <c r="AK141" i="9"/>
  <c r="AK153" i="9" s="1"/>
  <c r="U142" i="9"/>
  <c r="AC142" i="9"/>
  <c r="AK142" i="9"/>
  <c r="V143" i="9"/>
  <c r="AD143" i="9"/>
  <c r="AL143" i="9"/>
  <c r="S177" i="9"/>
  <c r="S190" i="9" s="1"/>
  <c r="S34" i="10"/>
  <c r="S49" i="10" s="1"/>
  <c r="AA34" i="10"/>
  <c r="AI34" i="10"/>
  <c r="AI49" i="10" s="1"/>
  <c r="AQ34" i="10"/>
  <c r="U37" i="10"/>
  <c r="AC37" i="10"/>
  <c r="AK37" i="10"/>
  <c r="V39" i="10"/>
  <c r="Z71" i="10"/>
  <c r="Z86" i="10" s="1"/>
  <c r="AI71" i="10"/>
  <c r="V72" i="10"/>
  <c r="V86" i="10" s="1"/>
  <c r="AE72" i="10"/>
  <c r="AE86" i="10" s="1"/>
  <c r="AN72" i="10"/>
  <c r="AN86" i="10" s="1"/>
  <c r="Q73" i="10"/>
  <c r="Q86" i="10" s="1"/>
  <c r="AA73" i="10"/>
  <c r="AA86" i="10" s="1"/>
  <c r="AJ73" i="10"/>
  <c r="Y123" i="10"/>
  <c r="AA108" i="10"/>
  <c r="AF108" i="10"/>
  <c r="AP108" i="10"/>
  <c r="AB160" i="10"/>
  <c r="AJ160" i="10"/>
  <c r="AH160" i="10"/>
  <c r="T234" i="10"/>
  <c r="AB234" i="10"/>
  <c r="AJ234" i="10"/>
  <c r="AR234" i="10"/>
  <c r="V271" i="10"/>
  <c r="AD271" i="10"/>
  <c r="AL271" i="10"/>
  <c r="AT271" i="10"/>
  <c r="W271" i="10"/>
  <c r="AM271" i="10"/>
  <c r="AB49" i="11"/>
  <c r="AJ49" i="11"/>
  <c r="AR49" i="11"/>
  <c r="AG86" i="11"/>
  <c r="AO86" i="11"/>
  <c r="T35" i="9"/>
  <c r="AB35" i="9"/>
  <c r="X39" i="9"/>
  <c r="T110" i="9"/>
  <c r="AL112" i="9"/>
  <c r="X114" i="9"/>
  <c r="AF114" i="9"/>
  <c r="AN114" i="9"/>
  <c r="T139" i="9"/>
  <c r="AB139" i="9"/>
  <c r="AJ139" i="9"/>
  <c r="V141" i="9"/>
  <c r="V153" i="9" s="1"/>
  <c r="AD141" i="9"/>
  <c r="AD153" i="9" s="1"/>
  <c r="AL141" i="9"/>
  <c r="V142" i="9"/>
  <c r="AD142" i="9"/>
  <c r="AL142" i="9"/>
  <c r="T34" i="10"/>
  <c r="T49" i="10" s="1"/>
  <c r="AB34" i="10"/>
  <c r="AB49" i="10" s="1"/>
  <c r="AJ34" i="10"/>
  <c r="V37" i="10"/>
  <c r="AD37" i="10"/>
  <c r="AD49" i="10" s="1"/>
  <c r="AL37" i="10"/>
  <c r="AL49" i="10" s="1"/>
  <c r="W72" i="10"/>
  <c r="AF72" i="10"/>
  <c r="AO72" i="10"/>
  <c r="U160" i="10"/>
  <c r="AD197" i="10"/>
  <c r="AL197" i="10"/>
  <c r="AT197" i="10"/>
  <c r="W197" i="10"/>
  <c r="AE197" i="10"/>
  <c r="U234" i="10"/>
  <c r="AK234" i="10"/>
  <c r="AA86" i="11"/>
  <c r="AI86" i="11"/>
  <c r="AQ86" i="11"/>
  <c r="AM148" i="11"/>
  <c r="Q39" i="9"/>
  <c r="X67" i="9"/>
  <c r="AF67" i="9"/>
  <c r="AF79" i="9" s="1"/>
  <c r="Y114" i="9"/>
  <c r="AG114" i="9"/>
  <c r="U139" i="9"/>
  <c r="AC139" i="9"/>
  <c r="AC153" i="9" s="1"/>
  <c r="W141" i="9"/>
  <c r="W153" i="9" s="1"/>
  <c r="AE141" i="9"/>
  <c r="W142" i="9"/>
  <c r="AE142" i="9"/>
  <c r="X143" i="9"/>
  <c r="AF143" i="9"/>
  <c r="U34" i="10"/>
  <c r="U49" i="10" s="1"/>
  <c r="AC34" i="10"/>
  <c r="W37" i="10"/>
  <c r="W49" i="10" s="1"/>
  <c r="AE37" i="10"/>
  <c r="AE49" i="10" s="1"/>
  <c r="S71" i="10"/>
  <c r="AB71" i="10"/>
  <c r="AK71" i="10"/>
  <c r="X72" i="10"/>
  <c r="AG72" i="10"/>
  <c r="AQ72" i="10"/>
  <c r="T73" i="10"/>
  <c r="AC73" i="10"/>
  <c r="AL73" i="10"/>
  <c r="AO123" i="10"/>
  <c r="V109" i="10"/>
  <c r="V160" i="10"/>
  <c r="AT160" i="10"/>
  <c r="Q308" i="10"/>
  <c r="Y308" i="10"/>
  <c r="AG308" i="10"/>
  <c r="AO308" i="10"/>
  <c r="R308" i="10"/>
  <c r="Z308" i="10"/>
  <c r="S70" i="11"/>
  <c r="Y70" i="11"/>
  <c r="Y86" i="11" s="1"/>
  <c r="Q70" i="11"/>
  <c r="Q86" i="11" s="1"/>
  <c r="U70" i="11"/>
  <c r="AQ108" i="11"/>
  <c r="AI108" i="11"/>
  <c r="AA108" i="11"/>
  <c r="S108" i="11"/>
  <c r="AO108" i="11"/>
  <c r="AG108" i="11"/>
  <c r="Y108" i="11"/>
  <c r="Q108" i="11"/>
  <c r="AK108" i="11"/>
  <c r="AE108" i="11"/>
  <c r="U108" i="11"/>
  <c r="AC108" i="11"/>
  <c r="S33" i="11"/>
  <c r="Y33" i="11"/>
  <c r="Q33" i="11"/>
  <c r="AA49" i="11"/>
  <c r="AI49" i="11"/>
  <c r="AQ49" i="11"/>
  <c r="AC86" i="11"/>
  <c r="AK86" i="11"/>
  <c r="AS86" i="11"/>
  <c r="V111" i="11"/>
  <c r="V123" i="11" s="1"/>
  <c r="AK111" i="11"/>
  <c r="AA111" i="11"/>
  <c r="AR160" i="11"/>
  <c r="AC234" i="11"/>
  <c r="AS234" i="11"/>
  <c r="AQ345" i="11"/>
  <c r="AJ107" i="10"/>
  <c r="AB107" i="10"/>
  <c r="AB123" i="10" s="1"/>
  <c r="T107" i="10"/>
  <c r="AQ107" i="10"/>
  <c r="AQ123" i="10" s="1"/>
  <c r="AI107" i="10"/>
  <c r="AI123" i="10" s="1"/>
  <c r="AA107" i="10"/>
  <c r="S107" i="10"/>
  <c r="S123" i="10" s="1"/>
  <c r="Z107" i="10"/>
  <c r="AL107" i="10"/>
  <c r="AL123" i="10" s="1"/>
  <c r="T111" i="10"/>
  <c r="AF111" i="10"/>
  <c r="AP111" i="10"/>
  <c r="Y160" i="10"/>
  <c r="AG160" i="10"/>
  <c r="AO160" i="10"/>
  <c r="X197" i="10"/>
  <c r="AF197" i="10"/>
  <c r="AN197" i="10"/>
  <c r="X234" i="10"/>
  <c r="AF234" i="10"/>
  <c r="AN234" i="10"/>
  <c r="R49" i="11"/>
  <c r="AB86" i="11"/>
  <c r="AJ86" i="11"/>
  <c r="AR86" i="11"/>
  <c r="AN123" i="11"/>
  <c r="Q111" i="11"/>
  <c r="AS160" i="11"/>
  <c r="AM150" i="11"/>
  <c r="AE150" i="11"/>
  <c r="W150" i="11"/>
  <c r="AK150" i="11"/>
  <c r="AC150" i="11"/>
  <c r="U150" i="11"/>
  <c r="AQ150" i="11"/>
  <c r="AI150" i="11"/>
  <c r="AA150" i="11"/>
  <c r="S150" i="11"/>
  <c r="AO150" i="11"/>
  <c r="AK197" i="11"/>
  <c r="AI345" i="11"/>
  <c r="R144" i="10"/>
  <c r="Q144" i="10"/>
  <c r="Q197" i="10"/>
  <c r="Y197" i="10"/>
  <c r="AG197" i="10"/>
  <c r="AO197" i="10"/>
  <c r="AH197" i="10"/>
  <c r="AP197" i="10"/>
  <c r="Q234" i="10"/>
  <c r="Y234" i="10"/>
  <c r="AG234" i="10"/>
  <c r="AO234" i="10"/>
  <c r="R234" i="10"/>
  <c r="Z234" i="10"/>
  <c r="AH234" i="10"/>
  <c r="AP234" i="10"/>
  <c r="S271" i="10"/>
  <c r="AA271" i="10"/>
  <c r="AI271" i="10"/>
  <c r="AQ271" i="10"/>
  <c r="AC49" i="11"/>
  <c r="AK49" i="11"/>
  <c r="AS49" i="11"/>
  <c r="U71" i="11"/>
  <c r="T71" i="11"/>
  <c r="T86" i="11" s="1"/>
  <c r="S71" i="11"/>
  <c r="Z71" i="11"/>
  <c r="Z86" i="11" s="1"/>
  <c r="R71" i="11"/>
  <c r="R86" i="11" s="1"/>
  <c r="AT160" i="11"/>
  <c r="Q150" i="11"/>
  <c r="AF234" i="11"/>
  <c r="AH345" i="11"/>
  <c r="AP345" i="11"/>
  <c r="AM111" i="10"/>
  <c r="AM123" i="10" s="1"/>
  <c r="AE111" i="10"/>
  <c r="W111" i="10"/>
  <c r="W123" i="10" s="1"/>
  <c r="AL111" i="10"/>
  <c r="AD111" i="10"/>
  <c r="AD123" i="10" s="1"/>
  <c r="V111" i="10"/>
  <c r="Z111" i="10"/>
  <c r="AJ111" i="10"/>
  <c r="X308" i="10"/>
  <c r="AF308" i="10"/>
  <c r="AN308" i="10"/>
  <c r="W33" i="11"/>
  <c r="W49" i="11" s="1"/>
  <c r="AH86" i="11"/>
  <c r="AP86" i="11"/>
  <c r="W71" i="11"/>
  <c r="W86" i="11" s="1"/>
  <c r="X123" i="11"/>
  <c r="AK109" i="11"/>
  <c r="AC109" i="11"/>
  <c r="U109" i="11"/>
  <c r="AQ109" i="11"/>
  <c r="AI109" i="11"/>
  <c r="AA109" i="11"/>
  <c r="S109" i="11"/>
  <c r="AO109" i="11"/>
  <c r="AG109" i="11"/>
  <c r="Y109" i="11"/>
  <c r="Q109" i="11"/>
  <c r="AM112" i="11"/>
  <c r="AM123" i="11" s="1"/>
  <c r="AE112" i="11"/>
  <c r="W112" i="11"/>
  <c r="W123" i="11" s="1"/>
  <c r="AK112" i="11"/>
  <c r="AC112" i="11"/>
  <c r="U112" i="11"/>
  <c r="AQ112" i="11"/>
  <c r="AI112" i="11"/>
  <c r="AA112" i="11"/>
  <c r="S112" i="11"/>
  <c r="AO112" i="11"/>
  <c r="X147" i="11"/>
  <c r="AF147" i="11"/>
  <c r="AN147" i="11"/>
  <c r="AN160" i="11" s="1"/>
  <c r="V197" i="11"/>
  <c r="AD197" i="11"/>
  <c r="AL197" i="11"/>
  <c r="AT197" i="11"/>
  <c r="T234" i="11"/>
  <c r="AB234" i="11"/>
  <c r="AJ234" i="11"/>
  <c r="AR234" i="11"/>
  <c r="W345" i="11"/>
  <c r="AE345" i="11"/>
  <c r="AM345" i="11"/>
  <c r="AH49" i="12"/>
  <c r="AP49" i="12"/>
  <c r="S123" i="12"/>
  <c r="Q107" i="11"/>
  <c r="Y107" i="11"/>
  <c r="AG107" i="11"/>
  <c r="AO107" i="11"/>
  <c r="U113" i="11"/>
  <c r="AC113" i="11"/>
  <c r="W144" i="11"/>
  <c r="AE144" i="11"/>
  <c r="W145" i="11"/>
  <c r="AE145" i="11"/>
  <c r="AM145" i="11"/>
  <c r="AM160" i="11" s="1"/>
  <c r="X146" i="11"/>
  <c r="AF146" i="11"/>
  <c r="Q147" i="11"/>
  <c r="Y147" i="11"/>
  <c r="Y160" i="11" s="1"/>
  <c r="AG147" i="11"/>
  <c r="AO147" i="11"/>
  <c r="U151" i="11"/>
  <c r="AC151" i="11"/>
  <c r="AK151" i="11"/>
  <c r="W197" i="11"/>
  <c r="AE197" i="11"/>
  <c r="AM197" i="11"/>
  <c r="Q182" i="11"/>
  <c r="Q197" i="11" s="1"/>
  <c r="T182" i="11"/>
  <c r="T197" i="11" s="1"/>
  <c r="AS160" i="12"/>
  <c r="X145" i="11"/>
  <c r="AF145" i="11"/>
  <c r="R147" i="11"/>
  <c r="R160" i="11" s="1"/>
  <c r="Z147" i="11"/>
  <c r="AH147" i="11"/>
  <c r="AP147" i="11"/>
  <c r="V151" i="11"/>
  <c r="AD151" i="11"/>
  <c r="AL151" i="11"/>
  <c r="AL160" i="11" s="1"/>
  <c r="V234" i="11"/>
  <c r="AD234" i="11"/>
  <c r="AL234" i="11"/>
  <c r="AT234" i="11"/>
  <c r="Q271" i="11"/>
  <c r="Y271" i="11"/>
  <c r="AG271" i="11"/>
  <c r="AO271" i="11"/>
  <c r="T308" i="11"/>
  <c r="AB308" i="11"/>
  <c r="AJ308" i="11"/>
  <c r="AR308" i="11"/>
  <c r="U308" i="11"/>
  <c r="AC308" i="11"/>
  <c r="AK308" i="11"/>
  <c r="AS308" i="11"/>
  <c r="Y345" i="11"/>
  <c r="AG345" i="11"/>
  <c r="AO345" i="11"/>
  <c r="AD49" i="12"/>
  <c r="AL49" i="12"/>
  <c r="AT49" i="12"/>
  <c r="AC86" i="12"/>
  <c r="AK86" i="12"/>
  <c r="AS86" i="12"/>
  <c r="V74" i="12"/>
  <c r="U74" i="12"/>
  <c r="T74" i="12"/>
  <c r="S74" i="12"/>
  <c r="Z74" i="12"/>
  <c r="R74" i="12"/>
  <c r="Y74" i="12"/>
  <c r="S270" i="12"/>
  <c r="S107" i="11"/>
  <c r="AA107" i="11"/>
  <c r="AI107" i="11"/>
  <c r="S147" i="11"/>
  <c r="AA147" i="11"/>
  <c r="AI147" i="11"/>
  <c r="AQ147" i="11"/>
  <c r="Y197" i="11"/>
  <c r="AG197" i="11"/>
  <c r="AO197" i="11"/>
  <c r="W234" i="11"/>
  <c r="AE234" i="11"/>
  <c r="AM234" i="11"/>
  <c r="AC345" i="11"/>
  <c r="AK345" i="11"/>
  <c r="AS345" i="11"/>
  <c r="V75" i="12"/>
  <c r="U75" i="12"/>
  <c r="T75" i="12"/>
  <c r="S75" i="12"/>
  <c r="Z75" i="12"/>
  <c r="R75" i="12"/>
  <c r="Y75" i="12"/>
  <c r="Q75" i="12"/>
  <c r="AS123" i="12"/>
  <c r="T147" i="11"/>
  <c r="T160" i="11" s="1"/>
  <c r="AB147" i="11"/>
  <c r="X151" i="11"/>
  <c r="AF151" i="11"/>
  <c r="V308" i="11"/>
  <c r="AD308" i="11"/>
  <c r="AL308" i="11"/>
  <c r="AT308" i="11"/>
  <c r="AF49" i="12"/>
  <c r="AN49" i="12"/>
  <c r="W75" i="12"/>
  <c r="AN160" i="12"/>
  <c r="Q234" i="11"/>
  <c r="Y234" i="11"/>
  <c r="AG234" i="11"/>
  <c r="AO234" i="11"/>
  <c r="T271" i="11"/>
  <c r="AB271" i="11"/>
  <c r="AJ271" i="11"/>
  <c r="AR271" i="11"/>
  <c r="W308" i="11"/>
  <c r="AE308" i="11"/>
  <c r="AM308" i="11"/>
  <c r="X308" i="11"/>
  <c r="AF308" i="11"/>
  <c r="AN308" i="11"/>
  <c r="AB345" i="11"/>
  <c r="AJ345" i="11"/>
  <c r="AR345" i="11"/>
  <c r="T383" i="11"/>
  <c r="AB383" i="11"/>
  <c r="AJ383" i="11"/>
  <c r="AR383" i="11"/>
  <c r="AG49" i="12"/>
  <c r="AO49" i="12"/>
  <c r="R49" i="12"/>
  <c r="AE49" i="12"/>
  <c r="AM49" i="12"/>
  <c r="AF86" i="12"/>
  <c r="AN86" i="12"/>
  <c r="X75" i="12"/>
  <c r="AO160" i="12"/>
  <c r="AS307" i="12"/>
  <c r="S329" i="11"/>
  <c r="S345" i="11" s="1"/>
  <c r="T330" i="11"/>
  <c r="AC369" i="11"/>
  <c r="AC162" i="6" s="1"/>
  <c r="V370" i="11"/>
  <c r="V162" i="6" s="1"/>
  <c r="AD370" i="11"/>
  <c r="AD162" i="6" s="1"/>
  <c r="AL370" i="11"/>
  <c r="AL162" i="6" s="1"/>
  <c r="U33" i="12"/>
  <c r="U49" i="12" s="1"/>
  <c r="V34" i="12"/>
  <c r="V49" i="12" s="1"/>
  <c r="X36" i="12"/>
  <c r="V71" i="12"/>
  <c r="V86" i="12" s="1"/>
  <c r="W72" i="12"/>
  <c r="X73" i="12"/>
  <c r="T107" i="12"/>
  <c r="AB107" i="12"/>
  <c r="AJ107" i="12"/>
  <c r="U108" i="12"/>
  <c r="AC108" i="12"/>
  <c r="AC123" i="12" s="1"/>
  <c r="AM112" i="12"/>
  <c r="AE112" i="12"/>
  <c r="W112" i="12"/>
  <c r="AK112" i="12"/>
  <c r="AC112" i="12"/>
  <c r="U112" i="12"/>
  <c r="AJ112" i="12"/>
  <c r="AB112" i="12"/>
  <c r="T112" i="12"/>
  <c r="AQ112" i="12"/>
  <c r="AI112" i="12"/>
  <c r="AA112" i="12"/>
  <c r="S112" i="12"/>
  <c r="AF112" i="12"/>
  <c r="Y149" i="12"/>
  <c r="AT270" i="12"/>
  <c r="AL37" i="13"/>
  <c r="Q37" i="13"/>
  <c r="X37" i="13"/>
  <c r="AE37" i="13"/>
  <c r="X72" i="12"/>
  <c r="AK110" i="12"/>
  <c r="AA110" i="12"/>
  <c r="Q110" i="12"/>
  <c r="AC223" i="12"/>
  <c r="AI223" i="12"/>
  <c r="Z223" i="12"/>
  <c r="AO223" i="12"/>
  <c r="AF223" i="12"/>
  <c r="T223" i="12"/>
  <c r="AL223" i="12"/>
  <c r="Q223" i="12"/>
  <c r="Q234" i="12" s="1"/>
  <c r="AT307" i="12"/>
  <c r="AA294" i="12"/>
  <c r="AP294" i="12"/>
  <c r="Q294" i="12"/>
  <c r="V294" i="12"/>
  <c r="AK294" i="12"/>
  <c r="Q333" i="11"/>
  <c r="X370" i="11"/>
  <c r="AF370" i="11"/>
  <c r="AF162" i="6" s="1"/>
  <c r="AN370" i="11"/>
  <c r="AN162" i="6" s="1"/>
  <c r="X34" i="12"/>
  <c r="Q35" i="12"/>
  <c r="Q49" i="12" s="1"/>
  <c r="X71" i="12"/>
  <c r="Q72" i="12"/>
  <c r="Y72" i="12"/>
  <c r="V107" i="12"/>
  <c r="AD107" i="12"/>
  <c r="AL107" i="12"/>
  <c r="AF149" i="12"/>
  <c r="AI270" i="12"/>
  <c r="X369" i="11"/>
  <c r="X383" i="11" s="1"/>
  <c r="Q370" i="11"/>
  <c r="Y370" i="11"/>
  <c r="AG370" i="11"/>
  <c r="AG162" i="6" s="1"/>
  <c r="AO370" i="11"/>
  <c r="AO162" i="6" s="1"/>
  <c r="X33" i="12"/>
  <c r="Y34" i="12"/>
  <c r="Q71" i="12"/>
  <c r="Y71" i="12"/>
  <c r="R72" i="12"/>
  <c r="Z72" i="12"/>
  <c r="W107" i="12"/>
  <c r="W123" i="12" s="1"/>
  <c r="AE107" i="12"/>
  <c r="AM107" i="12"/>
  <c r="AQ108" i="12"/>
  <c r="AM108" i="12"/>
  <c r="AE108" i="12"/>
  <c r="X108" i="12"/>
  <c r="AG108" i="12"/>
  <c r="AP108" i="12"/>
  <c r="Q114" i="12"/>
  <c r="AK114" i="12"/>
  <c r="AD148" i="12"/>
  <c r="V148" i="12"/>
  <c r="AJ148" i="12"/>
  <c r="AB148" i="12"/>
  <c r="AB160" i="12" s="1"/>
  <c r="T148" i="12"/>
  <c r="AI148" i="12"/>
  <c r="AA148" i="12"/>
  <c r="S148" i="12"/>
  <c r="AH148" i="12"/>
  <c r="Z148" i="12"/>
  <c r="R148" i="12"/>
  <c r="AG148" i="12"/>
  <c r="Y148" i="12"/>
  <c r="Q148" i="12"/>
  <c r="S72" i="12"/>
  <c r="X107" i="12"/>
  <c r="AF107" i="12"/>
  <c r="AN107" i="12"/>
  <c r="AE149" i="12"/>
  <c r="W149" i="12"/>
  <c r="AC149" i="12"/>
  <c r="U149" i="12"/>
  <c r="AJ149" i="12"/>
  <c r="AB149" i="12"/>
  <c r="T149" i="12"/>
  <c r="AI149" i="12"/>
  <c r="AA149" i="12"/>
  <c r="S149" i="12"/>
  <c r="AH149" i="12"/>
  <c r="Z149" i="12"/>
  <c r="R149" i="12"/>
  <c r="AT197" i="12"/>
  <c r="S370" i="11"/>
  <c r="AA370" i="11"/>
  <c r="AI370" i="11"/>
  <c r="AI162" i="6" s="1"/>
  <c r="S34" i="12"/>
  <c r="S49" i="12" s="1"/>
  <c r="Q107" i="12"/>
  <c r="Y107" i="12"/>
  <c r="AG107" i="12"/>
  <c r="R108" i="12"/>
  <c r="Z108" i="12"/>
  <c r="AI108" i="12"/>
  <c r="AL111" i="12"/>
  <c r="AD111" i="12"/>
  <c r="V111" i="12"/>
  <c r="AJ111" i="12"/>
  <c r="AB111" i="12"/>
  <c r="T111" i="12"/>
  <c r="AQ111" i="12"/>
  <c r="AI111" i="12"/>
  <c r="AP111" i="12"/>
  <c r="AH111" i="12"/>
  <c r="AH123" i="12" s="1"/>
  <c r="Z111" i="12"/>
  <c r="R111" i="12"/>
  <c r="AC111" i="12"/>
  <c r="Y112" i="12"/>
  <c r="AO112" i="12"/>
  <c r="AA114" i="12"/>
  <c r="AM160" i="12"/>
  <c r="W148" i="12"/>
  <c r="Q149" i="12"/>
  <c r="Y151" i="12"/>
  <c r="Q151" i="12"/>
  <c r="W151" i="12"/>
  <c r="V151" i="12"/>
  <c r="U151" i="12"/>
  <c r="T151" i="12"/>
  <c r="AA270" i="12"/>
  <c r="X147" i="12"/>
  <c r="AF147" i="12"/>
  <c r="AN220" i="12"/>
  <c r="AF220" i="12"/>
  <c r="X220" i="12"/>
  <c r="AM220" i="12"/>
  <c r="AE220" i="12"/>
  <c r="AE234" i="12" s="1"/>
  <c r="W220" i="12"/>
  <c r="Z220" i="12"/>
  <c r="AJ220" i="12"/>
  <c r="AK296" i="12"/>
  <c r="AA296" i="12"/>
  <c r="AQ109" i="13"/>
  <c r="AI109" i="13"/>
  <c r="AA109" i="13"/>
  <c r="S109" i="13"/>
  <c r="AP109" i="13"/>
  <c r="AH109" i="13"/>
  <c r="Z109" i="13"/>
  <c r="R109" i="13"/>
  <c r="AO109" i="13"/>
  <c r="AG109" i="13"/>
  <c r="Y109" i="13"/>
  <c r="Q109" i="13"/>
  <c r="AM109" i="13"/>
  <c r="AE109" i="13"/>
  <c r="W109" i="13"/>
  <c r="AL109" i="13"/>
  <c r="AD109" i="13"/>
  <c r="V109" i="13"/>
  <c r="AK109" i="13"/>
  <c r="AC109" i="13"/>
  <c r="U109" i="13"/>
  <c r="AJ109" i="13"/>
  <c r="AB109" i="13"/>
  <c r="T109" i="13"/>
  <c r="AN109" i="13"/>
  <c r="AF109" i="13"/>
  <c r="X109" i="12"/>
  <c r="AF109" i="12"/>
  <c r="AN109" i="12"/>
  <c r="T113" i="12"/>
  <c r="AB113" i="12"/>
  <c r="AJ113" i="12"/>
  <c r="V144" i="12"/>
  <c r="AD144" i="12"/>
  <c r="W145" i="12"/>
  <c r="AE145" i="12"/>
  <c r="Q147" i="12"/>
  <c r="Y147" i="12"/>
  <c r="AG147" i="12"/>
  <c r="V152" i="12"/>
  <c r="AD152" i="12"/>
  <c r="V181" i="12"/>
  <c r="V197" i="12" s="1"/>
  <c r="AD181" i="12"/>
  <c r="AD197" i="12" s="1"/>
  <c r="AL181" i="12"/>
  <c r="AL197" i="12" s="1"/>
  <c r="W182" i="12"/>
  <c r="W197" i="12" s="1"/>
  <c r="AE182" i="12"/>
  <c r="AE197" i="12" s="1"/>
  <c r="AM182" i="12"/>
  <c r="V234" i="12"/>
  <c r="AT234" i="12"/>
  <c r="AA220" i="12"/>
  <c r="AK220" i="12"/>
  <c r="AA222" i="12"/>
  <c r="U256" i="12"/>
  <c r="AO291" i="12"/>
  <c r="AG291" i="12"/>
  <c r="Y291" i="12"/>
  <c r="Q291" i="12"/>
  <c r="AM291" i="12"/>
  <c r="AE291" i="12"/>
  <c r="W291" i="12"/>
  <c r="AL291" i="12"/>
  <c r="AD291" i="12"/>
  <c r="V291" i="12"/>
  <c r="AB291" i="12"/>
  <c r="AP291" i="12"/>
  <c r="Q296" i="12"/>
  <c r="X109" i="13"/>
  <c r="X145" i="12"/>
  <c r="AF145" i="12"/>
  <c r="R147" i="12"/>
  <c r="Z147" i="12"/>
  <c r="AH147" i="12"/>
  <c r="X182" i="12"/>
  <c r="AF182" i="12"/>
  <c r="AN182" i="12"/>
  <c r="W234" i="12"/>
  <c r="AB220" i="12"/>
  <c r="AL220" i="12"/>
  <c r="AJ222" i="12"/>
  <c r="AJ234" i="12" s="1"/>
  <c r="AB222" i="12"/>
  <c r="T222" i="12"/>
  <c r="AP222" i="12"/>
  <c r="AP234" i="12" s="1"/>
  <c r="AH222" i="12"/>
  <c r="AH234" i="12" s="1"/>
  <c r="Z222" i="12"/>
  <c r="R222" i="12"/>
  <c r="R234" i="12" s="1"/>
  <c r="AO222" i="12"/>
  <c r="AG222" i="12"/>
  <c r="Y222" i="12"/>
  <c r="AC222" i="12"/>
  <c r="AN222" i="12"/>
  <c r="R291" i="12"/>
  <c r="AC291" i="12"/>
  <c r="AQ291" i="12"/>
  <c r="AL295" i="12"/>
  <c r="AD295" i="12"/>
  <c r="V295" i="12"/>
  <c r="AK295" i="12"/>
  <c r="AC295" i="12"/>
  <c r="U295" i="12"/>
  <c r="AJ295" i="12"/>
  <c r="AB295" i="12"/>
  <c r="T295" i="12"/>
  <c r="T307" i="12" s="1"/>
  <c r="AQ295" i="12"/>
  <c r="AI295" i="12"/>
  <c r="AA295" i="12"/>
  <c r="S295" i="12"/>
  <c r="S307" i="12" s="1"/>
  <c r="AP295" i="12"/>
  <c r="AH295" i="12"/>
  <c r="AH307" i="12" s="1"/>
  <c r="Z295" i="12"/>
  <c r="R295" i="12"/>
  <c r="AM295" i="12"/>
  <c r="X144" i="12"/>
  <c r="AF144" i="12"/>
  <c r="Q145" i="12"/>
  <c r="Y145" i="12"/>
  <c r="AG145" i="12"/>
  <c r="S147" i="12"/>
  <c r="AA147" i="12"/>
  <c r="AI147" i="12"/>
  <c r="X152" i="12"/>
  <c r="AF152" i="12"/>
  <c r="X181" i="12"/>
  <c r="AF181" i="12"/>
  <c r="AF197" i="12" s="1"/>
  <c r="AN181" i="12"/>
  <c r="Q182" i="12"/>
  <c r="Y182" i="12"/>
  <c r="Y197" i="12" s="1"/>
  <c r="AG182" i="12"/>
  <c r="AG197" i="12" s="1"/>
  <c r="AO182" i="12"/>
  <c r="AO197" i="12" s="1"/>
  <c r="S220" i="12"/>
  <c r="AC220" i="12"/>
  <c r="AO220" i="12"/>
  <c r="AD222" i="12"/>
  <c r="AQ222" i="12"/>
  <c r="AQ224" i="12"/>
  <c r="AI224" i="12"/>
  <c r="AA224" i="12"/>
  <c r="S224" i="12"/>
  <c r="Y224" i="12"/>
  <c r="T270" i="13"/>
  <c r="AB109" i="12"/>
  <c r="X113" i="12"/>
  <c r="AF113" i="12"/>
  <c r="R144" i="12"/>
  <c r="Z144" i="12"/>
  <c r="S145" i="12"/>
  <c r="AA145" i="12"/>
  <c r="U147" i="12"/>
  <c r="R152" i="12"/>
  <c r="Z152" i="12"/>
  <c r="R181" i="12"/>
  <c r="Z181" i="12"/>
  <c r="Z197" i="12" s="1"/>
  <c r="AH181" i="12"/>
  <c r="AH197" i="12" s="1"/>
  <c r="S182" i="12"/>
  <c r="S197" i="12" s="1"/>
  <c r="AA182" i="12"/>
  <c r="AA197" i="12" s="1"/>
  <c r="AI182" i="12"/>
  <c r="U220" i="12"/>
  <c r="AG220" i="12"/>
  <c r="AQ220" i="12"/>
  <c r="U222" i="12"/>
  <c r="AF222" i="12"/>
  <c r="AK224" i="12"/>
  <c r="AO256" i="12"/>
  <c r="AO270" i="12" s="1"/>
  <c r="AG256" i="12"/>
  <c r="Y256" i="12"/>
  <c r="Q256" i="12"/>
  <c r="AM256" i="12"/>
  <c r="AM270" i="12" s="1"/>
  <c r="AE256" i="12"/>
  <c r="AE270" i="12" s="1"/>
  <c r="W256" i="12"/>
  <c r="W270" i="12" s="1"/>
  <c r="AL256" i="12"/>
  <c r="AD256" i="12"/>
  <c r="V256" i="12"/>
  <c r="AB256" i="12"/>
  <c r="AP256" i="12"/>
  <c r="AJ259" i="12"/>
  <c r="AJ270" i="12" s="1"/>
  <c r="AB259" i="12"/>
  <c r="T259" i="12"/>
  <c r="AP259" i="12"/>
  <c r="AH259" i="12"/>
  <c r="AH270" i="12" s="1"/>
  <c r="Z259" i="12"/>
  <c r="Z270" i="12" s="1"/>
  <c r="R259" i="12"/>
  <c r="R270" i="12" s="1"/>
  <c r="AO259" i="12"/>
  <c r="AG259" i="12"/>
  <c r="Y259" i="12"/>
  <c r="Q259" i="12"/>
  <c r="AD259" i="12"/>
  <c r="AQ259" i="12"/>
  <c r="AQ270" i="12" s="1"/>
  <c r="U291" i="12"/>
  <c r="AI291" i="12"/>
  <c r="AT123" i="13"/>
  <c r="Z197" i="13"/>
  <c r="AH197" i="13"/>
  <c r="AP197" i="13"/>
  <c r="X221" i="12"/>
  <c r="AF221" i="12"/>
  <c r="AN221" i="12"/>
  <c r="U255" i="12"/>
  <c r="AC255" i="12"/>
  <c r="AC270" i="12" s="1"/>
  <c r="AK255" i="12"/>
  <c r="W292" i="12"/>
  <c r="AE292" i="12"/>
  <c r="AM292" i="12"/>
  <c r="X293" i="12"/>
  <c r="AF293" i="12"/>
  <c r="AN293" i="12"/>
  <c r="AN307" i="12" s="1"/>
  <c r="AC298" i="12"/>
  <c r="AK298" i="12"/>
  <c r="AP33" i="13"/>
  <c r="AP49" i="13" s="1"/>
  <c r="AH33" i="13"/>
  <c r="X33" i="13"/>
  <c r="AF33" i="13"/>
  <c r="AO33" i="13"/>
  <c r="AO49" i="13" s="1"/>
  <c r="AN72" i="13"/>
  <c r="AT160" i="13"/>
  <c r="AA197" i="13"/>
  <c r="AI197" i="13"/>
  <c r="AQ197" i="13"/>
  <c r="AC234" i="13"/>
  <c r="AS234" i="13"/>
  <c r="Z270" i="13"/>
  <c r="AH270" i="13"/>
  <c r="AP270" i="13"/>
  <c r="Y221" i="12"/>
  <c r="AG221" i="12"/>
  <c r="V255" i="12"/>
  <c r="AD255" i="12"/>
  <c r="AL255" i="12"/>
  <c r="AF257" i="12"/>
  <c r="X292" i="12"/>
  <c r="AF292" i="12"/>
  <c r="Q293" i="12"/>
  <c r="Y293" i="12"/>
  <c r="AG293" i="12"/>
  <c r="AO293" i="12"/>
  <c r="AK297" i="12"/>
  <c r="AD298" i="12"/>
  <c r="AL298" i="12"/>
  <c r="Q33" i="13"/>
  <c r="Y33" i="13"/>
  <c r="AG33" i="13"/>
  <c r="AG49" i="13" s="1"/>
  <c r="AQ33" i="13"/>
  <c r="W36" i="13"/>
  <c r="W49" i="13" s="1"/>
  <c r="AF36" i="13"/>
  <c r="AO70" i="13"/>
  <c r="AG70" i="13"/>
  <c r="Y70" i="13"/>
  <c r="Q70" i="13"/>
  <c r="AM70" i="13"/>
  <c r="AE70" i="13"/>
  <c r="W70" i="13"/>
  <c r="AK70" i="13"/>
  <c r="AC70" i="13"/>
  <c r="U70" i="13"/>
  <c r="AJ70" i="13"/>
  <c r="AB70" i="13"/>
  <c r="T70" i="13"/>
  <c r="AP70" i="13"/>
  <c r="AH70" i="13"/>
  <c r="Z70" i="13"/>
  <c r="R70" i="13"/>
  <c r="AL70" i="13"/>
  <c r="AB197" i="13"/>
  <c r="AJ197" i="13"/>
  <c r="AR197" i="13"/>
  <c r="AL234" i="13"/>
  <c r="AT234" i="13"/>
  <c r="S270" i="13"/>
  <c r="AQ270" i="13"/>
  <c r="V307" i="13"/>
  <c r="AD307" i="13"/>
  <c r="AL307" i="13"/>
  <c r="AT307" i="13"/>
  <c r="V297" i="12"/>
  <c r="Z49" i="13"/>
  <c r="AI49" i="13"/>
  <c r="AL35" i="13"/>
  <c r="AQ72" i="13"/>
  <c r="AI72" i="13"/>
  <c r="AA72" i="13"/>
  <c r="S72" i="13"/>
  <c r="S86" i="13" s="1"/>
  <c r="AO72" i="13"/>
  <c r="AG72" i="13"/>
  <c r="Y72" i="13"/>
  <c r="Q72" i="13"/>
  <c r="AM72" i="13"/>
  <c r="AE72" i="13"/>
  <c r="W72" i="13"/>
  <c r="AL72" i="13"/>
  <c r="AD72" i="13"/>
  <c r="V72" i="13"/>
  <c r="AK72" i="13"/>
  <c r="AC72" i="13"/>
  <c r="U72" i="13"/>
  <c r="AJ72" i="13"/>
  <c r="AB72" i="13"/>
  <c r="T72" i="13"/>
  <c r="V123" i="13"/>
  <c r="S219" i="13"/>
  <c r="R219" i="13"/>
  <c r="R234" i="13" s="1"/>
  <c r="Q219" i="13"/>
  <c r="X255" i="12"/>
  <c r="X270" i="12" s="1"/>
  <c r="AF255" i="12"/>
  <c r="AF298" i="12"/>
  <c r="S33" i="13"/>
  <c r="AA33" i="13"/>
  <c r="AA49" i="13" s="1"/>
  <c r="AJ33" i="13"/>
  <c r="AJ49" i="13" s="1"/>
  <c r="AS49" i="13"/>
  <c r="AE35" i="13"/>
  <c r="AK36" i="13"/>
  <c r="AK49" i="13" s="1"/>
  <c r="AC36" i="13"/>
  <c r="AC49" i="13" s="1"/>
  <c r="U36" i="13"/>
  <c r="U49" i="13" s="1"/>
  <c r="Y36" i="13"/>
  <c r="AH36" i="13"/>
  <c r="AQ36" i="13"/>
  <c r="R72" i="13"/>
  <c r="AD123" i="13"/>
  <c r="V197" i="13"/>
  <c r="AD197" i="13"/>
  <c r="AL197" i="13"/>
  <c r="AT197" i="13"/>
  <c r="X307" i="13"/>
  <c r="AF307" i="13"/>
  <c r="AN307" i="13"/>
  <c r="AT49" i="13"/>
  <c r="AR86" i="13"/>
  <c r="W197" i="13"/>
  <c r="AE197" i="13"/>
  <c r="AM197" i="13"/>
  <c r="S182" i="13"/>
  <c r="S197" i="13" s="1"/>
  <c r="R182" i="13"/>
  <c r="R197" i="13" s="1"/>
  <c r="Q182" i="13"/>
  <c r="U182" i="13"/>
  <c r="T182" i="13"/>
  <c r="T197" i="13" s="1"/>
  <c r="V270" i="13"/>
  <c r="AD270" i="13"/>
  <c r="AT270" i="13"/>
  <c r="AI71" i="13"/>
  <c r="AI86" i="13" s="1"/>
  <c r="W75" i="13"/>
  <c r="AE75" i="13"/>
  <c r="AM75" i="13"/>
  <c r="R107" i="13"/>
  <c r="Z107" i="13"/>
  <c r="AH107" i="13"/>
  <c r="AP107" i="13"/>
  <c r="X145" i="13"/>
  <c r="AF145" i="13"/>
  <c r="AN145" i="13"/>
  <c r="Q146" i="13"/>
  <c r="Q160" i="13" s="1"/>
  <c r="R147" i="13"/>
  <c r="Z147" i="13"/>
  <c r="AH147" i="13"/>
  <c r="AP147" i="13"/>
  <c r="W222" i="13"/>
  <c r="W234" i="13" s="1"/>
  <c r="AE222" i="13"/>
  <c r="AM222" i="13"/>
  <c r="AM234" i="13" s="1"/>
  <c r="W257" i="13"/>
  <c r="W270" i="13" s="1"/>
  <c r="X75" i="13"/>
  <c r="X86" i="13" s="1"/>
  <c r="AF75" i="13"/>
  <c r="AN75" i="13"/>
  <c r="S107" i="13"/>
  <c r="AA107" i="13"/>
  <c r="AA123" i="13" s="1"/>
  <c r="AI107" i="13"/>
  <c r="AI123" i="13" s="1"/>
  <c r="AQ107" i="13"/>
  <c r="AP146" i="13"/>
  <c r="S147" i="13"/>
  <c r="AA147" i="13"/>
  <c r="AI147" i="13"/>
  <c r="AQ147" i="13"/>
  <c r="AF185" i="13"/>
  <c r="AF197" i="13" s="1"/>
  <c r="X222" i="13"/>
  <c r="AF222" i="13"/>
  <c r="AN222" i="13"/>
  <c r="AN234" i="13" s="1"/>
  <c r="AC71" i="13"/>
  <c r="AF74" i="13"/>
  <c r="AF86" i="13" s="1"/>
  <c r="Q75" i="13"/>
  <c r="Y75" i="13"/>
  <c r="AG75" i="13"/>
  <c r="AO75" i="13"/>
  <c r="T107" i="13"/>
  <c r="AB107" i="13"/>
  <c r="AJ107" i="13"/>
  <c r="R145" i="13"/>
  <c r="R160" i="13" s="1"/>
  <c r="Z145" i="13"/>
  <c r="AH145" i="13"/>
  <c r="AP145" i="13"/>
  <c r="AA146" i="13"/>
  <c r="T147" i="13"/>
  <c r="T160" i="13" s="1"/>
  <c r="AB147" i="13"/>
  <c r="AB160" i="13" s="1"/>
  <c r="AJ147" i="13"/>
  <c r="AJ160" i="13" s="1"/>
  <c r="AK148" i="13"/>
  <c r="Q185" i="13"/>
  <c r="AF221" i="13"/>
  <c r="Y222" i="13"/>
  <c r="Y234" i="13" s="1"/>
  <c r="AG222" i="13"/>
  <c r="AG234" i="13" s="1"/>
  <c r="AO222" i="13"/>
  <c r="AO234" i="13" s="1"/>
  <c r="AG257" i="13"/>
  <c r="R258" i="13"/>
  <c r="AL71" i="13"/>
  <c r="R75" i="13"/>
  <c r="Z75" i="13"/>
  <c r="AH75" i="13"/>
  <c r="AP75" i="13"/>
  <c r="U107" i="13"/>
  <c r="AC107" i="13"/>
  <c r="AK107" i="13"/>
  <c r="AK123" i="13" s="1"/>
  <c r="AL108" i="13"/>
  <c r="S145" i="13"/>
  <c r="AA145" i="13"/>
  <c r="AA160" i="13" s="1"/>
  <c r="AI145" i="13"/>
  <c r="AI160" i="13" s="1"/>
  <c r="AQ145" i="13"/>
  <c r="U147" i="13"/>
  <c r="AC147" i="13"/>
  <c r="AK147" i="13"/>
  <c r="V148" i="13"/>
  <c r="AD148" i="13"/>
  <c r="AL148" i="13"/>
  <c r="AL160" i="13" s="1"/>
  <c r="Q184" i="13"/>
  <c r="X220" i="13"/>
  <c r="X234" i="13" s="1"/>
  <c r="AF220" i="13"/>
  <c r="Q221" i="13"/>
  <c r="Z222" i="13"/>
  <c r="Z234" i="13" s="1"/>
  <c r="AH222" i="13"/>
  <c r="AH234" i="13" s="1"/>
  <c r="AP222" i="13"/>
  <c r="AG256" i="13"/>
  <c r="AG270" i="13" s="1"/>
  <c r="R257" i="13"/>
  <c r="R270" i="13" s="1"/>
  <c r="T75" i="13"/>
  <c r="AB75" i="13"/>
  <c r="AJ75" i="13"/>
  <c r="W107" i="13"/>
  <c r="AE107" i="13"/>
  <c r="AM107" i="13"/>
  <c r="U145" i="13"/>
  <c r="AC145" i="13"/>
  <c r="AC160" i="13" s="1"/>
  <c r="V146" i="13"/>
  <c r="V160" i="13" s="1"/>
  <c r="W147" i="13"/>
  <c r="AE147" i="13"/>
  <c r="AE160" i="13" s="1"/>
  <c r="AM147" i="13"/>
  <c r="AM160" i="13" s="1"/>
  <c r="X148" i="13"/>
  <c r="AF148" i="13"/>
  <c r="T222" i="13"/>
  <c r="T234" i="13" s="1"/>
  <c r="AB222" i="13"/>
  <c r="AB234" i="13" s="1"/>
  <c r="AJ222" i="13"/>
  <c r="AJ234" i="13" s="1"/>
  <c r="AB257" i="13"/>
  <c r="X107" i="13"/>
  <c r="X123" i="13" s="1"/>
  <c r="AF107" i="13"/>
  <c r="AF123" i="13" s="1"/>
  <c r="AN107" i="13"/>
  <c r="X147" i="13"/>
  <c r="AF147" i="13"/>
  <c r="AN147" i="13"/>
  <c r="V75" i="13"/>
  <c r="AD75" i="13"/>
  <c r="Q107" i="13"/>
  <c r="Y107" i="13"/>
  <c r="Y123" i="13" s="1"/>
  <c r="AG107" i="13"/>
  <c r="AG123" i="13" s="1"/>
  <c r="Y147" i="13"/>
  <c r="Y160" i="13" s="1"/>
  <c r="AG147" i="13"/>
  <c r="V222" i="13"/>
  <c r="V234" i="13" s="1"/>
  <c r="AD222" i="13"/>
  <c r="B17" i="14" l="1"/>
  <c r="B14" i="14"/>
  <c r="AP234" i="13"/>
  <c r="AD160" i="13"/>
  <c r="S160" i="13"/>
  <c r="AH123" i="13"/>
  <c r="AO160" i="13"/>
  <c r="AG160" i="13"/>
  <c r="AE123" i="13"/>
  <c r="AA86" i="13"/>
  <c r="AJ123" i="13"/>
  <c r="AB270" i="13"/>
  <c r="W160" i="13"/>
  <c r="U197" i="13"/>
  <c r="AE49" i="13"/>
  <c r="Q234" i="13"/>
  <c r="AO123" i="13"/>
  <c r="AD234" i="13"/>
  <c r="M209" i="13" s="1" a="1"/>
  <c r="M209" i="13" s="1"/>
  <c r="AE234" i="13"/>
  <c r="AQ86" i="13"/>
  <c r="AF307" i="12"/>
  <c r="T270" i="12"/>
  <c r="AA234" i="12"/>
  <c r="AN270" i="12"/>
  <c r="AK270" i="12"/>
  <c r="AP307" i="12"/>
  <c r="Q307" i="12"/>
  <c r="V160" i="12"/>
  <c r="X234" i="12"/>
  <c r="AO123" i="12"/>
  <c r="Z123" i="12"/>
  <c r="U86" i="12"/>
  <c r="AJ197" i="12"/>
  <c r="R197" i="12"/>
  <c r="AB307" i="12"/>
  <c r="R123" i="12"/>
  <c r="Q270" i="12"/>
  <c r="AL234" i="12"/>
  <c r="Y49" i="12"/>
  <c r="AQ234" i="12"/>
  <c r="S160" i="12"/>
  <c r="AI307" i="12"/>
  <c r="Y270" i="12"/>
  <c r="U234" i="12"/>
  <c r="Q197" i="12"/>
  <c r="AB234" i="12"/>
  <c r="W86" i="12"/>
  <c r="Z49" i="12"/>
  <c r="U307" i="12"/>
  <c r="AI197" i="12"/>
  <c r="U160" i="12"/>
  <c r="AC160" i="12"/>
  <c r="Z160" i="11"/>
  <c r="S49" i="11"/>
  <c r="U162" i="6"/>
  <c r="AI160" i="11"/>
  <c r="AD160" i="11"/>
  <c r="AK160" i="11"/>
  <c r="R345" i="11"/>
  <c r="M320" i="11" s="1" a="1"/>
  <c r="M320" i="11" s="1"/>
  <c r="Y162" i="6"/>
  <c r="AA160" i="11"/>
  <c r="V160" i="11"/>
  <c r="AP160" i="11"/>
  <c r="AG160" i="11"/>
  <c r="AB160" i="11"/>
  <c r="AC160" i="11"/>
  <c r="S160" i="10"/>
  <c r="AJ49" i="10"/>
  <c r="AI86" i="10"/>
  <c r="AJ86" i="10"/>
  <c r="AC86" i="10"/>
  <c r="AP123" i="10"/>
  <c r="M207" i="10" a="1"/>
  <c r="M207" i="10" s="1"/>
  <c r="AG49" i="10"/>
  <c r="AE123" i="10"/>
  <c r="AL86" i="10"/>
  <c r="Y49" i="10"/>
  <c r="R86" i="10"/>
  <c r="AP49" i="10"/>
  <c r="Q49" i="10"/>
  <c r="AP153" i="9"/>
  <c r="AC79" i="9"/>
  <c r="T116" i="9"/>
  <c r="AB79" i="9"/>
  <c r="X79" i="9"/>
  <c r="AQ153" i="9"/>
  <c r="AI153" i="9"/>
  <c r="AC116" i="9"/>
  <c r="AQ116" i="9"/>
  <c r="S79" i="9"/>
  <c r="AL153" i="9"/>
  <c r="T153" i="9"/>
  <c r="AO116" i="9"/>
  <c r="AN116" i="9"/>
  <c r="AB116" i="9"/>
  <c r="AF116" i="9"/>
  <c r="S116" i="9"/>
  <c r="Y116" i="9"/>
  <c r="X116" i="9"/>
  <c r="W79" i="9"/>
  <c r="AO79" i="9"/>
  <c r="T79" i="9"/>
  <c r="AL79" i="9"/>
  <c r="AC123" i="8"/>
  <c r="M96" i="8" s="1" a="1"/>
  <c r="M96" i="8" s="1"/>
  <c r="U123" i="8"/>
  <c r="R197" i="8"/>
  <c r="M172" i="8" s="1" a="1"/>
  <c r="M172" i="8" s="1"/>
  <c r="AC160" i="8"/>
  <c r="AE49" i="8"/>
  <c r="M209" i="8" a="1"/>
  <c r="M209" i="8" s="1"/>
  <c r="AO49" i="8"/>
  <c r="AA49" i="8"/>
  <c r="AM49" i="8"/>
  <c r="AP49" i="8"/>
  <c r="Y160" i="8"/>
  <c r="AB86" i="8"/>
  <c r="M60" i="8" s="1" a="1"/>
  <c r="M60" i="8" s="1"/>
  <c r="AL49" i="8"/>
  <c r="AK49" i="8"/>
  <c r="AG49" i="8"/>
  <c r="W234" i="8"/>
  <c r="W120" i="7"/>
  <c r="AI84" i="7"/>
  <c r="S120" i="7"/>
  <c r="AH84" i="7"/>
  <c r="Q47" i="7"/>
  <c r="U84" i="7"/>
  <c r="U120" i="7"/>
  <c r="AG120" i="7"/>
  <c r="AP120" i="7"/>
  <c r="AN84" i="7"/>
  <c r="AC84" i="7"/>
  <c r="R120" i="7"/>
  <c r="R49" i="6"/>
  <c r="AA49" i="6"/>
  <c r="AA162" i="6"/>
  <c r="M357" i="11" s="1" a="1"/>
  <c r="M357" i="11" s="1"/>
  <c r="Q162" i="6"/>
  <c r="S235" i="6"/>
  <c r="U235" i="6"/>
  <c r="V86" i="6"/>
  <c r="Y160" i="6"/>
  <c r="W160" i="6"/>
  <c r="AO235" i="6"/>
  <c r="Z160" i="6"/>
  <c r="R162" i="6"/>
  <c r="AE162" i="6"/>
  <c r="Z49" i="6"/>
  <c r="V49" i="6"/>
  <c r="M172" i="11" a="1"/>
  <c r="M172" i="11" s="1"/>
  <c r="AH160" i="12"/>
  <c r="AG86" i="6"/>
  <c r="AI123" i="12"/>
  <c r="AM197" i="12"/>
  <c r="M282" i="11" a="1"/>
  <c r="M282" i="11" s="1"/>
  <c r="AQ160" i="13"/>
  <c r="Q197" i="13"/>
  <c r="M170" i="13" s="1" a="1"/>
  <c r="M170" i="13" s="1"/>
  <c r="V270" i="12"/>
  <c r="AN234" i="12"/>
  <c r="AP270" i="12"/>
  <c r="AG234" i="12"/>
  <c r="AI160" i="12"/>
  <c r="AM234" i="12"/>
  <c r="M281" i="11" a="1"/>
  <c r="M281" i="11" s="1"/>
  <c r="AF123" i="10"/>
  <c r="T123" i="10"/>
  <c r="AQ49" i="10"/>
  <c r="AA153" i="9"/>
  <c r="AB153" i="9"/>
  <c r="W86" i="10"/>
  <c r="S49" i="8"/>
  <c r="U160" i="8"/>
  <c r="AQ79" i="9"/>
  <c r="AD79" i="9"/>
  <c r="AD49" i="8"/>
  <c r="B18" i="14"/>
  <c r="B15" i="14"/>
  <c r="AP123" i="12"/>
  <c r="T345" i="11"/>
  <c r="S160" i="11"/>
  <c r="AA49" i="10"/>
  <c r="AG116" i="9"/>
  <c r="AN153" i="9"/>
  <c r="U160" i="11"/>
  <c r="U116" i="9"/>
  <c r="X120" i="7"/>
  <c r="AF84" i="7"/>
  <c r="M130" i="7" a="1"/>
  <c r="M130" i="7" s="1"/>
  <c r="V199" i="6"/>
  <c r="AD86" i="6"/>
  <c r="AO86" i="6"/>
  <c r="R160" i="6"/>
  <c r="W383" i="11"/>
  <c r="Z162" i="6"/>
  <c r="AD123" i="12"/>
  <c r="T160" i="12"/>
  <c r="Y120" i="7"/>
  <c r="R199" i="6"/>
  <c r="Y84" i="7"/>
  <c r="U86" i="6"/>
  <c r="AC383" i="11"/>
  <c r="U160" i="13"/>
  <c r="Z307" i="12"/>
  <c r="Y123" i="11"/>
  <c r="AK49" i="10"/>
  <c r="V86" i="13"/>
  <c r="U86" i="13"/>
  <c r="X307" i="12"/>
  <c r="AO234" i="12"/>
  <c r="Y160" i="12"/>
  <c r="AG160" i="12"/>
  <c r="R86" i="12"/>
  <c r="AA123" i="12"/>
  <c r="U123" i="12"/>
  <c r="T86" i="12"/>
  <c r="M283" i="11" a="1"/>
  <c r="M283" i="11" s="1"/>
  <c r="M244" i="11" a="1"/>
  <c r="M244" i="11" s="1"/>
  <c r="M245" i="10" a="1"/>
  <c r="M245" i="10" s="1"/>
  <c r="Q160" i="10"/>
  <c r="AC123" i="11"/>
  <c r="V123" i="10"/>
  <c r="AK86" i="10"/>
  <c r="X153" i="9"/>
  <c r="R116" i="9"/>
  <c r="U86" i="10"/>
  <c r="AJ79" i="9"/>
  <c r="AP86" i="10"/>
  <c r="Q160" i="6"/>
  <c r="AO120" i="7"/>
  <c r="AG235" i="6"/>
  <c r="S86" i="6"/>
  <c r="AF86" i="6"/>
  <c r="W42" i="9"/>
  <c r="AL84" i="7"/>
  <c r="U199" i="6"/>
  <c r="W86" i="6"/>
  <c r="AD234" i="12"/>
  <c r="M208" i="11" a="1"/>
  <c r="M208" i="11" s="1"/>
  <c r="AJ153" i="9"/>
  <c r="AN123" i="13"/>
  <c r="AK160" i="13"/>
  <c r="AD86" i="13"/>
  <c r="Y234" i="12"/>
  <c r="X197" i="12"/>
  <c r="Q160" i="12"/>
  <c r="Z234" i="12"/>
  <c r="AJ160" i="12"/>
  <c r="Y86" i="12"/>
  <c r="AK307" i="12"/>
  <c r="AK123" i="12"/>
  <c r="Q383" i="11"/>
  <c r="AH160" i="11"/>
  <c r="AB86" i="10"/>
  <c r="AQ86" i="10"/>
  <c r="AE79" i="9"/>
  <c r="AA235" i="6"/>
  <c r="Y235" i="6"/>
  <c r="X199" i="6"/>
  <c r="AD120" i="7"/>
  <c r="AM84" i="7"/>
  <c r="AQ235" i="6"/>
  <c r="X86" i="6"/>
  <c r="AD84" i="7"/>
  <c r="AK235" i="6"/>
  <c r="AK383" i="11"/>
  <c r="AB49" i="12"/>
  <c r="AF234" i="12"/>
  <c r="AL49" i="13"/>
  <c r="AA160" i="12"/>
  <c r="Z86" i="12"/>
  <c r="AL123" i="13"/>
  <c r="R123" i="13"/>
  <c r="R86" i="13"/>
  <c r="Z160" i="12"/>
  <c r="AB123" i="13"/>
  <c r="S49" i="13"/>
  <c r="S234" i="12"/>
  <c r="AF160" i="12"/>
  <c r="AE160" i="12"/>
  <c r="Y123" i="12"/>
  <c r="Q86" i="12"/>
  <c r="M60" i="12" s="1" a="1"/>
  <c r="M60" i="12" s="1"/>
  <c r="X86" i="12"/>
  <c r="AE123" i="11"/>
  <c r="S86" i="10"/>
  <c r="M61" i="10" s="1" a="1"/>
  <c r="M61" i="10" s="1"/>
  <c r="AH86" i="10"/>
  <c r="AH153" i="9"/>
  <c r="T86" i="10"/>
  <c r="Y153" i="9"/>
  <c r="V49" i="10"/>
  <c r="W116" i="9"/>
  <c r="Q116" i="9"/>
  <c r="M208" i="8" a="1"/>
  <c r="M208" i="8" s="1"/>
  <c r="AK79" i="9"/>
  <c r="AK120" i="7"/>
  <c r="AA84" i="7"/>
  <c r="AE84" i="7"/>
  <c r="AI235" i="6"/>
  <c r="AL120" i="7"/>
  <c r="V84" i="7"/>
  <c r="AL235" i="6"/>
  <c r="AJ84" i="7"/>
  <c r="U383" i="11"/>
  <c r="B13" i="14"/>
  <c r="AL123" i="12"/>
  <c r="M170" i="10" a="1"/>
  <c r="M170" i="10" s="1"/>
  <c r="X49" i="13"/>
  <c r="Y307" i="12"/>
  <c r="M282" i="13" a="1"/>
  <c r="M282" i="13" s="1"/>
  <c r="Q49" i="13"/>
  <c r="AD86" i="10"/>
  <c r="AF153" i="9"/>
  <c r="Z123" i="13"/>
  <c r="W123" i="13"/>
  <c r="AC234" i="12"/>
  <c r="AF234" i="13"/>
  <c r="T123" i="13"/>
  <c r="AQ123" i="13"/>
  <c r="AN160" i="13"/>
  <c r="AH86" i="13"/>
  <c r="AN86" i="13"/>
  <c r="U270" i="12"/>
  <c r="AA307" i="12"/>
  <c r="T234" i="12"/>
  <c r="AK234" i="12"/>
  <c r="W160" i="12"/>
  <c r="Q123" i="12"/>
  <c r="S86" i="12"/>
  <c r="AQ123" i="12"/>
  <c r="AQ160" i="11"/>
  <c r="Q160" i="11"/>
  <c r="AL383" i="11"/>
  <c r="AK123" i="11"/>
  <c r="AQ123" i="11"/>
  <c r="AE153" i="9"/>
  <c r="X86" i="10"/>
  <c r="Z153" i="9"/>
  <c r="AF86" i="10"/>
  <c r="AA383" i="11"/>
  <c r="AG79" i="9"/>
  <c r="AI79" i="9"/>
  <c r="V79" i="9"/>
  <c r="S199" i="6"/>
  <c r="W84" i="7"/>
  <c r="AB120" i="7"/>
  <c r="AJ235" i="6"/>
  <c r="S160" i="6"/>
  <c r="T47" i="7"/>
  <c r="AP383" i="11"/>
  <c r="B19" i="14"/>
  <c r="M97" i="8" a="1"/>
  <c r="M97" i="8" s="1"/>
  <c r="M244" i="13" a="1"/>
  <c r="M244" i="13" s="1"/>
  <c r="M246" i="13" a="1"/>
  <c r="M246" i="13" s="1"/>
  <c r="M245" i="13" a="1"/>
  <c r="M245" i="13" s="1"/>
  <c r="M163" i="9" a="1"/>
  <c r="M163" i="9" s="1"/>
  <c r="AO86" i="13"/>
  <c r="V123" i="12"/>
  <c r="AB84" i="7"/>
  <c r="Q123" i="13"/>
  <c r="AC123" i="13"/>
  <c r="Z86" i="13"/>
  <c r="AK86" i="13"/>
  <c r="AL270" i="12"/>
  <c r="AF49" i="13"/>
  <c r="X160" i="12"/>
  <c r="V307" i="12"/>
  <c r="AG307" i="12"/>
  <c r="X162" i="6"/>
  <c r="AJ123" i="12"/>
  <c r="M171" i="11" a="1"/>
  <c r="M171" i="11" s="1"/>
  <c r="AO123" i="11"/>
  <c r="AD383" i="11"/>
  <c r="AJ123" i="10"/>
  <c r="Q49" i="11"/>
  <c r="AO86" i="10"/>
  <c r="M244" i="10" a="1"/>
  <c r="M244" i="10" s="1"/>
  <c r="S47" i="7"/>
  <c r="M22" i="7" s="1" a="1"/>
  <c r="M22" i="7" s="1"/>
  <c r="AF120" i="7"/>
  <c r="AE120" i="7"/>
  <c r="Q42" i="9"/>
  <c r="AD235" i="6"/>
  <c r="AI120" i="7"/>
  <c r="T84" i="7"/>
  <c r="AB235" i="6"/>
  <c r="S123" i="6"/>
  <c r="M96" i="6" s="1" a="1"/>
  <c r="M96" i="6" s="1"/>
  <c r="AL86" i="6"/>
  <c r="R86" i="6"/>
  <c r="AG86" i="13"/>
  <c r="M24" i="6" a="1"/>
  <c r="M24" i="6" s="1"/>
  <c r="M22" i="6" a="1"/>
  <c r="M22" i="6" s="1"/>
  <c r="M23" i="6" a="1"/>
  <c r="M23" i="6" s="1"/>
  <c r="W86" i="13"/>
  <c r="R160" i="12"/>
  <c r="AD307" i="12"/>
  <c r="AO307" i="12"/>
  <c r="AD160" i="12"/>
  <c r="AB123" i="12"/>
  <c r="AG123" i="11"/>
  <c r="V383" i="11"/>
  <c r="Z123" i="10"/>
  <c r="Y49" i="11"/>
  <c r="U86" i="11"/>
  <c r="M165" i="9" a="1"/>
  <c r="M165" i="9" s="1"/>
  <c r="AQ120" i="7"/>
  <c r="V120" i="7"/>
  <c r="Y42" i="9"/>
  <c r="V235" i="6"/>
  <c r="Z120" i="7"/>
  <c r="T235" i="6"/>
  <c r="Z86" i="6"/>
  <c r="AF160" i="13"/>
  <c r="AP86" i="13"/>
  <c r="AE86" i="13"/>
  <c r="AQ49" i="13"/>
  <c r="AH49" i="13"/>
  <c r="AL307" i="12"/>
  <c r="S383" i="11"/>
  <c r="S162" i="6"/>
  <c r="AN123" i="12"/>
  <c r="T123" i="12"/>
  <c r="AI123" i="11"/>
  <c r="M283" i="10" a="1"/>
  <c r="M283" i="10" s="1"/>
  <c r="M282" i="10" a="1"/>
  <c r="M282" i="10" s="1"/>
  <c r="M281" i="10" a="1"/>
  <c r="M281" i="10" s="1"/>
  <c r="M207" i="8" a="1"/>
  <c r="M207" i="8" s="1"/>
  <c r="M61" i="8" a="1"/>
  <c r="M61" i="8" s="1"/>
  <c r="AH120" i="7"/>
  <c r="AM235" i="6"/>
  <c r="T42" i="9"/>
  <c r="R42" i="9"/>
  <c r="AK86" i="6"/>
  <c r="AE86" i="6"/>
  <c r="AH86" i="6"/>
  <c r="R160" i="10"/>
  <c r="M134" i="10" s="1" a="1"/>
  <c r="M134" i="10" s="1"/>
  <c r="M281" i="13" a="1"/>
  <c r="M281" i="13" s="1"/>
  <c r="M171" i="10" a="1"/>
  <c r="M171" i="10" s="1"/>
  <c r="T120" i="7"/>
  <c r="X42" i="9"/>
  <c r="AP160" i="13"/>
  <c r="X160" i="13"/>
  <c r="T86" i="13"/>
  <c r="AM86" i="13"/>
  <c r="AB270" i="12"/>
  <c r="AQ307" i="12"/>
  <c r="W307" i="12"/>
  <c r="AF123" i="12"/>
  <c r="AM123" i="12"/>
  <c r="X49" i="12"/>
  <c r="M245" i="11" a="1"/>
  <c r="M245" i="11" s="1"/>
  <c r="AA123" i="11"/>
  <c r="AO383" i="11"/>
  <c r="M209" i="11" a="1"/>
  <c r="M209" i="11" s="1"/>
  <c r="AF160" i="11"/>
  <c r="AO160" i="11"/>
  <c r="Q123" i="11"/>
  <c r="M246" i="11" a="1"/>
  <c r="M246" i="11" s="1"/>
  <c r="AA123" i="10"/>
  <c r="AC49" i="10"/>
  <c r="M23" i="10" s="1" a="1"/>
  <c r="M23" i="10" s="1"/>
  <c r="M246" i="10" a="1"/>
  <c r="M246" i="10" s="1"/>
  <c r="M170" i="8" a="1"/>
  <c r="M170" i="8" s="1"/>
  <c r="AH235" i="6"/>
  <c r="Y199" i="6"/>
  <c r="M171" i="8" a="1"/>
  <c r="M171" i="8" s="1"/>
  <c r="AN235" i="6"/>
  <c r="X49" i="8"/>
  <c r="AE235" i="6"/>
  <c r="V160" i="6"/>
  <c r="U42" i="9"/>
  <c r="Z42" i="9"/>
  <c r="M59" i="8" a="1"/>
  <c r="M59" i="8" s="1"/>
  <c r="R49" i="8"/>
  <c r="T86" i="6"/>
  <c r="AM86" i="6"/>
  <c r="AP86" i="6"/>
  <c r="M207" i="11" a="1"/>
  <c r="M207" i="11" s="1"/>
  <c r="AL116" i="9"/>
  <c r="AD270" i="12"/>
  <c r="AH160" i="13"/>
  <c r="S123" i="13"/>
  <c r="AP123" i="13"/>
  <c r="M280" i="13" a="1"/>
  <c r="M280" i="13" s="1"/>
  <c r="AF270" i="12"/>
  <c r="AB86" i="13"/>
  <c r="Q86" i="13"/>
  <c r="Y49" i="13"/>
  <c r="AG270" i="12"/>
  <c r="AN197" i="12"/>
  <c r="AC307" i="12"/>
  <c r="AE307" i="12"/>
  <c r="AG123" i="12"/>
  <c r="X123" i="12"/>
  <c r="AE123" i="12"/>
  <c r="S123" i="11"/>
  <c r="AG383" i="11"/>
  <c r="X160" i="11"/>
  <c r="AE160" i="11"/>
  <c r="M172" i="10" a="1"/>
  <c r="M172" i="10" s="1"/>
  <c r="AN383" i="11"/>
  <c r="AI383" i="11"/>
  <c r="S86" i="11"/>
  <c r="U153" i="9"/>
  <c r="Z235" i="6"/>
  <c r="AO84" i="7"/>
  <c r="Q199" i="6"/>
  <c r="AF235" i="6"/>
  <c r="W235" i="6"/>
  <c r="AB42" i="9"/>
  <c r="S42" i="9"/>
  <c r="Z49" i="8"/>
  <c r="M135" i="6" a="1"/>
  <c r="M135" i="6" s="1"/>
  <c r="AB86" i="6"/>
  <c r="Q86" i="6"/>
  <c r="AL86" i="13"/>
  <c r="U123" i="11"/>
  <c r="AC235" i="6"/>
  <c r="AC86" i="13"/>
  <c r="M164" i="9" a="1"/>
  <c r="M164" i="9" s="1"/>
  <c r="U123" i="13"/>
  <c r="AM123" i="13"/>
  <c r="Z160" i="13"/>
  <c r="AJ86" i="13"/>
  <c r="Y86" i="13"/>
  <c r="R307" i="12"/>
  <c r="AM307" i="12"/>
  <c r="M170" i="11" a="1"/>
  <c r="M170" i="11" s="1"/>
  <c r="Y383" i="11"/>
  <c r="W160" i="11"/>
  <c r="M209" i="10" a="1"/>
  <c r="M209" i="10" s="1"/>
  <c r="M208" i="10" a="1"/>
  <c r="M208" i="10" s="1"/>
  <c r="AF383" i="11"/>
  <c r="AC120" i="7"/>
  <c r="Z84" i="7"/>
  <c r="X235" i="6"/>
  <c r="AM120" i="7"/>
  <c r="V42" i="9"/>
  <c r="AA42" i="9"/>
  <c r="AH49" i="8"/>
  <c r="M132" i="7" a="1"/>
  <c r="M132" i="7" s="1"/>
  <c r="T199" i="6"/>
  <c r="AJ86" i="6"/>
  <c r="Y86" i="6"/>
  <c r="M131" i="7" a="1"/>
  <c r="M131" i="7" s="1"/>
  <c r="M22" i="13" l="1" a="1"/>
  <c r="M22" i="13" s="1"/>
  <c r="M207" i="13" a="1"/>
  <c r="M207" i="13" s="1"/>
  <c r="M171" i="13" a="1"/>
  <c r="M171" i="13" s="1"/>
  <c r="M172" i="13" a="1"/>
  <c r="M172" i="13" s="1"/>
  <c r="M207" i="12" a="1"/>
  <c r="M207" i="12" s="1"/>
  <c r="M59" i="12" a="1"/>
  <c r="M59" i="12" s="1"/>
  <c r="M356" i="11" a="1"/>
  <c r="M356" i="11" s="1"/>
  <c r="M358" i="11" a="1"/>
  <c r="M358" i="11" s="1"/>
  <c r="M318" i="11" a="1"/>
  <c r="M318" i="11" s="1"/>
  <c r="M319" i="11" a="1"/>
  <c r="M319" i="11" s="1"/>
  <c r="M96" i="10" a="1"/>
  <c r="M96" i="10" s="1"/>
  <c r="M91" i="9" a="1"/>
  <c r="M91" i="9" s="1"/>
  <c r="M89" i="9" a="1"/>
  <c r="M89" i="9" s="1"/>
  <c r="M53" i="9" a="1"/>
  <c r="M53" i="9" s="1"/>
  <c r="M128" i="9" a="1"/>
  <c r="M128" i="9" s="1"/>
  <c r="M98" i="8" a="1"/>
  <c r="M98" i="8" s="1"/>
  <c r="M134" i="8" a="1"/>
  <c r="M134" i="8" s="1"/>
  <c r="M59" i="7" a="1"/>
  <c r="M59" i="7" s="1"/>
  <c r="M57" i="7" a="1"/>
  <c r="M57" i="7" s="1"/>
  <c r="M171" i="12" a="1"/>
  <c r="M171" i="12" s="1"/>
  <c r="M23" i="8" a="1"/>
  <c r="M23" i="8" s="1"/>
  <c r="M11" i="8" s="1"/>
  <c r="D7" i="14" s="1"/>
  <c r="M23" i="12" a="1"/>
  <c r="M23" i="12" s="1"/>
  <c r="M135" i="13" a="1"/>
  <c r="M135" i="13" s="1"/>
  <c r="M61" i="12" a="1"/>
  <c r="M61" i="12" s="1"/>
  <c r="M96" i="7" a="1"/>
  <c r="M96" i="7" s="1"/>
  <c r="M208" i="13" a="1"/>
  <c r="M208" i="13" s="1"/>
  <c r="M281" i="12" a="1"/>
  <c r="M281" i="12" s="1"/>
  <c r="M24" i="13" a="1"/>
  <c r="M24" i="13" s="1"/>
  <c r="M23" i="13" a="1"/>
  <c r="M23" i="13" s="1"/>
  <c r="M133" i="12" a="1"/>
  <c r="M133" i="12" s="1"/>
  <c r="M24" i="7" a="1"/>
  <c r="M24" i="7" s="1"/>
  <c r="M94" i="7" a="1"/>
  <c r="M94" i="7" s="1"/>
  <c r="M10" i="7" s="1"/>
  <c r="C6" i="14" s="1"/>
  <c r="G6" i="14" s="1"/>
  <c r="M97" i="10" a="1"/>
  <c r="M97" i="10" s="1"/>
  <c r="M134" i="6" a="1"/>
  <c r="M134" i="6" s="1"/>
  <c r="M209" i="12" a="1"/>
  <c r="M209" i="12" s="1"/>
  <c r="M52" i="9" a="1"/>
  <c r="M52" i="9" s="1"/>
  <c r="M208" i="12" a="1"/>
  <c r="M208" i="12" s="1"/>
  <c r="M210" i="6" a="1"/>
  <c r="M210" i="6" s="1"/>
  <c r="M60" i="11" a="1"/>
  <c r="M60" i="11" s="1"/>
  <c r="M134" i="11" a="1"/>
  <c r="M134" i="11" s="1"/>
  <c r="M245" i="12" a="1"/>
  <c r="M245" i="12" s="1"/>
  <c r="M60" i="10" a="1"/>
  <c r="M60" i="10" s="1"/>
  <c r="M135" i="8" a="1"/>
  <c r="M135" i="8" s="1"/>
  <c r="M54" i="9" a="1"/>
  <c r="M54" i="9" s="1"/>
  <c r="M24" i="8" a="1"/>
  <c r="M24" i="8" s="1"/>
  <c r="M12" i="8" s="1"/>
  <c r="E7" i="14" s="1"/>
  <c r="M97" i="12" a="1"/>
  <c r="M97" i="12" s="1"/>
  <c r="M58" i="7" a="1"/>
  <c r="M58" i="7" s="1"/>
  <c r="M133" i="8" a="1"/>
  <c r="M133" i="8" s="1"/>
  <c r="M90" i="9" a="1"/>
  <c r="M90" i="9" s="1"/>
  <c r="M282" i="12" a="1"/>
  <c r="M282" i="12" s="1"/>
  <c r="M172" i="12" a="1"/>
  <c r="M172" i="12" s="1"/>
  <c r="M95" i="7" a="1"/>
  <c r="M95" i="7" s="1"/>
  <c r="M59" i="11" a="1"/>
  <c r="M59" i="11" s="1"/>
  <c r="M23" i="7" a="1"/>
  <c r="M23" i="7" s="1"/>
  <c r="M244" i="12" a="1"/>
  <c r="M244" i="12" s="1"/>
  <c r="M61" i="13" a="1"/>
  <c r="M61" i="13" s="1"/>
  <c r="M60" i="13" a="1"/>
  <c r="M60" i="13" s="1"/>
  <c r="M59" i="13" a="1"/>
  <c r="M59" i="13" s="1"/>
  <c r="M97" i="11" a="1"/>
  <c r="M97" i="11" s="1"/>
  <c r="M98" i="11" a="1"/>
  <c r="M98" i="11" s="1"/>
  <c r="M96" i="11" a="1"/>
  <c r="M96" i="11" s="1"/>
  <c r="M127" i="9" a="1"/>
  <c r="M127" i="9" s="1"/>
  <c r="M133" i="6" a="1"/>
  <c r="M133" i="6" s="1"/>
  <c r="M126" i="9" a="1"/>
  <c r="M126" i="9" s="1"/>
  <c r="M170" i="12" a="1"/>
  <c r="M170" i="12" s="1"/>
  <c r="M59" i="10" a="1"/>
  <c r="M59" i="10" s="1"/>
  <c r="M135" i="11" a="1"/>
  <c r="M135" i="11" s="1"/>
  <c r="M98" i="12" a="1"/>
  <c r="M98" i="12" s="1"/>
  <c r="M96" i="12" a="1"/>
  <c r="M96" i="12" s="1"/>
  <c r="M98" i="10" a="1"/>
  <c r="M98" i="10" s="1"/>
  <c r="M135" i="12" a="1"/>
  <c r="M135" i="12" s="1"/>
  <c r="M22" i="10" a="1"/>
  <c r="M22" i="10" s="1"/>
  <c r="M133" i="11" a="1"/>
  <c r="M133" i="11" s="1"/>
  <c r="M61" i="6" a="1"/>
  <c r="M61" i="6" s="1"/>
  <c r="M60" i="6" a="1"/>
  <c r="M60" i="6" s="1"/>
  <c r="M59" i="6" a="1"/>
  <c r="M59" i="6" s="1"/>
  <c r="M135" i="10" a="1"/>
  <c r="M135" i="10" s="1"/>
  <c r="M61" i="11" a="1"/>
  <c r="M61" i="11" s="1"/>
  <c r="M211" i="6" a="1"/>
  <c r="M211" i="6" s="1"/>
  <c r="M280" i="12" a="1"/>
  <c r="M280" i="12" s="1"/>
  <c r="M134" i="12" a="1"/>
  <c r="M134" i="12" s="1"/>
  <c r="M134" i="13" a="1"/>
  <c r="M134" i="13" s="1"/>
  <c r="M24" i="10" a="1"/>
  <c r="M24" i="10" s="1"/>
  <c r="M97" i="6" a="1"/>
  <c r="M97" i="6" s="1"/>
  <c r="M23" i="9" a="1"/>
  <c r="M23" i="9" s="1"/>
  <c r="M24" i="9" a="1"/>
  <c r="M24" i="9" s="1"/>
  <c r="M12" i="9" s="1"/>
  <c r="E8" i="14" s="1"/>
  <c r="M22" i="9" a="1"/>
  <c r="M22" i="9" s="1"/>
  <c r="M133" i="10" a="1"/>
  <c r="M133" i="10" s="1"/>
  <c r="M209" i="6" a="1"/>
  <c r="M209" i="6" s="1"/>
  <c r="M97" i="13" a="1"/>
  <c r="M97" i="13" s="1"/>
  <c r="M98" i="13" a="1"/>
  <c r="M98" i="13" s="1"/>
  <c r="M96" i="13" a="1"/>
  <c r="M96" i="13" s="1"/>
  <c r="M22" i="8" a="1"/>
  <c r="M22" i="8" s="1"/>
  <c r="M133" i="13" a="1"/>
  <c r="M133" i="13" s="1"/>
  <c r="M98" i="6" a="1"/>
  <c r="M98" i="6" s="1"/>
  <c r="M24" i="12" a="1"/>
  <c r="M24" i="12" s="1"/>
  <c r="M173" i="6" a="1"/>
  <c r="M173" i="6" s="1"/>
  <c r="M172" i="6" a="1"/>
  <c r="M172" i="6" s="1"/>
  <c r="M174" i="6" a="1"/>
  <c r="M174" i="6" s="1"/>
  <c r="M23" i="11" a="1"/>
  <c r="M23" i="11" s="1"/>
  <c r="M24" i="11" a="1"/>
  <c r="M24" i="11" s="1"/>
  <c r="M22" i="11" a="1"/>
  <c r="M22" i="11" s="1"/>
  <c r="M246" i="12" a="1"/>
  <c r="M246" i="12" s="1"/>
  <c r="M22" i="12" a="1"/>
  <c r="M22" i="12" s="1"/>
  <c r="M10" i="11" l="1"/>
  <c r="C10" i="14" s="1"/>
  <c r="G10" i="14" s="1"/>
  <c r="M11" i="11"/>
  <c r="D10" i="14" s="1"/>
  <c r="H10" i="14" s="1"/>
  <c r="M11" i="10"/>
  <c r="D9" i="14" s="1"/>
  <c r="M10" i="9"/>
  <c r="C8" i="14" s="1"/>
  <c r="G8" i="14" s="1"/>
  <c r="M12" i="7"/>
  <c r="E6" i="14" s="1"/>
  <c r="I6" i="14" s="1"/>
  <c r="M11" i="7"/>
  <c r="D6" i="14" s="1"/>
  <c r="M10" i="6"/>
  <c r="C5" i="14" s="1"/>
  <c r="G5" i="14" s="1"/>
  <c r="E16" i="14"/>
  <c r="I16" i="14" s="1"/>
  <c r="I7" i="14"/>
  <c r="M12" i="11"/>
  <c r="E10" i="14" s="1"/>
  <c r="I10" i="14" s="1"/>
  <c r="M10" i="8"/>
  <c r="C7" i="14" s="1"/>
  <c r="M11" i="13"/>
  <c r="D12" i="14" s="1"/>
  <c r="H7" i="14"/>
  <c r="I8" i="14"/>
  <c r="M10" i="13"/>
  <c r="C12" i="14" s="1"/>
  <c r="G12" i="14" s="1"/>
  <c r="M11" i="12"/>
  <c r="D11" i="14" s="1"/>
  <c r="M12" i="13"/>
  <c r="E12" i="14" s="1"/>
  <c r="I12" i="14" s="1"/>
  <c r="M12" i="6"/>
  <c r="E5" i="14" s="1"/>
  <c r="M11" i="6"/>
  <c r="D5" i="14" s="1"/>
  <c r="M11" i="9"/>
  <c r="D8" i="14" s="1"/>
  <c r="M10" i="10"/>
  <c r="C9" i="14" s="1"/>
  <c r="M12" i="10"/>
  <c r="E9" i="14" s="1"/>
  <c r="M10" i="12"/>
  <c r="C11" i="14" s="1"/>
  <c r="G11" i="14" s="1"/>
  <c r="M12" i="12"/>
  <c r="E11" i="14" s="1"/>
  <c r="I11" i="14" s="1"/>
  <c r="H9" i="14" l="1"/>
  <c r="C17" i="14"/>
  <c r="G17" i="14" s="1"/>
  <c r="E14" i="14"/>
  <c r="I14" i="14" s="1"/>
  <c r="D13" i="14"/>
  <c r="C13" i="14"/>
  <c r="G13" i="14" s="1"/>
  <c r="G9" i="14"/>
  <c r="C15" i="14"/>
  <c r="G15" i="14" s="1"/>
  <c r="C16" i="14"/>
  <c r="G16" i="14" s="1"/>
  <c r="G7" i="14"/>
  <c r="D18" i="14"/>
  <c r="H18" i="14" s="1"/>
  <c r="H6" i="14"/>
  <c r="H8" i="14"/>
  <c r="D14" i="14"/>
  <c r="C19" i="14"/>
  <c r="G19" i="14" s="1"/>
  <c r="E18" i="14"/>
  <c r="I18" i="14" s="1"/>
  <c r="H5" i="14"/>
  <c r="D19" i="14"/>
  <c r="D17" i="14"/>
  <c r="D16" i="14"/>
  <c r="D15" i="14"/>
  <c r="E19" i="14"/>
  <c r="I19" i="14" s="1"/>
  <c r="I5" i="14"/>
  <c r="E17" i="14"/>
  <c r="I17" i="14" s="1"/>
  <c r="C14" i="14"/>
  <c r="G14" i="14" s="1"/>
  <c r="H12" i="14"/>
  <c r="H11" i="14"/>
  <c r="C18" i="14"/>
  <c r="G18" i="14" s="1"/>
  <c r="E13" i="14"/>
  <c r="I13" i="14" s="1"/>
  <c r="I9" i="14"/>
  <c r="E15" i="14"/>
  <c r="I15" i="14" s="1"/>
  <c r="H13" i="14" l="1"/>
  <c r="H19" i="14"/>
  <c r="H15" i="14"/>
  <c r="H14" i="14"/>
  <c r="H16" i="14"/>
  <c r="H17" i="14"/>
</calcChain>
</file>

<file path=xl/sharedStrings.xml><?xml version="1.0" encoding="utf-8"?>
<sst xmlns="http://schemas.openxmlformats.org/spreadsheetml/2006/main" count="3205" uniqueCount="956">
  <si>
    <t>Labour</t>
  </si>
  <si>
    <t>Junior Field Technician</t>
  </si>
  <si>
    <t>FTE year</t>
  </si>
  <si>
    <t>Field Technician (part-time/seasonal)</t>
  </si>
  <si>
    <t>Project Coordinator</t>
  </si>
  <si>
    <t>Data Analyst</t>
  </si>
  <si>
    <t>Masters student</t>
  </si>
  <si>
    <t>person year</t>
  </si>
  <si>
    <t>Enforcement / Compliance Officer</t>
  </si>
  <si>
    <t>Policy Analyst (mid-level)</t>
  </si>
  <si>
    <t>Policy Analyst (senior)</t>
  </si>
  <si>
    <t>Research Scientist</t>
  </si>
  <si>
    <t>Consumables</t>
  </si>
  <si>
    <t>Truck rental</t>
  </si>
  <si>
    <t>vehicle month</t>
  </si>
  <si>
    <t>km</t>
  </si>
  <si>
    <t>Units</t>
  </si>
  <si>
    <t>Amount / Year</t>
  </si>
  <si>
    <t>Total Cost / Year</t>
  </si>
  <si>
    <t>Start Year</t>
  </si>
  <si>
    <t>Notes</t>
  </si>
  <si>
    <t>Strategy ID and Name:</t>
  </si>
  <si>
    <t>Strategy Goal:</t>
  </si>
  <si>
    <t>List of Actions:</t>
  </si>
  <si>
    <t>TOTAL STRATEGY COST</t>
  </si>
  <si>
    <t>Discount rate</t>
  </si>
  <si>
    <t>Total Cost (PV)</t>
  </si>
  <si>
    <t>ACTION</t>
  </si>
  <si>
    <t>Facilitator:</t>
  </si>
  <si>
    <t>Names of group facilitator and/or recorder</t>
  </si>
  <si>
    <t>Experts:</t>
  </si>
  <si>
    <t>Names of experts providing cost estimates</t>
  </si>
  <si>
    <t>Description:</t>
  </si>
  <si>
    <t>ACTION COST</t>
  </si>
  <si>
    <t>Spatial scale/extent:</t>
  </si>
  <si>
    <t>Target species/group:</t>
  </si>
  <si>
    <t>Intended outcome:</t>
  </si>
  <si>
    <t>% Uptake:</t>
  </si>
  <si>
    <t>Add notes/comments about % uptake here</t>
  </si>
  <si>
    <t>% Success:</t>
  </si>
  <si>
    <t>Add notes/comments about % success here</t>
  </si>
  <si>
    <t>Feasibility:</t>
  </si>
  <si>
    <t>NOTE: The cells below are automatically calculated using values from the corresponding rows in the table on the left. If additional columns are added, copy the formula from the adjacent row into the new row.</t>
  </si>
  <si>
    <t>Year</t>
  </si>
  <si>
    <t>Cost Category</t>
  </si>
  <si>
    <t>Item Description</t>
  </si>
  <si>
    <t>Cost / Unit (most likely)</t>
  </si>
  <si>
    <t>Min Cost / Unit (lower)</t>
  </si>
  <si>
    <t>Max Cost/ Unit (upper)</t>
  </si>
  <si>
    <t>Num of occurrences (years)</t>
  </si>
  <si>
    <t>Interval (years)</t>
  </si>
  <si>
    <t>Annual Costs</t>
  </si>
  <si>
    <t>Field technicians</t>
  </si>
  <si>
    <t>Total Annual Cost</t>
  </si>
  <si>
    <t>Travel costs</t>
  </si>
  <si>
    <t>Provide details about the action here - what is it, how will it be implemented, and who is responsible for implementation?</t>
  </si>
  <si>
    <t>#</t>
  </si>
  <si>
    <t>Actions</t>
  </si>
  <si>
    <t>S1</t>
  </si>
  <si>
    <t>Human-wildlife management</t>
  </si>
  <si>
    <t>Research and provide education on ways to reduce human-wildlife coexistence to minimize wolf/bear decline</t>
  </si>
  <si>
    <t>Coordinate a deer management program in partnership with local communities and First Nations in target areas to protect plant species/understory of forests.</t>
  </si>
  <si>
    <t>Develop and implement a strategy to address illegal collection of herps and fish</t>
  </si>
  <si>
    <t>Education and outreach on managing turtle by-catch through recreational fishing e.g., signage in fishing spots, outreach at outdoor shows and through associations</t>
  </si>
  <si>
    <t>Partner with existing nursersies in the region to propogate endangered plant species and host plants for endangered insects.</t>
  </si>
  <si>
    <t>Create and maintain a captive rearing program for rusty-patched bumble bee</t>
  </si>
  <si>
    <t>S2</t>
  </si>
  <si>
    <t>Landowner stewardship</t>
  </si>
  <si>
    <t>Review existing landowner BMPs and create new ones based on gaps, incorporating TEK where appropriate</t>
  </si>
  <si>
    <t>Build relationships with landowners and landowner associations through engagement and stewardship activities</t>
  </si>
  <si>
    <t>Provide funding for education and incentives for landowner action</t>
  </si>
  <si>
    <t xml:space="preserve">Upgrade wastewater treatment plant infrastructure on rural properties </t>
  </si>
  <si>
    <t>S3</t>
  </si>
  <si>
    <t>Legislation</t>
  </si>
  <si>
    <t>Develop a SARA and Ontario ESA support fund</t>
  </si>
  <si>
    <t>Improved land-use planning to ensure biodiversity recovery at the municipal level, including plans for naturalization.</t>
  </si>
  <si>
    <t>Advocate for stricter policy and regulation on neonics</t>
  </si>
  <si>
    <t>Modify the Ontario Endangered Species Act (similar to alvar and tall grass prairie designations for MB Act) to incorporate ecosystem approaches, and advocate for substantive changes to better protect SAR .</t>
  </si>
  <si>
    <t>Address over-allocation of water resources through reviewing and improving legislation and policies regarding water consumption/removal (&gt;10,000L) and liscencing/permitting</t>
  </si>
  <si>
    <t>Review and advocate for a strengthened Migratory Birds Act.</t>
  </si>
  <si>
    <t>S4</t>
  </si>
  <si>
    <t>Protecting habitat</t>
  </si>
  <si>
    <t>Protect 10% of habitat within the study region through a variety of protected and conserved area mechanisms including conservation easements and land acquisitions</t>
  </si>
  <si>
    <t>Create, tighten/update and implement permits for recreational use of sandy and alvar habitats at the municipal and provincial level.</t>
  </si>
  <si>
    <t>Plan and alter trails network to reduce impacts on sensitive areas (i.e., selection of trail sites, frequency, number, area) and sensitive times (breeding and nesting).</t>
  </si>
  <si>
    <t>Create, tighten/update and implement regulation for shoreline development of sandy and alvar habitats at the municipal and provincial level.</t>
  </si>
  <si>
    <t>Review and update wetland inventory to assess spatial distribution, quantity and size through research and use this information to guide policy changes to protect wetlands. Includes re-invoking/strengthening Ontario Wetland Conservation Strategy.</t>
  </si>
  <si>
    <t>S5</t>
  </si>
  <si>
    <t>Wildlife safe-crossing</t>
  </si>
  <si>
    <t>Fix perched culverts to facilitate more seamless animal crossing (ie., address hanging culverts for aquatic species)</t>
  </si>
  <si>
    <t>Identify key areas for replacing or installing wildlife-safe fences as well as installing ecopassages on roads, railways, and pathways</t>
  </si>
  <si>
    <t>Address issues with dams</t>
  </si>
  <si>
    <t>Addressing turbine mortality from large hydro dams for migratory fish species (focus on american eel) via an advocacy/awareness/lobbying campaign</t>
  </si>
  <si>
    <t>S6</t>
  </si>
  <si>
    <t>Invasive species and disease management</t>
  </si>
  <si>
    <t>Additional resourcing to support butternut canker research, recovery and BMPs, including the establishment of citizen science program to become a butternut assessor.</t>
  </si>
  <si>
    <t>Additional resourcing to support research on the distribution of bats, and mechanisms on the spread of WNS, as well as communication/outreach plan to prevent the spread of WNS and disturbance to bats</t>
  </si>
  <si>
    <t>Additional staff capacity throughout entire region to remove invasive species.</t>
  </si>
  <si>
    <t>Clean equipment to prevent invasive species through installation of clean equipment stations and enforcement officers.</t>
  </si>
  <si>
    <t>Mussel specific: Collaborate with the baitfish industry to reduce the impacts of commercial baitfishing on host species</t>
  </si>
  <si>
    <t xml:space="preserve">Conduct a review to understand what additional actions required to address invasive species prevention and education. Where gaps addressed, amplify and encourage more education components to make them more effective. </t>
  </si>
  <si>
    <t>Additional resourcing for invasive zebra and quagga mussel control to help restore Diporeia and Mysis, which are the most important preyfood supply for ciscoes in lakes.</t>
  </si>
  <si>
    <t>S7</t>
  </si>
  <si>
    <t>Restoration and regeneration</t>
  </si>
  <si>
    <t>Install nest boxes and provide education on artificial nesting structures for bats, birds, turtles and snakes.</t>
  </si>
  <si>
    <t>Restore and maintain 50km2 (total) of both inland and coastal sand dunes</t>
  </si>
  <si>
    <t>Naturalize and restore a total of 923km (1% of total shoreline in area) of riparian corridors and buffers and shorelines along water courses, with a specific focus on creating hibernacula for snakes</t>
  </si>
  <si>
    <t>Restore 40km2 grassland habitat</t>
  </si>
  <si>
    <t>Restore 50km2 of wetlands and 25km2 for connectivity between existing wetlands, with a special focus on creating hibernacula for snakes</t>
  </si>
  <si>
    <t>Expand and create seed nurseries - specifically create a new nursery in eastern Ontario that specializes in Ecoregion 6 native plants - for habitat restoration</t>
  </si>
  <si>
    <t>Improve urban habitat complexity and connecitivity by planting pollinator gardens, shrubs and trees to provide suitable habitat throughout modified areas and improved connectivity and cooridors for wildlife movement.</t>
  </si>
  <si>
    <t>Restore 1200km2 of forest</t>
  </si>
  <si>
    <t>S8</t>
  </si>
  <si>
    <t>Industry-targeted policy and practices</t>
  </si>
  <si>
    <t>Outreach and relationship building with industry (forestry, mining, quarrying, energy), stakeholders (CAs, ENGOs), and rightsholders by providing educational and communication materials around current BMPs.</t>
  </si>
  <si>
    <t>Enhance native planting through education and increasing capacity by providing incentives for nurseries to carry more native plant stock.</t>
  </si>
  <si>
    <t>Provide incentives to promote better conservation of forests</t>
  </si>
  <si>
    <t>Create standards for effective stormwater ponds management and maintenance including creation and execution of BMPs.</t>
  </si>
  <si>
    <t>Apply and incentivize low-impact development to manage stormwater run-off in 10 priority areas.</t>
  </si>
  <si>
    <t>Review current dam BMPs and append with standardized practises that will consider environmental prioritizes such as maintaining natural flow from dams that cannot be removed.</t>
  </si>
  <si>
    <t>Update current BMPS and promote best practices and collaborate with industry leaders to address impact of water quality specifically for mussels.</t>
  </si>
  <si>
    <t>Reduce window strikes for birds by educating and enforcing current BMPs for new builds in urban areas (amplifying FLAP guidelines)</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</si>
  <si>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</si>
  <si>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 xml:space="preserve">Human-wildlife management </t>
  </si>
  <si>
    <t>Help control populations of animal through ex-situ and in-situ management (includes controlling over-population; avoiding over-harvesting; maintaining populations at levels compatible with the sustained yield of products; and supporting ecosystem processes and resilience)</t>
  </si>
  <si>
    <t>1. Research and provide education on ways to address human-wildlife coexistence to minimize wolf/bear decline. Activities include: 
- Implement the provincial (MNRF) strategy on preventing conflicts with wildlife (establish prov leadership roles, promote community based solutions (e.g., BMPs) in partnership with MNRF)
- Consider other actions e.g., introduce Livestock Guardian Dogs (LGDs) and education on how to use them
- Support communities and individuals to implement the strategy, especially First Nations in the study region
- Engage landowners (reference to landowner BMP action)</t>
  </si>
  <si>
    <t>2. Coordinate a deer management program in partnership with local communities and First Nations in target areas to protect plant species/understory of forests.</t>
  </si>
  <si>
    <t>3. Develop and implement a strategy to address illegal collection of herps and fish. Activities include: 
- review WAPARITA - federal legislation; and Fish and Wildlife Conservation Act - provincial legislation 
- Work with ECCC to implement WAPARITA in Ontario
- survey trade people, track online activities in illegal trade
- Research on defining scope and hotspots, approach for investigating illegal collection based on other case studies, provide recommendations for addressing illegal collection</t>
  </si>
  <si>
    <t>4.Education and outreach on managing turtle by-catch through recreational fishing e.g., signage in fishing spots, outreach at outdoor shows and through associations</t>
  </si>
  <si>
    <t>5. Partner with existing nursersies in the region to propogate endangered plant species and host plants for endangered insects. Ex. Reintroduce New Jersey Tea in appropriate areas, and oak savannah and grassland plant species in general;
Activities Include:
Year 1 &amp; 2 - research what specific plants need propogating. 
Year 2 - 28 - work with the existing nurseries in this region for contract growing, plants specific to Oak Savannah, native grassland prairie, and host plants for bees and butterflies (ex. New Jersey tea) will be propogated ex situ and planted in the region.</t>
  </si>
  <si>
    <t>6. Create and maintain a captive rearing program for rusty-patched bumble bee. This includes captive breeding and reintroductions to the field. Queen bees would need to be sourced from the US. The rearing methods for RPBB can eventually be used for other at risk bee species.</t>
  </si>
  <si>
    <t xml:space="preserve">Strategy level metrics </t>
  </si>
  <si>
    <t xml:space="preserve">Uptake </t>
  </si>
  <si>
    <t xml:space="preserve">Success </t>
  </si>
  <si>
    <t xml:space="preserve">Feasibility </t>
  </si>
  <si>
    <r>
      <rPr>
        <b/>
        <i/>
        <sz val="10"/>
        <color theme="1"/>
        <rFont val="Calibri"/>
      </rPr>
      <t xml:space="preserve">Research and provide education on ways to address human-wildlife coexistence to minimize wolf/bear decline </t>
    </r>
    <r>
      <rPr>
        <i/>
        <sz val="10"/>
        <color theme="1"/>
        <rFont val="Calibri"/>
      </rPr>
      <t xml:space="preserve">
</t>
    </r>
    <r>
      <rPr>
        <b/>
        <i/>
        <sz val="10"/>
        <color theme="1"/>
        <rFont val="Calibri"/>
      </rPr>
      <t xml:space="preserve">Activities include: </t>
    </r>
    <r>
      <rPr>
        <i/>
        <sz val="10"/>
        <color theme="1"/>
        <rFont val="Calibri"/>
      </rPr>
      <t xml:space="preserve">
- Implement the provincial (MNRF) strategy on preventing conflicts with wildlife (establish prov leadership roles, promote community based solutions (e.g., BMPs) in partnership with MNRF)
- Consider other actions e.g., introduce Livestock Guardian Dogs (LGDs) and education on how to use them
- Support communities and individuals to implement the strategy, especially First Nations in the study region
- Engage landowners (reference to landowner BMP action)</t>
    </r>
  </si>
  <si>
    <t>Primarily agricultural lands that overlap with bear and wolf range within study region</t>
  </si>
  <si>
    <t>Eastern Wolf, Black Bear are target species, additionally all species included in MNRF Strategy could benefit (bats, beaver, snakes, geese, etc)</t>
  </si>
  <si>
    <t>To reduce the amount of shooting of large predators</t>
  </si>
  <si>
    <t xml:space="preserve">Labour </t>
  </si>
  <si>
    <t>Program Coordinator</t>
  </si>
  <si>
    <t>FTE</t>
  </si>
  <si>
    <t xml:space="preserve">Refine and implement the MNRF strategy to reduce wildlife conflict, work with MNRF and communities to develop community based solutions. Manage the program and relationships. Overhead included. </t>
  </si>
  <si>
    <t>Liaison Officer</t>
  </si>
  <si>
    <t xml:space="preserve">Liaison officer for each district
- Addressing components of the strategy
- fielding phone calls and inquiries
- developing and distributing education tools
- conducting workshops and hosting information sessions
- supporting data analysis and synthesis (wildlife populations and movements etc). 
Overhead included. </t>
  </si>
  <si>
    <t xml:space="preserve">Consumables </t>
  </si>
  <si>
    <t>Ongoing engagement expenses</t>
  </si>
  <si>
    <t>Ongoing engagement within each district</t>
  </si>
  <si>
    <t>Introductory engagement expenses</t>
  </si>
  <si>
    <t>Kick off meeting for each district and other communication/engagement as needed</t>
  </si>
  <si>
    <t>Travel expenses</t>
  </si>
  <si>
    <t>Landowner engagement, travel for meetings etc.</t>
  </si>
  <si>
    <t xml:space="preserve">Study area </t>
  </si>
  <si>
    <t>Forest + mixed forest Plants (blunt-lobed woodsia, broach beech fern, butternut, american ginseng, goldenseal, green dragon, hart's tongue fern, pale-bellied forst lichen, four-leaved milkweed, spotted wintergreen)
 + wood thrush + West Virigina White</t>
  </si>
  <si>
    <t>Increase abundance of understory forest plant species  by reducing browsing pressure by deers</t>
  </si>
  <si>
    <t>Already being done in some regions</t>
  </si>
  <si>
    <t>Will need to be ongoing because of loss of predators</t>
  </si>
  <si>
    <t xml:space="preserve">Coordinating with Parks and First Nations communities, gathering data on deer population, identify and prioritize locations. 
Overhead included. </t>
  </si>
  <si>
    <t>Communications Officer</t>
  </si>
  <si>
    <t xml:space="preserve">Support communication activities, developing signage and other communication content, First Nations engagement. Keeping to FTE for 28 years as it will likely be a very nuanced topic with lots of engagement pieces for different communities. 
Overhead included. </t>
  </si>
  <si>
    <t>First Nations Liaison</t>
  </si>
  <si>
    <t xml:space="preserve">Develop relationships with First Nation partners. 
Overhead included. </t>
  </si>
  <si>
    <t>Honoraria expenses</t>
  </si>
  <si>
    <t xml:space="preserve">person day </t>
  </si>
  <si>
    <t xml:space="preserve">Elders ($850 per day) - assumes rougly 2 weeks of work for 3 elders </t>
  </si>
  <si>
    <t>Travel for Program Coordinator</t>
  </si>
  <si>
    <t>Annual budget</t>
  </si>
  <si>
    <t>Budget for program coordinator</t>
  </si>
  <si>
    <r>
      <rPr>
        <b/>
        <i/>
        <sz val="10"/>
        <color rgb="FF000000"/>
        <rFont val="Calibri"/>
      </rPr>
      <t>Develop and implement a strategy to address illegal collection of herps and fish</t>
    </r>
    <r>
      <rPr>
        <i/>
        <sz val="10"/>
        <color rgb="FF000000"/>
        <rFont val="Calibri"/>
      </rPr>
      <t xml:space="preserve">
Activities include: 
- review WAPARITA - federal legislation; and Fish and Wildlife Conservation Act - provincial legislation
- Work with ECCC to implement WAPARITA in Ontario
- survey trade people, track online activities in illegal trade
- Research on defining scope and hotspots, approach for investigating illegal collection based on other case studies, provide recommendations for addressing illegal collection</t>
    </r>
  </si>
  <si>
    <t>turtles (northern map, blandings, eastern musk, midland painted, snapping, spotted, wood, spiny softshell?)
snakes (eastern milksnake, gray, massassauga, eastern hognose, queensnake, easter ribbonsnake, butler's gartersnake, eastern foxsnake)
fish (american eel, black redhorse, bridle shiner, brook trout, channel darter, cutlip minnow, eastern sand darter, grass pickerel, lake sturgeon, lake sturgeon, northern brook lamprey, northern sunfish, pugnose shiner, redside dace, river redhorse, rapids clubtail, silver lamprey, silver shiner, shortjaw cisco, shortnose cisco, spotted gar)</t>
  </si>
  <si>
    <t>To address illegal pet trade and reduce removal of species from natural habitat</t>
  </si>
  <si>
    <t xml:space="preserve">Good project for a PhD student - likely easy to get uptake. Uncertain as to why WAPPRITA isn't currently in ON. </t>
  </si>
  <si>
    <t>Challenging to assess the success when it's focussed on illegal activities</t>
  </si>
  <si>
    <t>PhD Student</t>
  </si>
  <si>
    <t xml:space="preserve">Defining scope and hotspots, approach for investigating illegal collection based on other case studies, recommendations for addressing illegal collection. 
Overhead included. </t>
  </si>
  <si>
    <t>Expenses</t>
  </si>
  <si>
    <t>Annual</t>
  </si>
  <si>
    <t>Travel costs, research costs (including admin costs), workshop costs</t>
  </si>
  <si>
    <r>
      <rPr>
        <b/>
        <i/>
        <sz val="10"/>
        <color theme="1"/>
        <rFont val="Calibri"/>
      </rPr>
      <t>Education and outreach on managing turtle by-catch through recreational fishing</t>
    </r>
    <r>
      <rPr>
        <i/>
        <sz val="10"/>
        <color theme="1"/>
        <rFont val="Calibri"/>
      </rPr>
      <t xml:space="preserve"> e.g., signage in fishing spots, outreach at outdoor shows and through associations</t>
    </r>
  </si>
  <si>
    <t xml:space="preserve">Sites of high recreational fishing within study area </t>
  </si>
  <si>
    <t>turtles (northern map, blandings, eastern musk, midland painted, snapping, spotted, wood, spiny softshell)</t>
  </si>
  <si>
    <t xml:space="preserve">Reduce turtle by-catch in recreational fisheries </t>
  </si>
  <si>
    <t xml:space="preserve">Coordinate outreach content and activities. 
Overhead included. </t>
  </si>
  <si>
    <t>person hours</t>
  </si>
  <si>
    <t xml:space="preserve">Student to support outreach activities. Assumes 35hr/week for 10 wks for 3 students. 
</t>
  </si>
  <si>
    <t xml:space="preserve">Annual </t>
  </si>
  <si>
    <t>Travel for outreach</t>
  </si>
  <si>
    <t>Communications materials (envelope for signs)</t>
  </si>
  <si>
    <t>Signage ($4000 per sign, time to prepare the sign, design, fabrication and installation)</t>
  </si>
  <si>
    <t>Communications materials</t>
  </si>
  <si>
    <t>Pamphlets, social media, ads etc.</t>
  </si>
  <si>
    <r>
      <rPr>
        <b/>
        <i/>
        <sz val="10"/>
        <color theme="1"/>
        <rFont val="Calibri"/>
      </rPr>
      <t xml:space="preserve">Partner with existing nursersies in the region to propogate endangered plant species and host plants for endangered insects. </t>
    </r>
    <r>
      <rPr>
        <i/>
        <sz val="10"/>
        <color theme="1"/>
        <rFont val="Calibri"/>
      </rPr>
      <t>Ex. Reintroduce New Jersey Tea in appropriate areas, and oak savannah and grassland plant species in general;
Activities Include:
Year 1 &amp; 2 - research what specific plants need propogating. 
Year 2 - 28 - work with the existing nurseries in this region for contract growing, plants specific to Oak Savannah, native grassland prairie, and host plants for bees and butterflies (ex. New Jersey tea) will be propogated ex situ and planted in the region.</t>
    </r>
  </si>
  <si>
    <t>Study area</t>
  </si>
  <si>
    <t>Pollinators (mottled duskywing, rusty patched bumblebee),
Prairie/meadow species (American Badger jacksoni subspecies, American Bumble Bee, Forked Three-awned Grass, Grasshopper Sparrow, pratensis subspecies, Gypsy Cuckoo Bumble Bee, Hairy Valerian, Henslow's Sparrow, Monarch, Red-tailed Leafhopper, Short-eared Owl, Yellow-banded Bumble Bee, Yellow-breasted Chat virens subspecies) 
+ SAR plants (Dwarf Lake Iris, Gattinger's Agalinis, Houghton's Goldenrod, Juniper Sedge,Lakeside Daisy,American Ginseng,Blunt-lobed Woodsia,Broad Beech Fern,Butternut,Goldenseal,Green dragon,Hart's-tongue Fern,Four-leaved Milkweed,Spotted Wintergreen,Provencher's fleabane,Ogden's pondweed,Deerberry,Dwarf Hackberry,Gillman's Goldenrod,Hill's Thistle,Lowland Toothcup,Pitcher's Thistle,American Water-willow,Black Ash,Eastern Prairie Fringed-orchid,Hill's Pondweed,Small White Lady's-slipper,Swamp Rose-mallow,Tuberous Indian-plantain)</t>
  </si>
  <si>
    <t>produce plants that are at risk</t>
  </si>
  <si>
    <t>nurseries will participate</t>
  </si>
  <si>
    <t>challenging to work with these species</t>
  </si>
  <si>
    <t>Program Manager</t>
  </si>
  <si>
    <t>FTE Year</t>
  </si>
  <si>
    <t>Oversee program, Year 1 &amp; 2 research what species need to be planted, source native stock. Year 2 - 8 coordinate with nurseries to start propogation and manage field crew. Requests, H&amp;S, etc.. 
Overheaded included.</t>
  </si>
  <si>
    <t>Field Technician (Seasonal)</t>
  </si>
  <si>
    <t>Part Time (Spring/Summer)</t>
  </si>
  <si>
    <t>Seed collectors (6 months) + 1 month for seed cleaning (ie., 6 individuals working only in spring and summer). Overheaded included.</t>
  </si>
  <si>
    <t>trucks for field staff to use for transportation
 CHECK if includes insurance</t>
  </si>
  <si>
    <t>Supplies</t>
  </si>
  <si>
    <t>Seeds, plants</t>
  </si>
  <si>
    <t>plants per year</t>
  </si>
  <si>
    <t>Plants and seeds for growing</t>
  </si>
  <si>
    <t>Fuel for truck rental</t>
  </si>
  <si>
    <t xml:space="preserve">annual </t>
  </si>
  <si>
    <t>Fuel for trucks for field staff</t>
  </si>
  <si>
    <t>Gear for seed collectors</t>
  </si>
  <si>
    <t>One-time</t>
  </si>
  <si>
    <t>One time expense</t>
  </si>
  <si>
    <t>Seed cleaning equipment</t>
  </si>
  <si>
    <r>
      <rPr>
        <b/>
        <i/>
        <sz val="11"/>
        <color rgb="FF000000"/>
        <rFont val="Calibri"/>
      </rPr>
      <t xml:space="preserve">Create and maintain a captive rearing program for rusty-patched bumble bee.
 </t>
    </r>
    <r>
      <rPr>
        <i/>
        <sz val="11"/>
        <color rgb="FF000000"/>
        <rFont val="Calibri"/>
      </rPr>
      <t>Includes captive breeding and reintroductions to the field. Queen bees would need to be sourced from the US. The rearing methods for RPBB can eventually be used for other at risk bee species.</t>
    </r>
  </si>
  <si>
    <t>historic range for rusty-patched bumble bee</t>
  </si>
  <si>
    <t>Rusty patched bumble bee</t>
  </si>
  <si>
    <t xml:space="preserve">Reproduce bees ex situ for eventual release back to the wild. </t>
  </si>
  <si>
    <t>Will have high uptake - WPC already breeding other bee species with African Lion Safari</t>
  </si>
  <si>
    <t>Overwintering still a challenge, but researcher at Guelph studying this. Depends on refining existing protocols for RPBB (US working on this)</t>
  </si>
  <si>
    <t>Assumption that we're allowed to source bees from US</t>
  </si>
  <si>
    <t>Project Manager</t>
  </si>
  <si>
    <t xml:space="preserve">Manage and oversee program. Year 1 &amp; 2, build partnerships for program, attend meetings, workshops, etc to develop protocols specific to RPBB. Overhead included. </t>
  </si>
  <si>
    <t>Animal Technician (2 at each lab = 4 total)</t>
  </si>
  <si>
    <t xml:space="preserve">Daily husbandry and care of bees once they're in captive program. Overhead included. </t>
  </si>
  <si>
    <t>Equipment - Set-up of 2 labs ($10,000 per lab)</t>
  </si>
  <si>
    <t>annual costs</t>
  </si>
  <si>
    <t>Supplies for establishing program over first 2 years, captive rearing supplies, disease testing, lab equipment (pipettes, microscopes)</t>
  </si>
  <si>
    <t>Capital assets</t>
  </si>
  <si>
    <t>Two trailers for housing bees</t>
  </si>
  <si>
    <t>One time cost</t>
  </si>
  <si>
    <t>Purchase of trailers to house labs (breeding colonies)</t>
  </si>
  <si>
    <t>Additional equipment ($6,000/lab)</t>
  </si>
  <si>
    <t xml:space="preserve">Annual supplies for labs. </t>
  </si>
  <si>
    <t>Field technicians (2 techs for 2 months for queen collection in the US)</t>
  </si>
  <si>
    <t>monthly</t>
  </si>
  <si>
    <t xml:space="preserve">Need genetic diversity to be incorporated annually therefore need new stock each year. Overhead included. </t>
  </si>
  <si>
    <t>Travel budget (field techs for queen collection)</t>
  </si>
  <si>
    <t>annual budget</t>
  </si>
  <si>
    <t>Travel to US for field crews to do queen collection - total budget for both = $15K</t>
  </si>
  <si>
    <t>Field equipment (materials and supplies)</t>
  </si>
  <si>
    <t>Field equip for queen collection - nets, vials, coolers, transport containers, food/nectar</t>
  </si>
  <si>
    <t>Field techs - Release of bees into the field + monitoring (2 teams of 2 techs to look for bees) - 10 months</t>
  </si>
  <si>
    <t xml:space="preserve">Pilot reintroductions with surrogate species (and potentially a handful of rusty patched) - Bee surveys and monitoring. Also includes nest box construction and maintenance, post-season inspection/cleaning. </t>
  </si>
  <si>
    <t>Equipment - nestboxes for translocation</t>
  </si>
  <si>
    <t>Supplies for translocation (ie. Nest boxes)</t>
  </si>
  <si>
    <t>Field equipment for monitoring</t>
  </si>
  <si>
    <t>annual</t>
  </si>
  <si>
    <t>Equipment for monitoring post-release</t>
  </si>
  <si>
    <t>Monitoring team travel</t>
  </si>
  <si>
    <t>Travel for field team to scope potential release sites &amp; monitor released bees</t>
  </si>
  <si>
    <t>Project Coordinator (coordinates field teams)</t>
  </si>
  <si>
    <t xml:space="preserve">Coordinates all field work (collections and release/monitoring) - can start in Y2 – to assist with scoping out and assessing sites prior to releases starting in Y3. Overhead included. </t>
  </si>
  <si>
    <t>Baseline</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</si>
  <si>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</si>
  <si>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 xml:space="preserve">Landowner stewardship </t>
  </si>
  <si>
    <t>To increase the amount of biodiversity and species at risk on private lands</t>
  </si>
  <si>
    <t>1. Review existing landowner BMPs and create new ones based on gaps, incorporating TEK where appropriate. Activities include (for first year):  
- Compile BMPs (communicate with partners on BMPs in region e.g., NGOs, consultants - build relationships to share information)
- Identify regions to target and partnerships
- Scoping
- Monitoring/evaluation of BMPs in subsequent years for new BMPs</t>
  </si>
  <si>
    <t xml:space="preserve">2. Build relationships with landowners and landowner associations through engagement and stewardship activities. Actions include:
- Based on scoping from Action #1
- CAs have stewardship coordinators who already do this - fund additional staff </t>
  </si>
  <si>
    <t xml:space="preserve">3. Provide funding for education and incentives for landowner action
- Landowner action fund - apply for subsidies to take action on property (ie., includes fishless backyard ponds/pools, introduction of native flora and fauna)
- Evaluate gaps - personnel in first two actions would coordinate (reporting, disbursing, admin)
- Grants based on proof of action
- CHSW grant </t>
  </si>
  <si>
    <t xml:space="preserve">4. Upgrade wastewater treatment plant infrastructure on rural properties </t>
  </si>
  <si>
    <r>
      <rPr>
        <b/>
        <i/>
        <sz val="10"/>
        <color rgb="FF000000"/>
        <rFont val="Calibri"/>
      </rPr>
      <t xml:space="preserve">Review existing landowner BMPs and create new ones based on gaps, incorporating TEK where appropriate. </t>
    </r>
    <r>
      <rPr>
        <i/>
        <sz val="10"/>
        <color rgb="FF000000"/>
        <rFont val="Calibri"/>
      </rPr>
      <t>Activities include (for first year): 
- Compile BMPs (communicate with partners on BMPs in region e.g., NGOs, consultants - build relationships to share information)
- Identify regions to target and partnerships
- Scoping
- Monitoring/evaluation of BMPs in subsequent years for new BMPs</t>
    </r>
  </si>
  <si>
    <t xml:space="preserve">Woodlots and agricultural lands in study area; Entire region, then scope down                                                        </t>
  </si>
  <si>
    <t>All species, then scope down</t>
  </si>
  <si>
    <t>To increase species diversity and abundance on private lands. Develop a project plan on identifying gaps where BMPs are required to address target areas/species, which will add to the inventory of BMPs across the region.</t>
  </si>
  <si>
    <t>Hesitation from Indigenous communities in sharing data or participation
 Be open about BMP definitions - what is % of FN communities?</t>
  </si>
  <si>
    <t xml:space="preserve">First year: initial survey of BMPs
 Subsequent years: BMP development, coordinating other staff
 Coordinate across actions, including grant program. Overhead included. </t>
  </si>
  <si>
    <t>Consultant</t>
  </si>
  <si>
    <t>Part-time</t>
  </si>
  <si>
    <t xml:space="preserve">Part-time to support with Indigenous relationship building.
 Ad hoc / throughout the project - working at 25% of their time. Overhead included. </t>
  </si>
  <si>
    <t>Species/Habitat group coordinator</t>
  </si>
  <si>
    <t>Workshops with experts, coordinating input, synthesizing information and supporting BMP development. Goal is to complete inventory of BMPs. Overhead included.</t>
  </si>
  <si>
    <t>Consumable</t>
  </si>
  <si>
    <t>Workshops/events</t>
  </si>
  <si>
    <t>Assuming 5 per year, could combine groups, virtual / in person</t>
  </si>
  <si>
    <t>Ballpark estimate for those who are not Consultants (travel cost included in their budget)</t>
  </si>
  <si>
    <t>Translation Consultant</t>
  </si>
  <si>
    <t>part-time</t>
  </si>
  <si>
    <t xml:space="preserve">Translating BMPs in French, Indigenous languages. </t>
  </si>
  <si>
    <r>
      <rPr>
        <b/>
        <i/>
        <sz val="10"/>
        <color rgb="FF000000"/>
        <rFont val="Calibri"/>
      </rPr>
      <t>Build relationships with landowners and landowner associations through engagement and stewardship activities</t>
    </r>
    <r>
      <rPr>
        <i/>
        <sz val="10"/>
        <color rgb="FF000000"/>
        <rFont val="Calibri"/>
      </rPr>
      <t xml:space="preserve">
- Based on scoping from Action #1
- CAs have stewardship coordinators who already do this - fund additional staff </t>
    </r>
  </si>
  <si>
    <t xml:space="preserve">Based on scoping from Action #1; entirety of project time; specified target areas </t>
  </si>
  <si>
    <t>All species</t>
  </si>
  <si>
    <t xml:space="preserve">Strong relationships with landowners in the region that will implement the BMPs                                                        
</t>
  </si>
  <si>
    <t>Assuming targeting mix of existing and new relationships. Have to assume low uptake (based on general population)</t>
  </si>
  <si>
    <t>Difficult action, but can be impactful</t>
  </si>
  <si>
    <t>Stewardship coordinators</t>
  </si>
  <si>
    <t xml:space="preserve">Additional staff at CAs (1 per CA overlapping with study area). Would be efficient in cost due to existing processes, infrastructure, resources etc. Added 5 more (in addition to 25 CAs for a total of 30) to cover areas not under CAs. 
 Property visits, advising landowners, translating the ecology. Overheaded included. </t>
  </si>
  <si>
    <t xml:space="preserve">Travel </t>
  </si>
  <si>
    <t>Travel budget envelope</t>
  </si>
  <si>
    <t>Communications</t>
  </si>
  <si>
    <t xml:space="preserve">Coordinating communications, developing materials. Overhead included. </t>
  </si>
  <si>
    <t>Communications budget envelope</t>
  </si>
  <si>
    <t>Publishing brochures, materials for outreach, targeted advertising</t>
  </si>
  <si>
    <r>
      <rPr>
        <b/>
        <i/>
        <sz val="10"/>
        <color rgb="FF000000"/>
        <rFont val="Calibri"/>
      </rPr>
      <t>Provide funding for education and incentives for landowner action</t>
    </r>
    <r>
      <rPr>
        <i/>
        <sz val="10"/>
        <color rgb="FF000000"/>
        <rFont val="Calibri"/>
      </rPr>
      <t xml:space="preserve">
- Landowner action fund - apply for subsidies to take action on property (ie., includes fishless backyard ponds/pools, introduction of native flora and fauna)
- Evaluate gaps - personnel in first two actions would coordinate (reporting, disbursing, admin)
- Grants based on proof of action
- CHSW grant </t>
    </r>
  </si>
  <si>
    <t xml:space="preserve">All species? </t>
  </si>
  <si>
    <t xml:space="preserve">More money will flow to landowners to take action on BMPs							
</t>
  </si>
  <si>
    <t>high uptake in landowners accepting additional funds</t>
  </si>
  <si>
    <t>High success that grants could help advance BMP implementation</t>
  </si>
  <si>
    <t>Grant</t>
  </si>
  <si>
    <t>Each of the 25 CAs (and 5 additional areas to cover regions not under CAs) receives an envelope of funds/grants; assuming each CA receives the same amount for costing purposes. The grant  will be managed by program manager investigating BMPs. in first action.</t>
  </si>
  <si>
    <t xml:space="preserve">Chimney Swift Restoration Fund </t>
  </si>
  <si>
    <t xml:space="preserve">available to individuals with swifts in their chimney to help with the costs. Cost based on the current Chimney Swift Recovery Fund run/managed through BC. Starts at year 1 because it's already running. </t>
  </si>
  <si>
    <t>Outreach coordinator</t>
  </si>
  <si>
    <t xml:space="preserve">FTE </t>
  </si>
  <si>
    <t>Education about the Chimney Restoration Fund</t>
  </si>
  <si>
    <t xml:space="preserve">PhD Student </t>
  </si>
  <si>
    <t>Person year</t>
  </si>
  <si>
    <t>Research into optimal design, occupancy, BC has a fund currently for people to utilize to upgrade chimneys. Research around individuals and fidelity to specific chimneys.</t>
  </si>
  <si>
    <t>Consultant (architecture/greenbuilding company)</t>
  </si>
  <si>
    <t xml:space="preserve">Do more research into lining and capping a chimney - innovative design and building to figure out optimal materials and design. </t>
  </si>
  <si>
    <t xml:space="preserve">Rural areas near headwater sites for watersheds in our region </t>
  </si>
  <si>
    <t>All aquatic species - lake, riverine, wetland:
 Fish (american eel, black redhorse, bridle shiner, brook trout, channel darter, cutlip minnow, eastern sand darter, grass pickerel, lake sturgeon, lake sturgeon, northern brook lamprey, northern sunfish, pugnose shiner, redside dace, river redhorse, rapids clubtail, silver lamprey, silver shiner, shortjaw cisco, shortnose cisco, spotted gar)
 Plants (american water-willow, black ash, eastern prairie fringed orchid, hill's pondweed)
 Insects (Hungerford's crawling water beetle, west virginia white, bogbean buckmoth,hine's emerald) 
 birds (black tern, king rail, least bittern, rusty blackbird, yellow rail, louisiana waterthrush, prothonatory warbler) 
 Herps (Western chorus frog, spiny softshell)</t>
  </si>
  <si>
    <t>Improve water quality of aquatic habitats</t>
  </si>
  <si>
    <t xml:space="preserve">If there is sufficient funding available, the uptake is quite high </t>
  </si>
  <si>
    <t xml:space="preserve">There is more retention of nutrients and bacteria in the wastewater system before leaking into the environment which would theoretically increase water quality </t>
  </si>
  <si>
    <t xml:space="preserve">Policy Analyst </t>
  </si>
  <si>
    <t>Need someone to figure out how to include consideration of nutrients in wastewater regulatory guidelines/zoning by-laws because it is currently only for bacteria.  Will need to work alongside researcher to suggest these new guidelines. Additional work is also needed to help standardize the regulations across municipalities of different sizes to ensure high water quality standards in all areas in ecoregion. Overhead included.</t>
  </si>
  <si>
    <t xml:space="preserve">Lobbyist </t>
  </si>
  <si>
    <t>Once there are policy guidelines, it will be necssary to lobby for them to be able to enact and enforce them . Overhead included.</t>
  </si>
  <si>
    <t xml:space="preserve">Field Techs </t>
  </si>
  <si>
    <t>Consultants already collect different environmental variables regarding monitoring, they would just need to collect and test additional information as it relates to nutrients . Overhead included.</t>
  </si>
  <si>
    <t xml:space="preserve">Funds </t>
  </si>
  <si>
    <t xml:space="preserve">Funds to upgrade wastewater facilities </t>
  </si>
  <si>
    <t xml:space="preserve">Based on anecdote and experience, people are encouraged to upgrade their systems when &gt;80% of costs are subsidized. The average cost for an upgrade is ~15K. Currently there are modest grants of ~1K to help offset costs, but those are not enough to encourage people to upgrade their wastewater systems. </t>
  </si>
  <si>
    <t xml:space="preserve">Research Scientist </t>
  </si>
  <si>
    <t>Need someone with engineering + environmental background to assess different methodologies for how to retain nutrients in soil  (buffer distance, soil type, monitoring, etc).  Research will also help identify the point and non-point sources of nutrient leakage into aquatic habitats. Overhead included.</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</si>
  <si>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</si>
  <si>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 xml:space="preserve">Legislation </t>
  </si>
  <si>
    <t>To develop or implement legislation to aid in the recovery of species at risk</t>
  </si>
  <si>
    <t xml:space="preserve">1.Develop a SARA and Ontario ESA support support fund for:
- Lobbying and advocacy - critical habitat protection and monitoring
- Legal fees to support organizations that are holding government accountable; challenge SARA, court, partnership with other organizations
- Support resolution of uncertainty about critical habitat through a research program
- Support the implementation of FASC (framework for aquatic species at risk conservation) multi-species recovery and consider a similar implementation for non-aquatic species </t>
  </si>
  <si>
    <t>2. Improved land-use planning to ensure biodiversity recovery at the municipal level, including plans for naturalization.  Activities include: 
- review municipal plans to see where natural heritage systems are defined and fill in gaps (outreach to municipalities / CAs)
- develop a model or process for municipalities to integrate biodiversity recovery in land use planning based on review
- training for municipal planners to integrate biodiversity recovery and inform plans for naturalization
- Support for development of municipal biodiversity strategies</t>
  </si>
  <si>
    <t xml:space="preserve">3. Advocate for stricter policy and regulation on neonics (Includes looking at IPM best practices and Provincial IPM Act). </t>
  </si>
  <si>
    <t xml:space="preserve">4. Modify the Ontario Endangered Species Act (alvar and tall grass prairie designations for MB Act) to incorporate ecosystem approaches, and advocate for substantive changes to better protect SAR. Activities include: 
- Lobbying 
- Returning to a previous version of ESA </t>
  </si>
  <si>
    <t>5. Address over-allocation of water resources through reviewing and improving legislation and policies regarding water consumption/removal (&gt;10,000L) and liscencing/permitting</t>
  </si>
  <si>
    <t xml:space="preserve">6. Review and advocate for a strengthened Migratory Birds Act. </t>
  </si>
  <si>
    <r>
      <rPr>
        <b/>
        <i/>
        <sz val="10"/>
        <color theme="1"/>
        <rFont val="Calibri"/>
      </rPr>
      <t>Develop a SARA and Ontario ESA support fund for:</t>
    </r>
    <r>
      <rPr>
        <i/>
        <sz val="10"/>
        <color theme="1"/>
        <rFont val="Calibri"/>
      </rPr>
      <t xml:space="preserve">
- Lobbying and advocacy - critical habitat protection and monitoring
- Legal fees to support organizations that are holding government accountable; challenge SARA, court, partnership with other organizations
- Support resolution of uncertainty about critical habitat through a research program
- Support the implementation of FASC (framework for aquatic species at risk conservation) multi-species recovery and consider a similar implementation for non-aquatic species </t>
    </r>
  </si>
  <si>
    <t>region-wide where SARA and Ontario ESA applies; only 1 PA in this region</t>
  </si>
  <si>
    <t xml:space="preserve">All species under SAR </t>
  </si>
  <si>
    <t xml:space="preserve">Stronger protection under SARA and Ontario ESA ; support fund for organizations seeking to address SARA violations ; more $ going to habitat recovery and stewardship                                                        </t>
  </si>
  <si>
    <t>Generally hasn’t been much enforcement of the act, may need lobbying / advocacy; high uptake from community</t>
  </si>
  <si>
    <t>lobbying is not as successful</t>
  </si>
  <si>
    <t>SARA/ESA support fund</t>
  </si>
  <si>
    <t xml:space="preserve">Fund for organizations/communities to access to support lobbying, litigation, and efforts relating to SARA and Ontario ESA </t>
  </si>
  <si>
    <t>Fund Manager</t>
  </si>
  <si>
    <t>Managing the fund, coordinating assessment of applications, volunteer Board management. Overhead added.</t>
  </si>
  <si>
    <t>Nature Fund</t>
  </si>
  <si>
    <t>Money to fund habitat recovery for SAR</t>
  </si>
  <si>
    <t>Support FASC implementation, keep at arms length (housed in NGO). Overhead added.</t>
  </si>
  <si>
    <r>
      <rPr>
        <b/>
        <i/>
        <sz val="10"/>
        <color rgb="FF000000"/>
        <rFont val="Calibri"/>
      </rPr>
      <t xml:space="preserve"> Improved land-use planning to ensure biodiversity recovery at the municipal level, including plans for naturalization. </t>
    </r>
    <r>
      <rPr>
        <i/>
        <sz val="10"/>
        <color rgb="FF000000"/>
        <rFont val="Calibri"/>
      </rPr>
      <t>Activities include: 
- review municipal plans to see where natural heritage systems are defined and fill in gaps (outreach to municipalities / CAs)
- develop a model or process for municipalities to integrate biodiversity recovery in land use planning based on review
- training for municipal planners to integrate biodiversity recovery and inform plans for naturalization
- Support for development of municipal biodiversity strategies</t>
    </r>
  </si>
  <si>
    <t>Study area - municipal level</t>
  </si>
  <si>
    <t xml:space="preserve">All species </t>
  </si>
  <si>
    <t xml:space="preserve">To increase species abundance and diversity </t>
  </si>
  <si>
    <t>Grad student to inventory natural heritage systems across region. Overhead added.</t>
  </si>
  <si>
    <t>Policy analyst (mid level)</t>
  </si>
  <si>
    <t>Support the development of the model / process. Overhead added.</t>
  </si>
  <si>
    <t>NHS - Developing and implementing training; work with OPPI, universities with planning programs 
Biodviersity Strategy development and implementation in programs / training.
Overhead added.</t>
  </si>
  <si>
    <t xml:space="preserve">To work at municipal level to lobby changes in policies and by-laws to increase support and facilitate more effective uptake </t>
  </si>
  <si>
    <r>
      <rPr>
        <b/>
        <i/>
        <sz val="10"/>
        <color theme="1"/>
        <rFont val="Calibri"/>
      </rPr>
      <t xml:space="preserve">Advocate for stricter policy and regulation on neonics </t>
    </r>
    <r>
      <rPr>
        <i/>
        <sz val="10"/>
        <color theme="1"/>
        <rFont val="Calibri"/>
      </rPr>
      <t xml:space="preserve">(Includes looking at IPM best practices and Provincial IPM Act). </t>
    </r>
  </si>
  <si>
    <t xml:space="preserve">Working landscapes and open-habitats in study area </t>
  </si>
  <si>
    <t>All insectiverous birds (Short-eared owl, Common Nighthawk, Eastern Whip-poor-will, Loggerhead Shrike, Barn Owl, Barn Swallow, Chimney Swift,Acadian Flycatcher,Canada Warbler, Cerulean Warbler,Golden-winged Warbler,Kirtland's Warbler,Olive-sided Flycatcher,Wood Thrush, Eastern Wood-pewee, Red-headed Woodpecker, Yellow-breasted Chat,Bank Swallow,Piping Plover, Louisiana Waterthrush, Prothonotary Warbler, Rusty Blackbird,  Bobolink, Eastern Meadowlark, Upland Sandpiper)
All insects (West Virginia White, American Bumble Bee, Gypsy Cuckoo Bumble Bee, Monarch, Red-tailed Leafhopper, Yellow-banded Bumble Bee , Mottled Duskywing, Rusty-patched Bumble Bee, Macropis Cuckoo Bee, Hungerford's Crawling Water Beetle, Rapids Clubtail, Bogbean Buckmoth, Hine's Emerald)</t>
  </si>
  <si>
    <t xml:space="preserve">To increase diversity and abundance of insects by reducing the impact of pesticides on non-target species </t>
  </si>
  <si>
    <t xml:space="preserve">Policy analyst </t>
  </si>
  <si>
    <t xml:space="preserve">Do research and provide reccomendations in this area </t>
  </si>
  <si>
    <t xml:space="preserve">Comms materials </t>
  </si>
  <si>
    <t xml:space="preserve">Individual working 10% of their time to engage with gov't on neonic policy changes. Overhead included. </t>
  </si>
  <si>
    <t>Communications officer</t>
  </si>
  <si>
    <t xml:space="preserve">Invidual working 10% of their time to share results of policy review and making them publicly accesible - potentially create lobbying campaign. Overhead included. </t>
  </si>
  <si>
    <r>
      <rPr>
        <b/>
        <i/>
        <sz val="10"/>
        <color rgb="FF000000"/>
        <rFont val="Calibri"/>
      </rPr>
      <t xml:space="preserve">Modify the Ontario Endangered Species Act (similar to alvar and tall grass prairie designations for MB Act) to incorporate ecosystem approaches, and advocate for substantive changes to better protect SAR.  </t>
    </r>
    <r>
      <rPr>
        <i/>
        <sz val="10"/>
        <color rgb="FF000000"/>
        <rFont val="Calibri"/>
      </rPr>
      <t xml:space="preserve">Activities include: </t>
    </r>
    <r>
      <rPr>
        <b/>
        <i/>
        <sz val="10"/>
        <color rgb="FF000000"/>
        <rFont val="Calibri"/>
      </rPr>
      <t xml:space="preserve">
- </t>
    </r>
    <r>
      <rPr>
        <i/>
        <sz val="10"/>
        <color rgb="FF000000"/>
        <rFont val="Calibri"/>
      </rPr>
      <t xml:space="preserve">Lobbying 
- Returning to a previous version of ESA </t>
    </r>
  </si>
  <si>
    <t>Study area - specifically alvar, oak savannah and tall-grass prairie habitat</t>
  </si>
  <si>
    <r>
      <rPr>
        <i/>
        <sz val="10"/>
        <color rgb="FF000000"/>
        <rFont val="Calibri"/>
      </rPr>
      <t xml:space="preserve">Oak savannah species (mottled duskywing, rusty-patched bumble bee), 
Prairie species  (American Badger jacksoni subspecies, American Bumble Bee, Forked Three-awned Grass, Grasshopper Sparrow, pratensis subspecies, Gypsy Cuckoo Bumble Bee, Hairy Valerian, Henslow's Sparrow, Monarch, Red-tailed Leafhopper, Short-eared Owl, Yellow-banded Bumble Bee, Yellow-breasted Chat virens subspecies) 
All alvar + sandy species: 
birds (common nighthawk,  eastern whip-poor-will,  loggerhead shrike, piping plover)
plants (dwarf lake iris, Gattinger's agalinis, Houghton's goldenrod, juniper sedge, lakeside daisy, deerberry, dwarf hackberry, Gillman's goldenrod, Hill's thistle, lowland toothcup, pitcher's thistle)
Bog and fen species (such as - ?) - </t>
    </r>
    <r>
      <rPr>
        <i/>
        <sz val="10"/>
        <color rgb="FFFF0000"/>
        <rFont val="Calibri"/>
      </rPr>
      <t xml:space="preserve">currently put as Wetland species </t>
    </r>
  </si>
  <si>
    <t xml:space="preserve">To steer away from species-based legislation to a more holistic ecosystem-based legislation </t>
  </si>
  <si>
    <t>Coordinate lobbying efforts with NGOs and public. Overhead added.</t>
  </si>
  <si>
    <t>Support coordination of lobbying efforts through communications material development etc. Overhead added.</t>
  </si>
  <si>
    <t xml:space="preserve">one-time </t>
  </si>
  <si>
    <t>Communications material budget envelope (billboard, etc)</t>
  </si>
  <si>
    <t>Policy Analyst</t>
  </si>
  <si>
    <t>NEW - added in Policy Analyst to provide new policy recommendations for ecosystem approach</t>
  </si>
  <si>
    <t>Lobbyist</t>
  </si>
  <si>
    <t>NEW - added in Lobbyist - may require substantial effort to add in new ecosystem elements</t>
  </si>
  <si>
    <t xml:space="preserve">Review and advocate for a strengthened Migratory Birds Act. </t>
  </si>
  <si>
    <t>Migratory birds (Short-eared owl, Common Nighthawk, Eastern Whip-poor-will, Loggerhead Shrike, Barn Owl, Barn Swallow, Chimney Swift,Acadian Flycatcher,Canada Warbler, Cerulean Warbler,Golden-winged Warbler,Kirtland's Warbler,Olive-sided Flycatcher,Wood Thrush, Eastern Wood-pewee, Red-headed Woodpecker,Grasshopper Sparrow, Henslow's Sparrow,Yellow-breasted Chat,Bank Swallow,Piping Plover,Black Tern,King Rail,Least Bittern,Louisiana Waterthrush, Prothonotary Warbler, Rusty Blackbird, Yellow Rail, Bobolink, Eastern Meadowlark, Upland Sandpiper)</t>
  </si>
  <si>
    <t>Stronger legislation that will protect migratory birds (act has not been updated since 1994)</t>
  </si>
  <si>
    <t>Already on Birds Canada's list of activities</t>
  </si>
  <si>
    <t xml:space="preserve">Build on previous work from Birds Canada on MBA review and provide recommendations. Overhead included. </t>
  </si>
  <si>
    <t xml:space="preserve">Idnividual working 10% of their time to engage with gov't about  reviving this . Overhead included. </t>
  </si>
  <si>
    <t xml:space="preserve">Invidual working 10% of their time to share results of policy review and making them more publicly accesible . Overhead included. </t>
  </si>
  <si>
    <t xml:space="preserve">Travel budget envelope </t>
  </si>
  <si>
    <t xml:space="preserve">Address over-allocation of water resources through reviewing and improving legislation and policies regarding water consumption/removal (&gt;10,000L) and liscencing/permitting                                                                                                        </t>
  </si>
  <si>
    <t>Effective water management practise through legislative channels that prioritize positive impacts and reduce negative impacts to SAR</t>
  </si>
  <si>
    <t>Policy analyst</t>
  </si>
  <si>
    <t>Hire a policy analyst to review and make recommendations to improve current permitting legislation, specifically considering cliamte change, over allocation, determining meaningful monitoring and propose contigencies (i.e reducing the volume being taken due to SAR). Overhead added.</t>
  </si>
  <si>
    <t>Lobbyist (communication's officer)</t>
  </si>
  <si>
    <t>To make appropriate changes to legislation based on recommendation from policy analysis. Overhead added.</t>
  </si>
  <si>
    <t>Consummable</t>
  </si>
  <si>
    <t>Education and outreach material</t>
  </si>
  <si>
    <t>Work with stakeholders and rightsholders to lead to the adoption of new BMPs.</t>
  </si>
  <si>
    <t>travel</t>
  </si>
  <si>
    <t>travel throughout the region to share BMPs</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</si>
  <si>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</si>
  <si>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Protecting habitats</t>
  </si>
  <si>
    <t xml:space="preserve">Protect and conserve habitats and species to safeguard and recover biodiversity. </t>
  </si>
  <si>
    <t>1. Protect 10% of habitat within the study region through a variety of protected and conserved area mechanisms including conservation easements and land acquisitions. Key areas targetted for protection include:  
-Areas with high climate change sensitivities, -Forest interior (core) and mature forest, -Grassland patches &gt;50ha. -Corridors for large mammals and other species to increase connectivity, -IBAs/KBAs, -Natural Heritage Systems, -Protect caves, hibernacula, and known maternity roosting sites to protect bats and the spread of WNS, -Alvars, -A to A track, -Wetlands
Mechanisms include land acquisition and re-zoning/re-naming protected areas (e.g., OCEMs). If wetlands protection, restablished, assumption is that it would contribute here as well. Meaning, protection isn't specific to formal protected and conserved areas only.</t>
  </si>
  <si>
    <r>
      <rPr>
        <i/>
        <sz val="10"/>
        <color rgb="FF000000"/>
        <rFont val="Calibri"/>
      </rPr>
      <t xml:space="preserve">2. Create, tighten/update and implement </t>
    </r>
    <r>
      <rPr>
        <i/>
        <u/>
        <sz val="10"/>
        <color rgb="FF000000"/>
        <rFont val="Calibri"/>
      </rPr>
      <t>permits</t>
    </r>
    <r>
      <rPr>
        <i/>
        <sz val="10"/>
        <color rgb="FF000000"/>
        <rFont val="Calibri"/>
      </rPr>
      <t xml:space="preserve"> for </t>
    </r>
    <r>
      <rPr>
        <b/>
        <i/>
        <sz val="10"/>
        <color rgb="FF000000"/>
        <rFont val="Calibri"/>
      </rPr>
      <t>recreational use o</t>
    </r>
    <r>
      <rPr>
        <i/>
        <sz val="10"/>
        <color rgb="FF000000"/>
        <rFont val="Calibri"/>
      </rPr>
      <t xml:space="preserve">f sandy and alvar habitats at the municipal and provincial level. Develop a process for permitting/regulation that makes it more cumbersome to the organization/individual to actually get the permit or access an area. Make sure there are greater restrictions, as opposed to simply paying for the permit. Some municipalities don't have this legislation/requirement. </t>
    </r>
  </si>
  <si>
    <t xml:space="preserve">3. Plan and alter trails network to reduce impacts on sensitive areas (i.e., selection of trail sites, frequency, number, area) and sensitive times (breeding and nesting). This action is composed of 3 parts: 
-Current Trails - Identifying 100 key areas (based on research in field) to implement solutions to address trail use problems (fences, bridges, etc.)
-New Trails - Planning for new trails using a field tech and project coordinator over 25 years (consultant-type framework)
-General Education on Trail Use: Summer student/volunteer program to implement the educational component via direct contact (note that signs alone don't work). </t>
  </si>
  <si>
    <r>
      <rPr>
        <i/>
        <sz val="10"/>
        <color rgb="FF000000"/>
        <rFont val="Calibri"/>
      </rPr>
      <t xml:space="preserve">4. Create, tighten/update and implement </t>
    </r>
    <r>
      <rPr>
        <i/>
        <u/>
        <sz val="10"/>
        <color rgb="FF000000"/>
        <rFont val="Calibri"/>
      </rPr>
      <t>regulation</t>
    </r>
    <r>
      <rPr>
        <i/>
        <sz val="10"/>
        <color rgb="FF000000"/>
        <rFont val="Calibri"/>
      </rPr>
      <t xml:space="preserve"> for </t>
    </r>
    <r>
      <rPr>
        <b/>
        <i/>
        <sz val="10"/>
        <color rgb="FF000000"/>
        <rFont val="Calibri"/>
      </rPr>
      <t xml:space="preserve">shoreline development </t>
    </r>
    <r>
      <rPr>
        <i/>
        <sz val="10"/>
        <color rgb="FF000000"/>
        <rFont val="Calibri"/>
      </rPr>
      <t>of sandy and alvar habitats at the municipal and provincial level.</t>
    </r>
  </si>
  <si>
    <t xml:space="preserve">5. Review and update wetland inventory to assess spatial distribution, quantity and size through research and use this information to guide policy changes to protect wetlands. Includes re-invoking/strengthening Ontario Wetland Conservation Strategy. Evaluate critical size guidelines/PSWs for policy based on most recent research. </t>
  </si>
  <si>
    <r>
      <rPr>
        <b/>
        <i/>
        <sz val="10"/>
        <color theme="1"/>
        <rFont val="Calibri"/>
      </rPr>
      <t>Protect 10% of habitat within the study region through a variety of protected and conserved area mechanisms including conservation easements and land acquisitions.</t>
    </r>
    <r>
      <rPr>
        <i/>
        <sz val="10"/>
        <color theme="1"/>
        <rFont val="Calibri"/>
      </rPr>
      <t xml:space="preserve"> Key areas targeted for protection include:
-Areas with high climate change sensitivities
-Forest interior (core) and mature forest
-Grassland patches &gt;50ha
-Corridors for large mammals and other species to increase connectivity
-IBAs/KBAs
-Natural Heritage Systems
-Protect caves, hibernacula, and known maternity roosting sites to protect bats and the spread of WNS
-Alvars
-A to A track
-Wetlands
</t>
    </r>
    <r>
      <rPr>
        <i/>
        <sz val="10"/>
        <color rgb="FFFF0000"/>
        <rFont val="Calibri"/>
      </rPr>
      <t>-</t>
    </r>
    <r>
      <rPr>
        <i/>
        <sz val="10"/>
        <color theme="1"/>
        <rFont val="Calibri"/>
      </rPr>
      <t>IPCAs, OECMS, IUCN, regional level 
Mechanisms include land acquisition and re-zoning/re-naming protected areas (e.g., OCEMs). If wetlands protection, restablished, assumption is that it would contribute here as well. Meaning, protection isn't specific to formal protected and conserved areas only.</t>
    </r>
  </si>
  <si>
    <t>10% protection of the area (at least)</t>
  </si>
  <si>
    <t>To provide sufficient habitat for SAR within study region and work towards national/global targets/ safeguard habitat</t>
  </si>
  <si>
    <t>Other</t>
  </si>
  <si>
    <t>Funding Pool</t>
  </si>
  <si>
    <t>Annual pool</t>
  </si>
  <si>
    <r>
      <rPr>
        <b/>
        <sz val="10"/>
        <color theme="1"/>
        <rFont val="Calibri"/>
      </rPr>
      <t>Updated rationale</t>
    </r>
    <r>
      <rPr>
        <sz val="10"/>
        <color theme="1"/>
        <rFont val="Calibri"/>
      </rPr>
      <t xml:space="preserve">: Based on information from Ontario Lnd Trust, we are budgeting for $10,000/ha for purchasing land, $216/ha for easements and $8.9/ha for government owned. The breakdown of purchasing and easement is 1/3 for each category. 
</t>
    </r>
    <r>
      <rPr>
        <b/>
        <sz val="10"/>
        <color theme="1"/>
        <rFont val="Calibri"/>
      </rPr>
      <t>Background</t>
    </r>
    <r>
      <rPr>
        <sz val="10"/>
        <color theme="1"/>
        <rFont val="Calibri"/>
      </rPr>
      <t xml:space="preserve">: Government commited to funding $20million to protect 3.1% of ON (3335600ha/$20M = 0.167ha/$) over 4 years. Currently, 132236.85ha are protected in our study region. A 10% goal would be 6,392,533.54ha - which means we have a gap of (6392533.54-132236.85) 6,260,296.69. </t>
    </r>
  </si>
  <si>
    <t>Data Analyst (GIS)</t>
  </si>
  <si>
    <t>To identify the prioritization of PAs according to the criteria outlined by experts in our workshop. Overhead included.</t>
  </si>
  <si>
    <t xml:space="preserve">Overhead included. </t>
  </si>
  <si>
    <t>Mid-Level Scientist</t>
  </si>
  <si>
    <t>To provide support re: PA establishment and do community outreach. Overhead included.</t>
  </si>
  <si>
    <t>Re-assessment of prioritization to evaluate if needs remain the same. Overhead included.</t>
  </si>
  <si>
    <t xml:space="preserve">Project Manager/ Land Acquisition </t>
  </si>
  <si>
    <t xml:space="preserve">Field Technician </t>
  </si>
  <si>
    <t xml:space="preserve">To help thep project manager on the ground </t>
  </si>
  <si>
    <t xml:space="preserve">Re-assessment with the GIS person on a frequent basis to re-evaluate strategy. Overhead included. </t>
  </si>
  <si>
    <t>One way to achieve protected lands could be to ammend some policies/regulation/re-zoning which would require some policy changes. Overhead included.</t>
  </si>
  <si>
    <r>
      <rPr>
        <b/>
        <i/>
        <sz val="10"/>
        <color theme="1"/>
        <rFont val="Calibri"/>
      </rPr>
      <t xml:space="preserve">Create, tighten/update and implement permits for </t>
    </r>
    <r>
      <rPr>
        <b/>
        <i/>
        <u/>
        <sz val="10"/>
        <color theme="1"/>
        <rFont val="Calibri"/>
      </rPr>
      <t>recreational use</t>
    </r>
    <r>
      <rPr>
        <b/>
        <i/>
        <sz val="10"/>
        <color theme="1"/>
        <rFont val="Calibri"/>
      </rPr>
      <t xml:space="preserve"> of sandy and alvar habitats at the municipal and provincial level.
</t>
    </r>
    <r>
      <rPr>
        <i/>
        <sz val="10"/>
        <color theme="1"/>
        <rFont val="Calibri"/>
      </rPr>
      <t xml:space="preserve"> Develop a process for permitting/regulation that makes it more cumbersome to the organization/individual to actually get the permit or access an area. Make sure there are greater restrictions, as opposed to simply paying for the permit. Some municipalities don't have this legislation/requirement. </t>
    </r>
  </si>
  <si>
    <t>Total shoreline legnth</t>
  </si>
  <si>
    <t>Riparian species (Bank Swallow, Macropis Cuckoo Bee, Provencher's fleabane), 
Plants (such as - ?), 
All alvar + sandy species: 
birds (common nighthawk,  eastern whip-poor-will,  loggerhead shrike, piping plover)
plants (dwarf lake iris, Gattinger's agalinis, Houghton's goldenrod, juniper sedge, lakeside daisy, deerberry, dwarf hackberry, Gillman's goldenrod, Hill's thistle, lowland toothcup, pitcher's thistle)</t>
  </si>
  <si>
    <t xml:space="preserve">To reduce disturbance and increase co-exisistence with SAR that need this habitat </t>
  </si>
  <si>
    <t>To write a template policy for shoreline recreational use/permitting and regulation. This template will be shared with municipalities. First year is research/writing and second year is sharing with municiaplities. Overhead included.</t>
  </si>
  <si>
    <t>To identify which sandy habitats/shorelines for targeted municpal outreach. Overhead included.</t>
  </si>
  <si>
    <t>Communication Officer</t>
  </si>
  <si>
    <t>To educate/share knowledge/advocate for restrictions on shoreline use. Overhead included.</t>
  </si>
  <si>
    <t>Comms Materials</t>
  </si>
  <si>
    <t>One-time purchase</t>
  </si>
  <si>
    <t>Communications/outreach material. This material can be re-used or re-edited each year. Website, social media, etc.</t>
  </si>
  <si>
    <t>Enforcement</t>
  </si>
  <si>
    <t>5 people * 0.2. Overhead included</t>
  </si>
  <si>
    <t>Gas</t>
  </si>
  <si>
    <t>8 months * ($900/5) $900 is cost of gas per month but staff only working at 20%</t>
  </si>
  <si>
    <r>
      <rPr>
        <b/>
        <i/>
        <sz val="10"/>
        <color theme="1"/>
        <rFont val="Calibri"/>
      </rPr>
      <t xml:space="preserve">Plan and alter trails network to reduce impacts on sensitive areas (i.e., selection of trail sites, frequency, number, area) and sensitive times (breeding and nesting). This action is composed of 3 parts: 
-Current Trails </t>
    </r>
    <r>
      <rPr>
        <i/>
        <sz val="10"/>
        <color theme="1"/>
        <rFont val="Calibri"/>
      </rPr>
      <t xml:space="preserve">- Identifying 100 key areas (based on research in field) to implement solutions to address trail use problems (fences, bridges, etc.)
</t>
    </r>
    <r>
      <rPr>
        <b/>
        <i/>
        <sz val="10"/>
        <color theme="1"/>
        <rFont val="Calibri"/>
      </rPr>
      <t xml:space="preserve">-New Trails </t>
    </r>
    <r>
      <rPr>
        <i/>
        <sz val="10"/>
        <color theme="1"/>
        <rFont val="Calibri"/>
      </rPr>
      <t xml:space="preserve">- Planning for new trails using a field tech and project coordinator over 25 years (consultant-type framework)
</t>
    </r>
    <r>
      <rPr>
        <b/>
        <i/>
        <sz val="10"/>
        <color theme="1"/>
        <rFont val="Calibri"/>
      </rPr>
      <t xml:space="preserve">-General Education on Trail Use: </t>
    </r>
    <r>
      <rPr>
        <i/>
        <sz val="10"/>
        <color theme="1"/>
        <rFont val="Calibri"/>
      </rPr>
      <t xml:space="preserve">Summer student/volunteer program to implement the educational component via direct contact (note that signs alone don't work). 
*Includes all areas other than private land. </t>
    </r>
  </si>
  <si>
    <t>All new trail builds (for sensitive areas) and current trails (limiting use at peak times). This is a three-part approach. Following research, identify top 100 areas to implement signage and barriers.</t>
  </si>
  <si>
    <t>All disturbance-sensitive species - such as spotted turtle, wood turtle, map turtle, spiny softshell, eastern hognose snake, least bittern, king rail, yellow rail, upland sandpiper, black tern, short-eared owl, whip-poor-will, acadian flycatcher, loggerhead shrike, cerulean warbler, prothonotary warbler, canada warbler, grasshopper sparrow. ginseng</t>
  </si>
  <si>
    <t xml:space="preserve">To reduce disturbance to SAR in these habitats during key lifestages </t>
  </si>
  <si>
    <t>Relatively good uptake but lowered due to peak timing</t>
  </si>
  <si>
    <t>Success a bit lower due to the fact that it's difficult to have people comply (behavioural change issue).</t>
  </si>
  <si>
    <t>Field Technician</t>
  </si>
  <si>
    <t>How many trails, which species, what habitats, trail density, trail use type, etc. A lot of research needed. Combination of in-field assessment and spatial analysis. This means there is a lot of research needed in advance for the educational component. 10 people/year. First 3 years is research-based, next 2 years is implementation. Overhead included.</t>
  </si>
  <si>
    <t>To coordinate the entire educational component. Manage relationships, manage overall project. Overhead included.</t>
  </si>
  <si>
    <t>Specifically a GIS person. Overhead included.</t>
  </si>
  <si>
    <t>Truck Rental</t>
  </si>
  <si>
    <t>Month</t>
  </si>
  <si>
    <t>Each field tech gets a truck.</t>
  </si>
  <si>
    <t>Tech Equipment (for inputting data in the field)</t>
  </si>
  <si>
    <t>Camera</t>
  </si>
  <si>
    <t>This cost is for technology to collect data in the field. We're assuming they will use the same tech for the 3 years they're working. Could be an iPad, Garmin, software, phone, etc.</t>
  </si>
  <si>
    <t>To communicate/educate importance of specific areas and how to avoid them. Overhead included.</t>
  </si>
  <si>
    <t>Outreach Materials</t>
  </si>
  <si>
    <t>Material</t>
  </si>
  <si>
    <t>Signage, video, website (cost spread over 2 years)</t>
  </si>
  <si>
    <t>Field Equipment</t>
  </si>
  <si>
    <t xml:space="preserve">Fences, exclosures, bridges </t>
  </si>
  <si>
    <t>Trail cams</t>
  </si>
  <si>
    <t>This is the part focusing on NEW TRAILS. Whereas most of the other costs were for existing trails. This person is helping to plan new trails (more proactive approach vs. the other part which was reactive). Done at the same time as the current trails are being evaluated. Overhead included.</t>
  </si>
  <si>
    <t>Junior field techs to accompany FTE field techs. Overhead included.</t>
  </si>
  <si>
    <t>Summer Students</t>
  </si>
  <si>
    <t>student*week</t>
  </si>
  <si>
    <t xml:space="preserve">20 summer students for 16 weeks (seperated on two lines to achieve proper cost interval). </t>
  </si>
  <si>
    <t>20 summer students for 16 weeks (seperated on two lines to achieve proper cost interval)</t>
  </si>
  <si>
    <t>Gas for trucks</t>
  </si>
  <si>
    <r>
      <rPr>
        <b/>
        <i/>
        <sz val="10"/>
        <color theme="1"/>
        <rFont val="Calibri"/>
      </rPr>
      <t xml:space="preserve">Create, tighten/update and implement regulation for </t>
    </r>
    <r>
      <rPr>
        <b/>
        <i/>
        <u/>
        <sz val="10"/>
        <color theme="1"/>
        <rFont val="Calibri"/>
      </rPr>
      <t xml:space="preserve">shoreline development </t>
    </r>
    <r>
      <rPr>
        <b/>
        <i/>
        <sz val="10"/>
        <color theme="1"/>
        <rFont val="Calibri"/>
      </rPr>
      <t xml:space="preserve">of sandy and alvar habitats at the municipal and provincial level. </t>
    </r>
  </si>
  <si>
    <t>Total shoreline length</t>
  </si>
  <si>
    <t>Lower than recreational use</t>
  </si>
  <si>
    <t>Higher than recreational use</t>
  </si>
  <si>
    <t>To write a template policy for regulating shoreline development/permitting. This template will be shared with municipalities. First year is research/writing and second year is sharing with municiaplities. Overhead included.</t>
  </si>
  <si>
    <t>Background research: specific habitat, species, for each municipality they could assess current bylaws and make recommendations. Overhead included.</t>
  </si>
  <si>
    <t>To focus on navigating the process. Overhead included.
Between this action and the sand/alvar recreational use action.  (0.5 between the two roles)</t>
  </si>
  <si>
    <r>
      <rPr>
        <b/>
        <i/>
        <sz val="10"/>
        <color theme="1"/>
        <rFont val="Calibri"/>
      </rPr>
      <t xml:space="preserve">Review and update wetland inventory to assess spatial distribution, quantity and size through research and use this information to guide policy changes to protect wetlands. Includes re-invoking/strengthening Ontario Wetland Conservation Strategy. 
</t>
    </r>
    <r>
      <rPr>
        <i/>
        <sz val="10"/>
        <color theme="1"/>
        <rFont val="Calibri"/>
      </rPr>
      <t xml:space="preserve">Evaluate critical size guidelines/PSWs for policy based on most recent research. </t>
    </r>
  </si>
  <si>
    <t>All wetlands</t>
  </si>
  <si>
    <t>All wetland species:
Plants (american water-willow, black ash, eastern prairie fringed orchid, hill's pondweed, small white lady's slipper, swamp rose-mallow, tuberous indian-plantain, ogden's pondweed)
Birds (black tern, king rail, least bittern, rusty blackbird, yellow rail, louisiana waterthrush, prothonotary warbler)
Insects (bogbean buckmoth, hine's emerald)
Spotted gar
Western chorus frog
Turtles</t>
  </si>
  <si>
    <t>Provide a more foundational legislative and research backing for protecting wetlands to increase effectiveness of wetland protection.</t>
  </si>
  <si>
    <t>Government-dependent, but it was a thing.</t>
  </si>
  <si>
    <t>Strategy implies increasing amount of wetland (so above and beyond protection)</t>
  </si>
  <si>
    <t>PostDoc/GIS</t>
  </si>
  <si>
    <t>This person is collating all of the information including spatial data/Lidar/etc. including machine learning, and ensuring information is peer-reviewed. Overhead included.</t>
  </si>
  <si>
    <t>To focus on navigating the process. Overhead included.</t>
  </si>
  <si>
    <t>Policy Analyst (Senior)</t>
  </si>
  <si>
    <t>2 people at 0.5 FTE. Assessing whether we should alter the invoked policy. Overhead included.</t>
  </si>
  <si>
    <t>Government Relations (less than policy analyst - estimated!!)</t>
  </si>
  <si>
    <t>This person is chatting/lobbying government. Overhead included.</t>
  </si>
  <si>
    <t>Honours student</t>
  </si>
  <si>
    <t>week</t>
  </si>
  <si>
    <t>Ground-truthing data in field. 4 people * 16 weeks</t>
  </si>
  <si>
    <t>Truck Rentral</t>
  </si>
  <si>
    <t>month</t>
  </si>
  <si>
    <t>2 trucks* 4 months for students groundtruthing</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</si>
  <si>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</si>
  <si>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 xml:space="preserve">Wildlife safe crossings </t>
  </si>
  <si>
    <t>To address threats of habitat fragmentation and road/dam mortality for herpetofauna and fish</t>
  </si>
  <si>
    <t xml:space="preserve">1. Fix perched culverts to facilitate more seamless animal crossing (ie., address hanging culverts for aquatic species).
-Includes on-the-ground action &amp; research components                       </t>
  </si>
  <si>
    <t xml:space="preserve">2.Identify key areas for replacing or installing wildlife-safe fences as well as installing ecopassages on roads, railways, and pathways (ex. exclusion fencing for herps, underpass and overpass installation, specifically designed tunnel tops for snakes)
-Includes research, education, on-the-ground action and legislation      </t>
  </si>
  <si>
    <t>3. Address issues with dams. - Includes research and on-the-ground action. Activities include: 
-Create and maintain fish passage where dams cannot be removed (e.g., fish ladder extensions, trap/transport initiatives)
-Identify and remove dams/small weirs that could be targeted to have greatest benefit (note that dams identified for sea lamprey cannot be removed)</t>
  </si>
  <si>
    <t xml:space="preserve">4. Addressing turbine mortality from large hydro dams for migratory fish species (focus on American eel) via an advocacy/awareness/lobbying campaign                      </t>
  </si>
  <si>
    <r>
      <rPr>
        <b/>
        <i/>
        <sz val="10"/>
        <color theme="1"/>
        <rFont val="Calibri"/>
      </rPr>
      <t xml:space="preserve">Fix perched culverts to facilitate more seamless animal crossing (ie., address hanging culverts for aquatic species)
</t>
    </r>
    <r>
      <rPr>
        <i/>
        <sz val="10"/>
        <color theme="1"/>
        <rFont val="Calibri"/>
      </rPr>
      <t>-Includes on-the-ground action &amp; research components</t>
    </r>
  </si>
  <si>
    <t>100 hotspots</t>
  </si>
  <si>
    <t>Migratory fish (Shortjaw Cisco, Shortnose Cisco, American Eel, Black Redhorse, Bridle Shiner, Brook Trout, Channel Darter, Cutlip Minnow, Eastern Sand Darter, Grass Pickerel, Lake Sturgeon, Northern Brook Lamprey, Northern Sunfish, Pugnose Shiner, Redside Dace, River Redhorse, Silver Lamprey, Silver Shiner, Spotted Gar)
Turtles (Spiny Softshell, Blanding's Turtle,Eastern Musk Turtle,Midland Painted Turtle,Northern Map Turtle,Snapping Turtle,Spotted Turtle,Wood Turtle)</t>
  </si>
  <si>
    <t xml:space="preserve">To ensure that the structures that facilitate safe crossing are functional and effective thereby increasing in benefit to the target species </t>
  </si>
  <si>
    <t>Frequently being done - no huge opposition especially if prioritizing with current roadworks.</t>
  </si>
  <si>
    <t>High success as it will facilitate safe crossings</t>
  </si>
  <si>
    <t>Master's Student</t>
  </si>
  <si>
    <t>Identify hotspots for fixing perched culverts via research by a Master's student (collaboration with honours students to collect field data). Overhead included.</t>
  </si>
  <si>
    <t>10% of FTE. Educational component (social media) showcasing importance of work and highlighting successes. Overhead included.</t>
  </si>
  <si>
    <t>Honours Student</t>
  </si>
  <si>
    <t>16 weeks * 4 students. Students will support reoccuring research (every 5 years) - particulalry field work to assess priorities for culvert replacement/input.- The same students can also tackle the action below re: ecopassages.</t>
  </si>
  <si>
    <t>2 trucks *4 months - Vehicles for the honours students doing the field work. These trucks are also for the work in the following action.</t>
  </si>
  <si>
    <t>COST for CULVERT</t>
  </si>
  <si>
    <t>culvert replacement</t>
  </si>
  <si>
    <t>3-4 sites per year, ideally aligning with roadworks that is happening in the region. Plan accordingly to dovetail current roadworks with culvert replacement. Estimates based on the midpoint of a range used in previous PTMs.</t>
  </si>
  <si>
    <t>Senior Policy Analyst</t>
  </si>
  <si>
    <t xml:space="preserve">2 policy analysts to make alterations to legistion/regulations/policies for culverts (similar to roads and ecopassages). 2 analysts/government relations over 3 years at 0.5 capacity each. </t>
  </si>
  <si>
    <t>Gas for truck for this action and the next.</t>
  </si>
  <si>
    <r>
      <rPr>
        <b/>
        <i/>
        <sz val="10"/>
        <color theme="1"/>
        <rFont val="Calibri"/>
      </rPr>
      <t xml:space="preserve"> Identify key areas for replacing or installing wildlife-safe fences as well as installing ecopassages on roads, railways, and pathways </t>
    </r>
    <r>
      <rPr>
        <i/>
        <sz val="10"/>
        <color theme="1"/>
        <rFont val="Calibri"/>
      </rPr>
      <t xml:space="preserve">(ex. exclusion fencing for herps, underpass and overpass installation, specifically designed tunnel tops for snakes)
-Includes research, education, on-the-ground action and legislation                                                        </t>
    </r>
  </si>
  <si>
    <t>Top 100 roads that have a hotspot/big density</t>
  </si>
  <si>
    <t>Herps (Jefferson Salamander, Unisexual Ambystoma, Spiny Softshell,Butler's Gartersnake,Common Five-lined Skink,Eastern Foxsnake,Eastern Hognose Snake,Eastern Milksnake,Eastern Ribbonsnake,Gray Ratsnake,Massasauga,Queensnake,Blanding's Turtle,Eastern Musk Turtle,Midland Painted Turtle,Northern Map Turtle,Snapping Turtle,Spotted Turtle,Wood Turtle, Western Chorus Frog)</t>
  </si>
  <si>
    <t>Reduce road mortality for herps.</t>
  </si>
  <si>
    <t>High, but possibly issues with timelines due to roadworks schedule</t>
  </si>
  <si>
    <t>https://www.ontario.ca/page/reptile-and-amphibian-exclusion-fencing#:~:text=Exclusion%20fencing%20seeks%20to%20eliminate,multiple%20species%20are%20being%20excluded.</t>
  </si>
  <si>
    <t>Because this is the primary threat in the region, success is anticipated to be high</t>
  </si>
  <si>
    <t>https://www.sudbury.com/columns/back-roads-bill/back-roads-bill-how-did-the-bear-cross-the-road-5839296#:~:text=The%20cost%20of%20the%20wildlife,Rd.%2F18th%20Concession%20Line.</t>
  </si>
  <si>
    <t>http://www.steerto.com/?p=985</t>
  </si>
  <si>
    <t>Research key areas of road mortality for herps and identify top 100 spots for focus of implementation. Overhead included.</t>
  </si>
  <si>
    <t>Gov/Contracts</t>
  </si>
  <si>
    <t>We're assuming these people are already doing other upgrades to the road. Have selected 8 people at 0.5 per year. This likely expands to 16 people given that it's piggy backing on other upgrades. Overhead included.</t>
  </si>
  <si>
    <t>Works with permitting/road works to coordinate works. Overhead included.</t>
  </si>
  <si>
    <t>Materials</t>
  </si>
  <si>
    <t>sites</t>
  </si>
  <si>
    <t>3-4 sites per year for a total of 100 sites. Huge range in cost - used midpoint between min and max.</t>
  </si>
  <si>
    <t>2 policy analysts to make alterations to legistion/regulations/policies for new road builds - requiring that for any new road or road under construction ecopasses are included when necessary. 2 analysts/government relations over 3 years at 0.5 capacity each. Overhead included.</t>
  </si>
  <si>
    <r>
      <rPr>
        <b/>
        <i/>
        <sz val="10"/>
        <color theme="1"/>
        <rFont val="Calibri"/>
      </rPr>
      <t>Addressing issues with dams</t>
    </r>
    <r>
      <rPr>
        <i/>
        <sz val="10"/>
        <color theme="1"/>
        <rFont val="Calibri"/>
      </rPr>
      <t xml:space="preserve">
-Create and maintain fish passage where dams cannot be removed (e.g., fish ladder extensions, trap/transport initiatives)
-Identify and remove dams/small weirs that could be targeted to have greatest benefit (note that dams identified for sea lamprey cannot be removed)
**Includes research and on-the-ground action</t>
    </r>
  </si>
  <si>
    <t xml:space="preserve">Dam removal: Remove 5% of dams that aren't identified for hydro/flood control (equates to about 1 dam per year)
Fishways: Double amount of fishways (equates to about 28 or 1 per year). This would be for small-medium size dams (not the huge hydro dams where a lot of work has already gone into this and feasibility is low). </t>
  </si>
  <si>
    <t>Migratory fish (Shortjaw Cisco, Shortnose Cisco, American Eel, Black Redhorse, Bridle Shiner, Brook Trout, Channel Darter, Cutlip Minnow, Eastern Sand Darter, Grass Pickerel, Lake Sturgeon, Northern Brook Lamprey, Northern Sunfish, Pugnose Shiner, Redside Dace, River Redhorse, Silver Lamprey, Silver Shiner, Spotted Gar)
Turtles (Spiny Softshell, Blanding's Turtle,Eastern Musk Turtle,Midland Painted Turtle,Northern Map Turtle,Snapping Turtle,Spotted Turtle,Wood Turtle)
freshwater mussels (eastern pondmussel, hickorynut, kidneyshell, mapleleaf, northern riffleshell, rainbow mollusc, rayed bean, round pigtoe, snuffbox, wavy-rayed lampmussel)</t>
  </si>
  <si>
    <t xml:space="preserve">Facilitate movement of migratory aquatic species to ensure succesful completion of different lifestages for target species </t>
  </si>
  <si>
    <t>Relatively high uptake given these are small private dams... dependent on dam location</t>
  </si>
  <si>
    <t>Huge success to facilitate movement of aquatics</t>
  </si>
  <si>
    <t>Dam Removal</t>
  </si>
  <si>
    <t>1 dam removal (total cost, includes labour) and 1 fish passage</t>
  </si>
  <si>
    <t xml:space="preserve">1 dam removal and 1 fish passage installed pe year (this would be above and beyond current removal rates). Cost based on averages for small/medium dam removals and fish passages. Includes labour, reasearch, naturalization, etc. </t>
  </si>
  <si>
    <t>16 weeks * 4 students - Preliminary research assessing dam quality and fish passage. Occurs in 5 year intervals to assess post-restoration and evaluate and new priorities.</t>
  </si>
  <si>
    <t>2 trucks *4 months to do fieldwork/data collection by the students</t>
  </si>
  <si>
    <t>Identify hotspots for dam removal and fish passages based on info from honours students and available data. Overhead included.</t>
  </si>
  <si>
    <t>To hire contractors, coordinate students/research components, etc. Overhead included.</t>
  </si>
  <si>
    <t>Technology</t>
  </si>
  <si>
    <t>Tech Purchase</t>
  </si>
  <si>
    <t xml:space="preserve">Camera for each site for boths dam removal and fish passage. This will help with monitoring and evaluation for both pre and post conservation acitivities.  </t>
  </si>
  <si>
    <t>2 major dams (Carillion, Cornwall)</t>
  </si>
  <si>
    <t>Focus in american eels, but other fish species will benefit</t>
  </si>
  <si>
    <t>To raise awareness of threats and importance of american eels with the penultimate goal of reducing eel mortality</t>
  </si>
  <si>
    <t>Higher because it's a lobbying/engagement campaign; Huge cultural value</t>
  </si>
  <si>
    <t>Lobbying government/liason with Indigenous communities. 2 people *0.5. 4 years justified by number of years politicians are in office. In addition, consultation with Indigenous communities will take time. Overhead included.</t>
  </si>
  <si>
    <t>Communications/Program Manager</t>
  </si>
  <si>
    <t>Communications/awareness of the issue/ Coordinate with communities. Overhead included.</t>
  </si>
  <si>
    <t>Communications Materials</t>
  </si>
  <si>
    <t>one-time cost</t>
  </si>
  <si>
    <t>Website (petition-signing ability), video, social media</t>
  </si>
  <si>
    <t>Consultation</t>
  </si>
  <si>
    <t>communities*days</t>
  </si>
  <si>
    <r>
      <rPr>
        <sz val="10"/>
        <color rgb="FF000000"/>
        <rFont val="Calibri"/>
      </rPr>
      <t>Honorariums for engagement - Assumes</t>
    </r>
    <r>
      <rPr>
        <sz val="10"/>
        <color rgb="FF000000"/>
        <rFont val="Calibri"/>
      </rPr>
      <t xml:space="preserve"> </t>
    </r>
    <r>
      <rPr>
        <sz val="10"/>
        <color rgb="FF000000"/>
        <rFont val="Calibri"/>
      </rPr>
      <t>50</t>
    </r>
    <r>
      <rPr>
        <sz val="10"/>
        <color rgb="FF000000"/>
        <rFont val="Calibri"/>
      </rPr>
      <t>*3 days</t>
    </r>
  </si>
  <si>
    <r>
      <rPr>
        <sz val="10"/>
        <color rgb="FF000000"/>
        <rFont val="Calibri"/>
      </rPr>
      <t>Honorariums for engagement - Assumes</t>
    </r>
    <r>
      <rPr>
        <sz val="10"/>
        <color rgb="FF000000"/>
        <rFont val="Calibri"/>
      </rPr>
      <t xml:space="preserve"> </t>
    </r>
    <r>
      <rPr>
        <sz val="10"/>
        <color rgb="FF000000"/>
        <rFont val="Calibri"/>
      </rPr>
      <t>50</t>
    </r>
    <r>
      <rPr>
        <sz val="10"/>
        <color rgb="FF000000"/>
        <rFont val="Calibri"/>
      </rPr>
      <t>*3 days</t>
    </r>
  </si>
  <si>
    <t>General Travel</t>
  </si>
  <si>
    <t>General travel budget for consultation</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</si>
  <si>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</si>
  <si>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 xml:space="preserve">Invasive species and disease management </t>
  </si>
  <si>
    <t xml:space="preserve">Addressing the threat of invasive species and disease to wildlife largely via additional funding for capacity. </t>
  </si>
  <si>
    <t xml:space="preserve">1. Additional resourcing to support butternut canker research, recovery and BMPs, including the establishment of citizen science program to become a butternut assessor. 
</t>
  </si>
  <si>
    <t xml:space="preserve">2. Additional resourcing to support research on the distribution of bats, and mechanisms on the spread of WNS, as well as communication/outreach plan to prevent the spread of WNS and disturbance to bats
</t>
  </si>
  <si>
    <t>3. Additional staff capacity throughout entire region to remove invasive species. 
-Includes on-the-ground action</t>
  </si>
  <si>
    <t xml:space="preserve">4. Clean equipment to prevent invasive species through installation of clean equipment stations and enforcement officers. 
-Includes on the ground action, education and enforcement . </t>
  </si>
  <si>
    <t xml:space="preserve">5. Mussel specific: Collaborate with the baitfish industry to reduce the impacts of commercial baitfishing on host species. Activities include:
- Liason for collaboration and workshops.
- Update baitfish guide to include information on the mussel life cycle and note potential host fishes and time frames when encystment is likely to occur
</t>
  </si>
  <si>
    <t xml:space="preserve">6. Conduct a review to understand what additional actions required to address invasive species prevention and education. Where gaps addressed, amplify and encourage more education components to make them more effective. Activities include: 
- Evaluating effectiveness of current strategies 
- Create an education campaign around introduced species such as bumble bee and honey bee. This could include education and outreach (work with local organizations that deliver pollinator messaging within the region to update it to include lanuguage around honey bees, share best practices)
- Work alongside Invasive Species Center and other groups that work on this programming already 
- Review will address invasive species classification under human-introduced, climate-change induced, accidental and incidental releases </t>
  </si>
  <si>
    <t xml:space="preserve">7. Additional resourcing for invasive zebra and quagga mussel control to help restore Diporeia and Mysis, which are the most important preyfood supply for ciscoes in lakes. Includes both an educational component and a research component. 
</t>
  </si>
  <si>
    <r>
      <rPr>
        <b/>
        <i/>
        <sz val="10"/>
        <color theme="1"/>
        <rFont val="Calibri"/>
      </rPr>
      <t xml:space="preserve">Additional resourcing to support butternut canker research, recovery and BMPs, including the establishment of citizen science program to become a butternut assessor. 
</t>
    </r>
    <r>
      <rPr>
        <i/>
        <sz val="10"/>
        <color theme="1"/>
        <rFont val="Calibri"/>
      </rPr>
      <t xml:space="preserve">
</t>
    </r>
  </si>
  <si>
    <t xml:space="preserve">Butternut </t>
  </si>
  <si>
    <t>Better understanding of disease, spread and management to support butternut recovery</t>
  </si>
  <si>
    <t>High uptake given that it's a research fund</t>
  </si>
  <si>
    <t>Low success given that we may not understand the disease that much better.</t>
  </si>
  <si>
    <t>Fund</t>
  </si>
  <si>
    <t xml:space="preserve">Additional funding beyond business as usual to support butternut. We stop funding in year 10 because the approaches needed may change (research may suggest we should try something else). </t>
  </si>
  <si>
    <t>To support proposal process/funding/citizen science training. Overhead included.</t>
  </si>
  <si>
    <t>App/website for citizen science. 1 time purchase (cloud credits may be needed, but hopefully captured within $10K).</t>
  </si>
  <si>
    <t>Communications Manager</t>
  </si>
  <si>
    <t>To support contracts, etc. for app development, develop materials for communications, etc. Overhead included.</t>
  </si>
  <si>
    <t xml:space="preserve">Additional resourcing to support research on the distribution of bats, and mechanisms on the spread of WNS, as well as communication/outreach plan to prevent the spread of WNS and disturbance to bats
</t>
  </si>
  <si>
    <t xml:space="preserve">Caves in area </t>
  </si>
  <si>
    <t>Bats (Eastern small-footed Myotis, Little Brown Myotis, Northern Myotis, Tri-colored Bat)</t>
  </si>
  <si>
    <t xml:space="preserve">Increase knowledge gaps and prevent disturbance to bats. </t>
  </si>
  <si>
    <t>High uptake because this is a fund.</t>
  </si>
  <si>
    <t xml:space="preserve">Lower success because it will be difficult to enforce reducing human disturbance to bats/ transmission of WNS. Been working on WNS for a while, and there is limited anticipation that additional research will help to prevent disturbance to bats. </t>
  </si>
  <si>
    <t xml:space="preserve">Funding pool to support the goals and actions outlined in the "National Plan to manage WNS in Canada" (a communication/outreach plan to prevent the spread of WNS), as well as ongoing research. We stop funding in year 10 because other approaches may be needed. </t>
  </si>
  <si>
    <t>To support proposal process/funding/knowledge/outreach/enagement to caving community. Overhead included.</t>
  </si>
  <si>
    <r>
      <rPr>
        <b/>
        <i/>
        <sz val="10"/>
        <color theme="1"/>
        <rFont val="Calibri"/>
      </rPr>
      <t xml:space="preserve">Additional staff capacity throughout entire region to remove invasive species. </t>
    </r>
    <r>
      <rPr>
        <i/>
        <sz val="10"/>
        <color theme="1"/>
        <rFont val="Calibri"/>
      </rPr>
      <t xml:space="preserve">
-Includes on-the-ground action</t>
    </r>
  </si>
  <si>
    <t>Most species - likely not bats or artificial structures</t>
  </si>
  <si>
    <t xml:space="preserve">Reduce competition between invasive and native species thereby allowing native species to increase in abundance </t>
  </si>
  <si>
    <t>Tons of work already happening here - no reason that there would be an issue with uptake.</t>
  </si>
  <si>
    <t>Invasives are going to come back.... it's an ongoing project</t>
  </si>
  <si>
    <t>100 summer students (working 16 weeks) to do invasive species removal.</t>
  </si>
  <si>
    <t>25 coordinators to manage 100 students and volunteers across entire study region. They work as volunteer coordinators for 20% of the time. 25*0.2. Overhead included.</t>
  </si>
  <si>
    <t>Truck Rentals</t>
  </si>
  <si>
    <t>25 trucks*4 - 4 students per truck</t>
  </si>
  <si>
    <t>Canoe</t>
  </si>
  <si>
    <t>canoe</t>
  </si>
  <si>
    <t>One-time cost for canoe purchase for doing invasive removals in aquatic regions.</t>
  </si>
  <si>
    <t>Shovels/Gloves</t>
  </si>
  <si>
    <t>per person</t>
  </si>
  <si>
    <t>Shovels/tools/gloves = $100*100people</t>
  </si>
  <si>
    <t>Volunteer Events</t>
  </si>
  <si>
    <t>events*coordinator</t>
  </si>
  <si>
    <t>Each coordinator does 5 volunteer events each year includes dispoal fees and food (5 events * 25 coordinators)</t>
  </si>
  <si>
    <r>
      <rPr>
        <b/>
        <i/>
        <sz val="10"/>
        <color theme="1"/>
        <rFont val="Calibri"/>
      </rPr>
      <t xml:space="preserve">Clean equipment to prevent invasive species through installation of clean equipment stations and enforcement officers. 
</t>
    </r>
    <r>
      <rPr>
        <i/>
        <sz val="10"/>
        <color theme="1"/>
        <rFont val="Calibri"/>
      </rPr>
      <t xml:space="preserve">-Includes on the ground action, education and enforcement </t>
    </r>
  </si>
  <si>
    <t xml:space="preserve">Reduce invasive species transmission between different habitats </t>
  </si>
  <si>
    <t>Encouraging uptake if funds are not an issue</t>
  </si>
  <si>
    <t>Moderate success as invasives would be reduced but still very present</t>
  </si>
  <si>
    <t xml:space="preserve">100 summer students (working 16 weeks). Have education/volonteer stewards to share information person-to-person (comment from experts: signs don't work). Prirotize high traffic boat launches and parks. Hire students regionally so no need for travelling fees/trucks. </t>
  </si>
  <si>
    <t>20 conservation officers working 0.2 (because of summers and this not being their only role). Officers are for boat launches (not terrestrial). Overhead included.</t>
  </si>
  <si>
    <t>Clean Equipment (aquatic)</t>
  </si>
  <si>
    <t>boat wash station</t>
  </si>
  <si>
    <r>
      <rPr>
        <sz val="10"/>
        <color theme="1"/>
        <rFont val="Calibri"/>
      </rPr>
      <t xml:space="preserve">All boat launches: 300-325 launches ($10K): </t>
    </r>
    <r>
      <rPr>
        <u/>
        <sz val="10"/>
        <color rgb="FF1155CC"/>
        <rFont val="Calibri"/>
      </rPr>
      <t>http://obvt.ca/fichiers/160620%20boat%20wash%20station%20cost%20OBVT-SENTINELLE%20English.pdf</t>
    </r>
  </si>
  <si>
    <t>To coordinate purchases, students, enforcement. Overhead included.</t>
  </si>
  <si>
    <t>Resources/signs/stickers/floting boat keys, etc for student outreach</t>
  </si>
  <si>
    <t>Clean Equipment (terrestrial)</t>
  </si>
  <si>
    <t>boot brushes</t>
  </si>
  <si>
    <t>$60 for a boot brushes and installment. 500 extra for the region.</t>
  </si>
  <si>
    <t>General travel for students</t>
  </si>
  <si>
    <t>General travel for enforcement</t>
  </si>
  <si>
    <r>
      <rPr>
        <b/>
        <i/>
        <sz val="10"/>
        <color theme="1"/>
        <rFont val="Calibri"/>
      </rPr>
      <t xml:space="preserve">Mussel specific: Collaborate with the baitfish industry to reduce the impacts of commercial baitfishing on host species </t>
    </r>
    <r>
      <rPr>
        <i/>
        <sz val="10"/>
        <color theme="1"/>
        <rFont val="Calibri"/>
      </rPr>
      <t xml:space="preserve">Activities include:
- Update baitfish guide to include information on the mussel life cycle and note potential host fishes and time frames when encystment is likely to occur
-Includes liason for collaboration and workshops </t>
    </r>
  </si>
  <si>
    <t xml:space="preserve">Waterways in study area </t>
  </si>
  <si>
    <t>freshwater mussels (eastern pondmussel, hickorynut, kidneyshell, mapleleaf, northern riffleshell, rainbow mollusc, rayed bean, round pigtoe, snuffbox, wavy-rayed lampmussel)</t>
  </si>
  <si>
    <t>Improve survival rates of mussels by ensuring healthy host fish population</t>
  </si>
  <si>
    <t>Communicator Officer</t>
  </si>
  <si>
    <t>Material already exists. Adding to the BMP/editing current BMP. Won't take long: 0.5 FTE. Overhead included.</t>
  </si>
  <si>
    <t>Liason Person</t>
  </si>
  <si>
    <t>To collaborate with baitfish industry, as well as interested stakeholders (NGOs) to work together to improve abundance of host fish. Overhead included.</t>
  </si>
  <si>
    <t>Workshops</t>
  </si>
  <si>
    <t>workshop</t>
  </si>
  <si>
    <t>Includes room rental, food. Could also do zooms if we need more touch points. Workshops are important for facilitating collaboration among groups.</t>
  </si>
  <si>
    <t>Travel for workshops and collaboration.</t>
  </si>
  <si>
    <r>
      <rPr>
        <b/>
        <i/>
        <sz val="10"/>
        <color theme="1"/>
        <rFont val="Calibri"/>
      </rPr>
      <t>Conduct a review to understand what additional actions are required to address invasive species prevention and education.</t>
    </r>
    <r>
      <rPr>
        <i/>
        <sz val="10"/>
        <color theme="1"/>
        <rFont val="Calibri"/>
      </rPr>
      <t xml:space="preserve"> </t>
    </r>
    <r>
      <rPr>
        <b/>
        <i/>
        <sz val="10"/>
        <color theme="1"/>
        <rFont val="Calibri"/>
      </rPr>
      <t xml:space="preserve">Where gaps addressed, amplify and encourage more education components to make them more effective. Activities include: 
</t>
    </r>
    <r>
      <rPr>
        <i/>
        <sz val="10"/>
        <color theme="1"/>
        <rFont val="Calibri"/>
      </rPr>
      <t xml:space="preserve">- Includes evaluating effectiveness of current strategies 
- Create an education campaign around introduced species such as bumble bee and honey bee. This could include education and outreach (work with local organizations that deliver pollinator messaging within the region to update it to include lanuguage around honey bees, share best practices)
- Work alongside Invasive Species Center and other groups that works on this programming already 
- Will address invasive species classification under human-introduced, climate-change induced, accidental and incidental releases </t>
    </r>
  </si>
  <si>
    <t xml:space="preserve">Most species - likely not bats or artifical structures </t>
  </si>
  <si>
    <t xml:space="preserve">Identify gaps and amplify work of organizations addressing these gaps </t>
  </si>
  <si>
    <t>Many groups already doing this, it will just require some tweaking/additional messaging</t>
  </si>
  <si>
    <t xml:space="preserve">Not a challenging message to grasp so should be successful/impactful </t>
  </si>
  <si>
    <t xml:space="preserve">Develop and implement education and outreach content and strategy; host focus groups; engage with partners who have existing messaging / pollinator programs. 
Overhead included. </t>
  </si>
  <si>
    <t xml:space="preserve">Support communication activities and develop materials. 
Overhead included. </t>
  </si>
  <si>
    <t>Communication expenses</t>
  </si>
  <si>
    <t>Pamphlets/infographic, website communication, posters in community areas</t>
  </si>
  <si>
    <t>Engagement expenses</t>
  </si>
  <si>
    <t>Hosting workshops/focus groups, travel</t>
  </si>
  <si>
    <t xml:space="preserve">Review all the current programs and policies. Make recommendations based on identified gaps. </t>
  </si>
  <si>
    <r>
      <rPr>
        <b/>
        <i/>
        <sz val="10"/>
        <color theme="1"/>
        <rFont val="Calibri"/>
      </rPr>
      <t>Additional resourcing for invasive zebra and quagga mussel control to help restore Diporeia and Mysis, which are the most important preyfood supply for ciscoes in lakes.</t>
    </r>
    <r>
      <rPr>
        <i/>
        <sz val="10"/>
        <color theme="1"/>
        <rFont val="Calibri"/>
      </rPr>
      <t xml:space="preserve"> Includes both an educational component and a research component. 
</t>
    </r>
  </si>
  <si>
    <t>Lakes and rivers in study area</t>
  </si>
  <si>
    <t xml:space="preserve">Shortnose cisco, shortjaw cisco </t>
  </si>
  <si>
    <t>To improve abundance of ciscoes by reducing impact from invasive mussels and enhancing food supply</t>
  </si>
  <si>
    <t xml:space="preserve">Support communication activities and develop materials to highlight importance of eliminating spread of zebra and quagga mussels
Overhead included. </t>
  </si>
  <si>
    <t xml:space="preserve">Defining scope and hotspots, approach for targeted action against zebra mussels
Overhead included. </t>
  </si>
  <si>
    <t>Funding for project implementation</t>
  </si>
  <si>
    <t>funds/year</t>
  </si>
  <si>
    <t>Funding to implement recommendations for targeted mussel action</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</si>
  <si>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</si>
  <si>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Restoration &amp; Regeneration</t>
  </si>
  <si>
    <t>Restoring and regenerating habitat for species within the project scope</t>
  </si>
  <si>
    <t xml:space="preserve">1.Install nest boxes and provide education on artificial nesting structures for bats, birds, turtles and snakes. Research includes designing and testing habitat enhancement techniques that increase the availability of optimal roosting locations for bats to raise young (minimum literature review; study design preparation for replication in gap areas). Activities include:
 -Install 1000 artificial nest boxes for barn owls,  turtles (LITTLE BOXES)
 - Install 500 artifical nest boxes for grey-rat snakes, chimney swifts and barn swallows (LARGE BOXES)
 -Amplify national bat box program (through community outreach (ex: Lake associations, Girl Guides, etc.), providing bat boxes) and an associated monitoring program to ensure success
 </t>
  </si>
  <si>
    <t>2.Restore and maintain 50km2 (total) of both inland and coastal sand dunes via:
 -Systematic conservation planning (i.e., research/planning), restoration of sand dunes (e.g., ensure stablization) and maintenance of newly restored area to restore this ecosystem and protect from extreme climate events. 
 -Will require coordination and collaboration among key stakeholders already working in this area.</t>
  </si>
  <si>
    <t>3. Naturalize and restore a total of 92.3km (1% of total shoreline in area) of riparian corridors and buffers and shorelines along water courses, with a specific focus on creating hibernacula for snakes. 
 Research: Analyze how climate change affects flow regimes and prioritize restoration accordingly. Prioritize areas under high threat or with high SAR.</t>
  </si>
  <si>
    <t>4. Restore 40km2 grassland habitat via:
 -Marginal land retirement
 -Prescribed burns to recreate suitable habitat (focus on areas of invasices live phrag. and buckthorn). This requires a research and education component re: fire training and development of best management practices/techniques.</t>
  </si>
  <si>
    <t>5. Restore 50km2 of wetlands and 25km2 for connectivity between existing wetlands, with a special focus on creating hibernacula for snakes</t>
  </si>
  <si>
    <t>6. Expand and create seed nurseries - specifically create a new nursery in eastern Ontario that specializes in Ecoregion 6 native plants - for habitat restoration. Develop a feasibility study prior to creating the new nursery</t>
  </si>
  <si>
    <t xml:space="preserve">7. Improve urban habitat complexity and connecitivity by planting pollinator gardens, shrubs and trees to provide suitable habitat throughout modified areas and improved connectivity and cooridors for wildlife movement (This includes giving away native species seeds). 
Includes education and communication component
</t>
  </si>
  <si>
    <t>8. Restore 1200km2 of forest. Activities include: 
 -Transition zones between core forests and altered habitats
 -Buffers within critical habitats
 -Areas that increase forest size
 -Focus on afforestation in the A to A track</t>
  </si>
  <si>
    <r>
      <rPr>
        <b/>
        <i/>
        <sz val="10"/>
        <color theme="1"/>
        <rFont val="Calibri"/>
      </rPr>
      <t xml:space="preserve">Install nest boxes and provide education on artificial nesting structures for bats, birds, turtles and snakes. 
</t>
    </r>
    <r>
      <rPr>
        <i/>
        <sz val="10"/>
        <color theme="1"/>
        <rFont val="Calibri"/>
      </rPr>
      <t xml:space="preserve"> -Install 1000 artificial nest boxes for barn owls, turtles (LITTLE BOXES)
 - Install 500 artifical nest boxes for grey-rat snakes, chimney swifts and barn swallows (LARGE BOXES)
 -Amplify national bat box program (through community outreach (ex: Lake associations, Girl Guides, etc.), providing bat boxes) and an associated monitoring program to ensure success
 Research: Design and test habitat enhancement techniques that increase the availability of optimal roosting locations for bats to raise young (minimum literature review; study design preparation for replication in gap areas)</t>
    </r>
  </si>
  <si>
    <t>Artificial structure species (barn swallow, barn owl, chimney swift), 
Snakes + turtles (Spiny Softshell,Butler's Gartersnake,Eastern Foxsnake,Eastern Hognose Snake,Eastern Milksnake,Eastern Ribbonsnake,Gray Ratsnake,Massasauga,Queensnake,Blanding's Turtle,Eastern Musk Turtle,Midland Painted Turtle,Northern Map Turtle,Snapping Turtle,Spotted Turtle,Wood Turtle)
 bats (eastern small-footed, little brown, northern, tri-colored)</t>
  </si>
  <si>
    <t>Promote safe nesting oppurtunities to increase nesting and survival rates of target species</t>
  </si>
  <si>
    <t>popular activity for communities, ease of building them</t>
  </si>
  <si>
    <t>based on lit, theses have low (30-50%) success rates</t>
  </si>
  <si>
    <t>Project and volunteer coordinator for building and distributing/installing boxes</t>
  </si>
  <si>
    <t xml:space="preserve">3 coordinators spending 10% of their time coordinating this projects (volunteers, box distribution) in 3 distinct areas (East, Centre, West), part of their duties is working with land owners where boxes have been put in to aggregate/analyse the data and information on sucess and report it out to public to showcase success. Overhead added. </t>
  </si>
  <si>
    <t>Field Tech leading communication and amplification of bat programs, box availability</t>
  </si>
  <si>
    <t xml:space="preserve">4 field tech spending time over the summer to communicate, install and monitor success of boxes (4*0.5). Overhead added. </t>
  </si>
  <si>
    <t>Technician performing lit. review and creating a plan for testing habitat enhancement techniques for birds and bats</t>
  </si>
  <si>
    <t xml:space="preserve">1 field tech doing the appropriate research and creating the plan, part of lit review is collecting baseline data to undertand where species are present and where this project would be succesful. Overhead added. </t>
  </si>
  <si>
    <t>Consummables</t>
  </si>
  <si>
    <t>Materials and construction costs for 1000 turtle, bird and bat boxes (little boxes) each year</t>
  </si>
  <si>
    <t>Box</t>
  </si>
  <si>
    <t>Targets, to be adjusted during project</t>
  </si>
  <si>
    <t>Materials and construction costs for 500 turtle and snake boxes (larger boxes) each year</t>
  </si>
  <si>
    <t>Technician performing lit. review and creating a plan for testing habitat enhancement techniques for snakes and turtles</t>
  </si>
  <si>
    <t xml:space="preserve">1 field tech doing the appropriate research and creating the plan,part of lit review is collecting baseline data to undertand where species are present and where this project would be succesful. Overhead added. </t>
  </si>
  <si>
    <t xml:space="preserve">Truck rental </t>
  </si>
  <si>
    <t>months</t>
  </si>
  <si>
    <t>4 trucks (1 per tech) for 6 months</t>
  </si>
  <si>
    <r>
      <rPr>
        <b/>
        <i/>
        <sz val="10"/>
        <color theme="1"/>
        <rFont val="Calibri"/>
      </rPr>
      <t xml:space="preserve">Restore and maintain 50km2 (total) of both inland and coastal sand dunes via:
</t>
    </r>
    <r>
      <rPr>
        <i/>
        <sz val="10"/>
        <color theme="1"/>
        <rFont val="Calibri"/>
      </rPr>
      <t xml:space="preserve"> -Systematic conservation planning (i.e., research/planning), restoration of sand dunes (e.g., ensure stablization) and maintenance of newly restored area to restore this ecosystem and protect from extreme climate events. 
 -Will require coordination and collaboration among key stakeholders already working in this area.</t>
    </r>
  </si>
  <si>
    <t xml:space="preserve">50km2 </t>
  </si>
  <si>
    <t>All sandy species:
 plants (deerberry, dwarf hackberry, Gillman's goldenrod, Hill's thistle, lowland toothcup, pitcher's thistle)
 Piping Plover
 Potentially Ghost Tiger Beetle</t>
  </si>
  <si>
    <t>Provide sufficient habitat for species in sandy habitats</t>
  </si>
  <si>
    <t>High uptake since most dunes are on Public lands (federal, provincial, CAs) and because they cannot be developped</t>
  </si>
  <si>
    <t>Requires ongoing maintenance</t>
  </si>
  <si>
    <t>Environmental scientist (mid-level)</t>
  </si>
  <si>
    <t xml:space="preserve">someone who udnerstands soils, vegetation, species, etc. who can look at historical dunes and compare with what is there now. Need a better understanding of the current state of dunes. Overhead added. </t>
  </si>
  <si>
    <t>Project coordinator</t>
  </si>
  <si>
    <t xml:space="preserve">Someone to coordinate the restoration and oversee maintenance which is usually done by volunteers. Overhead added. </t>
  </si>
  <si>
    <t>Restoration technician</t>
  </si>
  <si>
    <t xml:space="preserve">Someone responsible to implement the restoration and lead the maintenance following restoration. Overhead added. </t>
  </si>
  <si>
    <t>Equipment (tools, bags, fencing, gloves, PPE, screen, signage etc.)</t>
  </si>
  <si>
    <t>Per site</t>
  </si>
  <si>
    <t>Plants, mulch, tree guards</t>
  </si>
  <si>
    <t xml:space="preserve">Gas </t>
  </si>
  <si>
    <t xml:space="preserve">1 Per proj coord and restoration tech for 12 months </t>
  </si>
  <si>
    <t xml:space="preserve">1 for project coordinator, and 1 for restoration tech - based on gas values done in PAs per month. </t>
  </si>
  <si>
    <r>
      <rPr>
        <b/>
        <i/>
        <sz val="10"/>
        <color rgb="FF000000"/>
        <rFont val="Calibri"/>
      </rPr>
      <t xml:space="preserve">Naturalize and restore a total of 92.3km (1% of total shoreline in area) of riparian corridors and buffers and shorelines along water courses, with a specific focus on creating hibernacula for snakes. 
</t>
    </r>
    <r>
      <rPr>
        <i/>
        <sz val="10"/>
        <color rgb="FF000000"/>
        <rFont val="Calibri"/>
      </rPr>
      <t xml:space="preserve"> Research: Analyze how climate change affects flow regimes and prioritize restoration accordingly. Prioritize areas under high threat or with high SAR.</t>
    </r>
  </si>
  <si>
    <r>
      <rPr>
        <i/>
        <sz val="10"/>
        <color theme="1"/>
        <rFont val="Calibri"/>
      </rPr>
      <t>1% of total shoreline in study region</t>
    </r>
    <r>
      <rPr>
        <i/>
        <sz val="10"/>
        <color rgb="FFFF0000"/>
        <rFont val="Calibri"/>
      </rPr>
      <t xml:space="preserve"> </t>
    </r>
    <r>
      <rPr>
        <i/>
        <sz val="10"/>
        <color theme="1"/>
        <rFont val="Calibri"/>
      </rPr>
      <t>= 92.3km</t>
    </r>
  </si>
  <si>
    <t xml:space="preserve">Hine's emerald, - other insects?
 Riparian species (Bank swallow, Macropis cuckoo bee, Provancher's fleabane)
Herps (Jefferson Salamander, Unisexual Ambystoma, Spiny Softshell,Butler's Gartersnake,Common Five-lined Skink,Eastern Foxsnake,Eastern Hognose Snake,Eastern Milksnake,Eastern Ribbonsnake,Gray Ratsnake,Massasauga,Queensnake,Blanding's Turtle,Eastern Musk Turtle,Midland Painted Turtle,Northern Map Turtle,Snapping Turtle,Spotted Turtle,Wood Turtle, Western Chorus Frog)                                                        </t>
  </si>
  <si>
    <t>Improve current quality of riparian areas which will impact not only riparian habitats but adjacent wetland and terrestrial habitats as well</t>
  </si>
  <si>
    <t>Possible issues getting land owners on board,</t>
  </si>
  <si>
    <t>High confidence the ability</t>
  </si>
  <si>
    <t xml:space="preserve">Coordinators (E, Centre, W). Overhead added. </t>
  </si>
  <si>
    <t xml:space="preserve">6 techs, 100% of their time for 6 months. Overhead added. </t>
  </si>
  <si>
    <t>plants, mulch, tree guards</t>
  </si>
  <si>
    <t xml:space="preserve">per project site </t>
  </si>
  <si>
    <t>estimate 200 shoreline naturailzation projects addressing ~ 0.2km/year; 
5600 total sites over 28 years covering ~1,120km (~1% of total area in region)</t>
  </si>
  <si>
    <t>PPE, work gloves, shovels, cooler</t>
  </si>
  <si>
    <t>per region (E,W, Central)</t>
  </si>
  <si>
    <t>Excavator</t>
  </si>
  <si>
    <t>Per day</t>
  </si>
  <si>
    <t>10% of sites would need 1 day of excavator</t>
  </si>
  <si>
    <t>seeds</t>
  </si>
  <si>
    <t>kg</t>
  </si>
  <si>
    <t>estimate 200 shoreline naturailzation projects/year, 1kg per site, includes annual ground cover and native seed mix</t>
  </si>
  <si>
    <t>truck</t>
  </si>
  <si>
    <t>6 vehicle rental (1 per tech) for 6 months</t>
  </si>
  <si>
    <t>trailer</t>
  </si>
  <si>
    <t>item</t>
  </si>
  <si>
    <t>1 trailer purchase every 10 years</t>
  </si>
  <si>
    <t>student year</t>
  </si>
  <si>
    <t>Student to research impact of climate change on flow regimes and prioritize restoration. Overhead added.</t>
  </si>
  <si>
    <r>
      <rPr>
        <b/>
        <i/>
        <sz val="10"/>
        <color theme="1"/>
        <rFont val="Calibri"/>
      </rPr>
      <t xml:space="preserve">Restore 40km2 grassland habitat via:
</t>
    </r>
    <r>
      <rPr>
        <i/>
        <sz val="10"/>
        <color theme="1"/>
        <rFont val="Calibri"/>
      </rPr>
      <t xml:space="preserve"> -Marginal land retirement
 -Prescribed burns to recreate suitable habitat (focus on areas of invasices live phrag. and buckthorn)
- Requires a research and education component re: fire training and development of best management practices/techniques.</t>
    </r>
  </si>
  <si>
    <t>40km2</t>
  </si>
  <si>
    <t>Working landscape + open habitat species: 
 Birds (bobolink, eastern meadowlark, upland sandpiper, grasshopper sparrow, henslow's sparrow, short-eared owl, yellow-breasted chat)
 Insects (american bumblebee, gypsy cuckoo bumblebee, monarch, red tailed leafhopper, yellow-banded bumblebee)
 American badger 
 Plants (fork three-awned grass, hairy valerian)</t>
  </si>
  <si>
    <t>Increase available grassland habitat to promote survival of grassland species</t>
  </si>
  <si>
    <t>Incentive</t>
  </si>
  <si>
    <t>incentive for marginal land retirement</t>
  </si>
  <si>
    <t>km2</t>
  </si>
  <si>
    <t>Average of approximately 1 km2/year, amount determined by research</t>
  </si>
  <si>
    <t xml:space="preserve">Coordinating marginal land retirement program. Overhead added. </t>
  </si>
  <si>
    <t xml:space="preserve">Social science background, develop best social practices for prescribed burns through collaboration with Indigenous knowledge keepers. Overhead added. </t>
  </si>
  <si>
    <t xml:space="preserve">Burn coordinator, Someone to identify potential land, organize the burns, liaise with relevant stakeholders/Indigenous communities, etc. Overhead added. </t>
  </si>
  <si>
    <t>Honoraria</t>
  </si>
  <si>
    <t>Honoraria for Indigenous participation in perscribed burns, estimating 5 people * 5 days per year * 850$ per day</t>
  </si>
  <si>
    <t>Communication</t>
  </si>
  <si>
    <t>Support precribed burn project, communicate with public</t>
  </si>
  <si>
    <t>Communication material</t>
  </si>
  <si>
    <t>Communication material to be regularly updated to inform public on burns</t>
  </si>
  <si>
    <t>Training</t>
  </si>
  <si>
    <t>Training course for prescribed burns</t>
  </si>
  <si>
    <t>Costs to train 5 people/year for the first 10 years, RX100 prescribed burn course; estimating $350 course fee + 16h course @ $20/hr ($320) + per diem ($160) + accomodation ($300) + travel/mileage ($200)</t>
  </si>
  <si>
    <t>Standard cost for burns</t>
  </si>
  <si>
    <t>Cost to hire experts to lead the burn, estimate $500 flat/burn + $6,700/km2. planning 1km2/year over 20 years</t>
  </si>
  <si>
    <t>75km2</t>
  </si>
  <si>
    <t xml:space="preserve">All wetland species:
 Plants (american water-willow, black ash, eastern prairie fringed orchid, hill's pondweed, small white lady's slipper, swamp rose-mallow, tuberous indian-plantain, ogden's pondweed)
 Birds (black tern, king rail, least bittern, rusty blackbird, yellow rail, louisiana waterthrush, prothonotary warbler)
 Insects (bogbean buckmoth, hine's emerald)
 Spotted gar
 Western chorus frog
 Snakes + turtles (Spiny Softshell,Butler's Gartersnake,Eastern Foxsnake,Eastern Hognose Snake,Eastern Milksnake,Eastern Ribbonsnake,Gray Ratsnake,Massasauga,Queensnake,Blanding's Turtle,Eastern Musk Turtle,Midland Painted Turtle,Northern Map Turtle,Snapping Turtle,Spotted Turtle,Wood Turtle)
</t>
  </si>
  <si>
    <t>Improve connectivity between wetlands to increase recruitment rate via both more access suitable habitat and faciliating migration to reduce possibility of population sinks</t>
  </si>
  <si>
    <t>Restoration ('new' wetlands)</t>
  </si>
  <si>
    <t>Price of restoration/m2 (known based on expertise)</t>
  </si>
  <si>
    <t>m2</t>
  </si>
  <si>
    <t>The price per m2 is known based on expert knowledge; This includes baseline data colleciton, design, construction, post monitoring, contigency, future maintenance, staff costs</t>
  </si>
  <si>
    <t>Restoration (connectivity between wetlands)</t>
  </si>
  <si>
    <t>Environmental scientist</t>
  </si>
  <si>
    <t xml:space="preserve">Someone to explore the feasibility of large-scale wetland restoratino, including identifying priority areas (both wetlands and connectivity between wetlands). Overhead added. </t>
  </si>
  <si>
    <r>
      <rPr>
        <b/>
        <i/>
        <sz val="10"/>
        <color theme="1"/>
        <rFont val="Calibri"/>
      </rPr>
      <t xml:space="preserve">Expand and create seed nurseries - specifically create a new nursery in eastern Ontario  that specializes in Ecoregion 6 native plants  - for habitat restoration. </t>
    </r>
    <r>
      <rPr>
        <i/>
        <sz val="10"/>
        <color theme="1"/>
        <rFont val="Calibri"/>
      </rPr>
      <t>Develop a feasibility study prior to creating the new nursery</t>
    </r>
  </si>
  <si>
    <t>Increase abundance and diversity of native plant species to compete with invasive plant species</t>
  </si>
  <si>
    <t>very popular, uptake won't be an issue</t>
  </si>
  <si>
    <t>taken from SRSS feasibiltiy study</t>
  </si>
  <si>
    <t>Consultant fee</t>
  </si>
  <si>
    <t>Fee</t>
  </si>
  <si>
    <t xml:space="preserve">A consultant to determine feasibility for the creation of 3 greenhouses (W, Central, E). Overhead added. </t>
  </si>
  <si>
    <t>Equipment</t>
  </si>
  <si>
    <t>greenhouse</t>
  </si>
  <si>
    <t>Equipment for the creation of 3 new nurseries in Eastern Ontatario, includes: building materials, capital costs</t>
  </si>
  <si>
    <t>general labour costs</t>
  </si>
  <si>
    <t xml:space="preserve">General Labour to run the greehouse every year: 1FT manager, 1FT maintenance, 1 FT grower/horticulturist + 18ish seasonal workers (thinning, sowing, harvesting). Overhead added. </t>
  </si>
  <si>
    <t>Profit</t>
  </si>
  <si>
    <t>Profit from selling of seeds, plants</t>
  </si>
  <si>
    <t>Operating costs</t>
  </si>
  <si>
    <t>Electricity, fertilizer, water, heating, etc.</t>
  </si>
  <si>
    <t>fund</t>
  </si>
  <si>
    <t>grant</t>
  </si>
  <si>
    <t>Grants for extablished nurseries to expand operations and build capacity</t>
  </si>
  <si>
    <t xml:space="preserve">Coordinator to manage the fund. Overhead added. </t>
  </si>
  <si>
    <r>
      <rPr>
        <b/>
        <i/>
        <sz val="11"/>
        <color rgb="FF000000"/>
        <rFont val="Calibri"/>
      </rPr>
      <t xml:space="preserve">Improve urban habitat complexity and connecitivity by planting pollinator gardens, shrubs and trees to provide suitable habitat throughout modified areas and improved connectivity and cooridors for wildlife movement. </t>
    </r>
    <r>
      <rPr>
        <i/>
        <sz val="11"/>
        <color rgb="FF000000"/>
        <rFont val="Calibri"/>
      </rPr>
      <t xml:space="preserve">Activities include: </t>
    </r>
    <r>
      <rPr>
        <b/>
        <i/>
        <sz val="11"/>
        <color rgb="FF000000"/>
        <rFont val="Calibri"/>
      </rPr>
      <t xml:space="preserve">
</t>
    </r>
    <r>
      <rPr>
        <i/>
        <sz val="11"/>
        <color rgb="FF000000"/>
        <rFont val="Calibri"/>
      </rPr>
      <t>- Education and communication component
- Giving away native species seeds</t>
    </r>
  </si>
  <si>
    <t>Urban areas within study area</t>
  </si>
  <si>
    <r>
      <rPr>
        <i/>
        <sz val="10"/>
        <color theme="1"/>
        <rFont val="Calibri"/>
      </rPr>
      <t xml:space="preserve">All species? Specific species? </t>
    </r>
    <r>
      <rPr>
        <i/>
        <sz val="10"/>
        <color rgb="FFFF0000"/>
        <rFont val="Calibri"/>
      </rPr>
      <t xml:space="preserve">- need to specify. </t>
    </r>
  </si>
  <si>
    <t>To utilize all areas to increase biodiversity abundance and diversity in unconvential landscapes</t>
  </si>
  <si>
    <t>Outreach technican</t>
  </si>
  <si>
    <t>PTE</t>
  </si>
  <si>
    <t xml:space="preserve">Staff costs to lead outreach coms and education of benefit, 50% FTE for each 'region' (E, W, Central), auditing success by contacting participants. Overhead added. </t>
  </si>
  <si>
    <t>Seeds</t>
  </si>
  <si>
    <t>seed packs</t>
  </si>
  <si>
    <t>1000 seed packets per region (E, W, central)</t>
  </si>
  <si>
    <t>Comsummable</t>
  </si>
  <si>
    <t>Event materials</t>
  </si>
  <si>
    <t>Public event materials (banners, tables, etc.) to be updated every 5 years</t>
  </si>
  <si>
    <t>Material (pamphlets, infographics, etc.) to be updated and reprinted every 5 years</t>
  </si>
  <si>
    <t>Mileage to travel through the region</t>
  </si>
  <si>
    <t>Mileage for the 3 techs to travel throughout their region (estimating 3000km per season)</t>
  </si>
  <si>
    <r>
      <rPr>
        <b/>
        <i/>
        <sz val="11"/>
        <color rgb="FF000000"/>
        <rFont val="Calibri"/>
      </rPr>
      <t>Restore 1200km2 of forest including</t>
    </r>
    <r>
      <rPr>
        <i/>
        <sz val="11"/>
        <color rgb="FF000000"/>
        <rFont val="Calibri"/>
      </rPr>
      <t>:
 -Transition zones between core forests and altered habitats
 -Buffers within critical habitats
 -Areas that increase forest size
 -Focus on afforestation in the A to A track</t>
    </r>
  </si>
  <si>
    <t>1200km2</t>
  </si>
  <si>
    <t xml:space="preserve">All forest and mixed forest species:
 Forest + mixed forest Plants (blunt-lobed woodsia, broach beech fern, butternut, american ginseng, goldenseal, green dragon, hart's tongue fern, pale-bellied forst lichen, four-leaved milkweed, spotted wintergreen)
 Forest + mixed forest birds (eastern wood pewee, redheaded woodpecker, acadian flycather, canada warbler, cerulean warbler, golden-winged warbler, kirtland's warbler, olive sided flycatcher, wood thrush)
 Forest + mixed forest mammals (black bear, eastern wolf, gray fox)
 Forest + mixed forest herps (Jefferson salamander, unisexual ambystoma)
 West virgina white 
  Snakes + turtles (Spiny Softshell,Butler's Gartersnake,Eastern Foxsnake,Eastern Hognose Snake,Eastern Milksnake,Eastern Ribbonsnake,Gray Ratsnake,Massasauga,Queensnake,Blanding's Turtle,Eastern Musk Turtle,Midland Painted Turtle,Northern Map Turtle,Snapping Turtle,Spotted Turtle,Wood Turtle)
</t>
  </si>
  <si>
    <t>Increase available forested habitat with high connectivity to promote survival of forest species</t>
  </si>
  <si>
    <t>nurseries will participate, but difficult to find land to do so</t>
  </si>
  <si>
    <t>Program coordinator</t>
  </si>
  <si>
    <t xml:space="preserve">1 coordinator per sub-region (W, E, Central), working with the techs and bringing in volunteers to help with planting. Overhead added. </t>
  </si>
  <si>
    <t>Project technician</t>
  </si>
  <si>
    <t xml:space="preserve">2 techs per sub-region working with the coordinator. Overhead added. </t>
  </si>
  <si>
    <t>Shrubs, understory plants, non-commercial species</t>
  </si>
  <si>
    <t>per plant</t>
  </si>
  <si>
    <t>1200km2 over 28 years = 43km2/yr; estimating 50 plants/ha = 5000plants/km2 = 215,000plants/yr</t>
  </si>
  <si>
    <t>Comsummables</t>
  </si>
  <si>
    <t>Equipment (PPE, gloves, shovels, etc. )</t>
  </si>
  <si>
    <t>per region</t>
  </si>
  <si>
    <t xml:space="preserve">Rental truck </t>
  </si>
  <si>
    <t>1 truck per region (3 total) for 6 months of the year</t>
  </si>
  <si>
    <t>Trailer</t>
  </si>
  <si>
    <t>per trailer</t>
  </si>
  <si>
    <t>1 trailer per truck, more cost effective to purchase the trailer, estimating a 10 yr life for each trailer</t>
  </si>
  <si>
    <t>Contractor (for the planting)</t>
  </si>
  <si>
    <t xml:space="preserve">Same price as consultant - a check in every 5 years?  Overhead included. </t>
  </si>
  <si>
    <t xml:space="preserve">Native trees </t>
  </si>
  <si>
    <t xml:space="preserve">per ha </t>
  </si>
  <si>
    <t xml:space="preserve">After 2 Billion Trees project ends and to add onto the shrubs, understory and plants to create complex ecosystems. Pricing based on expert estimate of $2 per seedling and roughly 1000 seedlings per ha. </t>
  </si>
  <si>
    <r>
      <rPr>
        <sz val="11"/>
        <color theme="1"/>
        <rFont val="Calibri"/>
      </rPr>
      <t xml:space="preserve">PLEASE REFER TO THE </t>
    </r>
    <r>
      <rPr>
        <i/>
        <sz val="11"/>
        <color theme="1"/>
        <rFont val="Calibri"/>
      </rPr>
      <t>INSTRUCTIONS &amp; DEFINITIONS</t>
    </r>
    <r>
      <rPr>
        <sz val="11"/>
        <color theme="1"/>
        <rFont val="Calibri"/>
      </rPr>
      <t xml:space="preserve"> TAB AND THE </t>
    </r>
    <r>
      <rPr>
        <i/>
        <sz val="11"/>
        <color theme="1"/>
        <rFont val="Calibri"/>
      </rPr>
      <t>EXAMPLE</t>
    </r>
    <r>
      <rPr>
        <sz val="11"/>
        <color theme="1"/>
        <rFont val="Calibri"/>
      </rPr>
      <t xml:space="preserve"> TAB FOR INFORMATION ON HOW TO FILL IN THIS SHEET</t>
    </r>
  </si>
  <si>
    <t>To increase the amount of biodiversity and species at risk within habitats and through practises of industry</t>
  </si>
  <si>
    <t xml:space="preserve">1. Outreach and relationship building with industry (forestry, mining, quarrying, energy), stakeholders (CAs, ENGOs), and rightsholders by providing educational and communication materials around current BMPs. This includes:
 - having 3 staff 
- increasing awareness about critical habitats, and specifically alvar habitats </t>
  </si>
  <si>
    <t>2. Enhance native planting through education and increasing capacity by providing incentives for nurseries to carry more native plant stock. This includes:
 -Incentivizing nuseries to carry a minimum of 10% native stock (10% to begin, this can progressively increase over the 28years as this becomes successful and more popular)
 -Adopt education/signs standards to showcase which plants are native, and alternatively highlight which plants are non-native and can become invasive</t>
  </si>
  <si>
    <t xml:space="preserve">3. Provide incentives to promote better conservation of forests (rather than additional regulations/enforcement). Incentives could support actions such as:
 -Tree planting over and above requirements
 -Tree marking 
 -Collaborations among groups (i.e., Forest Ontario and Ontario Woodlot)
 -Integrating wildlife-friendly conservation actions
- Strengthen current incentive programs like MFTIP 
</t>
  </si>
  <si>
    <t xml:space="preserve">4. Create standards for effective stormwater ponds management and maintenance including creation and execution of BMPs. This includes: 
 -Adding natural channel design
 - landscaping the adjacent lands with native plant species maximizing opportunities to enhance SAR habitat
 - create buffers around stormwater ponds to maximize them as much as possible, this will better connect to natural channels 
 - thermal mitigation to minimize impact on SAR
 - educate/create awareness developpers, municipalities on the BMPs for stormwater ponds
 - create BMPs for stormwater pond maintenance
 - Requires a-priori evaluation of facilities for prioritization of modifications.
</t>
  </si>
  <si>
    <t xml:space="preserve">5.Apply and enforce incentivize low-impact development to manage stormwater run-off in 10 priority areas. Examples of work could include rain gardens, greef roofs, permable surfaces, etc. This includes informing industry (developers), municipalities (variety of scales)
</t>
  </si>
  <si>
    <t xml:space="preserve">6. Review current dam BMPs and append with standardized practises that will consider environmental prioritizes such as maintaining natural flow from dams that cannot be removed. These BMPs will consider:
 -Restrictions on water inflow and outflow during key seasons, including maintaining functioning flood plains through policy. 
 -Improved water management plans
 -Awareness/ public education
</t>
  </si>
  <si>
    <t>7. Update current BMPS and promote best practices and collaborate with industry leaders to address impact of water quality specifically for mussels. This includes :
 -Limit the effects of drainage activities on mussel habitat (associated with agriculture and construction activities)
 -Address siltation and turbidity for mussel habitat</t>
  </si>
  <si>
    <t xml:space="preserve">8. Reduce window strikes for birds by educating and enforcing current BMPs for new builds in urban areas (amplifying FLAP guidelines)                                                </t>
  </si>
  <si>
    <r>
      <rPr>
        <b/>
        <i/>
        <sz val="10"/>
        <color theme="1"/>
        <rFont val="Calibri"/>
      </rPr>
      <t xml:space="preserve">Outreach and relationship building with industry (forestry, mining, quarrying, energy), stakeholders (CAs, ENGOs), and rightsholders by providing educational and communication materials around current BMPs. </t>
    </r>
    <r>
      <rPr>
        <i/>
        <sz val="10"/>
        <color theme="1"/>
        <rFont val="Calibri"/>
      </rPr>
      <t xml:space="preserve">This includes:
 - having 3 staff 
- increasing awareness about critical habitats and specifically alvar habitats </t>
    </r>
  </si>
  <si>
    <r>
      <rPr>
        <i/>
        <sz val="10"/>
        <color theme="1"/>
        <rFont val="Calibri"/>
      </rPr>
      <t xml:space="preserve">All species? Specific species? </t>
    </r>
    <r>
      <rPr>
        <i/>
        <sz val="10"/>
        <color rgb="FFFF0000"/>
        <rFont val="Calibri"/>
      </rPr>
      <t xml:space="preserve">- specify </t>
    </r>
  </si>
  <si>
    <t>To reduce impact of destructive practises that impact SAR at every stage of site development</t>
  </si>
  <si>
    <t>Industry, etc. are likely to listen</t>
  </si>
  <si>
    <t>Industry, etc. not likely to actually act on the BMPs</t>
  </si>
  <si>
    <t xml:space="preserve">3 staff (Central, E, W) whose roles are to connect to educate on BMPs, what they are, how they can be applied, examples, etc. Overhead added. </t>
  </si>
  <si>
    <t>A staff person to research existing BMPs, prepare documents for education. Overhead not added because it seems seasonal?</t>
  </si>
  <si>
    <t xml:space="preserve">Translator </t>
  </si>
  <si>
    <t xml:space="preserve">translation of BMP documents into french for greater uptake across study area, translation of communication material. Overhead included. </t>
  </si>
  <si>
    <t>Travel</t>
  </si>
  <si>
    <t>Mileage and gas for travel to build relationships</t>
  </si>
  <si>
    <t>Estimating 5000km/coordinator</t>
  </si>
  <si>
    <t>Coms material (ie., workshop?)</t>
  </si>
  <si>
    <t>Pamphlets, 1 pagers, info graphics</t>
  </si>
  <si>
    <t>Creation, printing and updating of communication material</t>
  </si>
  <si>
    <r>
      <rPr>
        <b/>
        <i/>
        <sz val="10"/>
        <color theme="1"/>
        <rFont val="Calibri"/>
      </rPr>
      <t xml:space="preserve">Enhance native planting through education and increasing capacity by providing incentives for nurseries to carry more native plant stock.  </t>
    </r>
    <r>
      <rPr>
        <i/>
        <sz val="10"/>
        <color theme="1"/>
        <rFont val="Calibri"/>
      </rPr>
      <t xml:space="preserve">This includes: </t>
    </r>
    <r>
      <rPr>
        <b/>
        <i/>
        <sz val="10"/>
        <color theme="1"/>
        <rFont val="Calibri"/>
      </rPr>
      <t xml:space="preserve">
</t>
    </r>
    <r>
      <rPr>
        <i/>
        <sz val="10"/>
        <color theme="1"/>
        <rFont val="Calibri"/>
      </rPr>
      <t>- Incentivizing nuseries to carry a minimum of 10% native stock (10% to begin, this can progressively increase over the 28 years as this becomes successful and more popular)
 -Adopt education/signs standards to showcase which plants are native, and alternatively highlight which plants are non-native and can become invasive</t>
    </r>
  </si>
  <si>
    <t>All species (this is to create stock for restoration projects)</t>
  </si>
  <si>
    <t>Growers unlikely to want to change what they currently do</t>
  </si>
  <si>
    <t>Likely very popular once implemented</t>
  </si>
  <si>
    <t>Project coordinators for communciation and outreach</t>
  </si>
  <si>
    <t xml:space="preserve">2 staff to lead outreach to nurseries, communication, lead the granting process to incentivize growers to have a portion of their stock native. Overhead added. </t>
  </si>
  <si>
    <t xml:space="preserve">Native plant stock grant </t>
  </si>
  <si>
    <t>Granting for growers to increase the portion of stock as native</t>
  </si>
  <si>
    <t>Technician</t>
  </si>
  <si>
    <t xml:space="preserve">training/leading workshops, evaluating the nurseries. Overhead added. </t>
  </si>
  <si>
    <t>Program manager</t>
  </si>
  <si>
    <t xml:space="preserve">Fund manager. Overhead added. </t>
  </si>
  <si>
    <t>Pamphlets, 1 pagers, etc.</t>
  </si>
  <si>
    <t>to be updated and reprinted every 5 years</t>
  </si>
  <si>
    <t xml:space="preserve">Mileage to travel around the region </t>
  </si>
  <si>
    <t xml:space="preserve">Travel for the 2 project coordinators to travel to connect with growers, etc. </t>
  </si>
  <si>
    <r>
      <rPr>
        <b/>
        <i/>
        <sz val="10"/>
        <color rgb="FF000000"/>
        <rFont val="Calibri"/>
      </rPr>
      <t xml:space="preserve">Provide incentives to promote better conservation of forests (rather than additional regulations/enforcement). Incentives could support actions such as:
</t>
    </r>
    <r>
      <rPr>
        <i/>
        <sz val="10"/>
        <color rgb="FF000000"/>
        <rFont val="Calibri"/>
      </rPr>
      <t xml:space="preserve"> -Tree planting over and above requirements
 -Tree marking 
 -Collaborations among groups (i.e., Forest Ontario and Ontario Woodlot)
 -Integrating wildlife-friendly conservation actions
- Strengthen current incentive programs like MFTIP </t>
    </r>
  </si>
  <si>
    <t>Forest and mixed forest habitat in study area</t>
  </si>
  <si>
    <t>All forest and mixed forest species:
 Forest + mixed forest Plants (blunt-lobed woodsia, broach beech fern, butternut, american ginseng, goldenseal, green dragon, hart's tongue fern, pale-bellied forst lichen, four-leaved milkweed, spotted wintergreen)
 Forest + mixed forest birds (eastern wood pewee, redheaded woodpecker, acadian flycather, canada warbler, cerulean warbler, golden-winged warbler, kirtland's warbler, olive sided flycatcher, wood thrush)
 Forest + mixed forest mammals (black bear, eastern wolf, gray fox)
 Forest + mixed forest herps (Jefferson salamander, unisexual ambystoma)
 West virgina white</t>
  </si>
  <si>
    <t>Ensuring habitat quantity and quality for forest-dependent species by incentivizing better practises</t>
  </si>
  <si>
    <t xml:space="preserve">Consumable </t>
  </si>
  <si>
    <t xml:space="preserve">Incentive fund </t>
  </si>
  <si>
    <t>Funds to be used for general forest conservation for use by industry for innovation and implementation.  Bring about changes within industry and further best practises (ie.  nature-based climate solutions, sustainable forestry)</t>
  </si>
  <si>
    <t xml:space="preserve">Policy fund </t>
  </si>
  <si>
    <t xml:space="preserve">Funds that groups can use to do advocacy work to challenge industry standards and policy. Create relationship between various groups.  </t>
  </si>
  <si>
    <t xml:space="preserve">Fund manager </t>
  </si>
  <si>
    <t xml:space="preserve">To create and manage both funds, does outreach and communications (may be multiple people, but 1 FTE overall) . Overhead added. </t>
  </si>
  <si>
    <r>
      <rPr>
        <b/>
        <i/>
        <sz val="10"/>
        <color theme="1"/>
        <rFont val="Calibri"/>
      </rPr>
      <t xml:space="preserve">Create standards for effective stormwater ponds management and maintenance including creation and execution of BMPs. </t>
    </r>
    <r>
      <rPr>
        <i/>
        <sz val="10"/>
        <color theme="1"/>
        <rFont val="Calibri"/>
      </rPr>
      <t>This includes: 
 -Adding natural channel design
 - landscaping the adjacent lands with native plant species maximizing opportunities to enhance SAR habitat
 - create buffers around stormwater ponds to maximize them as much as possible, this will better connect to natural channels 
 - thermal mitigation to minimize impact on SAR
 - educate/create awareness developpers, municipalities on the BMPs for stormwater ponds
 - create BMPs for stormwater pond maintenance
 - Requires a-priori evaluation of facilities for prioritization of modifications.</t>
    </r>
  </si>
  <si>
    <t>Urban and wetland areas?</t>
  </si>
  <si>
    <t>Address water overflow and run-off by improving current structures used to control it</t>
  </si>
  <si>
    <t>Very likely, lots of momentum due to new storm water mangement guidelines that are to be released soon</t>
  </si>
  <si>
    <t>Implementation is likely, people want 'beautification' of ponds because they are part of their community</t>
  </si>
  <si>
    <t>Environmental Engineer</t>
  </si>
  <si>
    <t xml:space="preserve">Assessing and updating existing BMPs, determine gaps and address them; create list of BMPs for stormwater pond maintenance, including better timing recommendations, mitigation of impact on SAR. Overhead added. </t>
  </si>
  <si>
    <t>Project coordinator/communication coordinator</t>
  </si>
  <si>
    <t xml:space="preserve">Ongoing education for developpers, municipalities on BMPs.Overhead added. </t>
  </si>
  <si>
    <t xml:space="preserve">Pamphlets, infographics, 1 pagers, etc. </t>
  </si>
  <si>
    <t>To be updated and reprinted every 5 years</t>
  </si>
  <si>
    <t>Environmental Technician</t>
  </si>
  <si>
    <t xml:space="preserve">Techs to assess and monitoring the impacts of  implementing BMPs. Overhead added. </t>
  </si>
  <si>
    <t>mileage</t>
  </si>
  <si>
    <t>Travel to assess and monitor</t>
  </si>
  <si>
    <r>
      <rPr>
        <b/>
        <i/>
        <sz val="10"/>
        <color theme="1"/>
        <rFont val="Calibri"/>
      </rPr>
      <t xml:space="preserve">Apply and incentivize low-impact development to manage stormwater run-off in 10 priority areas. </t>
    </r>
    <r>
      <rPr>
        <i/>
        <sz val="10"/>
        <color theme="1"/>
        <rFont val="Calibri"/>
      </rPr>
      <t>Examples of work could include rain gardens, greef roofs, permable surfaces, etc.
Includes informing industry (developers), municipalities (variety of scales)</t>
    </r>
  </si>
  <si>
    <t xml:space="preserve">10 priority areas </t>
  </si>
  <si>
    <t>Address water overflow and run-off by adding new structures used to control it</t>
  </si>
  <si>
    <t>Very popular idea, will have no issues getting people to apply</t>
  </si>
  <si>
    <t>This type of project is usually quite successul because we know what needs to get done</t>
  </si>
  <si>
    <t>Environmental consultant</t>
  </si>
  <si>
    <t xml:space="preserve">Research to determine priorities, based on soil, water regime, current impact/erosion levels, official plan ammendment/new developement areas, etc. Overhead added. </t>
  </si>
  <si>
    <t xml:space="preserve">To coordinate the fund. Overhead added. </t>
  </si>
  <si>
    <t>larger scale funds (for municipalities, industry or smaller-scale projects)</t>
  </si>
  <si>
    <t>Grant per year</t>
  </si>
  <si>
    <t>Every priority area should have 1 large-scale project and multiple smaller-scale projects</t>
  </si>
  <si>
    <t xml:space="preserve">Education and outreach to keep people informed. Overhead added. </t>
  </si>
  <si>
    <r>
      <rPr>
        <b/>
        <i/>
        <sz val="10"/>
        <color theme="1"/>
        <rFont val="Calibri"/>
      </rPr>
      <t xml:space="preserve">Review current dam BMPs and append with standardized practises that will consider environmental prioritizes such as maintaining natural flow from dams that cannot be removed. </t>
    </r>
    <r>
      <rPr>
        <i/>
        <sz val="10"/>
        <color theme="1"/>
        <rFont val="Calibri"/>
      </rPr>
      <t xml:space="preserve">These BMPs will consider:
 -Restrictions on water inflow and outflow during key seasons, including maintaining functioning flood plains through policy. 
 -Improved water management plans
 -Awareness/ public education re: dams 
</t>
    </r>
  </si>
  <si>
    <t>Effective water management practise that prioritize positive impacts and reduce negative impacts to SAR</t>
  </si>
  <si>
    <t>Balance between ecological needs, flooding needs, etc. make it less likely to be successful</t>
  </si>
  <si>
    <t>Engineer</t>
  </si>
  <si>
    <t xml:space="preserve">Research and creation of the BMPs that consider types of dams, watersheds, position of dams, eflows, stream order, catchment area, stressors, baseline data. Overhead added. </t>
  </si>
  <si>
    <t>Scientist</t>
  </si>
  <si>
    <t>Environmental tech for monitoring</t>
  </si>
  <si>
    <t xml:space="preserve">Monitor the implementation of BMPs post publication. Overhead added. </t>
  </si>
  <si>
    <t>Communication materials</t>
  </si>
  <si>
    <t>Pamphlets, 1 pagers, infographics, etc</t>
  </si>
  <si>
    <t>To be updated and reprninted every 5 years</t>
  </si>
  <si>
    <t>Mileage to review and monitor BMP implementation</t>
  </si>
  <si>
    <r>
      <rPr>
        <b/>
        <i/>
        <sz val="11"/>
        <color rgb="FF000000"/>
        <rFont val="Calibri"/>
      </rPr>
      <t xml:space="preserve">Update current BMPS and promote best practices and collaborate with industry leaders to address impact of water quality specifically for mussels. </t>
    </r>
    <r>
      <rPr>
        <i/>
        <sz val="11"/>
        <color rgb="FF000000"/>
        <rFont val="Calibri"/>
      </rPr>
      <t>This includes 
 -Limit the effects of drainage activities on mussel habitat (associated with agriculture and construction activities)
 -Address siltation and turbidity for mussel habitat</t>
    </r>
  </si>
  <si>
    <t>Improve mussel habitat to increase survival rates</t>
  </si>
  <si>
    <t>easily done for construction acitivities, more challenging in agricultural settings</t>
  </si>
  <si>
    <t>if BMPS are implemented, we should see an improvement in habitat, but not as much as if it were legislated</t>
  </si>
  <si>
    <t>labour</t>
  </si>
  <si>
    <t>Scientist, mid-level</t>
  </si>
  <si>
    <t xml:space="preserve">Assessing and updating existing BMPs, determine gaps and address them; considering construction and agriculture. Overhead added. </t>
  </si>
  <si>
    <t>communications/outreach person</t>
  </si>
  <si>
    <t xml:space="preserve">someone to get the word out, share new BMPs with appropriate industry, stakeholders, rightsholders. Overhead added. </t>
  </si>
  <si>
    <t>Communications - Pamphlets, 1 pagers, infographics</t>
  </si>
  <si>
    <t>Urban areas</t>
  </si>
  <si>
    <t>Increase survival by decreasing risk during migration</t>
  </si>
  <si>
    <t>outreach and communication coordinator</t>
  </si>
  <si>
    <t xml:space="preserve">Someone to lead campaigns to inform and educate industry, building owners, municipalities, perform site visits and recommend options based on BMPs. Overhead added. </t>
  </si>
  <si>
    <t>funds for buildings that require retrofitting</t>
  </si>
  <si>
    <t>3 regions (E, W, central) with 50k/year; funds are available for stickers, landscaping, lighting changes, other deterrents, etc.</t>
  </si>
  <si>
    <t xml:space="preserve">Mileage for a staff person to travel and do site assessments, education, visits, etc. </t>
  </si>
  <si>
    <t xml:space="preserve">Someone to manager the fund. Overhead added. </t>
  </si>
  <si>
    <t>Strategy</t>
  </si>
  <si>
    <t>S9</t>
  </si>
  <si>
    <t>S10</t>
  </si>
  <si>
    <t>S11</t>
  </si>
  <si>
    <t>S12</t>
  </si>
  <si>
    <t>S13</t>
  </si>
  <si>
    <t>S14</t>
  </si>
  <si>
    <t>S15</t>
  </si>
  <si>
    <t>Feasibility</t>
  </si>
  <si>
    <t>Total Costs</t>
  </si>
  <si>
    <t>Annualized Costs</t>
  </si>
  <si>
    <t>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</si>
</sst>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8" formatCode="&quot;$&quot;#,##0.00;[Red]\-&quot;$&quot;#,##0.00"/>
    <numFmt numFmtId="43" formatCode="_-* #,##0.00_-;\-* #,##0.00_-;_-* &quot;-&quot;??_-;_-@_-"/>
    <numFmt numFmtId="167" formatCode="&quot;$&quot;#,##0.00"/>
    <numFmt numFmtId="169" formatCode="0.0%"/>
    <numFmt numFmtId="170" formatCode="&quot;$&quot;#,##0"/>
  </numFmts>
  <fonts count="52" x14ac:knownFonts="1">
    <font>
      <sz val="11"/>
      <color theme="1"/>
      <name val="Calibri"/>
      <scheme val="minor"/>
    </font>
    <font>
      <sz val="11"/>
      <color theme="1"/>
      <name val="Calibri"/>
      <family val="2"/>
      <scheme val="minor"/>
    </font>
    <font>
      <b/>
      <sz val="10"/>
      <color theme="1"/>
      <name val="Calibri"/>
    </font>
    <font>
      <sz val="10"/>
      <color theme="1"/>
      <name val="Calibri"/>
    </font>
    <font>
      <i/>
      <sz val="10"/>
      <color theme="1"/>
      <name val="Calibri"/>
    </font>
    <font>
      <sz val="11"/>
      <name val="Calibri"/>
    </font>
    <font>
      <b/>
      <i/>
      <sz val="10"/>
      <color theme="1"/>
      <name val="Calibri"/>
    </font>
    <font>
      <b/>
      <sz val="10"/>
      <color rgb="FF3F3F76"/>
      <name val="Calibri"/>
    </font>
    <font>
      <sz val="10"/>
      <color rgb="FF3F3F76"/>
      <name val="Calibri"/>
    </font>
    <font>
      <sz val="11"/>
      <color theme="1"/>
      <name val="Calibri"/>
    </font>
    <font>
      <b/>
      <sz val="11"/>
      <color theme="1"/>
      <name val="Calibri"/>
    </font>
    <font>
      <i/>
      <sz val="11"/>
      <color theme="1"/>
      <name val="Calibri"/>
    </font>
    <font>
      <sz val="11"/>
      <color theme="1"/>
      <name val="Calibri"/>
    </font>
    <font>
      <b/>
      <sz val="10"/>
      <color rgb="FF3F3F3F"/>
      <name val="Calibri"/>
    </font>
    <font>
      <i/>
      <sz val="11"/>
      <color rgb="FF7F7F7F"/>
      <name val="Calibri"/>
    </font>
    <font>
      <i/>
      <sz val="10"/>
      <color rgb="FF3F3F3F"/>
      <name val="Calibri"/>
    </font>
    <font>
      <b/>
      <i/>
      <sz val="10"/>
      <color rgb="FF3F3F3F"/>
      <name val="Calibri"/>
    </font>
    <font>
      <b/>
      <u/>
      <sz val="10"/>
      <color rgb="FF7F7F7F"/>
      <name val="Calibri"/>
    </font>
    <font>
      <sz val="10"/>
      <color rgb="FF7F7F7F"/>
      <name val="Calibri"/>
    </font>
    <font>
      <b/>
      <u/>
      <sz val="10"/>
      <color rgb="FF7F7F7F"/>
      <name val="Calibri"/>
    </font>
    <font>
      <b/>
      <sz val="11"/>
      <color rgb="FFFA7D00"/>
      <name val="Calibri"/>
    </font>
    <font>
      <b/>
      <u/>
      <sz val="10"/>
      <color rgb="FF7F7F7F"/>
      <name val="Calibri"/>
    </font>
    <font>
      <b/>
      <sz val="11"/>
      <color rgb="FF000000"/>
      <name val="Calibri"/>
    </font>
    <font>
      <b/>
      <i/>
      <sz val="11"/>
      <color theme="1"/>
      <name val="Calibri"/>
    </font>
    <font>
      <i/>
      <sz val="11"/>
      <color rgb="FF000000"/>
      <name val="Calibri"/>
    </font>
    <font>
      <sz val="11"/>
      <color rgb="FF000000"/>
      <name val="Calibri"/>
    </font>
    <font>
      <i/>
      <sz val="10"/>
      <color rgb="FF000000"/>
      <name val="Calibri"/>
    </font>
    <font>
      <i/>
      <sz val="11"/>
      <color rgb="FF000000"/>
      <name val="Calibri"/>
    </font>
    <font>
      <sz val="11"/>
      <color rgb="FF000000"/>
      <name val="Calibri"/>
    </font>
    <font>
      <sz val="11"/>
      <color rgb="FF3F3F76"/>
      <name val="Calibri"/>
    </font>
    <font>
      <b/>
      <sz val="11"/>
      <color theme="1"/>
      <name val="Calibri"/>
    </font>
    <font>
      <i/>
      <sz val="10"/>
      <color rgb="FFFF0000"/>
      <name val="Calibri"/>
    </font>
    <font>
      <i/>
      <strike/>
      <sz val="10"/>
      <color theme="1"/>
      <name val="Calibri"/>
    </font>
    <font>
      <b/>
      <i/>
      <sz val="10"/>
      <color rgb="FF000000"/>
      <name val="Calibri"/>
    </font>
    <font>
      <sz val="11"/>
      <color rgb="FF3F3F76"/>
      <name val="Calibri"/>
    </font>
    <font>
      <b/>
      <u/>
      <sz val="11"/>
      <color rgb="FF7F7F7F"/>
      <name val="Calibri"/>
    </font>
    <font>
      <b/>
      <i/>
      <sz val="11"/>
      <color rgb="FFFF00FF"/>
      <name val="Calibri"/>
    </font>
    <font>
      <i/>
      <strike/>
      <sz val="10"/>
      <color rgb="FF000000"/>
      <name val="Calibri"/>
    </font>
    <font>
      <i/>
      <sz val="10"/>
      <color rgb="FFFF00FF"/>
      <name val="Calibri"/>
    </font>
    <font>
      <b/>
      <u/>
      <sz val="10"/>
      <color rgb="FF3F3F3F"/>
      <name val="Calibri"/>
    </font>
    <font>
      <b/>
      <u/>
      <sz val="10"/>
      <color rgb="FF3F3F3F"/>
      <name val="Calibri"/>
    </font>
    <font>
      <b/>
      <u/>
      <sz val="10"/>
      <color rgb="FF3F3F3F"/>
      <name val="Calibri"/>
    </font>
    <font>
      <sz val="10"/>
      <color rgb="FF000000"/>
      <name val="Calibri"/>
    </font>
    <font>
      <u/>
      <sz val="10"/>
      <color theme="1"/>
      <name val="Calibri"/>
    </font>
    <font>
      <sz val="11"/>
      <color rgb="FFFF00FF"/>
      <name val="Calibri"/>
    </font>
    <font>
      <i/>
      <sz val="11"/>
      <color rgb="FFFF00FF"/>
      <name val="Calibri"/>
    </font>
    <font>
      <b/>
      <sz val="11"/>
      <color rgb="FF000000"/>
      <name val="Calibri"/>
    </font>
    <font>
      <b/>
      <i/>
      <sz val="11"/>
      <color rgb="FF000000"/>
      <name val="Calibri"/>
    </font>
    <font>
      <i/>
      <u/>
      <sz val="10"/>
      <color rgb="FF000000"/>
      <name val="Calibri"/>
    </font>
    <font>
      <b/>
      <i/>
      <u/>
      <sz val="10"/>
      <color theme="1"/>
      <name val="Calibri"/>
    </font>
    <font>
      <u/>
      <sz val="10"/>
      <color rgb="FF1155CC"/>
      <name val="Calibri"/>
    </font>
    <font>
      <sz val="11"/>
      <color theme="1"/>
      <name val="Calibri"/>
      <scheme val="minor"/>
    </font>
  </fonts>
  <fills count="12">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FFCC99"/>
        <bgColor rgb="FFFFCC99"/>
      </patternFill>
    </fill>
    <fill>
      <patternFill patternType="solid">
        <fgColor rgb="FFD4EAF3"/>
        <bgColor rgb="FFD4EAF3"/>
      </patternFill>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00FF00"/>
        <bgColor rgb="FF00FF00"/>
      </patternFill>
    </fill>
    <fill>
      <patternFill patternType="solid">
        <fgColor rgb="FFFFFF00"/>
        <bgColor rgb="FFFFFF00"/>
      </patternFill>
    </fill>
  </fills>
  <borders count="66">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double">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7F7F7F"/>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medium">
        <color rgb="FF000000"/>
      </top>
      <bottom/>
      <diagonal/>
    </border>
    <border>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right/>
      <top/>
      <bottom/>
      <diagonal/>
    </border>
    <border>
      <left/>
      <right/>
      <top style="medium">
        <color rgb="FF000000"/>
      </top>
      <bottom/>
      <diagonal/>
    </border>
    <border>
      <left/>
      <right/>
      <top style="double">
        <color rgb="FF000000"/>
      </top>
      <bottom/>
      <diagonal/>
    </border>
    <border>
      <left/>
      <right/>
      <top style="double">
        <color rgb="FF000000"/>
      </top>
      <bottom/>
      <diagonal/>
    </border>
    <border>
      <left/>
      <right/>
      <top style="double">
        <color rgb="FF000000"/>
      </top>
      <bottom/>
      <diagonal/>
    </border>
    <border>
      <left/>
      <right style="thin">
        <color rgb="FF7F7F7F"/>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43" fontId="51" fillId="0" borderId="0" applyFont="0" applyFill="0" applyBorder="0" applyAlignment="0" applyProtection="0"/>
  </cellStyleXfs>
  <cellXfs count="342">
    <xf numFmtId="0" fontId="0" fillId="0" borderId="0" xfId="0"/>
    <xf numFmtId="0" fontId="3" fillId="0" borderId="0" xfId="0" applyFont="1" applyAlignment="1">
      <alignment vertical="top" wrapText="1"/>
    </xf>
    <xf numFmtId="0" fontId="9" fillId="0" borderId="0" xfId="0" applyFont="1"/>
    <xf numFmtId="0" fontId="10" fillId="2" borderId="11" xfId="0" applyFont="1" applyFill="1" applyBorder="1" applyAlignment="1">
      <alignment horizontal="right"/>
    </xf>
    <xf numFmtId="0" fontId="11" fillId="2" borderId="14" xfId="0" applyFont="1" applyFill="1" applyBorder="1" applyAlignment="1">
      <alignment vertical="top" wrapText="1"/>
    </xf>
    <xf numFmtId="0" fontId="11" fillId="2" borderId="15" xfId="0" applyFont="1" applyFill="1" applyBorder="1" applyAlignment="1">
      <alignment vertical="top" wrapText="1"/>
    </xf>
    <xf numFmtId="0" fontId="11" fillId="0" borderId="0" xfId="0" applyFont="1" applyAlignment="1">
      <alignment vertical="top" wrapText="1"/>
    </xf>
    <xf numFmtId="0" fontId="10" fillId="2" borderId="16" xfId="0" applyFont="1" applyFill="1" applyBorder="1" applyAlignment="1">
      <alignment horizontal="right"/>
    </xf>
    <xf numFmtId="0" fontId="11" fillId="2" borderId="7" xfId="0" applyFont="1" applyFill="1" applyBorder="1" applyAlignment="1">
      <alignment vertical="top"/>
    </xf>
    <xf numFmtId="0" fontId="11" fillId="2" borderId="17" xfId="0" applyFont="1" applyFill="1" applyBorder="1" applyAlignment="1">
      <alignment horizontal="left" vertical="top" wrapText="1"/>
    </xf>
    <xf numFmtId="0" fontId="11" fillId="0" borderId="0" xfId="0" applyFont="1" applyAlignment="1">
      <alignment horizontal="left" vertical="top" wrapText="1"/>
    </xf>
    <xf numFmtId="0" fontId="10" fillId="2" borderId="16" xfId="0" applyFont="1" applyFill="1" applyBorder="1" applyAlignment="1">
      <alignment horizontal="right" vertical="top"/>
    </xf>
    <xf numFmtId="0" fontId="11" fillId="2" borderId="7" xfId="0" applyFont="1" applyFill="1" applyBorder="1" applyAlignment="1">
      <alignment horizontal="left" vertical="top" wrapText="1"/>
    </xf>
    <xf numFmtId="0" fontId="2" fillId="0" borderId="18" xfId="0" applyFont="1" applyBorder="1" applyAlignment="1">
      <alignment horizontal="center" vertical="top" wrapText="1"/>
    </xf>
    <xf numFmtId="0" fontId="2" fillId="0" borderId="19" xfId="0" applyFont="1" applyBorder="1" applyAlignment="1">
      <alignment horizontal="center" vertical="top" wrapText="1"/>
    </xf>
    <xf numFmtId="9" fontId="3" fillId="0" borderId="20" xfId="0" applyNumberFormat="1" applyFont="1" applyBorder="1" applyAlignment="1">
      <alignment horizontal="center"/>
    </xf>
    <xf numFmtId="8" fontId="4" fillId="0" borderId="21" xfId="0" applyNumberFormat="1" applyFont="1" applyBorder="1" applyAlignment="1">
      <alignment horizontal="center" vertical="top" wrapText="1"/>
    </xf>
    <xf numFmtId="0" fontId="10" fillId="2" borderId="22" xfId="0" applyFont="1" applyFill="1" applyBorder="1" applyAlignment="1">
      <alignment horizontal="right" vertical="top"/>
    </xf>
    <xf numFmtId="0" fontId="4" fillId="2" borderId="23" xfId="0" applyFont="1" applyFill="1" applyBorder="1" applyAlignment="1">
      <alignment horizontal="left"/>
    </xf>
    <xf numFmtId="0" fontId="11" fillId="2" borderId="23" xfId="0" applyFont="1" applyFill="1" applyBorder="1" applyAlignment="1">
      <alignment horizontal="left" vertical="top" wrapText="1"/>
    </xf>
    <xf numFmtId="0" fontId="11" fillId="2" borderId="24" xfId="0" applyFont="1" applyFill="1" applyBorder="1" applyAlignment="1">
      <alignment horizontal="left" vertical="top" wrapText="1"/>
    </xf>
    <xf numFmtId="169" fontId="3" fillId="0" borderId="25" xfId="0" applyNumberFormat="1" applyFont="1" applyBorder="1" applyAlignment="1">
      <alignment horizontal="center"/>
    </xf>
    <xf numFmtId="8" fontId="4" fillId="0" borderId="26" xfId="0" applyNumberFormat="1" applyFont="1" applyBorder="1" applyAlignment="1">
      <alignment horizontal="center" vertical="top" wrapText="1"/>
    </xf>
    <xf numFmtId="0" fontId="10" fillId="0" borderId="27" xfId="0" applyFont="1" applyBorder="1" applyAlignment="1">
      <alignment horizontal="right" vertical="top"/>
    </xf>
    <xf numFmtId="0" fontId="4" fillId="0" borderId="27" xfId="0" applyFont="1" applyBorder="1" applyAlignment="1">
      <alignment horizontal="left"/>
    </xf>
    <xf numFmtId="0" fontId="11" fillId="0" borderId="27" xfId="0" applyFont="1" applyBorder="1" applyAlignment="1">
      <alignment horizontal="left" vertical="top" wrapText="1"/>
    </xf>
    <xf numFmtId="0" fontId="11" fillId="0" borderId="27" xfId="0" applyFont="1" applyBorder="1" applyAlignment="1">
      <alignment vertical="top" wrapText="1"/>
    </xf>
    <xf numFmtId="0" fontId="12" fillId="0" borderId="27" xfId="0" applyFont="1" applyBorder="1"/>
    <xf numFmtId="0" fontId="12" fillId="5" borderId="7" xfId="0" applyFont="1" applyFill="1" applyBorder="1" applyAlignment="1">
      <alignment vertical="top"/>
    </xf>
    <xf numFmtId="0" fontId="12" fillId="5" borderId="7" xfId="0" applyFont="1" applyFill="1" applyBorder="1" applyAlignment="1">
      <alignment horizontal="left" vertical="top" wrapText="1"/>
    </xf>
    <xf numFmtId="0" fontId="12" fillId="5" borderId="7" xfId="0" applyFont="1" applyFill="1" applyBorder="1" applyAlignment="1">
      <alignment vertical="top" wrapText="1"/>
    </xf>
    <xf numFmtId="0" fontId="12" fillId="5" borderId="7" xfId="0" applyFont="1" applyFill="1" applyBorder="1"/>
    <xf numFmtId="0" fontId="12" fillId="0" borderId="0" xfId="0"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right" vertical="top"/>
    </xf>
    <xf numFmtId="0" fontId="12" fillId="0" borderId="0" xfId="0" applyFont="1" applyAlignment="1">
      <alignment vertical="top" wrapText="1"/>
    </xf>
    <xf numFmtId="0" fontId="12" fillId="0" borderId="0" xfId="0" applyFont="1"/>
    <xf numFmtId="0" fontId="10" fillId="2" borderId="11" xfId="0" applyFont="1" applyFill="1" applyBorder="1" applyAlignment="1">
      <alignment horizontal="left" vertical="top"/>
    </xf>
    <xf numFmtId="0" fontId="11" fillId="2" borderId="14" xfId="0" applyFont="1" applyFill="1" applyBorder="1" applyAlignment="1">
      <alignment horizontal="left" vertical="top" wrapText="1"/>
    </xf>
    <xf numFmtId="0" fontId="10" fillId="2" borderId="14" xfId="0" applyFont="1" applyFill="1" applyBorder="1" applyAlignment="1">
      <alignment horizontal="right" vertical="top"/>
    </xf>
    <xf numFmtId="0" fontId="11" fillId="2" borderId="15" xfId="0" applyFont="1" applyFill="1" applyBorder="1" applyAlignment="1">
      <alignment horizontal="left" vertical="top" wrapText="1"/>
    </xf>
    <xf numFmtId="0" fontId="4" fillId="2" borderId="7" xfId="0" applyFont="1" applyFill="1" applyBorder="1" applyAlignment="1">
      <alignment horizontal="left"/>
    </xf>
    <xf numFmtId="0" fontId="11" fillId="2" borderId="7" xfId="0" applyFont="1" applyFill="1" applyBorder="1" applyAlignment="1">
      <alignment horizontal="left" wrapText="1"/>
    </xf>
    <xf numFmtId="0" fontId="10" fillId="2" borderId="7" xfId="0" applyFont="1" applyFill="1" applyBorder="1" applyAlignment="1">
      <alignment horizontal="right"/>
    </xf>
    <xf numFmtId="0" fontId="4" fillId="2" borderId="7" xfId="0" applyFont="1" applyFill="1" applyBorder="1"/>
    <xf numFmtId="0" fontId="11" fillId="2" borderId="7" xfId="0" applyFont="1" applyFill="1" applyBorder="1"/>
    <xf numFmtId="0" fontId="11" fillId="2" borderId="7" xfId="0" applyFont="1" applyFill="1" applyBorder="1" applyAlignment="1">
      <alignment horizontal="left"/>
    </xf>
    <xf numFmtId="0" fontId="11" fillId="2" borderId="17" xfId="0" applyFont="1" applyFill="1" applyBorder="1" applyAlignment="1">
      <alignment vertical="top"/>
    </xf>
    <xf numFmtId="0" fontId="11" fillId="0" borderId="0" xfId="0" applyFont="1" applyAlignment="1">
      <alignment vertical="top"/>
    </xf>
    <xf numFmtId="0" fontId="11" fillId="2" borderId="17" xfId="0" applyFont="1" applyFill="1" applyBorder="1" applyAlignment="1">
      <alignment horizontal="left" vertical="top"/>
    </xf>
    <xf numFmtId="0" fontId="11" fillId="0" borderId="0" xfId="0" applyFont="1" applyAlignment="1">
      <alignment horizontal="left" vertical="top"/>
    </xf>
    <xf numFmtId="0" fontId="10" fillId="2" borderId="16" xfId="0" applyFont="1" applyFill="1" applyBorder="1" applyAlignment="1">
      <alignment horizontal="right" vertical="top" wrapText="1"/>
    </xf>
    <xf numFmtId="0" fontId="12" fillId="2" borderId="17" xfId="0" applyFont="1" applyFill="1" applyBorder="1"/>
    <xf numFmtId="0" fontId="10" fillId="2" borderId="16" xfId="0" applyFont="1" applyFill="1" applyBorder="1" applyAlignment="1">
      <alignment horizontal="right" wrapText="1"/>
    </xf>
    <xf numFmtId="0" fontId="2" fillId="3" borderId="31" xfId="0" applyFont="1" applyFill="1" applyBorder="1" applyAlignment="1">
      <alignment horizontal="center"/>
    </xf>
    <xf numFmtId="0" fontId="2" fillId="3" borderId="32" xfId="0" applyFont="1" applyFill="1" applyBorder="1" applyAlignment="1">
      <alignment horizontal="center"/>
    </xf>
    <xf numFmtId="9" fontId="3" fillId="3" borderId="16" xfId="0" applyNumberFormat="1" applyFont="1" applyFill="1" applyBorder="1" applyAlignment="1">
      <alignment horizontal="center"/>
    </xf>
    <xf numFmtId="8" fontId="13" fillId="3" borderId="17" xfId="0" applyNumberFormat="1" applyFont="1" applyFill="1" applyBorder="1" applyAlignment="1">
      <alignment horizontal="center" wrapText="1"/>
    </xf>
    <xf numFmtId="8" fontId="13" fillId="0" borderId="0" xfId="0" applyNumberFormat="1" applyFont="1" applyAlignment="1">
      <alignment wrapText="1"/>
    </xf>
    <xf numFmtId="0" fontId="10" fillId="2" borderId="22" xfId="0" applyFont="1" applyFill="1" applyBorder="1" applyAlignment="1">
      <alignment horizontal="right" vertical="top" wrapText="1"/>
    </xf>
    <xf numFmtId="0" fontId="11" fillId="2" borderId="23" xfId="0" applyFont="1" applyFill="1" applyBorder="1" applyAlignment="1">
      <alignment vertical="top"/>
    </xf>
    <xf numFmtId="0" fontId="11" fillId="2" borderId="23" xfId="0" applyFont="1" applyFill="1" applyBorder="1" applyAlignment="1">
      <alignment horizontal="left" vertical="top"/>
    </xf>
    <xf numFmtId="0" fontId="14" fillId="2" borderId="23" xfId="0" applyFont="1" applyFill="1" applyBorder="1" applyAlignment="1">
      <alignment vertical="top"/>
    </xf>
    <xf numFmtId="0" fontId="12" fillId="2" borderId="23" xfId="0" applyFont="1" applyFill="1" applyBorder="1"/>
    <xf numFmtId="0" fontId="12" fillId="2" borderId="24" xfId="0" applyFont="1" applyFill="1" applyBorder="1"/>
    <xf numFmtId="169" fontId="3" fillId="3" borderId="22" xfId="0" applyNumberFormat="1" applyFont="1" applyFill="1" applyBorder="1" applyAlignment="1">
      <alignment horizontal="center"/>
    </xf>
    <xf numFmtId="8" fontId="13" fillId="3" borderId="24" xfId="0" applyNumberFormat="1" applyFont="1" applyFill="1" applyBorder="1" applyAlignment="1">
      <alignment horizontal="center" wrapText="1"/>
    </xf>
    <xf numFmtId="0" fontId="10" fillId="0" borderId="0" xfId="0" applyFont="1" applyAlignment="1">
      <alignment horizontal="right" vertical="top" wrapText="1"/>
    </xf>
    <xf numFmtId="0" fontId="14" fillId="0" borderId="0" xfId="0" applyFont="1" applyAlignment="1">
      <alignment vertical="top"/>
    </xf>
    <xf numFmtId="0" fontId="15" fillId="0" borderId="0" xfId="0" applyFont="1" applyAlignment="1">
      <alignment vertical="center" wrapText="1"/>
    </xf>
    <xf numFmtId="0" fontId="16" fillId="0" borderId="0" xfId="0" applyFont="1" applyAlignment="1">
      <alignment wrapText="1"/>
    </xf>
    <xf numFmtId="0" fontId="13" fillId="0" borderId="0" xfId="0" applyFont="1" applyAlignment="1">
      <alignment wrapText="1"/>
    </xf>
    <xf numFmtId="0" fontId="7" fillId="4" borderId="11" xfId="0" applyFont="1" applyFill="1" applyBorder="1" applyAlignment="1">
      <alignment horizontal="right" vertical="top" wrapText="1"/>
    </xf>
    <xf numFmtId="9" fontId="8" fillId="4" borderId="14" xfId="0" applyNumberFormat="1" applyFont="1" applyFill="1" applyBorder="1" applyAlignment="1">
      <alignment horizontal="center" vertical="top"/>
    </xf>
    <xf numFmtId="0" fontId="4" fillId="2" borderId="14" xfId="0" applyFont="1" applyFill="1" applyBorder="1"/>
    <xf numFmtId="0" fontId="4" fillId="2" borderId="15" xfId="0" applyFont="1" applyFill="1" applyBorder="1"/>
    <xf numFmtId="0" fontId="7" fillId="4" borderId="16" xfId="0" applyFont="1" applyFill="1" applyBorder="1" applyAlignment="1">
      <alignment horizontal="right" vertical="top" wrapText="1"/>
    </xf>
    <xf numFmtId="9" fontId="8" fillId="4" borderId="7" xfId="0" applyNumberFormat="1" applyFont="1" applyFill="1" applyBorder="1" applyAlignment="1">
      <alignment horizontal="center" vertical="top"/>
    </xf>
    <xf numFmtId="0" fontId="4" fillId="2" borderId="17" xfId="0" applyFont="1" applyFill="1" applyBorder="1"/>
    <xf numFmtId="9" fontId="15" fillId="0" borderId="0" xfId="0" applyNumberFormat="1" applyFont="1" applyAlignment="1">
      <alignment horizontal="center" wrapText="1"/>
    </xf>
    <xf numFmtId="0" fontId="10" fillId="0" borderId="0" xfId="0" applyFont="1" applyAlignment="1">
      <alignment vertical="top" wrapText="1"/>
    </xf>
    <xf numFmtId="0" fontId="13" fillId="3" borderId="22" xfId="0" applyFont="1" applyFill="1" applyBorder="1" applyAlignment="1">
      <alignment horizontal="right" vertical="top" wrapText="1"/>
    </xf>
    <xf numFmtId="9" fontId="13" fillId="3" borderId="23" xfId="0" applyNumberFormat="1" applyFont="1" applyFill="1" applyBorder="1" applyAlignment="1">
      <alignment horizontal="center" vertical="top"/>
    </xf>
    <xf numFmtId="0" fontId="12" fillId="2" borderId="23" xfId="0" applyFont="1" applyFill="1" applyBorder="1" applyAlignment="1">
      <alignment horizontal="left" vertical="top" wrapText="1"/>
    </xf>
    <xf numFmtId="0" fontId="10" fillId="2" borderId="23" xfId="0" applyFont="1" applyFill="1" applyBorder="1" applyAlignment="1">
      <alignment horizontal="left" vertical="top" wrapText="1"/>
    </xf>
    <xf numFmtId="9" fontId="15" fillId="0" borderId="0" xfId="0" applyNumberFormat="1" applyFont="1" applyAlignment="1">
      <alignment horizontal="center"/>
    </xf>
    <xf numFmtId="8" fontId="13" fillId="0" borderId="0" xfId="0" applyNumberFormat="1" applyFont="1"/>
    <xf numFmtId="167" fontId="12" fillId="0" borderId="0" xfId="0" applyNumberFormat="1" applyFont="1"/>
    <xf numFmtId="0" fontId="14" fillId="0" borderId="0" xfId="0" applyFont="1"/>
    <xf numFmtId="0" fontId="10" fillId="0" borderId="0" xfId="0" applyFont="1" applyAlignment="1">
      <alignment horizontal="left" vertical="top" wrapText="1"/>
    </xf>
    <xf numFmtId="0" fontId="2" fillId="0" borderId="33" xfId="0" applyFont="1" applyBorder="1" applyAlignment="1">
      <alignment horizontal="left" wrapText="1"/>
    </xf>
    <xf numFmtId="0" fontId="2" fillId="0" borderId="34" xfId="0" applyFont="1" applyBorder="1" applyAlignment="1">
      <alignment horizontal="center" wrapText="1"/>
    </xf>
    <xf numFmtId="0" fontId="7" fillId="4" borderId="34" xfId="0" applyFont="1" applyFill="1" applyBorder="1" applyAlignment="1">
      <alignment horizontal="center" wrapText="1"/>
    </xf>
    <xf numFmtId="0" fontId="2" fillId="3" borderId="34" xfId="0" applyFont="1" applyFill="1" applyBorder="1" applyAlignment="1">
      <alignment horizontal="center" wrapText="1"/>
    </xf>
    <xf numFmtId="0" fontId="18" fillId="3" borderId="7" xfId="0" applyFont="1" applyFill="1" applyBorder="1"/>
    <xf numFmtId="0" fontId="3" fillId="0" borderId="38" xfId="0" applyFont="1" applyBorder="1" applyAlignment="1">
      <alignment horizontal="left" vertical="top" wrapText="1"/>
    </xf>
    <xf numFmtId="0" fontId="3" fillId="0" borderId="39" xfId="0" applyFont="1" applyBorder="1" applyAlignment="1">
      <alignment horizontal="left" vertical="top" wrapText="1"/>
    </xf>
    <xf numFmtId="0" fontId="3" fillId="0" borderId="39" xfId="0" applyFont="1" applyBorder="1" applyAlignment="1">
      <alignment horizontal="center" vertical="top" wrapText="1"/>
    </xf>
    <xf numFmtId="0" fontId="8" fillId="4" borderId="40" xfId="0" applyFont="1" applyFill="1" applyBorder="1" applyAlignment="1">
      <alignment horizontal="right" vertical="top" wrapText="1"/>
    </xf>
    <xf numFmtId="6" fontId="8" fillId="4" borderId="40" xfId="0" applyNumberFormat="1" applyFont="1" applyFill="1" applyBorder="1" applyAlignment="1">
      <alignment horizontal="right" vertical="top" wrapText="1"/>
    </xf>
    <xf numFmtId="167" fontId="3" fillId="0" borderId="39" xfId="0" applyNumberFormat="1" applyFont="1" applyBorder="1" applyAlignment="1">
      <alignment horizontal="right" vertical="top"/>
    </xf>
    <xf numFmtId="167" fontId="2" fillId="3" borderId="40" xfId="0" applyNumberFormat="1" applyFont="1" applyFill="1" applyBorder="1" applyAlignment="1">
      <alignment horizontal="center" vertical="top"/>
    </xf>
    <xf numFmtId="1" fontId="8" fillId="4" borderId="40" xfId="0" applyNumberFormat="1" applyFont="1" applyFill="1" applyBorder="1" applyAlignment="1">
      <alignment horizontal="center" vertical="top"/>
    </xf>
    <xf numFmtId="167" fontId="20" fillId="3" borderId="44" xfId="0" applyNumberFormat="1" applyFont="1" applyFill="1" applyBorder="1" applyAlignment="1">
      <alignment horizontal="right"/>
    </xf>
    <xf numFmtId="0" fontId="20" fillId="3" borderId="44" xfId="0" applyFont="1" applyFill="1" applyBorder="1" applyAlignment="1">
      <alignment horizontal="right"/>
    </xf>
    <xf numFmtId="0" fontId="3" fillId="0" borderId="45" xfId="0" applyFont="1" applyBorder="1" applyAlignment="1">
      <alignment horizontal="left" vertical="top" wrapText="1"/>
    </xf>
    <xf numFmtId="0" fontId="3" fillId="0" borderId="46" xfId="0" applyFont="1" applyBorder="1" applyAlignment="1">
      <alignment horizontal="left" vertical="top" wrapText="1"/>
    </xf>
    <xf numFmtId="0" fontId="3" fillId="0" borderId="46" xfId="0" applyFont="1" applyBorder="1" applyAlignment="1">
      <alignment horizontal="center" vertical="top" wrapText="1"/>
    </xf>
    <xf numFmtId="0" fontId="8" fillId="4" borderId="46" xfId="0" applyFont="1" applyFill="1" applyBorder="1" applyAlignment="1">
      <alignment horizontal="right" vertical="top" wrapText="1"/>
    </xf>
    <xf numFmtId="6" fontId="8" fillId="4" borderId="46" xfId="0" applyNumberFormat="1" applyFont="1" applyFill="1" applyBorder="1" applyAlignment="1">
      <alignment horizontal="right" vertical="top" wrapText="1"/>
    </xf>
    <xf numFmtId="170" fontId="3" fillId="0" borderId="46" xfId="0" applyNumberFormat="1" applyFont="1" applyBorder="1" applyAlignment="1">
      <alignment horizontal="right" vertical="top"/>
    </xf>
    <xf numFmtId="167" fontId="2" fillId="3" borderId="46" xfId="0" applyNumberFormat="1" applyFont="1" applyFill="1" applyBorder="1" applyAlignment="1">
      <alignment horizontal="center" vertical="top"/>
    </xf>
    <xf numFmtId="1" fontId="8" fillId="4" borderId="46" xfId="0" applyNumberFormat="1" applyFont="1" applyFill="1" applyBorder="1" applyAlignment="1">
      <alignment horizontal="center" vertical="top"/>
    </xf>
    <xf numFmtId="167" fontId="3" fillId="0" borderId="46" xfId="0" applyNumberFormat="1" applyFont="1" applyBorder="1" applyAlignment="1">
      <alignment horizontal="right" vertical="top"/>
    </xf>
    <xf numFmtId="170" fontId="8" fillId="4" borderId="46" xfId="0" applyNumberFormat="1" applyFont="1" applyFill="1" applyBorder="1" applyAlignment="1">
      <alignment horizontal="right" vertical="top" wrapText="1"/>
    </xf>
    <xf numFmtId="0" fontId="12" fillId="0" borderId="45" xfId="0" applyFont="1" applyBorder="1" applyAlignment="1">
      <alignment horizontal="left" vertical="top"/>
    </xf>
    <xf numFmtId="167" fontId="8" fillId="4" borderId="46" xfId="0" applyNumberFormat="1" applyFont="1" applyFill="1" applyBorder="1" applyAlignment="1">
      <alignment horizontal="right" vertical="top" wrapText="1"/>
    </xf>
    <xf numFmtId="0" fontId="3" fillId="0" borderId="49" xfId="0" applyFont="1" applyBorder="1" applyAlignment="1">
      <alignment horizontal="left" vertical="top" wrapText="1"/>
    </xf>
    <xf numFmtId="0" fontId="3" fillId="0" borderId="50" xfId="0" applyFont="1" applyBorder="1" applyAlignment="1">
      <alignment horizontal="left" vertical="top" wrapText="1"/>
    </xf>
    <xf numFmtId="0" fontId="3" fillId="0" borderId="50" xfId="0" applyFont="1" applyBorder="1" applyAlignment="1">
      <alignment horizontal="center" vertical="top" wrapText="1"/>
    </xf>
    <xf numFmtId="0" fontId="8" fillId="4" borderId="50" xfId="0" applyFont="1" applyFill="1" applyBorder="1" applyAlignment="1">
      <alignment horizontal="right" vertical="top" wrapText="1"/>
    </xf>
    <xf numFmtId="0" fontId="3" fillId="0" borderId="50" xfId="0" applyFont="1" applyBorder="1" applyAlignment="1">
      <alignment horizontal="right" vertical="top"/>
    </xf>
    <xf numFmtId="167" fontId="2" fillId="3" borderId="50" xfId="0" applyNumberFormat="1" applyFont="1" applyFill="1" applyBorder="1" applyAlignment="1">
      <alignment horizontal="center" vertical="top"/>
    </xf>
    <xf numFmtId="0" fontId="8" fillId="4" borderId="50" xfId="0" applyFont="1" applyFill="1" applyBorder="1" applyAlignment="1">
      <alignment horizontal="center" vertical="top"/>
    </xf>
    <xf numFmtId="0" fontId="21" fillId="3" borderId="7" xfId="0" applyFont="1" applyFill="1" applyBorder="1" applyAlignment="1">
      <alignment horizontal="right" wrapText="1"/>
    </xf>
    <xf numFmtId="0" fontId="10" fillId="0" borderId="0" xfId="0" applyFont="1"/>
    <xf numFmtId="0" fontId="22" fillId="0" borderId="0" xfId="0" applyFont="1"/>
    <xf numFmtId="0" fontId="23" fillId="6" borderId="0" xfId="0" applyFont="1" applyFill="1"/>
    <xf numFmtId="0" fontId="24" fillId="6" borderId="0" xfId="0" applyFont="1" applyFill="1"/>
    <xf numFmtId="0" fontId="12" fillId="0" borderId="0" xfId="0" applyFont="1" applyAlignment="1">
      <alignment horizontal="right"/>
    </xf>
    <xf numFmtId="0" fontId="25" fillId="0" borderId="0" xfId="0" applyFont="1"/>
    <xf numFmtId="8" fontId="11" fillId="0" borderId="21" xfId="0" applyNumberFormat="1" applyFont="1" applyBorder="1" applyAlignment="1">
      <alignment horizontal="center" vertical="top" wrapText="1"/>
    </xf>
    <xf numFmtId="0" fontId="12" fillId="0" borderId="20" xfId="0" applyFont="1" applyBorder="1" applyAlignment="1">
      <alignment horizontal="center" vertical="top" wrapText="1"/>
    </xf>
    <xf numFmtId="9" fontId="11" fillId="0" borderId="21" xfId="0" applyNumberFormat="1" applyFont="1" applyBorder="1" applyAlignment="1">
      <alignment horizontal="center" vertical="top" wrapText="1"/>
    </xf>
    <xf numFmtId="8" fontId="11" fillId="0" borderId="26" xfId="0" applyNumberFormat="1" applyFont="1" applyBorder="1" applyAlignment="1">
      <alignment horizontal="center" vertical="top" wrapText="1"/>
    </xf>
    <xf numFmtId="0" fontId="12" fillId="0" borderId="25" xfId="0" applyFont="1" applyBorder="1" applyAlignment="1">
      <alignment horizontal="center" vertical="top" wrapText="1"/>
    </xf>
    <xf numFmtId="9" fontId="11" fillId="0" borderId="26" xfId="0" applyNumberFormat="1" applyFont="1" applyBorder="1" applyAlignment="1">
      <alignment horizontal="center" vertical="top" wrapText="1"/>
    </xf>
    <xf numFmtId="0" fontId="4" fillId="8" borderId="0" xfId="0" applyFont="1" applyFill="1" applyAlignment="1">
      <alignment horizontal="left"/>
    </xf>
    <xf numFmtId="0" fontId="4" fillId="8" borderId="0" xfId="0" applyFont="1" applyFill="1"/>
    <xf numFmtId="0" fontId="4" fillId="9" borderId="0" xfId="0" applyFont="1" applyFill="1" applyAlignment="1">
      <alignment horizontal="left"/>
    </xf>
    <xf numFmtId="0" fontId="4" fillId="9" borderId="0" xfId="0" applyFont="1" applyFill="1"/>
    <xf numFmtId="1" fontId="8" fillId="10" borderId="40" xfId="0" applyNumberFormat="1" applyFont="1" applyFill="1" applyBorder="1" applyAlignment="1">
      <alignment horizontal="center" vertical="top"/>
    </xf>
    <xf numFmtId="1" fontId="8" fillId="10" borderId="46" xfId="0" applyNumberFormat="1" applyFont="1" applyFill="1" applyBorder="1" applyAlignment="1">
      <alignment horizontal="center" vertical="top"/>
    </xf>
    <xf numFmtId="0" fontId="4" fillId="0" borderId="54" xfId="0" applyFont="1" applyBorder="1"/>
    <xf numFmtId="0" fontId="4" fillId="0" borderId="0" xfId="0" applyFont="1"/>
    <xf numFmtId="0" fontId="28" fillId="0" borderId="39" xfId="0" applyFont="1" applyBorder="1" applyAlignment="1">
      <alignment horizontal="left" vertical="top"/>
    </xf>
    <xf numFmtId="0" fontId="28" fillId="0" borderId="55" xfId="0" applyFont="1" applyBorder="1" applyAlignment="1">
      <alignment horizontal="left" vertical="top"/>
    </xf>
    <xf numFmtId="0" fontId="28" fillId="0" borderId="55" xfId="0" applyFont="1" applyBorder="1" applyAlignment="1">
      <alignment horizontal="center" vertical="top" wrapText="1"/>
    </xf>
    <xf numFmtId="0" fontId="29" fillId="4" borderId="55" xfId="0" applyFont="1" applyFill="1" applyBorder="1" applyAlignment="1">
      <alignment horizontal="right" vertical="top"/>
    </xf>
    <xf numFmtId="6" fontId="29" fillId="4" borderId="55" xfId="0" applyNumberFormat="1" applyFont="1" applyFill="1" applyBorder="1" applyAlignment="1">
      <alignment horizontal="right" vertical="top"/>
    </xf>
    <xf numFmtId="167" fontId="9" fillId="0" borderId="55" xfId="0" applyNumberFormat="1" applyFont="1" applyBorder="1" applyAlignment="1">
      <alignment horizontal="right" vertical="top"/>
    </xf>
    <xf numFmtId="1" fontId="29" fillId="4" borderId="55" xfId="0" applyNumberFormat="1" applyFont="1" applyFill="1" applyBorder="1" applyAlignment="1">
      <alignment horizontal="center" vertical="top"/>
    </xf>
    <xf numFmtId="170" fontId="9" fillId="0" borderId="55" xfId="0" applyNumberFormat="1" applyFont="1" applyBorder="1" applyAlignment="1">
      <alignment horizontal="right" vertical="top"/>
    </xf>
    <xf numFmtId="167" fontId="30" fillId="3" borderId="55" xfId="0" applyNumberFormat="1" applyFont="1" applyFill="1" applyBorder="1" applyAlignment="1">
      <alignment horizontal="center" vertical="top"/>
    </xf>
    <xf numFmtId="3" fontId="29" fillId="4" borderId="55" xfId="0" applyNumberFormat="1" applyFont="1" applyFill="1" applyBorder="1" applyAlignment="1">
      <alignment horizontal="right" vertical="top"/>
    </xf>
    <xf numFmtId="170" fontId="29" fillId="4" borderId="55" xfId="0" applyNumberFormat="1" applyFont="1" applyFill="1" applyBorder="1" applyAlignment="1">
      <alignment horizontal="right" vertical="top"/>
    </xf>
    <xf numFmtId="0" fontId="11" fillId="2" borderId="8" xfId="0" applyFont="1" applyFill="1" applyBorder="1" applyAlignment="1">
      <alignment horizontal="left"/>
    </xf>
    <xf numFmtId="0" fontId="11" fillId="2" borderId="8" xfId="0" applyFont="1" applyFill="1" applyBorder="1"/>
    <xf numFmtId="0" fontId="10" fillId="2" borderId="56" xfId="0" applyFont="1" applyFill="1" applyBorder="1" applyAlignment="1">
      <alignment horizontal="right" vertical="top" wrapText="1"/>
    </xf>
    <xf numFmtId="0" fontId="12" fillId="2" borderId="57" xfId="0" applyFont="1" applyFill="1" applyBorder="1"/>
    <xf numFmtId="9" fontId="29" fillId="4" borderId="54" xfId="0" applyNumberFormat="1" applyFont="1" applyFill="1" applyBorder="1" applyAlignment="1">
      <alignment horizontal="center" vertical="top"/>
    </xf>
    <xf numFmtId="0" fontId="27" fillId="7" borderId="54" xfId="0" applyFont="1" applyFill="1" applyBorder="1"/>
    <xf numFmtId="9" fontId="29" fillId="4" borderId="0" xfId="0" applyNumberFormat="1" applyFont="1" applyFill="1" applyAlignment="1">
      <alignment horizontal="center" vertical="top"/>
    </xf>
    <xf numFmtId="0" fontId="27" fillId="7" borderId="0" xfId="0" applyFont="1" applyFill="1"/>
    <xf numFmtId="0" fontId="28" fillId="0" borderId="55" xfId="0" applyFont="1" applyBorder="1" applyAlignment="1">
      <alignment horizontal="left" vertical="top" wrapText="1"/>
    </xf>
    <xf numFmtId="1" fontId="29" fillId="10" borderId="55" xfId="0" applyNumberFormat="1" applyFont="1" applyFill="1" applyBorder="1" applyAlignment="1">
      <alignment horizontal="center" vertical="top"/>
    </xf>
    <xf numFmtId="0" fontId="25" fillId="0" borderId="39" xfId="0" applyFont="1" applyBorder="1" applyAlignment="1">
      <alignment horizontal="left" vertical="top"/>
    </xf>
    <xf numFmtId="167" fontId="29" fillId="4" borderId="55" xfId="0" applyNumberFormat="1" applyFont="1" applyFill="1" applyBorder="1" applyAlignment="1">
      <alignment horizontal="right" vertical="top"/>
    </xf>
    <xf numFmtId="0" fontId="12" fillId="0" borderId="55" xfId="0" applyFont="1" applyBorder="1" applyAlignment="1">
      <alignment horizontal="center" vertical="top"/>
    </xf>
    <xf numFmtId="0" fontId="4" fillId="2" borderId="23" xfId="0" applyFont="1" applyFill="1" applyBorder="1" applyAlignment="1">
      <alignment horizontal="left" vertical="top"/>
    </xf>
    <xf numFmtId="0" fontId="28" fillId="0" borderId="55" xfId="0" applyFont="1" applyBorder="1" applyAlignment="1">
      <alignment horizontal="center" vertical="top"/>
    </xf>
    <xf numFmtId="0" fontId="28" fillId="7" borderId="55" xfId="0" applyFont="1" applyFill="1" applyBorder="1" applyAlignment="1">
      <alignment horizontal="left" vertical="top"/>
    </xf>
    <xf numFmtId="9" fontId="8" fillId="4" borderId="4" xfId="0" applyNumberFormat="1" applyFont="1" applyFill="1" applyBorder="1" applyAlignment="1">
      <alignment horizontal="center" vertical="top"/>
    </xf>
    <xf numFmtId="0" fontId="12" fillId="2" borderId="0" xfId="0" applyFont="1" applyFill="1" applyAlignment="1">
      <alignment horizontal="left" vertical="top"/>
    </xf>
    <xf numFmtId="0" fontId="4" fillId="2" borderId="58" xfId="0" applyFont="1" applyFill="1" applyBorder="1"/>
    <xf numFmtId="0" fontId="9" fillId="0" borderId="30" xfId="0" applyFont="1" applyBorder="1"/>
    <xf numFmtId="0" fontId="3" fillId="7" borderId="46" xfId="0" applyFont="1" applyFill="1" applyBorder="1" applyAlignment="1">
      <alignment horizontal="left" vertical="top" wrapText="1"/>
    </xf>
    <xf numFmtId="0" fontId="3" fillId="7" borderId="39" xfId="0" applyFont="1" applyFill="1" applyBorder="1" applyAlignment="1">
      <alignment horizontal="left" vertical="top" wrapText="1"/>
    </xf>
    <xf numFmtId="0" fontId="12" fillId="2" borderId="17" xfId="0" applyFont="1" applyFill="1" applyBorder="1" applyAlignment="1">
      <alignment wrapText="1"/>
    </xf>
    <xf numFmtId="0" fontId="9" fillId="0" borderId="0" xfId="0" applyFont="1" applyAlignment="1">
      <alignment wrapText="1"/>
    </xf>
    <xf numFmtId="9" fontId="3" fillId="3" borderId="16" xfId="0" applyNumberFormat="1" applyFont="1" applyFill="1" applyBorder="1" applyAlignment="1">
      <alignment horizontal="center" wrapText="1"/>
    </xf>
    <xf numFmtId="0" fontId="9" fillId="0" borderId="45" xfId="0" applyFont="1" applyBorder="1" applyAlignment="1">
      <alignment vertical="top" wrapText="1"/>
    </xf>
    <xf numFmtId="0" fontId="9" fillId="0" borderId="29" xfId="0" applyFont="1" applyBorder="1" applyAlignment="1">
      <alignment vertical="top" wrapText="1"/>
    </xf>
    <xf numFmtId="0" fontId="9" fillId="0" borderId="29" xfId="0" applyFont="1" applyBorder="1" applyAlignment="1">
      <alignment horizontal="center" vertical="top" wrapText="1"/>
    </xf>
    <xf numFmtId="0" fontId="29" fillId="4" borderId="29" xfId="0" applyFont="1" applyFill="1" applyBorder="1" applyAlignment="1">
      <alignment horizontal="right" vertical="top" wrapText="1"/>
    </xf>
    <xf numFmtId="170" fontId="29" fillId="4" borderId="29" xfId="0" applyNumberFormat="1" applyFont="1" applyFill="1" applyBorder="1" applyAlignment="1">
      <alignment horizontal="right" vertical="top" wrapText="1"/>
    </xf>
    <xf numFmtId="167" fontId="12" fillId="0" borderId="29" xfId="0" applyNumberFormat="1" applyFont="1" applyBorder="1" applyAlignment="1">
      <alignment vertical="top"/>
    </xf>
    <xf numFmtId="167" fontId="30" fillId="3" borderId="29" xfId="0" applyNumberFormat="1" applyFont="1" applyFill="1" applyBorder="1" applyAlignment="1">
      <alignment horizontal="center" vertical="top"/>
    </xf>
    <xf numFmtId="1" fontId="29" fillId="4" borderId="29" xfId="0" applyNumberFormat="1" applyFont="1" applyFill="1" applyBorder="1" applyAlignment="1">
      <alignment horizontal="center" vertical="top"/>
    </xf>
    <xf numFmtId="0" fontId="12" fillId="5" borderId="62" xfId="0" applyFont="1" applyFill="1" applyBorder="1" applyAlignment="1">
      <alignment vertical="top"/>
    </xf>
    <xf numFmtId="0" fontId="12" fillId="5" borderId="62" xfId="0" applyFont="1" applyFill="1" applyBorder="1" applyAlignment="1">
      <alignment horizontal="left" vertical="top" wrapText="1"/>
    </xf>
    <xf numFmtId="0" fontId="12" fillId="5" borderId="62" xfId="0" applyFont="1" applyFill="1" applyBorder="1" applyAlignment="1">
      <alignment vertical="top" wrapText="1"/>
    </xf>
    <xf numFmtId="0" fontId="12" fillId="5" borderId="62" xfId="0" applyFont="1" applyFill="1" applyBorder="1"/>
    <xf numFmtId="0" fontId="12" fillId="0" borderId="39" xfId="0" applyFont="1" applyBorder="1" applyAlignment="1">
      <alignment vertical="top"/>
    </xf>
    <xf numFmtId="0" fontId="12" fillId="0" borderId="55" xfId="0" applyFont="1" applyBorder="1" applyAlignment="1">
      <alignment vertical="top"/>
    </xf>
    <xf numFmtId="0" fontId="34" fillId="4" borderId="55" xfId="0" applyFont="1" applyFill="1" applyBorder="1" applyAlignment="1">
      <alignment horizontal="right" vertical="top"/>
    </xf>
    <xf numFmtId="6" fontId="34" fillId="4" borderId="55" xfId="0" applyNumberFormat="1" applyFont="1" applyFill="1" applyBorder="1" applyAlignment="1">
      <alignment horizontal="right" vertical="top"/>
    </xf>
    <xf numFmtId="167" fontId="12" fillId="0" borderId="55" xfId="0" applyNumberFormat="1" applyFont="1" applyBorder="1" applyAlignment="1">
      <alignment vertical="top"/>
    </xf>
    <xf numFmtId="1" fontId="34" fillId="4" borderId="55" xfId="0" applyNumberFormat="1" applyFont="1" applyFill="1" applyBorder="1" applyAlignment="1">
      <alignment horizontal="center" vertical="top"/>
    </xf>
    <xf numFmtId="170" fontId="12" fillId="0" borderId="55" xfId="0" applyNumberFormat="1" applyFont="1" applyBorder="1" applyAlignment="1">
      <alignment vertical="top"/>
    </xf>
    <xf numFmtId="0" fontId="12" fillId="7" borderId="55" xfId="0" applyFont="1" applyFill="1" applyBorder="1" applyAlignment="1">
      <alignment vertical="top"/>
    </xf>
    <xf numFmtId="0" fontId="12" fillId="4" borderId="55" xfId="0" applyFont="1" applyFill="1" applyBorder="1" applyAlignment="1">
      <alignment vertical="top"/>
    </xf>
    <xf numFmtId="6" fontId="12" fillId="4" borderId="55" xfId="0" applyNumberFormat="1" applyFont="1" applyFill="1" applyBorder="1" applyAlignment="1">
      <alignment vertical="top"/>
    </xf>
    <xf numFmtId="170" fontId="34" fillId="4" borderId="55" xfId="0" applyNumberFormat="1" applyFont="1" applyFill="1" applyBorder="1" applyAlignment="1">
      <alignment horizontal="right" vertical="top"/>
    </xf>
    <xf numFmtId="0" fontId="36" fillId="0" borderId="0" xfId="0" applyFont="1" applyAlignment="1">
      <alignment vertical="top"/>
    </xf>
    <xf numFmtId="0" fontId="23" fillId="0" borderId="0" xfId="0" applyFont="1" applyAlignment="1">
      <alignment vertical="top" wrapText="1"/>
    </xf>
    <xf numFmtId="0" fontId="10" fillId="2" borderId="7" xfId="0" applyFont="1" applyFill="1" applyBorder="1" applyAlignment="1">
      <alignment horizontal="right" vertical="top"/>
    </xf>
    <xf numFmtId="0" fontId="11" fillId="2" borderId="7" xfId="0" applyFont="1" applyFill="1" applyBorder="1" applyAlignment="1">
      <alignment horizontal="left" vertical="top"/>
    </xf>
    <xf numFmtId="0" fontId="12" fillId="2" borderId="17" xfId="0" applyFont="1" applyFill="1" applyBorder="1" applyAlignment="1">
      <alignment vertical="top"/>
    </xf>
    <xf numFmtId="0" fontId="12" fillId="2" borderId="23" xfId="0" applyFont="1" applyFill="1" applyBorder="1" applyAlignment="1">
      <alignment vertical="top"/>
    </xf>
    <xf numFmtId="0" fontId="12" fillId="2" borderId="24" xfId="0" applyFont="1" applyFill="1" applyBorder="1" applyAlignment="1">
      <alignment vertical="top"/>
    </xf>
    <xf numFmtId="0" fontId="11" fillId="0" borderId="0" xfId="0" applyFont="1" applyAlignment="1">
      <alignment horizontal="left"/>
    </xf>
    <xf numFmtId="0" fontId="3" fillId="2" borderId="46" xfId="0" applyFont="1" applyFill="1" applyBorder="1" applyAlignment="1">
      <alignment horizontal="left" vertical="top" wrapText="1"/>
    </xf>
    <xf numFmtId="0" fontId="10" fillId="2" borderId="7" xfId="0" applyFont="1" applyFill="1" applyBorder="1" applyAlignment="1">
      <alignment horizontal="right" vertical="top" wrapText="1"/>
    </xf>
    <xf numFmtId="0" fontId="11" fillId="2" borderId="7" xfId="0" applyFont="1" applyFill="1" applyBorder="1" applyAlignment="1">
      <alignment vertical="top" wrapText="1"/>
    </xf>
    <xf numFmtId="0" fontId="11" fillId="2" borderId="17" xfId="0" applyFont="1" applyFill="1" applyBorder="1" applyAlignment="1">
      <alignment vertical="top" wrapText="1"/>
    </xf>
    <xf numFmtId="0" fontId="12" fillId="2" borderId="17" xfId="0" applyFont="1" applyFill="1" applyBorder="1" applyAlignment="1">
      <alignment vertical="top" wrapText="1"/>
    </xf>
    <xf numFmtId="0" fontId="11" fillId="2" borderId="8" xfId="0" applyFont="1" applyFill="1" applyBorder="1" applyAlignment="1">
      <alignment horizontal="left" vertical="top"/>
    </xf>
    <xf numFmtId="0" fontId="11" fillId="2" borderId="8" xfId="0" applyFont="1" applyFill="1" applyBorder="1" applyAlignment="1">
      <alignment vertical="top"/>
    </xf>
    <xf numFmtId="0" fontId="12" fillId="2" borderId="57" xfId="0" applyFont="1" applyFill="1" applyBorder="1" applyAlignment="1">
      <alignment vertical="top"/>
    </xf>
    <xf numFmtId="0" fontId="15" fillId="0" borderId="0" xfId="0" applyFont="1" applyAlignment="1">
      <alignment vertical="center"/>
    </xf>
    <xf numFmtId="0" fontId="39" fillId="0" borderId="0" xfId="0" applyFont="1"/>
    <xf numFmtId="8" fontId="40" fillId="0" borderId="0" xfId="0" applyNumberFormat="1" applyFont="1"/>
    <xf numFmtId="8" fontId="41" fillId="0" borderId="0" xfId="0" applyNumberFormat="1" applyFont="1"/>
    <xf numFmtId="0" fontId="10" fillId="0" borderId="20" xfId="0" applyFont="1" applyBorder="1" applyAlignment="1">
      <alignment horizontal="right" vertical="top"/>
    </xf>
    <xf numFmtId="0" fontId="10" fillId="0" borderId="0" xfId="0" applyFont="1" applyAlignment="1">
      <alignment horizontal="right" vertical="top"/>
    </xf>
    <xf numFmtId="0" fontId="11" fillId="0" borderId="21" xfId="0" applyFont="1" applyBorder="1" applyAlignment="1">
      <alignment horizontal="left" vertical="top" wrapText="1"/>
    </xf>
    <xf numFmtId="0" fontId="11" fillId="0" borderId="21" xfId="0" applyFont="1" applyBorder="1" applyAlignment="1">
      <alignment vertical="top"/>
    </xf>
    <xf numFmtId="0" fontId="11" fillId="0" borderId="21" xfId="0" applyFont="1" applyBorder="1" applyAlignment="1">
      <alignment horizontal="left" vertical="top"/>
    </xf>
    <xf numFmtId="0" fontId="10" fillId="0" borderId="20" xfId="0" applyFont="1" applyBorder="1" applyAlignment="1">
      <alignment horizontal="right" vertical="top" wrapText="1"/>
    </xf>
    <xf numFmtId="0" fontId="12" fillId="0" borderId="21" xfId="0" applyFont="1" applyBorder="1" applyAlignment="1">
      <alignment vertical="top"/>
    </xf>
    <xf numFmtId="0" fontId="4" fillId="7" borderId="7" xfId="0" applyFont="1" applyFill="1" applyBorder="1" applyAlignment="1">
      <alignment horizontal="left" vertical="top"/>
    </xf>
    <xf numFmtId="0" fontId="4" fillId="7" borderId="7" xfId="0" applyFont="1" applyFill="1" applyBorder="1" applyAlignment="1">
      <alignment vertical="top"/>
    </xf>
    <xf numFmtId="0" fontId="10" fillId="2" borderId="11" xfId="0" applyFont="1" applyFill="1" applyBorder="1" applyAlignment="1">
      <alignment horizontal="right" vertical="top" wrapText="1"/>
    </xf>
    <xf numFmtId="0" fontId="44" fillId="0" borderId="0" xfId="0" applyFont="1" applyAlignment="1">
      <alignment horizontal="left" vertical="top"/>
    </xf>
    <xf numFmtId="0" fontId="45" fillId="0" borderId="0" xfId="0" applyFont="1" applyAlignment="1">
      <alignment horizontal="left" vertical="top"/>
    </xf>
    <xf numFmtId="0" fontId="4" fillId="11" borderId="7" xfId="0" applyFont="1" applyFill="1" applyBorder="1" applyAlignment="1">
      <alignment horizontal="left"/>
    </xf>
    <xf numFmtId="0" fontId="4" fillId="11" borderId="7" xfId="0" applyFont="1" applyFill="1" applyBorder="1"/>
    <xf numFmtId="167" fontId="28" fillId="0" borderId="55" xfId="0" applyNumberFormat="1" applyFont="1" applyBorder="1" applyAlignment="1">
      <alignment horizontal="right" vertical="top"/>
    </xf>
    <xf numFmtId="167" fontId="46" fillId="3" borderId="55" xfId="0" applyNumberFormat="1" applyFont="1" applyFill="1" applyBorder="1" applyAlignment="1">
      <alignment horizontal="center" vertical="top"/>
    </xf>
    <xf numFmtId="170" fontId="28" fillId="0" borderId="55" xfId="0" applyNumberFormat="1" applyFont="1" applyBorder="1" applyAlignment="1">
      <alignment horizontal="right" vertical="top"/>
    </xf>
    <xf numFmtId="167" fontId="46" fillId="3" borderId="55" xfId="0" applyNumberFormat="1" applyFont="1" applyFill="1" applyBorder="1" applyAlignment="1">
      <alignment horizontal="center" vertical="top" wrapText="1"/>
    </xf>
    <xf numFmtId="0" fontId="28" fillId="7" borderId="55" xfId="0" applyFont="1" applyFill="1" applyBorder="1" applyAlignment="1">
      <alignment horizontal="left" vertical="top" wrapText="1"/>
    </xf>
    <xf numFmtId="0" fontId="12" fillId="0" borderId="45" xfId="0" applyFont="1" applyBorder="1" applyAlignment="1">
      <alignment vertical="top"/>
    </xf>
    <xf numFmtId="1" fontId="29" fillId="10" borderId="29" xfId="0" applyNumberFormat="1" applyFont="1" applyFill="1" applyBorder="1" applyAlignment="1">
      <alignment horizontal="center" vertical="top"/>
    </xf>
    <xf numFmtId="1" fontId="3" fillId="0" borderId="20" xfId="0" applyNumberFormat="1" applyFont="1" applyBorder="1" applyAlignment="1">
      <alignment horizontal="center"/>
    </xf>
    <xf numFmtId="0" fontId="4" fillId="0" borderId="2" xfId="0" applyFont="1" applyBorder="1" applyAlignment="1">
      <alignment horizontal="left" vertical="top" wrapText="1"/>
    </xf>
    <xf numFmtId="0" fontId="5" fillId="0" borderId="2" xfId="0" applyFont="1" applyBorder="1"/>
    <xf numFmtId="0" fontId="19" fillId="3" borderId="43" xfId="0" applyFont="1" applyFill="1" applyBorder="1" applyAlignment="1">
      <alignment horizontal="center" vertical="center" textRotation="90"/>
    </xf>
    <xf numFmtId="0" fontId="5" fillId="0" borderId="48" xfId="0" applyFont="1" applyBorder="1"/>
    <xf numFmtId="0" fontId="3" fillId="0" borderId="28" xfId="0" applyFont="1" applyBorder="1" applyAlignment="1">
      <alignment horizontal="left" vertical="top" wrapText="1"/>
    </xf>
    <xf numFmtId="0" fontId="5" fillId="0" borderId="1" xfId="0" applyFont="1" applyBorder="1"/>
    <xf numFmtId="0" fontId="5" fillId="0" borderId="47" xfId="0" applyFont="1" applyBorder="1"/>
    <xf numFmtId="0" fontId="3" fillId="0" borderId="51" xfId="0" applyFont="1" applyBorder="1" applyAlignment="1">
      <alignment horizontal="left" vertical="top" wrapText="1"/>
    </xf>
    <xf numFmtId="0" fontId="5" fillId="0" borderId="52" xfId="0" applyFont="1" applyBorder="1"/>
    <xf numFmtId="0" fontId="5" fillId="0" borderId="53" xfId="0" applyFont="1" applyBorder="1"/>
    <xf numFmtId="0" fontId="28" fillId="0" borderId="1" xfId="0" applyFont="1" applyBorder="1" applyAlignment="1">
      <alignment horizontal="left" vertical="top" wrapText="1"/>
    </xf>
    <xf numFmtId="0" fontId="5" fillId="0" borderId="29" xfId="0" applyFont="1" applyBorder="1"/>
    <xf numFmtId="0" fontId="5" fillId="0" borderId="42" xfId="0" applyFont="1" applyBorder="1"/>
    <xf numFmtId="0" fontId="2" fillId="0" borderId="35" xfId="0" applyFont="1" applyBorder="1" applyAlignment="1">
      <alignment horizontal="center" wrapText="1"/>
    </xf>
    <xf numFmtId="0" fontId="5" fillId="0" borderId="36" xfId="0" applyFont="1" applyBorder="1"/>
    <xf numFmtId="0" fontId="5" fillId="0" borderId="37" xfId="0" applyFont="1" applyBorder="1"/>
    <xf numFmtId="0" fontId="28" fillId="0" borderId="3" xfId="0" applyFont="1" applyBorder="1" applyAlignment="1">
      <alignment horizontal="left" vertical="top" wrapText="1"/>
    </xf>
    <xf numFmtId="0" fontId="5" fillId="0" borderId="3" xfId="0" applyFont="1" applyBorder="1"/>
    <xf numFmtId="0" fontId="5" fillId="0" borderId="55" xfId="0" applyFont="1" applyBorder="1"/>
    <xf numFmtId="0" fontId="4" fillId="0" borderId="0" xfId="0" applyFont="1" applyAlignment="1">
      <alignment horizontal="left"/>
    </xf>
    <xf numFmtId="0" fontId="0" fillId="0" borderId="0" xfId="0"/>
    <xf numFmtId="0" fontId="17" fillId="3" borderId="4" xfId="0" applyFont="1" applyFill="1" applyBorder="1" applyAlignment="1">
      <alignment horizontal="center"/>
    </xf>
    <xf numFmtId="0" fontId="5" fillId="0" borderId="5" xfId="0" applyFont="1" applyBorder="1"/>
    <xf numFmtId="0" fontId="12" fillId="5" borderId="4" xfId="0" applyFont="1" applyFill="1" applyBorder="1" applyAlignment="1">
      <alignment horizontal="center" vertical="top"/>
    </xf>
    <xf numFmtId="0" fontId="4" fillId="2" borderId="28" xfId="0" applyFont="1" applyFill="1" applyBorder="1" applyAlignment="1">
      <alignment horizontal="left" vertical="top" wrapText="1"/>
    </xf>
    <xf numFmtId="0" fontId="11" fillId="0" borderId="30" xfId="0" applyFont="1" applyBorder="1" applyAlignment="1">
      <alignment horizontal="center"/>
    </xf>
    <xf numFmtId="0" fontId="5" fillId="0" borderId="30" xfId="0" applyFont="1" applyBorder="1"/>
    <xf numFmtId="0" fontId="4" fillId="2" borderId="9" xfId="0" applyFont="1" applyFill="1" applyBorder="1" applyAlignment="1">
      <alignment horizontal="left"/>
    </xf>
    <xf numFmtId="0" fontId="5" fillId="0" borderId="10" xfId="0" applyFont="1" applyBorder="1"/>
    <xf numFmtId="0" fontId="27" fillId="7" borderId="0" xfId="0" applyFont="1" applyFill="1" applyAlignment="1">
      <alignment horizontal="left" wrapText="1"/>
    </xf>
    <xf numFmtId="0" fontId="27" fillId="7" borderId="28" xfId="0" applyFont="1" applyFill="1" applyBorder="1" applyAlignment="1">
      <alignment horizontal="left" vertical="top" wrapText="1"/>
    </xf>
    <xf numFmtId="0" fontId="4" fillId="2" borderId="4" xfId="0" applyFont="1" applyFill="1" applyBorder="1" applyAlignment="1">
      <alignment horizontal="left"/>
    </xf>
    <xf numFmtId="0" fontId="4" fillId="7" borderId="4" xfId="0" applyFont="1" applyFill="1" applyBorder="1" applyAlignment="1">
      <alignment horizontal="left"/>
    </xf>
    <xf numFmtId="0" fontId="26" fillId="2" borderId="28" xfId="0" applyFont="1" applyFill="1" applyBorder="1" applyAlignment="1">
      <alignment horizontal="left" vertical="top" wrapText="1"/>
    </xf>
    <xf numFmtId="0" fontId="6" fillId="2" borderId="28" xfId="0" applyFont="1" applyFill="1" applyBorder="1" applyAlignment="1">
      <alignment horizontal="left" vertical="top" wrapText="1"/>
    </xf>
    <xf numFmtId="0" fontId="4" fillId="7" borderId="4" xfId="0" applyFont="1" applyFill="1" applyBorder="1" applyAlignment="1">
      <alignment horizontal="left" vertical="top" wrapText="1"/>
    </xf>
    <xf numFmtId="0" fontId="10" fillId="0" borderId="18" xfId="0" applyFont="1" applyBorder="1" applyAlignment="1">
      <alignment horizontal="center" vertical="top" wrapText="1"/>
    </xf>
    <xf numFmtId="0" fontId="5" fillId="0" borderId="19" xfId="0" applyFont="1" applyBorder="1"/>
    <xf numFmtId="0" fontId="4" fillId="7" borderId="4" xfId="0" applyFont="1" applyFill="1" applyBorder="1" applyAlignment="1">
      <alignment horizontal="left" vertical="top"/>
    </xf>
    <xf numFmtId="0" fontId="4" fillId="2" borderId="4" xfId="0" applyFont="1" applyFill="1" applyBorder="1" applyAlignment="1">
      <alignment horizontal="left" vertical="top"/>
    </xf>
    <xf numFmtId="0" fontId="3" fillId="0" borderId="41" xfId="0" applyFont="1" applyBorder="1" applyAlignment="1">
      <alignment horizontal="left" vertical="top" wrapText="1"/>
    </xf>
    <xf numFmtId="0" fontId="4" fillId="2" borderId="12" xfId="0" applyFont="1" applyFill="1" applyBorder="1" applyAlignment="1">
      <alignment horizontal="left"/>
    </xf>
    <xf numFmtId="0" fontId="5" fillId="0" borderId="13" xfId="0" applyFont="1" applyBorder="1"/>
    <xf numFmtId="0" fontId="4" fillId="0" borderId="0" xfId="0" applyFont="1" applyAlignment="1">
      <alignment horizontal="left" wrapText="1"/>
    </xf>
    <xf numFmtId="0" fontId="4" fillId="2" borderId="4" xfId="0" applyFont="1" applyFill="1" applyBorder="1" applyAlignment="1">
      <alignment horizontal="left" vertical="top" wrapText="1"/>
    </xf>
    <xf numFmtId="0" fontId="4" fillId="7" borderId="0" xfId="0" applyFont="1" applyFill="1" applyAlignment="1">
      <alignment horizontal="left" vertical="top" wrapText="1"/>
    </xf>
    <xf numFmtId="0" fontId="11" fillId="0" borderId="0" xfId="0" applyFont="1" applyAlignment="1">
      <alignment horizontal="center" wrapText="1"/>
    </xf>
    <xf numFmtId="0" fontId="4" fillId="7" borderId="9" xfId="0" applyFont="1" applyFill="1" applyBorder="1" applyAlignment="1">
      <alignment horizontal="left"/>
    </xf>
    <xf numFmtId="0" fontId="27" fillId="7" borderId="2" xfId="0" applyFont="1" applyFill="1" applyBorder="1" applyAlignment="1">
      <alignment horizontal="left"/>
    </xf>
    <xf numFmtId="0" fontId="31" fillId="2" borderId="28" xfId="0" applyFont="1" applyFill="1" applyBorder="1" applyAlignment="1">
      <alignment horizontal="left" vertical="top" wrapText="1"/>
    </xf>
    <xf numFmtId="0" fontId="4" fillId="2" borderId="4" xfId="0" applyFont="1" applyFill="1" applyBorder="1" applyAlignment="1">
      <alignment horizontal="left" wrapText="1"/>
    </xf>
    <xf numFmtId="0" fontId="26" fillId="2" borderId="4" xfId="0" applyFont="1" applyFill="1" applyBorder="1" applyAlignment="1">
      <alignment horizontal="left" wrapText="1"/>
    </xf>
    <xf numFmtId="0" fontId="12" fillId="0" borderId="3" xfId="0" applyFont="1" applyBorder="1" applyAlignment="1">
      <alignment vertical="top" wrapText="1"/>
    </xf>
    <xf numFmtId="0" fontId="12" fillId="5" borderId="60" xfId="0" applyFont="1" applyFill="1" applyBorder="1" applyAlignment="1">
      <alignment horizontal="center" vertical="top"/>
    </xf>
    <xf numFmtId="0" fontId="5" fillId="0" borderId="61" xfId="0" applyFont="1" applyBorder="1"/>
    <xf numFmtId="0" fontId="33" fillId="2" borderId="28" xfId="0" applyFont="1" applyFill="1" applyBorder="1" applyAlignment="1">
      <alignment horizontal="left" vertical="top" wrapText="1"/>
    </xf>
    <xf numFmtId="0" fontId="35" fillId="3" borderId="63" xfId="0" applyFont="1" applyFill="1" applyBorder="1" applyAlignment="1">
      <alignment horizontal="left" textRotation="90"/>
    </xf>
    <xf numFmtId="0" fontId="5" fillId="0" borderId="63" xfId="0" applyFont="1" applyBorder="1"/>
    <xf numFmtId="0" fontId="9" fillId="0" borderId="1" xfId="0" applyFont="1" applyBorder="1" applyAlignment="1">
      <alignment vertical="top" wrapText="1"/>
    </xf>
    <xf numFmtId="0" fontId="4" fillId="7" borderId="4" xfId="0" applyFont="1" applyFill="1" applyBorder="1" applyAlignment="1">
      <alignment horizontal="left" wrapText="1"/>
    </xf>
    <xf numFmtId="0" fontId="26" fillId="2" borderId="4" xfId="0" applyFont="1" applyFill="1" applyBorder="1" applyAlignment="1">
      <alignment horizontal="left" vertical="top" wrapText="1"/>
    </xf>
    <xf numFmtId="0" fontId="32" fillId="2" borderId="4" xfId="0" applyFont="1" applyFill="1" applyBorder="1" applyAlignment="1">
      <alignment horizontal="left" vertical="top"/>
    </xf>
    <xf numFmtId="0" fontId="10" fillId="7" borderId="59" xfId="0" applyFont="1" applyFill="1" applyBorder="1" applyAlignment="1">
      <alignment horizontal="right" vertical="top" wrapText="1"/>
    </xf>
    <xf numFmtId="0" fontId="5" fillId="0" borderId="54" xfId="0" applyFont="1" applyBorder="1"/>
    <xf numFmtId="0" fontId="5" fillId="0" borderId="6" xfId="0" applyFont="1" applyBorder="1"/>
    <xf numFmtId="0" fontId="4" fillId="2" borderId="9" xfId="0" applyFont="1" applyFill="1" applyBorder="1" applyAlignment="1">
      <alignment horizontal="left" vertical="top" wrapText="1"/>
    </xf>
    <xf numFmtId="0" fontId="4" fillId="2" borderId="9" xfId="0" applyFont="1" applyFill="1" applyBorder="1" applyAlignment="1">
      <alignment horizontal="left" vertical="top"/>
    </xf>
    <xf numFmtId="0" fontId="37" fillId="2" borderId="4" xfId="0" applyFont="1" applyFill="1" applyBorder="1" applyAlignment="1">
      <alignment horizontal="left" vertical="top" wrapText="1"/>
    </xf>
    <xf numFmtId="0" fontId="26" fillId="2" borderId="4" xfId="0" applyFont="1" applyFill="1" applyBorder="1" applyAlignment="1">
      <alignment horizontal="left" vertical="top"/>
    </xf>
    <xf numFmtId="0" fontId="4" fillId="2" borderId="12" xfId="0" applyFont="1" applyFill="1" applyBorder="1" applyAlignment="1">
      <alignment horizontal="left" vertical="top"/>
    </xf>
    <xf numFmtId="0" fontId="4" fillId="0" borderId="0" xfId="0" applyFont="1" applyAlignment="1">
      <alignment horizontal="left" vertical="top"/>
    </xf>
    <xf numFmtId="0" fontId="4" fillId="0" borderId="28" xfId="0" applyFont="1" applyBorder="1" applyAlignment="1">
      <alignment horizontal="left" vertical="top" wrapText="1"/>
    </xf>
    <xf numFmtId="0" fontId="38" fillId="2" borderId="4" xfId="0" applyFont="1" applyFill="1" applyBorder="1" applyAlignment="1">
      <alignment horizontal="left" vertical="top"/>
    </xf>
    <xf numFmtId="0" fontId="42" fillId="0" borderId="28" xfId="0" applyFont="1" applyBorder="1" applyAlignment="1">
      <alignment horizontal="left" vertical="top" wrapText="1"/>
    </xf>
    <xf numFmtId="0" fontId="26" fillId="2" borderId="4" xfId="0" applyFont="1" applyFill="1" applyBorder="1" applyAlignment="1">
      <alignment horizontal="left"/>
    </xf>
    <xf numFmtId="0" fontId="4" fillId="7" borderId="28" xfId="0" applyFont="1" applyFill="1" applyBorder="1" applyAlignment="1">
      <alignment horizontal="left" vertical="top" wrapText="1"/>
    </xf>
    <xf numFmtId="0" fontId="4" fillId="0" borderId="0" xfId="0" applyFont="1" applyAlignment="1">
      <alignment horizontal="left" vertical="top" wrapText="1"/>
    </xf>
    <xf numFmtId="0" fontId="4" fillId="2" borderId="12" xfId="0" applyFont="1" applyFill="1" applyBorder="1" applyAlignment="1">
      <alignment horizontal="left" vertical="top" wrapText="1"/>
    </xf>
    <xf numFmtId="0" fontId="26" fillId="7" borderId="4" xfId="0" applyFont="1" applyFill="1" applyBorder="1" applyAlignment="1">
      <alignment horizontal="left" vertical="top" wrapText="1"/>
    </xf>
    <xf numFmtId="0" fontId="43" fillId="0" borderId="28" xfId="0" applyFont="1" applyBorder="1" applyAlignment="1">
      <alignment horizontal="left" vertical="top" wrapText="1"/>
    </xf>
    <xf numFmtId="0" fontId="28" fillId="0" borderId="1" xfId="0" applyFont="1" applyBorder="1" applyAlignment="1">
      <alignment horizontal="left" vertical="top"/>
    </xf>
    <xf numFmtId="0" fontId="27" fillId="7" borderId="28" xfId="0" applyFont="1" applyFill="1" applyBorder="1" applyAlignment="1">
      <alignment horizontal="left" vertical="top"/>
    </xf>
    <xf numFmtId="0" fontId="27" fillId="7" borderId="0" xfId="0" applyFont="1" applyFill="1" applyAlignment="1">
      <alignment horizontal="left"/>
    </xf>
    <xf numFmtId="0" fontId="47" fillId="7" borderId="28" xfId="0" applyFont="1" applyFill="1" applyBorder="1" applyAlignment="1">
      <alignment horizontal="left" vertical="top" wrapText="1"/>
    </xf>
    <xf numFmtId="0" fontId="28" fillId="0" borderId="3" xfId="0" applyFont="1" applyBorder="1" applyAlignment="1">
      <alignment horizontal="left" vertical="top"/>
    </xf>
    <xf numFmtId="0" fontId="27" fillId="7" borderId="0" xfId="0" applyFont="1" applyFill="1" applyAlignment="1">
      <alignment horizontal="left" vertical="top" wrapText="1"/>
    </xf>
    <xf numFmtId="43" fontId="0" fillId="0" borderId="0" xfId="1" applyFont="1"/>
    <xf numFmtId="0" fontId="0" fillId="0" borderId="0" xfId="0" applyAlignment="1">
      <alignment horizontal="center"/>
    </xf>
    <xf numFmtId="9" fontId="0" fillId="0" borderId="0" xfId="0" applyNumberFormat="1" applyAlignment="1">
      <alignment horizontal="center"/>
    </xf>
    <xf numFmtId="0" fontId="0" fillId="0" borderId="64" xfId="0" applyBorder="1" applyAlignment="1">
      <alignment horizontal="center"/>
    </xf>
    <xf numFmtId="0" fontId="0" fillId="0" borderId="64" xfId="0" applyBorder="1"/>
    <xf numFmtId="0" fontId="1" fillId="0" borderId="64" xfId="0" applyFont="1" applyBorder="1"/>
    <xf numFmtId="0" fontId="0" fillId="0" borderId="64" xfId="0" applyBorder="1" applyAlignment="1">
      <alignment horizontal="center"/>
    </xf>
    <xf numFmtId="0" fontId="0" fillId="0" borderId="58" xfId="0" applyBorder="1"/>
    <xf numFmtId="0" fontId="0" fillId="0" borderId="65" xfId="0" applyBorder="1" applyAlignment="1">
      <alignment horizontal="right"/>
    </xf>
    <xf numFmtId="2" fontId="0" fillId="0" borderId="0" xfId="0" applyNumberForma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6B9F2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www.steerto.com/?p=985" TargetMode="External"/><Relationship Id="rId2" Type="http://schemas.openxmlformats.org/officeDocument/2006/relationships/hyperlink" Target="https://www.sudbury.com/columns/back-roads-bill/back-roads-bill-how-did-the-bear-cross-the-road-5839296" TargetMode="External"/><Relationship Id="rId1" Type="http://schemas.openxmlformats.org/officeDocument/2006/relationships/hyperlink" Target="https://www.ontario.ca/page/reptile-and-amphibian-exclusion-fenci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obvt.ca/fichiers/160620%20boat%20wash%20station%20cost%20OBVT-SENTINELLE%20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57"/>
  <sheetViews>
    <sheetView workbookViewId="0"/>
  </sheetViews>
  <sheetFormatPr defaultColWidth="14.42578125" defaultRowHeight="15" customHeight="1" x14ac:dyDescent="0.25"/>
  <cols>
    <col min="1" max="1" width="3.140625" customWidth="1"/>
    <col min="2" max="2" width="197.5703125" customWidth="1"/>
  </cols>
  <sheetData>
    <row r="1" spans="1:2" x14ac:dyDescent="0.25">
      <c r="A1" s="125" t="s">
        <v>56</v>
      </c>
      <c r="B1" s="126" t="s">
        <v>57</v>
      </c>
    </row>
    <row r="2" spans="1:2" x14ac:dyDescent="0.25">
      <c r="A2" s="127" t="s">
        <v>58</v>
      </c>
      <c r="B2" s="128" t="s">
        <v>59</v>
      </c>
    </row>
    <row r="3" spans="1:2" x14ac:dyDescent="0.25">
      <c r="A3" s="129">
        <v>1</v>
      </c>
      <c r="B3" s="130" t="s">
        <v>60</v>
      </c>
    </row>
    <row r="4" spans="1:2" x14ac:dyDescent="0.25">
      <c r="A4" s="129">
        <v>2</v>
      </c>
      <c r="B4" s="130" t="s">
        <v>61</v>
      </c>
    </row>
    <row r="5" spans="1:2" x14ac:dyDescent="0.25">
      <c r="A5" s="129">
        <v>3</v>
      </c>
      <c r="B5" s="130" t="s">
        <v>62</v>
      </c>
    </row>
    <row r="6" spans="1:2" x14ac:dyDescent="0.25">
      <c r="A6" s="129">
        <v>4</v>
      </c>
      <c r="B6" s="130" t="s">
        <v>63</v>
      </c>
    </row>
    <row r="7" spans="1:2" x14ac:dyDescent="0.25">
      <c r="A7" s="129">
        <v>5</v>
      </c>
      <c r="B7" s="130" t="s">
        <v>64</v>
      </c>
    </row>
    <row r="8" spans="1:2" x14ac:dyDescent="0.25">
      <c r="A8" s="129">
        <v>6</v>
      </c>
      <c r="B8" s="130" t="s">
        <v>65</v>
      </c>
    </row>
    <row r="9" spans="1:2" x14ac:dyDescent="0.25">
      <c r="A9" s="127" t="s">
        <v>66</v>
      </c>
      <c r="B9" s="128" t="s">
        <v>67</v>
      </c>
    </row>
    <row r="10" spans="1:2" x14ac:dyDescent="0.25">
      <c r="A10" s="129">
        <v>1</v>
      </c>
      <c r="B10" s="130" t="s">
        <v>68</v>
      </c>
    </row>
    <row r="11" spans="1:2" x14ac:dyDescent="0.25">
      <c r="A11" s="129">
        <v>2</v>
      </c>
      <c r="B11" s="130" t="s">
        <v>69</v>
      </c>
    </row>
    <row r="12" spans="1:2" x14ac:dyDescent="0.25">
      <c r="A12" s="129">
        <v>3</v>
      </c>
      <c r="B12" s="130" t="s">
        <v>70</v>
      </c>
    </row>
    <row r="13" spans="1:2" x14ac:dyDescent="0.25">
      <c r="A13" s="129">
        <v>4</v>
      </c>
      <c r="B13" s="130" t="s">
        <v>71</v>
      </c>
    </row>
    <row r="14" spans="1:2" x14ac:dyDescent="0.25">
      <c r="A14" s="127" t="s">
        <v>72</v>
      </c>
      <c r="B14" s="128" t="s">
        <v>73</v>
      </c>
    </row>
    <row r="15" spans="1:2" x14ac:dyDescent="0.25">
      <c r="A15" s="129">
        <v>1</v>
      </c>
      <c r="B15" s="130" t="s">
        <v>74</v>
      </c>
    </row>
    <row r="16" spans="1:2" x14ac:dyDescent="0.25">
      <c r="A16" s="129">
        <v>2</v>
      </c>
      <c r="B16" s="130" t="s">
        <v>75</v>
      </c>
    </row>
    <row r="17" spans="1:2" x14ac:dyDescent="0.25">
      <c r="A17" s="129">
        <v>3</v>
      </c>
      <c r="B17" s="130" t="s">
        <v>76</v>
      </c>
    </row>
    <row r="18" spans="1:2" x14ac:dyDescent="0.25">
      <c r="A18" s="129">
        <v>4</v>
      </c>
      <c r="B18" s="130" t="s">
        <v>77</v>
      </c>
    </row>
    <row r="19" spans="1:2" x14ac:dyDescent="0.25">
      <c r="A19" s="129">
        <v>5</v>
      </c>
      <c r="B19" s="130" t="s">
        <v>78</v>
      </c>
    </row>
    <row r="20" spans="1:2" x14ac:dyDescent="0.25">
      <c r="A20" s="129">
        <v>6</v>
      </c>
      <c r="B20" s="130" t="s">
        <v>79</v>
      </c>
    </row>
    <row r="21" spans="1:2" x14ac:dyDescent="0.25">
      <c r="A21" s="127" t="s">
        <v>80</v>
      </c>
      <c r="B21" s="128" t="s">
        <v>81</v>
      </c>
    </row>
    <row r="22" spans="1:2" x14ac:dyDescent="0.25">
      <c r="A22" s="129">
        <v>1</v>
      </c>
      <c r="B22" s="130" t="s">
        <v>82</v>
      </c>
    </row>
    <row r="23" spans="1:2" x14ac:dyDescent="0.25">
      <c r="A23" s="129">
        <v>2</v>
      </c>
      <c r="B23" s="130" t="s">
        <v>83</v>
      </c>
    </row>
    <row r="24" spans="1:2" x14ac:dyDescent="0.25">
      <c r="A24" s="129">
        <v>3</v>
      </c>
      <c r="B24" s="130" t="s">
        <v>84</v>
      </c>
    </row>
    <row r="25" spans="1:2" x14ac:dyDescent="0.25">
      <c r="A25" s="129">
        <v>4</v>
      </c>
      <c r="B25" s="130" t="s">
        <v>85</v>
      </c>
    </row>
    <row r="26" spans="1:2" x14ac:dyDescent="0.25">
      <c r="A26" s="129">
        <v>5</v>
      </c>
      <c r="B26" s="130" t="s">
        <v>86</v>
      </c>
    </row>
    <row r="27" spans="1:2" x14ac:dyDescent="0.25">
      <c r="A27" s="127" t="s">
        <v>87</v>
      </c>
      <c r="B27" s="128" t="s">
        <v>88</v>
      </c>
    </row>
    <row r="28" spans="1:2" x14ac:dyDescent="0.25">
      <c r="A28" s="129">
        <v>1</v>
      </c>
      <c r="B28" s="130" t="s">
        <v>89</v>
      </c>
    </row>
    <row r="29" spans="1:2" x14ac:dyDescent="0.25">
      <c r="A29" s="129">
        <v>2</v>
      </c>
      <c r="B29" s="130" t="s">
        <v>90</v>
      </c>
    </row>
    <row r="30" spans="1:2" x14ac:dyDescent="0.25">
      <c r="A30" s="129">
        <v>3</v>
      </c>
      <c r="B30" s="130" t="s">
        <v>91</v>
      </c>
    </row>
    <row r="31" spans="1:2" x14ac:dyDescent="0.25">
      <c r="A31" s="129">
        <v>4</v>
      </c>
      <c r="B31" s="130" t="s">
        <v>92</v>
      </c>
    </row>
    <row r="32" spans="1:2" x14ac:dyDescent="0.25">
      <c r="A32" s="127" t="s">
        <v>93</v>
      </c>
      <c r="B32" s="128" t="s">
        <v>94</v>
      </c>
    </row>
    <row r="33" spans="1:2" x14ac:dyDescent="0.25">
      <c r="A33" s="129">
        <v>1</v>
      </c>
      <c r="B33" s="130" t="s">
        <v>95</v>
      </c>
    </row>
    <row r="34" spans="1:2" x14ac:dyDescent="0.25">
      <c r="A34" s="129">
        <v>2</v>
      </c>
      <c r="B34" s="130" t="s">
        <v>96</v>
      </c>
    </row>
    <row r="35" spans="1:2" x14ac:dyDescent="0.25">
      <c r="A35" s="129">
        <v>3</v>
      </c>
      <c r="B35" s="130" t="s">
        <v>97</v>
      </c>
    </row>
    <row r="36" spans="1:2" x14ac:dyDescent="0.25">
      <c r="A36" s="129">
        <v>4</v>
      </c>
      <c r="B36" s="130" t="s">
        <v>98</v>
      </c>
    </row>
    <row r="37" spans="1:2" x14ac:dyDescent="0.25">
      <c r="A37" s="129">
        <v>5</v>
      </c>
      <c r="B37" s="130" t="s">
        <v>99</v>
      </c>
    </row>
    <row r="38" spans="1:2" x14ac:dyDescent="0.25">
      <c r="A38" s="129">
        <v>6</v>
      </c>
      <c r="B38" s="130" t="s">
        <v>100</v>
      </c>
    </row>
    <row r="39" spans="1:2" x14ac:dyDescent="0.25">
      <c r="A39" s="129">
        <v>7</v>
      </c>
      <c r="B39" s="130" t="s">
        <v>101</v>
      </c>
    </row>
    <row r="40" spans="1:2" x14ac:dyDescent="0.25">
      <c r="A40" s="127" t="s">
        <v>102</v>
      </c>
      <c r="B40" s="128" t="s">
        <v>103</v>
      </c>
    </row>
    <row r="41" spans="1:2" x14ac:dyDescent="0.25">
      <c r="A41" s="129">
        <v>1</v>
      </c>
      <c r="B41" s="130" t="s">
        <v>104</v>
      </c>
    </row>
    <row r="42" spans="1:2" x14ac:dyDescent="0.25">
      <c r="A42" s="129">
        <v>2</v>
      </c>
      <c r="B42" s="130" t="s">
        <v>105</v>
      </c>
    </row>
    <row r="43" spans="1:2" x14ac:dyDescent="0.25">
      <c r="A43" s="129">
        <v>3</v>
      </c>
      <c r="B43" s="130" t="s">
        <v>106</v>
      </c>
    </row>
    <row r="44" spans="1:2" x14ac:dyDescent="0.25">
      <c r="A44" s="129">
        <v>4</v>
      </c>
      <c r="B44" s="130" t="s">
        <v>107</v>
      </c>
    </row>
    <row r="45" spans="1:2" x14ac:dyDescent="0.25">
      <c r="A45" s="129">
        <v>5</v>
      </c>
      <c r="B45" s="130" t="s">
        <v>108</v>
      </c>
    </row>
    <row r="46" spans="1:2" x14ac:dyDescent="0.25">
      <c r="A46" s="129">
        <v>6</v>
      </c>
      <c r="B46" s="130" t="s">
        <v>109</v>
      </c>
    </row>
    <row r="47" spans="1:2" x14ac:dyDescent="0.25">
      <c r="A47" s="129">
        <v>7</v>
      </c>
      <c r="B47" s="130" t="s">
        <v>110</v>
      </c>
    </row>
    <row r="48" spans="1:2" x14ac:dyDescent="0.25">
      <c r="A48" s="129">
        <v>8</v>
      </c>
      <c r="B48" s="130" t="s">
        <v>111</v>
      </c>
    </row>
    <row r="49" spans="1:2" x14ac:dyDescent="0.25">
      <c r="A49" s="127" t="s">
        <v>112</v>
      </c>
      <c r="B49" s="128" t="s">
        <v>113</v>
      </c>
    </row>
    <row r="50" spans="1:2" x14ac:dyDescent="0.25">
      <c r="A50" s="129">
        <v>1</v>
      </c>
      <c r="B50" s="130" t="s">
        <v>114</v>
      </c>
    </row>
    <row r="51" spans="1:2" x14ac:dyDescent="0.25">
      <c r="A51" s="129">
        <v>2</v>
      </c>
      <c r="B51" s="130" t="s">
        <v>115</v>
      </c>
    </row>
    <row r="52" spans="1:2" x14ac:dyDescent="0.25">
      <c r="A52" s="129">
        <v>3</v>
      </c>
      <c r="B52" s="130" t="s">
        <v>116</v>
      </c>
    </row>
    <row r="53" spans="1:2" x14ac:dyDescent="0.25">
      <c r="A53" s="129">
        <v>4</v>
      </c>
      <c r="B53" s="130" t="s">
        <v>117</v>
      </c>
    </row>
    <row r="54" spans="1:2" x14ac:dyDescent="0.25">
      <c r="A54" s="129">
        <v>5</v>
      </c>
      <c r="B54" s="130" t="s">
        <v>118</v>
      </c>
    </row>
    <row r="55" spans="1:2" x14ac:dyDescent="0.25">
      <c r="A55" s="129">
        <v>6</v>
      </c>
      <c r="B55" s="130" t="s">
        <v>119</v>
      </c>
    </row>
    <row r="56" spans="1:2" x14ac:dyDescent="0.25">
      <c r="A56" s="129">
        <v>7</v>
      </c>
      <c r="B56" s="130" t="s">
        <v>120</v>
      </c>
    </row>
    <row r="57" spans="1:2" x14ac:dyDescent="0.25">
      <c r="A57" s="129">
        <v>8</v>
      </c>
      <c r="B57" s="130"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96B32-74CA-4D0C-88F5-1110417A412A}">
  <dimension ref="A1:I19"/>
  <sheetViews>
    <sheetView tabSelected="1" workbookViewId="0">
      <selection activeCell="B24" sqref="B24"/>
    </sheetView>
  </sheetViews>
  <sheetFormatPr defaultRowHeight="15" x14ac:dyDescent="0.25"/>
  <cols>
    <col min="2" max="2" width="14.85546875" customWidth="1"/>
    <col min="3" max="5" width="16.85546875" bestFit="1" customWidth="1"/>
    <col min="7" max="7" width="14.140625" customWidth="1"/>
    <col min="8" max="8" width="15.28515625" bestFit="1" customWidth="1"/>
    <col min="9" max="9" width="17" customWidth="1"/>
  </cols>
  <sheetData>
    <row r="1" spans="1:9" x14ac:dyDescent="0.25">
      <c r="C1" s="338" t="s">
        <v>953</v>
      </c>
      <c r="D1" s="338"/>
      <c r="E1" s="338"/>
      <c r="G1" s="338" t="s">
        <v>954</v>
      </c>
      <c r="H1" s="338"/>
      <c r="I1" s="338"/>
    </row>
    <row r="2" spans="1:9" x14ac:dyDescent="0.25">
      <c r="B2" s="340" t="s">
        <v>955</v>
      </c>
      <c r="C2" s="334">
        <v>0</v>
      </c>
      <c r="D2" s="334">
        <v>0.03</v>
      </c>
      <c r="E2" s="334">
        <v>7.0000000000000007E-2</v>
      </c>
      <c r="F2" s="333"/>
      <c r="G2" s="334">
        <v>0</v>
      </c>
      <c r="H2" s="334">
        <v>0.03</v>
      </c>
      <c r="I2" s="334">
        <v>7.0000000000000007E-2</v>
      </c>
    </row>
    <row r="3" spans="1:9" x14ac:dyDescent="0.25">
      <c r="A3" s="335" t="s">
        <v>944</v>
      </c>
      <c r="B3" s="335" t="s">
        <v>952</v>
      </c>
      <c r="C3" s="336"/>
      <c r="D3" s="336"/>
      <c r="E3" s="336"/>
      <c r="F3" s="339"/>
      <c r="G3" s="336"/>
      <c r="H3" s="337"/>
      <c r="I3" s="336"/>
    </row>
    <row r="4" spans="1:9" x14ac:dyDescent="0.25">
      <c r="A4" s="333" t="s">
        <v>254</v>
      </c>
      <c r="B4" s="333">
        <v>1</v>
      </c>
      <c r="C4" s="332">
        <v>0</v>
      </c>
      <c r="D4" s="332">
        <v>0</v>
      </c>
      <c r="E4" s="332">
        <v>0</v>
      </c>
      <c r="G4" s="332">
        <v>0</v>
      </c>
      <c r="H4" s="332">
        <v>0</v>
      </c>
      <c r="I4" s="332">
        <v>0</v>
      </c>
    </row>
    <row r="5" spans="1:9" x14ac:dyDescent="0.25">
      <c r="A5" s="333" t="s">
        <v>58</v>
      </c>
      <c r="B5" s="341">
        <f>'S1 - Human-wildlife management'!P12</f>
        <v>0.54791666666666672</v>
      </c>
      <c r="C5" s="332">
        <f>'S1 - Human-wildlife management'!M10</f>
        <v>39329100</v>
      </c>
      <c r="D5" s="332">
        <f>'S1 - Human-wildlife management'!M11</f>
        <v>28630505.486052047</v>
      </c>
      <c r="E5" s="332">
        <f>'S1 - Human-wildlife management'!M12</f>
        <v>20040833.128306407</v>
      </c>
      <c r="G5" s="332">
        <f>C5/27</f>
        <v>1456633.3333333333</v>
      </c>
      <c r="H5" s="332">
        <f>(D5*0.03)/(1-((1+0.03)^-27))</f>
        <v>1562200.9230418031</v>
      </c>
      <c r="I5" s="332">
        <f>(E5*0.07)/(1-((1+0.07)^-27))</f>
        <v>1671921.2140569871</v>
      </c>
    </row>
    <row r="6" spans="1:9" x14ac:dyDescent="0.25">
      <c r="A6" s="333" t="s">
        <v>66</v>
      </c>
      <c r="B6" s="341">
        <f>'S2 - Landowner Stewardship'!P12</f>
        <v>0.64500000000000002</v>
      </c>
      <c r="C6" s="332">
        <f>'S2 - Landowner Stewardship'!M10</f>
        <v>152607400</v>
      </c>
      <c r="D6" s="332">
        <f>'S2 - Landowner Stewardship'!M11</f>
        <v>100966623.96477529</v>
      </c>
      <c r="E6" s="332">
        <f>'S2 - Landowner Stewardship'!M12</f>
        <v>63389773.644654617</v>
      </c>
      <c r="G6" s="332">
        <f>C6/27</f>
        <v>5652125.9259259263</v>
      </c>
      <c r="H6" s="332">
        <f>(D6*0.03)/(1-((1+0.03)^-27))</f>
        <v>5509164.1057831887</v>
      </c>
      <c r="I6" s="332">
        <f>(E6*0.07)/(1-((1+0.07)^-27))</f>
        <v>5288338.3955268161</v>
      </c>
    </row>
    <row r="7" spans="1:9" x14ac:dyDescent="0.25">
      <c r="A7" s="333" t="s">
        <v>72</v>
      </c>
      <c r="B7" s="341">
        <f>'S3 - Legislation'!P12</f>
        <v>0.42333333333333334</v>
      </c>
      <c r="C7" s="332">
        <f>'S3 - Legislation'!M10</f>
        <v>39359605.200000018</v>
      </c>
      <c r="D7" s="332">
        <f>'S3 - Legislation'!M11</f>
        <v>27475428.258445635</v>
      </c>
      <c r="E7" s="332">
        <f>'S3 - Legislation'!M12</f>
        <v>18546309.17579167</v>
      </c>
      <c r="G7" s="332">
        <f>C7/27</f>
        <v>1457763.1555555563</v>
      </c>
      <c r="H7" s="332">
        <f>(D7*0.03)/(1-((1+0.03)^-27))</f>
        <v>1499175.0462534809</v>
      </c>
      <c r="I7" s="332">
        <f>(E7*0.07)/(1-((1+0.07)^-27))</f>
        <v>1547239.4563112778</v>
      </c>
    </row>
    <row r="8" spans="1:9" x14ac:dyDescent="0.25">
      <c r="A8" s="333" t="s">
        <v>80</v>
      </c>
      <c r="B8" s="341">
        <f>'S4 - Protecting habitats'!P12</f>
        <v>0.51</v>
      </c>
      <c r="C8" s="332">
        <f>'S4 - Protecting habitats'!M10</f>
        <v>1764181961.3200004</v>
      </c>
      <c r="D8" s="332">
        <f>'S4 - Protecting habitats'!M11</f>
        <v>1461944349.2916651</v>
      </c>
      <c r="E8" s="332">
        <f>'S4 - Protecting habitats'!M12</f>
        <v>1165889627.6630073</v>
      </c>
      <c r="G8" s="332">
        <f>C8/27</f>
        <v>65340072.641481496</v>
      </c>
      <c r="H8" s="332">
        <f>(D8*0.03)/(1-((1+0.03)^-27))</f>
        <v>79769838.957674488</v>
      </c>
      <c r="I8" s="332">
        <f>(E8*0.07)/(1-((1+0.07)^-27))</f>
        <v>97265197.971513242</v>
      </c>
    </row>
    <row r="9" spans="1:9" x14ac:dyDescent="0.25">
      <c r="A9" s="333" t="s">
        <v>87</v>
      </c>
      <c r="B9" s="341">
        <f>'S5 - Wildlife crossings'!P12</f>
        <v>0.66437499999999994</v>
      </c>
      <c r="C9" s="332">
        <f>'S5 - Wildlife crossings'!M10</f>
        <v>130139148.8</v>
      </c>
      <c r="D9" s="332">
        <f>'S5 - Wildlife crossings'!M11</f>
        <v>88506157.699174076</v>
      </c>
      <c r="E9" s="332">
        <f>'S5 - Wildlife crossings'!M12</f>
        <v>58045072.961492874</v>
      </c>
      <c r="G9" s="332">
        <f>C9/27</f>
        <v>4819968.4740740741</v>
      </c>
      <c r="H9" s="332">
        <f>(D9*0.03)/(1-((1+0.03)^-27))</f>
        <v>4829268.6037237998</v>
      </c>
      <c r="I9" s="332">
        <f>(E9*0.07)/(1-((1+0.07)^-27))</f>
        <v>4842452.8179286681</v>
      </c>
    </row>
    <row r="10" spans="1:9" x14ac:dyDescent="0.25">
      <c r="A10" s="333" t="s">
        <v>93</v>
      </c>
      <c r="B10" s="341">
        <f>'S6 - Invasive species'!P12</f>
        <v>0.43892857142857145</v>
      </c>
      <c r="C10" s="332">
        <f>'S6 - Invasive species'!M10</f>
        <v>140322927.90000004</v>
      </c>
      <c r="D10" s="332">
        <f>'S6 - Invasive species'!M11</f>
        <v>96336615.847721472</v>
      </c>
      <c r="E10" s="332">
        <f>'S6 - Invasive species'!M12</f>
        <v>64021465.776200563</v>
      </c>
      <c r="G10" s="332">
        <f>C10/27</f>
        <v>5197145.4777777791</v>
      </c>
      <c r="H10" s="332">
        <f>(D10*0.03)/(1-((1+0.03)^-27))</f>
        <v>5256531.3690794576</v>
      </c>
      <c r="I10" s="332">
        <f>(E10*0.07)/(1-((1+0.07)^-27))</f>
        <v>5341037.7752742972</v>
      </c>
    </row>
    <row r="11" spans="1:9" x14ac:dyDescent="0.25">
      <c r="A11" s="333" t="s">
        <v>102</v>
      </c>
      <c r="B11" s="341">
        <f>'S7 - Restoration and Regenerati'!P12</f>
        <v>0.61906249999999996</v>
      </c>
      <c r="C11" s="332">
        <f>'S7 - Restoration and Regenerati'!M10</f>
        <v>336862880</v>
      </c>
      <c r="D11" s="332">
        <f>'S7 - Restoration and Regenerati'!M11</f>
        <v>216582867.35074136</v>
      </c>
      <c r="E11" s="332">
        <f>'S7 - Restoration and Regenerati'!M12</f>
        <v>131494728.58620892</v>
      </c>
      <c r="G11" s="332">
        <f>C11/27</f>
        <v>12476402.962962963</v>
      </c>
      <c r="H11" s="332">
        <f>(D11*0.03)/(1-((1+0.03)^-27))</f>
        <v>11817673.126840213</v>
      </c>
      <c r="I11" s="332">
        <f>(E11*0.07)/(1-((1+0.07)^-27))</f>
        <v>10970044.251774438</v>
      </c>
    </row>
    <row r="12" spans="1:9" x14ac:dyDescent="0.25">
      <c r="A12" s="333" t="s">
        <v>112</v>
      </c>
      <c r="B12" s="341">
        <f>'S8 - Industry-targeted policies'!P12</f>
        <v>0.60031250000000003</v>
      </c>
      <c r="C12" s="332">
        <f>'S8 - Industry-targeted policies'!M10</f>
        <v>74221400</v>
      </c>
      <c r="D12" s="332">
        <f>'S8 - Industry-targeted policies'!M11</f>
        <v>57628763.845675327</v>
      </c>
      <c r="E12" s="332">
        <f>'S8 - Industry-targeted policies'!M12</f>
        <v>44340919.515583344</v>
      </c>
      <c r="G12" s="332">
        <f>C12/27</f>
        <v>2748940.7407407407</v>
      </c>
      <c r="H12" s="332">
        <f>(D12*0.03)/(1-((1+0.03)^-27))</f>
        <v>3144467.9912246391</v>
      </c>
      <c r="I12" s="332">
        <f>(E12*0.07)/(1-((1+0.07)^-27))</f>
        <v>3699173.757611251</v>
      </c>
    </row>
    <row r="13" spans="1:9" x14ac:dyDescent="0.25">
      <c r="A13" s="333" t="s">
        <v>945</v>
      </c>
      <c r="B13" s="341">
        <f>AVERAGE(B9,B11)</f>
        <v>0.64171874999999989</v>
      </c>
      <c r="C13" s="332">
        <f>C9+C11</f>
        <v>467002028.80000001</v>
      </c>
      <c r="D13" s="332">
        <f t="shared" ref="D13:E13" si="0">D9+D11</f>
        <v>305089025.04991543</v>
      </c>
      <c r="E13" s="332">
        <f t="shared" si="0"/>
        <v>189539801.54770181</v>
      </c>
      <c r="G13" s="332">
        <f>C13/27</f>
        <v>17296371.437037036</v>
      </c>
      <c r="H13" s="332">
        <f>(D13*0.03)/(1-((1+0.03)^-27))</f>
        <v>16646941.730564011</v>
      </c>
      <c r="I13" s="332">
        <f>(E13*0.07)/(1-((1+0.07)^-27))</f>
        <v>15812497.069703106</v>
      </c>
    </row>
    <row r="14" spans="1:9" x14ac:dyDescent="0.25">
      <c r="A14" s="333" t="s">
        <v>946</v>
      </c>
      <c r="B14" s="341">
        <f>AVERAGE(B8,B11)</f>
        <v>0.56453124999999993</v>
      </c>
      <c r="C14" s="332">
        <f>C8+C11</f>
        <v>2101044841.3200004</v>
      </c>
      <c r="D14" s="332">
        <f t="shared" ref="D14:E14" si="1">D8+D11</f>
        <v>1678527216.6424065</v>
      </c>
      <c r="E14" s="332">
        <f t="shared" si="1"/>
        <v>1297384356.2492161</v>
      </c>
      <c r="G14" s="332">
        <f>C14/27</f>
        <v>77816475.604444459</v>
      </c>
      <c r="H14" s="332">
        <f>(D14*0.03)/(1-((1+0.03)^-27))</f>
        <v>91587512.084514692</v>
      </c>
      <c r="I14" s="332">
        <f>(E14*0.07)/(1-((1+0.07)^-27))</f>
        <v>108235242.22328767</v>
      </c>
    </row>
    <row r="15" spans="1:9" x14ac:dyDescent="0.25">
      <c r="A15" s="333" t="s">
        <v>947</v>
      </c>
      <c r="B15" s="341">
        <f>AVERAGE(B6,B8,B11)</f>
        <v>0.59135416666666663</v>
      </c>
      <c r="C15" s="332">
        <f>C6+C8+C11</f>
        <v>2253652241.3200006</v>
      </c>
      <c r="D15" s="332">
        <f t="shared" ref="D15:E15" si="2">D6+D8+D11</f>
        <v>1779493840.6071818</v>
      </c>
      <c r="E15" s="332">
        <f t="shared" si="2"/>
        <v>1360774129.8938706</v>
      </c>
      <c r="G15" s="332">
        <f>C15/27</f>
        <v>83468601.530370399</v>
      </c>
      <c r="H15" s="332">
        <f>(D15*0.03)/(1-((1+0.03)^-27))</f>
        <v>97096676.190297887</v>
      </c>
      <c r="I15" s="332">
        <f>(E15*0.07)/(1-((1+0.07)^-27))</f>
        <v>113523580.61881448</v>
      </c>
    </row>
    <row r="16" spans="1:9" x14ac:dyDescent="0.25">
      <c r="A16" s="333" t="s">
        <v>948</v>
      </c>
      <c r="B16" s="341">
        <f>AVERAGE(B7,B8)</f>
        <v>0.46666666666666667</v>
      </c>
      <c r="C16" s="332">
        <f>C7+C8</f>
        <v>1803541566.5200005</v>
      </c>
      <c r="D16" s="332">
        <f t="shared" ref="D16:E16" si="3">D7+D8</f>
        <v>1489419777.5501108</v>
      </c>
      <c r="E16" s="332">
        <f t="shared" si="3"/>
        <v>1184435936.838799</v>
      </c>
      <c r="G16" s="332">
        <f>C16/27</f>
        <v>66797835.797037058</v>
      </c>
      <c r="H16" s="332">
        <f>(D16*0.03)/(1-((1+0.03)^-27))</f>
        <v>81269014.003927961</v>
      </c>
      <c r="I16" s="332">
        <f>(E16*0.07)/(1-((1+0.07)^-27))</f>
        <v>98812437.427824527</v>
      </c>
    </row>
    <row r="17" spans="1:9" x14ac:dyDescent="0.25">
      <c r="A17" s="333" t="s">
        <v>949</v>
      </c>
      <c r="B17" s="341">
        <f>AVERAGE(B5,B11)</f>
        <v>0.58348958333333334</v>
      </c>
      <c r="C17" s="332">
        <f>C5+C11</f>
        <v>376191980</v>
      </c>
      <c r="D17" s="332">
        <f t="shared" ref="D17:E17" si="4">D5+D11</f>
        <v>245213372.83679339</v>
      </c>
      <c r="E17" s="332">
        <f t="shared" si="4"/>
        <v>151535561.71451533</v>
      </c>
      <c r="G17" s="332">
        <f>C17/27</f>
        <v>13933036.296296297</v>
      </c>
      <c r="H17" s="332">
        <f>(D17*0.03)/(1-((1+0.03)^-27))</f>
        <v>13379874.049882015</v>
      </c>
      <c r="I17" s="332">
        <f>(E17*0.07)/(1-((1+0.07)^-27))</f>
        <v>12641965.465831427</v>
      </c>
    </row>
    <row r="18" spans="1:9" x14ac:dyDescent="0.25">
      <c r="A18" s="333" t="s">
        <v>950</v>
      </c>
      <c r="B18" s="341">
        <f>AVERAGE(B6,B7,B12)</f>
        <v>0.55621527777777779</v>
      </c>
      <c r="C18" s="332">
        <f>C6+C7+C12</f>
        <v>266188405.20000002</v>
      </c>
      <c r="D18" s="332">
        <f t="shared" ref="D18:E18" si="5">D6+D7+D12</f>
        <v>186070816.06889626</v>
      </c>
      <c r="E18" s="332">
        <f t="shared" si="5"/>
        <v>126277002.33602962</v>
      </c>
      <c r="G18" s="332">
        <f>C18/27</f>
        <v>9858829.8222222235</v>
      </c>
      <c r="H18" s="332">
        <f>(D18*0.03)/(1-((1+0.03)^-27))</f>
        <v>10152807.14326131</v>
      </c>
      <c r="I18" s="332">
        <f>(E18*0.07)/(1-((1+0.07)^-27))</f>
        <v>10534751.609449344</v>
      </c>
    </row>
    <row r="19" spans="1:9" x14ac:dyDescent="0.25">
      <c r="A19" s="333" t="s">
        <v>951</v>
      </c>
      <c r="B19" s="341">
        <f>AVERAGE(B5:B12)</f>
        <v>0.55611607142857133</v>
      </c>
      <c r="C19" s="332">
        <f>SUM(C5:C12)</f>
        <v>2677024423.2200003</v>
      </c>
      <c r="D19" s="332">
        <f t="shared" ref="D19:E19" si="6">SUM(D5:D12)</f>
        <v>2078071311.7442503</v>
      </c>
      <c r="E19" s="332">
        <f t="shared" si="6"/>
        <v>1565768730.4512453</v>
      </c>
      <c r="G19" s="332">
        <f>C19/27</f>
        <v>99149052.711851865</v>
      </c>
      <c r="H19" s="332">
        <f>(D19*0.03)/(1-((1+0.03)^-27))</f>
        <v>113388320.12362106</v>
      </c>
      <c r="I19" s="332">
        <f>(E19*0.07)/(1-((1+0.07)^-27))</f>
        <v>130625405.63999695</v>
      </c>
    </row>
  </sheetData>
  <mergeCells count="2">
    <mergeCell ref="C1:E1"/>
    <mergeCell ref="G1:I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755"/>
  <sheetViews>
    <sheetView workbookViewId="0">
      <selection activeCell="Q10" sqref="Q10"/>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7" width="11.42578125" customWidth="1"/>
    <col min="8" max="8" width="29" customWidth="1"/>
    <col min="9" max="9" width="7.7109375" customWidth="1"/>
    <col min="10" max="10" width="10.85546875" customWidth="1"/>
    <col min="11" max="11" width="7.7109375" customWidth="1"/>
    <col min="12" max="12" width="13.5703125" customWidth="1"/>
    <col min="13" max="13" width="15.5703125" customWidth="1"/>
    <col min="14" max="16" width="13.5703125" customWidth="1"/>
    <col min="17" max="46" width="10.7109375" customWidth="1"/>
  </cols>
  <sheetData>
    <row r="1" spans="1:46" ht="14.25" customHeight="1" x14ac:dyDescent="0.25">
      <c r="A1" s="2" t="s">
        <v>122</v>
      </c>
    </row>
    <row r="2" spans="1:46" ht="15" customHeight="1" x14ac:dyDescent="0.25">
      <c r="A2" s="3" t="s">
        <v>21</v>
      </c>
      <c r="B2" s="287" t="s">
        <v>123</v>
      </c>
      <c r="C2" s="288"/>
      <c r="D2" s="288"/>
      <c r="E2" s="288"/>
      <c r="F2" s="288"/>
      <c r="G2" s="288"/>
      <c r="H2" s="288"/>
      <c r="I2" s="4"/>
      <c r="J2" s="5"/>
      <c r="K2" s="6"/>
      <c r="L2" s="6"/>
      <c r="M2" s="6"/>
      <c r="N2" s="6"/>
      <c r="O2" s="6"/>
      <c r="P2" s="6"/>
      <c r="Q2" s="6"/>
      <c r="R2" s="6"/>
    </row>
    <row r="3" spans="1:46" x14ac:dyDescent="0.25">
      <c r="A3" s="7" t="s">
        <v>22</v>
      </c>
      <c r="B3" s="289" t="s">
        <v>124</v>
      </c>
      <c r="C3" s="266"/>
      <c r="D3" s="266"/>
      <c r="E3" s="266"/>
      <c r="F3" s="266"/>
      <c r="G3" s="266"/>
      <c r="H3" s="266"/>
      <c r="I3" s="8"/>
      <c r="J3" s="9"/>
      <c r="K3" s="10"/>
      <c r="L3" s="10"/>
      <c r="M3" s="10"/>
      <c r="N3" s="10"/>
      <c r="O3" s="10"/>
      <c r="P3" s="6"/>
      <c r="Q3" s="6"/>
      <c r="R3" s="6"/>
    </row>
    <row r="4" spans="1:46" ht="102.75" customHeight="1" x14ac:dyDescent="0.25">
      <c r="A4" s="11" t="s">
        <v>23</v>
      </c>
      <c r="B4" s="290" t="s">
        <v>125</v>
      </c>
      <c r="C4" s="268"/>
      <c r="D4" s="268"/>
      <c r="E4" s="268"/>
      <c r="F4" s="268"/>
      <c r="G4" s="268"/>
      <c r="H4" s="268"/>
      <c r="I4" s="12"/>
      <c r="J4" s="9"/>
      <c r="K4" s="10"/>
      <c r="L4" s="10"/>
      <c r="M4" s="10"/>
      <c r="N4" s="10"/>
      <c r="O4" s="10"/>
      <c r="P4" s="6"/>
      <c r="Q4" s="6"/>
      <c r="R4" s="6"/>
    </row>
    <row r="5" spans="1:46" ht="33.75" customHeight="1" x14ac:dyDescent="0.25">
      <c r="A5" s="11"/>
      <c r="B5" s="291" t="s">
        <v>126</v>
      </c>
      <c r="C5" s="266"/>
      <c r="D5" s="266"/>
      <c r="E5" s="266"/>
      <c r="F5" s="266"/>
      <c r="G5" s="266"/>
      <c r="H5" s="266"/>
      <c r="I5" s="12"/>
      <c r="J5" s="9"/>
      <c r="K5" s="10"/>
      <c r="L5" s="10"/>
      <c r="M5" s="10"/>
      <c r="N5" s="10"/>
      <c r="O5" s="10"/>
      <c r="P5" s="6"/>
      <c r="Q5" s="6"/>
      <c r="R5" s="6"/>
    </row>
    <row r="6" spans="1:46" ht="80.25" customHeight="1" x14ac:dyDescent="0.25">
      <c r="A6" s="11"/>
      <c r="B6" s="291" t="s">
        <v>127</v>
      </c>
      <c r="C6" s="266"/>
      <c r="D6" s="266"/>
      <c r="E6" s="266"/>
      <c r="F6" s="266"/>
      <c r="G6" s="266"/>
      <c r="H6" s="266"/>
      <c r="I6" s="12"/>
      <c r="J6" s="9"/>
      <c r="K6" s="10"/>
      <c r="L6" s="10"/>
      <c r="M6" s="10"/>
      <c r="N6" s="10"/>
      <c r="O6" s="10"/>
      <c r="P6" s="6"/>
      <c r="Q6" s="6"/>
      <c r="R6" s="6"/>
    </row>
    <row r="7" spans="1:46" ht="36.75" customHeight="1" x14ac:dyDescent="0.25">
      <c r="A7" s="11"/>
      <c r="B7" s="290" t="s">
        <v>128</v>
      </c>
      <c r="C7" s="268"/>
      <c r="D7" s="268"/>
      <c r="E7" s="268"/>
      <c r="F7" s="268"/>
      <c r="G7" s="268"/>
      <c r="H7" s="268"/>
      <c r="I7" s="12"/>
      <c r="J7" s="9"/>
      <c r="K7" s="10"/>
      <c r="L7" s="292" t="s">
        <v>24</v>
      </c>
      <c r="M7" s="266"/>
      <c r="N7" s="10"/>
      <c r="O7" s="10"/>
      <c r="P7" s="6"/>
      <c r="Q7" s="6"/>
      <c r="R7" s="6"/>
    </row>
    <row r="8" spans="1:46" ht="94.5" customHeight="1" x14ac:dyDescent="0.25">
      <c r="A8" s="11"/>
      <c r="B8" s="281" t="s">
        <v>129</v>
      </c>
      <c r="C8" s="268"/>
      <c r="D8" s="268"/>
      <c r="E8" s="268"/>
      <c r="F8" s="268"/>
      <c r="G8" s="268"/>
      <c r="H8" s="268"/>
      <c r="I8" s="12"/>
      <c r="J8" s="9"/>
      <c r="K8" s="10"/>
      <c r="L8" s="266"/>
      <c r="M8" s="266"/>
      <c r="N8" s="10"/>
      <c r="O8" s="10"/>
      <c r="P8" s="6"/>
      <c r="Q8" s="6"/>
      <c r="R8" s="6"/>
    </row>
    <row r="9" spans="1:46" ht="39.75" customHeight="1" x14ac:dyDescent="0.25">
      <c r="A9" s="11"/>
      <c r="B9" s="281" t="s">
        <v>130</v>
      </c>
      <c r="C9" s="268"/>
      <c r="D9" s="268"/>
      <c r="E9" s="268"/>
      <c r="F9" s="268"/>
      <c r="G9" s="268"/>
      <c r="H9" s="268"/>
      <c r="I9" s="12"/>
      <c r="J9" s="9"/>
      <c r="K9" s="10"/>
      <c r="L9" s="13" t="s">
        <v>25</v>
      </c>
      <c r="M9" s="14" t="s">
        <v>26</v>
      </c>
      <c r="N9" s="10"/>
      <c r="O9" s="282" t="s">
        <v>131</v>
      </c>
      <c r="P9" s="283"/>
      <c r="Q9" s="6"/>
      <c r="R9" s="6"/>
    </row>
    <row r="10" spans="1:46" ht="27" customHeight="1" x14ac:dyDescent="0.25">
      <c r="A10" s="11"/>
      <c r="B10" s="284"/>
      <c r="C10" s="268"/>
      <c r="D10" s="268"/>
      <c r="E10" s="268"/>
      <c r="F10" s="268"/>
      <c r="G10" s="268"/>
      <c r="H10" s="268"/>
      <c r="I10" s="12"/>
      <c r="J10" s="9"/>
      <c r="K10" s="10"/>
      <c r="L10" s="15">
        <v>0</v>
      </c>
      <c r="M10" s="131">
        <f t="shared" ref="M10:M12" si="0">M22+M59+M96+M133+M172+M209</f>
        <v>39329100</v>
      </c>
      <c r="N10" s="10"/>
      <c r="O10" s="132" t="s">
        <v>132</v>
      </c>
      <c r="P10" s="133">
        <f t="shared" ref="P10:P12" si="1">AVERAGE(B27,B64,B101,B138,B177,B214)</f>
        <v>0.88333333333333341</v>
      </c>
      <c r="Q10" s="6"/>
      <c r="R10" s="6"/>
    </row>
    <row r="11" spans="1:46" x14ac:dyDescent="0.25">
      <c r="A11" s="11"/>
      <c r="B11" s="285"/>
      <c r="C11" s="268"/>
      <c r="D11" s="268"/>
      <c r="E11" s="268"/>
      <c r="F11" s="268"/>
      <c r="G11" s="268"/>
      <c r="H11" s="268"/>
      <c r="I11" s="12"/>
      <c r="J11" s="9"/>
      <c r="K11" s="10"/>
      <c r="L11" s="15">
        <v>0.03</v>
      </c>
      <c r="M11" s="131">
        <f t="shared" si="0"/>
        <v>28630505.486052047</v>
      </c>
      <c r="N11" s="10"/>
      <c r="O11" s="132" t="s">
        <v>133</v>
      </c>
      <c r="P11" s="133">
        <f t="shared" si="1"/>
        <v>0.6166666666666667</v>
      </c>
      <c r="Q11" s="6"/>
      <c r="R11" s="6"/>
    </row>
    <row r="12" spans="1:46" ht="15" customHeight="1" x14ac:dyDescent="0.25">
      <c r="A12" s="17"/>
      <c r="B12" s="18"/>
      <c r="C12" s="18"/>
      <c r="D12" s="18"/>
      <c r="E12" s="18"/>
      <c r="F12" s="18"/>
      <c r="G12" s="18"/>
      <c r="H12" s="18"/>
      <c r="I12" s="19"/>
      <c r="J12" s="20"/>
      <c r="K12" s="10"/>
      <c r="L12" s="21">
        <v>7.0000000000000007E-2</v>
      </c>
      <c r="M12" s="134">
        <f t="shared" si="0"/>
        <v>20040833.128306407</v>
      </c>
      <c r="N12" s="10"/>
      <c r="O12" s="135" t="s">
        <v>134</v>
      </c>
      <c r="P12" s="136">
        <f t="shared" si="1"/>
        <v>0.54791666666666672</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7" t="s">
        <v>28</v>
      </c>
      <c r="B17" s="137"/>
      <c r="C17" s="42"/>
      <c r="D17" s="42"/>
      <c r="E17" s="42"/>
      <c r="F17" s="42"/>
      <c r="G17" s="43"/>
      <c r="H17" s="42"/>
      <c r="I17" s="42"/>
      <c r="J17" s="9"/>
      <c r="K17" s="10"/>
      <c r="L17" s="10"/>
      <c r="M17" s="245"/>
      <c r="N17" s="10"/>
      <c r="O17" s="10"/>
      <c r="P17" s="6"/>
      <c r="Q17" s="6"/>
      <c r="R17" s="6"/>
    </row>
    <row r="18" spans="1:46" ht="14.25" customHeight="1" x14ac:dyDescent="0.25">
      <c r="A18" s="7" t="s">
        <v>30</v>
      </c>
      <c r="B18" s="138"/>
      <c r="C18" s="45"/>
      <c r="D18" s="45"/>
      <c r="E18" s="45"/>
      <c r="F18" s="46"/>
      <c r="G18" s="45"/>
      <c r="H18" s="46"/>
      <c r="I18" s="45"/>
      <c r="J18" s="47"/>
      <c r="K18" s="48"/>
    </row>
    <row r="19" spans="1:46" ht="14.25" customHeight="1" x14ac:dyDescent="0.25">
      <c r="A19" s="7"/>
      <c r="B19" s="46"/>
      <c r="C19" s="46"/>
      <c r="D19" s="45"/>
      <c r="E19" s="46"/>
      <c r="F19" s="46"/>
      <c r="G19" s="46"/>
      <c r="H19" s="46"/>
      <c r="I19" s="46"/>
      <c r="J19" s="49"/>
      <c r="K19" s="50"/>
    </row>
    <row r="20" spans="1:46" ht="99" customHeight="1" x14ac:dyDescent="0.25">
      <c r="A20" s="51" t="s">
        <v>32</v>
      </c>
      <c r="B20" s="270" t="s">
        <v>135</v>
      </c>
      <c r="C20" s="251"/>
      <c r="D20" s="251"/>
      <c r="E20" s="251"/>
      <c r="F20" s="251"/>
      <c r="G20" s="251"/>
      <c r="H20" s="251"/>
      <c r="I20" s="257"/>
      <c r="J20" s="52"/>
      <c r="L20" s="271" t="s">
        <v>33</v>
      </c>
      <c r="M20" s="272"/>
    </row>
    <row r="21" spans="1:46" ht="15.75" customHeight="1" x14ac:dyDescent="0.25">
      <c r="A21" s="53" t="s">
        <v>34</v>
      </c>
      <c r="B21" s="293" t="s">
        <v>136</v>
      </c>
      <c r="C21" s="274"/>
      <c r="D21" s="274"/>
      <c r="E21" s="274"/>
      <c r="F21" s="274"/>
      <c r="G21" s="274"/>
      <c r="H21" s="274"/>
      <c r="I21" s="274"/>
      <c r="J21" s="52"/>
      <c r="L21" s="54" t="s">
        <v>25</v>
      </c>
      <c r="M21" s="55" t="s">
        <v>26</v>
      </c>
    </row>
    <row r="22" spans="1:46" ht="15.75" customHeight="1" x14ac:dyDescent="0.25">
      <c r="A22" s="53" t="s">
        <v>35</v>
      </c>
      <c r="B22" s="277" t="s">
        <v>137</v>
      </c>
      <c r="C22" s="268"/>
      <c r="D22" s="268"/>
      <c r="E22" s="268"/>
      <c r="F22" s="268"/>
      <c r="G22" s="268"/>
      <c r="H22" s="268"/>
      <c r="I22" s="268"/>
      <c r="J22" s="52"/>
      <c r="L22" s="56">
        <f>$L$10</f>
        <v>0</v>
      </c>
      <c r="M22" s="57">
        <f t="array" ref="M22">NPV(L22,Q49:AT49)</f>
        <v>12600000</v>
      </c>
      <c r="O22" s="58"/>
    </row>
    <row r="23" spans="1:46" ht="15.75" customHeight="1" x14ac:dyDescent="0.25">
      <c r="A23" s="53" t="s">
        <v>36</v>
      </c>
      <c r="B23" s="277" t="s">
        <v>138</v>
      </c>
      <c r="C23" s="268"/>
      <c r="D23" s="268"/>
      <c r="E23" s="268"/>
      <c r="F23" s="268"/>
      <c r="G23" s="268"/>
      <c r="H23" s="268"/>
      <c r="I23" s="268"/>
      <c r="J23" s="52"/>
      <c r="L23" s="56">
        <f>$L$11</f>
        <v>0.03</v>
      </c>
      <c r="M23" s="57">
        <f t="array" ref="M23">NPV(L23,Q49:AT49)</f>
        <v>9715441.4009607956</v>
      </c>
    </row>
    <row r="24" spans="1:46" ht="14.25" customHeight="1" x14ac:dyDescent="0.25">
      <c r="A24" s="59"/>
      <c r="B24" s="60"/>
      <c r="C24" s="60"/>
      <c r="D24" s="60"/>
      <c r="E24" s="60"/>
      <c r="F24" s="61"/>
      <c r="G24" s="62"/>
      <c r="H24" s="63"/>
      <c r="I24" s="63"/>
      <c r="J24" s="64"/>
      <c r="L24" s="65">
        <f>$L$12</f>
        <v>7.0000000000000007E-2</v>
      </c>
      <c r="M24" s="66">
        <f t="array" ref="M24">NPV(L24,Q49:AT49)</f>
        <v>7046806.7586087193</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0.75</v>
      </c>
      <c r="C27" s="74"/>
      <c r="D27" s="74"/>
      <c r="E27" s="74"/>
      <c r="F27" s="75"/>
      <c r="H27" s="69"/>
      <c r="I27" s="70"/>
      <c r="J27" s="71"/>
      <c r="K27" s="71"/>
    </row>
    <row r="28" spans="1:46" ht="15" customHeight="1" x14ac:dyDescent="0.25">
      <c r="A28" s="76" t="s">
        <v>39</v>
      </c>
      <c r="B28" s="77">
        <v>0.65</v>
      </c>
      <c r="C28" s="44"/>
      <c r="D28" s="44"/>
      <c r="E28" s="44"/>
      <c r="F28" s="78"/>
      <c r="H28" s="69"/>
      <c r="I28" s="79"/>
      <c r="J28" s="58"/>
      <c r="K28" s="58"/>
      <c r="L28" s="80"/>
      <c r="M28" s="80"/>
      <c r="N28" s="80"/>
      <c r="O28" s="80"/>
    </row>
    <row r="29" spans="1:46" ht="14.25" customHeight="1" x14ac:dyDescent="0.25">
      <c r="A29" s="81" t="s">
        <v>41</v>
      </c>
      <c r="B29" s="82">
        <f>B27*B28</f>
        <v>0.48750000000000004</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ht="61.5" customHeight="1" x14ac:dyDescent="0.25">
      <c r="A33" s="95" t="s">
        <v>139</v>
      </c>
      <c r="B33" s="96" t="s">
        <v>140</v>
      </c>
      <c r="C33" s="97" t="s">
        <v>141</v>
      </c>
      <c r="D33" s="98">
        <v>1</v>
      </c>
      <c r="E33" s="99">
        <v>65000</v>
      </c>
      <c r="F33" s="100"/>
      <c r="G33" s="100"/>
      <c r="H33" s="111">
        <f t="shared" ref="H33:H34" si="2">(D33*E33)*1.2</f>
        <v>78000</v>
      </c>
      <c r="I33" s="102">
        <v>1</v>
      </c>
      <c r="J33" s="102">
        <v>5</v>
      </c>
      <c r="K33" s="102">
        <v>1</v>
      </c>
      <c r="L33" s="286" t="s">
        <v>142</v>
      </c>
      <c r="M33" s="263"/>
      <c r="N33" s="258"/>
      <c r="P33" s="248" t="s">
        <v>51</v>
      </c>
      <c r="Q33" s="103">
        <f t="shared" ref="Q33:AT33" si="3">IF(Q$32&lt;$I33,0,IF(Q$32=$I33,$H33,IF(Q$32&gt;((($J33-1)*$K33)+$I33),0,IF(ROUND((Q$32-$I33)/$K33,0)=ROUND((Q$32-$I33)/$K33,1),$H33,0))))</f>
        <v>78000</v>
      </c>
      <c r="R33" s="103">
        <f t="shared" si="3"/>
        <v>78000</v>
      </c>
      <c r="S33" s="103">
        <f t="shared" si="3"/>
        <v>78000</v>
      </c>
      <c r="T33" s="103">
        <f t="shared" si="3"/>
        <v>78000</v>
      </c>
      <c r="U33" s="103">
        <f t="shared" si="3"/>
        <v>78000</v>
      </c>
      <c r="V33" s="104">
        <f t="shared" si="3"/>
        <v>0</v>
      </c>
      <c r="W33" s="104">
        <f t="shared" si="3"/>
        <v>0</v>
      </c>
      <c r="X33" s="104">
        <f t="shared" si="3"/>
        <v>0</v>
      </c>
      <c r="Y33" s="104">
        <f t="shared" si="3"/>
        <v>0</v>
      </c>
      <c r="Z33" s="104">
        <f t="shared" si="3"/>
        <v>0</v>
      </c>
      <c r="AA33" s="104">
        <f t="shared" si="3"/>
        <v>0</v>
      </c>
      <c r="AB33" s="104">
        <f t="shared" si="3"/>
        <v>0</v>
      </c>
      <c r="AC33" s="104">
        <f t="shared" si="3"/>
        <v>0</v>
      </c>
      <c r="AD33" s="104">
        <f t="shared" si="3"/>
        <v>0</v>
      </c>
      <c r="AE33" s="104">
        <f t="shared" si="3"/>
        <v>0</v>
      </c>
      <c r="AF33" s="104">
        <f t="shared" si="3"/>
        <v>0</v>
      </c>
      <c r="AG33" s="104">
        <f t="shared" si="3"/>
        <v>0</v>
      </c>
      <c r="AH33" s="104">
        <f t="shared" si="3"/>
        <v>0</v>
      </c>
      <c r="AI33" s="104">
        <f t="shared" si="3"/>
        <v>0</v>
      </c>
      <c r="AJ33" s="104">
        <f t="shared" si="3"/>
        <v>0</v>
      </c>
      <c r="AK33" s="104">
        <f t="shared" si="3"/>
        <v>0</v>
      </c>
      <c r="AL33" s="104">
        <f t="shared" si="3"/>
        <v>0</v>
      </c>
      <c r="AM33" s="104">
        <f t="shared" si="3"/>
        <v>0</v>
      </c>
      <c r="AN33" s="104">
        <f t="shared" si="3"/>
        <v>0</v>
      </c>
      <c r="AO33" s="104">
        <f t="shared" si="3"/>
        <v>0</v>
      </c>
      <c r="AP33" s="104">
        <f t="shared" si="3"/>
        <v>0</v>
      </c>
      <c r="AQ33" s="104">
        <f t="shared" si="3"/>
        <v>0</v>
      </c>
      <c r="AR33" s="104">
        <f t="shared" si="3"/>
        <v>0</v>
      </c>
      <c r="AS33" s="104">
        <f t="shared" si="3"/>
        <v>0</v>
      </c>
      <c r="AT33" s="104">
        <f t="shared" si="3"/>
        <v>0</v>
      </c>
    </row>
    <row r="34" spans="1:46" x14ac:dyDescent="0.25">
      <c r="A34" s="105" t="s">
        <v>139</v>
      </c>
      <c r="B34" s="106" t="s">
        <v>143</v>
      </c>
      <c r="C34" s="107" t="s">
        <v>141</v>
      </c>
      <c r="D34" s="108">
        <v>11</v>
      </c>
      <c r="E34" s="109">
        <v>65000</v>
      </c>
      <c r="F34" s="110"/>
      <c r="G34" s="110"/>
      <c r="H34" s="111">
        <f t="shared" si="2"/>
        <v>858000</v>
      </c>
      <c r="I34" s="112">
        <v>5</v>
      </c>
      <c r="J34" s="112">
        <v>10</v>
      </c>
      <c r="K34" s="112">
        <v>1</v>
      </c>
      <c r="L34" s="250" t="s">
        <v>144</v>
      </c>
      <c r="M34" s="251"/>
      <c r="N34" s="252"/>
      <c r="P34" s="249"/>
      <c r="Q34" s="104">
        <f t="shared" ref="Q34:AT34" si="4">IF(Q$32&lt;$I34,0,IF(Q$32=$I34,$H34,IF(Q$32&gt;((($J34-1)*$K34)+$I34),0,IF(ROUND((Q$32-$I34)/$K34,0)=ROUND((Q$32-$I34)/$K34,1),$H34,0))))</f>
        <v>0</v>
      </c>
      <c r="R34" s="104">
        <f t="shared" si="4"/>
        <v>0</v>
      </c>
      <c r="S34" s="104">
        <f t="shared" si="4"/>
        <v>0</v>
      </c>
      <c r="T34" s="104">
        <f t="shared" si="4"/>
        <v>0</v>
      </c>
      <c r="U34" s="103">
        <f t="shared" si="4"/>
        <v>858000</v>
      </c>
      <c r="V34" s="103">
        <f t="shared" si="4"/>
        <v>858000</v>
      </c>
      <c r="W34" s="103">
        <f t="shared" si="4"/>
        <v>858000</v>
      </c>
      <c r="X34" s="103">
        <f t="shared" si="4"/>
        <v>858000</v>
      </c>
      <c r="Y34" s="103">
        <f t="shared" si="4"/>
        <v>858000</v>
      </c>
      <c r="Z34" s="103">
        <f t="shared" si="4"/>
        <v>858000</v>
      </c>
      <c r="AA34" s="103">
        <f t="shared" si="4"/>
        <v>858000</v>
      </c>
      <c r="AB34" s="103">
        <f t="shared" si="4"/>
        <v>858000</v>
      </c>
      <c r="AC34" s="103">
        <f t="shared" si="4"/>
        <v>858000</v>
      </c>
      <c r="AD34" s="103">
        <f t="shared" si="4"/>
        <v>858000</v>
      </c>
      <c r="AE34" s="104">
        <f t="shared" si="4"/>
        <v>0</v>
      </c>
      <c r="AF34" s="104">
        <f t="shared" si="4"/>
        <v>0</v>
      </c>
      <c r="AG34" s="104">
        <f t="shared" si="4"/>
        <v>0</v>
      </c>
      <c r="AH34" s="104">
        <f t="shared" si="4"/>
        <v>0</v>
      </c>
      <c r="AI34" s="104">
        <f t="shared" si="4"/>
        <v>0</v>
      </c>
      <c r="AJ34" s="104">
        <f t="shared" si="4"/>
        <v>0</v>
      </c>
      <c r="AK34" s="104">
        <f t="shared" si="4"/>
        <v>0</v>
      </c>
      <c r="AL34" s="104">
        <f t="shared" si="4"/>
        <v>0</v>
      </c>
      <c r="AM34" s="104">
        <f t="shared" si="4"/>
        <v>0</v>
      </c>
      <c r="AN34" s="104">
        <f t="shared" si="4"/>
        <v>0</v>
      </c>
      <c r="AO34" s="104">
        <f t="shared" si="4"/>
        <v>0</v>
      </c>
      <c r="AP34" s="104">
        <f t="shared" si="4"/>
        <v>0</v>
      </c>
      <c r="AQ34" s="104">
        <f t="shared" si="4"/>
        <v>0</v>
      </c>
      <c r="AR34" s="104">
        <f t="shared" si="4"/>
        <v>0</v>
      </c>
      <c r="AS34" s="104">
        <f t="shared" si="4"/>
        <v>0</v>
      </c>
      <c r="AT34" s="104">
        <f t="shared" si="4"/>
        <v>0</v>
      </c>
    </row>
    <row r="35" spans="1:46" ht="30" customHeight="1" x14ac:dyDescent="0.25">
      <c r="A35" s="105" t="s">
        <v>145</v>
      </c>
      <c r="B35" s="106" t="s">
        <v>146</v>
      </c>
      <c r="C35" s="107"/>
      <c r="D35" s="108">
        <v>11</v>
      </c>
      <c r="E35" s="109">
        <v>25000</v>
      </c>
      <c r="F35" s="113"/>
      <c r="G35" s="113"/>
      <c r="H35" s="111">
        <f t="shared" ref="H35:H48" si="5">D35*E35</f>
        <v>275000</v>
      </c>
      <c r="I35" s="112">
        <v>5</v>
      </c>
      <c r="J35" s="112">
        <v>10</v>
      </c>
      <c r="K35" s="112">
        <v>1</v>
      </c>
      <c r="L35" s="250" t="s">
        <v>147</v>
      </c>
      <c r="M35" s="251"/>
      <c r="N35" s="252"/>
      <c r="P35" s="249"/>
      <c r="Q35" s="104">
        <f t="shared" ref="Q35:AT35" si="6">IF(Q$32&lt;$I35,0,IF(Q$32=$I35,$H35,IF(Q$32&gt;((($J35-1)*$K35)+$I35),0,IF(ROUND((Q$32-$I35)/$K35,0)=ROUND((Q$32-$I35)/$K35,1),$H35,0))))</f>
        <v>0</v>
      </c>
      <c r="R35" s="104">
        <f t="shared" si="6"/>
        <v>0</v>
      </c>
      <c r="S35" s="104">
        <f t="shared" si="6"/>
        <v>0</v>
      </c>
      <c r="T35" s="104">
        <f t="shared" si="6"/>
        <v>0</v>
      </c>
      <c r="U35" s="103">
        <f t="shared" si="6"/>
        <v>275000</v>
      </c>
      <c r="V35" s="103">
        <f t="shared" si="6"/>
        <v>275000</v>
      </c>
      <c r="W35" s="103">
        <f t="shared" si="6"/>
        <v>275000</v>
      </c>
      <c r="X35" s="103">
        <f t="shared" si="6"/>
        <v>275000</v>
      </c>
      <c r="Y35" s="103">
        <f t="shared" si="6"/>
        <v>275000</v>
      </c>
      <c r="Z35" s="103">
        <f t="shared" si="6"/>
        <v>275000</v>
      </c>
      <c r="AA35" s="103">
        <f t="shared" si="6"/>
        <v>275000</v>
      </c>
      <c r="AB35" s="103">
        <f t="shared" si="6"/>
        <v>275000</v>
      </c>
      <c r="AC35" s="103">
        <f t="shared" si="6"/>
        <v>275000</v>
      </c>
      <c r="AD35" s="103">
        <f t="shared" si="6"/>
        <v>275000</v>
      </c>
      <c r="AE35" s="104">
        <f t="shared" si="6"/>
        <v>0</v>
      </c>
      <c r="AF35" s="104">
        <f t="shared" si="6"/>
        <v>0</v>
      </c>
      <c r="AG35" s="104">
        <f t="shared" si="6"/>
        <v>0</v>
      </c>
      <c r="AH35" s="104">
        <f t="shared" si="6"/>
        <v>0</v>
      </c>
      <c r="AI35" s="104">
        <f t="shared" si="6"/>
        <v>0</v>
      </c>
      <c r="AJ35" s="104">
        <f t="shared" si="6"/>
        <v>0</v>
      </c>
      <c r="AK35" s="104">
        <f t="shared" si="6"/>
        <v>0</v>
      </c>
      <c r="AL35" s="104">
        <f t="shared" si="6"/>
        <v>0</v>
      </c>
      <c r="AM35" s="104">
        <f t="shared" si="6"/>
        <v>0</v>
      </c>
      <c r="AN35" s="104">
        <f t="shared" si="6"/>
        <v>0</v>
      </c>
      <c r="AO35" s="104">
        <f t="shared" si="6"/>
        <v>0</v>
      </c>
      <c r="AP35" s="104">
        <f t="shared" si="6"/>
        <v>0</v>
      </c>
      <c r="AQ35" s="104">
        <f t="shared" si="6"/>
        <v>0</v>
      </c>
      <c r="AR35" s="104">
        <f t="shared" si="6"/>
        <v>0</v>
      </c>
      <c r="AS35" s="104">
        <f t="shared" si="6"/>
        <v>0</v>
      </c>
      <c r="AT35" s="104">
        <f t="shared" si="6"/>
        <v>0</v>
      </c>
    </row>
    <row r="36" spans="1:46" ht="30" customHeight="1" x14ac:dyDescent="0.25">
      <c r="A36" s="105" t="s">
        <v>145</v>
      </c>
      <c r="B36" s="106" t="s">
        <v>148</v>
      </c>
      <c r="C36" s="107"/>
      <c r="D36" s="108">
        <v>11</v>
      </c>
      <c r="E36" s="114">
        <v>10000</v>
      </c>
      <c r="F36" s="113"/>
      <c r="G36" s="113"/>
      <c r="H36" s="111">
        <f t="shared" si="5"/>
        <v>110000</v>
      </c>
      <c r="I36" s="112">
        <v>2</v>
      </c>
      <c r="J36" s="112">
        <v>3</v>
      </c>
      <c r="K36" s="112">
        <v>1</v>
      </c>
      <c r="L36" s="250" t="s">
        <v>149</v>
      </c>
      <c r="M36" s="251"/>
      <c r="N36" s="252"/>
      <c r="P36" s="249"/>
      <c r="Q36" s="104">
        <f t="shared" ref="Q36:AT36" si="7">IF(Q$32&lt;$I36,0,IF(Q$32=$I36,$H36,IF(Q$32&gt;((($J36-1)*$K36)+$I36),0,IF(ROUND((Q$32-$I36)/$K36,0)=ROUND((Q$32-$I36)/$K36,1),$H36,0))))</f>
        <v>0</v>
      </c>
      <c r="R36" s="103">
        <f t="shared" si="7"/>
        <v>110000</v>
      </c>
      <c r="S36" s="103">
        <f t="shared" si="7"/>
        <v>110000</v>
      </c>
      <c r="T36" s="103">
        <f t="shared" si="7"/>
        <v>110000</v>
      </c>
      <c r="U36" s="104">
        <f t="shared" si="7"/>
        <v>0</v>
      </c>
      <c r="V36" s="104">
        <f t="shared" si="7"/>
        <v>0</v>
      </c>
      <c r="W36" s="104">
        <f t="shared" si="7"/>
        <v>0</v>
      </c>
      <c r="X36" s="104">
        <f t="shared" si="7"/>
        <v>0</v>
      </c>
      <c r="Y36" s="104">
        <f t="shared" si="7"/>
        <v>0</v>
      </c>
      <c r="Z36" s="104">
        <f t="shared" si="7"/>
        <v>0</v>
      </c>
      <c r="AA36" s="104">
        <f t="shared" si="7"/>
        <v>0</v>
      </c>
      <c r="AB36" s="104">
        <f t="shared" si="7"/>
        <v>0</v>
      </c>
      <c r="AC36" s="104">
        <f t="shared" si="7"/>
        <v>0</v>
      </c>
      <c r="AD36" s="104">
        <f t="shared" si="7"/>
        <v>0</v>
      </c>
      <c r="AE36" s="104">
        <f t="shared" si="7"/>
        <v>0</v>
      </c>
      <c r="AF36" s="104">
        <f t="shared" si="7"/>
        <v>0</v>
      </c>
      <c r="AG36" s="104">
        <f t="shared" si="7"/>
        <v>0</v>
      </c>
      <c r="AH36" s="104">
        <f t="shared" si="7"/>
        <v>0</v>
      </c>
      <c r="AI36" s="104">
        <f t="shared" si="7"/>
        <v>0</v>
      </c>
      <c r="AJ36" s="104">
        <f t="shared" si="7"/>
        <v>0</v>
      </c>
      <c r="AK36" s="104">
        <f t="shared" si="7"/>
        <v>0</v>
      </c>
      <c r="AL36" s="104">
        <f t="shared" si="7"/>
        <v>0</v>
      </c>
      <c r="AM36" s="104">
        <f t="shared" si="7"/>
        <v>0</v>
      </c>
      <c r="AN36" s="104">
        <f t="shared" si="7"/>
        <v>0</v>
      </c>
      <c r="AO36" s="104">
        <f t="shared" si="7"/>
        <v>0</v>
      </c>
      <c r="AP36" s="104">
        <f t="shared" si="7"/>
        <v>0</v>
      </c>
      <c r="AQ36" s="104">
        <f t="shared" si="7"/>
        <v>0</v>
      </c>
      <c r="AR36" s="104">
        <f t="shared" si="7"/>
        <v>0</v>
      </c>
      <c r="AS36" s="104">
        <f t="shared" si="7"/>
        <v>0</v>
      </c>
      <c r="AT36" s="104">
        <f t="shared" si="7"/>
        <v>0</v>
      </c>
    </row>
    <row r="37" spans="1:46" ht="30" customHeight="1" x14ac:dyDescent="0.25">
      <c r="A37" s="105" t="s">
        <v>145</v>
      </c>
      <c r="B37" s="106" t="s">
        <v>150</v>
      </c>
      <c r="C37" s="107"/>
      <c r="D37" s="108">
        <v>11</v>
      </c>
      <c r="E37" s="109">
        <v>5000</v>
      </c>
      <c r="F37" s="113"/>
      <c r="G37" s="113"/>
      <c r="H37" s="111">
        <f t="shared" si="5"/>
        <v>55000</v>
      </c>
      <c r="I37" s="112">
        <v>1</v>
      </c>
      <c r="J37" s="112">
        <v>10</v>
      </c>
      <c r="K37" s="112">
        <v>1</v>
      </c>
      <c r="L37" s="250" t="s">
        <v>151</v>
      </c>
      <c r="M37" s="251"/>
      <c r="N37" s="252"/>
      <c r="P37" s="249"/>
      <c r="Q37" s="103">
        <f t="shared" ref="Q37:AT37" si="8">IF(Q$32&lt;$I37,0,IF(Q$32=$I37,$H37,IF(Q$32&gt;((($J37-1)*$K37)+$I37),0,IF(ROUND((Q$32-$I37)/$K37,0)=ROUND((Q$32-$I37)/$K37,1),$H37,0))))</f>
        <v>55000</v>
      </c>
      <c r="R37" s="103">
        <f t="shared" si="8"/>
        <v>55000</v>
      </c>
      <c r="S37" s="103">
        <f t="shared" si="8"/>
        <v>55000</v>
      </c>
      <c r="T37" s="103">
        <f t="shared" si="8"/>
        <v>55000</v>
      </c>
      <c r="U37" s="103">
        <f t="shared" si="8"/>
        <v>55000</v>
      </c>
      <c r="V37" s="103">
        <f t="shared" si="8"/>
        <v>55000</v>
      </c>
      <c r="W37" s="103">
        <f t="shared" si="8"/>
        <v>55000</v>
      </c>
      <c r="X37" s="103">
        <f t="shared" si="8"/>
        <v>55000</v>
      </c>
      <c r="Y37" s="103">
        <f t="shared" si="8"/>
        <v>55000</v>
      </c>
      <c r="Z37" s="103">
        <f t="shared" si="8"/>
        <v>55000</v>
      </c>
      <c r="AA37" s="104">
        <f t="shared" si="8"/>
        <v>0</v>
      </c>
      <c r="AB37" s="104">
        <f t="shared" si="8"/>
        <v>0</v>
      </c>
      <c r="AC37" s="104">
        <f t="shared" si="8"/>
        <v>0</v>
      </c>
      <c r="AD37" s="104">
        <f t="shared" si="8"/>
        <v>0</v>
      </c>
      <c r="AE37" s="104">
        <f t="shared" si="8"/>
        <v>0</v>
      </c>
      <c r="AF37" s="104">
        <f t="shared" si="8"/>
        <v>0</v>
      </c>
      <c r="AG37" s="104">
        <f t="shared" si="8"/>
        <v>0</v>
      </c>
      <c r="AH37" s="104">
        <f t="shared" si="8"/>
        <v>0</v>
      </c>
      <c r="AI37" s="104">
        <f t="shared" si="8"/>
        <v>0</v>
      </c>
      <c r="AJ37" s="104">
        <f t="shared" si="8"/>
        <v>0</v>
      </c>
      <c r="AK37" s="104">
        <f t="shared" si="8"/>
        <v>0</v>
      </c>
      <c r="AL37" s="104">
        <f t="shared" si="8"/>
        <v>0</v>
      </c>
      <c r="AM37" s="104">
        <f t="shared" si="8"/>
        <v>0</v>
      </c>
      <c r="AN37" s="104">
        <f t="shared" si="8"/>
        <v>0</v>
      </c>
      <c r="AO37" s="104">
        <f t="shared" si="8"/>
        <v>0</v>
      </c>
      <c r="AP37" s="104">
        <f t="shared" si="8"/>
        <v>0</v>
      </c>
      <c r="AQ37" s="104">
        <f t="shared" si="8"/>
        <v>0</v>
      </c>
      <c r="AR37" s="104">
        <f t="shared" si="8"/>
        <v>0</v>
      </c>
      <c r="AS37" s="104">
        <f t="shared" si="8"/>
        <v>0</v>
      </c>
      <c r="AT37" s="104">
        <f t="shared" si="8"/>
        <v>0</v>
      </c>
    </row>
    <row r="38" spans="1:46" ht="30" hidden="1" customHeight="1" x14ac:dyDescent="0.25">
      <c r="A38" s="105"/>
      <c r="B38" s="106"/>
      <c r="C38" s="107"/>
      <c r="D38" s="108"/>
      <c r="E38" s="114"/>
      <c r="F38" s="113"/>
      <c r="G38" s="113"/>
      <c r="H38" s="111">
        <f t="shared" si="5"/>
        <v>0</v>
      </c>
      <c r="I38" s="112"/>
      <c r="J38" s="112"/>
      <c r="K38" s="112"/>
      <c r="L38" s="250"/>
      <c r="M38" s="251"/>
      <c r="N38" s="252"/>
      <c r="P38" s="249"/>
      <c r="Q38" s="104">
        <f t="shared" ref="Q38:AT38" si="9">IF(Q$32&lt;$I38,0,IF(Q$32=$I38,$H38,IF(Q$32&gt;((($J38-1)*$K38)+$I38),0,IF(ROUND((Q$32-$I38)/$K38,0)=ROUND((Q$32-$I38)/$K38,1),$H38,0))))</f>
        <v>0</v>
      </c>
      <c r="R38" s="104">
        <f t="shared" si="9"/>
        <v>0</v>
      </c>
      <c r="S38" s="104">
        <f t="shared" si="9"/>
        <v>0</v>
      </c>
      <c r="T38" s="104">
        <f t="shared" si="9"/>
        <v>0</v>
      </c>
      <c r="U38" s="104">
        <f t="shared" si="9"/>
        <v>0</v>
      </c>
      <c r="V38" s="104">
        <f t="shared" si="9"/>
        <v>0</v>
      </c>
      <c r="W38" s="104">
        <f t="shared" si="9"/>
        <v>0</v>
      </c>
      <c r="X38" s="104">
        <f t="shared" si="9"/>
        <v>0</v>
      </c>
      <c r="Y38" s="104">
        <f t="shared" si="9"/>
        <v>0</v>
      </c>
      <c r="Z38" s="104">
        <f t="shared" si="9"/>
        <v>0</v>
      </c>
      <c r="AA38" s="104">
        <f t="shared" si="9"/>
        <v>0</v>
      </c>
      <c r="AB38" s="104">
        <f t="shared" si="9"/>
        <v>0</v>
      </c>
      <c r="AC38" s="104">
        <f t="shared" si="9"/>
        <v>0</v>
      </c>
      <c r="AD38" s="104">
        <f t="shared" si="9"/>
        <v>0</v>
      </c>
      <c r="AE38" s="104">
        <f t="shared" si="9"/>
        <v>0</v>
      </c>
      <c r="AF38" s="104">
        <f t="shared" si="9"/>
        <v>0</v>
      </c>
      <c r="AG38" s="104">
        <f t="shared" si="9"/>
        <v>0</v>
      </c>
      <c r="AH38" s="104">
        <f t="shared" si="9"/>
        <v>0</v>
      </c>
      <c r="AI38" s="104">
        <f t="shared" si="9"/>
        <v>0</v>
      </c>
      <c r="AJ38" s="104">
        <f t="shared" si="9"/>
        <v>0</v>
      </c>
      <c r="AK38" s="104">
        <f t="shared" si="9"/>
        <v>0</v>
      </c>
      <c r="AL38" s="104">
        <f t="shared" si="9"/>
        <v>0</v>
      </c>
      <c r="AM38" s="104">
        <f t="shared" si="9"/>
        <v>0</v>
      </c>
      <c r="AN38" s="104">
        <f t="shared" si="9"/>
        <v>0</v>
      </c>
      <c r="AO38" s="104">
        <f t="shared" si="9"/>
        <v>0</v>
      </c>
      <c r="AP38" s="104">
        <f t="shared" si="9"/>
        <v>0</v>
      </c>
      <c r="AQ38" s="104">
        <f t="shared" si="9"/>
        <v>0</v>
      </c>
      <c r="AR38" s="104">
        <f t="shared" si="9"/>
        <v>0</v>
      </c>
      <c r="AS38" s="104">
        <f t="shared" si="9"/>
        <v>0</v>
      </c>
      <c r="AT38" s="104">
        <f t="shared" si="9"/>
        <v>0</v>
      </c>
    </row>
    <row r="39" spans="1:46" ht="30" hidden="1" customHeight="1" x14ac:dyDescent="0.25">
      <c r="A39" s="105"/>
      <c r="B39" s="106"/>
      <c r="C39" s="107"/>
      <c r="D39" s="108"/>
      <c r="E39" s="108"/>
      <c r="F39" s="113"/>
      <c r="G39" s="113"/>
      <c r="H39" s="111">
        <f t="shared" si="5"/>
        <v>0</v>
      </c>
      <c r="I39" s="112"/>
      <c r="J39" s="112"/>
      <c r="K39" s="112"/>
      <c r="L39" s="250"/>
      <c r="M39" s="251"/>
      <c r="N39" s="252"/>
      <c r="P39" s="249"/>
      <c r="Q39" s="104">
        <f t="shared" ref="Q39:AT39" si="10">IF(Q$32&lt;$I39,0,IF(Q$32=$I39,$H39,IF(Q$32&gt;((($J39-1)*$K39)+$I39),0,IF(ROUND((Q$32-$I39)/$K39,0)=ROUND((Q$32-$I39)/$K39,1),$H39,0))))</f>
        <v>0</v>
      </c>
      <c r="R39" s="104">
        <f t="shared" si="10"/>
        <v>0</v>
      </c>
      <c r="S39" s="104">
        <f t="shared" si="10"/>
        <v>0</v>
      </c>
      <c r="T39" s="104">
        <f t="shared" si="10"/>
        <v>0</v>
      </c>
      <c r="U39" s="104">
        <f t="shared" si="10"/>
        <v>0</v>
      </c>
      <c r="V39" s="104">
        <f t="shared" si="10"/>
        <v>0</v>
      </c>
      <c r="W39" s="104">
        <f t="shared" si="10"/>
        <v>0</v>
      </c>
      <c r="X39" s="104">
        <f t="shared" si="10"/>
        <v>0</v>
      </c>
      <c r="Y39" s="104">
        <f t="shared" si="10"/>
        <v>0</v>
      </c>
      <c r="Z39" s="104">
        <f t="shared" si="10"/>
        <v>0</v>
      </c>
      <c r="AA39" s="104">
        <f t="shared" si="10"/>
        <v>0</v>
      </c>
      <c r="AB39" s="104">
        <f t="shared" si="10"/>
        <v>0</v>
      </c>
      <c r="AC39" s="104">
        <f t="shared" si="10"/>
        <v>0</v>
      </c>
      <c r="AD39" s="104">
        <f t="shared" si="10"/>
        <v>0</v>
      </c>
      <c r="AE39" s="104">
        <f t="shared" si="10"/>
        <v>0</v>
      </c>
      <c r="AF39" s="104">
        <f t="shared" si="10"/>
        <v>0</v>
      </c>
      <c r="AG39" s="104">
        <f t="shared" si="10"/>
        <v>0</v>
      </c>
      <c r="AH39" s="104">
        <f t="shared" si="10"/>
        <v>0</v>
      </c>
      <c r="AI39" s="104">
        <f t="shared" si="10"/>
        <v>0</v>
      </c>
      <c r="AJ39" s="104">
        <f t="shared" si="10"/>
        <v>0</v>
      </c>
      <c r="AK39" s="104">
        <f t="shared" si="10"/>
        <v>0</v>
      </c>
      <c r="AL39" s="104">
        <f t="shared" si="10"/>
        <v>0</v>
      </c>
      <c r="AM39" s="104">
        <f t="shared" si="10"/>
        <v>0</v>
      </c>
      <c r="AN39" s="104">
        <f t="shared" si="10"/>
        <v>0</v>
      </c>
      <c r="AO39" s="104">
        <f t="shared" si="10"/>
        <v>0</v>
      </c>
      <c r="AP39" s="104">
        <f t="shared" si="10"/>
        <v>0</v>
      </c>
      <c r="AQ39" s="104">
        <f t="shared" si="10"/>
        <v>0</v>
      </c>
      <c r="AR39" s="104">
        <f t="shared" si="10"/>
        <v>0</v>
      </c>
      <c r="AS39" s="104">
        <f t="shared" si="10"/>
        <v>0</v>
      </c>
      <c r="AT39" s="104">
        <f t="shared" si="10"/>
        <v>0</v>
      </c>
    </row>
    <row r="40" spans="1:46" ht="30" hidden="1" customHeight="1" x14ac:dyDescent="0.25">
      <c r="A40" s="115"/>
      <c r="B40" s="106"/>
      <c r="C40" s="107"/>
      <c r="D40" s="108"/>
      <c r="E40" s="108"/>
      <c r="F40" s="113"/>
      <c r="G40" s="113"/>
      <c r="H40" s="111">
        <f t="shared" si="5"/>
        <v>0</v>
      </c>
      <c r="I40" s="112"/>
      <c r="J40" s="112"/>
      <c r="K40" s="112"/>
      <c r="L40" s="250"/>
      <c r="M40" s="251"/>
      <c r="N40" s="252"/>
      <c r="P40" s="249"/>
      <c r="Q40" s="104">
        <f t="shared" ref="Q40:AT40" si="11">IF(Q$32&lt;$I40,0,IF(Q$32=$I40,$H40,IF(Q$32&gt;((($J40-1)*$K40)+$I40),0,IF(ROUND((Q$32-$I40)/$K40,0)=ROUND((Q$32-$I40)/$K40,1),$H40,0))))</f>
        <v>0</v>
      </c>
      <c r="R40" s="104">
        <f t="shared" si="11"/>
        <v>0</v>
      </c>
      <c r="S40" s="104">
        <f t="shared" si="11"/>
        <v>0</v>
      </c>
      <c r="T40" s="104">
        <f t="shared" si="11"/>
        <v>0</v>
      </c>
      <c r="U40" s="104">
        <f t="shared" si="11"/>
        <v>0</v>
      </c>
      <c r="V40" s="104">
        <f t="shared" si="11"/>
        <v>0</v>
      </c>
      <c r="W40" s="104">
        <f t="shared" si="11"/>
        <v>0</v>
      </c>
      <c r="X40" s="104">
        <f t="shared" si="11"/>
        <v>0</v>
      </c>
      <c r="Y40" s="104">
        <f t="shared" si="11"/>
        <v>0</v>
      </c>
      <c r="Z40" s="104">
        <f t="shared" si="11"/>
        <v>0</v>
      </c>
      <c r="AA40" s="104">
        <f t="shared" si="11"/>
        <v>0</v>
      </c>
      <c r="AB40" s="104">
        <f t="shared" si="11"/>
        <v>0</v>
      </c>
      <c r="AC40" s="104">
        <f t="shared" si="11"/>
        <v>0</v>
      </c>
      <c r="AD40" s="104">
        <f t="shared" si="11"/>
        <v>0</v>
      </c>
      <c r="AE40" s="104">
        <f t="shared" si="11"/>
        <v>0</v>
      </c>
      <c r="AF40" s="104">
        <f t="shared" si="11"/>
        <v>0</v>
      </c>
      <c r="AG40" s="104">
        <f t="shared" si="11"/>
        <v>0</v>
      </c>
      <c r="AH40" s="104">
        <f t="shared" si="11"/>
        <v>0</v>
      </c>
      <c r="AI40" s="104">
        <f t="shared" si="11"/>
        <v>0</v>
      </c>
      <c r="AJ40" s="104">
        <f t="shared" si="11"/>
        <v>0</v>
      </c>
      <c r="AK40" s="104">
        <f t="shared" si="11"/>
        <v>0</v>
      </c>
      <c r="AL40" s="104">
        <f t="shared" si="11"/>
        <v>0</v>
      </c>
      <c r="AM40" s="104">
        <f t="shared" si="11"/>
        <v>0</v>
      </c>
      <c r="AN40" s="104">
        <f t="shared" si="11"/>
        <v>0</v>
      </c>
      <c r="AO40" s="104">
        <f t="shared" si="11"/>
        <v>0</v>
      </c>
      <c r="AP40" s="104">
        <f t="shared" si="11"/>
        <v>0</v>
      </c>
      <c r="AQ40" s="104">
        <f t="shared" si="11"/>
        <v>0</v>
      </c>
      <c r="AR40" s="104">
        <f t="shared" si="11"/>
        <v>0</v>
      </c>
      <c r="AS40" s="104">
        <f t="shared" si="11"/>
        <v>0</v>
      </c>
      <c r="AT40" s="104">
        <f t="shared" si="11"/>
        <v>0</v>
      </c>
    </row>
    <row r="41" spans="1:46" ht="30" hidden="1" customHeight="1" x14ac:dyDescent="0.25">
      <c r="A41" s="105"/>
      <c r="B41" s="106"/>
      <c r="C41" s="107"/>
      <c r="D41" s="108"/>
      <c r="E41" s="116"/>
      <c r="F41" s="113"/>
      <c r="G41" s="113"/>
      <c r="H41" s="111">
        <f t="shared" si="5"/>
        <v>0</v>
      </c>
      <c r="I41" s="112"/>
      <c r="J41" s="112"/>
      <c r="K41" s="112"/>
      <c r="L41" s="250"/>
      <c r="M41" s="251"/>
      <c r="N41" s="252"/>
      <c r="P41" s="249"/>
      <c r="Q41" s="104">
        <f t="shared" ref="Q41:AT41" si="12">IF(Q$32&lt;$I41,0,IF(Q$32=$I41,$H41,IF(Q$32&gt;((($J41-1)*$K41)+$I41),0,IF(ROUND((Q$32-$I41)/$K41,0)=ROUND((Q$32-$I41)/$K41,1),$H41,0))))</f>
        <v>0</v>
      </c>
      <c r="R41" s="104">
        <f t="shared" si="12"/>
        <v>0</v>
      </c>
      <c r="S41" s="104">
        <f t="shared" si="12"/>
        <v>0</v>
      </c>
      <c r="T41" s="104">
        <f t="shared" si="12"/>
        <v>0</v>
      </c>
      <c r="U41" s="104">
        <f t="shared" si="12"/>
        <v>0</v>
      </c>
      <c r="V41" s="104">
        <f t="shared" si="12"/>
        <v>0</v>
      </c>
      <c r="W41" s="104">
        <f t="shared" si="12"/>
        <v>0</v>
      </c>
      <c r="X41" s="104">
        <f t="shared" si="12"/>
        <v>0</v>
      </c>
      <c r="Y41" s="104">
        <f t="shared" si="12"/>
        <v>0</v>
      </c>
      <c r="Z41" s="104">
        <f t="shared" si="12"/>
        <v>0</v>
      </c>
      <c r="AA41" s="104">
        <f t="shared" si="12"/>
        <v>0</v>
      </c>
      <c r="AB41" s="104">
        <f t="shared" si="12"/>
        <v>0</v>
      </c>
      <c r="AC41" s="104">
        <f t="shared" si="12"/>
        <v>0</v>
      </c>
      <c r="AD41" s="104">
        <f t="shared" si="12"/>
        <v>0</v>
      </c>
      <c r="AE41" s="104">
        <f t="shared" si="12"/>
        <v>0</v>
      </c>
      <c r="AF41" s="104">
        <f t="shared" si="12"/>
        <v>0</v>
      </c>
      <c r="AG41" s="104">
        <f t="shared" si="12"/>
        <v>0</v>
      </c>
      <c r="AH41" s="104">
        <f t="shared" si="12"/>
        <v>0</v>
      </c>
      <c r="AI41" s="104">
        <f t="shared" si="12"/>
        <v>0</v>
      </c>
      <c r="AJ41" s="104">
        <f t="shared" si="12"/>
        <v>0</v>
      </c>
      <c r="AK41" s="104">
        <f t="shared" si="12"/>
        <v>0</v>
      </c>
      <c r="AL41" s="104">
        <f t="shared" si="12"/>
        <v>0</v>
      </c>
      <c r="AM41" s="104">
        <f t="shared" si="12"/>
        <v>0</v>
      </c>
      <c r="AN41" s="104">
        <f t="shared" si="12"/>
        <v>0</v>
      </c>
      <c r="AO41" s="104">
        <f t="shared" si="12"/>
        <v>0</v>
      </c>
      <c r="AP41" s="104">
        <f t="shared" si="12"/>
        <v>0</v>
      </c>
      <c r="AQ41" s="104">
        <f t="shared" si="12"/>
        <v>0</v>
      </c>
      <c r="AR41" s="104">
        <f t="shared" si="12"/>
        <v>0</v>
      </c>
      <c r="AS41" s="104">
        <f t="shared" si="12"/>
        <v>0</v>
      </c>
      <c r="AT41" s="104">
        <f t="shared" si="12"/>
        <v>0</v>
      </c>
    </row>
    <row r="42" spans="1:46" ht="30" hidden="1" customHeight="1" x14ac:dyDescent="0.25">
      <c r="A42" s="105"/>
      <c r="B42" s="106"/>
      <c r="C42" s="107"/>
      <c r="D42" s="108"/>
      <c r="E42" s="108"/>
      <c r="F42" s="113"/>
      <c r="G42" s="113"/>
      <c r="H42" s="111">
        <f t="shared" si="5"/>
        <v>0</v>
      </c>
      <c r="I42" s="112"/>
      <c r="J42" s="112"/>
      <c r="K42" s="112"/>
      <c r="L42" s="250"/>
      <c r="M42" s="251"/>
      <c r="N42" s="252"/>
      <c r="P42" s="249"/>
      <c r="Q42" s="104">
        <f t="shared" ref="Q42:AT42" si="13">IF(Q$32&lt;$I42,0,IF(Q$32=$I42,$H42,IF(Q$32&gt;((($J42-1)*$K42)+$I42),0,IF(ROUND((Q$32-$I42)/$K42,0)=ROUND((Q$32-$I42)/$K42,1),$H42,0))))</f>
        <v>0</v>
      </c>
      <c r="R42" s="104">
        <f t="shared" si="13"/>
        <v>0</v>
      </c>
      <c r="S42" s="104">
        <f t="shared" si="13"/>
        <v>0</v>
      </c>
      <c r="T42" s="104">
        <f t="shared" si="13"/>
        <v>0</v>
      </c>
      <c r="U42" s="104">
        <f t="shared" si="13"/>
        <v>0</v>
      </c>
      <c r="V42" s="104">
        <f t="shared" si="13"/>
        <v>0</v>
      </c>
      <c r="W42" s="104">
        <f t="shared" si="13"/>
        <v>0</v>
      </c>
      <c r="X42" s="104">
        <f t="shared" si="13"/>
        <v>0</v>
      </c>
      <c r="Y42" s="104">
        <f t="shared" si="13"/>
        <v>0</v>
      </c>
      <c r="Z42" s="104">
        <f t="shared" si="13"/>
        <v>0</v>
      </c>
      <c r="AA42" s="104">
        <f t="shared" si="13"/>
        <v>0</v>
      </c>
      <c r="AB42" s="104">
        <f t="shared" si="13"/>
        <v>0</v>
      </c>
      <c r="AC42" s="104">
        <f t="shared" si="13"/>
        <v>0</v>
      </c>
      <c r="AD42" s="104">
        <f t="shared" si="13"/>
        <v>0</v>
      </c>
      <c r="AE42" s="104">
        <f t="shared" si="13"/>
        <v>0</v>
      </c>
      <c r="AF42" s="104">
        <f t="shared" si="13"/>
        <v>0</v>
      </c>
      <c r="AG42" s="104">
        <f t="shared" si="13"/>
        <v>0</v>
      </c>
      <c r="AH42" s="104">
        <f t="shared" si="13"/>
        <v>0</v>
      </c>
      <c r="AI42" s="104">
        <f t="shared" si="13"/>
        <v>0</v>
      </c>
      <c r="AJ42" s="104">
        <f t="shared" si="13"/>
        <v>0</v>
      </c>
      <c r="AK42" s="104">
        <f t="shared" si="13"/>
        <v>0</v>
      </c>
      <c r="AL42" s="104">
        <f t="shared" si="13"/>
        <v>0</v>
      </c>
      <c r="AM42" s="104">
        <f t="shared" si="13"/>
        <v>0</v>
      </c>
      <c r="AN42" s="104">
        <f t="shared" si="13"/>
        <v>0</v>
      </c>
      <c r="AO42" s="104">
        <f t="shared" si="13"/>
        <v>0</v>
      </c>
      <c r="AP42" s="104">
        <f t="shared" si="13"/>
        <v>0</v>
      </c>
      <c r="AQ42" s="104">
        <f t="shared" si="13"/>
        <v>0</v>
      </c>
      <c r="AR42" s="104">
        <f t="shared" si="13"/>
        <v>0</v>
      </c>
      <c r="AS42" s="104">
        <f t="shared" si="13"/>
        <v>0</v>
      </c>
      <c r="AT42" s="104">
        <f t="shared" si="13"/>
        <v>0</v>
      </c>
    </row>
    <row r="43" spans="1:46" ht="30" hidden="1" customHeight="1" x14ac:dyDescent="0.25">
      <c r="A43" s="105"/>
      <c r="B43" s="106"/>
      <c r="C43" s="107"/>
      <c r="D43" s="108"/>
      <c r="E43" s="108"/>
      <c r="F43" s="113"/>
      <c r="G43" s="113"/>
      <c r="H43" s="111">
        <f t="shared" si="5"/>
        <v>0</v>
      </c>
      <c r="I43" s="112"/>
      <c r="J43" s="112"/>
      <c r="K43" s="112"/>
      <c r="L43" s="250"/>
      <c r="M43" s="251"/>
      <c r="N43" s="252"/>
      <c r="P43" s="249"/>
      <c r="Q43" s="104">
        <f t="shared" ref="Q43:AT43" si="14">IF(Q$32&lt;$I43,0,IF(Q$32=$I43,$H43,IF(Q$32&gt;((($J43-1)*$K43)+$I43),0,IF(ROUND((Q$32-$I43)/$K43,0)=ROUND((Q$32-$I43)/$K43,1),$H43,0))))</f>
        <v>0</v>
      </c>
      <c r="R43" s="104">
        <f t="shared" si="14"/>
        <v>0</v>
      </c>
      <c r="S43" s="104">
        <f t="shared" si="14"/>
        <v>0</v>
      </c>
      <c r="T43" s="104">
        <f t="shared" si="14"/>
        <v>0</v>
      </c>
      <c r="U43" s="104">
        <f t="shared" si="14"/>
        <v>0</v>
      </c>
      <c r="V43" s="104">
        <f t="shared" si="14"/>
        <v>0</v>
      </c>
      <c r="W43" s="104">
        <f t="shared" si="14"/>
        <v>0</v>
      </c>
      <c r="X43" s="104">
        <f t="shared" si="14"/>
        <v>0</v>
      </c>
      <c r="Y43" s="104">
        <f t="shared" si="14"/>
        <v>0</v>
      </c>
      <c r="Z43" s="104">
        <f t="shared" si="14"/>
        <v>0</v>
      </c>
      <c r="AA43" s="104">
        <f t="shared" si="14"/>
        <v>0</v>
      </c>
      <c r="AB43" s="104">
        <f t="shared" si="14"/>
        <v>0</v>
      </c>
      <c r="AC43" s="104">
        <f t="shared" si="14"/>
        <v>0</v>
      </c>
      <c r="AD43" s="104">
        <f t="shared" si="14"/>
        <v>0</v>
      </c>
      <c r="AE43" s="104">
        <f t="shared" si="14"/>
        <v>0</v>
      </c>
      <c r="AF43" s="104">
        <f t="shared" si="14"/>
        <v>0</v>
      </c>
      <c r="AG43" s="104">
        <f t="shared" si="14"/>
        <v>0</v>
      </c>
      <c r="AH43" s="104">
        <f t="shared" si="14"/>
        <v>0</v>
      </c>
      <c r="AI43" s="104">
        <f t="shared" si="14"/>
        <v>0</v>
      </c>
      <c r="AJ43" s="104">
        <f t="shared" si="14"/>
        <v>0</v>
      </c>
      <c r="AK43" s="104">
        <f t="shared" si="14"/>
        <v>0</v>
      </c>
      <c r="AL43" s="104">
        <f t="shared" si="14"/>
        <v>0</v>
      </c>
      <c r="AM43" s="104">
        <f t="shared" si="14"/>
        <v>0</v>
      </c>
      <c r="AN43" s="104">
        <f t="shared" si="14"/>
        <v>0</v>
      </c>
      <c r="AO43" s="104">
        <f t="shared" si="14"/>
        <v>0</v>
      </c>
      <c r="AP43" s="104">
        <f t="shared" si="14"/>
        <v>0</v>
      </c>
      <c r="AQ43" s="104">
        <f t="shared" si="14"/>
        <v>0</v>
      </c>
      <c r="AR43" s="104">
        <f t="shared" si="14"/>
        <v>0</v>
      </c>
      <c r="AS43" s="104">
        <f t="shared" si="14"/>
        <v>0</v>
      </c>
      <c r="AT43" s="104">
        <f t="shared" si="14"/>
        <v>0</v>
      </c>
    </row>
    <row r="44" spans="1:46" ht="30" hidden="1" customHeight="1" x14ac:dyDescent="0.25">
      <c r="A44" s="105"/>
      <c r="B44" s="106"/>
      <c r="C44" s="107"/>
      <c r="D44" s="108"/>
      <c r="E44" s="108"/>
      <c r="F44" s="113"/>
      <c r="G44" s="113"/>
      <c r="H44" s="111">
        <f t="shared" si="5"/>
        <v>0</v>
      </c>
      <c r="I44" s="112"/>
      <c r="J44" s="112"/>
      <c r="K44" s="112"/>
      <c r="L44" s="250"/>
      <c r="M44" s="251"/>
      <c r="N44" s="252"/>
      <c r="P44" s="249"/>
      <c r="Q44" s="104">
        <f t="shared" ref="Q44:AT44" si="15">IF(Q$32&lt;$I44,0,IF(Q$32=$I44,$H44,IF(Q$32&gt;((($J44-1)*$K44)+$I44),0,IF(ROUND((Q$32-$I44)/$K44,0)=ROUND((Q$32-$I44)/$K44,1),$H44,0))))</f>
        <v>0</v>
      </c>
      <c r="R44" s="104">
        <f t="shared" si="15"/>
        <v>0</v>
      </c>
      <c r="S44" s="104">
        <f t="shared" si="15"/>
        <v>0</v>
      </c>
      <c r="T44" s="104">
        <f t="shared" si="15"/>
        <v>0</v>
      </c>
      <c r="U44" s="104">
        <f t="shared" si="15"/>
        <v>0</v>
      </c>
      <c r="V44" s="104">
        <f t="shared" si="15"/>
        <v>0</v>
      </c>
      <c r="W44" s="104">
        <f t="shared" si="15"/>
        <v>0</v>
      </c>
      <c r="X44" s="104">
        <f t="shared" si="15"/>
        <v>0</v>
      </c>
      <c r="Y44" s="104">
        <f t="shared" si="15"/>
        <v>0</v>
      </c>
      <c r="Z44" s="104">
        <f t="shared" si="15"/>
        <v>0</v>
      </c>
      <c r="AA44" s="104">
        <f t="shared" si="15"/>
        <v>0</v>
      </c>
      <c r="AB44" s="104">
        <f t="shared" si="15"/>
        <v>0</v>
      </c>
      <c r="AC44" s="104">
        <f t="shared" si="15"/>
        <v>0</v>
      </c>
      <c r="AD44" s="104">
        <f t="shared" si="15"/>
        <v>0</v>
      </c>
      <c r="AE44" s="104">
        <f t="shared" si="15"/>
        <v>0</v>
      </c>
      <c r="AF44" s="104">
        <f t="shared" si="15"/>
        <v>0</v>
      </c>
      <c r="AG44" s="104">
        <f t="shared" si="15"/>
        <v>0</v>
      </c>
      <c r="AH44" s="104">
        <f t="shared" si="15"/>
        <v>0</v>
      </c>
      <c r="AI44" s="104">
        <f t="shared" si="15"/>
        <v>0</v>
      </c>
      <c r="AJ44" s="104">
        <f t="shared" si="15"/>
        <v>0</v>
      </c>
      <c r="AK44" s="104">
        <f t="shared" si="15"/>
        <v>0</v>
      </c>
      <c r="AL44" s="104">
        <f t="shared" si="15"/>
        <v>0</v>
      </c>
      <c r="AM44" s="104">
        <f t="shared" si="15"/>
        <v>0</v>
      </c>
      <c r="AN44" s="104">
        <f t="shared" si="15"/>
        <v>0</v>
      </c>
      <c r="AO44" s="104">
        <f t="shared" si="15"/>
        <v>0</v>
      </c>
      <c r="AP44" s="104">
        <f t="shared" si="15"/>
        <v>0</v>
      </c>
      <c r="AQ44" s="104">
        <f t="shared" si="15"/>
        <v>0</v>
      </c>
      <c r="AR44" s="104">
        <f t="shared" si="15"/>
        <v>0</v>
      </c>
      <c r="AS44" s="104">
        <f t="shared" si="15"/>
        <v>0</v>
      </c>
      <c r="AT44" s="104">
        <f t="shared" si="15"/>
        <v>0</v>
      </c>
    </row>
    <row r="45" spans="1:46" ht="30" hidden="1" customHeight="1" x14ac:dyDescent="0.25">
      <c r="A45" s="105"/>
      <c r="B45" s="106"/>
      <c r="C45" s="107"/>
      <c r="D45" s="108"/>
      <c r="E45" s="108"/>
      <c r="F45" s="113"/>
      <c r="G45" s="113"/>
      <c r="H45" s="111">
        <f t="shared" si="5"/>
        <v>0</v>
      </c>
      <c r="I45" s="112"/>
      <c r="J45" s="112"/>
      <c r="K45" s="112"/>
      <c r="L45" s="250"/>
      <c r="M45" s="251"/>
      <c r="N45" s="252"/>
      <c r="P45" s="249"/>
      <c r="Q45" s="104">
        <f t="shared" ref="Q45:AT45" si="16">IF(Q$32&lt;$I45,0,IF(Q$32=$I45,$H45,IF(Q$32&gt;((($J45-1)*$K45)+$I45),0,IF(ROUND((Q$32-$I45)/$K45,0)=ROUND((Q$32-$I45)/$K45,1),$H45,0))))</f>
        <v>0</v>
      </c>
      <c r="R45" s="104">
        <f t="shared" si="16"/>
        <v>0</v>
      </c>
      <c r="S45" s="104">
        <f t="shared" si="16"/>
        <v>0</v>
      </c>
      <c r="T45" s="104">
        <f t="shared" si="16"/>
        <v>0</v>
      </c>
      <c r="U45" s="104">
        <f t="shared" si="16"/>
        <v>0</v>
      </c>
      <c r="V45" s="104">
        <f t="shared" si="16"/>
        <v>0</v>
      </c>
      <c r="W45" s="104">
        <f t="shared" si="16"/>
        <v>0</v>
      </c>
      <c r="X45" s="104">
        <f t="shared" si="16"/>
        <v>0</v>
      </c>
      <c r="Y45" s="104">
        <f t="shared" si="16"/>
        <v>0</v>
      </c>
      <c r="Z45" s="104">
        <f t="shared" si="16"/>
        <v>0</v>
      </c>
      <c r="AA45" s="104">
        <f t="shared" si="16"/>
        <v>0</v>
      </c>
      <c r="AB45" s="104">
        <f t="shared" si="16"/>
        <v>0</v>
      </c>
      <c r="AC45" s="104">
        <f t="shared" si="16"/>
        <v>0</v>
      </c>
      <c r="AD45" s="104">
        <f t="shared" si="16"/>
        <v>0</v>
      </c>
      <c r="AE45" s="104">
        <f t="shared" si="16"/>
        <v>0</v>
      </c>
      <c r="AF45" s="104">
        <f t="shared" si="16"/>
        <v>0</v>
      </c>
      <c r="AG45" s="104">
        <f t="shared" si="16"/>
        <v>0</v>
      </c>
      <c r="AH45" s="104">
        <f t="shared" si="16"/>
        <v>0</v>
      </c>
      <c r="AI45" s="104">
        <f t="shared" si="16"/>
        <v>0</v>
      </c>
      <c r="AJ45" s="104">
        <f t="shared" si="16"/>
        <v>0</v>
      </c>
      <c r="AK45" s="104">
        <f t="shared" si="16"/>
        <v>0</v>
      </c>
      <c r="AL45" s="104">
        <f t="shared" si="16"/>
        <v>0</v>
      </c>
      <c r="AM45" s="104">
        <f t="shared" si="16"/>
        <v>0</v>
      </c>
      <c r="AN45" s="104">
        <f t="shared" si="16"/>
        <v>0</v>
      </c>
      <c r="AO45" s="104">
        <f t="shared" si="16"/>
        <v>0</v>
      </c>
      <c r="AP45" s="104">
        <f t="shared" si="16"/>
        <v>0</v>
      </c>
      <c r="AQ45" s="104">
        <f t="shared" si="16"/>
        <v>0</v>
      </c>
      <c r="AR45" s="104">
        <f t="shared" si="16"/>
        <v>0</v>
      </c>
      <c r="AS45" s="104">
        <f t="shared" si="16"/>
        <v>0</v>
      </c>
      <c r="AT45" s="104">
        <f t="shared" si="16"/>
        <v>0</v>
      </c>
    </row>
    <row r="46" spans="1:46" ht="30" hidden="1" customHeight="1" x14ac:dyDescent="0.25">
      <c r="A46" s="105"/>
      <c r="B46" s="106"/>
      <c r="C46" s="107"/>
      <c r="D46" s="108"/>
      <c r="E46" s="109"/>
      <c r="F46" s="113"/>
      <c r="G46" s="113"/>
      <c r="H46" s="111">
        <f t="shared" si="5"/>
        <v>0</v>
      </c>
      <c r="I46" s="112"/>
      <c r="J46" s="112"/>
      <c r="K46" s="112"/>
      <c r="L46" s="250"/>
      <c r="M46" s="251"/>
      <c r="N46" s="252"/>
      <c r="P46" s="249"/>
      <c r="Q46" s="104">
        <f t="shared" ref="Q46:AT46" si="17">IF(Q$32&lt;$I46,0,IF(Q$32=$I46,$H46,IF(Q$32&gt;((($J46-1)*$K46)+$I46),0,IF(ROUND((Q$32-$I46)/$K46,0)=ROUND((Q$32-$I46)/$K46,1),$H46,0))))</f>
        <v>0</v>
      </c>
      <c r="R46" s="104">
        <f t="shared" si="17"/>
        <v>0</v>
      </c>
      <c r="S46" s="104">
        <f t="shared" si="17"/>
        <v>0</v>
      </c>
      <c r="T46" s="104">
        <f t="shared" si="17"/>
        <v>0</v>
      </c>
      <c r="U46" s="104">
        <f t="shared" si="17"/>
        <v>0</v>
      </c>
      <c r="V46" s="104">
        <f t="shared" si="17"/>
        <v>0</v>
      </c>
      <c r="W46" s="104">
        <f t="shared" si="17"/>
        <v>0</v>
      </c>
      <c r="X46" s="104">
        <f t="shared" si="17"/>
        <v>0</v>
      </c>
      <c r="Y46" s="104">
        <f t="shared" si="17"/>
        <v>0</v>
      </c>
      <c r="Z46" s="104">
        <f t="shared" si="17"/>
        <v>0</v>
      </c>
      <c r="AA46" s="104">
        <f t="shared" si="17"/>
        <v>0</v>
      </c>
      <c r="AB46" s="104">
        <f t="shared" si="17"/>
        <v>0</v>
      </c>
      <c r="AC46" s="104">
        <f t="shared" si="17"/>
        <v>0</v>
      </c>
      <c r="AD46" s="104">
        <f t="shared" si="17"/>
        <v>0</v>
      </c>
      <c r="AE46" s="104">
        <f t="shared" si="17"/>
        <v>0</v>
      </c>
      <c r="AF46" s="104">
        <f t="shared" si="17"/>
        <v>0</v>
      </c>
      <c r="AG46" s="104">
        <f t="shared" si="17"/>
        <v>0</v>
      </c>
      <c r="AH46" s="104">
        <f t="shared" si="17"/>
        <v>0</v>
      </c>
      <c r="AI46" s="104">
        <f t="shared" si="17"/>
        <v>0</v>
      </c>
      <c r="AJ46" s="104">
        <f t="shared" si="17"/>
        <v>0</v>
      </c>
      <c r="AK46" s="104">
        <f t="shared" si="17"/>
        <v>0</v>
      </c>
      <c r="AL46" s="104">
        <f t="shared" si="17"/>
        <v>0</v>
      </c>
      <c r="AM46" s="104">
        <f t="shared" si="17"/>
        <v>0</v>
      </c>
      <c r="AN46" s="104">
        <f t="shared" si="17"/>
        <v>0</v>
      </c>
      <c r="AO46" s="104">
        <f t="shared" si="17"/>
        <v>0</v>
      </c>
      <c r="AP46" s="104">
        <f t="shared" si="17"/>
        <v>0</v>
      </c>
      <c r="AQ46" s="104">
        <f t="shared" si="17"/>
        <v>0</v>
      </c>
      <c r="AR46" s="104">
        <f t="shared" si="17"/>
        <v>0</v>
      </c>
      <c r="AS46" s="104">
        <f t="shared" si="17"/>
        <v>0</v>
      </c>
      <c r="AT46" s="104">
        <f t="shared" si="17"/>
        <v>0</v>
      </c>
    </row>
    <row r="47" spans="1:46" ht="30" hidden="1" customHeight="1" x14ac:dyDescent="0.25">
      <c r="A47" s="105"/>
      <c r="B47" s="106"/>
      <c r="C47" s="107"/>
      <c r="D47" s="108"/>
      <c r="E47" s="108"/>
      <c r="F47" s="113"/>
      <c r="G47" s="113"/>
      <c r="H47" s="111">
        <f t="shared" si="5"/>
        <v>0</v>
      </c>
      <c r="I47" s="112"/>
      <c r="J47" s="112"/>
      <c r="K47" s="112"/>
      <c r="L47" s="250"/>
      <c r="M47" s="251"/>
      <c r="N47" s="252"/>
      <c r="P47" s="249"/>
      <c r="Q47" s="104">
        <f t="shared" ref="Q47:AT47" si="18">IF(Q$32&lt;$I47,0,IF(Q$32=$I47,$H47,IF(Q$32&gt;((($J47-1)*$K47)+$I47),0,IF(ROUND((Q$32-$I47)/$K47,0)=ROUND((Q$32-$I47)/$K47,1),$H47,0))))</f>
        <v>0</v>
      </c>
      <c r="R47" s="104">
        <f t="shared" si="18"/>
        <v>0</v>
      </c>
      <c r="S47" s="104">
        <f t="shared" si="18"/>
        <v>0</v>
      </c>
      <c r="T47" s="104">
        <f t="shared" si="18"/>
        <v>0</v>
      </c>
      <c r="U47" s="104">
        <f t="shared" si="18"/>
        <v>0</v>
      </c>
      <c r="V47" s="104">
        <f t="shared" si="18"/>
        <v>0</v>
      </c>
      <c r="W47" s="104">
        <f t="shared" si="18"/>
        <v>0</v>
      </c>
      <c r="X47" s="104">
        <f t="shared" si="18"/>
        <v>0</v>
      </c>
      <c r="Y47" s="104">
        <f t="shared" si="18"/>
        <v>0</v>
      </c>
      <c r="Z47" s="104">
        <f t="shared" si="18"/>
        <v>0</v>
      </c>
      <c r="AA47" s="104">
        <f t="shared" si="18"/>
        <v>0</v>
      </c>
      <c r="AB47" s="104">
        <f t="shared" si="18"/>
        <v>0</v>
      </c>
      <c r="AC47" s="104">
        <f t="shared" si="18"/>
        <v>0</v>
      </c>
      <c r="AD47" s="104">
        <f t="shared" si="18"/>
        <v>0</v>
      </c>
      <c r="AE47" s="104">
        <f t="shared" si="18"/>
        <v>0</v>
      </c>
      <c r="AF47" s="104">
        <f t="shared" si="18"/>
        <v>0</v>
      </c>
      <c r="AG47" s="104">
        <f t="shared" si="18"/>
        <v>0</v>
      </c>
      <c r="AH47" s="104">
        <f t="shared" si="18"/>
        <v>0</v>
      </c>
      <c r="AI47" s="104">
        <f t="shared" si="18"/>
        <v>0</v>
      </c>
      <c r="AJ47" s="104">
        <f t="shared" si="18"/>
        <v>0</v>
      </c>
      <c r="AK47" s="104">
        <f t="shared" si="18"/>
        <v>0</v>
      </c>
      <c r="AL47" s="104">
        <f t="shared" si="18"/>
        <v>0</v>
      </c>
      <c r="AM47" s="104">
        <f t="shared" si="18"/>
        <v>0</v>
      </c>
      <c r="AN47" s="104">
        <f t="shared" si="18"/>
        <v>0</v>
      </c>
      <c r="AO47" s="104">
        <f t="shared" si="18"/>
        <v>0</v>
      </c>
      <c r="AP47" s="104">
        <f t="shared" si="18"/>
        <v>0</v>
      </c>
      <c r="AQ47" s="104">
        <f t="shared" si="18"/>
        <v>0</v>
      </c>
      <c r="AR47" s="104">
        <f t="shared" si="18"/>
        <v>0</v>
      </c>
      <c r="AS47" s="104">
        <f t="shared" si="18"/>
        <v>0</v>
      </c>
      <c r="AT47" s="104">
        <f t="shared" si="18"/>
        <v>0</v>
      </c>
    </row>
    <row r="48" spans="1:46" ht="30" hidden="1" customHeight="1" x14ac:dyDescent="0.25">
      <c r="A48" s="117"/>
      <c r="B48" s="118"/>
      <c r="C48" s="119"/>
      <c r="D48" s="120"/>
      <c r="E48" s="120"/>
      <c r="F48" s="121"/>
      <c r="G48" s="121"/>
      <c r="H48" s="122">
        <f t="shared" si="5"/>
        <v>0</v>
      </c>
      <c r="I48" s="123"/>
      <c r="J48" s="123"/>
      <c r="K48" s="123"/>
      <c r="L48" s="253"/>
      <c r="M48" s="254"/>
      <c r="N48" s="255"/>
      <c r="P48" s="249"/>
      <c r="Q48" s="104">
        <f t="shared" ref="Q48:AT48" si="19">IF(Q$32&lt;$I48,0,IF(Q$32=$I48,$H48,IF(Q$32&gt;((($J48-1)*$K48)+$I48),0,IF(ROUND((Q$32-$I48)/$K48,0)=ROUND((Q$32-$I48)/$K48,1),$H48,0))))</f>
        <v>0</v>
      </c>
      <c r="R48" s="104">
        <f t="shared" si="19"/>
        <v>0</v>
      </c>
      <c r="S48" s="104">
        <f t="shared" si="19"/>
        <v>0</v>
      </c>
      <c r="T48" s="104">
        <f t="shared" si="19"/>
        <v>0</v>
      </c>
      <c r="U48" s="104">
        <f t="shared" si="19"/>
        <v>0</v>
      </c>
      <c r="V48" s="104">
        <f t="shared" si="19"/>
        <v>0</v>
      </c>
      <c r="W48" s="104">
        <f t="shared" si="19"/>
        <v>0</v>
      </c>
      <c r="X48" s="104">
        <f t="shared" si="19"/>
        <v>0</v>
      </c>
      <c r="Y48" s="104">
        <f t="shared" si="19"/>
        <v>0</v>
      </c>
      <c r="Z48" s="104">
        <f t="shared" si="19"/>
        <v>0</v>
      </c>
      <c r="AA48" s="104">
        <f t="shared" si="19"/>
        <v>0</v>
      </c>
      <c r="AB48" s="104">
        <f t="shared" si="19"/>
        <v>0</v>
      </c>
      <c r="AC48" s="104">
        <f t="shared" si="19"/>
        <v>0</v>
      </c>
      <c r="AD48" s="104">
        <f t="shared" si="19"/>
        <v>0</v>
      </c>
      <c r="AE48" s="104">
        <f t="shared" si="19"/>
        <v>0</v>
      </c>
      <c r="AF48" s="104">
        <f t="shared" si="19"/>
        <v>0</v>
      </c>
      <c r="AG48" s="104">
        <f t="shared" si="19"/>
        <v>0</v>
      </c>
      <c r="AH48" s="104">
        <f t="shared" si="19"/>
        <v>0</v>
      </c>
      <c r="AI48" s="104">
        <f t="shared" si="19"/>
        <v>0</v>
      </c>
      <c r="AJ48" s="104">
        <f t="shared" si="19"/>
        <v>0</v>
      </c>
      <c r="AK48" s="104">
        <f t="shared" si="19"/>
        <v>0</v>
      </c>
      <c r="AL48" s="104">
        <f t="shared" si="19"/>
        <v>0</v>
      </c>
      <c r="AM48" s="104">
        <f t="shared" si="19"/>
        <v>0</v>
      </c>
      <c r="AN48" s="104">
        <f t="shared" si="19"/>
        <v>0</v>
      </c>
      <c r="AO48" s="104">
        <f t="shared" si="19"/>
        <v>0</v>
      </c>
      <c r="AP48" s="104">
        <f t="shared" si="19"/>
        <v>0</v>
      </c>
      <c r="AQ48" s="104">
        <f t="shared" si="19"/>
        <v>0</v>
      </c>
      <c r="AR48" s="104">
        <f t="shared" si="19"/>
        <v>0</v>
      </c>
      <c r="AS48" s="104">
        <f t="shared" si="19"/>
        <v>0</v>
      </c>
      <c r="AT48" s="104">
        <f t="shared" si="19"/>
        <v>0</v>
      </c>
    </row>
    <row r="49" spans="1:46" ht="30" customHeight="1" x14ac:dyDescent="0.25">
      <c r="P49" s="124" t="s">
        <v>53</v>
      </c>
      <c r="Q49" s="103">
        <f t="shared" ref="Q49:AT49" si="20">SUM(Q33:Q48)</f>
        <v>133000</v>
      </c>
      <c r="R49" s="103">
        <f t="shared" si="20"/>
        <v>243000</v>
      </c>
      <c r="S49" s="103">
        <f t="shared" si="20"/>
        <v>243000</v>
      </c>
      <c r="T49" s="103">
        <f t="shared" si="20"/>
        <v>243000</v>
      </c>
      <c r="U49" s="103">
        <f t="shared" si="20"/>
        <v>1266000</v>
      </c>
      <c r="V49" s="104">
        <f t="shared" si="20"/>
        <v>1188000</v>
      </c>
      <c r="W49" s="104">
        <f t="shared" si="20"/>
        <v>1188000</v>
      </c>
      <c r="X49" s="104">
        <f t="shared" si="20"/>
        <v>1188000</v>
      </c>
      <c r="Y49" s="104">
        <f t="shared" si="20"/>
        <v>1188000</v>
      </c>
      <c r="Z49" s="104">
        <f t="shared" si="20"/>
        <v>1188000</v>
      </c>
      <c r="AA49" s="104">
        <f t="shared" si="20"/>
        <v>1133000</v>
      </c>
      <c r="AB49" s="104">
        <f t="shared" si="20"/>
        <v>1133000</v>
      </c>
      <c r="AC49" s="104">
        <f t="shared" si="20"/>
        <v>1133000</v>
      </c>
      <c r="AD49" s="104">
        <f t="shared" si="20"/>
        <v>1133000</v>
      </c>
      <c r="AE49" s="104">
        <f t="shared" si="20"/>
        <v>0</v>
      </c>
      <c r="AF49" s="104">
        <f t="shared" si="20"/>
        <v>0</v>
      </c>
      <c r="AG49" s="104">
        <f t="shared" si="20"/>
        <v>0</v>
      </c>
      <c r="AH49" s="104">
        <f t="shared" si="20"/>
        <v>0</v>
      </c>
      <c r="AI49" s="104">
        <f t="shared" si="20"/>
        <v>0</v>
      </c>
      <c r="AJ49" s="104">
        <f t="shared" si="20"/>
        <v>0</v>
      </c>
      <c r="AK49" s="104">
        <f t="shared" si="20"/>
        <v>0</v>
      </c>
      <c r="AL49" s="104">
        <f t="shared" si="20"/>
        <v>0</v>
      </c>
      <c r="AM49" s="104">
        <f t="shared" si="20"/>
        <v>0</v>
      </c>
      <c r="AN49" s="104">
        <f t="shared" si="20"/>
        <v>0</v>
      </c>
      <c r="AO49" s="104">
        <f t="shared" si="20"/>
        <v>0</v>
      </c>
      <c r="AP49" s="104">
        <f t="shared" si="20"/>
        <v>0</v>
      </c>
      <c r="AQ49" s="104">
        <f t="shared" si="20"/>
        <v>0</v>
      </c>
      <c r="AR49" s="104">
        <f t="shared" si="20"/>
        <v>0</v>
      </c>
      <c r="AS49" s="104">
        <f t="shared" si="20"/>
        <v>0</v>
      </c>
      <c r="AT49" s="104">
        <f t="shared" si="20"/>
        <v>0</v>
      </c>
    </row>
    <row r="50" spans="1:4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row>
    <row r="51" spans="1:46" ht="15" customHeight="1" x14ac:dyDescent="0.25">
      <c r="A51" s="269" t="s">
        <v>27</v>
      </c>
      <c r="B51" s="268"/>
      <c r="C51" s="268"/>
      <c r="D51" s="268"/>
      <c r="E51" s="268"/>
      <c r="F51" s="268"/>
      <c r="G51" s="268"/>
      <c r="H51" s="268"/>
      <c r="I51" s="268"/>
      <c r="J51" s="268"/>
      <c r="K51" s="268"/>
      <c r="L51" s="28"/>
      <c r="M51" s="29"/>
      <c r="N51" s="29"/>
      <c r="O51" s="29"/>
      <c r="P51" s="30"/>
      <c r="Q51" s="30"/>
      <c r="R51" s="30"/>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row>
    <row r="52" spans="1:46" ht="15" customHeight="1" x14ac:dyDescent="0.25">
      <c r="A52" s="32"/>
      <c r="B52" s="33"/>
      <c r="C52" s="33"/>
      <c r="D52" s="33"/>
      <c r="E52" s="33"/>
      <c r="F52" s="33"/>
      <c r="G52" s="34"/>
      <c r="H52" s="33"/>
      <c r="I52" s="33"/>
      <c r="J52" s="33"/>
      <c r="K52" s="33"/>
      <c r="L52" s="33"/>
      <c r="M52" s="33"/>
      <c r="N52" s="33"/>
      <c r="O52" s="33"/>
      <c r="P52" s="35"/>
      <c r="Q52" s="35"/>
      <c r="R52" s="35"/>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row>
    <row r="53" spans="1:46" ht="15" customHeight="1" x14ac:dyDescent="0.25">
      <c r="A53" s="37"/>
      <c r="B53" s="38"/>
      <c r="C53" s="38"/>
      <c r="D53" s="38"/>
      <c r="E53" s="38"/>
      <c r="F53" s="38"/>
      <c r="G53" s="39"/>
      <c r="H53" s="38"/>
      <c r="I53" s="38"/>
      <c r="J53" s="40"/>
      <c r="K53" s="10"/>
      <c r="L53" s="10"/>
      <c r="M53" s="10"/>
      <c r="N53" s="10"/>
      <c r="O53" s="10"/>
      <c r="P53" s="6"/>
      <c r="Q53" s="6"/>
      <c r="R53" s="6"/>
    </row>
    <row r="54" spans="1:46" ht="15" customHeight="1" x14ac:dyDescent="0.25">
      <c r="A54" s="7" t="s">
        <v>28</v>
      </c>
      <c r="B54" s="139"/>
      <c r="C54" s="42"/>
      <c r="D54" s="42"/>
      <c r="E54" s="42"/>
      <c r="F54" s="42"/>
      <c r="G54" s="43"/>
      <c r="H54" s="42"/>
      <c r="I54" s="42"/>
      <c r="J54" s="9"/>
      <c r="K54" s="10"/>
      <c r="L54" s="10"/>
      <c r="M54" s="10"/>
      <c r="N54" s="10"/>
      <c r="O54" s="10"/>
      <c r="P54" s="6"/>
      <c r="Q54" s="6"/>
      <c r="R54" s="6"/>
    </row>
    <row r="55" spans="1:46" ht="14.25" customHeight="1" x14ac:dyDescent="0.25">
      <c r="A55" s="7" t="s">
        <v>30</v>
      </c>
      <c r="B55" s="140"/>
      <c r="C55" s="45"/>
      <c r="D55" s="45"/>
      <c r="E55" s="45"/>
      <c r="F55" s="46"/>
      <c r="G55" s="45"/>
      <c r="H55" s="46"/>
      <c r="I55" s="45"/>
      <c r="J55" s="47"/>
      <c r="K55" s="48"/>
    </row>
    <row r="56" spans="1:46" ht="14.25" customHeight="1" x14ac:dyDescent="0.25">
      <c r="A56" s="7"/>
      <c r="B56" s="46"/>
      <c r="C56" s="46"/>
      <c r="D56" s="45"/>
      <c r="E56" s="46"/>
      <c r="F56" s="46"/>
      <c r="G56" s="46"/>
      <c r="H56" s="46"/>
      <c r="I56" s="46"/>
      <c r="J56" s="49"/>
      <c r="K56" s="50"/>
    </row>
    <row r="57" spans="1:46" x14ac:dyDescent="0.25">
      <c r="A57" s="51" t="s">
        <v>32</v>
      </c>
      <c r="B57" s="280" t="s">
        <v>61</v>
      </c>
      <c r="C57" s="251"/>
      <c r="D57" s="251"/>
      <c r="E57" s="251"/>
      <c r="F57" s="251"/>
      <c r="G57" s="251"/>
      <c r="H57" s="251"/>
      <c r="I57" s="257"/>
      <c r="J57" s="52"/>
      <c r="L57" s="271" t="s">
        <v>33</v>
      </c>
      <c r="M57" s="272"/>
    </row>
    <row r="58" spans="1:46" ht="15.75" customHeight="1" x14ac:dyDescent="0.25">
      <c r="A58" s="53" t="s">
        <v>34</v>
      </c>
      <c r="B58" s="273" t="s">
        <v>152</v>
      </c>
      <c r="C58" s="274"/>
      <c r="D58" s="274"/>
      <c r="E58" s="274"/>
      <c r="F58" s="274"/>
      <c r="G58" s="274"/>
      <c r="H58" s="274"/>
      <c r="I58" s="274"/>
      <c r="J58" s="52"/>
      <c r="L58" s="54" t="s">
        <v>25</v>
      </c>
      <c r="M58" s="55" t="s">
        <v>26</v>
      </c>
    </row>
    <row r="59" spans="1:46" ht="36" customHeight="1" x14ac:dyDescent="0.25">
      <c r="A59" s="53" t="s">
        <v>35</v>
      </c>
      <c r="B59" s="277" t="s">
        <v>153</v>
      </c>
      <c r="C59" s="268"/>
      <c r="D59" s="268"/>
      <c r="E59" s="268"/>
      <c r="F59" s="268"/>
      <c r="G59" s="268"/>
      <c r="H59" s="268"/>
      <c r="I59" s="268"/>
      <c r="J59" s="52"/>
      <c r="L59" s="56">
        <f>$L$10</f>
        <v>0</v>
      </c>
      <c r="M59" s="57">
        <f t="array" ref="M59">NPV(L59,Q86:AT86)</f>
        <v>5770200</v>
      </c>
      <c r="O59" s="58"/>
    </row>
    <row r="60" spans="1:46" ht="15.75" customHeight="1" x14ac:dyDescent="0.25">
      <c r="A60" s="53" t="s">
        <v>36</v>
      </c>
      <c r="B60" s="277" t="s">
        <v>154</v>
      </c>
      <c r="C60" s="268"/>
      <c r="D60" s="268"/>
      <c r="E60" s="268"/>
      <c r="F60" s="268"/>
      <c r="G60" s="268"/>
      <c r="H60" s="268"/>
      <c r="I60" s="268"/>
      <c r="J60" s="52"/>
      <c r="L60" s="56">
        <f>$L$11</f>
        <v>0.03</v>
      </c>
      <c r="M60" s="57">
        <f t="array" ref="M60">NPV(L60,Q86:AT86)</f>
        <v>3991640.97170628</v>
      </c>
    </row>
    <row r="61" spans="1:46" ht="14.25" customHeight="1" x14ac:dyDescent="0.25">
      <c r="A61" s="59"/>
      <c r="B61" s="60"/>
      <c r="C61" s="60"/>
      <c r="D61" s="60"/>
      <c r="E61" s="60"/>
      <c r="F61" s="61"/>
      <c r="G61" s="62"/>
      <c r="H61" s="63"/>
      <c r="I61" s="63"/>
      <c r="J61" s="64"/>
      <c r="L61" s="65">
        <f>$L$12</f>
        <v>7.0000000000000007E-2</v>
      </c>
      <c r="M61" s="66">
        <f t="array" ref="M61">NPV(L61,Q86:AT86)</f>
        <v>2679568.9424855923</v>
      </c>
    </row>
    <row r="62" spans="1:46" ht="14.25" customHeight="1" x14ac:dyDescent="0.25">
      <c r="A62" s="67"/>
      <c r="B62" s="48"/>
      <c r="C62" s="48"/>
      <c r="D62" s="48"/>
      <c r="E62" s="48"/>
      <c r="F62" s="50"/>
      <c r="G62" s="68"/>
    </row>
    <row r="63" spans="1:46" ht="14.25" customHeight="1" x14ac:dyDescent="0.25">
      <c r="A63" s="67"/>
      <c r="B63" s="48"/>
      <c r="C63" s="48"/>
      <c r="D63" s="48"/>
      <c r="E63" s="48"/>
      <c r="F63" s="50"/>
      <c r="G63" s="68"/>
      <c r="H63" s="69"/>
      <c r="I63" s="70"/>
      <c r="J63" s="71"/>
      <c r="K63" s="71"/>
    </row>
    <row r="64" spans="1:46" ht="15.75" customHeight="1" x14ac:dyDescent="0.25">
      <c r="A64" s="72" t="s">
        <v>37</v>
      </c>
      <c r="B64" s="73">
        <v>0.9</v>
      </c>
      <c r="C64" s="74" t="s">
        <v>155</v>
      </c>
      <c r="D64" s="74"/>
      <c r="E64" s="74"/>
      <c r="F64" s="75"/>
      <c r="H64" s="69"/>
      <c r="I64" s="70"/>
      <c r="J64" s="71"/>
      <c r="K64" s="71"/>
    </row>
    <row r="65" spans="1:46" ht="15" customHeight="1" x14ac:dyDescent="0.25">
      <c r="A65" s="76" t="s">
        <v>39</v>
      </c>
      <c r="B65" s="77">
        <v>0.6</v>
      </c>
      <c r="C65" s="44" t="s">
        <v>156</v>
      </c>
      <c r="D65" s="44"/>
      <c r="E65" s="44"/>
      <c r="F65" s="78"/>
      <c r="H65" s="69"/>
      <c r="I65" s="79"/>
      <c r="J65" s="58"/>
      <c r="K65" s="58"/>
      <c r="L65" s="80"/>
      <c r="M65" s="80"/>
      <c r="N65" s="80"/>
      <c r="O65" s="80"/>
    </row>
    <row r="66" spans="1:46" ht="14.25" customHeight="1" x14ac:dyDescent="0.25">
      <c r="A66" s="81" t="s">
        <v>41</v>
      </c>
      <c r="B66" s="82">
        <f>B64*B65</f>
        <v>0.54</v>
      </c>
      <c r="C66" s="83"/>
      <c r="D66" s="84"/>
      <c r="E66" s="84"/>
      <c r="F66" s="64"/>
      <c r="H66" s="69"/>
      <c r="I66" s="85"/>
      <c r="J66" s="86"/>
      <c r="K66" s="86"/>
    </row>
    <row r="67" spans="1:46" ht="14.25" customHeight="1" x14ac:dyDescent="0.25">
      <c r="H67" s="69"/>
      <c r="I67" s="85"/>
      <c r="J67" s="86"/>
      <c r="K67" s="86"/>
      <c r="L67" s="87"/>
      <c r="P67" s="88" t="s">
        <v>42</v>
      </c>
    </row>
    <row r="68" spans="1:46" ht="14.25" customHeight="1" x14ac:dyDescent="0.25">
      <c r="C68" s="33"/>
      <c r="D68" s="89"/>
      <c r="E68" s="89"/>
      <c r="L68" s="87"/>
      <c r="P68" s="88"/>
      <c r="Q68" s="267" t="s">
        <v>43</v>
      </c>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row>
    <row r="69" spans="1:46" ht="14.25" customHeight="1" x14ac:dyDescent="0.25">
      <c r="A69" s="90" t="s">
        <v>44</v>
      </c>
      <c r="B69" s="91" t="s">
        <v>45</v>
      </c>
      <c r="C69" s="91" t="s">
        <v>16</v>
      </c>
      <c r="D69" s="92" t="s">
        <v>17</v>
      </c>
      <c r="E69" s="92" t="s">
        <v>46</v>
      </c>
      <c r="F69" s="91" t="s">
        <v>47</v>
      </c>
      <c r="G69" s="91" t="s">
        <v>48</v>
      </c>
      <c r="H69" s="93" t="s">
        <v>18</v>
      </c>
      <c r="I69" s="92" t="s">
        <v>19</v>
      </c>
      <c r="J69" s="92" t="s">
        <v>49</v>
      </c>
      <c r="K69" s="92" t="s">
        <v>50</v>
      </c>
      <c r="L69" s="259" t="s">
        <v>20</v>
      </c>
      <c r="M69" s="260"/>
      <c r="N69" s="261"/>
      <c r="Q69" s="94">
        <v>1</v>
      </c>
      <c r="R69" s="94">
        <v>2</v>
      </c>
      <c r="S69" s="94">
        <v>3</v>
      </c>
      <c r="T69" s="94">
        <v>4</v>
      </c>
      <c r="U69" s="94">
        <v>5</v>
      </c>
      <c r="V69" s="94">
        <v>6</v>
      </c>
      <c r="W69" s="94">
        <v>7</v>
      </c>
      <c r="X69" s="94">
        <v>8</v>
      </c>
      <c r="Y69" s="94">
        <v>9</v>
      </c>
      <c r="Z69" s="94">
        <v>10</v>
      </c>
      <c r="AA69" s="94">
        <v>11</v>
      </c>
      <c r="AB69" s="94">
        <v>12</v>
      </c>
      <c r="AC69" s="94">
        <v>13</v>
      </c>
      <c r="AD69" s="94">
        <v>14</v>
      </c>
      <c r="AE69" s="94">
        <v>15</v>
      </c>
      <c r="AF69" s="94">
        <v>16</v>
      </c>
      <c r="AG69" s="94">
        <v>17</v>
      </c>
      <c r="AH69" s="94">
        <v>18</v>
      </c>
      <c r="AI69" s="94">
        <v>19</v>
      </c>
      <c r="AJ69" s="94">
        <v>20</v>
      </c>
      <c r="AK69" s="94">
        <v>21</v>
      </c>
      <c r="AL69" s="94">
        <v>22</v>
      </c>
      <c r="AM69" s="94">
        <v>23</v>
      </c>
      <c r="AN69" s="94">
        <v>24</v>
      </c>
      <c r="AO69" s="94">
        <v>25</v>
      </c>
      <c r="AP69" s="94">
        <v>26</v>
      </c>
      <c r="AQ69" s="94">
        <v>27</v>
      </c>
      <c r="AR69" s="94">
        <v>28</v>
      </c>
      <c r="AS69" s="94">
        <v>29</v>
      </c>
      <c r="AT69" s="94">
        <v>30</v>
      </c>
    </row>
    <row r="70" spans="1:46" ht="40.5" customHeight="1" x14ac:dyDescent="0.25">
      <c r="A70" s="95" t="s">
        <v>139</v>
      </c>
      <c r="B70" s="96" t="s">
        <v>140</v>
      </c>
      <c r="C70" s="97" t="s">
        <v>141</v>
      </c>
      <c r="D70" s="98">
        <v>1</v>
      </c>
      <c r="E70" s="99">
        <v>65000</v>
      </c>
      <c r="F70" s="100"/>
      <c r="G70" s="100"/>
      <c r="H70" s="111">
        <f t="shared" ref="H70:H72" si="21">(D70*E70)*1.2</f>
        <v>78000</v>
      </c>
      <c r="I70" s="102">
        <v>1</v>
      </c>
      <c r="J70" s="141">
        <v>27</v>
      </c>
      <c r="K70" s="102">
        <v>1</v>
      </c>
      <c r="L70" s="286" t="s">
        <v>157</v>
      </c>
      <c r="M70" s="263"/>
      <c r="N70" s="258"/>
      <c r="P70" s="248" t="s">
        <v>51</v>
      </c>
      <c r="Q70" s="103">
        <f t="shared" ref="Q70:AT70" si="22">IF(Q$32&lt;$I70,0,IF(Q$32=$I70,$H70,IF(Q$32&gt;((($J70-1)*$K70)+$I70),0,IF(ROUND((Q$32-$I70)/$K70,0)=ROUND((Q$32-$I70)/$K70,1),$H70,0))))</f>
        <v>78000</v>
      </c>
      <c r="R70" s="103">
        <f t="shared" si="22"/>
        <v>78000</v>
      </c>
      <c r="S70" s="103">
        <f t="shared" si="22"/>
        <v>78000</v>
      </c>
      <c r="T70" s="103">
        <f t="shared" si="22"/>
        <v>78000</v>
      </c>
      <c r="U70" s="103">
        <f t="shared" si="22"/>
        <v>78000</v>
      </c>
      <c r="V70" s="103">
        <f t="shared" si="22"/>
        <v>78000</v>
      </c>
      <c r="W70" s="103">
        <f t="shared" si="22"/>
        <v>78000</v>
      </c>
      <c r="X70" s="103">
        <f t="shared" si="22"/>
        <v>78000</v>
      </c>
      <c r="Y70" s="103">
        <f t="shared" si="22"/>
        <v>78000</v>
      </c>
      <c r="Z70" s="103">
        <f t="shared" si="22"/>
        <v>78000</v>
      </c>
      <c r="AA70" s="103">
        <f t="shared" si="22"/>
        <v>78000</v>
      </c>
      <c r="AB70" s="103">
        <f t="shared" si="22"/>
        <v>78000</v>
      </c>
      <c r="AC70" s="103">
        <f t="shared" si="22"/>
        <v>78000</v>
      </c>
      <c r="AD70" s="103">
        <f t="shared" si="22"/>
        <v>78000</v>
      </c>
      <c r="AE70" s="103">
        <f t="shared" si="22"/>
        <v>78000</v>
      </c>
      <c r="AF70" s="103">
        <f t="shared" si="22"/>
        <v>78000</v>
      </c>
      <c r="AG70" s="103">
        <f t="shared" si="22"/>
        <v>78000</v>
      </c>
      <c r="AH70" s="103">
        <f t="shared" si="22"/>
        <v>78000</v>
      </c>
      <c r="AI70" s="103">
        <f t="shared" si="22"/>
        <v>78000</v>
      </c>
      <c r="AJ70" s="103">
        <f t="shared" si="22"/>
        <v>78000</v>
      </c>
      <c r="AK70" s="103">
        <f t="shared" si="22"/>
        <v>78000</v>
      </c>
      <c r="AL70" s="103">
        <f t="shared" si="22"/>
        <v>78000</v>
      </c>
      <c r="AM70" s="103">
        <f t="shared" si="22"/>
        <v>78000</v>
      </c>
      <c r="AN70" s="103">
        <f t="shared" si="22"/>
        <v>78000</v>
      </c>
      <c r="AO70" s="103">
        <f t="shared" si="22"/>
        <v>78000</v>
      </c>
      <c r="AP70" s="103">
        <f t="shared" si="22"/>
        <v>78000</v>
      </c>
      <c r="AQ70" s="103">
        <f t="shared" si="22"/>
        <v>78000</v>
      </c>
      <c r="AR70" s="103">
        <f t="shared" si="22"/>
        <v>0</v>
      </c>
      <c r="AS70" s="104">
        <f t="shared" si="22"/>
        <v>0</v>
      </c>
      <c r="AT70" s="104">
        <f t="shared" si="22"/>
        <v>0</v>
      </c>
    </row>
    <row r="71" spans="1:46" x14ac:dyDescent="0.25">
      <c r="A71" s="105" t="s">
        <v>139</v>
      </c>
      <c r="B71" s="106" t="s">
        <v>158</v>
      </c>
      <c r="C71" s="107" t="s">
        <v>141</v>
      </c>
      <c r="D71" s="108">
        <v>1</v>
      </c>
      <c r="E71" s="109">
        <v>65000</v>
      </c>
      <c r="F71" s="110"/>
      <c r="G71" s="110"/>
      <c r="H71" s="111">
        <f t="shared" si="21"/>
        <v>78000</v>
      </c>
      <c r="I71" s="112">
        <v>1</v>
      </c>
      <c r="J71" s="142">
        <v>27</v>
      </c>
      <c r="K71" s="112">
        <v>1</v>
      </c>
      <c r="L71" s="250" t="s">
        <v>159</v>
      </c>
      <c r="M71" s="251"/>
      <c r="N71" s="252"/>
      <c r="P71" s="249"/>
      <c r="Q71" s="103">
        <f t="shared" ref="Q71:AT71" si="23">IF(Q$32&lt;$I71,0,IF(Q$32=$I71,$H71,IF(Q$32&gt;((($J71-1)*$K71)+$I71),0,IF(ROUND((Q$32-$I71)/$K71,0)=ROUND((Q$32-$I71)/$K71,1),$H71,0))))</f>
        <v>78000</v>
      </c>
      <c r="R71" s="103">
        <f t="shared" si="23"/>
        <v>78000</v>
      </c>
      <c r="S71" s="103">
        <f t="shared" si="23"/>
        <v>78000</v>
      </c>
      <c r="T71" s="103">
        <f t="shared" si="23"/>
        <v>78000</v>
      </c>
      <c r="U71" s="103">
        <f t="shared" si="23"/>
        <v>78000</v>
      </c>
      <c r="V71" s="103">
        <f t="shared" si="23"/>
        <v>78000</v>
      </c>
      <c r="W71" s="103">
        <f t="shared" si="23"/>
        <v>78000</v>
      </c>
      <c r="X71" s="103">
        <f t="shared" si="23"/>
        <v>78000</v>
      </c>
      <c r="Y71" s="103">
        <f t="shared" si="23"/>
        <v>78000</v>
      </c>
      <c r="Z71" s="103">
        <f t="shared" si="23"/>
        <v>78000</v>
      </c>
      <c r="AA71" s="103">
        <f t="shared" si="23"/>
        <v>78000</v>
      </c>
      <c r="AB71" s="103">
        <f t="shared" si="23"/>
        <v>78000</v>
      </c>
      <c r="AC71" s="103">
        <f t="shared" si="23"/>
        <v>78000</v>
      </c>
      <c r="AD71" s="103">
        <f t="shared" si="23"/>
        <v>78000</v>
      </c>
      <c r="AE71" s="103">
        <f t="shared" si="23"/>
        <v>78000</v>
      </c>
      <c r="AF71" s="103">
        <f t="shared" si="23"/>
        <v>78000</v>
      </c>
      <c r="AG71" s="103">
        <f t="shared" si="23"/>
        <v>78000</v>
      </c>
      <c r="AH71" s="103">
        <f t="shared" si="23"/>
        <v>78000</v>
      </c>
      <c r="AI71" s="103">
        <f t="shared" si="23"/>
        <v>78000</v>
      </c>
      <c r="AJ71" s="103">
        <f t="shared" si="23"/>
        <v>78000</v>
      </c>
      <c r="AK71" s="103">
        <f t="shared" si="23"/>
        <v>78000</v>
      </c>
      <c r="AL71" s="103">
        <f t="shared" si="23"/>
        <v>78000</v>
      </c>
      <c r="AM71" s="103">
        <f t="shared" si="23"/>
        <v>78000</v>
      </c>
      <c r="AN71" s="103">
        <f t="shared" si="23"/>
        <v>78000</v>
      </c>
      <c r="AO71" s="103">
        <f t="shared" si="23"/>
        <v>78000</v>
      </c>
      <c r="AP71" s="103">
        <f t="shared" si="23"/>
        <v>78000</v>
      </c>
      <c r="AQ71" s="103">
        <f t="shared" si="23"/>
        <v>78000</v>
      </c>
      <c r="AR71" s="103">
        <f t="shared" si="23"/>
        <v>0</v>
      </c>
      <c r="AS71" s="104">
        <f t="shared" si="23"/>
        <v>0</v>
      </c>
      <c r="AT71" s="104">
        <f t="shared" si="23"/>
        <v>0</v>
      </c>
    </row>
    <row r="72" spans="1:46" ht="30" customHeight="1" x14ac:dyDescent="0.25">
      <c r="A72" s="105" t="s">
        <v>139</v>
      </c>
      <c r="B72" s="106" t="s">
        <v>160</v>
      </c>
      <c r="C72" s="107" t="s">
        <v>141</v>
      </c>
      <c r="D72" s="108">
        <v>1</v>
      </c>
      <c r="E72" s="109">
        <v>60000</v>
      </c>
      <c r="F72" s="113"/>
      <c r="G72" s="113"/>
      <c r="H72" s="111">
        <f t="shared" si="21"/>
        <v>72000</v>
      </c>
      <c r="I72" s="112">
        <v>1</v>
      </c>
      <c r="J72" s="112">
        <v>5</v>
      </c>
      <c r="K72" s="112">
        <v>1</v>
      </c>
      <c r="L72" s="250" t="s">
        <v>161</v>
      </c>
      <c r="M72" s="251"/>
      <c r="N72" s="252"/>
      <c r="P72" s="249"/>
      <c r="Q72" s="103">
        <f t="shared" ref="Q72:AT72" si="24">IF(Q$32&lt;$I72,0,IF(Q$32=$I72,$H72,IF(Q$32&gt;((($J72-1)*$K72)+$I72),0,IF(ROUND((Q$32-$I72)/$K72,0)=ROUND((Q$32-$I72)/$K72,1),$H72,0))))</f>
        <v>72000</v>
      </c>
      <c r="R72" s="103">
        <f t="shared" si="24"/>
        <v>72000</v>
      </c>
      <c r="S72" s="103">
        <f t="shared" si="24"/>
        <v>72000</v>
      </c>
      <c r="T72" s="103">
        <f t="shared" si="24"/>
        <v>72000</v>
      </c>
      <c r="U72" s="103">
        <f t="shared" si="24"/>
        <v>72000</v>
      </c>
      <c r="V72" s="104">
        <f t="shared" si="24"/>
        <v>0</v>
      </c>
      <c r="W72" s="104">
        <f t="shared" si="24"/>
        <v>0</v>
      </c>
      <c r="X72" s="104">
        <f t="shared" si="24"/>
        <v>0</v>
      </c>
      <c r="Y72" s="104">
        <f t="shared" si="24"/>
        <v>0</v>
      </c>
      <c r="Z72" s="104">
        <f t="shared" si="24"/>
        <v>0</v>
      </c>
      <c r="AA72" s="104">
        <f t="shared" si="24"/>
        <v>0</v>
      </c>
      <c r="AB72" s="104">
        <f t="shared" si="24"/>
        <v>0</v>
      </c>
      <c r="AC72" s="104">
        <f t="shared" si="24"/>
        <v>0</v>
      </c>
      <c r="AD72" s="104">
        <f t="shared" si="24"/>
        <v>0</v>
      </c>
      <c r="AE72" s="104">
        <f t="shared" si="24"/>
        <v>0</v>
      </c>
      <c r="AF72" s="104">
        <f t="shared" si="24"/>
        <v>0</v>
      </c>
      <c r="AG72" s="104">
        <f t="shared" si="24"/>
        <v>0</v>
      </c>
      <c r="AH72" s="104">
        <f t="shared" si="24"/>
        <v>0</v>
      </c>
      <c r="AI72" s="104">
        <f t="shared" si="24"/>
        <v>0</v>
      </c>
      <c r="AJ72" s="104">
        <f t="shared" si="24"/>
        <v>0</v>
      </c>
      <c r="AK72" s="104">
        <f t="shared" si="24"/>
        <v>0</v>
      </c>
      <c r="AL72" s="104">
        <f t="shared" si="24"/>
        <v>0</v>
      </c>
      <c r="AM72" s="104">
        <f t="shared" si="24"/>
        <v>0</v>
      </c>
      <c r="AN72" s="104">
        <f t="shared" si="24"/>
        <v>0</v>
      </c>
      <c r="AO72" s="104">
        <f t="shared" si="24"/>
        <v>0</v>
      </c>
      <c r="AP72" s="104">
        <f t="shared" si="24"/>
        <v>0</v>
      </c>
      <c r="AQ72" s="104">
        <f t="shared" si="24"/>
        <v>0</v>
      </c>
      <c r="AR72" s="104">
        <f t="shared" si="24"/>
        <v>0</v>
      </c>
      <c r="AS72" s="104">
        <f t="shared" si="24"/>
        <v>0</v>
      </c>
      <c r="AT72" s="104">
        <f t="shared" si="24"/>
        <v>0</v>
      </c>
    </row>
    <row r="73" spans="1:46" ht="30" customHeight="1" x14ac:dyDescent="0.25">
      <c r="A73" s="105" t="s">
        <v>139</v>
      </c>
      <c r="B73" s="106" t="s">
        <v>162</v>
      </c>
      <c r="C73" s="107" t="s">
        <v>163</v>
      </c>
      <c r="D73" s="108">
        <v>3</v>
      </c>
      <c r="E73" s="114">
        <f>850*14</f>
        <v>11900</v>
      </c>
      <c r="F73" s="113"/>
      <c r="G73" s="113"/>
      <c r="H73" s="111">
        <f t="shared" ref="H73:H85" si="25">D73*E73</f>
        <v>35700</v>
      </c>
      <c r="I73" s="112">
        <v>2</v>
      </c>
      <c r="J73" s="142">
        <v>26</v>
      </c>
      <c r="K73" s="112">
        <v>1</v>
      </c>
      <c r="L73" s="250" t="s">
        <v>164</v>
      </c>
      <c r="M73" s="251"/>
      <c r="N73" s="252"/>
      <c r="P73" s="249"/>
      <c r="Q73" s="104">
        <f t="shared" ref="Q73:AT73" si="26">IF(Q$32&lt;$I73,0,IF(Q$32=$I73,$H73,IF(Q$32&gt;((($J73-1)*$K73)+$I73),0,IF(ROUND((Q$32-$I73)/$K73,0)=ROUND((Q$32-$I73)/$K73,1),$H73,0))))</f>
        <v>0</v>
      </c>
      <c r="R73" s="103">
        <f t="shared" si="26"/>
        <v>35700</v>
      </c>
      <c r="S73" s="103">
        <f t="shared" si="26"/>
        <v>35700</v>
      </c>
      <c r="T73" s="103">
        <f t="shared" si="26"/>
        <v>35700</v>
      </c>
      <c r="U73" s="103">
        <f t="shared" si="26"/>
        <v>35700</v>
      </c>
      <c r="V73" s="103">
        <f t="shared" si="26"/>
        <v>35700</v>
      </c>
      <c r="W73" s="103">
        <f t="shared" si="26"/>
        <v>35700</v>
      </c>
      <c r="X73" s="103">
        <f t="shared" si="26"/>
        <v>35700</v>
      </c>
      <c r="Y73" s="103">
        <f t="shared" si="26"/>
        <v>35700</v>
      </c>
      <c r="Z73" s="103">
        <f t="shared" si="26"/>
        <v>35700</v>
      </c>
      <c r="AA73" s="103">
        <f t="shared" si="26"/>
        <v>35700</v>
      </c>
      <c r="AB73" s="103">
        <f t="shared" si="26"/>
        <v>35700</v>
      </c>
      <c r="AC73" s="103">
        <f t="shared" si="26"/>
        <v>35700</v>
      </c>
      <c r="AD73" s="103">
        <f t="shared" si="26"/>
        <v>35700</v>
      </c>
      <c r="AE73" s="103">
        <f t="shared" si="26"/>
        <v>35700</v>
      </c>
      <c r="AF73" s="103">
        <f t="shared" si="26"/>
        <v>35700</v>
      </c>
      <c r="AG73" s="103">
        <f t="shared" si="26"/>
        <v>35700</v>
      </c>
      <c r="AH73" s="103">
        <f t="shared" si="26"/>
        <v>35700</v>
      </c>
      <c r="AI73" s="103">
        <f t="shared" si="26"/>
        <v>35700</v>
      </c>
      <c r="AJ73" s="103">
        <f t="shared" si="26"/>
        <v>35700</v>
      </c>
      <c r="AK73" s="103">
        <f t="shared" si="26"/>
        <v>35700</v>
      </c>
      <c r="AL73" s="103">
        <f t="shared" si="26"/>
        <v>35700</v>
      </c>
      <c r="AM73" s="103">
        <f t="shared" si="26"/>
        <v>35700</v>
      </c>
      <c r="AN73" s="103">
        <f t="shared" si="26"/>
        <v>35700</v>
      </c>
      <c r="AO73" s="103">
        <f t="shared" si="26"/>
        <v>35700</v>
      </c>
      <c r="AP73" s="103">
        <f t="shared" si="26"/>
        <v>35700</v>
      </c>
      <c r="AQ73" s="103">
        <f t="shared" si="26"/>
        <v>35700</v>
      </c>
      <c r="AR73" s="103">
        <f t="shared" si="26"/>
        <v>0</v>
      </c>
      <c r="AS73" s="104">
        <f t="shared" si="26"/>
        <v>0</v>
      </c>
      <c r="AT73" s="104">
        <f t="shared" si="26"/>
        <v>0</v>
      </c>
    </row>
    <row r="74" spans="1:46" ht="30" customHeight="1" x14ac:dyDescent="0.25">
      <c r="A74" s="105" t="s">
        <v>145</v>
      </c>
      <c r="B74" s="106" t="s">
        <v>165</v>
      </c>
      <c r="C74" s="107" t="s">
        <v>166</v>
      </c>
      <c r="D74" s="108">
        <v>1</v>
      </c>
      <c r="E74" s="109">
        <v>10000</v>
      </c>
      <c r="F74" s="113"/>
      <c r="G74" s="113"/>
      <c r="H74" s="111">
        <f t="shared" si="25"/>
        <v>10000</v>
      </c>
      <c r="I74" s="112">
        <v>1</v>
      </c>
      <c r="J74" s="142">
        <v>27</v>
      </c>
      <c r="K74" s="112">
        <v>1</v>
      </c>
      <c r="L74" s="250" t="s">
        <v>167</v>
      </c>
      <c r="M74" s="251"/>
      <c r="N74" s="252"/>
      <c r="P74" s="249"/>
      <c r="Q74" s="103">
        <f t="shared" ref="Q74:AT74" si="27">IF(Q$32&lt;$I74,0,IF(Q$32=$I74,$H74,IF(Q$32&gt;((($J74-1)*$K74)+$I74),0,IF(ROUND((Q$32-$I74)/$K74,0)=ROUND((Q$32-$I74)/$K74,1),$H74,0))))</f>
        <v>10000</v>
      </c>
      <c r="R74" s="103">
        <f t="shared" si="27"/>
        <v>10000</v>
      </c>
      <c r="S74" s="103">
        <f t="shared" si="27"/>
        <v>10000</v>
      </c>
      <c r="T74" s="103">
        <f t="shared" si="27"/>
        <v>10000</v>
      </c>
      <c r="U74" s="103">
        <f t="shared" si="27"/>
        <v>10000</v>
      </c>
      <c r="V74" s="103">
        <f t="shared" si="27"/>
        <v>10000</v>
      </c>
      <c r="W74" s="103">
        <f t="shared" si="27"/>
        <v>10000</v>
      </c>
      <c r="X74" s="103">
        <f t="shared" si="27"/>
        <v>10000</v>
      </c>
      <c r="Y74" s="103">
        <f t="shared" si="27"/>
        <v>10000</v>
      </c>
      <c r="Z74" s="103">
        <f t="shared" si="27"/>
        <v>10000</v>
      </c>
      <c r="AA74" s="103">
        <f t="shared" si="27"/>
        <v>10000</v>
      </c>
      <c r="AB74" s="103">
        <f t="shared" si="27"/>
        <v>10000</v>
      </c>
      <c r="AC74" s="103">
        <f t="shared" si="27"/>
        <v>10000</v>
      </c>
      <c r="AD74" s="103">
        <f t="shared" si="27"/>
        <v>10000</v>
      </c>
      <c r="AE74" s="103">
        <f t="shared" si="27"/>
        <v>10000</v>
      </c>
      <c r="AF74" s="103">
        <f t="shared" si="27"/>
        <v>10000</v>
      </c>
      <c r="AG74" s="103">
        <f t="shared" si="27"/>
        <v>10000</v>
      </c>
      <c r="AH74" s="103">
        <f t="shared" si="27"/>
        <v>10000</v>
      </c>
      <c r="AI74" s="103">
        <f t="shared" si="27"/>
        <v>10000</v>
      </c>
      <c r="AJ74" s="103">
        <f t="shared" si="27"/>
        <v>10000</v>
      </c>
      <c r="AK74" s="103">
        <f t="shared" si="27"/>
        <v>10000</v>
      </c>
      <c r="AL74" s="103">
        <f t="shared" si="27"/>
        <v>10000</v>
      </c>
      <c r="AM74" s="103">
        <f t="shared" si="27"/>
        <v>10000</v>
      </c>
      <c r="AN74" s="103">
        <f t="shared" si="27"/>
        <v>10000</v>
      </c>
      <c r="AO74" s="103">
        <f t="shared" si="27"/>
        <v>10000</v>
      </c>
      <c r="AP74" s="103">
        <f t="shared" si="27"/>
        <v>10000</v>
      </c>
      <c r="AQ74" s="103">
        <f t="shared" si="27"/>
        <v>10000</v>
      </c>
      <c r="AR74" s="103">
        <f t="shared" si="27"/>
        <v>0</v>
      </c>
      <c r="AS74" s="104">
        <f t="shared" si="27"/>
        <v>0</v>
      </c>
      <c r="AT74" s="104">
        <f t="shared" si="27"/>
        <v>0</v>
      </c>
    </row>
    <row r="75" spans="1:46" ht="30" hidden="1" customHeight="1" x14ac:dyDescent="0.25">
      <c r="A75" s="105"/>
      <c r="B75" s="106"/>
      <c r="C75" s="107"/>
      <c r="D75" s="108"/>
      <c r="E75" s="114"/>
      <c r="F75" s="113"/>
      <c r="G75" s="113"/>
      <c r="H75" s="111">
        <f t="shared" si="25"/>
        <v>0</v>
      </c>
      <c r="I75" s="112"/>
      <c r="J75" s="112"/>
      <c r="K75" s="112"/>
      <c r="L75" s="250"/>
      <c r="M75" s="251"/>
      <c r="N75" s="252"/>
      <c r="P75" s="249"/>
      <c r="Q75" s="104">
        <f t="shared" ref="Q75:AT75" si="28">IF(Q$32&lt;$I75,0,IF(Q$32=$I75,$H75,IF(Q$32&gt;((($J75-1)*$K75)+$I75),0,IF(ROUND((Q$32-$I75)/$K75,0)=ROUND((Q$32-$I75)/$K75,1),$H75,0))))</f>
        <v>0</v>
      </c>
      <c r="R75" s="104">
        <f t="shared" si="28"/>
        <v>0</v>
      </c>
      <c r="S75" s="104">
        <f t="shared" si="28"/>
        <v>0</v>
      </c>
      <c r="T75" s="104">
        <f t="shared" si="28"/>
        <v>0</v>
      </c>
      <c r="U75" s="104">
        <f t="shared" si="28"/>
        <v>0</v>
      </c>
      <c r="V75" s="104">
        <f t="shared" si="28"/>
        <v>0</v>
      </c>
      <c r="W75" s="104">
        <f t="shared" si="28"/>
        <v>0</v>
      </c>
      <c r="X75" s="104">
        <f t="shared" si="28"/>
        <v>0</v>
      </c>
      <c r="Y75" s="104">
        <f t="shared" si="28"/>
        <v>0</v>
      </c>
      <c r="Z75" s="104">
        <f t="shared" si="28"/>
        <v>0</v>
      </c>
      <c r="AA75" s="104">
        <f t="shared" si="28"/>
        <v>0</v>
      </c>
      <c r="AB75" s="104">
        <f t="shared" si="28"/>
        <v>0</v>
      </c>
      <c r="AC75" s="104">
        <f t="shared" si="28"/>
        <v>0</v>
      </c>
      <c r="AD75" s="104">
        <f t="shared" si="28"/>
        <v>0</v>
      </c>
      <c r="AE75" s="104">
        <f t="shared" si="28"/>
        <v>0</v>
      </c>
      <c r="AF75" s="104">
        <f t="shared" si="28"/>
        <v>0</v>
      </c>
      <c r="AG75" s="104">
        <f t="shared" si="28"/>
        <v>0</v>
      </c>
      <c r="AH75" s="104">
        <f t="shared" si="28"/>
        <v>0</v>
      </c>
      <c r="AI75" s="104">
        <f t="shared" si="28"/>
        <v>0</v>
      </c>
      <c r="AJ75" s="104">
        <f t="shared" si="28"/>
        <v>0</v>
      </c>
      <c r="AK75" s="104">
        <f t="shared" si="28"/>
        <v>0</v>
      </c>
      <c r="AL75" s="104">
        <f t="shared" si="28"/>
        <v>0</v>
      </c>
      <c r="AM75" s="104">
        <f t="shared" si="28"/>
        <v>0</v>
      </c>
      <c r="AN75" s="104">
        <f t="shared" si="28"/>
        <v>0</v>
      </c>
      <c r="AO75" s="104">
        <f t="shared" si="28"/>
        <v>0</v>
      </c>
      <c r="AP75" s="104">
        <f t="shared" si="28"/>
        <v>0</v>
      </c>
      <c r="AQ75" s="104">
        <f t="shared" si="28"/>
        <v>0</v>
      </c>
      <c r="AR75" s="104">
        <f t="shared" si="28"/>
        <v>0</v>
      </c>
      <c r="AS75" s="104">
        <f t="shared" si="28"/>
        <v>0</v>
      </c>
      <c r="AT75" s="104">
        <f t="shared" si="28"/>
        <v>0</v>
      </c>
    </row>
    <row r="76" spans="1:46" ht="30" hidden="1" customHeight="1" x14ac:dyDescent="0.25">
      <c r="A76" s="105"/>
      <c r="B76" s="106"/>
      <c r="C76" s="107"/>
      <c r="D76" s="108"/>
      <c r="E76" s="108"/>
      <c r="F76" s="113"/>
      <c r="G76" s="113"/>
      <c r="H76" s="111">
        <f t="shared" si="25"/>
        <v>0</v>
      </c>
      <c r="I76" s="112"/>
      <c r="J76" s="112"/>
      <c r="K76" s="112"/>
      <c r="L76" s="250"/>
      <c r="M76" s="251"/>
      <c r="N76" s="252"/>
      <c r="P76" s="249"/>
      <c r="Q76" s="104">
        <f t="shared" ref="Q76:AT76" si="29">IF(Q$32&lt;$I76,0,IF(Q$32=$I76,$H76,IF(Q$32&gt;((($J76-1)*$K76)+$I76),0,IF(ROUND((Q$32-$I76)/$K76,0)=ROUND((Q$32-$I76)/$K76,1),$H76,0))))</f>
        <v>0</v>
      </c>
      <c r="R76" s="104">
        <f t="shared" si="29"/>
        <v>0</v>
      </c>
      <c r="S76" s="104">
        <f t="shared" si="29"/>
        <v>0</v>
      </c>
      <c r="T76" s="104">
        <f t="shared" si="29"/>
        <v>0</v>
      </c>
      <c r="U76" s="104">
        <f t="shared" si="29"/>
        <v>0</v>
      </c>
      <c r="V76" s="104">
        <f t="shared" si="29"/>
        <v>0</v>
      </c>
      <c r="W76" s="104">
        <f t="shared" si="29"/>
        <v>0</v>
      </c>
      <c r="X76" s="104">
        <f t="shared" si="29"/>
        <v>0</v>
      </c>
      <c r="Y76" s="104">
        <f t="shared" si="29"/>
        <v>0</v>
      </c>
      <c r="Z76" s="104">
        <f t="shared" si="29"/>
        <v>0</v>
      </c>
      <c r="AA76" s="104">
        <f t="shared" si="29"/>
        <v>0</v>
      </c>
      <c r="AB76" s="104">
        <f t="shared" si="29"/>
        <v>0</v>
      </c>
      <c r="AC76" s="104">
        <f t="shared" si="29"/>
        <v>0</v>
      </c>
      <c r="AD76" s="104">
        <f t="shared" si="29"/>
        <v>0</v>
      </c>
      <c r="AE76" s="104">
        <f t="shared" si="29"/>
        <v>0</v>
      </c>
      <c r="AF76" s="104">
        <f t="shared" si="29"/>
        <v>0</v>
      </c>
      <c r="AG76" s="104">
        <f t="shared" si="29"/>
        <v>0</v>
      </c>
      <c r="AH76" s="104">
        <f t="shared" si="29"/>
        <v>0</v>
      </c>
      <c r="AI76" s="104">
        <f t="shared" si="29"/>
        <v>0</v>
      </c>
      <c r="AJ76" s="104">
        <f t="shared" si="29"/>
        <v>0</v>
      </c>
      <c r="AK76" s="104">
        <f t="shared" si="29"/>
        <v>0</v>
      </c>
      <c r="AL76" s="104">
        <f t="shared" si="29"/>
        <v>0</v>
      </c>
      <c r="AM76" s="104">
        <f t="shared" si="29"/>
        <v>0</v>
      </c>
      <c r="AN76" s="104">
        <f t="shared" si="29"/>
        <v>0</v>
      </c>
      <c r="AO76" s="104">
        <f t="shared" si="29"/>
        <v>0</v>
      </c>
      <c r="AP76" s="104">
        <f t="shared" si="29"/>
        <v>0</v>
      </c>
      <c r="AQ76" s="104">
        <f t="shared" si="29"/>
        <v>0</v>
      </c>
      <c r="AR76" s="104">
        <f t="shared" si="29"/>
        <v>0</v>
      </c>
      <c r="AS76" s="104">
        <f t="shared" si="29"/>
        <v>0</v>
      </c>
      <c r="AT76" s="104">
        <f t="shared" si="29"/>
        <v>0</v>
      </c>
    </row>
    <row r="77" spans="1:46" ht="30" hidden="1" customHeight="1" x14ac:dyDescent="0.25">
      <c r="A77" s="115"/>
      <c r="B77" s="106"/>
      <c r="C77" s="107"/>
      <c r="D77" s="108"/>
      <c r="E77" s="108"/>
      <c r="F77" s="113"/>
      <c r="G77" s="113"/>
      <c r="H77" s="111">
        <f t="shared" si="25"/>
        <v>0</v>
      </c>
      <c r="I77" s="112"/>
      <c r="J77" s="112"/>
      <c r="K77" s="112"/>
      <c r="L77" s="250"/>
      <c r="M77" s="251"/>
      <c r="N77" s="252"/>
      <c r="P77" s="249"/>
      <c r="Q77" s="104">
        <f t="shared" ref="Q77:AT77" si="30">IF(Q$32&lt;$I77,0,IF(Q$32=$I77,$H77,IF(Q$32&gt;((($J77-1)*$K77)+$I77),0,IF(ROUND((Q$32-$I77)/$K77,0)=ROUND((Q$32-$I77)/$K77,1),$H77,0))))</f>
        <v>0</v>
      </c>
      <c r="R77" s="104">
        <f t="shared" si="30"/>
        <v>0</v>
      </c>
      <c r="S77" s="104">
        <f t="shared" si="30"/>
        <v>0</v>
      </c>
      <c r="T77" s="104">
        <f t="shared" si="30"/>
        <v>0</v>
      </c>
      <c r="U77" s="104">
        <f t="shared" si="30"/>
        <v>0</v>
      </c>
      <c r="V77" s="104">
        <f t="shared" si="30"/>
        <v>0</v>
      </c>
      <c r="W77" s="104">
        <f t="shared" si="30"/>
        <v>0</v>
      </c>
      <c r="X77" s="104">
        <f t="shared" si="30"/>
        <v>0</v>
      </c>
      <c r="Y77" s="104">
        <f t="shared" si="30"/>
        <v>0</v>
      </c>
      <c r="Z77" s="104">
        <f t="shared" si="30"/>
        <v>0</v>
      </c>
      <c r="AA77" s="104">
        <f t="shared" si="30"/>
        <v>0</v>
      </c>
      <c r="AB77" s="104">
        <f t="shared" si="30"/>
        <v>0</v>
      </c>
      <c r="AC77" s="104">
        <f t="shared" si="30"/>
        <v>0</v>
      </c>
      <c r="AD77" s="104">
        <f t="shared" si="30"/>
        <v>0</v>
      </c>
      <c r="AE77" s="104">
        <f t="shared" si="30"/>
        <v>0</v>
      </c>
      <c r="AF77" s="104">
        <f t="shared" si="30"/>
        <v>0</v>
      </c>
      <c r="AG77" s="104">
        <f t="shared" si="30"/>
        <v>0</v>
      </c>
      <c r="AH77" s="104">
        <f t="shared" si="30"/>
        <v>0</v>
      </c>
      <c r="AI77" s="104">
        <f t="shared" si="30"/>
        <v>0</v>
      </c>
      <c r="AJ77" s="104">
        <f t="shared" si="30"/>
        <v>0</v>
      </c>
      <c r="AK77" s="104">
        <f t="shared" si="30"/>
        <v>0</v>
      </c>
      <c r="AL77" s="104">
        <f t="shared" si="30"/>
        <v>0</v>
      </c>
      <c r="AM77" s="104">
        <f t="shared" si="30"/>
        <v>0</v>
      </c>
      <c r="AN77" s="104">
        <f t="shared" si="30"/>
        <v>0</v>
      </c>
      <c r="AO77" s="104">
        <f t="shared" si="30"/>
        <v>0</v>
      </c>
      <c r="AP77" s="104">
        <f t="shared" si="30"/>
        <v>0</v>
      </c>
      <c r="AQ77" s="104">
        <f t="shared" si="30"/>
        <v>0</v>
      </c>
      <c r="AR77" s="104">
        <f t="shared" si="30"/>
        <v>0</v>
      </c>
      <c r="AS77" s="104">
        <f t="shared" si="30"/>
        <v>0</v>
      </c>
      <c r="AT77" s="104">
        <f t="shared" si="30"/>
        <v>0</v>
      </c>
    </row>
    <row r="78" spans="1:46" ht="30" hidden="1" customHeight="1" x14ac:dyDescent="0.25">
      <c r="A78" s="105"/>
      <c r="B78" s="106"/>
      <c r="C78" s="107"/>
      <c r="D78" s="108"/>
      <c r="E78" s="116"/>
      <c r="F78" s="113"/>
      <c r="G78" s="113"/>
      <c r="H78" s="111">
        <f t="shared" si="25"/>
        <v>0</v>
      </c>
      <c r="I78" s="112"/>
      <c r="J78" s="112"/>
      <c r="K78" s="112"/>
      <c r="L78" s="250"/>
      <c r="M78" s="251"/>
      <c r="N78" s="252"/>
      <c r="P78" s="249"/>
      <c r="Q78" s="104">
        <f t="shared" ref="Q78:AT78" si="31">IF(Q$32&lt;$I78,0,IF(Q$32=$I78,$H78,IF(Q$32&gt;((($J78-1)*$K78)+$I78),0,IF(ROUND((Q$32-$I78)/$K78,0)=ROUND((Q$32-$I78)/$K78,1),$H78,0))))</f>
        <v>0</v>
      </c>
      <c r="R78" s="104">
        <f t="shared" si="31"/>
        <v>0</v>
      </c>
      <c r="S78" s="104">
        <f t="shared" si="31"/>
        <v>0</v>
      </c>
      <c r="T78" s="104">
        <f t="shared" si="31"/>
        <v>0</v>
      </c>
      <c r="U78" s="104">
        <f t="shared" si="31"/>
        <v>0</v>
      </c>
      <c r="V78" s="104">
        <f t="shared" si="31"/>
        <v>0</v>
      </c>
      <c r="W78" s="104">
        <f t="shared" si="31"/>
        <v>0</v>
      </c>
      <c r="X78" s="104">
        <f t="shared" si="31"/>
        <v>0</v>
      </c>
      <c r="Y78" s="104">
        <f t="shared" si="31"/>
        <v>0</v>
      </c>
      <c r="Z78" s="104">
        <f t="shared" si="31"/>
        <v>0</v>
      </c>
      <c r="AA78" s="104">
        <f t="shared" si="31"/>
        <v>0</v>
      </c>
      <c r="AB78" s="104">
        <f t="shared" si="31"/>
        <v>0</v>
      </c>
      <c r="AC78" s="104">
        <f t="shared" si="31"/>
        <v>0</v>
      </c>
      <c r="AD78" s="104">
        <f t="shared" si="31"/>
        <v>0</v>
      </c>
      <c r="AE78" s="104">
        <f t="shared" si="31"/>
        <v>0</v>
      </c>
      <c r="AF78" s="104">
        <f t="shared" si="31"/>
        <v>0</v>
      </c>
      <c r="AG78" s="104">
        <f t="shared" si="31"/>
        <v>0</v>
      </c>
      <c r="AH78" s="104">
        <f t="shared" si="31"/>
        <v>0</v>
      </c>
      <c r="AI78" s="104">
        <f t="shared" si="31"/>
        <v>0</v>
      </c>
      <c r="AJ78" s="104">
        <f t="shared" si="31"/>
        <v>0</v>
      </c>
      <c r="AK78" s="104">
        <f t="shared" si="31"/>
        <v>0</v>
      </c>
      <c r="AL78" s="104">
        <f t="shared" si="31"/>
        <v>0</v>
      </c>
      <c r="AM78" s="104">
        <f t="shared" si="31"/>
        <v>0</v>
      </c>
      <c r="AN78" s="104">
        <f t="shared" si="31"/>
        <v>0</v>
      </c>
      <c r="AO78" s="104">
        <f t="shared" si="31"/>
        <v>0</v>
      </c>
      <c r="AP78" s="104">
        <f t="shared" si="31"/>
        <v>0</v>
      </c>
      <c r="AQ78" s="104">
        <f t="shared" si="31"/>
        <v>0</v>
      </c>
      <c r="AR78" s="104">
        <f t="shared" si="31"/>
        <v>0</v>
      </c>
      <c r="AS78" s="104">
        <f t="shared" si="31"/>
        <v>0</v>
      </c>
      <c r="AT78" s="104">
        <f t="shared" si="31"/>
        <v>0</v>
      </c>
    </row>
    <row r="79" spans="1:46" ht="30" hidden="1" customHeight="1" x14ac:dyDescent="0.25">
      <c r="A79" s="105"/>
      <c r="B79" s="106"/>
      <c r="C79" s="107"/>
      <c r="D79" s="108"/>
      <c r="E79" s="108"/>
      <c r="F79" s="113"/>
      <c r="G79" s="113"/>
      <c r="H79" s="111">
        <f t="shared" si="25"/>
        <v>0</v>
      </c>
      <c r="I79" s="112"/>
      <c r="J79" s="112"/>
      <c r="K79" s="112"/>
      <c r="L79" s="250"/>
      <c r="M79" s="251"/>
      <c r="N79" s="252"/>
      <c r="P79" s="249"/>
      <c r="Q79" s="104">
        <f t="shared" ref="Q79:AT79" si="32">IF(Q$32&lt;$I79,0,IF(Q$32=$I79,$H79,IF(Q$32&gt;((($J79-1)*$K79)+$I79),0,IF(ROUND((Q$32-$I79)/$K79,0)=ROUND((Q$32-$I79)/$K79,1),$H79,0))))</f>
        <v>0</v>
      </c>
      <c r="R79" s="104">
        <f t="shared" si="32"/>
        <v>0</v>
      </c>
      <c r="S79" s="104">
        <f t="shared" si="32"/>
        <v>0</v>
      </c>
      <c r="T79" s="104">
        <f t="shared" si="32"/>
        <v>0</v>
      </c>
      <c r="U79" s="104">
        <f t="shared" si="32"/>
        <v>0</v>
      </c>
      <c r="V79" s="104">
        <f t="shared" si="32"/>
        <v>0</v>
      </c>
      <c r="W79" s="104">
        <f t="shared" si="32"/>
        <v>0</v>
      </c>
      <c r="X79" s="104">
        <f t="shared" si="32"/>
        <v>0</v>
      </c>
      <c r="Y79" s="104">
        <f t="shared" si="32"/>
        <v>0</v>
      </c>
      <c r="Z79" s="104">
        <f t="shared" si="32"/>
        <v>0</v>
      </c>
      <c r="AA79" s="104">
        <f t="shared" si="32"/>
        <v>0</v>
      </c>
      <c r="AB79" s="104">
        <f t="shared" si="32"/>
        <v>0</v>
      </c>
      <c r="AC79" s="104">
        <f t="shared" si="32"/>
        <v>0</v>
      </c>
      <c r="AD79" s="104">
        <f t="shared" si="32"/>
        <v>0</v>
      </c>
      <c r="AE79" s="104">
        <f t="shared" si="32"/>
        <v>0</v>
      </c>
      <c r="AF79" s="104">
        <f t="shared" si="32"/>
        <v>0</v>
      </c>
      <c r="AG79" s="104">
        <f t="shared" si="32"/>
        <v>0</v>
      </c>
      <c r="AH79" s="104">
        <f t="shared" si="32"/>
        <v>0</v>
      </c>
      <c r="AI79" s="104">
        <f t="shared" si="32"/>
        <v>0</v>
      </c>
      <c r="AJ79" s="104">
        <f t="shared" si="32"/>
        <v>0</v>
      </c>
      <c r="AK79" s="104">
        <f t="shared" si="32"/>
        <v>0</v>
      </c>
      <c r="AL79" s="104">
        <f t="shared" si="32"/>
        <v>0</v>
      </c>
      <c r="AM79" s="104">
        <f t="shared" si="32"/>
        <v>0</v>
      </c>
      <c r="AN79" s="104">
        <f t="shared" si="32"/>
        <v>0</v>
      </c>
      <c r="AO79" s="104">
        <f t="shared" si="32"/>
        <v>0</v>
      </c>
      <c r="AP79" s="104">
        <f t="shared" si="32"/>
        <v>0</v>
      </c>
      <c r="AQ79" s="104">
        <f t="shared" si="32"/>
        <v>0</v>
      </c>
      <c r="AR79" s="104">
        <f t="shared" si="32"/>
        <v>0</v>
      </c>
      <c r="AS79" s="104">
        <f t="shared" si="32"/>
        <v>0</v>
      </c>
      <c r="AT79" s="104">
        <f t="shared" si="32"/>
        <v>0</v>
      </c>
    </row>
    <row r="80" spans="1:46" ht="30" hidden="1" customHeight="1" x14ac:dyDescent="0.25">
      <c r="A80" s="105"/>
      <c r="B80" s="106"/>
      <c r="C80" s="107"/>
      <c r="D80" s="108"/>
      <c r="E80" s="108"/>
      <c r="F80" s="113"/>
      <c r="G80" s="113"/>
      <c r="H80" s="111">
        <f t="shared" si="25"/>
        <v>0</v>
      </c>
      <c r="I80" s="112"/>
      <c r="J80" s="112"/>
      <c r="K80" s="112"/>
      <c r="L80" s="250"/>
      <c r="M80" s="251"/>
      <c r="N80" s="252"/>
      <c r="P80" s="249"/>
      <c r="Q80" s="104">
        <f t="shared" ref="Q80:AT80" si="33">IF(Q$32&lt;$I80,0,IF(Q$32=$I80,$H80,IF(Q$32&gt;((($J80-1)*$K80)+$I80),0,IF(ROUND((Q$32-$I80)/$K80,0)=ROUND((Q$32-$I80)/$K80,1),$H80,0))))</f>
        <v>0</v>
      </c>
      <c r="R80" s="104">
        <f t="shared" si="33"/>
        <v>0</v>
      </c>
      <c r="S80" s="104">
        <f t="shared" si="33"/>
        <v>0</v>
      </c>
      <c r="T80" s="104">
        <f t="shared" si="33"/>
        <v>0</v>
      </c>
      <c r="U80" s="104">
        <f t="shared" si="33"/>
        <v>0</v>
      </c>
      <c r="V80" s="104">
        <f t="shared" si="33"/>
        <v>0</v>
      </c>
      <c r="W80" s="104">
        <f t="shared" si="33"/>
        <v>0</v>
      </c>
      <c r="X80" s="104">
        <f t="shared" si="33"/>
        <v>0</v>
      </c>
      <c r="Y80" s="104">
        <f t="shared" si="33"/>
        <v>0</v>
      </c>
      <c r="Z80" s="104">
        <f t="shared" si="33"/>
        <v>0</v>
      </c>
      <c r="AA80" s="104">
        <f t="shared" si="33"/>
        <v>0</v>
      </c>
      <c r="AB80" s="104">
        <f t="shared" si="33"/>
        <v>0</v>
      </c>
      <c r="AC80" s="104">
        <f t="shared" si="33"/>
        <v>0</v>
      </c>
      <c r="AD80" s="104">
        <f t="shared" si="33"/>
        <v>0</v>
      </c>
      <c r="AE80" s="104">
        <f t="shared" si="33"/>
        <v>0</v>
      </c>
      <c r="AF80" s="104">
        <f t="shared" si="33"/>
        <v>0</v>
      </c>
      <c r="AG80" s="104">
        <f t="shared" si="33"/>
        <v>0</v>
      </c>
      <c r="AH80" s="104">
        <f t="shared" si="33"/>
        <v>0</v>
      </c>
      <c r="AI80" s="104">
        <f t="shared" si="33"/>
        <v>0</v>
      </c>
      <c r="AJ80" s="104">
        <f t="shared" si="33"/>
        <v>0</v>
      </c>
      <c r="AK80" s="104">
        <f t="shared" si="33"/>
        <v>0</v>
      </c>
      <c r="AL80" s="104">
        <f t="shared" si="33"/>
        <v>0</v>
      </c>
      <c r="AM80" s="104">
        <f t="shared" si="33"/>
        <v>0</v>
      </c>
      <c r="AN80" s="104">
        <f t="shared" si="33"/>
        <v>0</v>
      </c>
      <c r="AO80" s="104">
        <f t="shared" si="33"/>
        <v>0</v>
      </c>
      <c r="AP80" s="104">
        <f t="shared" si="33"/>
        <v>0</v>
      </c>
      <c r="AQ80" s="104">
        <f t="shared" si="33"/>
        <v>0</v>
      </c>
      <c r="AR80" s="104">
        <f t="shared" si="33"/>
        <v>0</v>
      </c>
      <c r="AS80" s="104">
        <f t="shared" si="33"/>
        <v>0</v>
      </c>
      <c r="AT80" s="104">
        <f t="shared" si="33"/>
        <v>0</v>
      </c>
    </row>
    <row r="81" spans="1:46" ht="30" hidden="1" customHeight="1" x14ac:dyDescent="0.25">
      <c r="A81" s="105"/>
      <c r="B81" s="106"/>
      <c r="C81" s="107"/>
      <c r="D81" s="108"/>
      <c r="E81" s="108"/>
      <c r="F81" s="113"/>
      <c r="G81" s="113"/>
      <c r="H81" s="111">
        <f t="shared" si="25"/>
        <v>0</v>
      </c>
      <c r="I81" s="112"/>
      <c r="J81" s="112"/>
      <c r="K81" s="112"/>
      <c r="L81" s="250"/>
      <c r="M81" s="251"/>
      <c r="N81" s="252"/>
      <c r="P81" s="249"/>
      <c r="Q81" s="104">
        <f t="shared" ref="Q81:AT81" si="34">IF(Q$32&lt;$I81,0,IF(Q$32=$I81,$H81,IF(Q$32&gt;((($J81-1)*$K81)+$I81),0,IF(ROUND((Q$32-$I81)/$K81,0)=ROUND((Q$32-$I81)/$K81,1),$H81,0))))</f>
        <v>0</v>
      </c>
      <c r="R81" s="104">
        <f t="shared" si="34"/>
        <v>0</v>
      </c>
      <c r="S81" s="104">
        <f t="shared" si="34"/>
        <v>0</v>
      </c>
      <c r="T81" s="104">
        <f t="shared" si="34"/>
        <v>0</v>
      </c>
      <c r="U81" s="104">
        <f t="shared" si="34"/>
        <v>0</v>
      </c>
      <c r="V81" s="104">
        <f t="shared" si="34"/>
        <v>0</v>
      </c>
      <c r="W81" s="104">
        <f t="shared" si="34"/>
        <v>0</v>
      </c>
      <c r="X81" s="104">
        <f t="shared" si="34"/>
        <v>0</v>
      </c>
      <c r="Y81" s="104">
        <f t="shared" si="34"/>
        <v>0</v>
      </c>
      <c r="Z81" s="104">
        <f t="shared" si="34"/>
        <v>0</v>
      </c>
      <c r="AA81" s="104">
        <f t="shared" si="34"/>
        <v>0</v>
      </c>
      <c r="AB81" s="104">
        <f t="shared" si="34"/>
        <v>0</v>
      </c>
      <c r="AC81" s="104">
        <f t="shared" si="34"/>
        <v>0</v>
      </c>
      <c r="AD81" s="104">
        <f t="shared" si="34"/>
        <v>0</v>
      </c>
      <c r="AE81" s="104">
        <f t="shared" si="34"/>
        <v>0</v>
      </c>
      <c r="AF81" s="104">
        <f t="shared" si="34"/>
        <v>0</v>
      </c>
      <c r="AG81" s="104">
        <f t="shared" si="34"/>
        <v>0</v>
      </c>
      <c r="AH81" s="104">
        <f t="shared" si="34"/>
        <v>0</v>
      </c>
      <c r="AI81" s="104">
        <f t="shared" si="34"/>
        <v>0</v>
      </c>
      <c r="AJ81" s="104">
        <f t="shared" si="34"/>
        <v>0</v>
      </c>
      <c r="AK81" s="104">
        <f t="shared" si="34"/>
        <v>0</v>
      </c>
      <c r="AL81" s="104">
        <f t="shared" si="34"/>
        <v>0</v>
      </c>
      <c r="AM81" s="104">
        <f t="shared" si="34"/>
        <v>0</v>
      </c>
      <c r="AN81" s="104">
        <f t="shared" si="34"/>
        <v>0</v>
      </c>
      <c r="AO81" s="104">
        <f t="shared" si="34"/>
        <v>0</v>
      </c>
      <c r="AP81" s="104">
        <f t="shared" si="34"/>
        <v>0</v>
      </c>
      <c r="AQ81" s="104">
        <f t="shared" si="34"/>
        <v>0</v>
      </c>
      <c r="AR81" s="104">
        <f t="shared" si="34"/>
        <v>0</v>
      </c>
      <c r="AS81" s="104">
        <f t="shared" si="34"/>
        <v>0</v>
      </c>
      <c r="AT81" s="104">
        <f t="shared" si="34"/>
        <v>0</v>
      </c>
    </row>
    <row r="82" spans="1:46" ht="30" hidden="1" customHeight="1" x14ac:dyDescent="0.25">
      <c r="A82" s="105"/>
      <c r="B82" s="106"/>
      <c r="C82" s="107"/>
      <c r="D82" s="108"/>
      <c r="E82" s="108"/>
      <c r="F82" s="113"/>
      <c r="G82" s="113"/>
      <c r="H82" s="111">
        <f t="shared" si="25"/>
        <v>0</v>
      </c>
      <c r="I82" s="112"/>
      <c r="J82" s="112"/>
      <c r="K82" s="112"/>
      <c r="L82" s="250"/>
      <c r="M82" s="251"/>
      <c r="N82" s="252"/>
      <c r="P82" s="249"/>
      <c r="Q82" s="104">
        <f t="shared" ref="Q82:AT82" si="35">IF(Q$32&lt;$I82,0,IF(Q$32=$I82,$H82,IF(Q$32&gt;((($J82-1)*$K82)+$I82),0,IF(ROUND((Q$32-$I82)/$K82,0)=ROUND((Q$32-$I82)/$K82,1),$H82,0))))</f>
        <v>0</v>
      </c>
      <c r="R82" s="104">
        <f t="shared" si="35"/>
        <v>0</v>
      </c>
      <c r="S82" s="104">
        <f t="shared" si="35"/>
        <v>0</v>
      </c>
      <c r="T82" s="104">
        <f t="shared" si="35"/>
        <v>0</v>
      </c>
      <c r="U82" s="104">
        <f t="shared" si="35"/>
        <v>0</v>
      </c>
      <c r="V82" s="104">
        <f t="shared" si="35"/>
        <v>0</v>
      </c>
      <c r="W82" s="104">
        <f t="shared" si="35"/>
        <v>0</v>
      </c>
      <c r="X82" s="104">
        <f t="shared" si="35"/>
        <v>0</v>
      </c>
      <c r="Y82" s="104">
        <f t="shared" si="35"/>
        <v>0</v>
      </c>
      <c r="Z82" s="104">
        <f t="shared" si="35"/>
        <v>0</v>
      </c>
      <c r="AA82" s="104">
        <f t="shared" si="35"/>
        <v>0</v>
      </c>
      <c r="AB82" s="104">
        <f t="shared" si="35"/>
        <v>0</v>
      </c>
      <c r="AC82" s="104">
        <f t="shared" si="35"/>
        <v>0</v>
      </c>
      <c r="AD82" s="104">
        <f t="shared" si="35"/>
        <v>0</v>
      </c>
      <c r="AE82" s="104">
        <f t="shared" si="35"/>
        <v>0</v>
      </c>
      <c r="AF82" s="104">
        <f t="shared" si="35"/>
        <v>0</v>
      </c>
      <c r="AG82" s="104">
        <f t="shared" si="35"/>
        <v>0</v>
      </c>
      <c r="AH82" s="104">
        <f t="shared" si="35"/>
        <v>0</v>
      </c>
      <c r="AI82" s="104">
        <f t="shared" si="35"/>
        <v>0</v>
      </c>
      <c r="AJ82" s="104">
        <f t="shared" si="35"/>
        <v>0</v>
      </c>
      <c r="AK82" s="104">
        <f t="shared" si="35"/>
        <v>0</v>
      </c>
      <c r="AL82" s="104">
        <f t="shared" si="35"/>
        <v>0</v>
      </c>
      <c r="AM82" s="104">
        <f t="shared" si="35"/>
        <v>0</v>
      </c>
      <c r="AN82" s="104">
        <f t="shared" si="35"/>
        <v>0</v>
      </c>
      <c r="AO82" s="104">
        <f t="shared" si="35"/>
        <v>0</v>
      </c>
      <c r="AP82" s="104">
        <f t="shared" si="35"/>
        <v>0</v>
      </c>
      <c r="AQ82" s="104">
        <f t="shared" si="35"/>
        <v>0</v>
      </c>
      <c r="AR82" s="104">
        <f t="shared" si="35"/>
        <v>0</v>
      </c>
      <c r="AS82" s="104">
        <f t="shared" si="35"/>
        <v>0</v>
      </c>
      <c r="AT82" s="104">
        <f t="shared" si="35"/>
        <v>0</v>
      </c>
    </row>
    <row r="83" spans="1:46" ht="30" hidden="1" customHeight="1" x14ac:dyDescent="0.25">
      <c r="A83" s="105"/>
      <c r="B83" s="106"/>
      <c r="C83" s="107"/>
      <c r="D83" s="108"/>
      <c r="E83" s="109"/>
      <c r="F83" s="113"/>
      <c r="G83" s="113"/>
      <c r="H83" s="111">
        <f t="shared" si="25"/>
        <v>0</v>
      </c>
      <c r="I83" s="112"/>
      <c r="J83" s="112"/>
      <c r="K83" s="112"/>
      <c r="L83" s="250"/>
      <c r="M83" s="251"/>
      <c r="N83" s="252"/>
      <c r="P83" s="249"/>
      <c r="Q83" s="104">
        <f t="shared" ref="Q83:AT83" si="36">IF(Q$32&lt;$I83,0,IF(Q$32=$I83,$H83,IF(Q$32&gt;((($J83-1)*$K83)+$I83),0,IF(ROUND((Q$32-$I83)/$K83,0)=ROUND((Q$32-$I83)/$K83,1),$H83,0))))</f>
        <v>0</v>
      </c>
      <c r="R83" s="104">
        <f t="shared" si="36"/>
        <v>0</v>
      </c>
      <c r="S83" s="104">
        <f t="shared" si="36"/>
        <v>0</v>
      </c>
      <c r="T83" s="104">
        <f t="shared" si="36"/>
        <v>0</v>
      </c>
      <c r="U83" s="104">
        <f t="shared" si="36"/>
        <v>0</v>
      </c>
      <c r="V83" s="104">
        <f t="shared" si="36"/>
        <v>0</v>
      </c>
      <c r="W83" s="104">
        <f t="shared" si="36"/>
        <v>0</v>
      </c>
      <c r="X83" s="104">
        <f t="shared" si="36"/>
        <v>0</v>
      </c>
      <c r="Y83" s="104">
        <f t="shared" si="36"/>
        <v>0</v>
      </c>
      <c r="Z83" s="104">
        <f t="shared" si="36"/>
        <v>0</v>
      </c>
      <c r="AA83" s="104">
        <f t="shared" si="36"/>
        <v>0</v>
      </c>
      <c r="AB83" s="104">
        <f t="shared" si="36"/>
        <v>0</v>
      </c>
      <c r="AC83" s="104">
        <f t="shared" si="36"/>
        <v>0</v>
      </c>
      <c r="AD83" s="104">
        <f t="shared" si="36"/>
        <v>0</v>
      </c>
      <c r="AE83" s="104">
        <f t="shared" si="36"/>
        <v>0</v>
      </c>
      <c r="AF83" s="104">
        <f t="shared" si="36"/>
        <v>0</v>
      </c>
      <c r="AG83" s="104">
        <f t="shared" si="36"/>
        <v>0</v>
      </c>
      <c r="AH83" s="104">
        <f t="shared" si="36"/>
        <v>0</v>
      </c>
      <c r="AI83" s="104">
        <f t="shared" si="36"/>
        <v>0</v>
      </c>
      <c r="AJ83" s="104">
        <f t="shared" si="36"/>
        <v>0</v>
      </c>
      <c r="AK83" s="104">
        <f t="shared" si="36"/>
        <v>0</v>
      </c>
      <c r="AL83" s="104">
        <f t="shared" si="36"/>
        <v>0</v>
      </c>
      <c r="AM83" s="104">
        <f t="shared" si="36"/>
        <v>0</v>
      </c>
      <c r="AN83" s="104">
        <f t="shared" si="36"/>
        <v>0</v>
      </c>
      <c r="AO83" s="104">
        <f t="shared" si="36"/>
        <v>0</v>
      </c>
      <c r="AP83" s="104">
        <f t="shared" si="36"/>
        <v>0</v>
      </c>
      <c r="AQ83" s="104">
        <f t="shared" si="36"/>
        <v>0</v>
      </c>
      <c r="AR83" s="104">
        <f t="shared" si="36"/>
        <v>0</v>
      </c>
      <c r="AS83" s="104">
        <f t="shared" si="36"/>
        <v>0</v>
      </c>
      <c r="AT83" s="104">
        <f t="shared" si="36"/>
        <v>0</v>
      </c>
    </row>
    <row r="84" spans="1:46" ht="30" hidden="1" customHeight="1" x14ac:dyDescent="0.25">
      <c r="A84" s="105"/>
      <c r="B84" s="106"/>
      <c r="C84" s="107"/>
      <c r="D84" s="108"/>
      <c r="E84" s="108"/>
      <c r="F84" s="113"/>
      <c r="G84" s="113"/>
      <c r="H84" s="111">
        <f t="shared" si="25"/>
        <v>0</v>
      </c>
      <c r="I84" s="112"/>
      <c r="J84" s="112"/>
      <c r="K84" s="112"/>
      <c r="L84" s="250"/>
      <c r="M84" s="251"/>
      <c r="N84" s="252"/>
      <c r="P84" s="249"/>
      <c r="Q84" s="104">
        <f t="shared" ref="Q84:AT84" si="37">IF(Q$32&lt;$I84,0,IF(Q$32=$I84,$H84,IF(Q$32&gt;((($J84-1)*$K84)+$I84),0,IF(ROUND((Q$32-$I84)/$K84,0)=ROUND((Q$32-$I84)/$K84,1),$H84,0))))</f>
        <v>0</v>
      </c>
      <c r="R84" s="104">
        <f t="shared" si="37"/>
        <v>0</v>
      </c>
      <c r="S84" s="104">
        <f t="shared" si="37"/>
        <v>0</v>
      </c>
      <c r="T84" s="104">
        <f t="shared" si="37"/>
        <v>0</v>
      </c>
      <c r="U84" s="104">
        <f t="shared" si="37"/>
        <v>0</v>
      </c>
      <c r="V84" s="104">
        <f t="shared" si="37"/>
        <v>0</v>
      </c>
      <c r="W84" s="104">
        <f t="shared" si="37"/>
        <v>0</v>
      </c>
      <c r="X84" s="104">
        <f t="shared" si="37"/>
        <v>0</v>
      </c>
      <c r="Y84" s="104">
        <f t="shared" si="37"/>
        <v>0</v>
      </c>
      <c r="Z84" s="104">
        <f t="shared" si="37"/>
        <v>0</v>
      </c>
      <c r="AA84" s="104">
        <f t="shared" si="37"/>
        <v>0</v>
      </c>
      <c r="AB84" s="104">
        <f t="shared" si="37"/>
        <v>0</v>
      </c>
      <c r="AC84" s="104">
        <f t="shared" si="37"/>
        <v>0</v>
      </c>
      <c r="AD84" s="104">
        <f t="shared" si="37"/>
        <v>0</v>
      </c>
      <c r="AE84" s="104">
        <f t="shared" si="37"/>
        <v>0</v>
      </c>
      <c r="AF84" s="104">
        <f t="shared" si="37"/>
        <v>0</v>
      </c>
      <c r="AG84" s="104">
        <f t="shared" si="37"/>
        <v>0</v>
      </c>
      <c r="AH84" s="104">
        <f t="shared" si="37"/>
        <v>0</v>
      </c>
      <c r="AI84" s="104">
        <f t="shared" si="37"/>
        <v>0</v>
      </c>
      <c r="AJ84" s="104">
        <f t="shared" si="37"/>
        <v>0</v>
      </c>
      <c r="AK84" s="104">
        <f t="shared" si="37"/>
        <v>0</v>
      </c>
      <c r="AL84" s="104">
        <f t="shared" si="37"/>
        <v>0</v>
      </c>
      <c r="AM84" s="104">
        <f t="shared" si="37"/>
        <v>0</v>
      </c>
      <c r="AN84" s="104">
        <f t="shared" si="37"/>
        <v>0</v>
      </c>
      <c r="AO84" s="104">
        <f t="shared" si="37"/>
        <v>0</v>
      </c>
      <c r="AP84" s="104">
        <f t="shared" si="37"/>
        <v>0</v>
      </c>
      <c r="AQ84" s="104">
        <f t="shared" si="37"/>
        <v>0</v>
      </c>
      <c r="AR84" s="104">
        <f t="shared" si="37"/>
        <v>0</v>
      </c>
      <c r="AS84" s="104">
        <f t="shared" si="37"/>
        <v>0</v>
      </c>
      <c r="AT84" s="104">
        <f t="shared" si="37"/>
        <v>0</v>
      </c>
    </row>
    <row r="85" spans="1:46" ht="30" hidden="1" customHeight="1" x14ac:dyDescent="0.25">
      <c r="A85" s="117"/>
      <c r="B85" s="118"/>
      <c r="C85" s="119"/>
      <c r="D85" s="120"/>
      <c r="E85" s="120"/>
      <c r="F85" s="121"/>
      <c r="G85" s="121"/>
      <c r="H85" s="122">
        <f t="shared" si="25"/>
        <v>0</v>
      </c>
      <c r="I85" s="123"/>
      <c r="J85" s="123"/>
      <c r="K85" s="123"/>
      <c r="L85" s="253"/>
      <c r="M85" s="254"/>
      <c r="N85" s="255"/>
      <c r="P85" s="249"/>
      <c r="Q85" s="104">
        <f t="shared" ref="Q85:AT85" si="38">IF(Q$32&lt;$I85,0,IF(Q$32=$I85,$H85,IF(Q$32&gt;((($J85-1)*$K85)+$I85),0,IF(ROUND((Q$32-$I85)/$K85,0)=ROUND((Q$32-$I85)/$K85,1),$H85,0))))</f>
        <v>0</v>
      </c>
      <c r="R85" s="104">
        <f t="shared" si="38"/>
        <v>0</v>
      </c>
      <c r="S85" s="104">
        <f t="shared" si="38"/>
        <v>0</v>
      </c>
      <c r="T85" s="104">
        <f t="shared" si="38"/>
        <v>0</v>
      </c>
      <c r="U85" s="104">
        <f t="shared" si="38"/>
        <v>0</v>
      </c>
      <c r="V85" s="104">
        <f t="shared" si="38"/>
        <v>0</v>
      </c>
      <c r="W85" s="104">
        <f t="shared" si="38"/>
        <v>0</v>
      </c>
      <c r="X85" s="104">
        <f t="shared" si="38"/>
        <v>0</v>
      </c>
      <c r="Y85" s="104">
        <f t="shared" si="38"/>
        <v>0</v>
      </c>
      <c r="Z85" s="104">
        <f t="shared" si="38"/>
        <v>0</v>
      </c>
      <c r="AA85" s="104">
        <f t="shared" si="38"/>
        <v>0</v>
      </c>
      <c r="AB85" s="104">
        <f t="shared" si="38"/>
        <v>0</v>
      </c>
      <c r="AC85" s="104">
        <f t="shared" si="38"/>
        <v>0</v>
      </c>
      <c r="AD85" s="104">
        <f t="shared" si="38"/>
        <v>0</v>
      </c>
      <c r="AE85" s="104">
        <f t="shared" si="38"/>
        <v>0</v>
      </c>
      <c r="AF85" s="104">
        <f t="shared" si="38"/>
        <v>0</v>
      </c>
      <c r="AG85" s="104">
        <f t="shared" si="38"/>
        <v>0</v>
      </c>
      <c r="AH85" s="104">
        <f t="shared" si="38"/>
        <v>0</v>
      </c>
      <c r="AI85" s="104">
        <f t="shared" si="38"/>
        <v>0</v>
      </c>
      <c r="AJ85" s="104">
        <f t="shared" si="38"/>
        <v>0</v>
      </c>
      <c r="AK85" s="104">
        <f t="shared" si="38"/>
        <v>0</v>
      </c>
      <c r="AL85" s="104">
        <f t="shared" si="38"/>
        <v>0</v>
      </c>
      <c r="AM85" s="104">
        <f t="shared" si="38"/>
        <v>0</v>
      </c>
      <c r="AN85" s="104">
        <f t="shared" si="38"/>
        <v>0</v>
      </c>
      <c r="AO85" s="104">
        <f t="shared" si="38"/>
        <v>0</v>
      </c>
      <c r="AP85" s="104">
        <f t="shared" si="38"/>
        <v>0</v>
      </c>
      <c r="AQ85" s="104">
        <f t="shared" si="38"/>
        <v>0</v>
      </c>
      <c r="AR85" s="104">
        <f t="shared" si="38"/>
        <v>0</v>
      </c>
      <c r="AS85" s="104">
        <f t="shared" si="38"/>
        <v>0</v>
      </c>
      <c r="AT85" s="104">
        <f t="shared" si="38"/>
        <v>0</v>
      </c>
    </row>
    <row r="86" spans="1:46" ht="30" customHeight="1" x14ac:dyDescent="0.25">
      <c r="P86" s="124" t="s">
        <v>53</v>
      </c>
      <c r="Q86" s="103">
        <f t="shared" ref="Q86:AT86" si="39">SUM(Q70:Q85)</f>
        <v>238000</v>
      </c>
      <c r="R86" s="103">
        <f t="shared" si="39"/>
        <v>273700</v>
      </c>
      <c r="S86" s="103">
        <f t="shared" si="39"/>
        <v>273700</v>
      </c>
      <c r="T86" s="103">
        <f t="shared" si="39"/>
        <v>273700</v>
      </c>
      <c r="U86" s="103">
        <f t="shared" si="39"/>
        <v>273700</v>
      </c>
      <c r="V86" s="103">
        <f t="shared" si="39"/>
        <v>201700</v>
      </c>
      <c r="W86" s="103">
        <f t="shared" si="39"/>
        <v>201700</v>
      </c>
      <c r="X86" s="103">
        <f t="shared" si="39"/>
        <v>201700</v>
      </c>
      <c r="Y86" s="103">
        <f t="shared" si="39"/>
        <v>201700</v>
      </c>
      <c r="Z86" s="103">
        <f t="shared" si="39"/>
        <v>201700</v>
      </c>
      <c r="AA86" s="103">
        <f t="shared" si="39"/>
        <v>201700</v>
      </c>
      <c r="AB86" s="103">
        <f t="shared" si="39"/>
        <v>201700</v>
      </c>
      <c r="AC86" s="103">
        <f t="shared" si="39"/>
        <v>201700</v>
      </c>
      <c r="AD86" s="103">
        <f t="shared" si="39"/>
        <v>201700</v>
      </c>
      <c r="AE86" s="103">
        <f t="shared" si="39"/>
        <v>201700</v>
      </c>
      <c r="AF86" s="103">
        <f t="shared" si="39"/>
        <v>201700</v>
      </c>
      <c r="AG86" s="103">
        <f t="shared" si="39"/>
        <v>201700</v>
      </c>
      <c r="AH86" s="103">
        <f t="shared" si="39"/>
        <v>201700</v>
      </c>
      <c r="AI86" s="103">
        <f t="shared" si="39"/>
        <v>201700</v>
      </c>
      <c r="AJ86" s="103">
        <f t="shared" si="39"/>
        <v>201700</v>
      </c>
      <c r="AK86" s="103">
        <f t="shared" si="39"/>
        <v>201700</v>
      </c>
      <c r="AL86" s="103">
        <f t="shared" si="39"/>
        <v>201700</v>
      </c>
      <c r="AM86" s="103">
        <f t="shared" si="39"/>
        <v>201700</v>
      </c>
      <c r="AN86" s="103">
        <f t="shared" si="39"/>
        <v>201700</v>
      </c>
      <c r="AO86" s="103">
        <f t="shared" si="39"/>
        <v>201700</v>
      </c>
      <c r="AP86" s="103">
        <f t="shared" si="39"/>
        <v>201700</v>
      </c>
      <c r="AQ86" s="103">
        <f t="shared" si="39"/>
        <v>201700</v>
      </c>
      <c r="AR86" s="103">
        <f t="shared" si="39"/>
        <v>0</v>
      </c>
      <c r="AS86" s="104">
        <f t="shared" si="39"/>
        <v>0</v>
      </c>
      <c r="AT86" s="104">
        <f t="shared" si="39"/>
        <v>0</v>
      </c>
    </row>
    <row r="87" spans="1:4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row>
    <row r="88" spans="1:46" ht="15" customHeight="1" x14ac:dyDescent="0.25">
      <c r="A88" s="269" t="s">
        <v>27</v>
      </c>
      <c r="B88" s="268"/>
      <c r="C88" s="268"/>
      <c r="D88" s="268"/>
      <c r="E88" s="268"/>
      <c r="F88" s="268"/>
      <c r="G88" s="268"/>
      <c r="H88" s="268"/>
      <c r="I88" s="268"/>
      <c r="J88" s="268"/>
      <c r="K88" s="268"/>
      <c r="L88" s="28"/>
      <c r="M88" s="29"/>
      <c r="N88" s="29"/>
      <c r="O88" s="29"/>
      <c r="P88" s="30"/>
      <c r="Q88" s="30"/>
      <c r="R88" s="30"/>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row>
    <row r="89" spans="1:46" ht="15" customHeight="1" x14ac:dyDescent="0.25">
      <c r="A89" s="32"/>
      <c r="B89" s="33"/>
      <c r="C89" s="33"/>
      <c r="D89" s="33"/>
      <c r="E89" s="33"/>
      <c r="F89" s="33"/>
      <c r="G89" s="34"/>
      <c r="H89" s="33"/>
      <c r="I89" s="33"/>
      <c r="J89" s="33"/>
      <c r="K89" s="33"/>
      <c r="L89" s="33"/>
      <c r="M89" s="33"/>
      <c r="N89" s="33"/>
      <c r="O89" s="33"/>
      <c r="P89" s="35"/>
      <c r="Q89" s="35"/>
      <c r="R89" s="35"/>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row>
    <row r="90" spans="1:46" ht="15" customHeight="1" x14ac:dyDescent="0.25">
      <c r="A90" s="37"/>
      <c r="B90" s="38"/>
      <c r="C90" s="38"/>
      <c r="D90" s="38"/>
      <c r="E90" s="38"/>
      <c r="F90" s="38"/>
      <c r="G90" s="39"/>
      <c r="H90" s="38"/>
      <c r="I90" s="38"/>
      <c r="J90" s="40"/>
      <c r="K90" s="10"/>
      <c r="L90" s="10"/>
      <c r="M90" s="10"/>
      <c r="N90" s="10"/>
      <c r="O90" s="10"/>
      <c r="P90" s="6"/>
      <c r="Q90" s="6"/>
      <c r="R90" s="6"/>
    </row>
    <row r="91" spans="1:46" ht="15" customHeight="1" x14ac:dyDescent="0.25">
      <c r="A91" s="7" t="s">
        <v>28</v>
      </c>
      <c r="B91" s="139"/>
      <c r="C91" s="42"/>
      <c r="D91" s="42"/>
      <c r="E91" s="42"/>
      <c r="F91" s="42"/>
      <c r="G91" s="43"/>
      <c r="H91" s="42"/>
      <c r="I91" s="42"/>
      <c r="J91" s="9"/>
      <c r="K91" s="10"/>
      <c r="L91" s="10"/>
      <c r="M91" s="10"/>
      <c r="N91" s="10"/>
      <c r="O91" s="10"/>
      <c r="P91" s="6"/>
      <c r="Q91" s="6"/>
      <c r="R91" s="6"/>
    </row>
    <row r="92" spans="1:46" ht="14.25" customHeight="1" x14ac:dyDescent="0.25">
      <c r="A92" s="7" t="s">
        <v>30</v>
      </c>
      <c r="B92" s="139"/>
      <c r="C92" s="45"/>
      <c r="D92" s="45"/>
      <c r="E92" s="45"/>
      <c r="F92" s="46"/>
      <c r="G92" s="45"/>
      <c r="H92" s="46"/>
      <c r="I92" s="45"/>
      <c r="J92" s="47"/>
      <c r="K92" s="48"/>
    </row>
    <row r="93" spans="1:46" ht="14.25" customHeight="1" x14ac:dyDescent="0.25">
      <c r="A93" s="7"/>
      <c r="B93" s="46"/>
      <c r="C93" s="46"/>
      <c r="D93" s="45"/>
      <c r="E93" s="46"/>
      <c r="F93" s="46"/>
      <c r="G93" s="46"/>
      <c r="H93" s="46"/>
      <c r="I93" s="46"/>
      <c r="J93" s="49"/>
      <c r="K93" s="50"/>
    </row>
    <row r="94" spans="1:46" x14ac:dyDescent="0.25">
      <c r="A94" s="51" t="s">
        <v>32</v>
      </c>
      <c r="B94" s="279" t="s">
        <v>168</v>
      </c>
      <c r="C94" s="251"/>
      <c r="D94" s="251"/>
      <c r="E94" s="251"/>
      <c r="F94" s="251"/>
      <c r="G94" s="251"/>
      <c r="H94" s="251"/>
      <c r="I94" s="257"/>
      <c r="J94" s="52"/>
      <c r="L94" s="271" t="s">
        <v>33</v>
      </c>
      <c r="M94" s="272"/>
    </row>
    <row r="95" spans="1:46" ht="15.75" customHeight="1" x14ac:dyDescent="0.25">
      <c r="A95" s="53" t="s">
        <v>34</v>
      </c>
      <c r="B95" s="273" t="s">
        <v>152</v>
      </c>
      <c r="C95" s="274"/>
      <c r="D95" s="274"/>
      <c r="E95" s="274"/>
      <c r="F95" s="274"/>
      <c r="G95" s="274"/>
      <c r="H95" s="274"/>
      <c r="I95" s="274"/>
      <c r="J95" s="52"/>
      <c r="L95" s="54" t="s">
        <v>25</v>
      </c>
      <c r="M95" s="55" t="s">
        <v>26</v>
      </c>
    </row>
    <row r="96" spans="1:46" ht="36" customHeight="1" x14ac:dyDescent="0.25">
      <c r="A96" s="53" t="s">
        <v>35</v>
      </c>
      <c r="B96" s="277" t="s">
        <v>169</v>
      </c>
      <c r="C96" s="268"/>
      <c r="D96" s="268"/>
      <c r="E96" s="268"/>
      <c r="F96" s="268"/>
      <c r="G96" s="268"/>
      <c r="H96" s="268"/>
      <c r="I96" s="268"/>
      <c r="J96" s="52"/>
      <c r="L96" s="56">
        <f>$L$10</f>
        <v>0</v>
      </c>
      <c r="M96" s="57">
        <f t="array" ref="M96">NPV(L96,Q123:AT123)</f>
        <v>218000</v>
      </c>
      <c r="O96" s="58"/>
    </row>
    <row r="97" spans="1:46" ht="15.75" customHeight="1" x14ac:dyDescent="0.25">
      <c r="A97" s="53" t="s">
        <v>36</v>
      </c>
      <c r="B97" s="277" t="s">
        <v>170</v>
      </c>
      <c r="C97" s="268"/>
      <c r="D97" s="268"/>
      <c r="E97" s="268"/>
      <c r="F97" s="268"/>
      <c r="G97" s="268"/>
      <c r="H97" s="268"/>
      <c r="I97" s="268"/>
      <c r="J97" s="52"/>
      <c r="L97" s="56">
        <f>$L$11</f>
        <v>0.03</v>
      </c>
      <c r="M97" s="57">
        <f t="array" ref="M97">NPV(L97,Q123:AT123)</f>
        <v>199675.23336168166</v>
      </c>
    </row>
    <row r="98" spans="1:46" ht="14.25" customHeight="1" x14ac:dyDescent="0.25">
      <c r="A98" s="59"/>
      <c r="B98" s="60"/>
      <c r="C98" s="60"/>
      <c r="D98" s="60"/>
      <c r="E98" s="60"/>
      <c r="F98" s="61"/>
      <c r="G98" s="62"/>
      <c r="H98" s="63"/>
      <c r="I98" s="63"/>
      <c r="J98" s="64"/>
      <c r="L98" s="65">
        <f>$L$12</f>
        <v>7.0000000000000007E-2</v>
      </c>
      <c r="M98" s="66">
        <f t="array" ref="M98">NPV(L98,Q123:AT123)</f>
        <v>178768.60820731506</v>
      </c>
    </row>
    <row r="99" spans="1:46" ht="14.25" customHeight="1" x14ac:dyDescent="0.25">
      <c r="A99" s="67"/>
      <c r="B99" s="48"/>
      <c r="C99" s="48"/>
      <c r="D99" s="48"/>
      <c r="E99" s="48"/>
      <c r="F99" s="50"/>
      <c r="G99" s="68"/>
    </row>
    <row r="100" spans="1:46" ht="14.25" customHeight="1" x14ac:dyDescent="0.25">
      <c r="A100" s="67"/>
      <c r="B100" s="48"/>
      <c r="C100" s="48"/>
      <c r="D100" s="48"/>
      <c r="E100" s="48"/>
      <c r="F100" s="50"/>
      <c r="G100" s="68"/>
      <c r="H100" s="69"/>
      <c r="I100" s="70"/>
      <c r="J100" s="71"/>
      <c r="K100" s="71"/>
    </row>
    <row r="101" spans="1:46" ht="15.75" customHeight="1" x14ac:dyDescent="0.25">
      <c r="A101" s="72" t="s">
        <v>37</v>
      </c>
      <c r="B101" s="73">
        <v>0.8</v>
      </c>
      <c r="C101" s="143" t="s">
        <v>171</v>
      </c>
      <c r="D101" s="74"/>
      <c r="E101" s="74"/>
      <c r="F101" s="75"/>
      <c r="H101" s="69"/>
      <c r="I101" s="70"/>
      <c r="J101" s="71"/>
      <c r="K101" s="71"/>
    </row>
    <row r="102" spans="1:46" ht="15" customHeight="1" x14ac:dyDescent="0.25">
      <c r="A102" s="76" t="s">
        <v>39</v>
      </c>
      <c r="B102" s="77">
        <v>0.5</v>
      </c>
      <c r="C102" s="144" t="s">
        <v>172</v>
      </c>
      <c r="D102" s="44"/>
      <c r="E102" s="44"/>
      <c r="F102" s="78"/>
      <c r="H102" s="69"/>
      <c r="I102" s="79"/>
      <c r="J102" s="58"/>
      <c r="K102" s="58"/>
      <c r="L102" s="80"/>
      <c r="M102" s="80"/>
      <c r="N102" s="80"/>
      <c r="O102" s="80"/>
    </row>
    <row r="103" spans="1:46" ht="14.25" customHeight="1" x14ac:dyDescent="0.25">
      <c r="A103" s="81" t="s">
        <v>41</v>
      </c>
      <c r="B103" s="82">
        <f>B101*B102</f>
        <v>0.4</v>
      </c>
      <c r="C103" s="83"/>
      <c r="D103" s="84"/>
      <c r="E103" s="84"/>
      <c r="F103" s="64"/>
      <c r="H103" s="69"/>
      <c r="I103" s="85"/>
      <c r="J103" s="86"/>
      <c r="K103" s="86"/>
    </row>
    <row r="104" spans="1:46" ht="14.25" customHeight="1" x14ac:dyDescent="0.25">
      <c r="H104" s="69"/>
      <c r="I104" s="85"/>
      <c r="J104" s="86"/>
      <c r="K104" s="86"/>
      <c r="L104" s="87"/>
      <c r="P104" s="88" t="s">
        <v>42</v>
      </c>
    </row>
    <row r="105" spans="1:46" ht="14.25" customHeight="1" x14ac:dyDescent="0.25">
      <c r="C105" s="33"/>
      <c r="D105" s="89"/>
      <c r="E105" s="89"/>
      <c r="L105" s="87"/>
      <c r="P105" s="88"/>
      <c r="Q105" s="267" t="s">
        <v>43</v>
      </c>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row>
    <row r="106" spans="1:46" ht="14.25" customHeight="1" x14ac:dyDescent="0.25">
      <c r="A106" s="90" t="s">
        <v>44</v>
      </c>
      <c r="B106" s="91" t="s">
        <v>45</v>
      </c>
      <c r="C106" s="91" t="s">
        <v>16</v>
      </c>
      <c r="D106" s="92" t="s">
        <v>17</v>
      </c>
      <c r="E106" s="92" t="s">
        <v>46</v>
      </c>
      <c r="F106" s="91" t="s">
        <v>47</v>
      </c>
      <c r="G106" s="91" t="s">
        <v>48</v>
      </c>
      <c r="H106" s="93" t="s">
        <v>18</v>
      </c>
      <c r="I106" s="92" t="s">
        <v>19</v>
      </c>
      <c r="J106" s="92" t="s">
        <v>49</v>
      </c>
      <c r="K106" s="92" t="s">
        <v>50</v>
      </c>
      <c r="L106" s="259" t="s">
        <v>20</v>
      </c>
      <c r="M106" s="260"/>
      <c r="N106" s="261"/>
      <c r="Q106" s="94">
        <v>1</v>
      </c>
      <c r="R106" s="94">
        <v>2</v>
      </c>
      <c r="S106" s="94">
        <v>3</v>
      </c>
      <c r="T106" s="94">
        <v>4</v>
      </c>
      <c r="U106" s="94">
        <v>5</v>
      </c>
      <c r="V106" s="94">
        <v>6</v>
      </c>
      <c r="W106" s="94">
        <v>7</v>
      </c>
      <c r="X106" s="94">
        <v>8</v>
      </c>
      <c r="Y106" s="94">
        <v>9</v>
      </c>
      <c r="Z106" s="94">
        <v>10</v>
      </c>
      <c r="AA106" s="94">
        <v>11</v>
      </c>
      <c r="AB106" s="94">
        <v>12</v>
      </c>
      <c r="AC106" s="94">
        <v>13</v>
      </c>
      <c r="AD106" s="94">
        <v>14</v>
      </c>
      <c r="AE106" s="94">
        <v>15</v>
      </c>
      <c r="AF106" s="94">
        <v>16</v>
      </c>
      <c r="AG106" s="94">
        <v>17</v>
      </c>
      <c r="AH106" s="94">
        <v>18</v>
      </c>
      <c r="AI106" s="94">
        <v>19</v>
      </c>
      <c r="AJ106" s="94">
        <v>20</v>
      </c>
      <c r="AK106" s="94">
        <v>21</v>
      </c>
      <c r="AL106" s="94">
        <v>22</v>
      </c>
      <c r="AM106" s="94">
        <v>23</v>
      </c>
      <c r="AN106" s="94">
        <v>24</v>
      </c>
      <c r="AO106" s="94">
        <v>25</v>
      </c>
      <c r="AP106" s="94">
        <v>26</v>
      </c>
      <c r="AQ106" s="94">
        <v>27</v>
      </c>
      <c r="AR106" s="94">
        <v>28</v>
      </c>
      <c r="AS106" s="94">
        <v>29</v>
      </c>
      <c r="AT106" s="94">
        <v>30</v>
      </c>
    </row>
    <row r="107" spans="1:46" ht="71.25" customHeight="1" x14ac:dyDescent="0.25">
      <c r="A107" s="95" t="s">
        <v>0</v>
      </c>
      <c r="B107" s="96" t="s">
        <v>173</v>
      </c>
      <c r="C107" s="97" t="s">
        <v>7</v>
      </c>
      <c r="D107" s="98">
        <v>1</v>
      </c>
      <c r="E107" s="99">
        <v>28000</v>
      </c>
      <c r="F107" s="100"/>
      <c r="G107" s="100"/>
      <c r="H107" s="111">
        <f>(D107*E107)*1.2</f>
        <v>33600</v>
      </c>
      <c r="I107" s="102">
        <v>1</v>
      </c>
      <c r="J107" s="102">
        <v>5</v>
      </c>
      <c r="K107" s="102">
        <v>1</v>
      </c>
      <c r="L107" s="286" t="s">
        <v>174</v>
      </c>
      <c r="M107" s="263"/>
      <c r="N107" s="258"/>
      <c r="P107" s="248" t="s">
        <v>51</v>
      </c>
      <c r="Q107" s="103">
        <f t="shared" ref="Q107:AT107" si="40">IF(Q$32&lt;$I107,0,IF(Q$32=$I107,$H107,IF(Q$32&gt;((($J107-1)*$K107)+$I107),0,IF(ROUND((Q$32-$I107)/$K107,0)=ROUND((Q$32-$I107)/$K107,1),$H107,0))))</f>
        <v>33600</v>
      </c>
      <c r="R107" s="103">
        <f t="shared" si="40"/>
        <v>33600</v>
      </c>
      <c r="S107" s="103">
        <f t="shared" si="40"/>
        <v>33600</v>
      </c>
      <c r="T107" s="103">
        <f t="shared" si="40"/>
        <v>33600</v>
      </c>
      <c r="U107" s="103">
        <f t="shared" si="40"/>
        <v>33600</v>
      </c>
      <c r="V107" s="104">
        <f t="shared" si="40"/>
        <v>0</v>
      </c>
      <c r="W107" s="104">
        <f t="shared" si="40"/>
        <v>0</v>
      </c>
      <c r="X107" s="104">
        <f t="shared" si="40"/>
        <v>0</v>
      </c>
      <c r="Y107" s="104">
        <f t="shared" si="40"/>
        <v>0</v>
      </c>
      <c r="Z107" s="104">
        <f t="shared" si="40"/>
        <v>0</v>
      </c>
      <c r="AA107" s="104">
        <f t="shared" si="40"/>
        <v>0</v>
      </c>
      <c r="AB107" s="104">
        <f t="shared" si="40"/>
        <v>0</v>
      </c>
      <c r="AC107" s="104">
        <f t="shared" si="40"/>
        <v>0</v>
      </c>
      <c r="AD107" s="104">
        <f t="shared" si="40"/>
        <v>0</v>
      </c>
      <c r="AE107" s="104">
        <f t="shared" si="40"/>
        <v>0</v>
      </c>
      <c r="AF107" s="104">
        <f t="shared" si="40"/>
        <v>0</v>
      </c>
      <c r="AG107" s="104">
        <f t="shared" si="40"/>
        <v>0</v>
      </c>
      <c r="AH107" s="104">
        <f t="shared" si="40"/>
        <v>0</v>
      </c>
      <c r="AI107" s="104">
        <f t="shared" si="40"/>
        <v>0</v>
      </c>
      <c r="AJ107" s="104">
        <f t="shared" si="40"/>
        <v>0</v>
      </c>
      <c r="AK107" s="104">
        <f t="shared" si="40"/>
        <v>0</v>
      </c>
      <c r="AL107" s="104">
        <f t="shared" si="40"/>
        <v>0</v>
      </c>
      <c r="AM107" s="104">
        <f t="shared" si="40"/>
        <v>0</v>
      </c>
      <c r="AN107" s="104">
        <f t="shared" si="40"/>
        <v>0</v>
      </c>
      <c r="AO107" s="104">
        <f t="shared" si="40"/>
        <v>0</v>
      </c>
      <c r="AP107" s="104">
        <f t="shared" si="40"/>
        <v>0</v>
      </c>
      <c r="AQ107" s="104">
        <f t="shared" si="40"/>
        <v>0</v>
      </c>
      <c r="AR107" s="104">
        <f t="shared" si="40"/>
        <v>0</v>
      </c>
      <c r="AS107" s="104">
        <f t="shared" si="40"/>
        <v>0</v>
      </c>
      <c r="AT107" s="104">
        <f t="shared" si="40"/>
        <v>0</v>
      </c>
    </row>
    <row r="108" spans="1:46" ht="30" customHeight="1" x14ac:dyDescent="0.25">
      <c r="A108" s="105" t="s">
        <v>145</v>
      </c>
      <c r="B108" s="106" t="s">
        <v>175</v>
      </c>
      <c r="C108" s="107" t="s">
        <v>176</v>
      </c>
      <c r="D108" s="108">
        <v>1</v>
      </c>
      <c r="E108" s="109">
        <v>10000</v>
      </c>
      <c r="F108" s="110"/>
      <c r="G108" s="110"/>
      <c r="H108" s="111">
        <f t="shared" ref="H108:H122" si="41">D108*E108</f>
        <v>10000</v>
      </c>
      <c r="I108" s="112">
        <v>1</v>
      </c>
      <c r="J108" s="112">
        <v>5</v>
      </c>
      <c r="K108" s="112">
        <v>1</v>
      </c>
      <c r="L108" s="250" t="s">
        <v>177</v>
      </c>
      <c r="M108" s="251"/>
      <c r="N108" s="252"/>
      <c r="P108" s="249"/>
      <c r="Q108" s="103">
        <f t="shared" ref="Q108:AT108" si="42">IF(Q$32&lt;$I108,0,IF(Q$32=$I108,$H108,IF(Q$32&gt;((($J108-1)*$K108)+$I108),0,IF(ROUND((Q$32-$I108)/$K108,0)=ROUND((Q$32-$I108)/$K108,1),$H108,0))))</f>
        <v>10000</v>
      </c>
      <c r="R108" s="103">
        <f t="shared" si="42"/>
        <v>10000</v>
      </c>
      <c r="S108" s="103">
        <f t="shared" si="42"/>
        <v>10000</v>
      </c>
      <c r="T108" s="103">
        <f t="shared" si="42"/>
        <v>10000</v>
      </c>
      <c r="U108" s="103">
        <f t="shared" si="42"/>
        <v>10000</v>
      </c>
      <c r="V108" s="104">
        <f t="shared" si="42"/>
        <v>0</v>
      </c>
      <c r="W108" s="104">
        <f t="shared" si="42"/>
        <v>0</v>
      </c>
      <c r="X108" s="104">
        <f t="shared" si="42"/>
        <v>0</v>
      </c>
      <c r="Y108" s="104">
        <f t="shared" si="42"/>
        <v>0</v>
      </c>
      <c r="Z108" s="104">
        <f t="shared" si="42"/>
        <v>0</v>
      </c>
      <c r="AA108" s="104">
        <f t="shared" si="42"/>
        <v>0</v>
      </c>
      <c r="AB108" s="104">
        <f t="shared" si="42"/>
        <v>0</v>
      </c>
      <c r="AC108" s="104">
        <f t="shared" si="42"/>
        <v>0</v>
      </c>
      <c r="AD108" s="104">
        <f t="shared" si="42"/>
        <v>0</v>
      </c>
      <c r="AE108" s="104">
        <f t="shared" si="42"/>
        <v>0</v>
      </c>
      <c r="AF108" s="104">
        <f t="shared" si="42"/>
        <v>0</v>
      </c>
      <c r="AG108" s="104">
        <f t="shared" si="42"/>
        <v>0</v>
      </c>
      <c r="AH108" s="104">
        <f t="shared" si="42"/>
        <v>0</v>
      </c>
      <c r="AI108" s="104">
        <f t="shared" si="42"/>
        <v>0</v>
      </c>
      <c r="AJ108" s="104">
        <f t="shared" si="42"/>
        <v>0</v>
      </c>
      <c r="AK108" s="104">
        <f t="shared" si="42"/>
        <v>0</v>
      </c>
      <c r="AL108" s="104">
        <f t="shared" si="42"/>
        <v>0</v>
      </c>
      <c r="AM108" s="104">
        <f t="shared" si="42"/>
        <v>0</v>
      </c>
      <c r="AN108" s="104">
        <f t="shared" si="42"/>
        <v>0</v>
      </c>
      <c r="AO108" s="104">
        <f t="shared" si="42"/>
        <v>0</v>
      </c>
      <c r="AP108" s="104">
        <f t="shared" si="42"/>
        <v>0</v>
      </c>
      <c r="AQ108" s="104">
        <f t="shared" si="42"/>
        <v>0</v>
      </c>
      <c r="AR108" s="104">
        <f t="shared" si="42"/>
        <v>0</v>
      </c>
      <c r="AS108" s="104">
        <f t="shared" si="42"/>
        <v>0</v>
      </c>
      <c r="AT108" s="104">
        <f t="shared" si="42"/>
        <v>0</v>
      </c>
    </row>
    <row r="109" spans="1:46" ht="30" hidden="1" customHeight="1" x14ac:dyDescent="0.25">
      <c r="A109" s="105"/>
      <c r="B109" s="106"/>
      <c r="C109" s="107"/>
      <c r="D109" s="108"/>
      <c r="E109" s="109"/>
      <c r="F109" s="113"/>
      <c r="G109" s="113"/>
      <c r="H109" s="111">
        <f t="shared" si="41"/>
        <v>0</v>
      </c>
      <c r="I109" s="112"/>
      <c r="J109" s="112"/>
      <c r="K109" s="112"/>
      <c r="L109" s="250"/>
      <c r="M109" s="251"/>
      <c r="N109" s="252"/>
      <c r="P109" s="249"/>
      <c r="Q109" s="104">
        <f t="shared" ref="Q109:AT109" si="43">IF(Q$32&lt;$I109,0,IF(Q$32=$I109,$H109,IF(Q$32&gt;((($J109-1)*$K109)+$I109),0,IF(ROUND((Q$32-$I109)/$K109,0)=ROUND((Q$32-$I109)/$K109,1),$H109,0))))</f>
        <v>0</v>
      </c>
      <c r="R109" s="104">
        <f t="shared" si="43"/>
        <v>0</v>
      </c>
      <c r="S109" s="104">
        <f t="shared" si="43"/>
        <v>0</v>
      </c>
      <c r="T109" s="104">
        <f t="shared" si="43"/>
        <v>0</v>
      </c>
      <c r="U109" s="104">
        <f t="shared" si="43"/>
        <v>0</v>
      </c>
      <c r="V109" s="104">
        <f t="shared" si="43"/>
        <v>0</v>
      </c>
      <c r="W109" s="104">
        <f t="shared" si="43"/>
        <v>0</v>
      </c>
      <c r="X109" s="104">
        <f t="shared" si="43"/>
        <v>0</v>
      </c>
      <c r="Y109" s="104">
        <f t="shared" si="43"/>
        <v>0</v>
      </c>
      <c r="Z109" s="104">
        <f t="shared" si="43"/>
        <v>0</v>
      </c>
      <c r="AA109" s="104">
        <f t="shared" si="43"/>
        <v>0</v>
      </c>
      <c r="AB109" s="104">
        <f t="shared" si="43"/>
        <v>0</v>
      </c>
      <c r="AC109" s="104">
        <f t="shared" si="43"/>
        <v>0</v>
      </c>
      <c r="AD109" s="104">
        <f t="shared" si="43"/>
        <v>0</v>
      </c>
      <c r="AE109" s="104">
        <f t="shared" si="43"/>
        <v>0</v>
      </c>
      <c r="AF109" s="104">
        <f t="shared" si="43"/>
        <v>0</v>
      </c>
      <c r="AG109" s="104">
        <f t="shared" si="43"/>
        <v>0</v>
      </c>
      <c r="AH109" s="104">
        <f t="shared" si="43"/>
        <v>0</v>
      </c>
      <c r="AI109" s="104">
        <f t="shared" si="43"/>
        <v>0</v>
      </c>
      <c r="AJ109" s="104">
        <f t="shared" si="43"/>
        <v>0</v>
      </c>
      <c r="AK109" s="104">
        <f t="shared" si="43"/>
        <v>0</v>
      </c>
      <c r="AL109" s="104">
        <f t="shared" si="43"/>
        <v>0</v>
      </c>
      <c r="AM109" s="104">
        <f t="shared" si="43"/>
        <v>0</v>
      </c>
      <c r="AN109" s="104">
        <f t="shared" si="43"/>
        <v>0</v>
      </c>
      <c r="AO109" s="104">
        <f t="shared" si="43"/>
        <v>0</v>
      </c>
      <c r="AP109" s="104">
        <f t="shared" si="43"/>
        <v>0</v>
      </c>
      <c r="AQ109" s="104">
        <f t="shared" si="43"/>
        <v>0</v>
      </c>
      <c r="AR109" s="104">
        <f t="shared" si="43"/>
        <v>0</v>
      </c>
      <c r="AS109" s="104">
        <f t="shared" si="43"/>
        <v>0</v>
      </c>
      <c r="AT109" s="104">
        <f t="shared" si="43"/>
        <v>0</v>
      </c>
    </row>
    <row r="110" spans="1:46" ht="30" hidden="1" customHeight="1" x14ac:dyDescent="0.25">
      <c r="A110" s="105"/>
      <c r="B110" s="106"/>
      <c r="C110" s="107"/>
      <c r="D110" s="108"/>
      <c r="E110" s="114"/>
      <c r="F110" s="113"/>
      <c r="G110" s="113"/>
      <c r="H110" s="111">
        <f t="shared" si="41"/>
        <v>0</v>
      </c>
      <c r="I110" s="112"/>
      <c r="J110" s="112"/>
      <c r="K110" s="112"/>
      <c r="L110" s="250"/>
      <c r="M110" s="251"/>
      <c r="N110" s="252"/>
      <c r="P110" s="249"/>
      <c r="Q110" s="104">
        <f t="shared" ref="Q110:AT110" si="44">IF(Q$32&lt;$I110,0,IF(Q$32=$I110,$H110,IF(Q$32&gt;((($J110-1)*$K110)+$I110),0,IF(ROUND((Q$32-$I110)/$K110,0)=ROUND((Q$32-$I110)/$K110,1),$H110,0))))</f>
        <v>0</v>
      </c>
      <c r="R110" s="104">
        <f t="shared" si="44"/>
        <v>0</v>
      </c>
      <c r="S110" s="104">
        <f t="shared" si="44"/>
        <v>0</v>
      </c>
      <c r="T110" s="104">
        <f t="shared" si="44"/>
        <v>0</v>
      </c>
      <c r="U110" s="104">
        <f t="shared" si="44"/>
        <v>0</v>
      </c>
      <c r="V110" s="104">
        <f t="shared" si="44"/>
        <v>0</v>
      </c>
      <c r="W110" s="104">
        <f t="shared" si="44"/>
        <v>0</v>
      </c>
      <c r="X110" s="104">
        <f t="shared" si="44"/>
        <v>0</v>
      </c>
      <c r="Y110" s="104">
        <f t="shared" si="44"/>
        <v>0</v>
      </c>
      <c r="Z110" s="104">
        <f t="shared" si="44"/>
        <v>0</v>
      </c>
      <c r="AA110" s="104">
        <f t="shared" si="44"/>
        <v>0</v>
      </c>
      <c r="AB110" s="104">
        <f t="shared" si="44"/>
        <v>0</v>
      </c>
      <c r="AC110" s="104">
        <f t="shared" si="44"/>
        <v>0</v>
      </c>
      <c r="AD110" s="104">
        <f t="shared" si="44"/>
        <v>0</v>
      </c>
      <c r="AE110" s="104">
        <f t="shared" si="44"/>
        <v>0</v>
      </c>
      <c r="AF110" s="104">
        <f t="shared" si="44"/>
        <v>0</v>
      </c>
      <c r="AG110" s="104">
        <f t="shared" si="44"/>
        <v>0</v>
      </c>
      <c r="AH110" s="104">
        <f t="shared" si="44"/>
        <v>0</v>
      </c>
      <c r="AI110" s="104">
        <f t="shared" si="44"/>
        <v>0</v>
      </c>
      <c r="AJ110" s="104">
        <f t="shared" si="44"/>
        <v>0</v>
      </c>
      <c r="AK110" s="104">
        <f t="shared" si="44"/>
        <v>0</v>
      </c>
      <c r="AL110" s="104">
        <f t="shared" si="44"/>
        <v>0</v>
      </c>
      <c r="AM110" s="104">
        <f t="shared" si="44"/>
        <v>0</v>
      </c>
      <c r="AN110" s="104">
        <f t="shared" si="44"/>
        <v>0</v>
      </c>
      <c r="AO110" s="104">
        <f t="shared" si="44"/>
        <v>0</v>
      </c>
      <c r="AP110" s="104">
        <f t="shared" si="44"/>
        <v>0</v>
      </c>
      <c r="AQ110" s="104">
        <f t="shared" si="44"/>
        <v>0</v>
      </c>
      <c r="AR110" s="104">
        <f t="shared" si="44"/>
        <v>0</v>
      </c>
      <c r="AS110" s="104">
        <f t="shared" si="44"/>
        <v>0</v>
      </c>
      <c r="AT110" s="104">
        <f t="shared" si="44"/>
        <v>0</v>
      </c>
    </row>
    <row r="111" spans="1:46" ht="30" hidden="1" customHeight="1" x14ac:dyDescent="0.25">
      <c r="A111" s="105"/>
      <c r="B111" s="106"/>
      <c r="C111" s="107"/>
      <c r="D111" s="108"/>
      <c r="E111" s="109"/>
      <c r="F111" s="113"/>
      <c r="G111" s="113"/>
      <c r="H111" s="111">
        <f t="shared" si="41"/>
        <v>0</v>
      </c>
      <c r="I111" s="112"/>
      <c r="J111" s="112"/>
      <c r="K111" s="112"/>
      <c r="L111" s="250"/>
      <c r="M111" s="251"/>
      <c r="N111" s="252"/>
      <c r="P111" s="249"/>
      <c r="Q111" s="104">
        <f t="shared" ref="Q111:AT111" si="45">IF(Q$32&lt;$I111,0,IF(Q$32=$I111,$H111,IF(Q$32&gt;((($J111-1)*$K111)+$I111),0,IF(ROUND((Q$32-$I111)/$K111,0)=ROUND((Q$32-$I111)/$K111,1),$H111,0))))</f>
        <v>0</v>
      </c>
      <c r="R111" s="104">
        <f t="shared" si="45"/>
        <v>0</v>
      </c>
      <c r="S111" s="104">
        <f t="shared" si="45"/>
        <v>0</v>
      </c>
      <c r="T111" s="104">
        <f t="shared" si="45"/>
        <v>0</v>
      </c>
      <c r="U111" s="104">
        <f t="shared" si="45"/>
        <v>0</v>
      </c>
      <c r="V111" s="104">
        <f t="shared" si="45"/>
        <v>0</v>
      </c>
      <c r="W111" s="104">
        <f t="shared" si="45"/>
        <v>0</v>
      </c>
      <c r="X111" s="104">
        <f t="shared" si="45"/>
        <v>0</v>
      </c>
      <c r="Y111" s="104">
        <f t="shared" si="45"/>
        <v>0</v>
      </c>
      <c r="Z111" s="104">
        <f t="shared" si="45"/>
        <v>0</v>
      </c>
      <c r="AA111" s="104">
        <f t="shared" si="45"/>
        <v>0</v>
      </c>
      <c r="AB111" s="104">
        <f t="shared" si="45"/>
        <v>0</v>
      </c>
      <c r="AC111" s="104">
        <f t="shared" si="45"/>
        <v>0</v>
      </c>
      <c r="AD111" s="104">
        <f t="shared" si="45"/>
        <v>0</v>
      </c>
      <c r="AE111" s="104">
        <f t="shared" si="45"/>
        <v>0</v>
      </c>
      <c r="AF111" s="104">
        <f t="shared" si="45"/>
        <v>0</v>
      </c>
      <c r="AG111" s="104">
        <f t="shared" si="45"/>
        <v>0</v>
      </c>
      <c r="AH111" s="104">
        <f t="shared" si="45"/>
        <v>0</v>
      </c>
      <c r="AI111" s="104">
        <f t="shared" si="45"/>
        <v>0</v>
      </c>
      <c r="AJ111" s="104">
        <f t="shared" si="45"/>
        <v>0</v>
      </c>
      <c r="AK111" s="104">
        <f t="shared" si="45"/>
        <v>0</v>
      </c>
      <c r="AL111" s="104">
        <f t="shared" si="45"/>
        <v>0</v>
      </c>
      <c r="AM111" s="104">
        <f t="shared" si="45"/>
        <v>0</v>
      </c>
      <c r="AN111" s="104">
        <f t="shared" si="45"/>
        <v>0</v>
      </c>
      <c r="AO111" s="104">
        <f t="shared" si="45"/>
        <v>0</v>
      </c>
      <c r="AP111" s="104">
        <f t="shared" si="45"/>
        <v>0</v>
      </c>
      <c r="AQ111" s="104">
        <f t="shared" si="45"/>
        <v>0</v>
      </c>
      <c r="AR111" s="104">
        <f t="shared" si="45"/>
        <v>0</v>
      </c>
      <c r="AS111" s="104">
        <f t="shared" si="45"/>
        <v>0</v>
      </c>
      <c r="AT111" s="104">
        <f t="shared" si="45"/>
        <v>0</v>
      </c>
    </row>
    <row r="112" spans="1:46" ht="30" hidden="1" customHeight="1" x14ac:dyDescent="0.25">
      <c r="A112" s="105"/>
      <c r="B112" s="106"/>
      <c r="C112" s="107"/>
      <c r="D112" s="108"/>
      <c r="E112" s="114"/>
      <c r="F112" s="113"/>
      <c r="G112" s="113"/>
      <c r="H112" s="111">
        <f t="shared" si="41"/>
        <v>0</v>
      </c>
      <c r="I112" s="112"/>
      <c r="J112" s="112"/>
      <c r="K112" s="112"/>
      <c r="L112" s="250"/>
      <c r="M112" s="251"/>
      <c r="N112" s="252"/>
      <c r="P112" s="249"/>
      <c r="Q112" s="104">
        <f t="shared" ref="Q112:AT112" si="46">IF(Q$32&lt;$I112,0,IF(Q$32=$I112,$H112,IF(Q$32&gt;((($J112-1)*$K112)+$I112),0,IF(ROUND((Q$32-$I112)/$K112,0)=ROUND((Q$32-$I112)/$K112,1),$H112,0))))</f>
        <v>0</v>
      </c>
      <c r="R112" s="104">
        <f t="shared" si="46"/>
        <v>0</v>
      </c>
      <c r="S112" s="104">
        <f t="shared" si="46"/>
        <v>0</v>
      </c>
      <c r="T112" s="104">
        <f t="shared" si="46"/>
        <v>0</v>
      </c>
      <c r="U112" s="104">
        <f t="shared" si="46"/>
        <v>0</v>
      </c>
      <c r="V112" s="104">
        <f t="shared" si="46"/>
        <v>0</v>
      </c>
      <c r="W112" s="104">
        <f t="shared" si="46"/>
        <v>0</v>
      </c>
      <c r="X112" s="104">
        <f t="shared" si="46"/>
        <v>0</v>
      </c>
      <c r="Y112" s="104">
        <f t="shared" si="46"/>
        <v>0</v>
      </c>
      <c r="Z112" s="104">
        <f t="shared" si="46"/>
        <v>0</v>
      </c>
      <c r="AA112" s="104">
        <f t="shared" si="46"/>
        <v>0</v>
      </c>
      <c r="AB112" s="104">
        <f t="shared" si="46"/>
        <v>0</v>
      </c>
      <c r="AC112" s="104">
        <f t="shared" si="46"/>
        <v>0</v>
      </c>
      <c r="AD112" s="104">
        <f t="shared" si="46"/>
        <v>0</v>
      </c>
      <c r="AE112" s="104">
        <f t="shared" si="46"/>
        <v>0</v>
      </c>
      <c r="AF112" s="104">
        <f t="shared" si="46"/>
        <v>0</v>
      </c>
      <c r="AG112" s="104">
        <f t="shared" si="46"/>
        <v>0</v>
      </c>
      <c r="AH112" s="104">
        <f t="shared" si="46"/>
        <v>0</v>
      </c>
      <c r="AI112" s="104">
        <f t="shared" si="46"/>
        <v>0</v>
      </c>
      <c r="AJ112" s="104">
        <f t="shared" si="46"/>
        <v>0</v>
      </c>
      <c r="AK112" s="104">
        <f t="shared" si="46"/>
        <v>0</v>
      </c>
      <c r="AL112" s="104">
        <f t="shared" si="46"/>
        <v>0</v>
      </c>
      <c r="AM112" s="104">
        <f t="shared" si="46"/>
        <v>0</v>
      </c>
      <c r="AN112" s="104">
        <f t="shared" si="46"/>
        <v>0</v>
      </c>
      <c r="AO112" s="104">
        <f t="shared" si="46"/>
        <v>0</v>
      </c>
      <c r="AP112" s="104">
        <f t="shared" si="46"/>
        <v>0</v>
      </c>
      <c r="AQ112" s="104">
        <f t="shared" si="46"/>
        <v>0</v>
      </c>
      <c r="AR112" s="104">
        <f t="shared" si="46"/>
        <v>0</v>
      </c>
      <c r="AS112" s="104">
        <f t="shared" si="46"/>
        <v>0</v>
      </c>
      <c r="AT112" s="104">
        <f t="shared" si="46"/>
        <v>0</v>
      </c>
    </row>
    <row r="113" spans="1:46" ht="30" hidden="1" customHeight="1" x14ac:dyDescent="0.25">
      <c r="A113" s="105"/>
      <c r="B113" s="106"/>
      <c r="C113" s="107"/>
      <c r="D113" s="108"/>
      <c r="E113" s="108"/>
      <c r="F113" s="113"/>
      <c r="G113" s="113"/>
      <c r="H113" s="111">
        <f t="shared" si="41"/>
        <v>0</v>
      </c>
      <c r="I113" s="112"/>
      <c r="J113" s="112"/>
      <c r="K113" s="112"/>
      <c r="L113" s="250"/>
      <c r="M113" s="251"/>
      <c r="N113" s="252"/>
      <c r="P113" s="249"/>
      <c r="Q113" s="104">
        <f t="shared" ref="Q113:AT113" si="47">IF(Q$32&lt;$I113,0,IF(Q$32=$I113,$H113,IF(Q$32&gt;((($J113-1)*$K113)+$I113),0,IF(ROUND((Q$32-$I113)/$K113,0)=ROUND((Q$32-$I113)/$K113,1),$H113,0))))</f>
        <v>0</v>
      </c>
      <c r="R113" s="104">
        <f t="shared" si="47"/>
        <v>0</v>
      </c>
      <c r="S113" s="104">
        <f t="shared" si="47"/>
        <v>0</v>
      </c>
      <c r="T113" s="104">
        <f t="shared" si="47"/>
        <v>0</v>
      </c>
      <c r="U113" s="104">
        <f t="shared" si="47"/>
        <v>0</v>
      </c>
      <c r="V113" s="104">
        <f t="shared" si="47"/>
        <v>0</v>
      </c>
      <c r="W113" s="104">
        <f t="shared" si="47"/>
        <v>0</v>
      </c>
      <c r="X113" s="104">
        <f t="shared" si="47"/>
        <v>0</v>
      </c>
      <c r="Y113" s="104">
        <f t="shared" si="47"/>
        <v>0</v>
      </c>
      <c r="Z113" s="104">
        <f t="shared" si="47"/>
        <v>0</v>
      </c>
      <c r="AA113" s="104">
        <f t="shared" si="47"/>
        <v>0</v>
      </c>
      <c r="AB113" s="104">
        <f t="shared" si="47"/>
        <v>0</v>
      </c>
      <c r="AC113" s="104">
        <f t="shared" si="47"/>
        <v>0</v>
      </c>
      <c r="AD113" s="104">
        <f t="shared" si="47"/>
        <v>0</v>
      </c>
      <c r="AE113" s="104">
        <f t="shared" si="47"/>
        <v>0</v>
      </c>
      <c r="AF113" s="104">
        <f t="shared" si="47"/>
        <v>0</v>
      </c>
      <c r="AG113" s="104">
        <f t="shared" si="47"/>
        <v>0</v>
      </c>
      <c r="AH113" s="104">
        <f t="shared" si="47"/>
        <v>0</v>
      </c>
      <c r="AI113" s="104">
        <f t="shared" si="47"/>
        <v>0</v>
      </c>
      <c r="AJ113" s="104">
        <f t="shared" si="47"/>
        <v>0</v>
      </c>
      <c r="AK113" s="104">
        <f t="shared" si="47"/>
        <v>0</v>
      </c>
      <c r="AL113" s="104">
        <f t="shared" si="47"/>
        <v>0</v>
      </c>
      <c r="AM113" s="104">
        <f t="shared" si="47"/>
        <v>0</v>
      </c>
      <c r="AN113" s="104">
        <f t="shared" si="47"/>
        <v>0</v>
      </c>
      <c r="AO113" s="104">
        <f t="shared" si="47"/>
        <v>0</v>
      </c>
      <c r="AP113" s="104">
        <f t="shared" si="47"/>
        <v>0</v>
      </c>
      <c r="AQ113" s="104">
        <f t="shared" si="47"/>
        <v>0</v>
      </c>
      <c r="AR113" s="104">
        <f t="shared" si="47"/>
        <v>0</v>
      </c>
      <c r="AS113" s="104">
        <f t="shared" si="47"/>
        <v>0</v>
      </c>
      <c r="AT113" s="104">
        <f t="shared" si="47"/>
        <v>0</v>
      </c>
    </row>
    <row r="114" spans="1:46" ht="30" hidden="1" customHeight="1" x14ac:dyDescent="0.25">
      <c r="A114" s="115"/>
      <c r="B114" s="106"/>
      <c r="C114" s="107"/>
      <c r="D114" s="108"/>
      <c r="E114" s="108"/>
      <c r="F114" s="113"/>
      <c r="G114" s="113"/>
      <c r="H114" s="111">
        <f t="shared" si="41"/>
        <v>0</v>
      </c>
      <c r="I114" s="112"/>
      <c r="J114" s="112"/>
      <c r="K114" s="112"/>
      <c r="L114" s="250"/>
      <c r="M114" s="251"/>
      <c r="N114" s="252"/>
      <c r="P114" s="249"/>
      <c r="Q114" s="104">
        <f t="shared" ref="Q114:AT114" si="48">IF(Q$32&lt;$I114,0,IF(Q$32=$I114,$H114,IF(Q$32&gt;((($J114-1)*$K114)+$I114),0,IF(ROUND((Q$32-$I114)/$K114,0)=ROUND((Q$32-$I114)/$K114,1),$H114,0))))</f>
        <v>0</v>
      </c>
      <c r="R114" s="104">
        <f t="shared" si="48"/>
        <v>0</v>
      </c>
      <c r="S114" s="104">
        <f t="shared" si="48"/>
        <v>0</v>
      </c>
      <c r="T114" s="104">
        <f t="shared" si="48"/>
        <v>0</v>
      </c>
      <c r="U114" s="104">
        <f t="shared" si="48"/>
        <v>0</v>
      </c>
      <c r="V114" s="104">
        <f t="shared" si="48"/>
        <v>0</v>
      </c>
      <c r="W114" s="104">
        <f t="shared" si="48"/>
        <v>0</v>
      </c>
      <c r="X114" s="104">
        <f t="shared" si="48"/>
        <v>0</v>
      </c>
      <c r="Y114" s="104">
        <f t="shared" si="48"/>
        <v>0</v>
      </c>
      <c r="Z114" s="104">
        <f t="shared" si="48"/>
        <v>0</v>
      </c>
      <c r="AA114" s="104">
        <f t="shared" si="48"/>
        <v>0</v>
      </c>
      <c r="AB114" s="104">
        <f t="shared" si="48"/>
        <v>0</v>
      </c>
      <c r="AC114" s="104">
        <f t="shared" si="48"/>
        <v>0</v>
      </c>
      <c r="AD114" s="104">
        <f t="shared" si="48"/>
        <v>0</v>
      </c>
      <c r="AE114" s="104">
        <f t="shared" si="48"/>
        <v>0</v>
      </c>
      <c r="AF114" s="104">
        <f t="shared" si="48"/>
        <v>0</v>
      </c>
      <c r="AG114" s="104">
        <f t="shared" si="48"/>
        <v>0</v>
      </c>
      <c r="AH114" s="104">
        <f t="shared" si="48"/>
        <v>0</v>
      </c>
      <c r="AI114" s="104">
        <f t="shared" si="48"/>
        <v>0</v>
      </c>
      <c r="AJ114" s="104">
        <f t="shared" si="48"/>
        <v>0</v>
      </c>
      <c r="AK114" s="104">
        <f t="shared" si="48"/>
        <v>0</v>
      </c>
      <c r="AL114" s="104">
        <f t="shared" si="48"/>
        <v>0</v>
      </c>
      <c r="AM114" s="104">
        <f t="shared" si="48"/>
        <v>0</v>
      </c>
      <c r="AN114" s="104">
        <f t="shared" si="48"/>
        <v>0</v>
      </c>
      <c r="AO114" s="104">
        <f t="shared" si="48"/>
        <v>0</v>
      </c>
      <c r="AP114" s="104">
        <f t="shared" si="48"/>
        <v>0</v>
      </c>
      <c r="AQ114" s="104">
        <f t="shared" si="48"/>
        <v>0</v>
      </c>
      <c r="AR114" s="104">
        <f t="shared" si="48"/>
        <v>0</v>
      </c>
      <c r="AS114" s="104">
        <f t="shared" si="48"/>
        <v>0</v>
      </c>
      <c r="AT114" s="104">
        <f t="shared" si="48"/>
        <v>0</v>
      </c>
    </row>
    <row r="115" spans="1:46" ht="30" hidden="1" customHeight="1" x14ac:dyDescent="0.25">
      <c r="A115" s="105"/>
      <c r="B115" s="106"/>
      <c r="C115" s="107"/>
      <c r="D115" s="108"/>
      <c r="E115" s="116"/>
      <c r="F115" s="113"/>
      <c r="G115" s="113"/>
      <c r="H115" s="111">
        <f t="shared" si="41"/>
        <v>0</v>
      </c>
      <c r="I115" s="112"/>
      <c r="J115" s="112"/>
      <c r="K115" s="112"/>
      <c r="L115" s="250"/>
      <c r="M115" s="251"/>
      <c r="N115" s="252"/>
      <c r="P115" s="249"/>
      <c r="Q115" s="104">
        <f t="shared" ref="Q115:AT115" si="49">IF(Q$32&lt;$I115,0,IF(Q$32=$I115,$H115,IF(Q$32&gt;((($J115-1)*$K115)+$I115),0,IF(ROUND((Q$32-$I115)/$K115,0)=ROUND((Q$32-$I115)/$K115,1),$H115,0))))</f>
        <v>0</v>
      </c>
      <c r="R115" s="104">
        <f t="shared" si="49"/>
        <v>0</v>
      </c>
      <c r="S115" s="104">
        <f t="shared" si="49"/>
        <v>0</v>
      </c>
      <c r="T115" s="104">
        <f t="shared" si="49"/>
        <v>0</v>
      </c>
      <c r="U115" s="104">
        <f t="shared" si="49"/>
        <v>0</v>
      </c>
      <c r="V115" s="104">
        <f t="shared" si="49"/>
        <v>0</v>
      </c>
      <c r="W115" s="104">
        <f t="shared" si="49"/>
        <v>0</v>
      </c>
      <c r="X115" s="104">
        <f t="shared" si="49"/>
        <v>0</v>
      </c>
      <c r="Y115" s="104">
        <f t="shared" si="49"/>
        <v>0</v>
      </c>
      <c r="Z115" s="104">
        <f t="shared" si="49"/>
        <v>0</v>
      </c>
      <c r="AA115" s="104">
        <f t="shared" si="49"/>
        <v>0</v>
      </c>
      <c r="AB115" s="104">
        <f t="shared" si="49"/>
        <v>0</v>
      </c>
      <c r="AC115" s="104">
        <f t="shared" si="49"/>
        <v>0</v>
      </c>
      <c r="AD115" s="104">
        <f t="shared" si="49"/>
        <v>0</v>
      </c>
      <c r="AE115" s="104">
        <f t="shared" si="49"/>
        <v>0</v>
      </c>
      <c r="AF115" s="104">
        <f t="shared" si="49"/>
        <v>0</v>
      </c>
      <c r="AG115" s="104">
        <f t="shared" si="49"/>
        <v>0</v>
      </c>
      <c r="AH115" s="104">
        <f t="shared" si="49"/>
        <v>0</v>
      </c>
      <c r="AI115" s="104">
        <f t="shared" si="49"/>
        <v>0</v>
      </c>
      <c r="AJ115" s="104">
        <f t="shared" si="49"/>
        <v>0</v>
      </c>
      <c r="AK115" s="104">
        <f t="shared" si="49"/>
        <v>0</v>
      </c>
      <c r="AL115" s="104">
        <f t="shared" si="49"/>
        <v>0</v>
      </c>
      <c r="AM115" s="104">
        <f t="shared" si="49"/>
        <v>0</v>
      </c>
      <c r="AN115" s="104">
        <f t="shared" si="49"/>
        <v>0</v>
      </c>
      <c r="AO115" s="104">
        <f t="shared" si="49"/>
        <v>0</v>
      </c>
      <c r="AP115" s="104">
        <f t="shared" si="49"/>
        <v>0</v>
      </c>
      <c r="AQ115" s="104">
        <f t="shared" si="49"/>
        <v>0</v>
      </c>
      <c r="AR115" s="104">
        <f t="shared" si="49"/>
        <v>0</v>
      </c>
      <c r="AS115" s="104">
        <f t="shared" si="49"/>
        <v>0</v>
      </c>
      <c r="AT115" s="104">
        <f t="shared" si="49"/>
        <v>0</v>
      </c>
    </row>
    <row r="116" spans="1:46" ht="30" hidden="1" customHeight="1" x14ac:dyDescent="0.25">
      <c r="A116" s="105"/>
      <c r="B116" s="106"/>
      <c r="C116" s="107"/>
      <c r="D116" s="108"/>
      <c r="E116" s="108"/>
      <c r="F116" s="113"/>
      <c r="G116" s="113"/>
      <c r="H116" s="111">
        <f t="shared" si="41"/>
        <v>0</v>
      </c>
      <c r="I116" s="112"/>
      <c r="J116" s="112"/>
      <c r="K116" s="112"/>
      <c r="L116" s="250"/>
      <c r="M116" s="251"/>
      <c r="N116" s="252"/>
      <c r="P116" s="249"/>
      <c r="Q116" s="104">
        <f t="shared" ref="Q116:AT116" si="50">IF(Q$32&lt;$I116,0,IF(Q$32=$I116,$H116,IF(Q$32&gt;((($J116-1)*$K116)+$I116),0,IF(ROUND((Q$32-$I116)/$K116,0)=ROUND((Q$32-$I116)/$K116,1),$H116,0))))</f>
        <v>0</v>
      </c>
      <c r="R116" s="104">
        <f t="shared" si="50"/>
        <v>0</v>
      </c>
      <c r="S116" s="104">
        <f t="shared" si="50"/>
        <v>0</v>
      </c>
      <c r="T116" s="104">
        <f t="shared" si="50"/>
        <v>0</v>
      </c>
      <c r="U116" s="104">
        <f t="shared" si="50"/>
        <v>0</v>
      </c>
      <c r="V116" s="104">
        <f t="shared" si="50"/>
        <v>0</v>
      </c>
      <c r="W116" s="104">
        <f t="shared" si="50"/>
        <v>0</v>
      </c>
      <c r="X116" s="104">
        <f t="shared" si="50"/>
        <v>0</v>
      </c>
      <c r="Y116" s="104">
        <f t="shared" si="50"/>
        <v>0</v>
      </c>
      <c r="Z116" s="104">
        <f t="shared" si="50"/>
        <v>0</v>
      </c>
      <c r="AA116" s="104">
        <f t="shared" si="50"/>
        <v>0</v>
      </c>
      <c r="AB116" s="104">
        <f t="shared" si="50"/>
        <v>0</v>
      </c>
      <c r="AC116" s="104">
        <f t="shared" si="50"/>
        <v>0</v>
      </c>
      <c r="AD116" s="104">
        <f t="shared" si="50"/>
        <v>0</v>
      </c>
      <c r="AE116" s="104">
        <f t="shared" si="50"/>
        <v>0</v>
      </c>
      <c r="AF116" s="104">
        <f t="shared" si="50"/>
        <v>0</v>
      </c>
      <c r="AG116" s="104">
        <f t="shared" si="50"/>
        <v>0</v>
      </c>
      <c r="AH116" s="104">
        <f t="shared" si="50"/>
        <v>0</v>
      </c>
      <c r="AI116" s="104">
        <f t="shared" si="50"/>
        <v>0</v>
      </c>
      <c r="AJ116" s="104">
        <f t="shared" si="50"/>
        <v>0</v>
      </c>
      <c r="AK116" s="104">
        <f t="shared" si="50"/>
        <v>0</v>
      </c>
      <c r="AL116" s="104">
        <f t="shared" si="50"/>
        <v>0</v>
      </c>
      <c r="AM116" s="104">
        <f t="shared" si="50"/>
        <v>0</v>
      </c>
      <c r="AN116" s="104">
        <f t="shared" si="50"/>
        <v>0</v>
      </c>
      <c r="AO116" s="104">
        <f t="shared" si="50"/>
        <v>0</v>
      </c>
      <c r="AP116" s="104">
        <f t="shared" si="50"/>
        <v>0</v>
      </c>
      <c r="AQ116" s="104">
        <f t="shared" si="50"/>
        <v>0</v>
      </c>
      <c r="AR116" s="104">
        <f t="shared" si="50"/>
        <v>0</v>
      </c>
      <c r="AS116" s="104">
        <f t="shared" si="50"/>
        <v>0</v>
      </c>
      <c r="AT116" s="104">
        <f t="shared" si="50"/>
        <v>0</v>
      </c>
    </row>
    <row r="117" spans="1:46" ht="30" hidden="1" customHeight="1" x14ac:dyDescent="0.25">
      <c r="A117" s="105"/>
      <c r="B117" s="106"/>
      <c r="C117" s="107"/>
      <c r="D117" s="108"/>
      <c r="E117" s="108"/>
      <c r="F117" s="113"/>
      <c r="G117" s="113"/>
      <c r="H117" s="111">
        <f t="shared" si="41"/>
        <v>0</v>
      </c>
      <c r="I117" s="112"/>
      <c r="J117" s="112"/>
      <c r="K117" s="112"/>
      <c r="L117" s="250"/>
      <c r="M117" s="251"/>
      <c r="N117" s="252"/>
      <c r="P117" s="249"/>
      <c r="Q117" s="104">
        <f t="shared" ref="Q117:AT117" si="51">IF(Q$32&lt;$I117,0,IF(Q$32=$I117,$H117,IF(Q$32&gt;((($J117-1)*$K117)+$I117),0,IF(ROUND((Q$32-$I117)/$K117,0)=ROUND((Q$32-$I117)/$K117,1),$H117,0))))</f>
        <v>0</v>
      </c>
      <c r="R117" s="104">
        <f t="shared" si="51"/>
        <v>0</v>
      </c>
      <c r="S117" s="104">
        <f t="shared" si="51"/>
        <v>0</v>
      </c>
      <c r="T117" s="104">
        <f t="shared" si="51"/>
        <v>0</v>
      </c>
      <c r="U117" s="104">
        <f t="shared" si="51"/>
        <v>0</v>
      </c>
      <c r="V117" s="104">
        <f t="shared" si="51"/>
        <v>0</v>
      </c>
      <c r="W117" s="104">
        <f t="shared" si="51"/>
        <v>0</v>
      </c>
      <c r="X117" s="104">
        <f t="shared" si="51"/>
        <v>0</v>
      </c>
      <c r="Y117" s="104">
        <f t="shared" si="51"/>
        <v>0</v>
      </c>
      <c r="Z117" s="104">
        <f t="shared" si="51"/>
        <v>0</v>
      </c>
      <c r="AA117" s="104">
        <f t="shared" si="51"/>
        <v>0</v>
      </c>
      <c r="AB117" s="104">
        <f t="shared" si="51"/>
        <v>0</v>
      </c>
      <c r="AC117" s="104">
        <f t="shared" si="51"/>
        <v>0</v>
      </c>
      <c r="AD117" s="104">
        <f t="shared" si="51"/>
        <v>0</v>
      </c>
      <c r="AE117" s="104">
        <f t="shared" si="51"/>
        <v>0</v>
      </c>
      <c r="AF117" s="104">
        <f t="shared" si="51"/>
        <v>0</v>
      </c>
      <c r="AG117" s="104">
        <f t="shared" si="51"/>
        <v>0</v>
      </c>
      <c r="AH117" s="104">
        <f t="shared" si="51"/>
        <v>0</v>
      </c>
      <c r="AI117" s="104">
        <f t="shared" si="51"/>
        <v>0</v>
      </c>
      <c r="AJ117" s="104">
        <f t="shared" si="51"/>
        <v>0</v>
      </c>
      <c r="AK117" s="104">
        <f t="shared" si="51"/>
        <v>0</v>
      </c>
      <c r="AL117" s="104">
        <f t="shared" si="51"/>
        <v>0</v>
      </c>
      <c r="AM117" s="104">
        <f t="shared" si="51"/>
        <v>0</v>
      </c>
      <c r="AN117" s="104">
        <f t="shared" si="51"/>
        <v>0</v>
      </c>
      <c r="AO117" s="104">
        <f t="shared" si="51"/>
        <v>0</v>
      </c>
      <c r="AP117" s="104">
        <f t="shared" si="51"/>
        <v>0</v>
      </c>
      <c r="AQ117" s="104">
        <f t="shared" si="51"/>
        <v>0</v>
      </c>
      <c r="AR117" s="104">
        <f t="shared" si="51"/>
        <v>0</v>
      </c>
      <c r="AS117" s="104">
        <f t="shared" si="51"/>
        <v>0</v>
      </c>
      <c r="AT117" s="104">
        <f t="shared" si="51"/>
        <v>0</v>
      </c>
    </row>
    <row r="118" spans="1:46" ht="30" hidden="1" customHeight="1" x14ac:dyDescent="0.25">
      <c r="A118" s="105"/>
      <c r="B118" s="106"/>
      <c r="C118" s="107"/>
      <c r="D118" s="108"/>
      <c r="E118" s="108"/>
      <c r="F118" s="113"/>
      <c r="G118" s="113"/>
      <c r="H118" s="111">
        <f t="shared" si="41"/>
        <v>0</v>
      </c>
      <c r="I118" s="112"/>
      <c r="J118" s="112"/>
      <c r="K118" s="112"/>
      <c r="L118" s="250"/>
      <c r="M118" s="251"/>
      <c r="N118" s="252"/>
      <c r="P118" s="249"/>
      <c r="Q118" s="104">
        <f t="shared" ref="Q118:AT118" si="52">IF(Q$32&lt;$I118,0,IF(Q$32=$I118,$H118,IF(Q$32&gt;((($J118-1)*$K118)+$I118),0,IF(ROUND((Q$32-$I118)/$K118,0)=ROUND((Q$32-$I118)/$K118,1),$H118,0))))</f>
        <v>0</v>
      </c>
      <c r="R118" s="104">
        <f t="shared" si="52"/>
        <v>0</v>
      </c>
      <c r="S118" s="104">
        <f t="shared" si="52"/>
        <v>0</v>
      </c>
      <c r="T118" s="104">
        <f t="shared" si="52"/>
        <v>0</v>
      </c>
      <c r="U118" s="104">
        <f t="shared" si="52"/>
        <v>0</v>
      </c>
      <c r="V118" s="104">
        <f t="shared" si="52"/>
        <v>0</v>
      </c>
      <c r="W118" s="104">
        <f t="shared" si="52"/>
        <v>0</v>
      </c>
      <c r="X118" s="104">
        <f t="shared" si="52"/>
        <v>0</v>
      </c>
      <c r="Y118" s="104">
        <f t="shared" si="52"/>
        <v>0</v>
      </c>
      <c r="Z118" s="104">
        <f t="shared" si="52"/>
        <v>0</v>
      </c>
      <c r="AA118" s="104">
        <f t="shared" si="52"/>
        <v>0</v>
      </c>
      <c r="AB118" s="104">
        <f t="shared" si="52"/>
        <v>0</v>
      </c>
      <c r="AC118" s="104">
        <f t="shared" si="52"/>
        <v>0</v>
      </c>
      <c r="AD118" s="104">
        <f t="shared" si="52"/>
        <v>0</v>
      </c>
      <c r="AE118" s="104">
        <f t="shared" si="52"/>
        <v>0</v>
      </c>
      <c r="AF118" s="104">
        <f t="shared" si="52"/>
        <v>0</v>
      </c>
      <c r="AG118" s="104">
        <f t="shared" si="52"/>
        <v>0</v>
      </c>
      <c r="AH118" s="104">
        <f t="shared" si="52"/>
        <v>0</v>
      </c>
      <c r="AI118" s="104">
        <f t="shared" si="52"/>
        <v>0</v>
      </c>
      <c r="AJ118" s="104">
        <f t="shared" si="52"/>
        <v>0</v>
      </c>
      <c r="AK118" s="104">
        <f t="shared" si="52"/>
        <v>0</v>
      </c>
      <c r="AL118" s="104">
        <f t="shared" si="52"/>
        <v>0</v>
      </c>
      <c r="AM118" s="104">
        <f t="shared" si="52"/>
        <v>0</v>
      </c>
      <c r="AN118" s="104">
        <f t="shared" si="52"/>
        <v>0</v>
      </c>
      <c r="AO118" s="104">
        <f t="shared" si="52"/>
        <v>0</v>
      </c>
      <c r="AP118" s="104">
        <f t="shared" si="52"/>
        <v>0</v>
      </c>
      <c r="AQ118" s="104">
        <f t="shared" si="52"/>
        <v>0</v>
      </c>
      <c r="AR118" s="104">
        <f t="shared" si="52"/>
        <v>0</v>
      </c>
      <c r="AS118" s="104">
        <f t="shared" si="52"/>
        <v>0</v>
      </c>
      <c r="AT118" s="104">
        <f t="shared" si="52"/>
        <v>0</v>
      </c>
    </row>
    <row r="119" spans="1:46" ht="30" hidden="1" customHeight="1" x14ac:dyDescent="0.25">
      <c r="A119" s="105"/>
      <c r="B119" s="106"/>
      <c r="C119" s="107"/>
      <c r="D119" s="108"/>
      <c r="E119" s="108"/>
      <c r="F119" s="113"/>
      <c r="G119" s="113"/>
      <c r="H119" s="111">
        <f t="shared" si="41"/>
        <v>0</v>
      </c>
      <c r="I119" s="112"/>
      <c r="J119" s="112"/>
      <c r="K119" s="112"/>
      <c r="L119" s="250"/>
      <c r="M119" s="251"/>
      <c r="N119" s="252"/>
      <c r="P119" s="249"/>
      <c r="Q119" s="104">
        <f t="shared" ref="Q119:AT119" si="53">IF(Q$32&lt;$I119,0,IF(Q$32=$I119,$H119,IF(Q$32&gt;((($J119-1)*$K119)+$I119),0,IF(ROUND((Q$32-$I119)/$K119,0)=ROUND((Q$32-$I119)/$K119,1),$H119,0))))</f>
        <v>0</v>
      </c>
      <c r="R119" s="104">
        <f t="shared" si="53"/>
        <v>0</v>
      </c>
      <c r="S119" s="104">
        <f t="shared" si="53"/>
        <v>0</v>
      </c>
      <c r="T119" s="104">
        <f t="shared" si="53"/>
        <v>0</v>
      </c>
      <c r="U119" s="104">
        <f t="shared" si="53"/>
        <v>0</v>
      </c>
      <c r="V119" s="104">
        <f t="shared" si="53"/>
        <v>0</v>
      </c>
      <c r="W119" s="104">
        <f t="shared" si="53"/>
        <v>0</v>
      </c>
      <c r="X119" s="104">
        <f t="shared" si="53"/>
        <v>0</v>
      </c>
      <c r="Y119" s="104">
        <f t="shared" si="53"/>
        <v>0</v>
      </c>
      <c r="Z119" s="104">
        <f t="shared" si="53"/>
        <v>0</v>
      </c>
      <c r="AA119" s="104">
        <f t="shared" si="53"/>
        <v>0</v>
      </c>
      <c r="AB119" s="104">
        <f t="shared" si="53"/>
        <v>0</v>
      </c>
      <c r="AC119" s="104">
        <f t="shared" si="53"/>
        <v>0</v>
      </c>
      <c r="AD119" s="104">
        <f t="shared" si="53"/>
        <v>0</v>
      </c>
      <c r="AE119" s="104">
        <f t="shared" si="53"/>
        <v>0</v>
      </c>
      <c r="AF119" s="104">
        <f t="shared" si="53"/>
        <v>0</v>
      </c>
      <c r="AG119" s="104">
        <f t="shared" si="53"/>
        <v>0</v>
      </c>
      <c r="AH119" s="104">
        <f t="shared" si="53"/>
        <v>0</v>
      </c>
      <c r="AI119" s="104">
        <f t="shared" si="53"/>
        <v>0</v>
      </c>
      <c r="AJ119" s="104">
        <f t="shared" si="53"/>
        <v>0</v>
      </c>
      <c r="AK119" s="104">
        <f t="shared" si="53"/>
        <v>0</v>
      </c>
      <c r="AL119" s="104">
        <f t="shared" si="53"/>
        <v>0</v>
      </c>
      <c r="AM119" s="104">
        <f t="shared" si="53"/>
        <v>0</v>
      </c>
      <c r="AN119" s="104">
        <f t="shared" si="53"/>
        <v>0</v>
      </c>
      <c r="AO119" s="104">
        <f t="shared" si="53"/>
        <v>0</v>
      </c>
      <c r="AP119" s="104">
        <f t="shared" si="53"/>
        <v>0</v>
      </c>
      <c r="AQ119" s="104">
        <f t="shared" si="53"/>
        <v>0</v>
      </c>
      <c r="AR119" s="104">
        <f t="shared" si="53"/>
        <v>0</v>
      </c>
      <c r="AS119" s="104">
        <f t="shared" si="53"/>
        <v>0</v>
      </c>
      <c r="AT119" s="104">
        <f t="shared" si="53"/>
        <v>0</v>
      </c>
    </row>
    <row r="120" spans="1:46" ht="30" hidden="1" customHeight="1" x14ac:dyDescent="0.25">
      <c r="A120" s="105"/>
      <c r="B120" s="106"/>
      <c r="C120" s="107"/>
      <c r="D120" s="108"/>
      <c r="E120" s="109"/>
      <c r="F120" s="113"/>
      <c r="G120" s="113"/>
      <c r="H120" s="111">
        <f t="shared" si="41"/>
        <v>0</v>
      </c>
      <c r="I120" s="112"/>
      <c r="J120" s="112"/>
      <c r="K120" s="112"/>
      <c r="L120" s="250"/>
      <c r="M120" s="251"/>
      <c r="N120" s="252"/>
      <c r="P120" s="249"/>
      <c r="Q120" s="104">
        <f t="shared" ref="Q120:AT120" si="54">IF(Q$32&lt;$I120,0,IF(Q$32=$I120,$H120,IF(Q$32&gt;((($J120-1)*$K120)+$I120),0,IF(ROUND((Q$32-$I120)/$K120,0)=ROUND((Q$32-$I120)/$K120,1),$H120,0))))</f>
        <v>0</v>
      </c>
      <c r="R120" s="104">
        <f t="shared" si="54"/>
        <v>0</v>
      </c>
      <c r="S120" s="104">
        <f t="shared" si="54"/>
        <v>0</v>
      </c>
      <c r="T120" s="104">
        <f t="shared" si="54"/>
        <v>0</v>
      </c>
      <c r="U120" s="104">
        <f t="shared" si="54"/>
        <v>0</v>
      </c>
      <c r="V120" s="104">
        <f t="shared" si="54"/>
        <v>0</v>
      </c>
      <c r="W120" s="104">
        <f t="shared" si="54"/>
        <v>0</v>
      </c>
      <c r="X120" s="104">
        <f t="shared" si="54"/>
        <v>0</v>
      </c>
      <c r="Y120" s="104">
        <f t="shared" si="54"/>
        <v>0</v>
      </c>
      <c r="Z120" s="104">
        <f t="shared" si="54"/>
        <v>0</v>
      </c>
      <c r="AA120" s="104">
        <f t="shared" si="54"/>
        <v>0</v>
      </c>
      <c r="AB120" s="104">
        <f t="shared" si="54"/>
        <v>0</v>
      </c>
      <c r="AC120" s="104">
        <f t="shared" si="54"/>
        <v>0</v>
      </c>
      <c r="AD120" s="104">
        <f t="shared" si="54"/>
        <v>0</v>
      </c>
      <c r="AE120" s="104">
        <f t="shared" si="54"/>
        <v>0</v>
      </c>
      <c r="AF120" s="104">
        <f t="shared" si="54"/>
        <v>0</v>
      </c>
      <c r="AG120" s="104">
        <f t="shared" si="54"/>
        <v>0</v>
      </c>
      <c r="AH120" s="104">
        <f t="shared" si="54"/>
        <v>0</v>
      </c>
      <c r="AI120" s="104">
        <f t="shared" si="54"/>
        <v>0</v>
      </c>
      <c r="AJ120" s="104">
        <f t="shared" si="54"/>
        <v>0</v>
      </c>
      <c r="AK120" s="104">
        <f t="shared" si="54"/>
        <v>0</v>
      </c>
      <c r="AL120" s="104">
        <f t="shared" si="54"/>
        <v>0</v>
      </c>
      <c r="AM120" s="104">
        <f t="shared" si="54"/>
        <v>0</v>
      </c>
      <c r="AN120" s="104">
        <f t="shared" si="54"/>
        <v>0</v>
      </c>
      <c r="AO120" s="104">
        <f t="shared" si="54"/>
        <v>0</v>
      </c>
      <c r="AP120" s="104">
        <f t="shared" si="54"/>
        <v>0</v>
      </c>
      <c r="AQ120" s="104">
        <f t="shared" si="54"/>
        <v>0</v>
      </c>
      <c r="AR120" s="104">
        <f t="shared" si="54"/>
        <v>0</v>
      </c>
      <c r="AS120" s="104">
        <f t="shared" si="54"/>
        <v>0</v>
      </c>
      <c r="AT120" s="104">
        <f t="shared" si="54"/>
        <v>0</v>
      </c>
    </row>
    <row r="121" spans="1:46" ht="30" hidden="1" customHeight="1" x14ac:dyDescent="0.25">
      <c r="A121" s="105"/>
      <c r="B121" s="106"/>
      <c r="C121" s="107"/>
      <c r="D121" s="108"/>
      <c r="E121" s="108"/>
      <c r="F121" s="113"/>
      <c r="G121" s="113"/>
      <c r="H121" s="111">
        <f t="shared" si="41"/>
        <v>0</v>
      </c>
      <c r="I121" s="112"/>
      <c r="J121" s="112"/>
      <c r="K121" s="112"/>
      <c r="L121" s="250"/>
      <c r="M121" s="251"/>
      <c r="N121" s="252"/>
      <c r="P121" s="249"/>
      <c r="Q121" s="104">
        <f t="shared" ref="Q121:AT121" si="55">IF(Q$32&lt;$I121,0,IF(Q$32=$I121,$H121,IF(Q$32&gt;((($J121-1)*$K121)+$I121),0,IF(ROUND((Q$32-$I121)/$K121,0)=ROUND((Q$32-$I121)/$K121,1),$H121,0))))</f>
        <v>0</v>
      </c>
      <c r="R121" s="104">
        <f t="shared" si="55"/>
        <v>0</v>
      </c>
      <c r="S121" s="104">
        <f t="shared" si="55"/>
        <v>0</v>
      </c>
      <c r="T121" s="104">
        <f t="shared" si="55"/>
        <v>0</v>
      </c>
      <c r="U121" s="104">
        <f t="shared" si="55"/>
        <v>0</v>
      </c>
      <c r="V121" s="104">
        <f t="shared" si="55"/>
        <v>0</v>
      </c>
      <c r="W121" s="104">
        <f t="shared" si="55"/>
        <v>0</v>
      </c>
      <c r="X121" s="104">
        <f t="shared" si="55"/>
        <v>0</v>
      </c>
      <c r="Y121" s="104">
        <f t="shared" si="55"/>
        <v>0</v>
      </c>
      <c r="Z121" s="104">
        <f t="shared" si="55"/>
        <v>0</v>
      </c>
      <c r="AA121" s="104">
        <f t="shared" si="55"/>
        <v>0</v>
      </c>
      <c r="AB121" s="104">
        <f t="shared" si="55"/>
        <v>0</v>
      </c>
      <c r="AC121" s="104">
        <f t="shared" si="55"/>
        <v>0</v>
      </c>
      <c r="AD121" s="104">
        <f t="shared" si="55"/>
        <v>0</v>
      </c>
      <c r="AE121" s="104">
        <f t="shared" si="55"/>
        <v>0</v>
      </c>
      <c r="AF121" s="104">
        <f t="shared" si="55"/>
        <v>0</v>
      </c>
      <c r="AG121" s="104">
        <f t="shared" si="55"/>
        <v>0</v>
      </c>
      <c r="AH121" s="104">
        <f t="shared" si="55"/>
        <v>0</v>
      </c>
      <c r="AI121" s="104">
        <f t="shared" si="55"/>
        <v>0</v>
      </c>
      <c r="AJ121" s="104">
        <f t="shared" si="55"/>
        <v>0</v>
      </c>
      <c r="AK121" s="104">
        <f t="shared" si="55"/>
        <v>0</v>
      </c>
      <c r="AL121" s="104">
        <f t="shared" si="55"/>
        <v>0</v>
      </c>
      <c r="AM121" s="104">
        <f t="shared" si="55"/>
        <v>0</v>
      </c>
      <c r="AN121" s="104">
        <f t="shared" si="55"/>
        <v>0</v>
      </c>
      <c r="AO121" s="104">
        <f t="shared" si="55"/>
        <v>0</v>
      </c>
      <c r="AP121" s="104">
        <f t="shared" si="55"/>
        <v>0</v>
      </c>
      <c r="AQ121" s="104">
        <f t="shared" si="55"/>
        <v>0</v>
      </c>
      <c r="AR121" s="104">
        <f t="shared" si="55"/>
        <v>0</v>
      </c>
      <c r="AS121" s="104">
        <f t="shared" si="55"/>
        <v>0</v>
      </c>
      <c r="AT121" s="104">
        <f t="shared" si="55"/>
        <v>0</v>
      </c>
    </row>
    <row r="122" spans="1:46" ht="30" hidden="1" customHeight="1" x14ac:dyDescent="0.25">
      <c r="A122" s="117"/>
      <c r="B122" s="118"/>
      <c r="C122" s="119"/>
      <c r="D122" s="120"/>
      <c r="E122" s="120"/>
      <c r="F122" s="121"/>
      <c r="G122" s="121"/>
      <c r="H122" s="122">
        <f t="shared" si="41"/>
        <v>0</v>
      </c>
      <c r="I122" s="123"/>
      <c r="J122" s="123"/>
      <c r="K122" s="123"/>
      <c r="L122" s="253"/>
      <c r="M122" s="254"/>
      <c r="N122" s="255"/>
      <c r="P122" s="249"/>
      <c r="Q122" s="104">
        <f t="shared" ref="Q122:AT122" si="56">IF(Q$32&lt;$I122,0,IF(Q$32=$I122,$H122,IF(Q$32&gt;((($J122-1)*$K122)+$I122),0,IF(ROUND((Q$32-$I122)/$K122,0)=ROUND((Q$32-$I122)/$K122,1),$H122,0))))</f>
        <v>0</v>
      </c>
      <c r="R122" s="104">
        <f t="shared" si="56"/>
        <v>0</v>
      </c>
      <c r="S122" s="104">
        <f t="shared" si="56"/>
        <v>0</v>
      </c>
      <c r="T122" s="104">
        <f t="shared" si="56"/>
        <v>0</v>
      </c>
      <c r="U122" s="104">
        <f t="shared" si="56"/>
        <v>0</v>
      </c>
      <c r="V122" s="104">
        <f t="shared" si="56"/>
        <v>0</v>
      </c>
      <c r="W122" s="104">
        <f t="shared" si="56"/>
        <v>0</v>
      </c>
      <c r="X122" s="104">
        <f t="shared" si="56"/>
        <v>0</v>
      </c>
      <c r="Y122" s="104">
        <f t="shared" si="56"/>
        <v>0</v>
      </c>
      <c r="Z122" s="104">
        <f t="shared" si="56"/>
        <v>0</v>
      </c>
      <c r="AA122" s="104">
        <f t="shared" si="56"/>
        <v>0</v>
      </c>
      <c r="AB122" s="104">
        <f t="shared" si="56"/>
        <v>0</v>
      </c>
      <c r="AC122" s="104">
        <f t="shared" si="56"/>
        <v>0</v>
      </c>
      <c r="AD122" s="104">
        <f t="shared" si="56"/>
        <v>0</v>
      </c>
      <c r="AE122" s="104">
        <f t="shared" si="56"/>
        <v>0</v>
      </c>
      <c r="AF122" s="104">
        <f t="shared" si="56"/>
        <v>0</v>
      </c>
      <c r="AG122" s="104">
        <f t="shared" si="56"/>
        <v>0</v>
      </c>
      <c r="AH122" s="104">
        <f t="shared" si="56"/>
        <v>0</v>
      </c>
      <c r="AI122" s="104">
        <f t="shared" si="56"/>
        <v>0</v>
      </c>
      <c r="AJ122" s="104">
        <f t="shared" si="56"/>
        <v>0</v>
      </c>
      <c r="AK122" s="104">
        <f t="shared" si="56"/>
        <v>0</v>
      </c>
      <c r="AL122" s="104">
        <f t="shared" si="56"/>
        <v>0</v>
      </c>
      <c r="AM122" s="104">
        <f t="shared" si="56"/>
        <v>0</v>
      </c>
      <c r="AN122" s="104">
        <f t="shared" si="56"/>
        <v>0</v>
      </c>
      <c r="AO122" s="104">
        <f t="shared" si="56"/>
        <v>0</v>
      </c>
      <c r="AP122" s="104">
        <f t="shared" si="56"/>
        <v>0</v>
      </c>
      <c r="AQ122" s="104">
        <f t="shared" si="56"/>
        <v>0</v>
      </c>
      <c r="AR122" s="104">
        <f t="shared" si="56"/>
        <v>0</v>
      </c>
      <c r="AS122" s="104">
        <f t="shared" si="56"/>
        <v>0</v>
      </c>
      <c r="AT122" s="104">
        <f t="shared" si="56"/>
        <v>0</v>
      </c>
    </row>
    <row r="123" spans="1:46" ht="30" customHeight="1" x14ac:dyDescent="0.25">
      <c r="P123" s="124" t="s">
        <v>53</v>
      </c>
      <c r="Q123" s="103">
        <f t="shared" ref="Q123:AT123" si="57">SUM(Q107:Q122)</f>
        <v>43600</v>
      </c>
      <c r="R123" s="103">
        <f t="shared" si="57"/>
        <v>43600</v>
      </c>
      <c r="S123" s="103">
        <f t="shared" si="57"/>
        <v>43600</v>
      </c>
      <c r="T123" s="103">
        <f t="shared" si="57"/>
        <v>43600</v>
      </c>
      <c r="U123" s="103">
        <f t="shared" si="57"/>
        <v>43600</v>
      </c>
      <c r="V123" s="104">
        <f t="shared" si="57"/>
        <v>0</v>
      </c>
      <c r="W123" s="104">
        <f t="shared" si="57"/>
        <v>0</v>
      </c>
      <c r="X123" s="104">
        <f t="shared" si="57"/>
        <v>0</v>
      </c>
      <c r="Y123" s="104">
        <f t="shared" si="57"/>
        <v>0</v>
      </c>
      <c r="Z123" s="104">
        <f t="shared" si="57"/>
        <v>0</v>
      </c>
      <c r="AA123" s="104">
        <f t="shared" si="57"/>
        <v>0</v>
      </c>
      <c r="AB123" s="104">
        <f t="shared" si="57"/>
        <v>0</v>
      </c>
      <c r="AC123" s="104">
        <f t="shared" si="57"/>
        <v>0</v>
      </c>
      <c r="AD123" s="104">
        <f t="shared" si="57"/>
        <v>0</v>
      </c>
      <c r="AE123" s="104">
        <f t="shared" si="57"/>
        <v>0</v>
      </c>
      <c r="AF123" s="104">
        <f t="shared" si="57"/>
        <v>0</v>
      </c>
      <c r="AG123" s="104">
        <f t="shared" si="57"/>
        <v>0</v>
      </c>
      <c r="AH123" s="104">
        <f t="shared" si="57"/>
        <v>0</v>
      </c>
      <c r="AI123" s="104">
        <f t="shared" si="57"/>
        <v>0</v>
      </c>
      <c r="AJ123" s="104">
        <f t="shared" si="57"/>
        <v>0</v>
      </c>
      <c r="AK123" s="104">
        <f t="shared" si="57"/>
        <v>0</v>
      </c>
      <c r="AL123" s="104">
        <f t="shared" si="57"/>
        <v>0</v>
      </c>
      <c r="AM123" s="104">
        <f t="shared" si="57"/>
        <v>0</v>
      </c>
      <c r="AN123" s="104">
        <f t="shared" si="57"/>
        <v>0</v>
      </c>
      <c r="AO123" s="104">
        <f t="shared" si="57"/>
        <v>0</v>
      </c>
      <c r="AP123" s="104">
        <f t="shared" si="57"/>
        <v>0</v>
      </c>
      <c r="AQ123" s="104">
        <f t="shared" si="57"/>
        <v>0</v>
      </c>
      <c r="AR123" s="104">
        <f t="shared" si="57"/>
        <v>0</v>
      </c>
      <c r="AS123" s="104">
        <f t="shared" si="57"/>
        <v>0</v>
      </c>
      <c r="AT123" s="104">
        <f t="shared" si="57"/>
        <v>0</v>
      </c>
    </row>
    <row r="124" spans="1:4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row>
    <row r="125" spans="1:46" ht="15" customHeight="1" x14ac:dyDescent="0.25">
      <c r="A125" s="269" t="s">
        <v>27</v>
      </c>
      <c r="B125" s="268"/>
      <c r="C125" s="268"/>
      <c r="D125" s="268"/>
      <c r="E125" s="268"/>
      <c r="F125" s="268"/>
      <c r="G125" s="268"/>
      <c r="H125" s="268"/>
      <c r="I125" s="268"/>
      <c r="J125" s="268"/>
      <c r="K125" s="268"/>
      <c r="L125" s="28"/>
      <c r="M125" s="29"/>
      <c r="N125" s="29"/>
      <c r="O125" s="29"/>
      <c r="P125" s="30"/>
      <c r="Q125" s="30"/>
      <c r="R125" s="30"/>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row>
    <row r="126" spans="1:46" ht="15" customHeight="1" x14ac:dyDescent="0.25">
      <c r="A126" s="32"/>
      <c r="B126" s="33"/>
      <c r="C126" s="33"/>
      <c r="D126" s="33"/>
      <c r="E126" s="33"/>
      <c r="F126" s="33"/>
      <c r="G126" s="34"/>
      <c r="H126" s="33"/>
      <c r="I126" s="33"/>
      <c r="J126" s="33"/>
      <c r="K126" s="33"/>
      <c r="L126" s="33"/>
      <c r="M126" s="33"/>
      <c r="N126" s="33"/>
      <c r="O126" s="33"/>
      <c r="P126" s="35"/>
      <c r="Q126" s="35"/>
      <c r="R126" s="35"/>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row>
    <row r="127" spans="1:46" ht="15" customHeight="1" x14ac:dyDescent="0.25">
      <c r="A127" s="37"/>
      <c r="B127" s="38"/>
      <c r="C127" s="38"/>
      <c r="D127" s="38"/>
      <c r="E127" s="38"/>
      <c r="F127" s="38"/>
      <c r="G127" s="39"/>
      <c r="H127" s="38"/>
      <c r="I127" s="38"/>
      <c r="J127" s="40"/>
      <c r="K127" s="10"/>
      <c r="L127" s="10"/>
      <c r="M127" s="10"/>
      <c r="N127" s="10"/>
      <c r="O127" s="10"/>
      <c r="P127" s="6"/>
      <c r="Q127" s="6"/>
      <c r="R127" s="6"/>
    </row>
    <row r="128" spans="1:46" ht="15" customHeight="1" x14ac:dyDescent="0.25">
      <c r="A128" s="7" t="s">
        <v>28</v>
      </c>
      <c r="B128" s="139"/>
      <c r="C128" s="42"/>
      <c r="D128" s="42"/>
      <c r="E128" s="42"/>
      <c r="F128" s="42"/>
      <c r="G128" s="43"/>
      <c r="H128" s="42"/>
      <c r="I128" s="42"/>
      <c r="J128" s="9"/>
      <c r="K128" s="10"/>
      <c r="L128" s="10"/>
      <c r="M128" s="10"/>
      <c r="N128" s="10"/>
      <c r="O128" s="10"/>
      <c r="P128" s="6"/>
      <c r="Q128" s="6"/>
      <c r="R128" s="6"/>
    </row>
    <row r="129" spans="1:46" ht="14.25" customHeight="1" x14ac:dyDescent="0.25">
      <c r="A129" s="7" t="s">
        <v>30</v>
      </c>
      <c r="B129" s="139"/>
      <c r="C129" s="45"/>
      <c r="D129" s="45"/>
      <c r="E129" s="45"/>
      <c r="F129" s="46"/>
      <c r="G129" s="45"/>
      <c r="H129" s="46"/>
      <c r="I129" s="45"/>
      <c r="J129" s="47"/>
      <c r="K129" s="48"/>
    </row>
    <row r="130" spans="1:46" ht="14.25" customHeight="1" x14ac:dyDescent="0.25">
      <c r="A130" s="7"/>
      <c r="B130" s="46"/>
      <c r="C130" s="46"/>
      <c r="D130" s="45"/>
      <c r="E130" s="46"/>
      <c r="F130" s="46"/>
      <c r="G130" s="46"/>
      <c r="H130" s="46"/>
      <c r="I130" s="46"/>
      <c r="J130" s="49"/>
      <c r="K130" s="50"/>
    </row>
    <row r="131" spans="1:46" ht="30" customHeight="1" x14ac:dyDescent="0.25">
      <c r="A131" s="51" t="s">
        <v>32</v>
      </c>
      <c r="B131" s="270" t="s">
        <v>178</v>
      </c>
      <c r="C131" s="251"/>
      <c r="D131" s="251"/>
      <c r="E131" s="251"/>
      <c r="F131" s="251"/>
      <c r="G131" s="251"/>
      <c r="H131" s="251"/>
      <c r="I131" s="257"/>
      <c r="J131" s="52"/>
      <c r="L131" s="271" t="s">
        <v>33</v>
      </c>
      <c r="M131" s="272"/>
    </row>
    <row r="132" spans="1:46" ht="15.75" customHeight="1" x14ac:dyDescent="0.25">
      <c r="A132" s="53" t="s">
        <v>34</v>
      </c>
      <c r="B132" s="273" t="s">
        <v>179</v>
      </c>
      <c r="C132" s="274"/>
      <c r="D132" s="274"/>
      <c r="E132" s="274"/>
      <c r="F132" s="274"/>
      <c r="G132" s="274"/>
      <c r="H132" s="274"/>
      <c r="I132" s="274"/>
      <c r="J132" s="52"/>
      <c r="L132" s="54" t="s">
        <v>25</v>
      </c>
      <c r="M132" s="55" t="s">
        <v>26</v>
      </c>
    </row>
    <row r="133" spans="1:46" ht="15.75" customHeight="1" x14ac:dyDescent="0.25">
      <c r="A133" s="53" t="s">
        <v>35</v>
      </c>
      <c r="B133" s="277" t="s">
        <v>180</v>
      </c>
      <c r="C133" s="268"/>
      <c r="D133" s="268"/>
      <c r="E133" s="268"/>
      <c r="F133" s="268"/>
      <c r="G133" s="268"/>
      <c r="H133" s="268"/>
      <c r="I133" s="268"/>
      <c r="J133" s="52"/>
      <c r="L133" s="56">
        <f>$L$10</f>
        <v>0</v>
      </c>
      <c r="M133" s="57">
        <f t="array" ref="M133">NPV(L133,Q160:AT160)</f>
        <v>1621500</v>
      </c>
      <c r="O133" s="58"/>
    </row>
    <row r="134" spans="1:46" ht="15.75" customHeight="1" x14ac:dyDescent="0.25">
      <c r="A134" s="53" t="s">
        <v>36</v>
      </c>
      <c r="B134" s="277" t="s">
        <v>181</v>
      </c>
      <c r="C134" s="268"/>
      <c r="D134" s="268"/>
      <c r="E134" s="268"/>
      <c r="F134" s="268"/>
      <c r="G134" s="268"/>
      <c r="H134" s="268"/>
      <c r="I134" s="268"/>
      <c r="J134" s="52"/>
      <c r="L134" s="56">
        <f>$L$11</f>
        <v>0.03</v>
      </c>
      <c r="M134" s="57">
        <f t="array" ref="M134">NPV(L134,Q160:AT160)</f>
        <v>1424099.3802777028</v>
      </c>
    </row>
    <row r="135" spans="1:46" ht="14.25" customHeight="1" x14ac:dyDescent="0.25">
      <c r="A135" s="59"/>
      <c r="B135" s="60"/>
      <c r="C135" s="60"/>
      <c r="D135" s="60"/>
      <c r="E135" s="60"/>
      <c r="F135" s="61"/>
      <c r="G135" s="62"/>
      <c r="H135" s="63"/>
      <c r="I135" s="63"/>
      <c r="J135" s="64"/>
      <c r="L135" s="65">
        <f>$L$12</f>
        <v>7.0000000000000007E-2</v>
      </c>
      <c r="M135" s="66">
        <f t="array" ref="M135">NPV(L135,Q160:AT160)</f>
        <v>1217355.8888151527</v>
      </c>
    </row>
    <row r="136" spans="1:46" ht="14.25" customHeight="1" x14ac:dyDescent="0.25">
      <c r="A136" s="67"/>
      <c r="B136" s="48"/>
      <c r="C136" s="48"/>
      <c r="D136" s="48"/>
      <c r="E136" s="48"/>
      <c r="F136" s="50"/>
      <c r="G136" s="68"/>
    </row>
    <row r="137" spans="1:46" ht="14.25" customHeight="1" x14ac:dyDescent="0.25">
      <c r="A137" s="67"/>
      <c r="B137" s="48"/>
      <c r="C137" s="48"/>
      <c r="D137" s="48"/>
      <c r="E137" s="48"/>
      <c r="F137" s="50"/>
      <c r="G137" s="68"/>
      <c r="H137" s="69"/>
      <c r="I137" s="70"/>
      <c r="J137" s="71"/>
      <c r="K137" s="71"/>
    </row>
    <row r="138" spans="1:46" ht="15.75" customHeight="1" x14ac:dyDescent="0.25">
      <c r="A138" s="72" t="s">
        <v>37</v>
      </c>
      <c r="B138" s="73">
        <v>0.85</v>
      </c>
      <c r="C138" s="74"/>
      <c r="D138" s="74"/>
      <c r="E138" s="74"/>
      <c r="F138" s="75"/>
      <c r="H138" s="69"/>
      <c r="I138" s="70"/>
      <c r="J138" s="71"/>
      <c r="K138" s="71"/>
    </row>
    <row r="139" spans="1:46" ht="15" customHeight="1" x14ac:dyDescent="0.25">
      <c r="A139" s="76" t="s">
        <v>39</v>
      </c>
      <c r="B139" s="77">
        <v>0.6</v>
      </c>
      <c r="C139" s="44"/>
      <c r="D139" s="44"/>
      <c r="E139" s="44"/>
      <c r="F139" s="78"/>
      <c r="H139" s="69"/>
      <c r="I139" s="79"/>
      <c r="J139" s="58"/>
      <c r="K139" s="58"/>
      <c r="L139" s="80"/>
      <c r="M139" s="80"/>
      <c r="N139" s="80"/>
      <c r="O139" s="80"/>
    </row>
    <row r="140" spans="1:46" ht="14.25" customHeight="1" x14ac:dyDescent="0.25">
      <c r="A140" s="81" t="s">
        <v>41</v>
      </c>
      <c r="B140" s="82">
        <f>B138*B139</f>
        <v>0.51</v>
      </c>
      <c r="C140" s="83"/>
      <c r="D140" s="84"/>
      <c r="E140" s="84"/>
      <c r="F140" s="64"/>
      <c r="H140" s="69"/>
      <c r="I140" s="85"/>
      <c r="J140" s="86"/>
      <c r="K140" s="86"/>
    </row>
    <row r="141" spans="1:46" ht="14.25" customHeight="1" x14ac:dyDescent="0.25">
      <c r="H141" s="69"/>
      <c r="I141" s="85"/>
      <c r="J141" s="86"/>
      <c r="K141" s="86"/>
      <c r="L141" s="87"/>
      <c r="P141" s="88" t="s">
        <v>42</v>
      </c>
    </row>
    <row r="142" spans="1:46" ht="14.25" customHeight="1" x14ac:dyDescent="0.25">
      <c r="C142" s="33"/>
      <c r="D142" s="89"/>
      <c r="E142" s="89"/>
      <c r="L142" s="87"/>
      <c r="P142" s="88"/>
      <c r="Q142" s="267" t="s">
        <v>43</v>
      </c>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row>
    <row r="143" spans="1:46" ht="14.25" customHeight="1" x14ac:dyDescent="0.25">
      <c r="A143" s="90" t="s">
        <v>44</v>
      </c>
      <c r="B143" s="91" t="s">
        <v>45</v>
      </c>
      <c r="C143" s="91" t="s">
        <v>16</v>
      </c>
      <c r="D143" s="92" t="s">
        <v>17</v>
      </c>
      <c r="E143" s="92" t="s">
        <v>46</v>
      </c>
      <c r="F143" s="91" t="s">
        <v>47</v>
      </c>
      <c r="G143" s="91" t="s">
        <v>48</v>
      </c>
      <c r="H143" s="93" t="s">
        <v>18</v>
      </c>
      <c r="I143" s="92" t="s">
        <v>19</v>
      </c>
      <c r="J143" s="92" t="s">
        <v>49</v>
      </c>
      <c r="K143" s="92" t="s">
        <v>50</v>
      </c>
      <c r="L143" s="259" t="s">
        <v>20</v>
      </c>
      <c r="M143" s="260"/>
      <c r="N143" s="261"/>
      <c r="Q143" s="94">
        <v>1</v>
      </c>
      <c r="R143" s="94">
        <v>2</v>
      </c>
      <c r="S143" s="94">
        <v>3</v>
      </c>
      <c r="T143" s="94">
        <v>4</v>
      </c>
      <c r="U143" s="94">
        <v>5</v>
      </c>
      <c r="V143" s="94">
        <v>6</v>
      </c>
      <c r="W143" s="94">
        <v>7</v>
      </c>
      <c r="X143" s="94">
        <v>8</v>
      </c>
      <c r="Y143" s="94">
        <v>9</v>
      </c>
      <c r="Z143" s="94">
        <v>10</v>
      </c>
      <c r="AA143" s="94">
        <v>11</v>
      </c>
      <c r="AB143" s="94">
        <v>12</v>
      </c>
      <c r="AC143" s="94">
        <v>13</v>
      </c>
      <c r="AD143" s="94">
        <v>14</v>
      </c>
      <c r="AE143" s="94">
        <v>15</v>
      </c>
      <c r="AF143" s="94">
        <v>16</v>
      </c>
      <c r="AG143" s="94">
        <v>17</v>
      </c>
      <c r="AH143" s="94">
        <v>18</v>
      </c>
      <c r="AI143" s="94">
        <v>19</v>
      </c>
      <c r="AJ143" s="94">
        <v>20</v>
      </c>
      <c r="AK143" s="94">
        <v>21</v>
      </c>
      <c r="AL143" s="94">
        <v>22</v>
      </c>
      <c r="AM143" s="94">
        <v>23</v>
      </c>
      <c r="AN143" s="94">
        <v>24</v>
      </c>
      <c r="AO143" s="94">
        <v>25</v>
      </c>
      <c r="AP143" s="94">
        <v>26</v>
      </c>
      <c r="AQ143" s="94">
        <v>27</v>
      </c>
      <c r="AR143" s="94">
        <v>28</v>
      </c>
      <c r="AS143" s="94">
        <v>29</v>
      </c>
      <c r="AT143" s="94">
        <v>30</v>
      </c>
    </row>
    <row r="144" spans="1:46" ht="30" customHeight="1" x14ac:dyDescent="0.25">
      <c r="A144" s="95" t="s">
        <v>139</v>
      </c>
      <c r="B144" s="96" t="s">
        <v>4</v>
      </c>
      <c r="C144" s="97" t="s">
        <v>141</v>
      </c>
      <c r="D144" s="98">
        <v>0.5</v>
      </c>
      <c r="E144" s="99">
        <v>65000</v>
      </c>
      <c r="F144" s="100"/>
      <c r="G144" s="100"/>
      <c r="H144" s="111">
        <f>(D144*E144)*1.2</f>
        <v>39000</v>
      </c>
      <c r="I144" s="102">
        <v>1</v>
      </c>
      <c r="J144" s="102">
        <v>10</v>
      </c>
      <c r="K144" s="102">
        <v>1</v>
      </c>
      <c r="L144" s="286" t="s">
        <v>182</v>
      </c>
      <c r="M144" s="263"/>
      <c r="N144" s="258"/>
      <c r="P144" s="248" t="s">
        <v>51</v>
      </c>
      <c r="Q144" s="103">
        <f t="shared" ref="Q144:AT144" si="58">IF(Q$32&lt;$I144,0,IF(Q$32=$I144,$H144,IF(Q$32&gt;((($J144-1)*$K144)+$I144),0,IF(ROUND((Q$32-$I144)/$K144,0)=ROUND((Q$32-$I144)/$K144,1),$H144,0))))</f>
        <v>39000</v>
      </c>
      <c r="R144" s="103">
        <f t="shared" si="58"/>
        <v>39000</v>
      </c>
      <c r="S144" s="103">
        <f t="shared" si="58"/>
        <v>39000</v>
      </c>
      <c r="T144" s="103">
        <f t="shared" si="58"/>
        <v>39000</v>
      </c>
      <c r="U144" s="103">
        <f t="shared" si="58"/>
        <v>39000</v>
      </c>
      <c r="V144" s="103">
        <f t="shared" si="58"/>
        <v>39000</v>
      </c>
      <c r="W144" s="103">
        <f t="shared" si="58"/>
        <v>39000</v>
      </c>
      <c r="X144" s="103">
        <f t="shared" si="58"/>
        <v>39000</v>
      </c>
      <c r="Y144" s="103">
        <f t="shared" si="58"/>
        <v>39000</v>
      </c>
      <c r="Z144" s="103">
        <f t="shared" si="58"/>
        <v>39000</v>
      </c>
      <c r="AA144" s="104">
        <f t="shared" si="58"/>
        <v>0</v>
      </c>
      <c r="AB144" s="104">
        <f t="shared" si="58"/>
        <v>0</v>
      </c>
      <c r="AC144" s="104">
        <f t="shared" si="58"/>
        <v>0</v>
      </c>
      <c r="AD144" s="104">
        <f t="shared" si="58"/>
        <v>0</v>
      </c>
      <c r="AE144" s="104">
        <f t="shared" si="58"/>
        <v>0</v>
      </c>
      <c r="AF144" s="104">
        <f t="shared" si="58"/>
        <v>0</v>
      </c>
      <c r="AG144" s="104">
        <f t="shared" si="58"/>
        <v>0</v>
      </c>
      <c r="AH144" s="104">
        <f t="shared" si="58"/>
        <v>0</v>
      </c>
      <c r="AI144" s="104">
        <f t="shared" si="58"/>
        <v>0</v>
      </c>
      <c r="AJ144" s="104">
        <f t="shared" si="58"/>
        <v>0</v>
      </c>
      <c r="AK144" s="104">
        <f t="shared" si="58"/>
        <v>0</v>
      </c>
      <c r="AL144" s="104">
        <f t="shared" si="58"/>
        <v>0</v>
      </c>
      <c r="AM144" s="104">
        <f t="shared" si="58"/>
        <v>0</v>
      </c>
      <c r="AN144" s="104">
        <f t="shared" si="58"/>
        <v>0</v>
      </c>
      <c r="AO144" s="104">
        <f t="shared" si="58"/>
        <v>0</v>
      </c>
      <c r="AP144" s="104">
        <f t="shared" si="58"/>
        <v>0</v>
      </c>
      <c r="AQ144" s="104">
        <f t="shared" si="58"/>
        <v>0</v>
      </c>
      <c r="AR144" s="104">
        <f t="shared" si="58"/>
        <v>0</v>
      </c>
      <c r="AS144" s="104">
        <f t="shared" si="58"/>
        <v>0</v>
      </c>
      <c r="AT144" s="104">
        <f t="shared" si="58"/>
        <v>0</v>
      </c>
    </row>
    <row r="145" spans="1:46" ht="30" customHeight="1" x14ac:dyDescent="0.25">
      <c r="A145" s="105" t="s">
        <v>139</v>
      </c>
      <c r="B145" s="106" t="s">
        <v>3</v>
      </c>
      <c r="C145" s="107" t="s">
        <v>183</v>
      </c>
      <c r="D145" s="108">
        <f>3*35*10</f>
        <v>1050</v>
      </c>
      <c r="E145" s="109">
        <v>23</v>
      </c>
      <c r="F145" s="110"/>
      <c r="G145" s="110"/>
      <c r="H145" s="111">
        <f>(D145*E145)</f>
        <v>24150</v>
      </c>
      <c r="I145" s="112">
        <v>1</v>
      </c>
      <c r="J145" s="112">
        <v>10</v>
      </c>
      <c r="K145" s="112">
        <v>1</v>
      </c>
      <c r="L145" s="250" t="s">
        <v>184</v>
      </c>
      <c r="M145" s="251"/>
      <c r="N145" s="252"/>
      <c r="P145" s="249"/>
      <c r="Q145" s="103">
        <f t="shared" ref="Q145:AT145" si="59">IF(Q$32&lt;$I145,0,IF(Q$32=$I145,$H145,IF(Q$32&gt;((($J145-1)*$K145)+$I145),0,IF(ROUND((Q$32-$I145)/$K145,0)=ROUND((Q$32-$I145)/$K145,1),$H145,0))))</f>
        <v>24150</v>
      </c>
      <c r="R145" s="103">
        <f t="shared" si="59"/>
        <v>24150</v>
      </c>
      <c r="S145" s="103">
        <f t="shared" si="59"/>
        <v>24150</v>
      </c>
      <c r="T145" s="103">
        <f t="shared" si="59"/>
        <v>24150</v>
      </c>
      <c r="U145" s="103">
        <f t="shared" si="59"/>
        <v>24150</v>
      </c>
      <c r="V145" s="103">
        <f t="shared" si="59"/>
        <v>24150</v>
      </c>
      <c r="W145" s="103">
        <f t="shared" si="59"/>
        <v>24150</v>
      </c>
      <c r="X145" s="103">
        <f t="shared" si="59"/>
        <v>24150</v>
      </c>
      <c r="Y145" s="103">
        <f t="shared" si="59"/>
        <v>24150</v>
      </c>
      <c r="Z145" s="103">
        <f t="shared" si="59"/>
        <v>24150</v>
      </c>
      <c r="AA145" s="104">
        <f t="shared" si="59"/>
        <v>0</v>
      </c>
      <c r="AB145" s="104">
        <f t="shared" si="59"/>
        <v>0</v>
      </c>
      <c r="AC145" s="104">
        <f t="shared" si="59"/>
        <v>0</v>
      </c>
      <c r="AD145" s="104">
        <f t="shared" si="59"/>
        <v>0</v>
      </c>
      <c r="AE145" s="104">
        <f t="shared" si="59"/>
        <v>0</v>
      </c>
      <c r="AF145" s="104">
        <f t="shared" si="59"/>
        <v>0</v>
      </c>
      <c r="AG145" s="104">
        <f t="shared" si="59"/>
        <v>0</v>
      </c>
      <c r="AH145" s="104">
        <f t="shared" si="59"/>
        <v>0</v>
      </c>
      <c r="AI145" s="104">
        <f t="shared" si="59"/>
        <v>0</v>
      </c>
      <c r="AJ145" s="104">
        <f t="shared" si="59"/>
        <v>0</v>
      </c>
      <c r="AK145" s="104">
        <f t="shared" si="59"/>
        <v>0</v>
      </c>
      <c r="AL145" s="104">
        <f t="shared" si="59"/>
        <v>0</v>
      </c>
      <c r="AM145" s="104">
        <f t="shared" si="59"/>
        <v>0</v>
      </c>
      <c r="AN145" s="104">
        <f t="shared" si="59"/>
        <v>0</v>
      </c>
      <c r="AO145" s="104">
        <f t="shared" si="59"/>
        <v>0</v>
      </c>
      <c r="AP145" s="104">
        <f t="shared" si="59"/>
        <v>0</v>
      </c>
      <c r="AQ145" s="104">
        <f t="shared" si="59"/>
        <v>0</v>
      </c>
      <c r="AR145" s="104">
        <f t="shared" si="59"/>
        <v>0</v>
      </c>
      <c r="AS145" s="104">
        <f t="shared" si="59"/>
        <v>0</v>
      </c>
      <c r="AT145" s="104">
        <f t="shared" si="59"/>
        <v>0</v>
      </c>
    </row>
    <row r="146" spans="1:46" ht="30" customHeight="1" x14ac:dyDescent="0.25">
      <c r="A146" s="105" t="s">
        <v>12</v>
      </c>
      <c r="B146" s="106" t="s">
        <v>150</v>
      </c>
      <c r="C146" s="107" t="s">
        <v>185</v>
      </c>
      <c r="D146" s="108">
        <v>3</v>
      </c>
      <c r="E146" s="109">
        <v>3000</v>
      </c>
      <c r="F146" s="113"/>
      <c r="G146" s="113"/>
      <c r="H146" s="111">
        <f t="shared" ref="H146:H159" si="60">D146*E146</f>
        <v>9000</v>
      </c>
      <c r="I146" s="112">
        <v>1</v>
      </c>
      <c r="J146" s="112">
        <v>10</v>
      </c>
      <c r="K146" s="112">
        <v>1</v>
      </c>
      <c r="L146" s="250" t="s">
        <v>186</v>
      </c>
      <c r="M146" s="251"/>
      <c r="N146" s="252"/>
      <c r="P146" s="249"/>
      <c r="Q146" s="103">
        <f t="shared" ref="Q146:AT146" si="61">IF(Q$32&lt;$I146,0,IF(Q$32=$I146,$H146,IF(Q$32&gt;((($J146-1)*$K146)+$I146),0,IF(ROUND((Q$32-$I146)/$K146,0)=ROUND((Q$32-$I146)/$K146,1),$H146,0))))</f>
        <v>9000</v>
      </c>
      <c r="R146" s="103">
        <f t="shared" si="61"/>
        <v>9000</v>
      </c>
      <c r="S146" s="103">
        <f t="shared" si="61"/>
        <v>9000</v>
      </c>
      <c r="T146" s="103">
        <f t="shared" si="61"/>
        <v>9000</v>
      </c>
      <c r="U146" s="103">
        <f t="shared" si="61"/>
        <v>9000</v>
      </c>
      <c r="V146" s="103">
        <f t="shared" si="61"/>
        <v>9000</v>
      </c>
      <c r="W146" s="103">
        <f t="shared" si="61"/>
        <v>9000</v>
      </c>
      <c r="X146" s="103">
        <f t="shared" si="61"/>
        <v>9000</v>
      </c>
      <c r="Y146" s="103">
        <f t="shared" si="61"/>
        <v>9000</v>
      </c>
      <c r="Z146" s="103">
        <f t="shared" si="61"/>
        <v>9000</v>
      </c>
      <c r="AA146" s="104">
        <f t="shared" si="61"/>
        <v>0</v>
      </c>
      <c r="AB146" s="104">
        <f t="shared" si="61"/>
        <v>0</v>
      </c>
      <c r="AC146" s="104">
        <f t="shared" si="61"/>
        <v>0</v>
      </c>
      <c r="AD146" s="104">
        <f t="shared" si="61"/>
        <v>0</v>
      </c>
      <c r="AE146" s="104">
        <f t="shared" si="61"/>
        <v>0</v>
      </c>
      <c r="AF146" s="104">
        <f t="shared" si="61"/>
        <v>0</v>
      </c>
      <c r="AG146" s="104">
        <f t="shared" si="61"/>
        <v>0</v>
      </c>
      <c r="AH146" s="104">
        <f t="shared" si="61"/>
        <v>0</v>
      </c>
      <c r="AI146" s="104">
        <f t="shared" si="61"/>
        <v>0</v>
      </c>
      <c r="AJ146" s="104">
        <f t="shared" si="61"/>
        <v>0</v>
      </c>
      <c r="AK146" s="104">
        <f t="shared" si="61"/>
        <v>0</v>
      </c>
      <c r="AL146" s="104">
        <f t="shared" si="61"/>
        <v>0</v>
      </c>
      <c r="AM146" s="104">
        <f t="shared" si="61"/>
        <v>0</v>
      </c>
      <c r="AN146" s="104">
        <f t="shared" si="61"/>
        <v>0</v>
      </c>
      <c r="AO146" s="104">
        <f t="shared" si="61"/>
        <v>0</v>
      </c>
      <c r="AP146" s="104">
        <f t="shared" si="61"/>
        <v>0</v>
      </c>
      <c r="AQ146" s="104">
        <f t="shared" si="61"/>
        <v>0</v>
      </c>
      <c r="AR146" s="104">
        <f t="shared" si="61"/>
        <v>0</v>
      </c>
      <c r="AS146" s="104">
        <f t="shared" si="61"/>
        <v>0</v>
      </c>
      <c r="AT146" s="104">
        <f t="shared" si="61"/>
        <v>0</v>
      </c>
    </row>
    <row r="147" spans="1:46" ht="30" customHeight="1" x14ac:dyDescent="0.25">
      <c r="A147" s="105" t="s">
        <v>12</v>
      </c>
      <c r="B147" s="106" t="s">
        <v>187</v>
      </c>
      <c r="C147" s="107" t="s">
        <v>185</v>
      </c>
      <c r="D147" s="108">
        <v>100</v>
      </c>
      <c r="E147" s="114">
        <v>4000</v>
      </c>
      <c r="F147" s="113"/>
      <c r="G147" s="113"/>
      <c r="H147" s="111">
        <f t="shared" si="60"/>
        <v>400000</v>
      </c>
      <c r="I147" s="112">
        <v>1</v>
      </c>
      <c r="J147" s="112">
        <v>2</v>
      </c>
      <c r="K147" s="112">
        <v>5</v>
      </c>
      <c r="L147" s="250" t="s">
        <v>188</v>
      </c>
      <c r="M147" s="251"/>
      <c r="N147" s="252"/>
      <c r="P147" s="249"/>
      <c r="Q147" s="103">
        <f t="shared" ref="Q147:AT147" si="62">IF(Q$32&lt;$I147,0,IF(Q$32=$I147,$H147,IF(Q$32&gt;((($J147-1)*$K147)+$I147),0,IF(ROUND((Q$32-$I147)/$K147,0)=ROUND((Q$32-$I147)/$K147,1),$H147,0))))</f>
        <v>400000</v>
      </c>
      <c r="R147" s="104">
        <f t="shared" si="62"/>
        <v>0</v>
      </c>
      <c r="S147" s="104">
        <f t="shared" si="62"/>
        <v>0</v>
      </c>
      <c r="T147" s="104">
        <f t="shared" si="62"/>
        <v>0</v>
      </c>
      <c r="U147" s="104">
        <f t="shared" si="62"/>
        <v>0</v>
      </c>
      <c r="V147" s="103">
        <f t="shared" si="62"/>
        <v>400000</v>
      </c>
      <c r="W147" s="104">
        <f t="shared" si="62"/>
        <v>0</v>
      </c>
      <c r="X147" s="104">
        <f t="shared" si="62"/>
        <v>0</v>
      </c>
      <c r="Y147" s="104">
        <f t="shared" si="62"/>
        <v>0</v>
      </c>
      <c r="Z147" s="104">
        <f t="shared" si="62"/>
        <v>0</v>
      </c>
      <c r="AA147" s="104">
        <f t="shared" si="62"/>
        <v>0</v>
      </c>
      <c r="AB147" s="104">
        <f t="shared" si="62"/>
        <v>0</v>
      </c>
      <c r="AC147" s="104">
        <f t="shared" si="62"/>
        <v>0</v>
      </c>
      <c r="AD147" s="104">
        <f t="shared" si="62"/>
        <v>0</v>
      </c>
      <c r="AE147" s="104">
        <f t="shared" si="62"/>
        <v>0</v>
      </c>
      <c r="AF147" s="104">
        <f t="shared" si="62"/>
        <v>0</v>
      </c>
      <c r="AG147" s="104">
        <f t="shared" si="62"/>
        <v>0</v>
      </c>
      <c r="AH147" s="104">
        <f t="shared" si="62"/>
        <v>0</v>
      </c>
      <c r="AI147" s="104">
        <f t="shared" si="62"/>
        <v>0</v>
      </c>
      <c r="AJ147" s="104">
        <f t="shared" si="62"/>
        <v>0</v>
      </c>
      <c r="AK147" s="104">
        <f t="shared" si="62"/>
        <v>0</v>
      </c>
      <c r="AL147" s="104">
        <f t="shared" si="62"/>
        <v>0</v>
      </c>
      <c r="AM147" s="104">
        <f t="shared" si="62"/>
        <v>0</v>
      </c>
      <c r="AN147" s="104">
        <f t="shared" si="62"/>
        <v>0</v>
      </c>
      <c r="AO147" s="104">
        <f t="shared" si="62"/>
        <v>0</v>
      </c>
      <c r="AP147" s="104">
        <f t="shared" si="62"/>
        <v>0</v>
      </c>
      <c r="AQ147" s="104">
        <f t="shared" si="62"/>
        <v>0</v>
      </c>
      <c r="AR147" s="104">
        <f t="shared" si="62"/>
        <v>0</v>
      </c>
      <c r="AS147" s="104">
        <f t="shared" si="62"/>
        <v>0</v>
      </c>
      <c r="AT147" s="104">
        <f t="shared" si="62"/>
        <v>0</v>
      </c>
    </row>
    <row r="148" spans="1:46" ht="30" customHeight="1" x14ac:dyDescent="0.25">
      <c r="A148" s="105" t="s">
        <v>12</v>
      </c>
      <c r="B148" s="106" t="s">
        <v>189</v>
      </c>
      <c r="C148" s="107" t="s">
        <v>185</v>
      </c>
      <c r="D148" s="108">
        <v>1</v>
      </c>
      <c r="E148" s="109">
        <v>10000</v>
      </c>
      <c r="F148" s="113"/>
      <c r="G148" s="113"/>
      <c r="H148" s="111">
        <f t="shared" si="60"/>
        <v>10000</v>
      </c>
      <c r="I148" s="112">
        <v>1</v>
      </c>
      <c r="J148" s="112">
        <v>10</v>
      </c>
      <c r="K148" s="112">
        <v>1</v>
      </c>
      <c r="L148" s="250" t="s">
        <v>190</v>
      </c>
      <c r="M148" s="251"/>
      <c r="N148" s="252"/>
      <c r="P148" s="249"/>
      <c r="Q148" s="103">
        <f t="shared" ref="Q148:AT148" si="63">IF(Q$32&lt;$I148,0,IF(Q$32=$I148,$H148,IF(Q$32&gt;((($J148-1)*$K148)+$I148),0,IF(ROUND((Q$32-$I148)/$K148,0)=ROUND((Q$32-$I148)/$K148,1),$H148,0))))</f>
        <v>10000</v>
      </c>
      <c r="R148" s="103">
        <f t="shared" si="63"/>
        <v>10000</v>
      </c>
      <c r="S148" s="103">
        <f t="shared" si="63"/>
        <v>10000</v>
      </c>
      <c r="T148" s="103">
        <f t="shared" si="63"/>
        <v>10000</v>
      </c>
      <c r="U148" s="103">
        <f t="shared" si="63"/>
        <v>10000</v>
      </c>
      <c r="V148" s="103">
        <f t="shared" si="63"/>
        <v>10000</v>
      </c>
      <c r="W148" s="103">
        <f t="shared" si="63"/>
        <v>10000</v>
      </c>
      <c r="X148" s="103">
        <f t="shared" si="63"/>
        <v>10000</v>
      </c>
      <c r="Y148" s="103">
        <f t="shared" si="63"/>
        <v>10000</v>
      </c>
      <c r="Z148" s="103">
        <f t="shared" si="63"/>
        <v>10000</v>
      </c>
      <c r="AA148" s="104">
        <f t="shared" si="63"/>
        <v>0</v>
      </c>
      <c r="AB148" s="104">
        <f t="shared" si="63"/>
        <v>0</v>
      </c>
      <c r="AC148" s="104">
        <f t="shared" si="63"/>
        <v>0</v>
      </c>
      <c r="AD148" s="104">
        <f t="shared" si="63"/>
        <v>0</v>
      </c>
      <c r="AE148" s="104">
        <f t="shared" si="63"/>
        <v>0</v>
      </c>
      <c r="AF148" s="104">
        <f t="shared" si="63"/>
        <v>0</v>
      </c>
      <c r="AG148" s="104">
        <f t="shared" si="63"/>
        <v>0</v>
      </c>
      <c r="AH148" s="104">
        <f t="shared" si="63"/>
        <v>0</v>
      </c>
      <c r="AI148" s="104">
        <f t="shared" si="63"/>
        <v>0</v>
      </c>
      <c r="AJ148" s="104">
        <f t="shared" si="63"/>
        <v>0</v>
      </c>
      <c r="AK148" s="104">
        <f t="shared" si="63"/>
        <v>0</v>
      </c>
      <c r="AL148" s="104">
        <f t="shared" si="63"/>
        <v>0</v>
      </c>
      <c r="AM148" s="104">
        <f t="shared" si="63"/>
        <v>0</v>
      </c>
      <c r="AN148" s="104">
        <f t="shared" si="63"/>
        <v>0</v>
      </c>
      <c r="AO148" s="104">
        <f t="shared" si="63"/>
        <v>0</v>
      </c>
      <c r="AP148" s="104">
        <f t="shared" si="63"/>
        <v>0</v>
      </c>
      <c r="AQ148" s="104">
        <f t="shared" si="63"/>
        <v>0</v>
      </c>
      <c r="AR148" s="104">
        <f t="shared" si="63"/>
        <v>0</v>
      </c>
      <c r="AS148" s="104">
        <f t="shared" si="63"/>
        <v>0</v>
      </c>
      <c r="AT148" s="104">
        <f t="shared" si="63"/>
        <v>0</v>
      </c>
    </row>
    <row r="149" spans="1:46" ht="30" hidden="1" customHeight="1" x14ac:dyDescent="0.25">
      <c r="A149" s="105"/>
      <c r="B149" s="106"/>
      <c r="C149" s="107"/>
      <c r="D149" s="108"/>
      <c r="E149" s="114"/>
      <c r="F149" s="113"/>
      <c r="G149" s="113"/>
      <c r="H149" s="111">
        <f t="shared" si="60"/>
        <v>0</v>
      </c>
      <c r="I149" s="112"/>
      <c r="J149" s="112"/>
      <c r="K149" s="112"/>
      <c r="L149" s="250"/>
      <c r="M149" s="251"/>
      <c r="N149" s="252"/>
      <c r="P149" s="249"/>
      <c r="Q149" s="104">
        <f t="shared" ref="Q149:AT149" si="64">IF(Q$32&lt;$I149,0,IF(Q$32=$I149,$H149,IF(Q$32&gt;((($J149-1)*$K149)+$I149),0,IF(ROUND((Q$32-$I149)/$K149,0)=ROUND((Q$32-$I149)/$K149,1),$H149,0))))</f>
        <v>0</v>
      </c>
      <c r="R149" s="104">
        <f t="shared" si="64"/>
        <v>0</v>
      </c>
      <c r="S149" s="104">
        <f t="shared" si="64"/>
        <v>0</v>
      </c>
      <c r="T149" s="104">
        <f t="shared" si="64"/>
        <v>0</v>
      </c>
      <c r="U149" s="104">
        <f t="shared" si="64"/>
        <v>0</v>
      </c>
      <c r="V149" s="104">
        <f t="shared" si="64"/>
        <v>0</v>
      </c>
      <c r="W149" s="104">
        <f t="shared" si="64"/>
        <v>0</v>
      </c>
      <c r="X149" s="104">
        <f t="shared" si="64"/>
        <v>0</v>
      </c>
      <c r="Y149" s="104">
        <f t="shared" si="64"/>
        <v>0</v>
      </c>
      <c r="Z149" s="104">
        <f t="shared" si="64"/>
        <v>0</v>
      </c>
      <c r="AA149" s="104">
        <f t="shared" si="64"/>
        <v>0</v>
      </c>
      <c r="AB149" s="104">
        <f t="shared" si="64"/>
        <v>0</v>
      </c>
      <c r="AC149" s="104">
        <f t="shared" si="64"/>
        <v>0</v>
      </c>
      <c r="AD149" s="104">
        <f t="shared" si="64"/>
        <v>0</v>
      </c>
      <c r="AE149" s="104">
        <f t="shared" si="64"/>
        <v>0</v>
      </c>
      <c r="AF149" s="104">
        <f t="shared" si="64"/>
        <v>0</v>
      </c>
      <c r="AG149" s="104">
        <f t="shared" si="64"/>
        <v>0</v>
      </c>
      <c r="AH149" s="104">
        <f t="shared" si="64"/>
        <v>0</v>
      </c>
      <c r="AI149" s="104">
        <f t="shared" si="64"/>
        <v>0</v>
      </c>
      <c r="AJ149" s="104">
        <f t="shared" si="64"/>
        <v>0</v>
      </c>
      <c r="AK149" s="104">
        <f t="shared" si="64"/>
        <v>0</v>
      </c>
      <c r="AL149" s="104">
        <f t="shared" si="64"/>
        <v>0</v>
      </c>
      <c r="AM149" s="104">
        <f t="shared" si="64"/>
        <v>0</v>
      </c>
      <c r="AN149" s="104">
        <f t="shared" si="64"/>
        <v>0</v>
      </c>
      <c r="AO149" s="104">
        <f t="shared" si="64"/>
        <v>0</v>
      </c>
      <c r="AP149" s="104">
        <f t="shared" si="64"/>
        <v>0</v>
      </c>
      <c r="AQ149" s="104">
        <f t="shared" si="64"/>
        <v>0</v>
      </c>
      <c r="AR149" s="104">
        <f t="shared" si="64"/>
        <v>0</v>
      </c>
      <c r="AS149" s="104">
        <f t="shared" si="64"/>
        <v>0</v>
      </c>
      <c r="AT149" s="104">
        <f t="shared" si="64"/>
        <v>0</v>
      </c>
    </row>
    <row r="150" spans="1:46" ht="30" hidden="1" customHeight="1" x14ac:dyDescent="0.25">
      <c r="A150" s="105"/>
      <c r="B150" s="106"/>
      <c r="C150" s="107"/>
      <c r="D150" s="108"/>
      <c r="E150" s="108"/>
      <c r="F150" s="113"/>
      <c r="G150" s="113"/>
      <c r="H150" s="111">
        <f t="shared" si="60"/>
        <v>0</v>
      </c>
      <c r="I150" s="112"/>
      <c r="J150" s="112"/>
      <c r="K150" s="112"/>
      <c r="L150" s="250"/>
      <c r="M150" s="251"/>
      <c r="N150" s="252"/>
      <c r="P150" s="249"/>
      <c r="Q150" s="104">
        <f t="shared" ref="Q150:AT150" si="65">IF(Q$32&lt;$I150,0,IF(Q$32=$I150,$H150,IF(Q$32&gt;((($J150-1)*$K150)+$I150),0,IF(ROUND((Q$32-$I150)/$K150,0)=ROUND((Q$32-$I150)/$K150,1),$H150,0))))</f>
        <v>0</v>
      </c>
      <c r="R150" s="104">
        <f t="shared" si="65"/>
        <v>0</v>
      </c>
      <c r="S150" s="104">
        <f t="shared" si="65"/>
        <v>0</v>
      </c>
      <c r="T150" s="104">
        <f t="shared" si="65"/>
        <v>0</v>
      </c>
      <c r="U150" s="104">
        <f t="shared" si="65"/>
        <v>0</v>
      </c>
      <c r="V150" s="104">
        <f t="shared" si="65"/>
        <v>0</v>
      </c>
      <c r="W150" s="104">
        <f t="shared" si="65"/>
        <v>0</v>
      </c>
      <c r="X150" s="104">
        <f t="shared" si="65"/>
        <v>0</v>
      </c>
      <c r="Y150" s="104">
        <f t="shared" si="65"/>
        <v>0</v>
      </c>
      <c r="Z150" s="104">
        <f t="shared" si="65"/>
        <v>0</v>
      </c>
      <c r="AA150" s="104">
        <f t="shared" si="65"/>
        <v>0</v>
      </c>
      <c r="AB150" s="104">
        <f t="shared" si="65"/>
        <v>0</v>
      </c>
      <c r="AC150" s="104">
        <f t="shared" si="65"/>
        <v>0</v>
      </c>
      <c r="AD150" s="104">
        <f t="shared" si="65"/>
        <v>0</v>
      </c>
      <c r="AE150" s="104">
        <f t="shared" si="65"/>
        <v>0</v>
      </c>
      <c r="AF150" s="104">
        <f t="shared" si="65"/>
        <v>0</v>
      </c>
      <c r="AG150" s="104">
        <f t="shared" si="65"/>
        <v>0</v>
      </c>
      <c r="AH150" s="104">
        <f t="shared" si="65"/>
        <v>0</v>
      </c>
      <c r="AI150" s="104">
        <f t="shared" si="65"/>
        <v>0</v>
      </c>
      <c r="AJ150" s="104">
        <f t="shared" si="65"/>
        <v>0</v>
      </c>
      <c r="AK150" s="104">
        <f t="shared" si="65"/>
        <v>0</v>
      </c>
      <c r="AL150" s="104">
        <f t="shared" si="65"/>
        <v>0</v>
      </c>
      <c r="AM150" s="104">
        <f t="shared" si="65"/>
        <v>0</v>
      </c>
      <c r="AN150" s="104">
        <f t="shared" si="65"/>
        <v>0</v>
      </c>
      <c r="AO150" s="104">
        <f t="shared" si="65"/>
        <v>0</v>
      </c>
      <c r="AP150" s="104">
        <f t="shared" si="65"/>
        <v>0</v>
      </c>
      <c r="AQ150" s="104">
        <f t="shared" si="65"/>
        <v>0</v>
      </c>
      <c r="AR150" s="104">
        <f t="shared" si="65"/>
        <v>0</v>
      </c>
      <c r="AS150" s="104">
        <f t="shared" si="65"/>
        <v>0</v>
      </c>
      <c r="AT150" s="104">
        <f t="shared" si="65"/>
        <v>0</v>
      </c>
    </row>
    <row r="151" spans="1:46" ht="30" hidden="1" customHeight="1" x14ac:dyDescent="0.25">
      <c r="A151" s="115"/>
      <c r="B151" s="106"/>
      <c r="C151" s="107"/>
      <c r="D151" s="108"/>
      <c r="E151" s="108"/>
      <c r="F151" s="113"/>
      <c r="G151" s="113"/>
      <c r="H151" s="111">
        <f t="shared" si="60"/>
        <v>0</v>
      </c>
      <c r="I151" s="112"/>
      <c r="J151" s="112"/>
      <c r="K151" s="112"/>
      <c r="L151" s="250"/>
      <c r="M151" s="251"/>
      <c r="N151" s="252"/>
      <c r="P151" s="249"/>
      <c r="Q151" s="104">
        <f t="shared" ref="Q151:AT151" si="66">IF(Q$32&lt;$I151,0,IF(Q$32=$I151,$H151,IF(Q$32&gt;((($J151-1)*$K151)+$I151),0,IF(ROUND((Q$32-$I151)/$K151,0)=ROUND((Q$32-$I151)/$K151,1),$H151,0))))</f>
        <v>0</v>
      </c>
      <c r="R151" s="104">
        <f t="shared" si="66"/>
        <v>0</v>
      </c>
      <c r="S151" s="104">
        <f t="shared" si="66"/>
        <v>0</v>
      </c>
      <c r="T151" s="104">
        <f t="shared" si="66"/>
        <v>0</v>
      </c>
      <c r="U151" s="104">
        <f t="shared" si="66"/>
        <v>0</v>
      </c>
      <c r="V151" s="104">
        <f t="shared" si="66"/>
        <v>0</v>
      </c>
      <c r="W151" s="104">
        <f t="shared" si="66"/>
        <v>0</v>
      </c>
      <c r="X151" s="104">
        <f t="shared" si="66"/>
        <v>0</v>
      </c>
      <c r="Y151" s="104">
        <f t="shared" si="66"/>
        <v>0</v>
      </c>
      <c r="Z151" s="104">
        <f t="shared" si="66"/>
        <v>0</v>
      </c>
      <c r="AA151" s="104">
        <f t="shared" si="66"/>
        <v>0</v>
      </c>
      <c r="AB151" s="104">
        <f t="shared" si="66"/>
        <v>0</v>
      </c>
      <c r="AC151" s="104">
        <f t="shared" si="66"/>
        <v>0</v>
      </c>
      <c r="AD151" s="104">
        <f t="shared" si="66"/>
        <v>0</v>
      </c>
      <c r="AE151" s="104">
        <f t="shared" si="66"/>
        <v>0</v>
      </c>
      <c r="AF151" s="104">
        <f t="shared" si="66"/>
        <v>0</v>
      </c>
      <c r="AG151" s="104">
        <f t="shared" si="66"/>
        <v>0</v>
      </c>
      <c r="AH151" s="104">
        <f t="shared" si="66"/>
        <v>0</v>
      </c>
      <c r="AI151" s="104">
        <f t="shared" si="66"/>
        <v>0</v>
      </c>
      <c r="AJ151" s="104">
        <f t="shared" si="66"/>
        <v>0</v>
      </c>
      <c r="AK151" s="104">
        <f t="shared" si="66"/>
        <v>0</v>
      </c>
      <c r="AL151" s="104">
        <f t="shared" si="66"/>
        <v>0</v>
      </c>
      <c r="AM151" s="104">
        <f t="shared" si="66"/>
        <v>0</v>
      </c>
      <c r="AN151" s="104">
        <f t="shared" si="66"/>
        <v>0</v>
      </c>
      <c r="AO151" s="104">
        <f t="shared" si="66"/>
        <v>0</v>
      </c>
      <c r="AP151" s="104">
        <f t="shared" si="66"/>
        <v>0</v>
      </c>
      <c r="AQ151" s="104">
        <f t="shared" si="66"/>
        <v>0</v>
      </c>
      <c r="AR151" s="104">
        <f t="shared" si="66"/>
        <v>0</v>
      </c>
      <c r="AS151" s="104">
        <f t="shared" si="66"/>
        <v>0</v>
      </c>
      <c r="AT151" s="104">
        <f t="shared" si="66"/>
        <v>0</v>
      </c>
    </row>
    <row r="152" spans="1:46" ht="30" hidden="1" customHeight="1" x14ac:dyDescent="0.25">
      <c r="A152" s="105"/>
      <c r="B152" s="106"/>
      <c r="C152" s="107"/>
      <c r="D152" s="108"/>
      <c r="E152" s="116"/>
      <c r="F152" s="113"/>
      <c r="G152" s="113"/>
      <c r="H152" s="111">
        <f t="shared" si="60"/>
        <v>0</v>
      </c>
      <c r="I152" s="112"/>
      <c r="J152" s="112"/>
      <c r="K152" s="112"/>
      <c r="L152" s="250"/>
      <c r="M152" s="251"/>
      <c r="N152" s="252"/>
      <c r="P152" s="249"/>
      <c r="Q152" s="104">
        <f t="shared" ref="Q152:AT152" si="67">IF(Q$32&lt;$I152,0,IF(Q$32=$I152,$H152,IF(Q$32&gt;((($J152-1)*$K152)+$I152),0,IF(ROUND((Q$32-$I152)/$K152,0)=ROUND((Q$32-$I152)/$K152,1),$H152,0))))</f>
        <v>0</v>
      </c>
      <c r="R152" s="104">
        <f t="shared" si="67"/>
        <v>0</v>
      </c>
      <c r="S152" s="104">
        <f t="shared" si="67"/>
        <v>0</v>
      </c>
      <c r="T152" s="104">
        <f t="shared" si="67"/>
        <v>0</v>
      </c>
      <c r="U152" s="104">
        <f t="shared" si="67"/>
        <v>0</v>
      </c>
      <c r="V152" s="104">
        <f t="shared" si="67"/>
        <v>0</v>
      </c>
      <c r="W152" s="104">
        <f t="shared" si="67"/>
        <v>0</v>
      </c>
      <c r="X152" s="104">
        <f t="shared" si="67"/>
        <v>0</v>
      </c>
      <c r="Y152" s="104">
        <f t="shared" si="67"/>
        <v>0</v>
      </c>
      <c r="Z152" s="104">
        <f t="shared" si="67"/>
        <v>0</v>
      </c>
      <c r="AA152" s="104">
        <f t="shared" si="67"/>
        <v>0</v>
      </c>
      <c r="AB152" s="104">
        <f t="shared" si="67"/>
        <v>0</v>
      </c>
      <c r="AC152" s="104">
        <f t="shared" si="67"/>
        <v>0</v>
      </c>
      <c r="AD152" s="104">
        <f t="shared" si="67"/>
        <v>0</v>
      </c>
      <c r="AE152" s="104">
        <f t="shared" si="67"/>
        <v>0</v>
      </c>
      <c r="AF152" s="104">
        <f t="shared" si="67"/>
        <v>0</v>
      </c>
      <c r="AG152" s="104">
        <f t="shared" si="67"/>
        <v>0</v>
      </c>
      <c r="AH152" s="104">
        <f t="shared" si="67"/>
        <v>0</v>
      </c>
      <c r="AI152" s="104">
        <f t="shared" si="67"/>
        <v>0</v>
      </c>
      <c r="AJ152" s="104">
        <f t="shared" si="67"/>
        <v>0</v>
      </c>
      <c r="AK152" s="104">
        <f t="shared" si="67"/>
        <v>0</v>
      </c>
      <c r="AL152" s="104">
        <f t="shared" si="67"/>
        <v>0</v>
      </c>
      <c r="AM152" s="104">
        <f t="shared" si="67"/>
        <v>0</v>
      </c>
      <c r="AN152" s="104">
        <f t="shared" si="67"/>
        <v>0</v>
      </c>
      <c r="AO152" s="104">
        <f t="shared" si="67"/>
        <v>0</v>
      </c>
      <c r="AP152" s="104">
        <f t="shared" si="67"/>
        <v>0</v>
      </c>
      <c r="AQ152" s="104">
        <f t="shared" si="67"/>
        <v>0</v>
      </c>
      <c r="AR152" s="104">
        <f t="shared" si="67"/>
        <v>0</v>
      </c>
      <c r="AS152" s="104">
        <f t="shared" si="67"/>
        <v>0</v>
      </c>
      <c r="AT152" s="104">
        <f t="shared" si="67"/>
        <v>0</v>
      </c>
    </row>
    <row r="153" spans="1:46" ht="30" hidden="1" customHeight="1" x14ac:dyDescent="0.25">
      <c r="A153" s="105"/>
      <c r="B153" s="106"/>
      <c r="C153" s="107"/>
      <c r="D153" s="108"/>
      <c r="E153" s="108"/>
      <c r="F153" s="113"/>
      <c r="G153" s="113"/>
      <c r="H153" s="111">
        <f t="shared" si="60"/>
        <v>0</v>
      </c>
      <c r="I153" s="112"/>
      <c r="J153" s="112"/>
      <c r="K153" s="112"/>
      <c r="L153" s="250"/>
      <c r="M153" s="251"/>
      <c r="N153" s="252"/>
      <c r="P153" s="249"/>
      <c r="Q153" s="104">
        <f t="shared" ref="Q153:AT153" si="68">IF(Q$32&lt;$I153,0,IF(Q$32=$I153,$H153,IF(Q$32&gt;((($J153-1)*$K153)+$I153),0,IF(ROUND((Q$32-$I153)/$K153,0)=ROUND((Q$32-$I153)/$K153,1),$H153,0))))</f>
        <v>0</v>
      </c>
      <c r="R153" s="104">
        <f t="shared" si="68"/>
        <v>0</v>
      </c>
      <c r="S153" s="104">
        <f t="shared" si="68"/>
        <v>0</v>
      </c>
      <c r="T153" s="104">
        <f t="shared" si="68"/>
        <v>0</v>
      </c>
      <c r="U153" s="104">
        <f t="shared" si="68"/>
        <v>0</v>
      </c>
      <c r="V153" s="104">
        <f t="shared" si="68"/>
        <v>0</v>
      </c>
      <c r="W153" s="104">
        <f t="shared" si="68"/>
        <v>0</v>
      </c>
      <c r="X153" s="104">
        <f t="shared" si="68"/>
        <v>0</v>
      </c>
      <c r="Y153" s="104">
        <f t="shared" si="68"/>
        <v>0</v>
      </c>
      <c r="Z153" s="104">
        <f t="shared" si="68"/>
        <v>0</v>
      </c>
      <c r="AA153" s="104">
        <f t="shared" si="68"/>
        <v>0</v>
      </c>
      <c r="AB153" s="104">
        <f t="shared" si="68"/>
        <v>0</v>
      </c>
      <c r="AC153" s="104">
        <f t="shared" si="68"/>
        <v>0</v>
      </c>
      <c r="AD153" s="104">
        <f t="shared" si="68"/>
        <v>0</v>
      </c>
      <c r="AE153" s="104">
        <f t="shared" si="68"/>
        <v>0</v>
      </c>
      <c r="AF153" s="104">
        <f t="shared" si="68"/>
        <v>0</v>
      </c>
      <c r="AG153" s="104">
        <f t="shared" si="68"/>
        <v>0</v>
      </c>
      <c r="AH153" s="104">
        <f t="shared" si="68"/>
        <v>0</v>
      </c>
      <c r="AI153" s="104">
        <f t="shared" si="68"/>
        <v>0</v>
      </c>
      <c r="AJ153" s="104">
        <f t="shared" si="68"/>
        <v>0</v>
      </c>
      <c r="AK153" s="104">
        <f t="shared" si="68"/>
        <v>0</v>
      </c>
      <c r="AL153" s="104">
        <f t="shared" si="68"/>
        <v>0</v>
      </c>
      <c r="AM153" s="104">
        <f t="shared" si="68"/>
        <v>0</v>
      </c>
      <c r="AN153" s="104">
        <f t="shared" si="68"/>
        <v>0</v>
      </c>
      <c r="AO153" s="104">
        <f t="shared" si="68"/>
        <v>0</v>
      </c>
      <c r="AP153" s="104">
        <f t="shared" si="68"/>
        <v>0</v>
      </c>
      <c r="AQ153" s="104">
        <f t="shared" si="68"/>
        <v>0</v>
      </c>
      <c r="AR153" s="104">
        <f t="shared" si="68"/>
        <v>0</v>
      </c>
      <c r="AS153" s="104">
        <f t="shared" si="68"/>
        <v>0</v>
      </c>
      <c r="AT153" s="104">
        <f t="shared" si="68"/>
        <v>0</v>
      </c>
    </row>
    <row r="154" spans="1:46" ht="30" hidden="1" customHeight="1" x14ac:dyDescent="0.25">
      <c r="A154" s="105"/>
      <c r="B154" s="106"/>
      <c r="C154" s="107"/>
      <c r="D154" s="108"/>
      <c r="E154" s="108"/>
      <c r="F154" s="113"/>
      <c r="G154" s="113"/>
      <c r="H154" s="111">
        <f t="shared" si="60"/>
        <v>0</v>
      </c>
      <c r="I154" s="112"/>
      <c r="J154" s="112"/>
      <c r="K154" s="112"/>
      <c r="L154" s="250"/>
      <c r="M154" s="251"/>
      <c r="N154" s="252"/>
      <c r="P154" s="249"/>
      <c r="Q154" s="104">
        <f t="shared" ref="Q154:AT154" si="69">IF(Q$32&lt;$I154,0,IF(Q$32=$I154,$H154,IF(Q$32&gt;((($J154-1)*$K154)+$I154),0,IF(ROUND((Q$32-$I154)/$K154,0)=ROUND((Q$32-$I154)/$K154,1),$H154,0))))</f>
        <v>0</v>
      </c>
      <c r="R154" s="104">
        <f t="shared" si="69"/>
        <v>0</v>
      </c>
      <c r="S154" s="104">
        <f t="shared" si="69"/>
        <v>0</v>
      </c>
      <c r="T154" s="104">
        <f t="shared" si="69"/>
        <v>0</v>
      </c>
      <c r="U154" s="104">
        <f t="shared" si="69"/>
        <v>0</v>
      </c>
      <c r="V154" s="104">
        <f t="shared" si="69"/>
        <v>0</v>
      </c>
      <c r="W154" s="104">
        <f t="shared" si="69"/>
        <v>0</v>
      </c>
      <c r="X154" s="104">
        <f t="shared" si="69"/>
        <v>0</v>
      </c>
      <c r="Y154" s="104">
        <f t="shared" si="69"/>
        <v>0</v>
      </c>
      <c r="Z154" s="104">
        <f t="shared" si="69"/>
        <v>0</v>
      </c>
      <c r="AA154" s="104">
        <f t="shared" si="69"/>
        <v>0</v>
      </c>
      <c r="AB154" s="104">
        <f t="shared" si="69"/>
        <v>0</v>
      </c>
      <c r="AC154" s="104">
        <f t="shared" si="69"/>
        <v>0</v>
      </c>
      <c r="AD154" s="104">
        <f t="shared" si="69"/>
        <v>0</v>
      </c>
      <c r="AE154" s="104">
        <f t="shared" si="69"/>
        <v>0</v>
      </c>
      <c r="AF154" s="104">
        <f t="shared" si="69"/>
        <v>0</v>
      </c>
      <c r="AG154" s="104">
        <f t="shared" si="69"/>
        <v>0</v>
      </c>
      <c r="AH154" s="104">
        <f t="shared" si="69"/>
        <v>0</v>
      </c>
      <c r="AI154" s="104">
        <f t="shared" si="69"/>
        <v>0</v>
      </c>
      <c r="AJ154" s="104">
        <f t="shared" si="69"/>
        <v>0</v>
      </c>
      <c r="AK154" s="104">
        <f t="shared" si="69"/>
        <v>0</v>
      </c>
      <c r="AL154" s="104">
        <f t="shared" si="69"/>
        <v>0</v>
      </c>
      <c r="AM154" s="104">
        <f t="shared" si="69"/>
        <v>0</v>
      </c>
      <c r="AN154" s="104">
        <f t="shared" si="69"/>
        <v>0</v>
      </c>
      <c r="AO154" s="104">
        <f t="shared" si="69"/>
        <v>0</v>
      </c>
      <c r="AP154" s="104">
        <f t="shared" si="69"/>
        <v>0</v>
      </c>
      <c r="AQ154" s="104">
        <f t="shared" si="69"/>
        <v>0</v>
      </c>
      <c r="AR154" s="104">
        <f t="shared" si="69"/>
        <v>0</v>
      </c>
      <c r="AS154" s="104">
        <f t="shared" si="69"/>
        <v>0</v>
      </c>
      <c r="AT154" s="104">
        <f t="shared" si="69"/>
        <v>0</v>
      </c>
    </row>
    <row r="155" spans="1:46" ht="30" hidden="1" customHeight="1" x14ac:dyDescent="0.25">
      <c r="A155" s="105"/>
      <c r="B155" s="106"/>
      <c r="C155" s="107"/>
      <c r="D155" s="108"/>
      <c r="E155" s="108"/>
      <c r="F155" s="113"/>
      <c r="G155" s="113"/>
      <c r="H155" s="111">
        <f t="shared" si="60"/>
        <v>0</v>
      </c>
      <c r="I155" s="112"/>
      <c r="J155" s="112"/>
      <c r="K155" s="112"/>
      <c r="L155" s="250"/>
      <c r="M155" s="251"/>
      <c r="N155" s="252"/>
      <c r="P155" s="249"/>
      <c r="Q155" s="104">
        <f t="shared" ref="Q155:AT155" si="70">IF(Q$32&lt;$I155,0,IF(Q$32=$I155,$H155,IF(Q$32&gt;((($J155-1)*$K155)+$I155),0,IF(ROUND((Q$32-$I155)/$K155,0)=ROUND((Q$32-$I155)/$K155,1),$H155,0))))</f>
        <v>0</v>
      </c>
      <c r="R155" s="104">
        <f t="shared" si="70"/>
        <v>0</v>
      </c>
      <c r="S155" s="104">
        <f t="shared" si="70"/>
        <v>0</v>
      </c>
      <c r="T155" s="104">
        <f t="shared" si="70"/>
        <v>0</v>
      </c>
      <c r="U155" s="104">
        <f t="shared" si="70"/>
        <v>0</v>
      </c>
      <c r="V155" s="104">
        <f t="shared" si="70"/>
        <v>0</v>
      </c>
      <c r="W155" s="104">
        <f t="shared" si="70"/>
        <v>0</v>
      </c>
      <c r="X155" s="104">
        <f t="shared" si="70"/>
        <v>0</v>
      </c>
      <c r="Y155" s="104">
        <f t="shared" si="70"/>
        <v>0</v>
      </c>
      <c r="Z155" s="104">
        <f t="shared" si="70"/>
        <v>0</v>
      </c>
      <c r="AA155" s="104">
        <f t="shared" si="70"/>
        <v>0</v>
      </c>
      <c r="AB155" s="104">
        <f t="shared" si="70"/>
        <v>0</v>
      </c>
      <c r="AC155" s="104">
        <f t="shared" si="70"/>
        <v>0</v>
      </c>
      <c r="AD155" s="104">
        <f t="shared" si="70"/>
        <v>0</v>
      </c>
      <c r="AE155" s="104">
        <f t="shared" si="70"/>
        <v>0</v>
      </c>
      <c r="AF155" s="104">
        <f t="shared" si="70"/>
        <v>0</v>
      </c>
      <c r="AG155" s="104">
        <f t="shared" si="70"/>
        <v>0</v>
      </c>
      <c r="AH155" s="104">
        <f t="shared" si="70"/>
        <v>0</v>
      </c>
      <c r="AI155" s="104">
        <f t="shared" si="70"/>
        <v>0</v>
      </c>
      <c r="AJ155" s="104">
        <f t="shared" si="70"/>
        <v>0</v>
      </c>
      <c r="AK155" s="104">
        <f t="shared" si="70"/>
        <v>0</v>
      </c>
      <c r="AL155" s="104">
        <f t="shared" si="70"/>
        <v>0</v>
      </c>
      <c r="AM155" s="104">
        <f t="shared" si="70"/>
        <v>0</v>
      </c>
      <c r="AN155" s="104">
        <f t="shared" si="70"/>
        <v>0</v>
      </c>
      <c r="AO155" s="104">
        <f t="shared" si="70"/>
        <v>0</v>
      </c>
      <c r="AP155" s="104">
        <f t="shared" si="70"/>
        <v>0</v>
      </c>
      <c r="AQ155" s="104">
        <f t="shared" si="70"/>
        <v>0</v>
      </c>
      <c r="AR155" s="104">
        <f t="shared" si="70"/>
        <v>0</v>
      </c>
      <c r="AS155" s="104">
        <f t="shared" si="70"/>
        <v>0</v>
      </c>
      <c r="AT155" s="104">
        <f t="shared" si="70"/>
        <v>0</v>
      </c>
    </row>
    <row r="156" spans="1:46" ht="30" hidden="1" customHeight="1" x14ac:dyDescent="0.25">
      <c r="A156" s="105"/>
      <c r="B156" s="106"/>
      <c r="C156" s="107"/>
      <c r="D156" s="108"/>
      <c r="E156" s="108"/>
      <c r="F156" s="113"/>
      <c r="G156" s="113"/>
      <c r="H156" s="111">
        <f t="shared" si="60"/>
        <v>0</v>
      </c>
      <c r="I156" s="112"/>
      <c r="J156" s="112"/>
      <c r="K156" s="112"/>
      <c r="L156" s="250"/>
      <c r="M156" s="251"/>
      <c r="N156" s="252"/>
      <c r="P156" s="249"/>
      <c r="Q156" s="104">
        <f t="shared" ref="Q156:AT156" si="71">IF(Q$32&lt;$I156,0,IF(Q$32=$I156,$H156,IF(Q$32&gt;((($J156-1)*$K156)+$I156),0,IF(ROUND((Q$32-$I156)/$K156,0)=ROUND((Q$32-$I156)/$K156,1),$H156,0))))</f>
        <v>0</v>
      </c>
      <c r="R156" s="104">
        <f t="shared" si="71"/>
        <v>0</v>
      </c>
      <c r="S156" s="104">
        <f t="shared" si="71"/>
        <v>0</v>
      </c>
      <c r="T156" s="104">
        <f t="shared" si="71"/>
        <v>0</v>
      </c>
      <c r="U156" s="104">
        <f t="shared" si="71"/>
        <v>0</v>
      </c>
      <c r="V156" s="104">
        <f t="shared" si="71"/>
        <v>0</v>
      </c>
      <c r="W156" s="104">
        <f t="shared" si="71"/>
        <v>0</v>
      </c>
      <c r="X156" s="104">
        <f t="shared" si="71"/>
        <v>0</v>
      </c>
      <c r="Y156" s="104">
        <f t="shared" si="71"/>
        <v>0</v>
      </c>
      <c r="Z156" s="104">
        <f t="shared" si="71"/>
        <v>0</v>
      </c>
      <c r="AA156" s="104">
        <f t="shared" si="71"/>
        <v>0</v>
      </c>
      <c r="AB156" s="104">
        <f t="shared" si="71"/>
        <v>0</v>
      </c>
      <c r="AC156" s="104">
        <f t="shared" si="71"/>
        <v>0</v>
      </c>
      <c r="AD156" s="104">
        <f t="shared" si="71"/>
        <v>0</v>
      </c>
      <c r="AE156" s="104">
        <f t="shared" si="71"/>
        <v>0</v>
      </c>
      <c r="AF156" s="104">
        <f t="shared" si="71"/>
        <v>0</v>
      </c>
      <c r="AG156" s="104">
        <f t="shared" si="71"/>
        <v>0</v>
      </c>
      <c r="AH156" s="104">
        <f t="shared" si="71"/>
        <v>0</v>
      </c>
      <c r="AI156" s="104">
        <f t="shared" si="71"/>
        <v>0</v>
      </c>
      <c r="AJ156" s="104">
        <f t="shared" si="71"/>
        <v>0</v>
      </c>
      <c r="AK156" s="104">
        <f t="shared" si="71"/>
        <v>0</v>
      </c>
      <c r="AL156" s="104">
        <f t="shared" si="71"/>
        <v>0</v>
      </c>
      <c r="AM156" s="104">
        <f t="shared" si="71"/>
        <v>0</v>
      </c>
      <c r="AN156" s="104">
        <f t="shared" si="71"/>
        <v>0</v>
      </c>
      <c r="AO156" s="104">
        <f t="shared" si="71"/>
        <v>0</v>
      </c>
      <c r="AP156" s="104">
        <f t="shared" si="71"/>
        <v>0</v>
      </c>
      <c r="AQ156" s="104">
        <f t="shared" si="71"/>
        <v>0</v>
      </c>
      <c r="AR156" s="104">
        <f t="shared" si="71"/>
        <v>0</v>
      </c>
      <c r="AS156" s="104">
        <f t="shared" si="71"/>
        <v>0</v>
      </c>
      <c r="AT156" s="104">
        <f t="shared" si="71"/>
        <v>0</v>
      </c>
    </row>
    <row r="157" spans="1:46" ht="30" hidden="1" customHeight="1" x14ac:dyDescent="0.25">
      <c r="A157" s="105"/>
      <c r="B157" s="106"/>
      <c r="C157" s="107"/>
      <c r="D157" s="108"/>
      <c r="E157" s="109"/>
      <c r="F157" s="113"/>
      <c r="G157" s="113"/>
      <c r="H157" s="111">
        <f t="shared" si="60"/>
        <v>0</v>
      </c>
      <c r="I157" s="112"/>
      <c r="J157" s="112"/>
      <c r="K157" s="112"/>
      <c r="L157" s="250"/>
      <c r="M157" s="251"/>
      <c r="N157" s="252"/>
      <c r="P157" s="249"/>
      <c r="Q157" s="104">
        <f t="shared" ref="Q157:AT157" si="72">IF(Q$32&lt;$I157,0,IF(Q$32=$I157,$H157,IF(Q$32&gt;((($J157-1)*$K157)+$I157),0,IF(ROUND((Q$32-$I157)/$K157,0)=ROUND((Q$32-$I157)/$K157,1),$H157,0))))</f>
        <v>0</v>
      </c>
      <c r="R157" s="104">
        <f t="shared" si="72"/>
        <v>0</v>
      </c>
      <c r="S157" s="104">
        <f t="shared" si="72"/>
        <v>0</v>
      </c>
      <c r="T157" s="104">
        <f t="shared" si="72"/>
        <v>0</v>
      </c>
      <c r="U157" s="104">
        <f t="shared" si="72"/>
        <v>0</v>
      </c>
      <c r="V157" s="104">
        <f t="shared" si="72"/>
        <v>0</v>
      </c>
      <c r="W157" s="104">
        <f t="shared" si="72"/>
        <v>0</v>
      </c>
      <c r="X157" s="104">
        <f t="shared" si="72"/>
        <v>0</v>
      </c>
      <c r="Y157" s="104">
        <f t="shared" si="72"/>
        <v>0</v>
      </c>
      <c r="Z157" s="104">
        <f t="shared" si="72"/>
        <v>0</v>
      </c>
      <c r="AA157" s="104">
        <f t="shared" si="72"/>
        <v>0</v>
      </c>
      <c r="AB157" s="104">
        <f t="shared" si="72"/>
        <v>0</v>
      </c>
      <c r="AC157" s="104">
        <f t="shared" si="72"/>
        <v>0</v>
      </c>
      <c r="AD157" s="104">
        <f t="shared" si="72"/>
        <v>0</v>
      </c>
      <c r="AE157" s="104">
        <f t="shared" si="72"/>
        <v>0</v>
      </c>
      <c r="AF157" s="104">
        <f t="shared" si="72"/>
        <v>0</v>
      </c>
      <c r="AG157" s="104">
        <f t="shared" si="72"/>
        <v>0</v>
      </c>
      <c r="AH157" s="104">
        <f t="shared" si="72"/>
        <v>0</v>
      </c>
      <c r="AI157" s="104">
        <f t="shared" si="72"/>
        <v>0</v>
      </c>
      <c r="AJ157" s="104">
        <f t="shared" si="72"/>
        <v>0</v>
      </c>
      <c r="AK157" s="104">
        <f t="shared" si="72"/>
        <v>0</v>
      </c>
      <c r="AL157" s="104">
        <f t="shared" si="72"/>
        <v>0</v>
      </c>
      <c r="AM157" s="104">
        <f t="shared" si="72"/>
        <v>0</v>
      </c>
      <c r="AN157" s="104">
        <f t="shared" si="72"/>
        <v>0</v>
      </c>
      <c r="AO157" s="104">
        <f t="shared" si="72"/>
        <v>0</v>
      </c>
      <c r="AP157" s="104">
        <f t="shared" si="72"/>
        <v>0</v>
      </c>
      <c r="AQ157" s="104">
        <f t="shared" si="72"/>
        <v>0</v>
      </c>
      <c r="AR157" s="104">
        <f t="shared" si="72"/>
        <v>0</v>
      </c>
      <c r="AS157" s="104">
        <f t="shared" si="72"/>
        <v>0</v>
      </c>
      <c r="AT157" s="104">
        <f t="shared" si="72"/>
        <v>0</v>
      </c>
    </row>
    <row r="158" spans="1:46" ht="30" hidden="1" customHeight="1" x14ac:dyDescent="0.25">
      <c r="A158" s="105"/>
      <c r="B158" s="106"/>
      <c r="C158" s="107"/>
      <c r="D158" s="108"/>
      <c r="E158" s="108"/>
      <c r="F158" s="113"/>
      <c r="G158" s="113"/>
      <c r="H158" s="111">
        <f t="shared" si="60"/>
        <v>0</v>
      </c>
      <c r="I158" s="112"/>
      <c r="J158" s="112"/>
      <c r="K158" s="112"/>
      <c r="L158" s="250"/>
      <c r="M158" s="251"/>
      <c r="N158" s="252"/>
      <c r="P158" s="249"/>
      <c r="Q158" s="104">
        <f t="shared" ref="Q158:AT158" si="73">IF(Q$32&lt;$I158,0,IF(Q$32=$I158,$H158,IF(Q$32&gt;((($J158-1)*$K158)+$I158),0,IF(ROUND((Q$32-$I158)/$K158,0)=ROUND((Q$32-$I158)/$K158,1),$H158,0))))</f>
        <v>0</v>
      </c>
      <c r="R158" s="104">
        <f t="shared" si="73"/>
        <v>0</v>
      </c>
      <c r="S158" s="104">
        <f t="shared" si="73"/>
        <v>0</v>
      </c>
      <c r="T158" s="104">
        <f t="shared" si="73"/>
        <v>0</v>
      </c>
      <c r="U158" s="104">
        <f t="shared" si="73"/>
        <v>0</v>
      </c>
      <c r="V158" s="104">
        <f t="shared" si="73"/>
        <v>0</v>
      </c>
      <c r="W158" s="104">
        <f t="shared" si="73"/>
        <v>0</v>
      </c>
      <c r="X158" s="104">
        <f t="shared" si="73"/>
        <v>0</v>
      </c>
      <c r="Y158" s="104">
        <f t="shared" si="73"/>
        <v>0</v>
      </c>
      <c r="Z158" s="104">
        <f t="shared" si="73"/>
        <v>0</v>
      </c>
      <c r="AA158" s="104">
        <f t="shared" si="73"/>
        <v>0</v>
      </c>
      <c r="AB158" s="104">
        <f t="shared" si="73"/>
        <v>0</v>
      </c>
      <c r="AC158" s="104">
        <f t="shared" si="73"/>
        <v>0</v>
      </c>
      <c r="AD158" s="104">
        <f t="shared" si="73"/>
        <v>0</v>
      </c>
      <c r="AE158" s="104">
        <f t="shared" si="73"/>
        <v>0</v>
      </c>
      <c r="AF158" s="104">
        <f t="shared" si="73"/>
        <v>0</v>
      </c>
      <c r="AG158" s="104">
        <f t="shared" si="73"/>
        <v>0</v>
      </c>
      <c r="AH158" s="104">
        <f t="shared" si="73"/>
        <v>0</v>
      </c>
      <c r="AI158" s="104">
        <f t="shared" si="73"/>
        <v>0</v>
      </c>
      <c r="AJ158" s="104">
        <f t="shared" si="73"/>
        <v>0</v>
      </c>
      <c r="AK158" s="104">
        <f t="shared" si="73"/>
        <v>0</v>
      </c>
      <c r="AL158" s="104">
        <f t="shared" si="73"/>
        <v>0</v>
      </c>
      <c r="AM158" s="104">
        <f t="shared" si="73"/>
        <v>0</v>
      </c>
      <c r="AN158" s="104">
        <f t="shared" si="73"/>
        <v>0</v>
      </c>
      <c r="AO158" s="104">
        <f t="shared" si="73"/>
        <v>0</v>
      </c>
      <c r="AP158" s="104">
        <f t="shared" si="73"/>
        <v>0</v>
      </c>
      <c r="AQ158" s="104">
        <f t="shared" si="73"/>
        <v>0</v>
      </c>
      <c r="AR158" s="104">
        <f t="shared" si="73"/>
        <v>0</v>
      </c>
      <c r="AS158" s="104">
        <f t="shared" si="73"/>
        <v>0</v>
      </c>
      <c r="AT158" s="104">
        <f t="shared" si="73"/>
        <v>0</v>
      </c>
    </row>
    <row r="159" spans="1:46" ht="30" hidden="1" customHeight="1" x14ac:dyDescent="0.25">
      <c r="A159" s="117"/>
      <c r="B159" s="118"/>
      <c r="C159" s="119"/>
      <c r="D159" s="120"/>
      <c r="E159" s="120"/>
      <c r="F159" s="121"/>
      <c r="G159" s="121"/>
      <c r="H159" s="122">
        <f t="shared" si="60"/>
        <v>0</v>
      </c>
      <c r="I159" s="123"/>
      <c r="J159" s="123"/>
      <c r="K159" s="123"/>
      <c r="L159" s="253"/>
      <c r="M159" s="254"/>
      <c r="N159" s="255"/>
      <c r="P159" s="249"/>
      <c r="Q159" s="104">
        <f t="shared" ref="Q159:AT159" si="74">IF(Q$32&lt;$I159,0,IF(Q$32=$I159,$H159,IF(Q$32&gt;((($J159-1)*$K159)+$I159),0,IF(ROUND((Q$32-$I159)/$K159,0)=ROUND((Q$32-$I159)/$K159,1),$H159,0))))</f>
        <v>0</v>
      </c>
      <c r="R159" s="104">
        <f t="shared" si="74"/>
        <v>0</v>
      </c>
      <c r="S159" s="104">
        <f t="shared" si="74"/>
        <v>0</v>
      </c>
      <c r="T159" s="104">
        <f t="shared" si="74"/>
        <v>0</v>
      </c>
      <c r="U159" s="104">
        <f t="shared" si="74"/>
        <v>0</v>
      </c>
      <c r="V159" s="104">
        <f t="shared" si="74"/>
        <v>0</v>
      </c>
      <c r="W159" s="104">
        <f t="shared" si="74"/>
        <v>0</v>
      </c>
      <c r="X159" s="104">
        <f t="shared" si="74"/>
        <v>0</v>
      </c>
      <c r="Y159" s="104">
        <f t="shared" si="74"/>
        <v>0</v>
      </c>
      <c r="Z159" s="104">
        <f t="shared" si="74"/>
        <v>0</v>
      </c>
      <c r="AA159" s="104">
        <f t="shared" si="74"/>
        <v>0</v>
      </c>
      <c r="AB159" s="104">
        <f t="shared" si="74"/>
        <v>0</v>
      </c>
      <c r="AC159" s="104">
        <f t="shared" si="74"/>
        <v>0</v>
      </c>
      <c r="AD159" s="104">
        <f t="shared" si="74"/>
        <v>0</v>
      </c>
      <c r="AE159" s="104">
        <f t="shared" si="74"/>
        <v>0</v>
      </c>
      <c r="AF159" s="104">
        <f t="shared" si="74"/>
        <v>0</v>
      </c>
      <c r="AG159" s="104">
        <f t="shared" si="74"/>
        <v>0</v>
      </c>
      <c r="AH159" s="104">
        <f t="shared" si="74"/>
        <v>0</v>
      </c>
      <c r="AI159" s="104">
        <f t="shared" si="74"/>
        <v>0</v>
      </c>
      <c r="AJ159" s="104">
        <f t="shared" si="74"/>
        <v>0</v>
      </c>
      <c r="AK159" s="104">
        <f t="shared" si="74"/>
        <v>0</v>
      </c>
      <c r="AL159" s="104">
        <f t="shared" si="74"/>
        <v>0</v>
      </c>
      <c r="AM159" s="104">
        <f t="shared" si="74"/>
        <v>0</v>
      </c>
      <c r="AN159" s="104">
        <f t="shared" si="74"/>
        <v>0</v>
      </c>
      <c r="AO159" s="104">
        <f t="shared" si="74"/>
        <v>0</v>
      </c>
      <c r="AP159" s="104">
        <f t="shared" si="74"/>
        <v>0</v>
      </c>
      <c r="AQ159" s="104">
        <f t="shared" si="74"/>
        <v>0</v>
      </c>
      <c r="AR159" s="104">
        <f t="shared" si="74"/>
        <v>0</v>
      </c>
      <c r="AS159" s="104">
        <f t="shared" si="74"/>
        <v>0</v>
      </c>
      <c r="AT159" s="104">
        <f t="shared" si="74"/>
        <v>0</v>
      </c>
    </row>
    <row r="160" spans="1:46" ht="30" customHeight="1" x14ac:dyDescent="0.25">
      <c r="P160" s="124" t="s">
        <v>53</v>
      </c>
      <c r="Q160" s="103">
        <f t="shared" ref="Q160:AT160" si="75">SUM(Q144:Q159)</f>
        <v>482150</v>
      </c>
      <c r="R160" s="103">
        <f t="shared" si="75"/>
        <v>82150</v>
      </c>
      <c r="S160" s="103">
        <f t="shared" si="75"/>
        <v>82150</v>
      </c>
      <c r="T160" s="103">
        <f t="shared" si="75"/>
        <v>82150</v>
      </c>
      <c r="U160" s="103">
        <f t="shared" si="75"/>
        <v>82150</v>
      </c>
      <c r="V160" s="103">
        <f t="shared" si="75"/>
        <v>482150</v>
      </c>
      <c r="W160" s="103">
        <f t="shared" si="75"/>
        <v>82150</v>
      </c>
      <c r="X160" s="103">
        <f t="shared" si="75"/>
        <v>82150</v>
      </c>
      <c r="Y160" s="103">
        <f t="shared" si="75"/>
        <v>82150</v>
      </c>
      <c r="Z160" s="103">
        <f t="shared" si="75"/>
        <v>82150</v>
      </c>
      <c r="AA160" s="104">
        <f t="shared" si="75"/>
        <v>0</v>
      </c>
      <c r="AB160" s="104">
        <f t="shared" si="75"/>
        <v>0</v>
      </c>
      <c r="AC160" s="104">
        <f t="shared" si="75"/>
        <v>0</v>
      </c>
      <c r="AD160" s="104">
        <f t="shared" si="75"/>
        <v>0</v>
      </c>
      <c r="AE160" s="104">
        <f t="shared" si="75"/>
        <v>0</v>
      </c>
      <c r="AF160" s="104">
        <f t="shared" si="75"/>
        <v>0</v>
      </c>
      <c r="AG160" s="104">
        <f t="shared" si="75"/>
        <v>0</v>
      </c>
      <c r="AH160" s="104">
        <f t="shared" si="75"/>
        <v>0</v>
      </c>
      <c r="AI160" s="104">
        <f t="shared" si="75"/>
        <v>0</v>
      </c>
      <c r="AJ160" s="104">
        <f t="shared" si="75"/>
        <v>0</v>
      </c>
      <c r="AK160" s="104">
        <f t="shared" si="75"/>
        <v>0</v>
      </c>
      <c r="AL160" s="104">
        <f t="shared" si="75"/>
        <v>0</v>
      </c>
      <c r="AM160" s="104">
        <f t="shared" si="75"/>
        <v>0</v>
      </c>
      <c r="AN160" s="104">
        <f t="shared" si="75"/>
        <v>0</v>
      </c>
      <c r="AO160" s="104">
        <f t="shared" si="75"/>
        <v>0</v>
      </c>
      <c r="AP160" s="104">
        <f t="shared" si="75"/>
        <v>0</v>
      </c>
      <c r="AQ160" s="104">
        <f t="shared" si="75"/>
        <v>0</v>
      </c>
      <c r="AR160" s="104">
        <f t="shared" si="75"/>
        <v>0</v>
      </c>
      <c r="AS160" s="104">
        <f t="shared" si="75"/>
        <v>0</v>
      </c>
      <c r="AT160" s="104">
        <f t="shared" si="75"/>
        <v>0</v>
      </c>
    </row>
    <row r="161" spans="1:46" ht="14.2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row>
    <row r="162" spans="1:46" ht="30" customHeight="1" x14ac:dyDescent="0.25">
      <c r="P162" s="124" t="s">
        <v>53</v>
      </c>
      <c r="Q162" s="103">
        <f>SUM('S6 - Invasive species'!Q367:Q382)</f>
        <v>642000</v>
      </c>
      <c r="R162" s="103">
        <f>SUM('S6 - Invasive species'!R367:R382)</f>
        <v>642000</v>
      </c>
      <c r="S162" s="103">
        <f>SUM('S6 - Invasive species'!S367:S382)</f>
        <v>642000</v>
      </c>
      <c r="T162" s="104">
        <f>SUM('S6 - Invasive species'!T367:T382)</f>
        <v>578000</v>
      </c>
      <c r="U162" s="104">
        <f>SUM('S6 - Invasive species'!U367:U382)</f>
        <v>578000</v>
      </c>
      <c r="V162" s="104">
        <f>SUM('S6 - Invasive species'!V367:V382)</f>
        <v>578000</v>
      </c>
      <c r="W162" s="104">
        <f>SUM('S6 - Invasive species'!W367:W382)</f>
        <v>578000</v>
      </c>
      <c r="X162" s="104">
        <f>SUM('S6 - Invasive species'!X367:X382)</f>
        <v>578000</v>
      </c>
      <c r="Y162" s="104">
        <f>SUM('S6 - Invasive species'!Y367:Y382)</f>
        <v>578000</v>
      </c>
      <c r="Z162" s="104">
        <f>SUM('S6 - Invasive species'!Z367:Z382)</f>
        <v>578000</v>
      </c>
      <c r="AA162" s="104">
        <f>SUM('S6 - Invasive species'!AA367:AA382)</f>
        <v>578000</v>
      </c>
      <c r="AB162" s="104">
        <f>SUM('S6 - Invasive species'!AB367:AB382)</f>
        <v>578000</v>
      </c>
      <c r="AC162" s="104">
        <f>SUM('S6 - Invasive species'!AC367:AC382)</f>
        <v>578000</v>
      </c>
      <c r="AD162" s="104">
        <f>SUM('S6 - Invasive species'!AD367:AD382)</f>
        <v>578000</v>
      </c>
      <c r="AE162" s="104">
        <f>SUM('S6 - Invasive species'!AE367:AE382)</f>
        <v>578000</v>
      </c>
      <c r="AF162" s="104">
        <f>SUM('S6 - Invasive species'!AF367:AF382)</f>
        <v>500000</v>
      </c>
      <c r="AG162" s="104">
        <f>SUM('S6 - Invasive species'!AG367:AG382)</f>
        <v>500000</v>
      </c>
      <c r="AH162" s="104">
        <f>SUM('S6 - Invasive species'!AH367:AH382)</f>
        <v>500000</v>
      </c>
      <c r="AI162" s="104">
        <f>SUM('S6 - Invasive species'!AI367:AI382)</f>
        <v>500000</v>
      </c>
      <c r="AJ162" s="104">
        <f>SUM('S6 - Invasive species'!AJ367:AJ382)</f>
        <v>500000</v>
      </c>
      <c r="AK162" s="104">
        <f>SUM('S6 - Invasive species'!AK367:AK382)</f>
        <v>500000</v>
      </c>
      <c r="AL162" s="104">
        <f>SUM('S6 - Invasive species'!AL367:AL382)</f>
        <v>500000</v>
      </c>
      <c r="AM162" s="104">
        <f>SUM('S6 - Invasive species'!AM367:AM382)</f>
        <v>500000</v>
      </c>
      <c r="AN162" s="104">
        <f>SUM('S6 - Invasive species'!AN367:AN382)</f>
        <v>500000</v>
      </c>
      <c r="AO162" s="104">
        <f>SUM('S6 - Invasive species'!AO367:AO382)</f>
        <v>500000</v>
      </c>
      <c r="AP162" s="104">
        <f>SUM('S6 - Invasive species'!AP367:AP382)</f>
        <v>500000</v>
      </c>
      <c r="AQ162" s="104">
        <f>SUM('S6 - Invasive species'!AQ367:AQ382)</f>
        <v>500000</v>
      </c>
      <c r="AR162" s="104">
        <f>SUM('S6 - Invasive species'!AR367:AR382)</f>
        <v>0</v>
      </c>
      <c r="AS162" s="104">
        <f>SUM('S6 - Invasive species'!AS367:AS382)</f>
        <v>0</v>
      </c>
      <c r="AT162" s="104">
        <f>SUM('S6 - Invasive species'!AT367:AT382)</f>
        <v>0</v>
      </c>
    </row>
    <row r="163" spans="1:46" ht="14.25" customHeight="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row>
    <row r="164" spans="1:46" ht="15" customHeight="1" x14ac:dyDescent="0.25">
      <c r="A164" s="269" t="s">
        <v>27</v>
      </c>
      <c r="B164" s="268"/>
      <c r="C164" s="268"/>
      <c r="D164" s="268"/>
      <c r="E164" s="268"/>
      <c r="F164" s="268"/>
      <c r="G164" s="268"/>
      <c r="H164" s="268"/>
      <c r="I164" s="268"/>
      <c r="J164" s="268"/>
      <c r="K164" s="268"/>
      <c r="L164" s="28"/>
      <c r="M164" s="29"/>
      <c r="N164" s="29"/>
      <c r="O164" s="29"/>
      <c r="P164" s="30"/>
      <c r="Q164" s="30"/>
      <c r="R164" s="30"/>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row>
    <row r="165" spans="1:46" ht="15" customHeight="1" x14ac:dyDescent="0.25">
      <c r="A165" s="32"/>
      <c r="B165" s="33"/>
      <c r="C165" s="33"/>
      <c r="D165" s="33"/>
      <c r="E165" s="33"/>
      <c r="F165" s="33"/>
      <c r="G165" s="34"/>
      <c r="H165" s="33"/>
      <c r="I165" s="33"/>
      <c r="J165" s="33"/>
      <c r="K165" s="33"/>
      <c r="L165" s="33"/>
      <c r="M165" s="33"/>
      <c r="N165" s="33"/>
      <c r="O165" s="33"/>
      <c r="P165" s="35"/>
      <c r="Q165" s="35"/>
      <c r="R165" s="35"/>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row>
    <row r="166" spans="1:46" ht="15" customHeight="1" x14ac:dyDescent="0.25">
      <c r="A166" s="37"/>
      <c r="B166" s="38"/>
      <c r="C166" s="38"/>
      <c r="D166" s="38"/>
      <c r="E166" s="38"/>
      <c r="F166" s="38"/>
      <c r="G166" s="39"/>
      <c r="H166" s="38"/>
      <c r="I166" s="38"/>
      <c r="J166" s="40"/>
      <c r="K166" s="10"/>
      <c r="L166" s="10"/>
      <c r="M166" s="10"/>
      <c r="N166" s="10"/>
      <c r="O166" s="10"/>
      <c r="P166" s="6"/>
      <c r="Q166" s="6"/>
      <c r="R166" s="6"/>
    </row>
    <row r="167" spans="1:46" ht="15" customHeight="1" x14ac:dyDescent="0.25">
      <c r="A167" s="7" t="s">
        <v>28</v>
      </c>
      <c r="B167" s="139"/>
      <c r="C167" s="42"/>
      <c r="D167" s="42"/>
      <c r="E167" s="42"/>
      <c r="F167" s="42"/>
      <c r="G167" s="43"/>
      <c r="H167" s="42"/>
      <c r="I167" s="42"/>
      <c r="J167" s="9"/>
      <c r="K167" s="10"/>
      <c r="L167" s="10"/>
      <c r="M167" s="10"/>
      <c r="N167" s="10"/>
      <c r="O167" s="10"/>
      <c r="P167" s="6"/>
      <c r="Q167" s="6"/>
      <c r="R167" s="6"/>
    </row>
    <row r="168" spans="1:46" ht="14.25" customHeight="1" x14ac:dyDescent="0.25">
      <c r="A168" s="7" t="s">
        <v>30</v>
      </c>
      <c r="B168" s="139"/>
      <c r="C168" s="45"/>
      <c r="D168" s="45"/>
      <c r="E168" s="45"/>
      <c r="F168" s="46"/>
      <c r="G168" s="45"/>
      <c r="H168" s="46"/>
      <c r="I168" s="45"/>
      <c r="J168" s="47"/>
      <c r="K168" s="48"/>
    </row>
    <row r="169" spans="1:46" ht="14.25" customHeight="1" x14ac:dyDescent="0.25">
      <c r="A169" s="7"/>
      <c r="B169" s="46"/>
      <c r="C169" s="46"/>
      <c r="D169" s="45"/>
      <c r="E169" s="46"/>
      <c r="F169" s="46"/>
      <c r="G169" s="46"/>
      <c r="H169" s="46"/>
      <c r="I169" s="46"/>
      <c r="J169" s="49"/>
      <c r="K169" s="50"/>
    </row>
    <row r="170" spans="1:46" x14ac:dyDescent="0.25">
      <c r="A170" s="51" t="s">
        <v>32</v>
      </c>
      <c r="B170" s="270" t="s">
        <v>191</v>
      </c>
      <c r="C170" s="251"/>
      <c r="D170" s="251"/>
      <c r="E170" s="251"/>
      <c r="F170" s="251"/>
      <c r="G170" s="251"/>
      <c r="H170" s="251"/>
      <c r="I170" s="257"/>
      <c r="J170" s="52"/>
      <c r="L170" s="271" t="s">
        <v>33</v>
      </c>
      <c r="M170" s="272"/>
    </row>
    <row r="171" spans="1:46" ht="15.75" customHeight="1" x14ac:dyDescent="0.25">
      <c r="A171" s="53" t="s">
        <v>34</v>
      </c>
      <c r="B171" s="273" t="s">
        <v>192</v>
      </c>
      <c r="C171" s="274"/>
      <c r="D171" s="274"/>
      <c r="E171" s="274"/>
      <c r="F171" s="274"/>
      <c r="G171" s="274"/>
      <c r="H171" s="274"/>
      <c r="I171" s="274"/>
      <c r="J171" s="52"/>
      <c r="L171" s="54" t="s">
        <v>25</v>
      </c>
      <c r="M171" s="55" t="s">
        <v>26</v>
      </c>
    </row>
    <row r="172" spans="1:46" x14ac:dyDescent="0.25">
      <c r="A172" s="53" t="s">
        <v>35</v>
      </c>
      <c r="B172" s="275" t="s">
        <v>193</v>
      </c>
      <c r="C172" s="266"/>
      <c r="D172" s="266"/>
      <c r="E172" s="266"/>
      <c r="F172" s="266"/>
      <c r="G172" s="266"/>
      <c r="H172" s="266"/>
      <c r="I172" s="266"/>
      <c r="J172" s="52"/>
      <c r="L172" s="56">
        <f>$L$10</f>
        <v>0</v>
      </c>
      <c r="M172" s="57">
        <f t="array" ref="M172">NPV(L172,Q199:AT199)</f>
        <v>3436600</v>
      </c>
      <c r="O172" s="58"/>
    </row>
    <row r="173" spans="1:46" ht="17.25" customHeight="1" x14ac:dyDescent="0.25">
      <c r="A173" s="53" t="s">
        <v>36</v>
      </c>
      <c r="B173" s="278" t="s">
        <v>194</v>
      </c>
      <c r="C173" s="268"/>
      <c r="D173" s="268"/>
      <c r="E173" s="268"/>
      <c r="F173" s="268"/>
      <c r="G173" s="268"/>
      <c r="H173" s="268"/>
      <c r="I173" s="268"/>
      <c r="J173" s="52"/>
      <c r="L173" s="56">
        <f>$L$11</f>
        <v>0.03</v>
      </c>
      <c r="M173" s="57">
        <f t="array" ref="M173">NPV(L173,Q199:AT199)</f>
        <v>2929472.6113156788</v>
      </c>
    </row>
    <row r="174" spans="1:46" ht="14.25" customHeight="1" x14ac:dyDescent="0.25">
      <c r="A174" s="59"/>
      <c r="B174" s="60"/>
      <c r="C174" s="60"/>
      <c r="D174" s="60"/>
      <c r="E174" s="60"/>
      <c r="F174" s="61"/>
      <c r="G174" s="62"/>
      <c r="H174" s="63"/>
      <c r="I174" s="63"/>
      <c r="J174" s="64"/>
      <c r="L174" s="65">
        <f>$L$12</f>
        <v>7.0000000000000007E-2</v>
      </c>
      <c r="M174" s="66">
        <f t="array" ref="M174">NPV(L174,Q199:AT199)</f>
        <v>2409719.0564464298</v>
      </c>
    </row>
    <row r="175" spans="1:46" ht="14.25" customHeight="1" x14ac:dyDescent="0.25">
      <c r="A175" s="67"/>
      <c r="B175" s="48"/>
      <c r="C175" s="48"/>
      <c r="D175" s="48"/>
      <c r="E175" s="48"/>
      <c r="F175" s="50"/>
      <c r="G175" s="68"/>
    </row>
    <row r="176" spans="1:46" ht="14.25" customHeight="1" x14ac:dyDescent="0.25">
      <c r="A176" s="67"/>
      <c r="B176" s="48"/>
      <c r="C176" s="48"/>
      <c r="D176" s="48"/>
      <c r="E176" s="48"/>
      <c r="F176" s="50"/>
      <c r="G176" s="68"/>
      <c r="H176" s="69"/>
      <c r="I176" s="70"/>
      <c r="J176" s="71"/>
      <c r="K176" s="71"/>
    </row>
    <row r="177" spans="1:46" ht="15.75" customHeight="1" x14ac:dyDescent="0.25">
      <c r="A177" s="72" t="s">
        <v>37</v>
      </c>
      <c r="B177" s="73">
        <v>1</v>
      </c>
      <c r="C177" s="74" t="s">
        <v>195</v>
      </c>
      <c r="D177" s="74"/>
      <c r="E177" s="74"/>
      <c r="F177" s="75"/>
      <c r="H177" s="69"/>
      <c r="I177" s="70"/>
      <c r="J177" s="71"/>
      <c r="K177" s="71"/>
    </row>
    <row r="178" spans="1:46" ht="15" customHeight="1" x14ac:dyDescent="0.25">
      <c r="A178" s="76" t="s">
        <v>39</v>
      </c>
      <c r="B178" s="77">
        <v>0.6</v>
      </c>
      <c r="C178" s="44" t="s">
        <v>196</v>
      </c>
      <c r="D178" s="44"/>
      <c r="E178" s="44"/>
      <c r="F178" s="78"/>
      <c r="H178" s="69"/>
      <c r="I178" s="79"/>
      <c r="J178" s="58"/>
      <c r="K178" s="58"/>
      <c r="L178" s="80"/>
      <c r="M178" s="80"/>
      <c r="N178" s="80"/>
      <c r="O178" s="80"/>
    </row>
    <row r="179" spans="1:46" ht="14.25" customHeight="1" x14ac:dyDescent="0.25">
      <c r="A179" s="81" t="s">
        <v>41</v>
      </c>
      <c r="B179" s="82">
        <f>B177*B178</f>
        <v>0.6</v>
      </c>
      <c r="C179" s="83"/>
      <c r="D179" s="84"/>
      <c r="E179" s="84"/>
      <c r="F179" s="64"/>
      <c r="H179" s="69"/>
      <c r="I179" s="85"/>
      <c r="J179" s="86"/>
      <c r="K179" s="86"/>
    </row>
    <row r="180" spans="1:46" ht="14.25" customHeight="1" x14ac:dyDescent="0.25">
      <c r="H180" s="69"/>
      <c r="I180" s="85"/>
      <c r="J180" s="86"/>
      <c r="K180" s="86"/>
      <c r="L180" s="87"/>
      <c r="P180" s="88" t="s">
        <v>42</v>
      </c>
    </row>
    <row r="181" spans="1:46" ht="14.25" customHeight="1" x14ac:dyDescent="0.25">
      <c r="C181" s="33"/>
      <c r="D181" s="89"/>
      <c r="E181" s="89"/>
      <c r="L181" s="87"/>
      <c r="P181" s="88"/>
      <c r="Q181" s="267" t="s">
        <v>43</v>
      </c>
      <c r="R181" s="268"/>
      <c r="S181" s="268"/>
      <c r="T181" s="268"/>
      <c r="U181" s="268"/>
      <c r="V181" s="268"/>
      <c r="W181" s="268"/>
      <c r="X181" s="268"/>
      <c r="Y181" s="268"/>
      <c r="Z181" s="268"/>
      <c r="AA181" s="268"/>
      <c r="AB181" s="268"/>
      <c r="AC181" s="268"/>
      <c r="AD181" s="268"/>
      <c r="AE181" s="268"/>
      <c r="AF181" s="268"/>
      <c r="AG181" s="268"/>
      <c r="AH181" s="268"/>
      <c r="AI181" s="268"/>
      <c r="AJ181" s="268"/>
      <c r="AK181" s="268"/>
      <c r="AL181" s="268"/>
      <c r="AM181" s="268"/>
      <c r="AN181" s="268"/>
      <c r="AO181" s="268"/>
      <c r="AP181" s="268"/>
      <c r="AQ181" s="268"/>
      <c r="AR181" s="268"/>
      <c r="AS181" s="268"/>
      <c r="AT181" s="268"/>
    </row>
    <row r="182" spans="1:46" ht="14.25" customHeight="1" x14ac:dyDescent="0.25">
      <c r="A182" s="90" t="s">
        <v>44</v>
      </c>
      <c r="B182" s="91" t="s">
        <v>45</v>
      </c>
      <c r="C182" s="91" t="s">
        <v>16</v>
      </c>
      <c r="D182" s="92" t="s">
        <v>17</v>
      </c>
      <c r="E182" s="92" t="s">
        <v>46</v>
      </c>
      <c r="F182" s="91" t="s">
        <v>47</v>
      </c>
      <c r="G182" s="91" t="s">
        <v>48</v>
      </c>
      <c r="H182" s="93" t="s">
        <v>18</v>
      </c>
      <c r="I182" s="92" t="s">
        <v>19</v>
      </c>
      <c r="J182" s="92" t="s">
        <v>49</v>
      </c>
      <c r="K182" s="92" t="s">
        <v>50</v>
      </c>
      <c r="L182" s="259" t="s">
        <v>20</v>
      </c>
      <c r="M182" s="260"/>
      <c r="N182" s="261"/>
      <c r="Q182" s="94">
        <v>1</v>
      </c>
      <c r="R182" s="94">
        <v>2</v>
      </c>
      <c r="S182" s="94">
        <v>3</v>
      </c>
      <c r="T182" s="94">
        <v>4</v>
      </c>
      <c r="U182" s="94">
        <v>5</v>
      </c>
      <c r="V182" s="94">
        <v>6</v>
      </c>
      <c r="W182" s="94">
        <v>7</v>
      </c>
      <c r="X182" s="94">
        <v>8</v>
      </c>
      <c r="Y182" s="94">
        <v>9</v>
      </c>
      <c r="Z182" s="94">
        <v>10</v>
      </c>
      <c r="AA182" s="94">
        <v>11</v>
      </c>
      <c r="AB182" s="94">
        <v>12</v>
      </c>
      <c r="AC182" s="94">
        <v>13</v>
      </c>
      <c r="AD182" s="94">
        <v>14</v>
      </c>
      <c r="AE182" s="94">
        <v>15</v>
      </c>
      <c r="AF182" s="94">
        <v>16</v>
      </c>
      <c r="AG182" s="94">
        <v>17</v>
      </c>
      <c r="AH182" s="94">
        <v>18</v>
      </c>
      <c r="AI182" s="94">
        <v>19</v>
      </c>
      <c r="AJ182" s="94">
        <v>20</v>
      </c>
      <c r="AK182" s="94">
        <v>21</v>
      </c>
      <c r="AL182" s="94">
        <v>22</v>
      </c>
      <c r="AM182" s="94">
        <v>23</v>
      </c>
      <c r="AN182" s="94">
        <v>24</v>
      </c>
      <c r="AO182" s="94">
        <v>25</v>
      </c>
      <c r="AP182" s="94">
        <v>26</v>
      </c>
      <c r="AQ182" s="94">
        <v>27</v>
      </c>
      <c r="AR182" s="94">
        <v>28</v>
      </c>
      <c r="AS182" s="94">
        <v>29</v>
      </c>
      <c r="AT182" s="94">
        <v>30</v>
      </c>
    </row>
    <row r="183" spans="1:46" x14ac:dyDescent="0.25">
      <c r="A183" s="145" t="s">
        <v>0</v>
      </c>
      <c r="B183" s="146" t="s">
        <v>197</v>
      </c>
      <c r="C183" s="147" t="s">
        <v>198</v>
      </c>
      <c r="D183" s="148">
        <v>1</v>
      </c>
      <c r="E183" s="149">
        <v>75000</v>
      </c>
      <c r="F183" s="150"/>
      <c r="G183" s="150"/>
      <c r="H183" s="111">
        <f>(D183*E183)*1.2</f>
        <v>90000</v>
      </c>
      <c r="I183" s="151">
        <v>1</v>
      </c>
      <c r="J183" s="151">
        <v>10</v>
      </c>
      <c r="K183" s="151">
        <v>1</v>
      </c>
      <c r="L183" s="262" t="s">
        <v>199</v>
      </c>
      <c r="M183" s="263"/>
      <c r="N183" s="264"/>
      <c r="P183" s="248" t="s">
        <v>51</v>
      </c>
      <c r="Q183" s="103">
        <f t="shared" ref="Q183:AT183" si="76">IF(Q$32&lt;$I183,0,IF(Q$32=$I183,$H183,IF(Q$32&gt;((($J183-1)*$K183)+$I183),0,IF(ROUND((Q$32-$I183)/$K183,0)=ROUND((Q$32-$I183)/$K183,1),$H183,0))))</f>
        <v>90000</v>
      </c>
      <c r="R183" s="103">
        <f t="shared" si="76"/>
        <v>90000</v>
      </c>
      <c r="S183" s="103">
        <f t="shared" si="76"/>
        <v>90000</v>
      </c>
      <c r="T183" s="103">
        <f t="shared" si="76"/>
        <v>90000</v>
      </c>
      <c r="U183" s="103">
        <f t="shared" si="76"/>
        <v>90000</v>
      </c>
      <c r="V183" s="103">
        <f t="shared" si="76"/>
        <v>90000</v>
      </c>
      <c r="W183" s="103">
        <f t="shared" si="76"/>
        <v>90000</v>
      </c>
      <c r="X183" s="103">
        <f t="shared" si="76"/>
        <v>90000</v>
      </c>
      <c r="Y183" s="103">
        <f t="shared" si="76"/>
        <v>90000</v>
      </c>
      <c r="Z183" s="103">
        <f t="shared" si="76"/>
        <v>90000</v>
      </c>
      <c r="AA183" s="104">
        <f t="shared" si="76"/>
        <v>0</v>
      </c>
      <c r="AB183" s="104">
        <f t="shared" si="76"/>
        <v>0</v>
      </c>
      <c r="AC183" s="104">
        <f t="shared" si="76"/>
        <v>0</v>
      </c>
      <c r="AD183" s="104">
        <f t="shared" si="76"/>
        <v>0</v>
      </c>
      <c r="AE183" s="104">
        <f t="shared" si="76"/>
        <v>0</v>
      </c>
      <c r="AF183" s="104">
        <f t="shared" si="76"/>
        <v>0</v>
      </c>
      <c r="AG183" s="104">
        <f t="shared" si="76"/>
        <v>0</v>
      </c>
      <c r="AH183" s="104">
        <f t="shared" si="76"/>
        <v>0</v>
      </c>
      <c r="AI183" s="104">
        <f t="shared" si="76"/>
        <v>0</v>
      </c>
      <c r="AJ183" s="104">
        <f t="shared" si="76"/>
        <v>0</v>
      </c>
      <c r="AK183" s="104">
        <f t="shared" si="76"/>
        <v>0</v>
      </c>
      <c r="AL183" s="104">
        <f t="shared" si="76"/>
        <v>0</v>
      </c>
      <c r="AM183" s="104">
        <f t="shared" si="76"/>
        <v>0</v>
      </c>
      <c r="AN183" s="104">
        <f t="shared" si="76"/>
        <v>0</v>
      </c>
      <c r="AO183" s="104">
        <f t="shared" si="76"/>
        <v>0</v>
      </c>
      <c r="AP183" s="104">
        <f t="shared" si="76"/>
        <v>0</v>
      </c>
      <c r="AQ183" s="104">
        <f t="shared" si="76"/>
        <v>0</v>
      </c>
      <c r="AR183" s="104">
        <f t="shared" si="76"/>
        <v>0</v>
      </c>
      <c r="AS183" s="104">
        <f t="shared" si="76"/>
        <v>0</v>
      </c>
      <c r="AT183" s="104">
        <f t="shared" si="76"/>
        <v>0</v>
      </c>
    </row>
    <row r="184" spans="1:46" ht="45" x14ac:dyDescent="0.25">
      <c r="A184" s="145" t="s">
        <v>0</v>
      </c>
      <c r="B184" s="146" t="s">
        <v>200</v>
      </c>
      <c r="C184" s="147" t="s">
        <v>201</v>
      </c>
      <c r="D184" s="148">
        <v>6</v>
      </c>
      <c r="E184" s="149">
        <v>25760</v>
      </c>
      <c r="F184" s="152"/>
      <c r="G184" s="152"/>
      <c r="H184" s="111">
        <f>(D184*E184)</f>
        <v>154560</v>
      </c>
      <c r="I184" s="151">
        <v>1</v>
      </c>
      <c r="J184" s="151">
        <v>10</v>
      </c>
      <c r="K184" s="151">
        <v>1</v>
      </c>
      <c r="L184" s="256" t="s">
        <v>202</v>
      </c>
      <c r="M184" s="251"/>
      <c r="N184" s="257"/>
      <c r="P184" s="249"/>
      <c r="Q184" s="103">
        <f t="shared" ref="Q184:AT184" si="77">IF(Q$32&lt;$I184,0,IF(Q$32=$I184,$H184,IF(Q$32&gt;((($J184-1)*$K184)+$I184),0,IF(ROUND((Q$32-$I184)/$K184,0)=ROUND((Q$32-$I184)/$K184,1),$H184,0))))</f>
        <v>154560</v>
      </c>
      <c r="R184" s="103">
        <f t="shared" si="77"/>
        <v>154560</v>
      </c>
      <c r="S184" s="103">
        <f t="shared" si="77"/>
        <v>154560</v>
      </c>
      <c r="T184" s="103">
        <f t="shared" si="77"/>
        <v>154560</v>
      </c>
      <c r="U184" s="103">
        <f t="shared" si="77"/>
        <v>154560</v>
      </c>
      <c r="V184" s="103">
        <f t="shared" si="77"/>
        <v>154560</v>
      </c>
      <c r="W184" s="103">
        <f t="shared" si="77"/>
        <v>154560</v>
      </c>
      <c r="X184" s="103">
        <f t="shared" si="77"/>
        <v>154560</v>
      </c>
      <c r="Y184" s="103">
        <f t="shared" si="77"/>
        <v>154560</v>
      </c>
      <c r="Z184" s="103">
        <f t="shared" si="77"/>
        <v>154560</v>
      </c>
      <c r="AA184" s="104">
        <f t="shared" si="77"/>
        <v>0</v>
      </c>
      <c r="AB184" s="104">
        <f t="shared" si="77"/>
        <v>0</v>
      </c>
      <c r="AC184" s="104">
        <f t="shared" si="77"/>
        <v>0</v>
      </c>
      <c r="AD184" s="104">
        <f t="shared" si="77"/>
        <v>0</v>
      </c>
      <c r="AE184" s="104">
        <f t="shared" si="77"/>
        <v>0</v>
      </c>
      <c r="AF184" s="104">
        <f t="shared" si="77"/>
        <v>0</v>
      </c>
      <c r="AG184" s="104">
        <f t="shared" si="77"/>
        <v>0</v>
      </c>
      <c r="AH184" s="104">
        <f t="shared" si="77"/>
        <v>0</v>
      </c>
      <c r="AI184" s="104">
        <f t="shared" si="77"/>
        <v>0</v>
      </c>
      <c r="AJ184" s="104">
        <f t="shared" si="77"/>
        <v>0</v>
      </c>
      <c r="AK184" s="104">
        <f t="shared" si="77"/>
        <v>0</v>
      </c>
      <c r="AL184" s="104">
        <f t="shared" si="77"/>
        <v>0</v>
      </c>
      <c r="AM184" s="104">
        <f t="shared" si="77"/>
        <v>0</v>
      </c>
      <c r="AN184" s="104">
        <f t="shared" si="77"/>
        <v>0</v>
      </c>
      <c r="AO184" s="104">
        <f t="shared" si="77"/>
        <v>0</v>
      </c>
      <c r="AP184" s="104">
        <f t="shared" si="77"/>
        <v>0</v>
      </c>
      <c r="AQ184" s="104">
        <f t="shared" si="77"/>
        <v>0</v>
      </c>
      <c r="AR184" s="104">
        <f t="shared" si="77"/>
        <v>0</v>
      </c>
      <c r="AS184" s="104">
        <f t="shared" si="77"/>
        <v>0</v>
      </c>
      <c r="AT184" s="104">
        <f t="shared" si="77"/>
        <v>0</v>
      </c>
    </row>
    <row r="185" spans="1:46" ht="30" customHeight="1" x14ac:dyDescent="0.25">
      <c r="A185" s="145" t="s">
        <v>145</v>
      </c>
      <c r="B185" s="146" t="s">
        <v>13</v>
      </c>
      <c r="C185" s="147" t="s">
        <v>14</v>
      </c>
      <c r="D185" s="148">
        <v>6</v>
      </c>
      <c r="E185" s="149">
        <v>6300</v>
      </c>
      <c r="F185" s="150"/>
      <c r="G185" s="150"/>
      <c r="H185" s="153">
        <f t="shared" ref="H185:H198" si="78">D185*E185</f>
        <v>37800</v>
      </c>
      <c r="I185" s="151">
        <v>1</v>
      </c>
      <c r="J185" s="151">
        <v>10</v>
      </c>
      <c r="K185" s="151">
        <v>1</v>
      </c>
      <c r="L185" s="256" t="s">
        <v>203</v>
      </c>
      <c r="M185" s="251"/>
      <c r="N185" s="257"/>
      <c r="P185" s="249"/>
      <c r="Q185" s="103">
        <f t="shared" ref="Q185:AT185" si="79">IF(Q$32&lt;$I185,0,IF(Q$32=$I185,$H185,IF(Q$32&gt;((($J185-1)*$K185)+$I185),0,IF(ROUND((Q$32-$I185)/$K185,0)=ROUND((Q$32-$I185)/$K185,1),$H185,0))))</f>
        <v>37800</v>
      </c>
      <c r="R185" s="103">
        <f t="shared" si="79"/>
        <v>37800</v>
      </c>
      <c r="S185" s="103">
        <f t="shared" si="79"/>
        <v>37800</v>
      </c>
      <c r="T185" s="103">
        <f t="shared" si="79"/>
        <v>37800</v>
      </c>
      <c r="U185" s="103">
        <f t="shared" si="79"/>
        <v>37800</v>
      </c>
      <c r="V185" s="103">
        <f t="shared" si="79"/>
        <v>37800</v>
      </c>
      <c r="W185" s="103">
        <f t="shared" si="79"/>
        <v>37800</v>
      </c>
      <c r="X185" s="103">
        <f t="shared" si="79"/>
        <v>37800</v>
      </c>
      <c r="Y185" s="103">
        <f t="shared" si="79"/>
        <v>37800</v>
      </c>
      <c r="Z185" s="103">
        <f t="shared" si="79"/>
        <v>37800</v>
      </c>
      <c r="AA185" s="104">
        <f t="shared" si="79"/>
        <v>0</v>
      </c>
      <c r="AB185" s="104">
        <f t="shared" si="79"/>
        <v>0</v>
      </c>
      <c r="AC185" s="104">
        <f t="shared" si="79"/>
        <v>0</v>
      </c>
      <c r="AD185" s="104">
        <f t="shared" si="79"/>
        <v>0</v>
      </c>
      <c r="AE185" s="104">
        <f t="shared" si="79"/>
        <v>0</v>
      </c>
      <c r="AF185" s="104">
        <f t="shared" si="79"/>
        <v>0</v>
      </c>
      <c r="AG185" s="104">
        <f t="shared" si="79"/>
        <v>0</v>
      </c>
      <c r="AH185" s="104">
        <f t="shared" si="79"/>
        <v>0</v>
      </c>
      <c r="AI185" s="104">
        <f t="shared" si="79"/>
        <v>0</v>
      </c>
      <c r="AJ185" s="104">
        <f t="shared" si="79"/>
        <v>0</v>
      </c>
      <c r="AK185" s="104">
        <f t="shared" si="79"/>
        <v>0</v>
      </c>
      <c r="AL185" s="104">
        <f t="shared" si="79"/>
        <v>0</v>
      </c>
      <c r="AM185" s="104">
        <f t="shared" si="79"/>
        <v>0</v>
      </c>
      <c r="AN185" s="104">
        <f t="shared" si="79"/>
        <v>0</v>
      </c>
      <c r="AO185" s="104">
        <f t="shared" si="79"/>
        <v>0</v>
      </c>
      <c r="AP185" s="104">
        <f t="shared" si="79"/>
        <v>0</v>
      </c>
      <c r="AQ185" s="104">
        <f t="shared" si="79"/>
        <v>0</v>
      </c>
      <c r="AR185" s="104">
        <f t="shared" si="79"/>
        <v>0</v>
      </c>
      <c r="AS185" s="104">
        <f t="shared" si="79"/>
        <v>0</v>
      </c>
      <c r="AT185" s="104">
        <f t="shared" si="79"/>
        <v>0</v>
      </c>
    </row>
    <row r="186" spans="1:46" ht="30" customHeight="1" x14ac:dyDescent="0.25">
      <c r="A186" s="145" t="s">
        <v>204</v>
      </c>
      <c r="B186" s="146" t="s">
        <v>205</v>
      </c>
      <c r="C186" s="147" t="s">
        <v>206</v>
      </c>
      <c r="D186" s="154">
        <v>30000</v>
      </c>
      <c r="E186" s="155">
        <v>1</v>
      </c>
      <c r="F186" s="150"/>
      <c r="G186" s="150"/>
      <c r="H186" s="153">
        <f t="shared" si="78"/>
        <v>30000</v>
      </c>
      <c r="I186" s="151">
        <v>2</v>
      </c>
      <c r="J186" s="151">
        <v>9</v>
      </c>
      <c r="K186" s="151">
        <v>1</v>
      </c>
      <c r="L186" s="256" t="s">
        <v>207</v>
      </c>
      <c r="M186" s="251"/>
      <c r="N186" s="257"/>
      <c r="P186" s="249"/>
      <c r="Q186" s="104">
        <f t="shared" ref="Q186:AT186" si="80">IF(Q$32&lt;$I186,0,IF(Q$32=$I186,$H186,IF(Q$32&gt;((($J186-1)*$K186)+$I186),0,IF(ROUND((Q$32-$I186)/$K186,0)=ROUND((Q$32-$I186)/$K186,1),$H186,0))))</f>
        <v>0</v>
      </c>
      <c r="R186" s="103">
        <f t="shared" si="80"/>
        <v>30000</v>
      </c>
      <c r="S186" s="103">
        <f t="shared" si="80"/>
        <v>30000</v>
      </c>
      <c r="T186" s="103">
        <f t="shared" si="80"/>
        <v>30000</v>
      </c>
      <c r="U186" s="103">
        <f t="shared" si="80"/>
        <v>30000</v>
      </c>
      <c r="V186" s="103">
        <f t="shared" si="80"/>
        <v>30000</v>
      </c>
      <c r="W186" s="103">
        <f t="shared" si="80"/>
        <v>30000</v>
      </c>
      <c r="X186" s="103">
        <f t="shared" si="80"/>
        <v>30000</v>
      </c>
      <c r="Y186" s="103">
        <f t="shared" si="80"/>
        <v>30000</v>
      </c>
      <c r="Z186" s="103">
        <f t="shared" si="80"/>
        <v>30000</v>
      </c>
      <c r="AA186" s="104">
        <f t="shared" si="80"/>
        <v>0</v>
      </c>
      <c r="AB186" s="104">
        <f t="shared" si="80"/>
        <v>0</v>
      </c>
      <c r="AC186" s="104">
        <f t="shared" si="80"/>
        <v>0</v>
      </c>
      <c r="AD186" s="104">
        <f t="shared" si="80"/>
        <v>0</v>
      </c>
      <c r="AE186" s="104">
        <f t="shared" si="80"/>
        <v>0</v>
      </c>
      <c r="AF186" s="104">
        <f t="shared" si="80"/>
        <v>0</v>
      </c>
      <c r="AG186" s="104">
        <f t="shared" si="80"/>
        <v>0</v>
      </c>
      <c r="AH186" s="104">
        <f t="shared" si="80"/>
        <v>0</v>
      </c>
      <c r="AI186" s="104">
        <f t="shared" si="80"/>
        <v>0</v>
      </c>
      <c r="AJ186" s="104">
        <f t="shared" si="80"/>
        <v>0</v>
      </c>
      <c r="AK186" s="104">
        <f t="shared" si="80"/>
        <v>0</v>
      </c>
      <c r="AL186" s="104">
        <f t="shared" si="80"/>
        <v>0</v>
      </c>
      <c r="AM186" s="104">
        <f t="shared" si="80"/>
        <v>0</v>
      </c>
      <c r="AN186" s="104">
        <f t="shared" si="80"/>
        <v>0</v>
      </c>
      <c r="AO186" s="104">
        <f t="shared" si="80"/>
        <v>0</v>
      </c>
      <c r="AP186" s="104">
        <f t="shared" si="80"/>
        <v>0</v>
      </c>
      <c r="AQ186" s="104">
        <f t="shared" si="80"/>
        <v>0</v>
      </c>
      <c r="AR186" s="104">
        <f t="shared" si="80"/>
        <v>0</v>
      </c>
      <c r="AS186" s="104">
        <f t="shared" si="80"/>
        <v>0</v>
      </c>
      <c r="AT186" s="104">
        <f t="shared" si="80"/>
        <v>0</v>
      </c>
    </row>
    <row r="187" spans="1:46" ht="30" customHeight="1" x14ac:dyDescent="0.25">
      <c r="A187" s="145" t="s">
        <v>145</v>
      </c>
      <c r="B187" s="146" t="s">
        <v>208</v>
      </c>
      <c r="C187" s="147" t="s">
        <v>209</v>
      </c>
      <c r="D187" s="148">
        <v>6</v>
      </c>
      <c r="E187" s="149">
        <v>5400</v>
      </c>
      <c r="F187" s="150"/>
      <c r="G187" s="150"/>
      <c r="H187" s="153">
        <f t="shared" si="78"/>
        <v>32400</v>
      </c>
      <c r="I187" s="151">
        <v>1</v>
      </c>
      <c r="J187" s="151">
        <v>10</v>
      </c>
      <c r="K187" s="151">
        <v>1</v>
      </c>
      <c r="L187" s="250" t="s">
        <v>210</v>
      </c>
      <c r="M187" s="251"/>
      <c r="N187" s="257"/>
      <c r="P187" s="249"/>
      <c r="Q187" s="103">
        <f t="shared" ref="Q187:AT187" si="81">IF(Q$32&lt;$I187,0,IF(Q$32=$I187,$H187,IF(Q$32&gt;((($J187-1)*$K187)+$I187),0,IF(ROUND((Q$32-$I187)/$K187,0)=ROUND((Q$32-$I187)/$K187,1),$H187,0))))</f>
        <v>32400</v>
      </c>
      <c r="R187" s="103">
        <f t="shared" si="81"/>
        <v>32400</v>
      </c>
      <c r="S187" s="103">
        <f t="shared" si="81"/>
        <v>32400</v>
      </c>
      <c r="T187" s="103">
        <f t="shared" si="81"/>
        <v>32400</v>
      </c>
      <c r="U187" s="103">
        <f t="shared" si="81"/>
        <v>32400</v>
      </c>
      <c r="V187" s="103">
        <f t="shared" si="81"/>
        <v>32400</v>
      </c>
      <c r="W187" s="103">
        <f t="shared" si="81"/>
        <v>32400</v>
      </c>
      <c r="X187" s="103">
        <f t="shared" si="81"/>
        <v>32400</v>
      </c>
      <c r="Y187" s="103">
        <f t="shared" si="81"/>
        <v>32400</v>
      </c>
      <c r="Z187" s="103">
        <f t="shared" si="81"/>
        <v>32400</v>
      </c>
      <c r="AA187" s="104">
        <f t="shared" si="81"/>
        <v>0</v>
      </c>
      <c r="AB187" s="104">
        <f t="shared" si="81"/>
        <v>0</v>
      </c>
      <c r="AC187" s="104">
        <f t="shared" si="81"/>
        <v>0</v>
      </c>
      <c r="AD187" s="104">
        <f t="shared" si="81"/>
        <v>0</v>
      </c>
      <c r="AE187" s="104">
        <f t="shared" si="81"/>
        <v>0</v>
      </c>
      <c r="AF187" s="104">
        <f t="shared" si="81"/>
        <v>0</v>
      </c>
      <c r="AG187" s="104">
        <f t="shared" si="81"/>
        <v>0</v>
      </c>
      <c r="AH187" s="104">
        <f t="shared" si="81"/>
        <v>0</v>
      </c>
      <c r="AI187" s="104">
        <f t="shared" si="81"/>
        <v>0</v>
      </c>
      <c r="AJ187" s="104">
        <f t="shared" si="81"/>
        <v>0</v>
      </c>
      <c r="AK187" s="104">
        <f t="shared" si="81"/>
        <v>0</v>
      </c>
      <c r="AL187" s="104">
        <f t="shared" si="81"/>
        <v>0</v>
      </c>
      <c r="AM187" s="104">
        <f t="shared" si="81"/>
        <v>0</v>
      </c>
      <c r="AN187" s="104">
        <f t="shared" si="81"/>
        <v>0</v>
      </c>
      <c r="AO187" s="104">
        <f t="shared" si="81"/>
        <v>0</v>
      </c>
      <c r="AP187" s="104">
        <f t="shared" si="81"/>
        <v>0</v>
      </c>
      <c r="AQ187" s="104">
        <f t="shared" si="81"/>
        <v>0</v>
      </c>
      <c r="AR187" s="104">
        <f t="shared" si="81"/>
        <v>0</v>
      </c>
      <c r="AS187" s="104">
        <f t="shared" si="81"/>
        <v>0</v>
      </c>
      <c r="AT187" s="104">
        <f t="shared" si="81"/>
        <v>0</v>
      </c>
    </row>
    <row r="188" spans="1:46" ht="30" customHeight="1" x14ac:dyDescent="0.25">
      <c r="A188" s="145" t="s">
        <v>145</v>
      </c>
      <c r="B188" s="146" t="s">
        <v>211</v>
      </c>
      <c r="C188" s="147" t="s">
        <v>212</v>
      </c>
      <c r="D188" s="148">
        <v>6</v>
      </c>
      <c r="E188" s="155">
        <v>500</v>
      </c>
      <c r="F188" s="150"/>
      <c r="G188" s="150"/>
      <c r="H188" s="153">
        <f t="shared" si="78"/>
        <v>3000</v>
      </c>
      <c r="I188" s="151">
        <v>1</v>
      </c>
      <c r="J188" s="151">
        <v>3</v>
      </c>
      <c r="K188" s="151">
        <v>3</v>
      </c>
      <c r="L188" s="256" t="s">
        <v>213</v>
      </c>
      <c r="M188" s="251"/>
      <c r="N188" s="257"/>
      <c r="P188" s="249"/>
      <c r="Q188" s="103">
        <f t="shared" ref="Q188:AT188" si="82">IF(Q$32&lt;$I188,0,IF(Q$32=$I188,$H188,IF(Q$32&gt;((($J188-1)*$K188)+$I188),0,IF(ROUND((Q$32-$I188)/$K188,0)=ROUND((Q$32-$I188)/$K188,1),$H188,0))))</f>
        <v>3000</v>
      </c>
      <c r="R188" s="104">
        <f t="shared" si="82"/>
        <v>0</v>
      </c>
      <c r="S188" s="104">
        <f t="shared" si="82"/>
        <v>0</v>
      </c>
      <c r="T188" s="103">
        <f t="shared" si="82"/>
        <v>3000</v>
      </c>
      <c r="U188" s="104">
        <f t="shared" si="82"/>
        <v>0</v>
      </c>
      <c r="V188" s="104">
        <f t="shared" si="82"/>
        <v>0</v>
      </c>
      <c r="W188" s="103">
        <f t="shared" si="82"/>
        <v>3000</v>
      </c>
      <c r="X188" s="104">
        <f t="shared" si="82"/>
        <v>0</v>
      </c>
      <c r="Y188" s="104">
        <f t="shared" si="82"/>
        <v>0</v>
      </c>
      <c r="Z188" s="104">
        <f t="shared" si="82"/>
        <v>0</v>
      </c>
      <c r="AA188" s="104">
        <f t="shared" si="82"/>
        <v>0</v>
      </c>
      <c r="AB188" s="104">
        <f t="shared" si="82"/>
        <v>0</v>
      </c>
      <c r="AC188" s="104">
        <f t="shared" si="82"/>
        <v>0</v>
      </c>
      <c r="AD188" s="104">
        <f t="shared" si="82"/>
        <v>0</v>
      </c>
      <c r="AE188" s="104">
        <f t="shared" si="82"/>
        <v>0</v>
      </c>
      <c r="AF188" s="104">
        <f t="shared" si="82"/>
        <v>0</v>
      </c>
      <c r="AG188" s="104">
        <f t="shared" si="82"/>
        <v>0</v>
      </c>
      <c r="AH188" s="104">
        <f t="shared" si="82"/>
        <v>0</v>
      </c>
      <c r="AI188" s="104">
        <f t="shared" si="82"/>
        <v>0</v>
      </c>
      <c r="AJ188" s="104">
        <f t="shared" si="82"/>
        <v>0</v>
      </c>
      <c r="AK188" s="104">
        <f t="shared" si="82"/>
        <v>0</v>
      </c>
      <c r="AL188" s="104">
        <f t="shared" si="82"/>
        <v>0</v>
      </c>
      <c r="AM188" s="104">
        <f t="shared" si="82"/>
        <v>0</v>
      </c>
      <c r="AN188" s="104">
        <f t="shared" si="82"/>
        <v>0</v>
      </c>
      <c r="AO188" s="104">
        <f t="shared" si="82"/>
        <v>0</v>
      </c>
      <c r="AP188" s="104">
        <f t="shared" si="82"/>
        <v>0</v>
      </c>
      <c r="AQ188" s="104">
        <f t="shared" si="82"/>
        <v>0</v>
      </c>
      <c r="AR188" s="104">
        <f t="shared" si="82"/>
        <v>0</v>
      </c>
      <c r="AS188" s="104">
        <f t="shared" si="82"/>
        <v>0</v>
      </c>
      <c r="AT188" s="104">
        <f t="shared" si="82"/>
        <v>0</v>
      </c>
    </row>
    <row r="189" spans="1:46" ht="30" customHeight="1" x14ac:dyDescent="0.25">
      <c r="A189" s="145" t="s">
        <v>145</v>
      </c>
      <c r="B189" s="146" t="s">
        <v>214</v>
      </c>
      <c r="C189" s="147" t="s">
        <v>212</v>
      </c>
      <c r="D189" s="148">
        <v>1</v>
      </c>
      <c r="E189" s="148">
        <v>10000</v>
      </c>
      <c r="F189" s="150"/>
      <c r="G189" s="150"/>
      <c r="H189" s="153">
        <f t="shared" si="78"/>
        <v>10000</v>
      </c>
      <c r="I189" s="151">
        <v>1</v>
      </c>
      <c r="J189" s="151">
        <v>1</v>
      </c>
      <c r="K189" s="151">
        <v>1</v>
      </c>
      <c r="L189" s="256" t="s">
        <v>213</v>
      </c>
      <c r="M189" s="251"/>
      <c r="N189" s="257"/>
      <c r="P189" s="249"/>
      <c r="Q189" s="103">
        <f t="shared" ref="Q189:AT189" si="83">IF(Q$32&lt;$I189,0,IF(Q$32=$I189,$H189,IF(Q$32&gt;((($J189-1)*$K189)+$I189),0,IF(ROUND((Q$32-$I189)/$K189,0)=ROUND((Q$32-$I189)/$K189,1),$H189,0))))</f>
        <v>10000</v>
      </c>
      <c r="R189" s="104">
        <f t="shared" si="83"/>
        <v>0</v>
      </c>
      <c r="S189" s="104">
        <f t="shared" si="83"/>
        <v>0</v>
      </c>
      <c r="T189" s="104">
        <f t="shared" si="83"/>
        <v>0</v>
      </c>
      <c r="U189" s="104">
        <f t="shared" si="83"/>
        <v>0</v>
      </c>
      <c r="V189" s="104">
        <f t="shared" si="83"/>
        <v>0</v>
      </c>
      <c r="W189" s="104">
        <f t="shared" si="83"/>
        <v>0</v>
      </c>
      <c r="X189" s="104">
        <f t="shared" si="83"/>
        <v>0</v>
      </c>
      <c r="Y189" s="104">
        <f t="shared" si="83"/>
        <v>0</v>
      </c>
      <c r="Z189" s="104">
        <f t="shared" si="83"/>
        <v>0</v>
      </c>
      <c r="AA189" s="104">
        <f t="shared" si="83"/>
        <v>0</v>
      </c>
      <c r="AB189" s="104">
        <f t="shared" si="83"/>
        <v>0</v>
      </c>
      <c r="AC189" s="104">
        <f t="shared" si="83"/>
        <v>0</v>
      </c>
      <c r="AD189" s="104">
        <f t="shared" si="83"/>
        <v>0</v>
      </c>
      <c r="AE189" s="104">
        <f t="shared" si="83"/>
        <v>0</v>
      </c>
      <c r="AF189" s="104">
        <f t="shared" si="83"/>
        <v>0</v>
      </c>
      <c r="AG189" s="104">
        <f t="shared" si="83"/>
        <v>0</v>
      </c>
      <c r="AH189" s="104">
        <f t="shared" si="83"/>
        <v>0</v>
      </c>
      <c r="AI189" s="104">
        <f t="shared" si="83"/>
        <v>0</v>
      </c>
      <c r="AJ189" s="104">
        <f t="shared" si="83"/>
        <v>0</v>
      </c>
      <c r="AK189" s="104">
        <f t="shared" si="83"/>
        <v>0</v>
      </c>
      <c r="AL189" s="104">
        <f t="shared" si="83"/>
        <v>0</v>
      </c>
      <c r="AM189" s="104">
        <f t="shared" si="83"/>
        <v>0</v>
      </c>
      <c r="AN189" s="104">
        <f t="shared" si="83"/>
        <v>0</v>
      </c>
      <c r="AO189" s="104">
        <f t="shared" si="83"/>
        <v>0</v>
      </c>
      <c r="AP189" s="104">
        <f t="shared" si="83"/>
        <v>0</v>
      </c>
      <c r="AQ189" s="104">
        <f t="shared" si="83"/>
        <v>0</v>
      </c>
      <c r="AR189" s="104">
        <f t="shared" si="83"/>
        <v>0</v>
      </c>
      <c r="AS189" s="104">
        <f t="shared" si="83"/>
        <v>0</v>
      </c>
      <c r="AT189" s="104">
        <f t="shared" si="83"/>
        <v>0</v>
      </c>
    </row>
    <row r="190" spans="1:46" ht="30" hidden="1" customHeight="1" x14ac:dyDescent="0.25">
      <c r="A190" s="115"/>
      <c r="B190" s="106"/>
      <c r="C190" s="107"/>
      <c r="D190" s="108"/>
      <c r="E190" s="108"/>
      <c r="F190" s="113"/>
      <c r="G190" s="113"/>
      <c r="H190" s="111">
        <f t="shared" si="78"/>
        <v>0</v>
      </c>
      <c r="I190" s="112"/>
      <c r="J190" s="112"/>
      <c r="K190" s="112"/>
      <c r="L190" s="250"/>
      <c r="M190" s="251"/>
      <c r="N190" s="252"/>
      <c r="P190" s="249"/>
      <c r="Q190" s="104">
        <f t="shared" ref="Q190:AT190" si="84">IF(Q$32&lt;$I190,0,IF(Q$32=$I190,$H190,IF(Q$32&gt;((($J190-1)*$K190)+$I190),0,IF(ROUND((Q$32-$I190)/$K190,0)=ROUND((Q$32-$I190)/$K190,1),$H190,0))))</f>
        <v>0</v>
      </c>
      <c r="R190" s="104">
        <f t="shared" si="84"/>
        <v>0</v>
      </c>
      <c r="S190" s="104">
        <f t="shared" si="84"/>
        <v>0</v>
      </c>
      <c r="T190" s="104">
        <f t="shared" si="84"/>
        <v>0</v>
      </c>
      <c r="U190" s="104">
        <f t="shared" si="84"/>
        <v>0</v>
      </c>
      <c r="V190" s="104">
        <f t="shared" si="84"/>
        <v>0</v>
      </c>
      <c r="W190" s="104">
        <f t="shared" si="84"/>
        <v>0</v>
      </c>
      <c r="X190" s="104">
        <f t="shared" si="84"/>
        <v>0</v>
      </c>
      <c r="Y190" s="104">
        <f t="shared" si="84"/>
        <v>0</v>
      </c>
      <c r="Z190" s="104">
        <f t="shared" si="84"/>
        <v>0</v>
      </c>
      <c r="AA190" s="104">
        <f t="shared" si="84"/>
        <v>0</v>
      </c>
      <c r="AB190" s="104">
        <f t="shared" si="84"/>
        <v>0</v>
      </c>
      <c r="AC190" s="104">
        <f t="shared" si="84"/>
        <v>0</v>
      </c>
      <c r="AD190" s="104">
        <f t="shared" si="84"/>
        <v>0</v>
      </c>
      <c r="AE190" s="104">
        <f t="shared" si="84"/>
        <v>0</v>
      </c>
      <c r="AF190" s="104">
        <f t="shared" si="84"/>
        <v>0</v>
      </c>
      <c r="AG190" s="104">
        <f t="shared" si="84"/>
        <v>0</v>
      </c>
      <c r="AH190" s="104">
        <f t="shared" si="84"/>
        <v>0</v>
      </c>
      <c r="AI190" s="104">
        <f t="shared" si="84"/>
        <v>0</v>
      </c>
      <c r="AJ190" s="104">
        <f t="shared" si="84"/>
        <v>0</v>
      </c>
      <c r="AK190" s="104">
        <f t="shared" si="84"/>
        <v>0</v>
      </c>
      <c r="AL190" s="104">
        <f t="shared" si="84"/>
        <v>0</v>
      </c>
      <c r="AM190" s="104">
        <f t="shared" si="84"/>
        <v>0</v>
      </c>
      <c r="AN190" s="104">
        <f t="shared" si="84"/>
        <v>0</v>
      </c>
      <c r="AO190" s="104">
        <f t="shared" si="84"/>
        <v>0</v>
      </c>
      <c r="AP190" s="104">
        <f t="shared" si="84"/>
        <v>0</v>
      </c>
      <c r="AQ190" s="104">
        <f t="shared" si="84"/>
        <v>0</v>
      </c>
      <c r="AR190" s="104">
        <f t="shared" si="84"/>
        <v>0</v>
      </c>
      <c r="AS190" s="104">
        <f t="shared" si="84"/>
        <v>0</v>
      </c>
      <c r="AT190" s="104">
        <f t="shared" si="84"/>
        <v>0</v>
      </c>
    </row>
    <row r="191" spans="1:46" ht="30" hidden="1" customHeight="1" x14ac:dyDescent="0.25">
      <c r="A191" s="105"/>
      <c r="B191" s="106"/>
      <c r="C191" s="107"/>
      <c r="D191" s="108"/>
      <c r="E191" s="116"/>
      <c r="F191" s="113"/>
      <c r="G191" s="113"/>
      <c r="H191" s="111">
        <f t="shared" si="78"/>
        <v>0</v>
      </c>
      <c r="I191" s="112"/>
      <c r="J191" s="112"/>
      <c r="K191" s="112"/>
      <c r="L191" s="250"/>
      <c r="M191" s="251"/>
      <c r="N191" s="252"/>
      <c r="P191" s="249"/>
      <c r="Q191" s="104">
        <f t="shared" ref="Q191:AT191" si="85">IF(Q$32&lt;$I191,0,IF(Q$32=$I191,$H191,IF(Q$32&gt;((($J191-1)*$K191)+$I191),0,IF(ROUND((Q$32-$I191)/$K191,0)=ROUND((Q$32-$I191)/$K191,1),$H191,0))))</f>
        <v>0</v>
      </c>
      <c r="R191" s="104">
        <f t="shared" si="85"/>
        <v>0</v>
      </c>
      <c r="S191" s="104">
        <f t="shared" si="85"/>
        <v>0</v>
      </c>
      <c r="T191" s="104">
        <f t="shared" si="85"/>
        <v>0</v>
      </c>
      <c r="U191" s="104">
        <f t="shared" si="85"/>
        <v>0</v>
      </c>
      <c r="V191" s="104">
        <f t="shared" si="85"/>
        <v>0</v>
      </c>
      <c r="W191" s="104">
        <f t="shared" si="85"/>
        <v>0</v>
      </c>
      <c r="X191" s="104">
        <f t="shared" si="85"/>
        <v>0</v>
      </c>
      <c r="Y191" s="104">
        <f t="shared" si="85"/>
        <v>0</v>
      </c>
      <c r="Z191" s="104">
        <f t="shared" si="85"/>
        <v>0</v>
      </c>
      <c r="AA191" s="104">
        <f t="shared" si="85"/>
        <v>0</v>
      </c>
      <c r="AB191" s="104">
        <f t="shared" si="85"/>
        <v>0</v>
      </c>
      <c r="AC191" s="104">
        <f t="shared" si="85"/>
        <v>0</v>
      </c>
      <c r="AD191" s="104">
        <f t="shared" si="85"/>
        <v>0</v>
      </c>
      <c r="AE191" s="104">
        <f t="shared" si="85"/>
        <v>0</v>
      </c>
      <c r="AF191" s="104">
        <f t="shared" si="85"/>
        <v>0</v>
      </c>
      <c r="AG191" s="104">
        <f t="shared" si="85"/>
        <v>0</v>
      </c>
      <c r="AH191" s="104">
        <f t="shared" si="85"/>
        <v>0</v>
      </c>
      <c r="AI191" s="104">
        <f t="shared" si="85"/>
        <v>0</v>
      </c>
      <c r="AJ191" s="104">
        <f t="shared" si="85"/>
        <v>0</v>
      </c>
      <c r="AK191" s="104">
        <f t="shared" si="85"/>
        <v>0</v>
      </c>
      <c r="AL191" s="104">
        <f t="shared" si="85"/>
        <v>0</v>
      </c>
      <c r="AM191" s="104">
        <f t="shared" si="85"/>
        <v>0</v>
      </c>
      <c r="AN191" s="104">
        <f t="shared" si="85"/>
        <v>0</v>
      </c>
      <c r="AO191" s="104">
        <f t="shared" si="85"/>
        <v>0</v>
      </c>
      <c r="AP191" s="104">
        <f t="shared" si="85"/>
        <v>0</v>
      </c>
      <c r="AQ191" s="104">
        <f t="shared" si="85"/>
        <v>0</v>
      </c>
      <c r="AR191" s="104">
        <f t="shared" si="85"/>
        <v>0</v>
      </c>
      <c r="AS191" s="104">
        <f t="shared" si="85"/>
        <v>0</v>
      </c>
      <c r="AT191" s="104">
        <f t="shared" si="85"/>
        <v>0</v>
      </c>
    </row>
    <row r="192" spans="1:46" ht="30" hidden="1" customHeight="1" x14ac:dyDescent="0.25">
      <c r="A192" s="105"/>
      <c r="B192" s="106"/>
      <c r="C192" s="107"/>
      <c r="D192" s="108"/>
      <c r="E192" s="108"/>
      <c r="F192" s="113"/>
      <c r="G192" s="113"/>
      <c r="H192" s="111">
        <f t="shared" si="78"/>
        <v>0</v>
      </c>
      <c r="I192" s="112"/>
      <c r="J192" s="112"/>
      <c r="K192" s="112"/>
      <c r="L192" s="250"/>
      <c r="M192" s="251"/>
      <c r="N192" s="252"/>
      <c r="P192" s="249"/>
      <c r="Q192" s="104">
        <f t="shared" ref="Q192:AT192" si="86">IF(Q$32&lt;$I192,0,IF(Q$32=$I192,$H192,IF(Q$32&gt;((($J192-1)*$K192)+$I192),0,IF(ROUND((Q$32-$I192)/$K192,0)=ROUND((Q$32-$I192)/$K192,1),$H192,0))))</f>
        <v>0</v>
      </c>
      <c r="R192" s="104">
        <f t="shared" si="86"/>
        <v>0</v>
      </c>
      <c r="S192" s="104">
        <f t="shared" si="86"/>
        <v>0</v>
      </c>
      <c r="T192" s="104">
        <f t="shared" si="86"/>
        <v>0</v>
      </c>
      <c r="U192" s="104">
        <f t="shared" si="86"/>
        <v>0</v>
      </c>
      <c r="V192" s="104">
        <f t="shared" si="86"/>
        <v>0</v>
      </c>
      <c r="W192" s="104">
        <f t="shared" si="86"/>
        <v>0</v>
      </c>
      <c r="X192" s="104">
        <f t="shared" si="86"/>
        <v>0</v>
      </c>
      <c r="Y192" s="104">
        <f t="shared" si="86"/>
        <v>0</v>
      </c>
      <c r="Z192" s="104">
        <f t="shared" si="86"/>
        <v>0</v>
      </c>
      <c r="AA192" s="104">
        <f t="shared" si="86"/>
        <v>0</v>
      </c>
      <c r="AB192" s="104">
        <f t="shared" si="86"/>
        <v>0</v>
      </c>
      <c r="AC192" s="104">
        <f t="shared" si="86"/>
        <v>0</v>
      </c>
      <c r="AD192" s="104">
        <f t="shared" si="86"/>
        <v>0</v>
      </c>
      <c r="AE192" s="104">
        <f t="shared" si="86"/>
        <v>0</v>
      </c>
      <c r="AF192" s="104">
        <f t="shared" si="86"/>
        <v>0</v>
      </c>
      <c r="AG192" s="104">
        <f t="shared" si="86"/>
        <v>0</v>
      </c>
      <c r="AH192" s="104">
        <f t="shared" si="86"/>
        <v>0</v>
      </c>
      <c r="AI192" s="104">
        <f t="shared" si="86"/>
        <v>0</v>
      </c>
      <c r="AJ192" s="104">
        <f t="shared" si="86"/>
        <v>0</v>
      </c>
      <c r="AK192" s="104">
        <f t="shared" si="86"/>
        <v>0</v>
      </c>
      <c r="AL192" s="104">
        <f t="shared" si="86"/>
        <v>0</v>
      </c>
      <c r="AM192" s="104">
        <f t="shared" si="86"/>
        <v>0</v>
      </c>
      <c r="AN192" s="104">
        <f t="shared" si="86"/>
        <v>0</v>
      </c>
      <c r="AO192" s="104">
        <f t="shared" si="86"/>
        <v>0</v>
      </c>
      <c r="AP192" s="104">
        <f t="shared" si="86"/>
        <v>0</v>
      </c>
      <c r="AQ192" s="104">
        <f t="shared" si="86"/>
        <v>0</v>
      </c>
      <c r="AR192" s="104">
        <f t="shared" si="86"/>
        <v>0</v>
      </c>
      <c r="AS192" s="104">
        <f t="shared" si="86"/>
        <v>0</v>
      </c>
      <c r="AT192" s="104">
        <f t="shared" si="86"/>
        <v>0</v>
      </c>
    </row>
    <row r="193" spans="1:46" ht="30" hidden="1" customHeight="1" x14ac:dyDescent="0.25">
      <c r="A193" s="105"/>
      <c r="B193" s="106"/>
      <c r="C193" s="107"/>
      <c r="D193" s="108"/>
      <c r="E193" s="108"/>
      <c r="F193" s="113"/>
      <c r="G193" s="113"/>
      <c r="H193" s="111">
        <f t="shared" si="78"/>
        <v>0</v>
      </c>
      <c r="I193" s="112"/>
      <c r="J193" s="112"/>
      <c r="K193" s="112"/>
      <c r="L193" s="250"/>
      <c r="M193" s="251"/>
      <c r="N193" s="252"/>
      <c r="P193" s="249"/>
      <c r="Q193" s="104">
        <f t="shared" ref="Q193:AT193" si="87">IF(Q$32&lt;$I193,0,IF(Q$32=$I193,$H193,IF(Q$32&gt;((($J193-1)*$K193)+$I193),0,IF(ROUND((Q$32-$I193)/$K193,0)=ROUND((Q$32-$I193)/$K193,1),$H193,0))))</f>
        <v>0</v>
      </c>
      <c r="R193" s="104">
        <f t="shared" si="87"/>
        <v>0</v>
      </c>
      <c r="S193" s="104">
        <f t="shared" si="87"/>
        <v>0</v>
      </c>
      <c r="T193" s="104">
        <f t="shared" si="87"/>
        <v>0</v>
      </c>
      <c r="U193" s="104">
        <f t="shared" si="87"/>
        <v>0</v>
      </c>
      <c r="V193" s="104">
        <f t="shared" si="87"/>
        <v>0</v>
      </c>
      <c r="W193" s="104">
        <f t="shared" si="87"/>
        <v>0</v>
      </c>
      <c r="X193" s="104">
        <f t="shared" si="87"/>
        <v>0</v>
      </c>
      <c r="Y193" s="104">
        <f t="shared" si="87"/>
        <v>0</v>
      </c>
      <c r="Z193" s="104">
        <f t="shared" si="87"/>
        <v>0</v>
      </c>
      <c r="AA193" s="104">
        <f t="shared" si="87"/>
        <v>0</v>
      </c>
      <c r="AB193" s="104">
        <f t="shared" si="87"/>
        <v>0</v>
      </c>
      <c r="AC193" s="104">
        <f t="shared" si="87"/>
        <v>0</v>
      </c>
      <c r="AD193" s="104">
        <f t="shared" si="87"/>
        <v>0</v>
      </c>
      <c r="AE193" s="104">
        <f t="shared" si="87"/>
        <v>0</v>
      </c>
      <c r="AF193" s="104">
        <f t="shared" si="87"/>
        <v>0</v>
      </c>
      <c r="AG193" s="104">
        <f t="shared" si="87"/>
        <v>0</v>
      </c>
      <c r="AH193" s="104">
        <f t="shared" si="87"/>
        <v>0</v>
      </c>
      <c r="AI193" s="104">
        <f t="shared" si="87"/>
        <v>0</v>
      </c>
      <c r="AJ193" s="104">
        <f t="shared" si="87"/>
        <v>0</v>
      </c>
      <c r="AK193" s="104">
        <f t="shared" si="87"/>
        <v>0</v>
      </c>
      <c r="AL193" s="104">
        <f t="shared" si="87"/>
        <v>0</v>
      </c>
      <c r="AM193" s="104">
        <f t="shared" si="87"/>
        <v>0</v>
      </c>
      <c r="AN193" s="104">
        <f t="shared" si="87"/>
        <v>0</v>
      </c>
      <c r="AO193" s="104">
        <f t="shared" si="87"/>
        <v>0</v>
      </c>
      <c r="AP193" s="104">
        <f t="shared" si="87"/>
        <v>0</v>
      </c>
      <c r="AQ193" s="104">
        <f t="shared" si="87"/>
        <v>0</v>
      </c>
      <c r="AR193" s="104">
        <f t="shared" si="87"/>
        <v>0</v>
      </c>
      <c r="AS193" s="104">
        <f t="shared" si="87"/>
        <v>0</v>
      </c>
      <c r="AT193" s="104">
        <f t="shared" si="87"/>
        <v>0</v>
      </c>
    </row>
    <row r="194" spans="1:46" ht="30" hidden="1" customHeight="1" x14ac:dyDescent="0.25">
      <c r="A194" s="105"/>
      <c r="B194" s="106"/>
      <c r="C194" s="107"/>
      <c r="D194" s="108"/>
      <c r="E194" s="108"/>
      <c r="F194" s="113"/>
      <c r="G194" s="113"/>
      <c r="H194" s="111">
        <f t="shared" si="78"/>
        <v>0</v>
      </c>
      <c r="I194" s="112"/>
      <c r="J194" s="112"/>
      <c r="K194" s="112"/>
      <c r="L194" s="250"/>
      <c r="M194" s="251"/>
      <c r="N194" s="252"/>
      <c r="P194" s="249"/>
      <c r="Q194" s="104">
        <f t="shared" ref="Q194:AT194" si="88">IF(Q$32&lt;$I194,0,IF(Q$32=$I194,$H194,IF(Q$32&gt;((($J194-1)*$K194)+$I194),0,IF(ROUND((Q$32-$I194)/$K194,0)=ROUND((Q$32-$I194)/$K194,1),$H194,0))))</f>
        <v>0</v>
      </c>
      <c r="R194" s="104">
        <f t="shared" si="88"/>
        <v>0</v>
      </c>
      <c r="S194" s="104">
        <f t="shared" si="88"/>
        <v>0</v>
      </c>
      <c r="T194" s="104">
        <f t="shared" si="88"/>
        <v>0</v>
      </c>
      <c r="U194" s="104">
        <f t="shared" si="88"/>
        <v>0</v>
      </c>
      <c r="V194" s="104">
        <f t="shared" si="88"/>
        <v>0</v>
      </c>
      <c r="W194" s="104">
        <f t="shared" si="88"/>
        <v>0</v>
      </c>
      <c r="X194" s="104">
        <f t="shared" si="88"/>
        <v>0</v>
      </c>
      <c r="Y194" s="104">
        <f t="shared" si="88"/>
        <v>0</v>
      </c>
      <c r="Z194" s="104">
        <f t="shared" si="88"/>
        <v>0</v>
      </c>
      <c r="AA194" s="104">
        <f t="shared" si="88"/>
        <v>0</v>
      </c>
      <c r="AB194" s="104">
        <f t="shared" si="88"/>
        <v>0</v>
      </c>
      <c r="AC194" s="104">
        <f t="shared" si="88"/>
        <v>0</v>
      </c>
      <c r="AD194" s="104">
        <f t="shared" si="88"/>
        <v>0</v>
      </c>
      <c r="AE194" s="104">
        <f t="shared" si="88"/>
        <v>0</v>
      </c>
      <c r="AF194" s="104">
        <f t="shared" si="88"/>
        <v>0</v>
      </c>
      <c r="AG194" s="104">
        <f t="shared" si="88"/>
        <v>0</v>
      </c>
      <c r="AH194" s="104">
        <f t="shared" si="88"/>
        <v>0</v>
      </c>
      <c r="AI194" s="104">
        <f t="shared" si="88"/>
        <v>0</v>
      </c>
      <c r="AJ194" s="104">
        <f t="shared" si="88"/>
        <v>0</v>
      </c>
      <c r="AK194" s="104">
        <f t="shared" si="88"/>
        <v>0</v>
      </c>
      <c r="AL194" s="104">
        <f t="shared" si="88"/>
        <v>0</v>
      </c>
      <c r="AM194" s="104">
        <f t="shared" si="88"/>
        <v>0</v>
      </c>
      <c r="AN194" s="104">
        <f t="shared" si="88"/>
        <v>0</v>
      </c>
      <c r="AO194" s="104">
        <f t="shared" si="88"/>
        <v>0</v>
      </c>
      <c r="AP194" s="104">
        <f t="shared" si="88"/>
        <v>0</v>
      </c>
      <c r="AQ194" s="104">
        <f t="shared" si="88"/>
        <v>0</v>
      </c>
      <c r="AR194" s="104">
        <f t="shared" si="88"/>
        <v>0</v>
      </c>
      <c r="AS194" s="104">
        <f t="shared" si="88"/>
        <v>0</v>
      </c>
      <c r="AT194" s="104">
        <f t="shared" si="88"/>
        <v>0</v>
      </c>
    </row>
    <row r="195" spans="1:46" ht="30" hidden="1" customHeight="1" x14ac:dyDescent="0.25">
      <c r="A195" s="105"/>
      <c r="B195" s="106"/>
      <c r="C195" s="107"/>
      <c r="D195" s="108"/>
      <c r="E195" s="108"/>
      <c r="F195" s="113"/>
      <c r="G195" s="113"/>
      <c r="H195" s="111">
        <f t="shared" si="78"/>
        <v>0</v>
      </c>
      <c r="I195" s="112"/>
      <c r="J195" s="112"/>
      <c r="K195" s="112"/>
      <c r="L195" s="250"/>
      <c r="M195" s="251"/>
      <c r="N195" s="252"/>
      <c r="P195" s="249"/>
      <c r="Q195" s="104">
        <f t="shared" ref="Q195:AT195" si="89">IF(Q$32&lt;$I195,0,IF(Q$32=$I195,$H195,IF(Q$32&gt;((($J195-1)*$K195)+$I195),0,IF(ROUND((Q$32-$I195)/$K195,0)=ROUND((Q$32-$I195)/$K195,1),$H195,0))))</f>
        <v>0</v>
      </c>
      <c r="R195" s="104">
        <f t="shared" si="89"/>
        <v>0</v>
      </c>
      <c r="S195" s="104">
        <f t="shared" si="89"/>
        <v>0</v>
      </c>
      <c r="T195" s="104">
        <f t="shared" si="89"/>
        <v>0</v>
      </c>
      <c r="U195" s="104">
        <f t="shared" si="89"/>
        <v>0</v>
      </c>
      <c r="V195" s="104">
        <f t="shared" si="89"/>
        <v>0</v>
      </c>
      <c r="W195" s="104">
        <f t="shared" si="89"/>
        <v>0</v>
      </c>
      <c r="X195" s="104">
        <f t="shared" si="89"/>
        <v>0</v>
      </c>
      <c r="Y195" s="104">
        <f t="shared" si="89"/>
        <v>0</v>
      </c>
      <c r="Z195" s="104">
        <f t="shared" si="89"/>
        <v>0</v>
      </c>
      <c r="AA195" s="104">
        <f t="shared" si="89"/>
        <v>0</v>
      </c>
      <c r="AB195" s="104">
        <f t="shared" si="89"/>
        <v>0</v>
      </c>
      <c r="AC195" s="104">
        <f t="shared" si="89"/>
        <v>0</v>
      </c>
      <c r="AD195" s="104">
        <f t="shared" si="89"/>
        <v>0</v>
      </c>
      <c r="AE195" s="104">
        <f t="shared" si="89"/>
        <v>0</v>
      </c>
      <c r="AF195" s="104">
        <f t="shared" si="89"/>
        <v>0</v>
      </c>
      <c r="AG195" s="104">
        <f t="shared" si="89"/>
        <v>0</v>
      </c>
      <c r="AH195" s="104">
        <f t="shared" si="89"/>
        <v>0</v>
      </c>
      <c r="AI195" s="104">
        <f t="shared" si="89"/>
        <v>0</v>
      </c>
      <c r="AJ195" s="104">
        <f t="shared" si="89"/>
        <v>0</v>
      </c>
      <c r="AK195" s="104">
        <f t="shared" si="89"/>
        <v>0</v>
      </c>
      <c r="AL195" s="104">
        <f t="shared" si="89"/>
        <v>0</v>
      </c>
      <c r="AM195" s="104">
        <f t="shared" si="89"/>
        <v>0</v>
      </c>
      <c r="AN195" s="104">
        <f t="shared" si="89"/>
        <v>0</v>
      </c>
      <c r="AO195" s="104">
        <f t="shared" si="89"/>
        <v>0</v>
      </c>
      <c r="AP195" s="104">
        <f t="shared" si="89"/>
        <v>0</v>
      </c>
      <c r="AQ195" s="104">
        <f t="shared" si="89"/>
        <v>0</v>
      </c>
      <c r="AR195" s="104">
        <f t="shared" si="89"/>
        <v>0</v>
      </c>
      <c r="AS195" s="104">
        <f t="shared" si="89"/>
        <v>0</v>
      </c>
      <c r="AT195" s="104">
        <f t="shared" si="89"/>
        <v>0</v>
      </c>
    </row>
    <row r="196" spans="1:46" ht="30" hidden="1" customHeight="1" x14ac:dyDescent="0.25">
      <c r="A196" s="105"/>
      <c r="B196" s="106"/>
      <c r="C196" s="107"/>
      <c r="D196" s="108"/>
      <c r="E196" s="109"/>
      <c r="F196" s="113"/>
      <c r="G196" s="113"/>
      <c r="H196" s="111">
        <f t="shared" si="78"/>
        <v>0</v>
      </c>
      <c r="I196" s="112"/>
      <c r="J196" s="112"/>
      <c r="K196" s="112"/>
      <c r="L196" s="250"/>
      <c r="M196" s="251"/>
      <c r="N196" s="252"/>
      <c r="P196" s="249"/>
      <c r="Q196" s="104">
        <f t="shared" ref="Q196:AT196" si="90">IF(Q$32&lt;$I196,0,IF(Q$32=$I196,$H196,IF(Q$32&gt;((($J196-1)*$K196)+$I196),0,IF(ROUND((Q$32-$I196)/$K196,0)=ROUND((Q$32-$I196)/$K196,1),$H196,0))))</f>
        <v>0</v>
      </c>
      <c r="R196" s="104">
        <f t="shared" si="90"/>
        <v>0</v>
      </c>
      <c r="S196" s="104">
        <f t="shared" si="90"/>
        <v>0</v>
      </c>
      <c r="T196" s="104">
        <f t="shared" si="90"/>
        <v>0</v>
      </c>
      <c r="U196" s="104">
        <f t="shared" si="90"/>
        <v>0</v>
      </c>
      <c r="V196" s="104">
        <f t="shared" si="90"/>
        <v>0</v>
      </c>
      <c r="W196" s="104">
        <f t="shared" si="90"/>
        <v>0</v>
      </c>
      <c r="X196" s="104">
        <f t="shared" si="90"/>
        <v>0</v>
      </c>
      <c r="Y196" s="104">
        <f t="shared" si="90"/>
        <v>0</v>
      </c>
      <c r="Z196" s="104">
        <f t="shared" si="90"/>
        <v>0</v>
      </c>
      <c r="AA196" s="104">
        <f t="shared" si="90"/>
        <v>0</v>
      </c>
      <c r="AB196" s="104">
        <f t="shared" si="90"/>
        <v>0</v>
      </c>
      <c r="AC196" s="104">
        <f t="shared" si="90"/>
        <v>0</v>
      </c>
      <c r="AD196" s="104">
        <f t="shared" si="90"/>
        <v>0</v>
      </c>
      <c r="AE196" s="104">
        <f t="shared" si="90"/>
        <v>0</v>
      </c>
      <c r="AF196" s="104">
        <f t="shared" si="90"/>
        <v>0</v>
      </c>
      <c r="AG196" s="104">
        <f t="shared" si="90"/>
        <v>0</v>
      </c>
      <c r="AH196" s="104">
        <f t="shared" si="90"/>
        <v>0</v>
      </c>
      <c r="AI196" s="104">
        <f t="shared" si="90"/>
        <v>0</v>
      </c>
      <c r="AJ196" s="104">
        <f t="shared" si="90"/>
        <v>0</v>
      </c>
      <c r="AK196" s="104">
        <f t="shared" si="90"/>
        <v>0</v>
      </c>
      <c r="AL196" s="104">
        <f t="shared" si="90"/>
        <v>0</v>
      </c>
      <c r="AM196" s="104">
        <f t="shared" si="90"/>
        <v>0</v>
      </c>
      <c r="AN196" s="104">
        <f t="shared" si="90"/>
        <v>0</v>
      </c>
      <c r="AO196" s="104">
        <f t="shared" si="90"/>
        <v>0</v>
      </c>
      <c r="AP196" s="104">
        <f t="shared" si="90"/>
        <v>0</v>
      </c>
      <c r="AQ196" s="104">
        <f t="shared" si="90"/>
        <v>0</v>
      </c>
      <c r="AR196" s="104">
        <f t="shared" si="90"/>
        <v>0</v>
      </c>
      <c r="AS196" s="104">
        <f t="shared" si="90"/>
        <v>0</v>
      </c>
      <c r="AT196" s="104">
        <f t="shared" si="90"/>
        <v>0</v>
      </c>
    </row>
    <row r="197" spans="1:46" ht="30" hidden="1" customHeight="1" x14ac:dyDescent="0.25">
      <c r="A197" s="105"/>
      <c r="B197" s="106"/>
      <c r="C197" s="107"/>
      <c r="D197" s="108"/>
      <c r="E197" s="108"/>
      <c r="F197" s="113"/>
      <c r="G197" s="113"/>
      <c r="H197" s="111">
        <f t="shared" si="78"/>
        <v>0</v>
      </c>
      <c r="I197" s="112"/>
      <c r="J197" s="112"/>
      <c r="K197" s="112"/>
      <c r="L197" s="250"/>
      <c r="M197" s="251"/>
      <c r="N197" s="252"/>
      <c r="P197" s="249"/>
      <c r="Q197" s="104">
        <f t="shared" ref="Q197:AT197" si="91">IF(Q$32&lt;$I197,0,IF(Q$32=$I197,$H197,IF(Q$32&gt;((($J197-1)*$K197)+$I197),0,IF(ROUND((Q$32-$I197)/$K197,0)=ROUND((Q$32-$I197)/$K197,1),$H197,0))))</f>
        <v>0</v>
      </c>
      <c r="R197" s="104">
        <f t="shared" si="91"/>
        <v>0</v>
      </c>
      <c r="S197" s="104">
        <f t="shared" si="91"/>
        <v>0</v>
      </c>
      <c r="T197" s="104">
        <f t="shared" si="91"/>
        <v>0</v>
      </c>
      <c r="U197" s="104">
        <f t="shared" si="91"/>
        <v>0</v>
      </c>
      <c r="V197" s="104">
        <f t="shared" si="91"/>
        <v>0</v>
      </c>
      <c r="W197" s="104">
        <f t="shared" si="91"/>
        <v>0</v>
      </c>
      <c r="X197" s="104">
        <f t="shared" si="91"/>
        <v>0</v>
      </c>
      <c r="Y197" s="104">
        <f t="shared" si="91"/>
        <v>0</v>
      </c>
      <c r="Z197" s="104">
        <f t="shared" si="91"/>
        <v>0</v>
      </c>
      <c r="AA197" s="104">
        <f t="shared" si="91"/>
        <v>0</v>
      </c>
      <c r="AB197" s="104">
        <f t="shared" si="91"/>
        <v>0</v>
      </c>
      <c r="AC197" s="104">
        <f t="shared" si="91"/>
        <v>0</v>
      </c>
      <c r="AD197" s="104">
        <f t="shared" si="91"/>
        <v>0</v>
      </c>
      <c r="AE197" s="104">
        <f t="shared" si="91"/>
        <v>0</v>
      </c>
      <c r="AF197" s="104">
        <f t="shared" si="91"/>
        <v>0</v>
      </c>
      <c r="AG197" s="104">
        <f t="shared" si="91"/>
        <v>0</v>
      </c>
      <c r="AH197" s="104">
        <f t="shared" si="91"/>
        <v>0</v>
      </c>
      <c r="AI197" s="104">
        <f t="shared" si="91"/>
        <v>0</v>
      </c>
      <c r="AJ197" s="104">
        <f t="shared" si="91"/>
        <v>0</v>
      </c>
      <c r="AK197" s="104">
        <f t="shared" si="91"/>
        <v>0</v>
      </c>
      <c r="AL197" s="104">
        <f t="shared" si="91"/>
        <v>0</v>
      </c>
      <c r="AM197" s="104">
        <f t="shared" si="91"/>
        <v>0</v>
      </c>
      <c r="AN197" s="104">
        <f t="shared" si="91"/>
        <v>0</v>
      </c>
      <c r="AO197" s="104">
        <f t="shared" si="91"/>
        <v>0</v>
      </c>
      <c r="AP197" s="104">
        <f t="shared" si="91"/>
        <v>0</v>
      </c>
      <c r="AQ197" s="104">
        <f t="shared" si="91"/>
        <v>0</v>
      </c>
      <c r="AR197" s="104">
        <f t="shared" si="91"/>
        <v>0</v>
      </c>
      <c r="AS197" s="104">
        <f t="shared" si="91"/>
        <v>0</v>
      </c>
      <c r="AT197" s="104">
        <f t="shared" si="91"/>
        <v>0</v>
      </c>
    </row>
    <row r="198" spans="1:46" ht="30" hidden="1" customHeight="1" x14ac:dyDescent="0.25">
      <c r="A198" s="117"/>
      <c r="B198" s="118"/>
      <c r="C198" s="119"/>
      <c r="D198" s="120"/>
      <c r="E198" s="120"/>
      <c r="F198" s="121"/>
      <c r="G198" s="121"/>
      <c r="H198" s="122">
        <f t="shared" si="78"/>
        <v>0</v>
      </c>
      <c r="I198" s="123"/>
      <c r="J198" s="123"/>
      <c r="K198" s="123"/>
      <c r="L198" s="253"/>
      <c r="M198" s="254"/>
      <c r="N198" s="255"/>
      <c r="P198" s="249"/>
      <c r="Q198" s="104">
        <f t="shared" ref="Q198:AT198" si="92">IF(Q$32&lt;$I198,0,IF(Q$32=$I198,$H198,IF(Q$32&gt;((($J198-1)*$K198)+$I198),0,IF(ROUND((Q$32-$I198)/$K198,0)=ROUND((Q$32-$I198)/$K198,1),$H198,0))))</f>
        <v>0</v>
      </c>
      <c r="R198" s="104">
        <f t="shared" si="92"/>
        <v>0</v>
      </c>
      <c r="S198" s="104">
        <f t="shared" si="92"/>
        <v>0</v>
      </c>
      <c r="T198" s="104">
        <f t="shared" si="92"/>
        <v>0</v>
      </c>
      <c r="U198" s="104">
        <f t="shared" si="92"/>
        <v>0</v>
      </c>
      <c r="V198" s="104">
        <f t="shared" si="92"/>
        <v>0</v>
      </c>
      <c r="W198" s="104">
        <f t="shared" si="92"/>
        <v>0</v>
      </c>
      <c r="X198" s="104">
        <f t="shared" si="92"/>
        <v>0</v>
      </c>
      <c r="Y198" s="104">
        <f t="shared" si="92"/>
        <v>0</v>
      </c>
      <c r="Z198" s="104">
        <f t="shared" si="92"/>
        <v>0</v>
      </c>
      <c r="AA198" s="104">
        <f t="shared" si="92"/>
        <v>0</v>
      </c>
      <c r="AB198" s="104">
        <f t="shared" si="92"/>
        <v>0</v>
      </c>
      <c r="AC198" s="104">
        <f t="shared" si="92"/>
        <v>0</v>
      </c>
      <c r="AD198" s="104">
        <f t="shared" si="92"/>
        <v>0</v>
      </c>
      <c r="AE198" s="104">
        <f t="shared" si="92"/>
        <v>0</v>
      </c>
      <c r="AF198" s="104">
        <f t="shared" si="92"/>
        <v>0</v>
      </c>
      <c r="AG198" s="104">
        <f t="shared" si="92"/>
        <v>0</v>
      </c>
      <c r="AH198" s="104">
        <f t="shared" si="92"/>
        <v>0</v>
      </c>
      <c r="AI198" s="104">
        <f t="shared" si="92"/>
        <v>0</v>
      </c>
      <c r="AJ198" s="104">
        <f t="shared" si="92"/>
        <v>0</v>
      </c>
      <c r="AK198" s="104">
        <f t="shared" si="92"/>
        <v>0</v>
      </c>
      <c r="AL198" s="104">
        <f t="shared" si="92"/>
        <v>0</v>
      </c>
      <c r="AM198" s="104">
        <f t="shared" si="92"/>
        <v>0</v>
      </c>
      <c r="AN198" s="104">
        <f t="shared" si="92"/>
        <v>0</v>
      </c>
      <c r="AO198" s="104">
        <f t="shared" si="92"/>
        <v>0</v>
      </c>
      <c r="AP198" s="104">
        <f t="shared" si="92"/>
        <v>0</v>
      </c>
      <c r="AQ198" s="104">
        <f t="shared" si="92"/>
        <v>0</v>
      </c>
      <c r="AR198" s="104">
        <f t="shared" si="92"/>
        <v>0</v>
      </c>
      <c r="AS198" s="104">
        <f t="shared" si="92"/>
        <v>0</v>
      </c>
      <c r="AT198" s="104">
        <f t="shared" si="92"/>
        <v>0</v>
      </c>
    </row>
    <row r="199" spans="1:46" ht="30" customHeight="1" x14ac:dyDescent="0.25">
      <c r="P199" s="124" t="s">
        <v>53</v>
      </c>
      <c r="Q199" s="103">
        <f t="shared" ref="Q199:AT199" si="93">SUM(Q183:Q198)</f>
        <v>327760</v>
      </c>
      <c r="R199" s="103">
        <f t="shared" si="93"/>
        <v>344760</v>
      </c>
      <c r="S199" s="103">
        <f t="shared" si="93"/>
        <v>344760</v>
      </c>
      <c r="T199" s="103">
        <f t="shared" si="93"/>
        <v>347760</v>
      </c>
      <c r="U199" s="103">
        <f t="shared" si="93"/>
        <v>344760</v>
      </c>
      <c r="V199" s="103">
        <f t="shared" si="93"/>
        <v>344760</v>
      </c>
      <c r="W199" s="103">
        <f t="shared" si="93"/>
        <v>347760</v>
      </c>
      <c r="X199" s="103">
        <f t="shared" si="93"/>
        <v>344760</v>
      </c>
      <c r="Y199" s="103">
        <f t="shared" si="93"/>
        <v>344760</v>
      </c>
      <c r="Z199" s="103">
        <f t="shared" si="93"/>
        <v>344760</v>
      </c>
      <c r="AA199" s="104">
        <f t="shared" si="93"/>
        <v>0</v>
      </c>
      <c r="AB199" s="104">
        <f t="shared" si="93"/>
        <v>0</v>
      </c>
      <c r="AC199" s="104">
        <f t="shared" si="93"/>
        <v>0</v>
      </c>
      <c r="AD199" s="104">
        <f t="shared" si="93"/>
        <v>0</v>
      </c>
      <c r="AE199" s="104">
        <f t="shared" si="93"/>
        <v>0</v>
      </c>
      <c r="AF199" s="104">
        <f t="shared" si="93"/>
        <v>0</v>
      </c>
      <c r="AG199" s="104">
        <f t="shared" si="93"/>
        <v>0</v>
      </c>
      <c r="AH199" s="104">
        <f t="shared" si="93"/>
        <v>0</v>
      </c>
      <c r="AI199" s="104">
        <f t="shared" si="93"/>
        <v>0</v>
      </c>
      <c r="AJ199" s="104">
        <f t="shared" si="93"/>
        <v>0</v>
      </c>
      <c r="AK199" s="104">
        <f t="shared" si="93"/>
        <v>0</v>
      </c>
      <c r="AL199" s="104">
        <f t="shared" si="93"/>
        <v>0</v>
      </c>
      <c r="AM199" s="104">
        <f t="shared" si="93"/>
        <v>0</v>
      </c>
      <c r="AN199" s="104">
        <f t="shared" si="93"/>
        <v>0</v>
      </c>
      <c r="AO199" s="104">
        <f t="shared" si="93"/>
        <v>0</v>
      </c>
      <c r="AP199" s="104">
        <f t="shared" si="93"/>
        <v>0</v>
      </c>
      <c r="AQ199" s="104">
        <f t="shared" si="93"/>
        <v>0</v>
      </c>
      <c r="AR199" s="104">
        <f t="shared" si="93"/>
        <v>0</v>
      </c>
      <c r="AS199" s="104">
        <f t="shared" si="93"/>
        <v>0</v>
      </c>
      <c r="AT199" s="104">
        <f t="shared" si="93"/>
        <v>0</v>
      </c>
    </row>
    <row r="200" spans="1:46" ht="14.25" customHeight="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row>
    <row r="201" spans="1:46" ht="15" customHeight="1" x14ac:dyDescent="0.25">
      <c r="A201" s="269" t="s">
        <v>27</v>
      </c>
      <c r="B201" s="268"/>
      <c r="C201" s="268"/>
      <c r="D201" s="268"/>
      <c r="E201" s="268"/>
      <c r="F201" s="268"/>
      <c r="G201" s="268"/>
      <c r="H201" s="268"/>
      <c r="I201" s="268"/>
      <c r="J201" s="268"/>
      <c r="K201" s="268"/>
      <c r="L201" s="28"/>
      <c r="M201" s="29"/>
      <c r="N201" s="29"/>
      <c r="O201" s="29"/>
      <c r="P201" s="30"/>
      <c r="Q201" s="30"/>
      <c r="R201" s="30"/>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row>
    <row r="202" spans="1:46" ht="15" customHeight="1" x14ac:dyDescent="0.25">
      <c r="A202" s="32"/>
      <c r="B202" s="33"/>
      <c r="C202" s="33"/>
      <c r="D202" s="33"/>
      <c r="E202" s="33"/>
      <c r="F202" s="33"/>
      <c r="G202" s="34"/>
      <c r="H202" s="33"/>
      <c r="I202" s="33"/>
      <c r="J202" s="33"/>
      <c r="K202" s="33"/>
      <c r="L202" s="33"/>
      <c r="M202" s="33"/>
      <c r="N202" s="33"/>
      <c r="O202" s="33"/>
      <c r="P202" s="35"/>
      <c r="Q202" s="35"/>
      <c r="R202" s="35"/>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row>
    <row r="203" spans="1:46" ht="15" customHeight="1" x14ac:dyDescent="0.25">
      <c r="A203" s="37"/>
      <c r="B203" s="38"/>
      <c r="C203" s="38"/>
      <c r="D203" s="38"/>
      <c r="E203" s="38"/>
      <c r="F203" s="38"/>
      <c r="G203" s="39"/>
      <c r="H203" s="38"/>
      <c r="I203" s="38"/>
      <c r="J203" s="40"/>
      <c r="K203" s="10"/>
      <c r="L203" s="10"/>
      <c r="M203" s="10"/>
      <c r="N203" s="10"/>
      <c r="O203" s="10"/>
      <c r="P203" s="6"/>
      <c r="Q203" s="6"/>
      <c r="R203" s="6"/>
    </row>
    <row r="204" spans="1:46" ht="15" customHeight="1" x14ac:dyDescent="0.25">
      <c r="A204" s="7" t="s">
        <v>28</v>
      </c>
      <c r="B204" s="139"/>
      <c r="C204" s="42"/>
      <c r="D204" s="42"/>
      <c r="E204" s="42"/>
      <c r="F204" s="42"/>
      <c r="G204" s="43"/>
      <c r="H204" s="42"/>
      <c r="I204" s="42"/>
      <c r="J204" s="9"/>
      <c r="K204" s="10"/>
      <c r="L204" s="10"/>
      <c r="M204" s="10"/>
      <c r="N204" s="10"/>
      <c r="O204" s="10"/>
      <c r="P204" s="6"/>
      <c r="Q204" s="6"/>
      <c r="R204" s="6"/>
    </row>
    <row r="205" spans="1:46" ht="14.25" customHeight="1" x14ac:dyDescent="0.25">
      <c r="A205" s="7" t="s">
        <v>30</v>
      </c>
      <c r="B205" s="139"/>
      <c r="C205" s="45"/>
      <c r="D205" s="45"/>
      <c r="E205" s="45"/>
      <c r="F205" s="46"/>
      <c r="G205" s="45"/>
      <c r="H205" s="46"/>
      <c r="I205" s="45"/>
      <c r="J205" s="47"/>
      <c r="K205" s="48"/>
    </row>
    <row r="206" spans="1:46" ht="14.25" customHeight="1" x14ac:dyDescent="0.25">
      <c r="A206" s="7"/>
      <c r="B206" s="156"/>
      <c r="C206" s="156"/>
      <c r="D206" s="157"/>
      <c r="E206" s="156"/>
      <c r="F206" s="156"/>
      <c r="G206" s="156"/>
      <c r="H206" s="156"/>
      <c r="I206" s="156"/>
      <c r="J206" s="49"/>
      <c r="K206" s="50"/>
    </row>
    <row r="207" spans="1:46" x14ac:dyDescent="0.25">
      <c r="A207" s="158" t="s">
        <v>32</v>
      </c>
      <c r="B207" s="276" t="s">
        <v>215</v>
      </c>
      <c r="C207" s="251"/>
      <c r="D207" s="251"/>
      <c r="E207" s="251"/>
      <c r="F207" s="251"/>
      <c r="G207" s="251"/>
      <c r="H207" s="251"/>
      <c r="I207" s="257"/>
      <c r="J207" s="159"/>
      <c r="L207" s="271" t="s">
        <v>33</v>
      </c>
      <c r="M207" s="272"/>
    </row>
    <row r="208" spans="1:46" ht="15.75" customHeight="1" x14ac:dyDescent="0.25">
      <c r="A208" s="53" t="s">
        <v>34</v>
      </c>
      <c r="B208" s="273" t="s">
        <v>216</v>
      </c>
      <c r="C208" s="274"/>
      <c r="D208" s="274"/>
      <c r="E208" s="274"/>
      <c r="F208" s="274"/>
      <c r="G208" s="274"/>
      <c r="H208" s="274"/>
      <c r="I208" s="274"/>
      <c r="J208" s="52"/>
      <c r="L208" s="54" t="s">
        <v>25</v>
      </c>
      <c r="M208" s="55" t="s">
        <v>26</v>
      </c>
    </row>
    <row r="209" spans="1:46" ht="15.75" customHeight="1" x14ac:dyDescent="0.25">
      <c r="A209" s="53" t="s">
        <v>35</v>
      </c>
      <c r="B209" s="277" t="s">
        <v>217</v>
      </c>
      <c r="C209" s="268"/>
      <c r="D209" s="268"/>
      <c r="E209" s="268"/>
      <c r="F209" s="268"/>
      <c r="G209" s="268"/>
      <c r="H209" s="268"/>
      <c r="I209" s="268"/>
      <c r="J209" s="52"/>
      <c r="L209" s="56">
        <f>$L$10</f>
        <v>0</v>
      </c>
      <c r="M209" s="57">
        <f t="array" ref="M209">NPV(L209,Q235:AT235)</f>
        <v>15682800</v>
      </c>
      <c r="O209" s="58"/>
    </row>
    <row r="210" spans="1:46" ht="15.75" customHeight="1" x14ac:dyDescent="0.25">
      <c r="A210" s="53" t="s">
        <v>36</v>
      </c>
      <c r="B210" s="265" t="s">
        <v>218</v>
      </c>
      <c r="C210" s="266"/>
      <c r="D210" s="266"/>
      <c r="E210" s="266"/>
      <c r="F210" s="266"/>
      <c r="G210" s="266"/>
      <c r="H210" s="266"/>
      <c r="I210" s="266"/>
      <c r="J210" s="52"/>
      <c r="L210" s="56">
        <f>$L$11</f>
        <v>0.03</v>
      </c>
      <c r="M210" s="57">
        <f t="array" ref="M210">NPV(L210,Q235:AT235)</f>
        <v>10370175.888429906</v>
      </c>
    </row>
    <row r="211" spans="1:46" ht="14.25" customHeight="1" x14ac:dyDescent="0.25">
      <c r="A211" s="59"/>
      <c r="B211" s="60"/>
      <c r="C211" s="60"/>
      <c r="D211" s="60"/>
      <c r="E211" s="60"/>
      <c r="F211" s="61"/>
      <c r="G211" s="62"/>
      <c r="H211" s="63"/>
      <c r="I211" s="63"/>
      <c r="J211" s="64"/>
      <c r="L211" s="65">
        <f>$L$12</f>
        <v>7.0000000000000007E-2</v>
      </c>
      <c r="M211" s="66">
        <f t="array" ref="M211">NPV(L211,Q235:AT235)</f>
        <v>6508613.8737431997</v>
      </c>
    </row>
    <row r="212" spans="1:46" ht="14.25" customHeight="1" x14ac:dyDescent="0.25">
      <c r="A212" s="67"/>
      <c r="B212" s="48"/>
      <c r="C212" s="48"/>
      <c r="D212" s="48"/>
      <c r="E212" s="48"/>
      <c r="F212" s="50"/>
      <c r="G212" s="68"/>
    </row>
    <row r="213" spans="1:46" ht="14.25" customHeight="1" x14ac:dyDescent="0.25">
      <c r="A213" s="67"/>
      <c r="B213" s="48"/>
      <c r="C213" s="48"/>
      <c r="D213" s="48"/>
      <c r="E213" s="48"/>
      <c r="F213" s="50"/>
      <c r="G213" s="68"/>
      <c r="H213" s="69"/>
      <c r="I213" s="70"/>
      <c r="J213" s="71"/>
      <c r="K213" s="71"/>
    </row>
    <row r="214" spans="1:46" ht="15.75" customHeight="1" x14ac:dyDescent="0.25">
      <c r="A214" s="72" t="s">
        <v>37</v>
      </c>
      <c r="B214" s="160">
        <v>1</v>
      </c>
      <c r="C214" s="161" t="s">
        <v>219</v>
      </c>
      <c r="D214" s="74"/>
      <c r="E214" s="74"/>
      <c r="F214" s="75"/>
      <c r="H214" s="69"/>
      <c r="I214" s="70"/>
      <c r="J214" s="71"/>
      <c r="K214" s="71"/>
    </row>
    <row r="215" spans="1:46" ht="15" customHeight="1" x14ac:dyDescent="0.25">
      <c r="A215" s="76" t="s">
        <v>39</v>
      </c>
      <c r="B215" s="162">
        <v>0.75</v>
      </c>
      <c r="C215" s="163" t="s">
        <v>220</v>
      </c>
      <c r="D215" s="44"/>
      <c r="E215" s="44"/>
      <c r="F215" s="78"/>
      <c r="H215" s="69"/>
      <c r="I215" s="79"/>
      <c r="J215" s="58"/>
      <c r="K215" s="58"/>
      <c r="L215" s="80"/>
      <c r="M215" s="80"/>
      <c r="N215" s="80"/>
      <c r="O215" s="80"/>
    </row>
    <row r="216" spans="1:46" ht="14.25" customHeight="1" x14ac:dyDescent="0.25">
      <c r="A216" s="81" t="s">
        <v>41</v>
      </c>
      <c r="B216" s="82">
        <f>B214*B215</f>
        <v>0.75</v>
      </c>
      <c r="C216" s="83"/>
      <c r="D216" s="84"/>
      <c r="E216" s="84"/>
      <c r="F216" s="64"/>
      <c r="H216" s="69"/>
      <c r="I216" s="85"/>
      <c r="J216" s="86"/>
      <c r="K216" s="86"/>
    </row>
    <row r="217" spans="1:46" ht="14.25" customHeight="1" x14ac:dyDescent="0.25">
      <c r="C217" s="130" t="s">
        <v>221</v>
      </c>
      <c r="H217" s="69"/>
      <c r="I217" s="85"/>
      <c r="J217" s="86"/>
      <c r="K217" s="86"/>
      <c r="L217" s="87"/>
      <c r="P217" s="88" t="s">
        <v>42</v>
      </c>
    </row>
    <row r="218" spans="1:46" ht="14.25" customHeight="1" x14ac:dyDescent="0.25">
      <c r="C218" s="33"/>
      <c r="D218" s="89"/>
      <c r="E218" s="89"/>
      <c r="L218" s="87"/>
      <c r="P218" s="88"/>
      <c r="Q218" s="267" t="s">
        <v>43</v>
      </c>
      <c r="R218" s="268"/>
      <c r="S218" s="268"/>
      <c r="T218" s="268"/>
      <c r="U218" s="268"/>
      <c r="V218" s="268"/>
      <c r="W218" s="268"/>
      <c r="X218" s="268"/>
      <c r="Y218" s="268"/>
      <c r="Z218" s="268"/>
      <c r="AA218" s="268"/>
      <c r="AB218" s="268"/>
      <c r="AC218" s="268"/>
      <c r="AD218" s="268"/>
      <c r="AE218" s="268"/>
      <c r="AF218" s="268"/>
      <c r="AG218" s="268"/>
      <c r="AH218" s="268"/>
      <c r="AI218" s="268"/>
      <c r="AJ218" s="268"/>
      <c r="AK218" s="268"/>
      <c r="AL218" s="268"/>
      <c r="AM218" s="268"/>
      <c r="AN218" s="268"/>
      <c r="AO218" s="268"/>
      <c r="AP218" s="268"/>
      <c r="AQ218" s="268"/>
      <c r="AR218" s="268"/>
      <c r="AS218" s="268"/>
      <c r="AT218" s="268"/>
    </row>
    <row r="219" spans="1:46" ht="14.25" customHeight="1" x14ac:dyDescent="0.25">
      <c r="A219" s="90" t="s">
        <v>44</v>
      </c>
      <c r="B219" s="91" t="s">
        <v>45</v>
      </c>
      <c r="C219" s="91" t="s">
        <v>16</v>
      </c>
      <c r="D219" s="92" t="s">
        <v>17</v>
      </c>
      <c r="E219" s="92" t="s">
        <v>46</v>
      </c>
      <c r="F219" s="91" t="s">
        <v>47</v>
      </c>
      <c r="G219" s="91" t="s">
        <v>48</v>
      </c>
      <c r="H219" s="93" t="s">
        <v>18</v>
      </c>
      <c r="I219" s="92" t="s">
        <v>19</v>
      </c>
      <c r="J219" s="92" t="s">
        <v>49</v>
      </c>
      <c r="K219" s="92" t="s">
        <v>50</v>
      </c>
      <c r="L219" s="259" t="s">
        <v>20</v>
      </c>
      <c r="M219" s="260"/>
      <c r="N219" s="261"/>
      <c r="Q219" s="94">
        <v>1</v>
      </c>
      <c r="R219" s="94">
        <v>2</v>
      </c>
      <c r="S219" s="94">
        <v>3</v>
      </c>
      <c r="T219" s="94">
        <v>4</v>
      </c>
      <c r="U219" s="94">
        <v>5</v>
      </c>
      <c r="V219" s="94">
        <v>6</v>
      </c>
      <c r="W219" s="94">
        <v>7</v>
      </c>
      <c r="X219" s="94">
        <v>8</v>
      </c>
      <c r="Y219" s="94">
        <v>9</v>
      </c>
      <c r="Z219" s="94">
        <v>10</v>
      </c>
      <c r="AA219" s="94">
        <v>11</v>
      </c>
      <c r="AB219" s="94">
        <v>12</v>
      </c>
      <c r="AC219" s="94">
        <v>13</v>
      </c>
      <c r="AD219" s="94">
        <v>14</v>
      </c>
      <c r="AE219" s="94">
        <v>15</v>
      </c>
      <c r="AF219" s="94">
        <v>16</v>
      </c>
      <c r="AG219" s="94">
        <v>17</v>
      </c>
      <c r="AH219" s="94">
        <v>18</v>
      </c>
      <c r="AI219" s="94">
        <v>19</v>
      </c>
      <c r="AJ219" s="94">
        <v>20</v>
      </c>
      <c r="AK219" s="94">
        <v>21</v>
      </c>
      <c r="AL219" s="94">
        <v>22</v>
      </c>
      <c r="AM219" s="94">
        <v>23</v>
      </c>
      <c r="AN219" s="94">
        <v>24</v>
      </c>
      <c r="AO219" s="94">
        <v>25</v>
      </c>
      <c r="AP219" s="94">
        <v>26</v>
      </c>
      <c r="AQ219" s="94">
        <v>27</v>
      </c>
      <c r="AR219" s="94">
        <v>28</v>
      </c>
      <c r="AS219" s="94">
        <v>29</v>
      </c>
      <c r="AT219" s="94">
        <v>30</v>
      </c>
    </row>
    <row r="220" spans="1:46" x14ac:dyDescent="0.25">
      <c r="A220" s="145" t="s">
        <v>0</v>
      </c>
      <c r="B220" s="164" t="s">
        <v>222</v>
      </c>
      <c r="C220" s="147" t="s">
        <v>141</v>
      </c>
      <c r="D220" s="148">
        <v>1</v>
      </c>
      <c r="E220" s="149">
        <v>75000</v>
      </c>
      <c r="F220" s="150"/>
      <c r="G220" s="150"/>
      <c r="H220" s="111">
        <f t="shared" ref="H220:H221" si="94">(D220*E220)*1.2</f>
        <v>90000</v>
      </c>
      <c r="I220" s="151">
        <v>1</v>
      </c>
      <c r="J220" s="165">
        <v>27</v>
      </c>
      <c r="K220" s="151">
        <v>1</v>
      </c>
      <c r="L220" s="262" t="s">
        <v>223</v>
      </c>
      <c r="M220" s="263"/>
      <c r="N220" s="264"/>
      <c r="P220" s="248" t="s">
        <v>51</v>
      </c>
      <c r="Q220" s="103">
        <f t="shared" ref="Q220:AT220" si="95">IF(Q$32&lt;$I220,0,IF(Q$32=$I220,$H220,IF(Q$32&gt;((($J220-1)*$K220)+$I220),0,IF(ROUND((Q$32-$I220)/$K220,0)=ROUND((Q$32-$I220)/$K220,1),$H220,0))))</f>
        <v>90000</v>
      </c>
      <c r="R220" s="103">
        <f t="shared" si="95"/>
        <v>90000</v>
      </c>
      <c r="S220" s="103">
        <f t="shared" si="95"/>
        <v>90000</v>
      </c>
      <c r="T220" s="103">
        <f t="shared" si="95"/>
        <v>90000</v>
      </c>
      <c r="U220" s="103">
        <f t="shared" si="95"/>
        <v>90000</v>
      </c>
      <c r="V220" s="103">
        <f t="shared" si="95"/>
        <v>90000</v>
      </c>
      <c r="W220" s="103">
        <f t="shared" si="95"/>
        <v>90000</v>
      </c>
      <c r="X220" s="103">
        <f t="shared" si="95"/>
        <v>90000</v>
      </c>
      <c r="Y220" s="103">
        <f t="shared" si="95"/>
        <v>90000</v>
      </c>
      <c r="Z220" s="103">
        <f t="shared" si="95"/>
        <v>90000</v>
      </c>
      <c r="AA220" s="103">
        <f t="shared" si="95"/>
        <v>90000</v>
      </c>
      <c r="AB220" s="103">
        <f t="shared" si="95"/>
        <v>90000</v>
      </c>
      <c r="AC220" s="103">
        <f t="shared" si="95"/>
        <v>90000</v>
      </c>
      <c r="AD220" s="103">
        <f t="shared" si="95"/>
        <v>90000</v>
      </c>
      <c r="AE220" s="103">
        <f t="shared" si="95"/>
        <v>90000</v>
      </c>
      <c r="AF220" s="103">
        <f t="shared" si="95"/>
        <v>90000</v>
      </c>
      <c r="AG220" s="103">
        <f t="shared" si="95"/>
        <v>90000</v>
      </c>
      <c r="AH220" s="103">
        <f t="shared" si="95"/>
        <v>90000</v>
      </c>
      <c r="AI220" s="103">
        <f t="shared" si="95"/>
        <v>90000</v>
      </c>
      <c r="AJ220" s="103">
        <f t="shared" si="95"/>
        <v>90000</v>
      </c>
      <c r="AK220" s="103">
        <f t="shared" si="95"/>
        <v>90000</v>
      </c>
      <c r="AL220" s="103">
        <f t="shared" si="95"/>
        <v>90000</v>
      </c>
      <c r="AM220" s="103">
        <f t="shared" si="95"/>
        <v>90000</v>
      </c>
      <c r="AN220" s="103">
        <f t="shared" si="95"/>
        <v>90000</v>
      </c>
      <c r="AO220" s="103">
        <f t="shared" si="95"/>
        <v>90000</v>
      </c>
      <c r="AP220" s="103">
        <f t="shared" si="95"/>
        <v>90000</v>
      </c>
      <c r="AQ220" s="103">
        <f t="shared" si="95"/>
        <v>90000</v>
      </c>
      <c r="AR220" s="103">
        <f t="shared" si="95"/>
        <v>0</v>
      </c>
      <c r="AS220" s="104">
        <f t="shared" si="95"/>
        <v>0</v>
      </c>
      <c r="AT220" s="104">
        <f t="shared" si="95"/>
        <v>0</v>
      </c>
    </row>
    <row r="221" spans="1:46" ht="30" customHeight="1" x14ac:dyDescent="0.25">
      <c r="A221" s="145" t="s">
        <v>0</v>
      </c>
      <c r="B221" s="164" t="s">
        <v>224</v>
      </c>
      <c r="C221" s="147" t="s">
        <v>141</v>
      </c>
      <c r="D221" s="148">
        <v>4</v>
      </c>
      <c r="E221" s="149">
        <v>50000</v>
      </c>
      <c r="F221" s="152">
        <v>45000</v>
      </c>
      <c r="G221" s="152">
        <v>55000</v>
      </c>
      <c r="H221" s="111">
        <f t="shared" si="94"/>
        <v>240000</v>
      </c>
      <c r="I221" s="151">
        <v>3</v>
      </c>
      <c r="J221" s="165">
        <v>25</v>
      </c>
      <c r="K221" s="151">
        <v>1</v>
      </c>
      <c r="L221" s="256" t="s">
        <v>225</v>
      </c>
      <c r="M221" s="251"/>
      <c r="N221" s="257"/>
      <c r="P221" s="249"/>
      <c r="Q221" s="104">
        <f t="shared" ref="Q221:AT221" si="96">IF(Q$32&lt;$I221,0,IF(Q$32=$I221,$H221,IF(Q$32&gt;((($J221-1)*$K221)+$I221),0,IF(ROUND((Q$32-$I221)/$K221,0)=ROUND((Q$32-$I221)/$K221,1),$H221,0))))</f>
        <v>0</v>
      </c>
      <c r="R221" s="104">
        <f t="shared" si="96"/>
        <v>0</v>
      </c>
      <c r="S221" s="103">
        <f t="shared" si="96"/>
        <v>240000</v>
      </c>
      <c r="T221" s="103">
        <f t="shared" si="96"/>
        <v>240000</v>
      </c>
      <c r="U221" s="103">
        <f t="shared" si="96"/>
        <v>240000</v>
      </c>
      <c r="V221" s="103">
        <f t="shared" si="96"/>
        <v>240000</v>
      </c>
      <c r="W221" s="103">
        <f t="shared" si="96"/>
        <v>240000</v>
      </c>
      <c r="X221" s="103">
        <f t="shared" si="96"/>
        <v>240000</v>
      </c>
      <c r="Y221" s="103">
        <f t="shared" si="96"/>
        <v>240000</v>
      </c>
      <c r="Z221" s="103">
        <f t="shared" si="96"/>
        <v>240000</v>
      </c>
      <c r="AA221" s="103">
        <f t="shared" si="96"/>
        <v>240000</v>
      </c>
      <c r="AB221" s="103">
        <f t="shared" si="96"/>
        <v>240000</v>
      </c>
      <c r="AC221" s="103">
        <f t="shared" si="96"/>
        <v>240000</v>
      </c>
      <c r="AD221" s="103">
        <f t="shared" si="96"/>
        <v>240000</v>
      </c>
      <c r="AE221" s="103">
        <f t="shared" si="96"/>
        <v>240000</v>
      </c>
      <c r="AF221" s="103">
        <f t="shared" si="96"/>
        <v>240000</v>
      </c>
      <c r="AG221" s="103">
        <f t="shared" si="96"/>
        <v>240000</v>
      </c>
      <c r="AH221" s="103">
        <f t="shared" si="96"/>
        <v>240000</v>
      </c>
      <c r="AI221" s="103">
        <f t="shared" si="96"/>
        <v>240000</v>
      </c>
      <c r="AJ221" s="103">
        <f t="shared" si="96"/>
        <v>240000</v>
      </c>
      <c r="AK221" s="103">
        <f t="shared" si="96"/>
        <v>240000</v>
      </c>
      <c r="AL221" s="103">
        <f t="shared" si="96"/>
        <v>240000</v>
      </c>
      <c r="AM221" s="103">
        <f t="shared" si="96"/>
        <v>240000</v>
      </c>
      <c r="AN221" s="103">
        <f t="shared" si="96"/>
        <v>240000</v>
      </c>
      <c r="AO221" s="103">
        <f t="shared" si="96"/>
        <v>240000</v>
      </c>
      <c r="AP221" s="103">
        <f t="shared" si="96"/>
        <v>240000</v>
      </c>
      <c r="AQ221" s="103">
        <f t="shared" si="96"/>
        <v>240000</v>
      </c>
      <c r="AR221" s="103">
        <f t="shared" si="96"/>
        <v>0</v>
      </c>
      <c r="AS221" s="104">
        <f t="shared" si="96"/>
        <v>0</v>
      </c>
      <c r="AT221" s="104">
        <f t="shared" si="96"/>
        <v>0</v>
      </c>
    </row>
    <row r="222" spans="1:46" ht="30" customHeight="1" x14ac:dyDescent="0.25">
      <c r="A222" s="145" t="s">
        <v>12</v>
      </c>
      <c r="B222" s="164" t="s">
        <v>226</v>
      </c>
      <c r="C222" s="147" t="s">
        <v>227</v>
      </c>
      <c r="D222" s="148">
        <v>1</v>
      </c>
      <c r="E222" s="149">
        <v>20000</v>
      </c>
      <c r="F222" s="150"/>
      <c r="G222" s="150"/>
      <c r="H222" s="153">
        <v>20000</v>
      </c>
      <c r="I222" s="151">
        <v>2</v>
      </c>
      <c r="J222" s="151">
        <v>2</v>
      </c>
      <c r="K222" s="151">
        <v>1</v>
      </c>
      <c r="L222" s="256" t="s">
        <v>228</v>
      </c>
      <c r="M222" s="251"/>
      <c r="N222" s="257"/>
      <c r="P222" s="249"/>
      <c r="Q222" s="104">
        <f t="shared" ref="Q222:AT222" si="97">IF(Q$32&lt;$I222,0,IF(Q$32=$I222,$H222,IF(Q$32&gt;((($J222-1)*$K222)+$I222),0,IF(ROUND((Q$32-$I222)/$K222,0)=ROUND((Q$32-$I222)/$K222,1),$H222,0))))</f>
        <v>0</v>
      </c>
      <c r="R222" s="103">
        <f t="shared" si="97"/>
        <v>20000</v>
      </c>
      <c r="S222" s="103">
        <f t="shared" si="97"/>
        <v>20000</v>
      </c>
      <c r="T222" s="104">
        <f t="shared" si="97"/>
        <v>0</v>
      </c>
      <c r="U222" s="104">
        <f t="shared" si="97"/>
        <v>0</v>
      </c>
      <c r="V222" s="104">
        <f t="shared" si="97"/>
        <v>0</v>
      </c>
      <c r="W222" s="104">
        <f t="shared" si="97"/>
        <v>0</v>
      </c>
      <c r="X222" s="104">
        <f t="shared" si="97"/>
        <v>0</v>
      </c>
      <c r="Y222" s="104">
        <f t="shared" si="97"/>
        <v>0</v>
      </c>
      <c r="Z222" s="104">
        <f t="shared" si="97"/>
        <v>0</v>
      </c>
      <c r="AA222" s="104">
        <f t="shared" si="97"/>
        <v>0</v>
      </c>
      <c r="AB222" s="104">
        <f t="shared" si="97"/>
        <v>0</v>
      </c>
      <c r="AC222" s="104">
        <f t="shared" si="97"/>
        <v>0</v>
      </c>
      <c r="AD222" s="104">
        <f t="shared" si="97"/>
        <v>0</v>
      </c>
      <c r="AE222" s="104">
        <f t="shared" si="97"/>
        <v>0</v>
      </c>
      <c r="AF222" s="104">
        <f t="shared" si="97"/>
        <v>0</v>
      </c>
      <c r="AG222" s="104">
        <f t="shared" si="97"/>
        <v>0</v>
      </c>
      <c r="AH222" s="104">
        <f t="shared" si="97"/>
        <v>0</v>
      </c>
      <c r="AI222" s="104">
        <f t="shared" si="97"/>
        <v>0</v>
      </c>
      <c r="AJ222" s="104">
        <f t="shared" si="97"/>
        <v>0</v>
      </c>
      <c r="AK222" s="104">
        <f t="shared" si="97"/>
        <v>0</v>
      </c>
      <c r="AL222" s="104">
        <f t="shared" si="97"/>
        <v>0</v>
      </c>
      <c r="AM222" s="104">
        <f t="shared" si="97"/>
        <v>0</v>
      </c>
      <c r="AN222" s="104">
        <f t="shared" si="97"/>
        <v>0</v>
      </c>
      <c r="AO222" s="104">
        <f t="shared" si="97"/>
        <v>0</v>
      </c>
      <c r="AP222" s="104">
        <f t="shared" si="97"/>
        <v>0</v>
      </c>
      <c r="AQ222" s="104">
        <f t="shared" si="97"/>
        <v>0</v>
      </c>
      <c r="AR222" s="104">
        <f t="shared" si="97"/>
        <v>0</v>
      </c>
      <c r="AS222" s="104">
        <f t="shared" si="97"/>
        <v>0</v>
      </c>
      <c r="AT222" s="104">
        <f t="shared" si="97"/>
        <v>0</v>
      </c>
    </row>
    <row r="223" spans="1:46" ht="30" customHeight="1" x14ac:dyDescent="0.25">
      <c r="A223" s="145" t="s">
        <v>229</v>
      </c>
      <c r="B223" s="164" t="s">
        <v>230</v>
      </c>
      <c r="C223" s="147" t="s">
        <v>231</v>
      </c>
      <c r="D223" s="148">
        <v>2</v>
      </c>
      <c r="E223" s="155">
        <v>46000</v>
      </c>
      <c r="F223" s="150"/>
      <c r="G223" s="150"/>
      <c r="H223" s="153">
        <v>92000</v>
      </c>
      <c r="I223" s="151">
        <v>2</v>
      </c>
      <c r="J223" s="151">
        <v>1</v>
      </c>
      <c r="K223" s="151">
        <v>1</v>
      </c>
      <c r="L223" s="256" t="s">
        <v>232</v>
      </c>
      <c r="M223" s="251"/>
      <c r="N223" s="257"/>
      <c r="P223" s="249"/>
      <c r="Q223" s="104">
        <f t="shared" ref="Q223:AT223" si="98">IF(Q$32&lt;$I223,0,IF(Q$32=$I223,$H223,IF(Q$32&gt;((($J223-1)*$K223)+$I223),0,IF(ROUND((Q$32-$I223)/$K223,0)=ROUND((Q$32-$I223)/$K223,1),$H223,0))))</f>
        <v>0</v>
      </c>
      <c r="R223" s="103">
        <f t="shared" si="98"/>
        <v>92000</v>
      </c>
      <c r="S223" s="104">
        <f t="shared" si="98"/>
        <v>0</v>
      </c>
      <c r="T223" s="104">
        <f t="shared" si="98"/>
        <v>0</v>
      </c>
      <c r="U223" s="104">
        <f t="shared" si="98"/>
        <v>0</v>
      </c>
      <c r="V223" s="104">
        <f t="shared" si="98"/>
        <v>0</v>
      </c>
      <c r="W223" s="104">
        <f t="shared" si="98"/>
        <v>0</v>
      </c>
      <c r="X223" s="104">
        <f t="shared" si="98"/>
        <v>0</v>
      </c>
      <c r="Y223" s="104">
        <f t="shared" si="98"/>
        <v>0</v>
      </c>
      <c r="Z223" s="104">
        <f t="shared" si="98"/>
        <v>0</v>
      </c>
      <c r="AA223" s="104">
        <f t="shared" si="98"/>
        <v>0</v>
      </c>
      <c r="AB223" s="104">
        <f t="shared" si="98"/>
        <v>0</v>
      </c>
      <c r="AC223" s="104">
        <f t="shared" si="98"/>
        <v>0</v>
      </c>
      <c r="AD223" s="104">
        <f t="shared" si="98"/>
        <v>0</v>
      </c>
      <c r="AE223" s="104">
        <f t="shared" si="98"/>
        <v>0</v>
      </c>
      <c r="AF223" s="104">
        <f t="shared" si="98"/>
        <v>0</v>
      </c>
      <c r="AG223" s="104">
        <f t="shared" si="98"/>
        <v>0</v>
      </c>
      <c r="AH223" s="104">
        <f t="shared" si="98"/>
        <v>0</v>
      </c>
      <c r="AI223" s="104">
        <f t="shared" si="98"/>
        <v>0</v>
      </c>
      <c r="AJ223" s="104">
        <f t="shared" si="98"/>
        <v>0</v>
      </c>
      <c r="AK223" s="104">
        <f t="shared" si="98"/>
        <v>0</v>
      </c>
      <c r="AL223" s="104">
        <f t="shared" si="98"/>
        <v>0</v>
      </c>
      <c r="AM223" s="104">
        <f t="shared" si="98"/>
        <v>0</v>
      </c>
      <c r="AN223" s="104">
        <f t="shared" si="98"/>
        <v>0</v>
      </c>
      <c r="AO223" s="104">
        <f t="shared" si="98"/>
        <v>0</v>
      </c>
      <c r="AP223" s="104">
        <f t="shared" si="98"/>
        <v>0</v>
      </c>
      <c r="AQ223" s="104">
        <f t="shared" si="98"/>
        <v>0</v>
      </c>
      <c r="AR223" s="104">
        <f t="shared" si="98"/>
        <v>0</v>
      </c>
      <c r="AS223" s="104">
        <f t="shared" si="98"/>
        <v>0</v>
      </c>
      <c r="AT223" s="104">
        <f t="shared" si="98"/>
        <v>0</v>
      </c>
    </row>
    <row r="224" spans="1:46" ht="30" customHeight="1" x14ac:dyDescent="0.25">
      <c r="A224" s="145" t="s">
        <v>12</v>
      </c>
      <c r="B224" s="164" t="s">
        <v>233</v>
      </c>
      <c r="C224" s="147" t="s">
        <v>227</v>
      </c>
      <c r="D224" s="148">
        <v>1</v>
      </c>
      <c r="E224" s="155">
        <v>12000</v>
      </c>
      <c r="F224" s="150"/>
      <c r="G224" s="150"/>
      <c r="H224" s="153">
        <v>12000</v>
      </c>
      <c r="I224" s="151">
        <v>2</v>
      </c>
      <c r="J224" s="165">
        <v>26</v>
      </c>
      <c r="K224" s="151">
        <v>1</v>
      </c>
      <c r="L224" s="256" t="s">
        <v>234</v>
      </c>
      <c r="M224" s="251"/>
      <c r="N224" s="257"/>
      <c r="P224" s="249"/>
      <c r="Q224" s="104">
        <f t="shared" ref="Q224:AT224" si="99">IF(Q$32&lt;$I224,0,IF(Q$32=$I224,$H224,IF(Q$32&gt;((($J224-1)*$K224)+$I224),0,IF(ROUND((Q$32-$I224)/$K224,0)=ROUND((Q$32-$I224)/$K224,1),$H224,0))))</f>
        <v>0</v>
      </c>
      <c r="R224" s="103">
        <f t="shared" si="99"/>
        <v>12000</v>
      </c>
      <c r="S224" s="103">
        <f t="shared" si="99"/>
        <v>12000</v>
      </c>
      <c r="T224" s="103">
        <f t="shared" si="99"/>
        <v>12000</v>
      </c>
      <c r="U224" s="103">
        <f t="shared" si="99"/>
        <v>12000</v>
      </c>
      <c r="V224" s="103">
        <f t="shared" si="99"/>
        <v>12000</v>
      </c>
      <c r="W224" s="103">
        <f t="shared" si="99"/>
        <v>12000</v>
      </c>
      <c r="X224" s="103">
        <f t="shared" si="99"/>
        <v>12000</v>
      </c>
      <c r="Y224" s="103">
        <f t="shared" si="99"/>
        <v>12000</v>
      </c>
      <c r="Z224" s="103">
        <f t="shared" si="99"/>
        <v>12000</v>
      </c>
      <c r="AA224" s="103">
        <f t="shared" si="99"/>
        <v>12000</v>
      </c>
      <c r="AB224" s="103">
        <f t="shared" si="99"/>
        <v>12000</v>
      </c>
      <c r="AC224" s="103">
        <f t="shared" si="99"/>
        <v>12000</v>
      </c>
      <c r="AD224" s="103">
        <f t="shared" si="99"/>
        <v>12000</v>
      </c>
      <c r="AE224" s="103">
        <f t="shared" si="99"/>
        <v>12000</v>
      </c>
      <c r="AF224" s="103">
        <f t="shared" si="99"/>
        <v>12000</v>
      </c>
      <c r="AG224" s="103">
        <f t="shared" si="99"/>
        <v>12000</v>
      </c>
      <c r="AH224" s="103">
        <f t="shared" si="99"/>
        <v>12000</v>
      </c>
      <c r="AI224" s="103">
        <f t="shared" si="99"/>
        <v>12000</v>
      </c>
      <c r="AJ224" s="103">
        <f t="shared" si="99"/>
        <v>12000</v>
      </c>
      <c r="AK224" s="103">
        <f t="shared" si="99"/>
        <v>12000</v>
      </c>
      <c r="AL224" s="103">
        <f t="shared" si="99"/>
        <v>12000</v>
      </c>
      <c r="AM224" s="103">
        <f t="shared" si="99"/>
        <v>12000</v>
      </c>
      <c r="AN224" s="103">
        <f t="shared" si="99"/>
        <v>12000</v>
      </c>
      <c r="AO224" s="103">
        <f t="shared" si="99"/>
        <v>12000</v>
      </c>
      <c r="AP224" s="103">
        <f t="shared" si="99"/>
        <v>12000</v>
      </c>
      <c r="AQ224" s="103">
        <f t="shared" si="99"/>
        <v>12000</v>
      </c>
      <c r="AR224" s="103">
        <f t="shared" si="99"/>
        <v>0</v>
      </c>
      <c r="AS224" s="104">
        <f t="shared" si="99"/>
        <v>0</v>
      </c>
      <c r="AT224" s="104">
        <f t="shared" si="99"/>
        <v>0</v>
      </c>
    </row>
    <row r="225" spans="1:46" ht="30" customHeight="1" x14ac:dyDescent="0.25">
      <c r="A225" s="166" t="s">
        <v>0</v>
      </c>
      <c r="B225" s="164" t="s">
        <v>235</v>
      </c>
      <c r="C225" s="147" t="s">
        <v>236</v>
      </c>
      <c r="D225" s="148">
        <v>4</v>
      </c>
      <c r="E225" s="154">
        <v>3680</v>
      </c>
      <c r="F225" s="150"/>
      <c r="G225" s="150"/>
      <c r="H225" s="111">
        <f>(D225*E225)</f>
        <v>14720</v>
      </c>
      <c r="I225" s="151">
        <v>3</v>
      </c>
      <c r="J225" s="165">
        <v>25</v>
      </c>
      <c r="K225" s="151">
        <v>1</v>
      </c>
      <c r="L225" s="256" t="s">
        <v>237</v>
      </c>
      <c r="M225" s="251"/>
      <c r="N225" s="257"/>
      <c r="P225" s="249"/>
      <c r="Q225" s="104">
        <f t="shared" ref="Q225:AT225" si="100">IF(Q$32&lt;$I225,0,IF(Q$32=$I225,$H225,IF(Q$32&gt;((($J225-1)*$K225)+$I225),0,IF(ROUND((Q$32-$I225)/$K225,0)=ROUND((Q$32-$I225)/$K225,1),$H225,0))))</f>
        <v>0</v>
      </c>
      <c r="R225" s="104">
        <f t="shared" si="100"/>
        <v>0</v>
      </c>
      <c r="S225" s="103">
        <f t="shared" si="100"/>
        <v>14720</v>
      </c>
      <c r="T225" s="103">
        <f t="shared" si="100"/>
        <v>14720</v>
      </c>
      <c r="U225" s="103">
        <f t="shared" si="100"/>
        <v>14720</v>
      </c>
      <c r="V225" s="103">
        <f t="shared" si="100"/>
        <v>14720</v>
      </c>
      <c r="W225" s="103">
        <f t="shared" si="100"/>
        <v>14720</v>
      </c>
      <c r="X225" s="103">
        <f t="shared" si="100"/>
        <v>14720</v>
      </c>
      <c r="Y225" s="103">
        <f t="shared" si="100"/>
        <v>14720</v>
      </c>
      <c r="Z225" s="103">
        <f t="shared" si="100"/>
        <v>14720</v>
      </c>
      <c r="AA225" s="103">
        <f t="shared" si="100"/>
        <v>14720</v>
      </c>
      <c r="AB225" s="103">
        <f t="shared" si="100"/>
        <v>14720</v>
      </c>
      <c r="AC225" s="103">
        <f t="shared" si="100"/>
        <v>14720</v>
      </c>
      <c r="AD225" s="103">
        <f t="shared" si="100"/>
        <v>14720</v>
      </c>
      <c r="AE225" s="103">
        <f t="shared" si="100"/>
        <v>14720</v>
      </c>
      <c r="AF225" s="103">
        <f t="shared" si="100"/>
        <v>14720</v>
      </c>
      <c r="AG225" s="103">
        <f t="shared" si="100"/>
        <v>14720</v>
      </c>
      <c r="AH225" s="103">
        <f t="shared" si="100"/>
        <v>14720</v>
      </c>
      <c r="AI225" s="103">
        <f t="shared" si="100"/>
        <v>14720</v>
      </c>
      <c r="AJ225" s="103">
        <f t="shared" si="100"/>
        <v>14720</v>
      </c>
      <c r="AK225" s="103">
        <f t="shared" si="100"/>
        <v>14720</v>
      </c>
      <c r="AL225" s="103">
        <f t="shared" si="100"/>
        <v>14720</v>
      </c>
      <c r="AM225" s="103">
        <f t="shared" si="100"/>
        <v>14720</v>
      </c>
      <c r="AN225" s="103">
        <f t="shared" si="100"/>
        <v>14720</v>
      </c>
      <c r="AO225" s="103">
        <f t="shared" si="100"/>
        <v>14720</v>
      </c>
      <c r="AP225" s="103">
        <f t="shared" si="100"/>
        <v>14720</v>
      </c>
      <c r="AQ225" s="103">
        <f t="shared" si="100"/>
        <v>14720</v>
      </c>
      <c r="AR225" s="103">
        <f t="shared" si="100"/>
        <v>0</v>
      </c>
      <c r="AS225" s="104">
        <f t="shared" si="100"/>
        <v>0</v>
      </c>
      <c r="AT225" s="104">
        <f t="shared" si="100"/>
        <v>0</v>
      </c>
    </row>
    <row r="226" spans="1:46" ht="30" customHeight="1" x14ac:dyDescent="0.25">
      <c r="A226" s="145" t="s">
        <v>12</v>
      </c>
      <c r="B226" s="164" t="s">
        <v>238</v>
      </c>
      <c r="C226" s="147" t="s">
        <v>239</v>
      </c>
      <c r="D226" s="148">
        <v>1</v>
      </c>
      <c r="E226" s="167">
        <v>15000</v>
      </c>
      <c r="F226" s="150"/>
      <c r="G226" s="150"/>
      <c r="H226" s="153">
        <v>15000</v>
      </c>
      <c r="I226" s="151">
        <v>3</v>
      </c>
      <c r="J226" s="165">
        <v>25</v>
      </c>
      <c r="K226" s="151">
        <v>1</v>
      </c>
      <c r="L226" s="256" t="s">
        <v>240</v>
      </c>
      <c r="M226" s="251"/>
      <c r="N226" s="257"/>
      <c r="P226" s="249"/>
      <c r="Q226" s="104">
        <f t="shared" ref="Q226:AT226" si="101">IF(Q$32&lt;$I226,0,IF(Q$32=$I226,$H226,IF(Q$32&gt;((($J226-1)*$K226)+$I226),0,IF(ROUND((Q$32-$I226)/$K226,0)=ROUND((Q$32-$I226)/$K226,1),$H226,0))))</f>
        <v>0</v>
      </c>
      <c r="R226" s="104">
        <f t="shared" si="101"/>
        <v>0</v>
      </c>
      <c r="S226" s="103">
        <f t="shared" si="101"/>
        <v>15000</v>
      </c>
      <c r="T226" s="103">
        <f t="shared" si="101"/>
        <v>15000</v>
      </c>
      <c r="U226" s="103">
        <f t="shared" si="101"/>
        <v>15000</v>
      </c>
      <c r="V226" s="103">
        <f t="shared" si="101"/>
        <v>15000</v>
      </c>
      <c r="W226" s="103">
        <f t="shared" si="101"/>
        <v>15000</v>
      </c>
      <c r="X226" s="103">
        <f t="shared" si="101"/>
        <v>15000</v>
      </c>
      <c r="Y226" s="103">
        <f t="shared" si="101"/>
        <v>15000</v>
      </c>
      <c r="Z226" s="103">
        <f t="shared" si="101"/>
        <v>15000</v>
      </c>
      <c r="AA226" s="103">
        <f t="shared" si="101"/>
        <v>15000</v>
      </c>
      <c r="AB226" s="103">
        <f t="shared" si="101"/>
        <v>15000</v>
      </c>
      <c r="AC226" s="103">
        <f t="shared" si="101"/>
        <v>15000</v>
      </c>
      <c r="AD226" s="103">
        <f t="shared" si="101"/>
        <v>15000</v>
      </c>
      <c r="AE226" s="103">
        <f t="shared" si="101"/>
        <v>15000</v>
      </c>
      <c r="AF226" s="103">
        <f t="shared" si="101"/>
        <v>15000</v>
      </c>
      <c r="AG226" s="103">
        <f t="shared" si="101"/>
        <v>15000</v>
      </c>
      <c r="AH226" s="103">
        <f t="shared" si="101"/>
        <v>15000</v>
      </c>
      <c r="AI226" s="103">
        <f t="shared" si="101"/>
        <v>15000</v>
      </c>
      <c r="AJ226" s="103">
        <f t="shared" si="101"/>
        <v>15000</v>
      </c>
      <c r="AK226" s="103">
        <f t="shared" si="101"/>
        <v>15000</v>
      </c>
      <c r="AL226" s="103">
        <f t="shared" si="101"/>
        <v>15000</v>
      </c>
      <c r="AM226" s="103">
        <f t="shared" si="101"/>
        <v>15000</v>
      </c>
      <c r="AN226" s="103">
        <f t="shared" si="101"/>
        <v>15000</v>
      </c>
      <c r="AO226" s="103">
        <f t="shared" si="101"/>
        <v>15000</v>
      </c>
      <c r="AP226" s="103">
        <f t="shared" si="101"/>
        <v>15000</v>
      </c>
      <c r="AQ226" s="103">
        <f t="shared" si="101"/>
        <v>15000</v>
      </c>
      <c r="AR226" s="103">
        <f t="shared" si="101"/>
        <v>0</v>
      </c>
      <c r="AS226" s="104">
        <f t="shared" si="101"/>
        <v>0</v>
      </c>
      <c r="AT226" s="104">
        <f t="shared" si="101"/>
        <v>0</v>
      </c>
    </row>
    <row r="227" spans="1:46" ht="30" x14ac:dyDescent="0.25">
      <c r="A227" s="145" t="s">
        <v>12</v>
      </c>
      <c r="B227" s="164" t="s">
        <v>241</v>
      </c>
      <c r="C227" s="147" t="s">
        <v>239</v>
      </c>
      <c r="D227" s="148">
        <v>1</v>
      </c>
      <c r="E227" s="167">
        <v>1000</v>
      </c>
      <c r="F227" s="150"/>
      <c r="G227" s="150"/>
      <c r="H227" s="153">
        <v>1000</v>
      </c>
      <c r="I227" s="151">
        <v>3</v>
      </c>
      <c r="J227" s="165">
        <v>25</v>
      </c>
      <c r="K227" s="151">
        <v>1</v>
      </c>
      <c r="L227" s="256" t="s">
        <v>242</v>
      </c>
      <c r="M227" s="251"/>
      <c r="N227" s="257"/>
      <c r="P227" s="249"/>
      <c r="Q227" s="104">
        <f t="shared" ref="Q227:AT227" si="102">IF(Q$32&lt;$I227,0,IF(Q$32=$I227,$H227,IF(Q$32&gt;((($J227-1)*$K227)+$I227),0,IF(ROUND((Q$32-$I227)/$K227,0)=ROUND((Q$32-$I227)/$K227,1),$H227,0))))</f>
        <v>0</v>
      </c>
      <c r="R227" s="104">
        <f t="shared" si="102"/>
        <v>0</v>
      </c>
      <c r="S227" s="103">
        <f t="shared" si="102"/>
        <v>1000</v>
      </c>
      <c r="T227" s="103">
        <f t="shared" si="102"/>
        <v>1000</v>
      </c>
      <c r="U227" s="103">
        <f t="shared" si="102"/>
        <v>1000</v>
      </c>
      <c r="V227" s="103">
        <f t="shared" si="102"/>
        <v>1000</v>
      </c>
      <c r="W227" s="103">
        <f t="shared" si="102"/>
        <v>1000</v>
      </c>
      <c r="X227" s="103">
        <f t="shared" si="102"/>
        <v>1000</v>
      </c>
      <c r="Y227" s="103">
        <f t="shared" si="102"/>
        <v>1000</v>
      </c>
      <c r="Z227" s="103">
        <f t="shared" si="102"/>
        <v>1000</v>
      </c>
      <c r="AA227" s="103">
        <f t="shared" si="102"/>
        <v>1000</v>
      </c>
      <c r="AB227" s="103">
        <f t="shared" si="102"/>
        <v>1000</v>
      </c>
      <c r="AC227" s="103">
        <f t="shared" si="102"/>
        <v>1000</v>
      </c>
      <c r="AD227" s="103">
        <f t="shared" si="102"/>
        <v>1000</v>
      </c>
      <c r="AE227" s="103">
        <f t="shared" si="102"/>
        <v>1000</v>
      </c>
      <c r="AF227" s="103">
        <f t="shared" si="102"/>
        <v>1000</v>
      </c>
      <c r="AG227" s="103">
        <f t="shared" si="102"/>
        <v>1000</v>
      </c>
      <c r="AH227" s="103">
        <f t="shared" si="102"/>
        <v>1000</v>
      </c>
      <c r="AI227" s="103">
        <f t="shared" si="102"/>
        <v>1000</v>
      </c>
      <c r="AJ227" s="103">
        <f t="shared" si="102"/>
        <v>1000</v>
      </c>
      <c r="AK227" s="103">
        <f t="shared" si="102"/>
        <v>1000</v>
      </c>
      <c r="AL227" s="103">
        <f t="shared" si="102"/>
        <v>1000</v>
      </c>
      <c r="AM227" s="103">
        <f t="shared" si="102"/>
        <v>1000</v>
      </c>
      <c r="AN227" s="103">
        <f t="shared" si="102"/>
        <v>1000</v>
      </c>
      <c r="AO227" s="103">
        <f t="shared" si="102"/>
        <v>1000</v>
      </c>
      <c r="AP227" s="103">
        <f t="shared" si="102"/>
        <v>1000</v>
      </c>
      <c r="AQ227" s="103">
        <f t="shared" si="102"/>
        <v>1000</v>
      </c>
      <c r="AR227" s="103">
        <f t="shared" si="102"/>
        <v>0</v>
      </c>
      <c r="AS227" s="104">
        <f t="shared" si="102"/>
        <v>0</v>
      </c>
      <c r="AT227" s="104">
        <f t="shared" si="102"/>
        <v>0</v>
      </c>
    </row>
    <row r="228" spans="1:46" ht="75" x14ac:dyDescent="0.25">
      <c r="A228" s="145" t="s">
        <v>0</v>
      </c>
      <c r="B228" s="164" t="s">
        <v>243</v>
      </c>
      <c r="C228" s="147" t="s">
        <v>236</v>
      </c>
      <c r="D228" s="148">
        <v>40</v>
      </c>
      <c r="E228" s="148">
        <v>3680</v>
      </c>
      <c r="F228" s="150"/>
      <c r="G228" s="150"/>
      <c r="H228" s="111">
        <f>(D228*E228)</f>
        <v>147200</v>
      </c>
      <c r="I228" s="151">
        <v>4</v>
      </c>
      <c r="J228" s="165">
        <v>24</v>
      </c>
      <c r="K228" s="151">
        <v>1</v>
      </c>
      <c r="L228" s="256" t="s">
        <v>244</v>
      </c>
      <c r="M228" s="251"/>
      <c r="N228" s="257"/>
      <c r="P228" s="249"/>
      <c r="Q228" s="104">
        <f t="shared" ref="Q228:AT228" si="103">IF(Q$32&lt;$I228,0,IF(Q$32=$I228,$H228,IF(Q$32&gt;((($J228-1)*$K228)+$I228),0,IF(ROUND((Q$32-$I228)/$K228,0)=ROUND((Q$32-$I228)/$K228,1),$H228,0))))</f>
        <v>0</v>
      </c>
      <c r="R228" s="104">
        <f t="shared" si="103"/>
        <v>0</v>
      </c>
      <c r="S228" s="104">
        <f t="shared" si="103"/>
        <v>0</v>
      </c>
      <c r="T228" s="103">
        <f t="shared" si="103"/>
        <v>147200</v>
      </c>
      <c r="U228" s="103">
        <f t="shared" si="103"/>
        <v>147200</v>
      </c>
      <c r="V228" s="103">
        <f t="shared" si="103"/>
        <v>147200</v>
      </c>
      <c r="W228" s="103">
        <f t="shared" si="103"/>
        <v>147200</v>
      </c>
      <c r="X228" s="103">
        <f t="shared" si="103"/>
        <v>147200</v>
      </c>
      <c r="Y228" s="103">
        <f t="shared" si="103"/>
        <v>147200</v>
      </c>
      <c r="Z228" s="103">
        <f t="shared" si="103"/>
        <v>147200</v>
      </c>
      <c r="AA228" s="103">
        <f t="shared" si="103"/>
        <v>147200</v>
      </c>
      <c r="AB228" s="103">
        <f t="shared" si="103"/>
        <v>147200</v>
      </c>
      <c r="AC228" s="103">
        <f t="shared" si="103"/>
        <v>147200</v>
      </c>
      <c r="AD228" s="103">
        <f t="shared" si="103"/>
        <v>147200</v>
      </c>
      <c r="AE228" s="103">
        <f t="shared" si="103"/>
        <v>147200</v>
      </c>
      <c r="AF228" s="103">
        <f t="shared" si="103"/>
        <v>147200</v>
      </c>
      <c r="AG228" s="103">
        <f t="shared" si="103"/>
        <v>147200</v>
      </c>
      <c r="AH228" s="103">
        <f t="shared" si="103"/>
        <v>147200</v>
      </c>
      <c r="AI228" s="103">
        <f t="shared" si="103"/>
        <v>147200</v>
      </c>
      <c r="AJ228" s="103">
        <f t="shared" si="103"/>
        <v>147200</v>
      </c>
      <c r="AK228" s="103">
        <f t="shared" si="103"/>
        <v>147200</v>
      </c>
      <c r="AL228" s="103">
        <f t="shared" si="103"/>
        <v>147200</v>
      </c>
      <c r="AM228" s="103">
        <f t="shared" si="103"/>
        <v>147200</v>
      </c>
      <c r="AN228" s="103">
        <f t="shared" si="103"/>
        <v>147200</v>
      </c>
      <c r="AO228" s="103">
        <f t="shared" si="103"/>
        <v>147200</v>
      </c>
      <c r="AP228" s="103">
        <f t="shared" si="103"/>
        <v>147200</v>
      </c>
      <c r="AQ228" s="103">
        <f t="shared" si="103"/>
        <v>147200</v>
      </c>
      <c r="AR228" s="103">
        <f t="shared" si="103"/>
        <v>0</v>
      </c>
      <c r="AS228" s="104">
        <f t="shared" si="103"/>
        <v>0</v>
      </c>
      <c r="AT228" s="104">
        <f t="shared" si="103"/>
        <v>0</v>
      </c>
    </row>
    <row r="229" spans="1:46" ht="30" customHeight="1" x14ac:dyDescent="0.25">
      <c r="A229" s="145" t="s">
        <v>12</v>
      </c>
      <c r="B229" s="164" t="s">
        <v>245</v>
      </c>
      <c r="C229" s="147" t="s">
        <v>239</v>
      </c>
      <c r="D229" s="148">
        <v>1</v>
      </c>
      <c r="E229" s="148">
        <v>3000</v>
      </c>
      <c r="F229" s="150"/>
      <c r="G229" s="150"/>
      <c r="H229" s="153">
        <v>3000</v>
      </c>
      <c r="I229" s="151">
        <v>4</v>
      </c>
      <c r="J229" s="165">
        <v>24</v>
      </c>
      <c r="K229" s="151">
        <v>1</v>
      </c>
      <c r="L229" s="256" t="s">
        <v>246</v>
      </c>
      <c r="M229" s="251"/>
      <c r="N229" s="257"/>
      <c r="P229" s="249"/>
      <c r="Q229" s="104">
        <f t="shared" ref="Q229:AT229" si="104">IF(Q$32&lt;$I229,0,IF(Q$32=$I229,$H229,IF(Q$32&gt;((($J229-1)*$K229)+$I229),0,IF(ROUND((Q$32-$I229)/$K229,0)=ROUND((Q$32-$I229)/$K229,1),$H229,0))))</f>
        <v>0</v>
      </c>
      <c r="R229" s="104">
        <f t="shared" si="104"/>
        <v>0</v>
      </c>
      <c r="S229" s="104">
        <f t="shared" si="104"/>
        <v>0</v>
      </c>
      <c r="T229" s="103">
        <f t="shared" si="104"/>
        <v>3000</v>
      </c>
      <c r="U229" s="103">
        <f t="shared" si="104"/>
        <v>3000</v>
      </c>
      <c r="V229" s="103">
        <f t="shared" si="104"/>
        <v>3000</v>
      </c>
      <c r="W229" s="103">
        <f t="shared" si="104"/>
        <v>3000</v>
      </c>
      <c r="X229" s="103">
        <f t="shared" si="104"/>
        <v>3000</v>
      </c>
      <c r="Y229" s="103">
        <f t="shared" si="104"/>
        <v>3000</v>
      </c>
      <c r="Z229" s="103">
        <f t="shared" si="104"/>
        <v>3000</v>
      </c>
      <c r="AA229" s="103">
        <f t="shared" si="104"/>
        <v>3000</v>
      </c>
      <c r="AB229" s="103">
        <f t="shared" si="104"/>
        <v>3000</v>
      </c>
      <c r="AC229" s="103">
        <f t="shared" si="104"/>
        <v>3000</v>
      </c>
      <c r="AD229" s="103">
        <f t="shared" si="104"/>
        <v>3000</v>
      </c>
      <c r="AE229" s="103">
        <f t="shared" si="104"/>
        <v>3000</v>
      </c>
      <c r="AF229" s="103">
        <f t="shared" si="104"/>
        <v>3000</v>
      </c>
      <c r="AG229" s="103">
        <f t="shared" si="104"/>
        <v>3000</v>
      </c>
      <c r="AH229" s="103">
        <f t="shared" si="104"/>
        <v>3000</v>
      </c>
      <c r="AI229" s="103">
        <f t="shared" si="104"/>
        <v>3000</v>
      </c>
      <c r="AJ229" s="103">
        <f t="shared" si="104"/>
        <v>3000</v>
      </c>
      <c r="AK229" s="103">
        <f t="shared" si="104"/>
        <v>3000</v>
      </c>
      <c r="AL229" s="103">
        <f t="shared" si="104"/>
        <v>3000</v>
      </c>
      <c r="AM229" s="103">
        <f t="shared" si="104"/>
        <v>3000</v>
      </c>
      <c r="AN229" s="103">
        <f t="shared" si="104"/>
        <v>3000</v>
      </c>
      <c r="AO229" s="103">
        <f t="shared" si="104"/>
        <v>3000</v>
      </c>
      <c r="AP229" s="103">
        <f t="shared" si="104"/>
        <v>3000</v>
      </c>
      <c r="AQ229" s="103">
        <f t="shared" si="104"/>
        <v>3000</v>
      </c>
      <c r="AR229" s="103">
        <f t="shared" si="104"/>
        <v>0</v>
      </c>
      <c r="AS229" s="104">
        <f t="shared" si="104"/>
        <v>0</v>
      </c>
      <c r="AT229" s="104">
        <f t="shared" si="104"/>
        <v>0</v>
      </c>
    </row>
    <row r="230" spans="1:46" ht="30" customHeight="1" x14ac:dyDescent="0.25">
      <c r="A230" s="145" t="s">
        <v>12</v>
      </c>
      <c r="B230" s="164" t="s">
        <v>247</v>
      </c>
      <c r="C230" s="147" t="s">
        <v>248</v>
      </c>
      <c r="D230" s="148">
        <v>1</v>
      </c>
      <c r="E230" s="148">
        <v>2000</v>
      </c>
      <c r="F230" s="150"/>
      <c r="G230" s="150"/>
      <c r="H230" s="153">
        <v>2000</v>
      </c>
      <c r="I230" s="151">
        <v>4</v>
      </c>
      <c r="J230" s="165">
        <v>24</v>
      </c>
      <c r="K230" s="151">
        <v>1</v>
      </c>
      <c r="L230" s="256" t="s">
        <v>249</v>
      </c>
      <c r="M230" s="251"/>
      <c r="N230" s="257"/>
      <c r="P230" s="249"/>
      <c r="Q230" s="104">
        <f t="shared" ref="Q230:AT230" si="105">IF(Q$32&lt;$I230,0,IF(Q$32=$I230,$H230,IF(Q$32&gt;((($J230-1)*$K230)+$I230),0,IF(ROUND((Q$32-$I230)/$K230,0)=ROUND((Q$32-$I230)/$K230,1),$H230,0))))</f>
        <v>0</v>
      </c>
      <c r="R230" s="104">
        <f t="shared" si="105"/>
        <v>0</v>
      </c>
      <c r="S230" s="104">
        <f t="shared" si="105"/>
        <v>0</v>
      </c>
      <c r="T230" s="103">
        <f t="shared" si="105"/>
        <v>2000</v>
      </c>
      <c r="U230" s="103">
        <f t="shared" si="105"/>
        <v>2000</v>
      </c>
      <c r="V230" s="103">
        <f t="shared" si="105"/>
        <v>2000</v>
      </c>
      <c r="W230" s="103">
        <f t="shared" si="105"/>
        <v>2000</v>
      </c>
      <c r="X230" s="103">
        <f t="shared" si="105"/>
        <v>2000</v>
      </c>
      <c r="Y230" s="103">
        <f t="shared" si="105"/>
        <v>2000</v>
      </c>
      <c r="Z230" s="103">
        <f t="shared" si="105"/>
        <v>2000</v>
      </c>
      <c r="AA230" s="103">
        <f t="shared" si="105"/>
        <v>2000</v>
      </c>
      <c r="AB230" s="103">
        <f t="shared" si="105"/>
        <v>2000</v>
      </c>
      <c r="AC230" s="103">
        <f t="shared" si="105"/>
        <v>2000</v>
      </c>
      <c r="AD230" s="103">
        <f t="shared" si="105"/>
        <v>2000</v>
      </c>
      <c r="AE230" s="103">
        <f t="shared" si="105"/>
        <v>2000</v>
      </c>
      <c r="AF230" s="103">
        <f t="shared" si="105"/>
        <v>2000</v>
      </c>
      <c r="AG230" s="103">
        <f t="shared" si="105"/>
        <v>2000</v>
      </c>
      <c r="AH230" s="103">
        <f t="shared" si="105"/>
        <v>2000</v>
      </c>
      <c r="AI230" s="103">
        <f t="shared" si="105"/>
        <v>2000</v>
      </c>
      <c r="AJ230" s="103">
        <f t="shared" si="105"/>
        <v>2000</v>
      </c>
      <c r="AK230" s="103">
        <f t="shared" si="105"/>
        <v>2000</v>
      </c>
      <c r="AL230" s="103">
        <f t="shared" si="105"/>
        <v>2000</v>
      </c>
      <c r="AM230" s="103">
        <f t="shared" si="105"/>
        <v>2000</v>
      </c>
      <c r="AN230" s="103">
        <f t="shared" si="105"/>
        <v>2000</v>
      </c>
      <c r="AO230" s="103">
        <f t="shared" si="105"/>
        <v>2000</v>
      </c>
      <c r="AP230" s="103">
        <f t="shared" si="105"/>
        <v>2000</v>
      </c>
      <c r="AQ230" s="103">
        <f t="shared" si="105"/>
        <v>2000</v>
      </c>
      <c r="AR230" s="103">
        <f t="shared" si="105"/>
        <v>0</v>
      </c>
      <c r="AS230" s="104">
        <f t="shared" si="105"/>
        <v>0</v>
      </c>
      <c r="AT230" s="104">
        <f t="shared" si="105"/>
        <v>0</v>
      </c>
    </row>
    <row r="231" spans="1:46" ht="30" customHeight="1" x14ac:dyDescent="0.25">
      <c r="A231" s="145" t="s">
        <v>12</v>
      </c>
      <c r="B231" s="164" t="s">
        <v>250</v>
      </c>
      <c r="C231" s="147" t="s">
        <v>248</v>
      </c>
      <c r="D231" s="148">
        <v>1</v>
      </c>
      <c r="E231" s="155">
        <v>15000</v>
      </c>
      <c r="F231" s="150"/>
      <c r="G231" s="150"/>
      <c r="H231" s="153">
        <v>15000</v>
      </c>
      <c r="I231" s="151">
        <v>4</v>
      </c>
      <c r="J231" s="165">
        <v>24</v>
      </c>
      <c r="K231" s="151">
        <v>1</v>
      </c>
      <c r="L231" s="256" t="s">
        <v>251</v>
      </c>
      <c r="M231" s="251"/>
      <c r="N231" s="257"/>
      <c r="P231" s="249"/>
      <c r="Q231" s="104">
        <f t="shared" ref="Q231:AT231" si="106">IF(Q$32&lt;$I231,0,IF(Q$32=$I231,$H231,IF(Q$32&gt;((($J231-1)*$K231)+$I231),0,IF(ROUND((Q$32-$I231)/$K231,0)=ROUND((Q$32-$I231)/$K231,1),$H231,0))))</f>
        <v>0</v>
      </c>
      <c r="R231" s="104">
        <f t="shared" si="106"/>
        <v>0</v>
      </c>
      <c r="S231" s="104">
        <f t="shared" si="106"/>
        <v>0</v>
      </c>
      <c r="T231" s="103">
        <f t="shared" si="106"/>
        <v>15000</v>
      </c>
      <c r="U231" s="103">
        <f t="shared" si="106"/>
        <v>15000</v>
      </c>
      <c r="V231" s="103">
        <f t="shared" si="106"/>
        <v>15000</v>
      </c>
      <c r="W231" s="103">
        <f t="shared" si="106"/>
        <v>15000</v>
      </c>
      <c r="X231" s="103">
        <f t="shared" si="106"/>
        <v>15000</v>
      </c>
      <c r="Y231" s="103">
        <f t="shared" si="106"/>
        <v>15000</v>
      </c>
      <c r="Z231" s="103">
        <f t="shared" si="106"/>
        <v>15000</v>
      </c>
      <c r="AA231" s="103">
        <f t="shared" si="106"/>
        <v>15000</v>
      </c>
      <c r="AB231" s="103">
        <f t="shared" si="106"/>
        <v>15000</v>
      </c>
      <c r="AC231" s="103">
        <f t="shared" si="106"/>
        <v>15000</v>
      </c>
      <c r="AD231" s="103">
        <f t="shared" si="106"/>
        <v>15000</v>
      </c>
      <c r="AE231" s="103">
        <f t="shared" si="106"/>
        <v>15000</v>
      </c>
      <c r="AF231" s="103">
        <f t="shared" si="106"/>
        <v>15000</v>
      </c>
      <c r="AG231" s="103">
        <f t="shared" si="106"/>
        <v>15000</v>
      </c>
      <c r="AH231" s="103">
        <f t="shared" si="106"/>
        <v>15000</v>
      </c>
      <c r="AI231" s="103">
        <f t="shared" si="106"/>
        <v>15000</v>
      </c>
      <c r="AJ231" s="103">
        <f t="shared" si="106"/>
        <v>15000</v>
      </c>
      <c r="AK231" s="103">
        <f t="shared" si="106"/>
        <v>15000</v>
      </c>
      <c r="AL231" s="103">
        <f t="shared" si="106"/>
        <v>15000</v>
      </c>
      <c r="AM231" s="103">
        <f t="shared" si="106"/>
        <v>15000</v>
      </c>
      <c r="AN231" s="103">
        <f t="shared" si="106"/>
        <v>15000</v>
      </c>
      <c r="AO231" s="103">
        <f t="shared" si="106"/>
        <v>15000</v>
      </c>
      <c r="AP231" s="103">
        <f t="shared" si="106"/>
        <v>15000</v>
      </c>
      <c r="AQ231" s="103">
        <f t="shared" si="106"/>
        <v>15000</v>
      </c>
      <c r="AR231" s="103">
        <f t="shared" si="106"/>
        <v>0</v>
      </c>
      <c r="AS231" s="104">
        <f t="shared" si="106"/>
        <v>0</v>
      </c>
      <c r="AT231" s="104">
        <f t="shared" si="106"/>
        <v>0</v>
      </c>
    </row>
    <row r="232" spans="1:46" ht="30" x14ac:dyDescent="0.25">
      <c r="A232" s="145" t="s">
        <v>0</v>
      </c>
      <c r="B232" s="164" t="s">
        <v>252</v>
      </c>
      <c r="C232" s="147" t="s">
        <v>248</v>
      </c>
      <c r="D232" s="148">
        <v>1</v>
      </c>
      <c r="E232" s="149">
        <v>65000</v>
      </c>
      <c r="F232" s="150"/>
      <c r="G232" s="150"/>
      <c r="H232" s="111">
        <f>(D232*E232)*1.2</f>
        <v>78000</v>
      </c>
      <c r="I232" s="151">
        <v>2</v>
      </c>
      <c r="J232" s="165">
        <v>26</v>
      </c>
      <c r="K232" s="151">
        <v>1</v>
      </c>
      <c r="L232" s="256" t="s">
        <v>253</v>
      </c>
      <c r="M232" s="251"/>
      <c r="N232" s="257"/>
      <c r="P232" s="249"/>
      <c r="Q232" s="104">
        <f t="shared" ref="Q232:AT232" si="107">IF(Q$32&lt;$I232,0,IF(Q$32=$I232,$H232,IF(Q$32&gt;((($J232-1)*$K232)+$I232),0,IF(ROUND((Q$32-$I232)/$K232,0)=ROUND((Q$32-$I232)/$K232,1),$H232,0))))</f>
        <v>0</v>
      </c>
      <c r="R232" s="103">
        <f t="shared" si="107"/>
        <v>78000</v>
      </c>
      <c r="S232" s="103">
        <f t="shared" si="107"/>
        <v>78000</v>
      </c>
      <c r="T232" s="103">
        <f t="shared" si="107"/>
        <v>78000</v>
      </c>
      <c r="U232" s="103">
        <f t="shared" si="107"/>
        <v>78000</v>
      </c>
      <c r="V232" s="103">
        <f t="shared" si="107"/>
        <v>78000</v>
      </c>
      <c r="W232" s="103">
        <f t="shared" si="107"/>
        <v>78000</v>
      </c>
      <c r="X232" s="103">
        <f t="shared" si="107"/>
        <v>78000</v>
      </c>
      <c r="Y232" s="103">
        <f t="shared" si="107"/>
        <v>78000</v>
      </c>
      <c r="Z232" s="103">
        <f t="shared" si="107"/>
        <v>78000</v>
      </c>
      <c r="AA232" s="103">
        <f t="shared" si="107"/>
        <v>78000</v>
      </c>
      <c r="AB232" s="103">
        <f t="shared" si="107"/>
        <v>78000</v>
      </c>
      <c r="AC232" s="103">
        <f t="shared" si="107"/>
        <v>78000</v>
      </c>
      <c r="AD232" s="103">
        <f t="shared" si="107"/>
        <v>78000</v>
      </c>
      <c r="AE232" s="103">
        <f t="shared" si="107"/>
        <v>78000</v>
      </c>
      <c r="AF232" s="103">
        <f t="shared" si="107"/>
        <v>78000</v>
      </c>
      <c r="AG232" s="103">
        <f t="shared" si="107"/>
        <v>78000</v>
      </c>
      <c r="AH232" s="103">
        <f t="shared" si="107"/>
        <v>78000</v>
      </c>
      <c r="AI232" s="103">
        <f t="shared" si="107"/>
        <v>78000</v>
      </c>
      <c r="AJ232" s="103">
        <f t="shared" si="107"/>
        <v>78000</v>
      </c>
      <c r="AK232" s="103">
        <f t="shared" si="107"/>
        <v>78000</v>
      </c>
      <c r="AL232" s="103">
        <f t="shared" si="107"/>
        <v>78000</v>
      </c>
      <c r="AM232" s="103">
        <f t="shared" si="107"/>
        <v>78000</v>
      </c>
      <c r="AN232" s="103">
        <f t="shared" si="107"/>
        <v>78000</v>
      </c>
      <c r="AO232" s="103">
        <f t="shared" si="107"/>
        <v>78000</v>
      </c>
      <c r="AP232" s="103">
        <f t="shared" si="107"/>
        <v>78000</v>
      </c>
      <c r="AQ232" s="103">
        <f t="shared" si="107"/>
        <v>78000</v>
      </c>
      <c r="AR232" s="103">
        <f t="shared" si="107"/>
        <v>0</v>
      </c>
      <c r="AS232" s="104">
        <f t="shared" si="107"/>
        <v>0</v>
      </c>
      <c r="AT232" s="104">
        <f t="shared" si="107"/>
        <v>0</v>
      </c>
    </row>
    <row r="233" spans="1:46" ht="30" hidden="1" customHeight="1" x14ac:dyDescent="0.25">
      <c r="A233" s="105"/>
      <c r="B233" s="106"/>
      <c r="C233" s="107"/>
      <c r="D233" s="108"/>
      <c r="E233" s="108"/>
      <c r="F233" s="113"/>
      <c r="G233" s="113"/>
      <c r="H233" s="111">
        <f t="shared" ref="H233:H234" si="108">D233*E233</f>
        <v>0</v>
      </c>
      <c r="I233" s="112"/>
      <c r="J233" s="112"/>
      <c r="K233" s="112"/>
      <c r="L233" s="250"/>
      <c r="M233" s="251"/>
      <c r="N233" s="252"/>
      <c r="P233" s="249"/>
      <c r="Q233" s="104">
        <f t="shared" ref="Q233:AT233" si="109">IF(Q$32&lt;$I233,0,IF(Q$32=$I233,$H233,IF(Q$32&gt;((($J233-1)*$K233)+$I233),0,IF(ROUND((Q$32-$I233)/$K233,0)=ROUND((Q$32-$I233)/$K233,1),$H233,0))))</f>
        <v>0</v>
      </c>
      <c r="R233" s="104">
        <f t="shared" si="109"/>
        <v>0</v>
      </c>
      <c r="S233" s="104">
        <f t="shared" si="109"/>
        <v>0</v>
      </c>
      <c r="T233" s="104">
        <f t="shared" si="109"/>
        <v>0</v>
      </c>
      <c r="U233" s="104">
        <f t="shared" si="109"/>
        <v>0</v>
      </c>
      <c r="V233" s="104">
        <f t="shared" si="109"/>
        <v>0</v>
      </c>
      <c r="W233" s="104">
        <f t="shared" si="109"/>
        <v>0</v>
      </c>
      <c r="X233" s="104">
        <f t="shared" si="109"/>
        <v>0</v>
      </c>
      <c r="Y233" s="104">
        <f t="shared" si="109"/>
        <v>0</v>
      </c>
      <c r="Z233" s="104">
        <f t="shared" si="109"/>
        <v>0</v>
      </c>
      <c r="AA233" s="104">
        <f t="shared" si="109"/>
        <v>0</v>
      </c>
      <c r="AB233" s="104">
        <f t="shared" si="109"/>
        <v>0</v>
      </c>
      <c r="AC233" s="104">
        <f t="shared" si="109"/>
        <v>0</v>
      </c>
      <c r="AD233" s="104">
        <f t="shared" si="109"/>
        <v>0</v>
      </c>
      <c r="AE233" s="104">
        <f t="shared" si="109"/>
        <v>0</v>
      </c>
      <c r="AF233" s="104">
        <f t="shared" si="109"/>
        <v>0</v>
      </c>
      <c r="AG233" s="104">
        <f t="shared" si="109"/>
        <v>0</v>
      </c>
      <c r="AH233" s="104">
        <f t="shared" si="109"/>
        <v>0</v>
      </c>
      <c r="AI233" s="104">
        <f t="shared" si="109"/>
        <v>0</v>
      </c>
      <c r="AJ233" s="104">
        <f t="shared" si="109"/>
        <v>0</v>
      </c>
      <c r="AK233" s="104">
        <f t="shared" si="109"/>
        <v>0</v>
      </c>
      <c r="AL233" s="104">
        <f t="shared" si="109"/>
        <v>0</v>
      </c>
      <c r="AM233" s="104">
        <f t="shared" si="109"/>
        <v>0</v>
      </c>
      <c r="AN233" s="104">
        <f t="shared" si="109"/>
        <v>0</v>
      </c>
      <c r="AO233" s="104">
        <f t="shared" si="109"/>
        <v>0</v>
      </c>
      <c r="AP233" s="104">
        <f t="shared" si="109"/>
        <v>0</v>
      </c>
      <c r="AQ233" s="104">
        <f t="shared" si="109"/>
        <v>0</v>
      </c>
      <c r="AR233" s="104">
        <f t="shared" si="109"/>
        <v>0</v>
      </c>
      <c r="AS233" s="104">
        <f t="shared" si="109"/>
        <v>0</v>
      </c>
      <c r="AT233" s="104">
        <f t="shared" si="109"/>
        <v>0</v>
      </c>
    </row>
    <row r="234" spans="1:46" ht="30" hidden="1" customHeight="1" x14ac:dyDescent="0.25">
      <c r="A234" s="117"/>
      <c r="B234" s="118"/>
      <c r="C234" s="119"/>
      <c r="D234" s="120"/>
      <c r="E234" s="120"/>
      <c r="F234" s="121"/>
      <c r="G234" s="121"/>
      <c r="H234" s="122">
        <f t="shared" si="108"/>
        <v>0</v>
      </c>
      <c r="I234" s="123"/>
      <c r="J234" s="123"/>
      <c r="K234" s="123"/>
      <c r="L234" s="253"/>
      <c r="M234" s="254"/>
      <c r="N234" s="255"/>
      <c r="P234" s="249"/>
      <c r="Q234" s="104">
        <f t="shared" ref="Q234:AT234" si="110">IF(Q$32&lt;$I234,0,IF(Q$32=$I234,$H234,IF(Q$32&gt;((($J234-1)*$K234)+$I234),0,IF(ROUND((Q$32-$I234)/$K234,0)=ROUND((Q$32-$I234)/$K234,1),$H234,0))))</f>
        <v>0</v>
      </c>
      <c r="R234" s="104">
        <f t="shared" si="110"/>
        <v>0</v>
      </c>
      <c r="S234" s="104">
        <f t="shared" si="110"/>
        <v>0</v>
      </c>
      <c r="T234" s="104">
        <f t="shared" si="110"/>
        <v>0</v>
      </c>
      <c r="U234" s="104">
        <f t="shared" si="110"/>
        <v>0</v>
      </c>
      <c r="V234" s="104">
        <f t="shared" si="110"/>
        <v>0</v>
      </c>
      <c r="W234" s="104">
        <f t="shared" si="110"/>
        <v>0</v>
      </c>
      <c r="X234" s="104">
        <f t="shared" si="110"/>
        <v>0</v>
      </c>
      <c r="Y234" s="104">
        <f t="shared" si="110"/>
        <v>0</v>
      </c>
      <c r="Z234" s="104">
        <f t="shared" si="110"/>
        <v>0</v>
      </c>
      <c r="AA234" s="104">
        <f t="shared" si="110"/>
        <v>0</v>
      </c>
      <c r="AB234" s="104">
        <f t="shared" si="110"/>
        <v>0</v>
      </c>
      <c r="AC234" s="104">
        <f t="shared" si="110"/>
        <v>0</v>
      </c>
      <c r="AD234" s="104">
        <f t="shared" si="110"/>
        <v>0</v>
      </c>
      <c r="AE234" s="104">
        <f t="shared" si="110"/>
        <v>0</v>
      </c>
      <c r="AF234" s="104">
        <f t="shared" si="110"/>
        <v>0</v>
      </c>
      <c r="AG234" s="104">
        <f t="shared" si="110"/>
        <v>0</v>
      </c>
      <c r="AH234" s="104">
        <f t="shared" si="110"/>
        <v>0</v>
      </c>
      <c r="AI234" s="104">
        <f t="shared" si="110"/>
        <v>0</v>
      </c>
      <c r="AJ234" s="104">
        <f t="shared" si="110"/>
        <v>0</v>
      </c>
      <c r="AK234" s="104">
        <f t="shared" si="110"/>
        <v>0</v>
      </c>
      <c r="AL234" s="104">
        <f t="shared" si="110"/>
        <v>0</v>
      </c>
      <c r="AM234" s="104">
        <f t="shared" si="110"/>
        <v>0</v>
      </c>
      <c r="AN234" s="104">
        <f t="shared" si="110"/>
        <v>0</v>
      </c>
      <c r="AO234" s="104">
        <f t="shared" si="110"/>
        <v>0</v>
      </c>
      <c r="AP234" s="104">
        <f t="shared" si="110"/>
        <v>0</v>
      </c>
      <c r="AQ234" s="104">
        <f t="shared" si="110"/>
        <v>0</v>
      </c>
      <c r="AR234" s="104">
        <f t="shared" si="110"/>
        <v>0</v>
      </c>
      <c r="AS234" s="104">
        <f t="shared" si="110"/>
        <v>0</v>
      </c>
      <c r="AT234" s="104">
        <f t="shared" si="110"/>
        <v>0</v>
      </c>
    </row>
    <row r="235" spans="1:46" ht="30" customHeight="1" x14ac:dyDescent="0.25">
      <c r="P235" s="124" t="s">
        <v>53</v>
      </c>
      <c r="Q235" s="103">
        <f t="shared" ref="Q235:AT235" si="111">SUM(Q220:Q234)</f>
        <v>90000</v>
      </c>
      <c r="R235" s="103">
        <f t="shared" si="111"/>
        <v>292000</v>
      </c>
      <c r="S235" s="103">
        <f t="shared" si="111"/>
        <v>470720</v>
      </c>
      <c r="T235" s="103">
        <f t="shared" si="111"/>
        <v>617920</v>
      </c>
      <c r="U235" s="103">
        <f t="shared" si="111"/>
        <v>617920</v>
      </c>
      <c r="V235" s="103">
        <f t="shared" si="111"/>
        <v>617920</v>
      </c>
      <c r="W235" s="103">
        <f t="shared" si="111"/>
        <v>617920</v>
      </c>
      <c r="X235" s="103">
        <f t="shared" si="111"/>
        <v>617920</v>
      </c>
      <c r="Y235" s="103">
        <f t="shared" si="111"/>
        <v>617920</v>
      </c>
      <c r="Z235" s="103">
        <f t="shared" si="111"/>
        <v>617920</v>
      </c>
      <c r="AA235" s="103">
        <f t="shared" si="111"/>
        <v>617920</v>
      </c>
      <c r="AB235" s="103">
        <f t="shared" si="111"/>
        <v>617920</v>
      </c>
      <c r="AC235" s="103">
        <f t="shared" si="111"/>
        <v>617920</v>
      </c>
      <c r="AD235" s="103">
        <f t="shared" si="111"/>
        <v>617920</v>
      </c>
      <c r="AE235" s="103">
        <f t="shared" si="111"/>
        <v>617920</v>
      </c>
      <c r="AF235" s="103">
        <f t="shared" si="111"/>
        <v>617920</v>
      </c>
      <c r="AG235" s="103">
        <f t="shared" si="111"/>
        <v>617920</v>
      </c>
      <c r="AH235" s="103">
        <f t="shared" si="111"/>
        <v>617920</v>
      </c>
      <c r="AI235" s="103">
        <f t="shared" si="111"/>
        <v>617920</v>
      </c>
      <c r="AJ235" s="103">
        <f t="shared" si="111"/>
        <v>617920</v>
      </c>
      <c r="AK235" s="103">
        <f t="shared" si="111"/>
        <v>617920</v>
      </c>
      <c r="AL235" s="103">
        <f t="shared" si="111"/>
        <v>617920</v>
      </c>
      <c r="AM235" s="103">
        <f t="shared" si="111"/>
        <v>617920</v>
      </c>
      <c r="AN235" s="103">
        <f t="shared" si="111"/>
        <v>617920</v>
      </c>
      <c r="AO235" s="103">
        <f t="shared" si="111"/>
        <v>617920</v>
      </c>
      <c r="AP235" s="103">
        <f t="shared" si="111"/>
        <v>617920</v>
      </c>
      <c r="AQ235" s="103">
        <f t="shared" si="111"/>
        <v>617920</v>
      </c>
      <c r="AR235" s="103">
        <f t="shared" si="111"/>
        <v>0</v>
      </c>
      <c r="AS235" s="104">
        <f t="shared" si="111"/>
        <v>0</v>
      </c>
      <c r="AT235" s="104">
        <f t="shared" si="111"/>
        <v>0</v>
      </c>
    </row>
    <row r="236" spans="1:46" ht="14.25" customHeight="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row>
    <row r="237" spans="1:46" ht="14.25" customHeight="1" x14ac:dyDescent="0.25"/>
    <row r="238" spans="1:46" ht="14.25" customHeight="1" x14ac:dyDescent="0.25">
      <c r="A238" s="36"/>
      <c r="B238" s="36"/>
      <c r="C238" s="36"/>
      <c r="D238" s="36"/>
      <c r="E238" s="36"/>
      <c r="F238" s="36"/>
      <c r="G238" s="36"/>
      <c r="H238" s="36"/>
      <c r="I238" s="36"/>
      <c r="J238" s="36"/>
      <c r="K238" s="36"/>
      <c r="L238" s="36"/>
      <c r="M238" s="36"/>
      <c r="N238" s="36"/>
      <c r="O238" s="36"/>
      <c r="P238" s="36"/>
      <c r="Q238" s="36"/>
    </row>
    <row r="239" spans="1:46" ht="14.25" customHeight="1" x14ac:dyDescent="0.25"/>
    <row r="240" spans="1:46"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sheetData>
  <mergeCells count="161">
    <mergeCell ref="Q31:AT31"/>
    <mergeCell ref="L32:N32"/>
    <mergeCell ref="L33:N33"/>
    <mergeCell ref="L35:N35"/>
    <mergeCell ref="L36:N36"/>
    <mergeCell ref="L37:N37"/>
    <mergeCell ref="L38:N38"/>
    <mergeCell ref="L34:N34"/>
    <mergeCell ref="B2:H2"/>
    <mergeCell ref="B3:H3"/>
    <mergeCell ref="B4:H4"/>
    <mergeCell ref="B5:H5"/>
    <mergeCell ref="B6:H6"/>
    <mergeCell ref="B7:H7"/>
    <mergeCell ref="L7:M8"/>
    <mergeCell ref="B20:I20"/>
    <mergeCell ref="B21:I21"/>
    <mergeCell ref="L20:M20"/>
    <mergeCell ref="Q105:AT105"/>
    <mergeCell ref="Q142:AT142"/>
    <mergeCell ref="L143:N143"/>
    <mergeCell ref="L144:N144"/>
    <mergeCell ref="L43:N43"/>
    <mergeCell ref="L44:N44"/>
    <mergeCell ref="Q68:AT68"/>
    <mergeCell ref="L69:N69"/>
    <mergeCell ref="L70:N70"/>
    <mergeCell ref="L106:N106"/>
    <mergeCell ref="L107:N107"/>
    <mergeCell ref="L45:N45"/>
    <mergeCell ref="L46:N46"/>
    <mergeCell ref="L75:N75"/>
    <mergeCell ref="L76:N76"/>
    <mergeCell ref="L77:N77"/>
    <mergeCell ref="L78:N78"/>
    <mergeCell ref="P70:P85"/>
    <mergeCell ref="P107:P122"/>
    <mergeCell ref="A51:K51"/>
    <mergeCell ref="B57:I57"/>
    <mergeCell ref="L57:M57"/>
    <mergeCell ref="B58:I58"/>
    <mergeCell ref="B59:I59"/>
    <mergeCell ref="B60:I60"/>
    <mergeCell ref="B8:H8"/>
    <mergeCell ref="B9:H9"/>
    <mergeCell ref="O9:P9"/>
    <mergeCell ref="B10:H10"/>
    <mergeCell ref="B11:H11"/>
    <mergeCell ref="A14:K14"/>
    <mergeCell ref="P33:P48"/>
    <mergeCell ref="L39:N39"/>
    <mergeCell ref="L40:N40"/>
    <mergeCell ref="L41:N41"/>
    <mergeCell ref="L42:N42"/>
    <mergeCell ref="B22:I22"/>
    <mergeCell ref="B23:I23"/>
    <mergeCell ref="B97:I97"/>
    <mergeCell ref="A125:K125"/>
    <mergeCell ref="B131:I131"/>
    <mergeCell ref="L131:M131"/>
    <mergeCell ref="B132:I132"/>
    <mergeCell ref="B133:I133"/>
    <mergeCell ref="B134:I134"/>
    <mergeCell ref="L79:N79"/>
    <mergeCell ref="L80:N80"/>
    <mergeCell ref="A88:K88"/>
    <mergeCell ref="B94:I94"/>
    <mergeCell ref="L94:M94"/>
    <mergeCell ref="B95:I95"/>
    <mergeCell ref="B96:I96"/>
    <mergeCell ref="L81:N81"/>
    <mergeCell ref="L82:N82"/>
    <mergeCell ref="L83:N83"/>
    <mergeCell ref="L84:N84"/>
    <mergeCell ref="L122:N122"/>
    <mergeCell ref="L151:N151"/>
    <mergeCell ref="L152:N152"/>
    <mergeCell ref="L153:N153"/>
    <mergeCell ref="L154:N154"/>
    <mergeCell ref="L155:N155"/>
    <mergeCell ref="L156:N156"/>
    <mergeCell ref="L157:N157"/>
    <mergeCell ref="B173:I173"/>
    <mergeCell ref="Q181:AT181"/>
    <mergeCell ref="P144:P159"/>
    <mergeCell ref="L145:N145"/>
    <mergeCell ref="L146:N146"/>
    <mergeCell ref="L147:N147"/>
    <mergeCell ref="L148:N148"/>
    <mergeCell ref="L149:N149"/>
    <mergeCell ref="L150:N150"/>
    <mergeCell ref="B210:I210"/>
    <mergeCell ref="Q218:AT218"/>
    <mergeCell ref="P183:P198"/>
    <mergeCell ref="L182:N182"/>
    <mergeCell ref="L183:N183"/>
    <mergeCell ref="L158:N158"/>
    <mergeCell ref="L159:N159"/>
    <mergeCell ref="A164:K164"/>
    <mergeCell ref="B170:I170"/>
    <mergeCell ref="L170:M170"/>
    <mergeCell ref="B171:I171"/>
    <mergeCell ref="B172:I172"/>
    <mergeCell ref="L191:N191"/>
    <mergeCell ref="L192:N192"/>
    <mergeCell ref="A201:K201"/>
    <mergeCell ref="B207:I207"/>
    <mergeCell ref="L207:M207"/>
    <mergeCell ref="B208:I208"/>
    <mergeCell ref="B209:I209"/>
    <mergeCell ref="L184:N184"/>
    <mergeCell ref="L185:N185"/>
    <mergeCell ref="L186:N186"/>
    <mergeCell ref="L187:N187"/>
    <mergeCell ref="L188:N188"/>
    <mergeCell ref="L189:N189"/>
    <mergeCell ref="L190:N190"/>
    <mergeCell ref="L222:N222"/>
    <mergeCell ref="L223:N223"/>
    <mergeCell ref="L193:N193"/>
    <mergeCell ref="L194:N194"/>
    <mergeCell ref="L195:N195"/>
    <mergeCell ref="L196:N196"/>
    <mergeCell ref="L197:N197"/>
    <mergeCell ref="L198:N198"/>
    <mergeCell ref="L221:N221"/>
    <mergeCell ref="L219:N219"/>
    <mergeCell ref="L220:N220"/>
    <mergeCell ref="L231:N231"/>
    <mergeCell ref="L232:N232"/>
    <mergeCell ref="L224:N224"/>
    <mergeCell ref="L225:N225"/>
    <mergeCell ref="L226:N226"/>
    <mergeCell ref="L227:N227"/>
    <mergeCell ref="L228:N228"/>
    <mergeCell ref="L229:N229"/>
    <mergeCell ref="L230:N230"/>
    <mergeCell ref="P220:P234"/>
    <mergeCell ref="L47:N47"/>
    <mergeCell ref="L48:N48"/>
    <mergeCell ref="L71:N71"/>
    <mergeCell ref="L72:N72"/>
    <mergeCell ref="L73:N73"/>
    <mergeCell ref="L74:N74"/>
    <mergeCell ref="L85:N85"/>
    <mergeCell ref="L108:N108"/>
    <mergeCell ref="L109:N109"/>
    <mergeCell ref="L110:N110"/>
    <mergeCell ref="L111:N111"/>
    <mergeCell ref="L112:N112"/>
    <mergeCell ref="L113:N113"/>
    <mergeCell ref="L114:N114"/>
    <mergeCell ref="L115:N115"/>
    <mergeCell ref="L116:N116"/>
    <mergeCell ref="L117:N117"/>
    <mergeCell ref="L118:N118"/>
    <mergeCell ref="L119:N119"/>
    <mergeCell ref="L120:N120"/>
    <mergeCell ref="L121:N121"/>
    <mergeCell ref="L233:N233"/>
    <mergeCell ref="L234:N234"/>
  </mergeCells>
  <pageMargins left="0.25" right="0.25"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784"/>
  <sheetViews>
    <sheetView topLeftCell="A13" workbookViewId="0">
      <selection activeCell="C27" sqref="C27"/>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8" width="11.42578125" customWidth="1"/>
    <col min="9" max="9" width="7.7109375" customWidth="1"/>
    <col min="10" max="10" width="10.85546875" customWidth="1"/>
    <col min="11" max="11" width="7.7109375" customWidth="1"/>
    <col min="12" max="13" width="13.5703125" customWidth="1"/>
    <col min="14" max="14" width="13.7109375" customWidth="1"/>
    <col min="15" max="15" width="19.7109375" customWidth="1"/>
    <col min="16" max="16" width="13.5703125" customWidth="1"/>
    <col min="17" max="46" width="10.7109375" customWidth="1"/>
  </cols>
  <sheetData>
    <row r="1" spans="1:46" ht="14.25" customHeight="1" x14ac:dyDescent="0.25">
      <c r="A1" s="2" t="s">
        <v>255</v>
      </c>
      <c r="N1" s="10"/>
      <c r="O1" s="10"/>
      <c r="P1" s="10"/>
      <c r="Q1" s="10"/>
      <c r="R1" s="10"/>
      <c r="S1" s="10"/>
      <c r="T1" s="10"/>
      <c r="U1" s="10"/>
      <c r="V1" s="10"/>
      <c r="W1" s="10"/>
      <c r="X1" s="10"/>
    </row>
    <row r="2" spans="1:46" ht="15" customHeight="1" x14ac:dyDescent="0.25">
      <c r="A2" s="3" t="s">
        <v>21</v>
      </c>
      <c r="B2" s="287" t="s">
        <v>256</v>
      </c>
      <c r="C2" s="288"/>
      <c r="D2" s="288"/>
      <c r="E2" s="288"/>
      <c r="F2" s="288"/>
      <c r="G2" s="288"/>
      <c r="H2" s="288"/>
      <c r="I2" s="4"/>
      <c r="J2" s="5"/>
      <c r="K2" s="6"/>
      <c r="L2" s="6"/>
      <c r="M2" s="6"/>
      <c r="N2" s="10"/>
      <c r="O2" s="10"/>
      <c r="P2" s="10"/>
      <c r="Q2" s="10"/>
      <c r="R2" s="10"/>
      <c r="S2" s="10"/>
      <c r="T2" s="10"/>
      <c r="U2" s="10"/>
      <c r="V2" s="10"/>
      <c r="W2" s="10"/>
      <c r="X2" s="10"/>
    </row>
    <row r="3" spans="1:46" ht="12" customHeight="1" x14ac:dyDescent="0.25">
      <c r="A3" s="7" t="s">
        <v>22</v>
      </c>
      <c r="B3" s="265" t="s">
        <v>257</v>
      </c>
      <c r="C3" s="266"/>
      <c r="D3" s="266"/>
      <c r="E3" s="266"/>
      <c r="F3" s="266"/>
      <c r="G3" s="266"/>
      <c r="H3" s="266"/>
      <c r="I3" s="8"/>
      <c r="J3" s="9"/>
      <c r="K3" s="10"/>
      <c r="L3" s="10"/>
      <c r="M3" s="10"/>
      <c r="N3" s="10"/>
      <c r="O3" s="10"/>
      <c r="P3" s="10"/>
      <c r="Q3" s="10"/>
      <c r="R3" s="10"/>
      <c r="S3" s="10"/>
      <c r="T3" s="10"/>
      <c r="U3" s="10"/>
      <c r="V3" s="10"/>
      <c r="W3" s="10"/>
      <c r="X3" s="10"/>
    </row>
    <row r="4" spans="1:46" ht="99.75" customHeight="1" x14ac:dyDescent="0.25">
      <c r="A4" s="11" t="s">
        <v>23</v>
      </c>
      <c r="B4" s="290" t="s">
        <v>258</v>
      </c>
      <c r="C4" s="268"/>
      <c r="D4" s="268"/>
      <c r="E4" s="268"/>
      <c r="F4" s="268"/>
      <c r="G4" s="268"/>
      <c r="H4" s="268"/>
      <c r="I4" s="12"/>
      <c r="J4" s="9"/>
      <c r="K4" s="10"/>
      <c r="L4" s="10"/>
      <c r="M4" s="10"/>
      <c r="N4" s="10"/>
      <c r="O4" s="10"/>
      <c r="P4" s="10"/>
      <c r="Q4" s="10"/>
      <c r="R4" s="10"/>
      <c r="S4" s="10"/>
      <c r="T4" s="10"/>
      <c r="U4" s="10"/>
      <c r="V4" s="10"/>
      <c r="W4" s="10"/>
      <c r="X4" s="10"/>
    </row>
    <row r="5" spans="1:46" ht="75.75" customHeight="1" x14ac:dyDescent="0.25">
      <c r="A5" s="11"/>
      <c r="B5" s="290" t="s">
        <v>259</v>
      </c>
      <c r="C5" s="268"/>
      <c r="D5" s="268"/>
      <c r="E5" s="268"/>
      <c r="F5" s="268"/>
      <c r="G5" s="268"/>
      <c r="H5" s="268"/>
      <c r="I5" s="12"/>
      <c r="J5" s="9"/>
      <c r="K5" s="10"/>
      <c r="L5" s="10"/>
      <c r="M5" s="10"/>
      <c r="N5" s="10"/>
      <c r="O5" s="10"/>
      <c r="P5" s="10"/>
      <c r="Q5" s="10"/>
      <c r="R5" s="10"/>
      <c r="S5" s="10"/>
      <c r="T5" s="10"/>
      <c r="U5" s="10"/>
      <c r="V5" s="10"/>
      <c r="W5" s="10"/>
      <c r="X5" s="10"/>
    </row>
    <row r="6" spans="1:46" ht="83.25" customHeight="1" x14ac:dyDescent="0.25">
      <c r="A6" s="11"/>
      <c r="B6" s="285" t="s">
        <v>260</v>
      </c>
      <c r="C6" s="268"/>
      <c r="D6" s="268"/>
      <c r="E6" s="268"/>
      <c r="F6" s="268"/>
      <c r="G6" s="268"/>
      <c r="H6" s="268"/>
      <c r="I6" s="12"/>
      <c r="J6" s="9"/>
      <c r="K6" s="10"/>
      <c r="L6" s="10"/>
      <c r="M6" s="10"/>
      <c r="N6" s="10"/>
      <c r="O6" s="10"/>
      <c r="P6" s="10"/>
      <c r="Q6" s="10"/>
      <c r="R6" s="10"/>
      <c r="S6" s="10"/>
      <c r="T6" s="10"/>
      <c r="U6" s="10"/>
      <c r="V6" s="10"/>
      <c r="W6" s="10"/>
      <c r="X6" s="10"/>
    </row>
    <row r="7" spans="1:46" x14ac:dyDescent="0.25">
      <c r="A7" s="11"/>
      <c r="B7" s="290" t="s">
        <v>261</v>
      </c>
      <c r="C7" s="268"/>
      <c r="D7" s="268"/>
      <c r="E7" s="268"/>
      <c r="F7" s="268"/>
      <c r="G7" s="268"/>
      <c r="H7" s="268"/>
      <c r="I7" s="12"/>
      <c r="J7" s="9"/>
      <c r="K7" s="10"/>
      <c r="L7" s="292" t="s">
        <v>24</v>
      </c>
      <c r="M7" s="266"/>
      <c r="N7" s="10"/>
      <c r="O7" s="10"/>
      <c r="P7" s="10"/>
      <c r="Q7" s="10"/>
      <c r="R7" s="10"/>
      <c r="S7" s="10"/>
      <c r="T7" s="10"/>
      <c r="U7" s="10"/>
      <c r="V7" s="10"/>
      <c r="W7" s="10"/>
      <c r="X7" s="10"/>
    </row>
    <row r="8" spans="1:46" ht="18" customHeight="1" x14ac:dyDescent="0.25">
      <c r="A8" s="11"/>
      <c r="B8" s="285"/>
      <c r="C8" s="268"/>
      <c r="D8" s="268"/>
      <c r="E8" s="268"/>
      <c r="F8" s="268"/>
      <c r="G8" s="268"/>
      <c r="H8" s="268"/>
      <c r="I8" s="12"/>
      <c r="J8" s="9"/>
      <c r="K8" s="10"/>
      <c r="L8" s="266"/>
      <c r="M8" s="266"/>
      <c r="N8" s="10"/>
      <c r="O8" s="10"/>
      <c r="P8" s="10"/>
      <c r="Q8" s="10"/>
      <c r="R8" s="10"/>
      <c r="S8" s="10"/>
      <c r="T8" s="10"/>
      <c r="U8" s="10"/>
      <c r="V8" s="10"/>
      <c r="W8" s="10"/>
      <c r="X8" s="10"/>
    </row>
    <row r="9" spans="1:46" ht="15" customHeight="1" x14ac:dyDescent="0.25">
      <c r="A9" s="11"/>
      <c r="B9" s="285"/>
      <c r="C9" s="268"/>
      <c r="D9" s="268"/>
      <c r="E9" s="268"/>
      <c r="F9" s="268"/>
      <c r="G9" s="268"/>
      <c r="H9" s="268"/>
      <c r="I9" s="12"/>
      <c r="J9" s="9"/>
      <c r="K9" s="10"/>
      <c r="L9" s="13" t="s">
        <v>25</v>
      </c>
      <c r="M9" s="14" t="s">
        <v>26</v>
      </c>
      <c r="N9" s="10"/>
      <c r="O9" s="282" t="s">
        <v>131</v>
      </c>
      <c r="P9" s="283"/>
      <c r="Q9" s="10"/>
      <c r="R9" s="10"/>
      <c r="S9" s="10"/>
      <c r="T9" s="10"/>
      <c r="U9" s="10"/>
      <c r="V9" s="10"/>
      <c r="W9" s="10"/>
      <c r="X9" s="10"/>
    </row>
    <row r="10" spans="1:46" ht="15" customHeight="1" x14ac:dyDescent="0.25">
      <c r="A10" s="11"/>
      <c r="B10" s="285"/>
      <c r="C10" s="268"/>
      <c r="D10" s="268"/>
      <c r="E10" s="268"/>
      <c r="F10" s="268"/>
      <c r="G10" s="268"/>
      <c r="H10" s="268"/>
      <c r="I10" s="12"/>
      <c r="J10" s="9"/>
      <c r="K10" s="10"/>
      <c r="L10" s="15">
        <v>0</v>
      </c>
      <c r="M10" s="131">
        <f t="shared" ref="M10:M12" si="0">M22+M57+M94+M130</f>
        <v>152607400</v>
      </c>
      <c r="N10" s="10"/>
      <c r="O10" s="132" t="s">
        <v>132</v>
      </c>
      <c r="P10" s="133">
        <f t="shared" ref="P10:P12" si="1">AVERAGE(B27,B62,B99,B135)</f>
        <v>0.73750000000000004</v>
      </c>
      <c r="Q10" s="10"/>
      <c r="R10" s="10"/>
      <c r="S10" s="10"/>
      <c r="T10" s="10"/>
      <c r="U10" s="10"/>
      <c r="V10" s="10"/>
      <c r="W10" s="10"/>
      <c r="X10" s="10"/>
    </row>
    <row r="11" spans="1:46" ht="15" customHeight="1" x14ac:dyDescent="0.25">
      <c r="A11" s="11"/>
      <c r="B11" s="285"/>
      <c r="C11" s="268"/>
      <c r="D11" s="268"/>
      <c r="E11" s="268"/>
      <c r="F11" s="268"/>
      <c r="G11" s="268"/>
      <c r="H11" s="268"/>
      <c r="I11" s="12"/>
      <c r="J11" s="9"/>
      <c r="K11" s="10"/>
      <c r="L11" s="15">
        <v>0.03</v>
      </c>
      <c r="M11" s="131">
        <f t="shared" si="0"/>
        <v>100966623.96477529</v>
      </c>
      <c r="N11" s="10"/>
      <c r="O11" s="132" t="s">
        <v>133</v>
      </c>
      <c r="P11" s="133">
        <f t="shared" si="1"/>
        <v>0.875</v>
      </c>
      <c r="Q11" s="10"/>
      <c r="R11" s="10"/>
      <c r="S11" s="10"/>
      <c r="T11" s="10"/>
      <c r="U11" s="10"/>
      <c r="V11" s="10"/>
      <c r="W11" s="10"/>
      <c r="X11" s="10"/>
    </row>
    <row r="12" spans="1:46" ht="15" customHeight="1" x14ac:dyDescent="0.25">
      <c r="A12" s="17"/>
      <c r="B12" s="169"/>
      <c r="C12" s="169"/>
      <c r="D12" s="169"/>
      <c r="E12" s="169"/>
      <c r="F12" s="169"/>
      <c r="G12" s="169"/>
      <c r="H12" s="169"/>
      <c r="I12" s="19"/>
      <c r="J12" s="20"/>
      <c r="K12" s="10"/>
      <c r="L12" s="21">
        <v>7.0000000000000007E-2</v>
      </c>
      <c r="M12" s="134">
        <f t="shared" si="0"/>
        <v>63389773.644654617</v>
      </c>
      <c r="N12" s="10"/>
      <c r="O12" s="135" t="s">
        <v>134</v>
      </c>
      <c r="P12" s="136">
        <f t="shared" si="1"/>
        <v>0.64500000000000002</v>
      </c>
      <c r="Q12" s="10"/>
      <c r="R12" s="10"/>
      <c r="S12" s="10"/>
      <c r="T12" s="10"/>
      <c r="U12" s="10"/>
      <c r="V12" s="10"/>
      <c r="W12" s="10"/>
      <c r="X12" s="10"/>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7" t="s">
        <v>28</v>
      </c>
      <c r="B17" s="139"/>
      <c r="C17" s="42"/>
      <c r="D17" s="42"/>
      <c r="E17" s="42"/>
      <c r="F17" s="42"/>
      <c r="G17" s="43"/>
      <c r="H17" s="42"/>
      <c r="I17" s="42"/>
      <c r="J17" s="9"/>
      <c r="K17" s="10"/>
      <c r="L17" s="10"/>
      <c r="M17" s="10"/>
      <c r="N17" s="10"/>
      <c r="O17" s="10"/>
      <c r="P17" s="6"/>
      <c r="Q17" s="6"/>
      <c r="R17" s="6"/>
    </row>
    <row r="18" spans="1:46" ht="14.25" customHeight="1" x14ac:dyDescent="0.25">
      <c r="A18" s="7" t="s">
        <v>30</v>
      </c>
      <c r="B18" s="140"/>
      <c r="C18" s="45"/>
      <c r="D18" s="45"/>
      <c r="E18" s="45"/>
      <c r="F18" s="46"/>
      <c r="G18" s="45"/>
      <c r="H18" s="46"/>
      <c r="I18" s="45"/>
      <c r="J18" s="47"/>
      <c r="K18" s="48"/>
    </row>
    <row r="19" spans="1:46" ht="14.25" customHeight="1" x14ac:dyDescent="0.25">
      <c r="A19" s="7"/>
      <c r="B19" s="46"/>
      <c r="C19" s="46"/>
      <c r="D19" s="45"/>
      <c r="E19" s="46"/>
      <c r="F19" s="46"/>
      <c r="G19" s="46"/>
      <c r="H19" s="46"/>
      <c r="I19" s="46"/>
      <c r="J19" s="49"/>
      <c r="K19" s="50"/>
    </row>
    <row r="20" spans="1:46" x14ac:dyDescent="0.25">
      <c r="A20" s="51" t="s">
        <v>32</v>
      </c>
      <c r="B20" s="295" t="s">
        <v>262</v>
      </c>
      <c r="C20" s="251"/>
      <c r="D20" s="251"/>
      <c r="E20" s="251"/>
      <c r="F20" s="251"/>
      <c r="G20" s="251"/>
      <c r="H20" s="251"/>
      <c r="I20" s="257"/>
      <c r="J20" s="52"/>
      <c r="L20" s="271" t="s">
        <v>33</v>
      </c>
      <c r="M20" s="272"/>
    </row>
    <row r="21" spans="1:46" ht="15.75" customHeight="1" x14ac:dyDescent="0.25">
      <c r="A21" s="53" t="s">
        <v>34</v>
      </c>
      <c r="B21" s="273" t="s">
        <v>263</v>
      </c>
      <c r="C21" s="274"/>
      <c r="D21" s="274"/>
      <c r="E21" s="274"/>
      <c r="F21" s="274"/>
      <c r="G21" s="274"/>
      <c r="H21" s="274"/>
      <c r="I21" s="274"/>
      <c r="J21" s="52"/>
      <c r="L21" s="54" t="s">
        <v>25</v>
      </c>
      <c r="M21" s="55" t="s">
        <v>26</v>
      </c>
    </row>
    <row r="22" spans="1:46" ht="15.75" customHeight="1" x14ac:dyDescent="0.25">
      <c r="A22" s="53" t="s">
        <v>35</v>
      </c>
      <c r="B22" s="277" t="s">
        <v>264</v>
      </c>
      <c r="C22" s="268"/>
      <c r="D22" s="268"/>
      <c r="E22" s="268"/>
      <c r="F22" s="268"/>
      <c r="G22" s="268"/>
      <c r="H22" s="268"/>
      <c r="I22" s="268"/>
      <c r="J22" s="52"/>
      <c r="L22" s="56">
        <f>$L$10</f>
        <v>0</v>
      </c>
      <c r="M22" s="57">
        <f t="array" ref="M22">NPV(L22,Q47:AT47)</f>
        <v>4007600</v>
      </c>
      <c r="O22" s="58"/>
    </row>
    <row r="23" spans="1:46" ht="33.75" customHeight="1" x14ac:dyDescent="0.25">
      <c r="A23" s="53" t="s">
        <v>36</v>
      </c>
      <c r="B23" s="281" t="s">
        <v>265</v>
      </c>
      <c r="C23" s="268"/>
      <c r="D23" s="268"/>
      <c r="E23" s="268"/>
      <c r="F23" s="268"/>
      <c r="G23" s="268"/>
      <c r="H23" s="268"/>
      <c r="I23" s="268"/>
      <c r="J23" s="52"/>
      <c r="L23" s="56">
        <f>$L$11</f>
        <v>0.03</v>
      </c>
      <c r="M23" s="57">
        <f t="array" ref="M23">NPV(L23,Q47:AT47)</f>
        <v>3081105.4122575121</v>
      </c>
    </row>
    <row r="24" spans="1:46" ht="14.25" customHeight="1" x14ac:dyDescent="0.25">
      <c r="A24" s="59"/>
      <c r="B24" s="60"/>
      <c r="C24" s="60"/>
      <c r="D24" s="60"/>
      <c r="E24" s="60"/>
      <c r="F24" s="61"/>
      <c r="G24" s="62"/>
      <c r="H24" s="63"/>
      <c r="I24" s="63"/>
      <c r="J24" s="64"/>
      <c r="L24" s="65">
        <f>$L$12</f>
        <v>7.0000000000000007E-2</v>
      </c>
      <c r="M24" s="66">
        <f t="array" ref="M24">NPV(L24,Q47:AT47)</f>
        <v>2340994.2148242551</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30" customHeight="1" x14ac:dyDescent="0.25">
      <c r="A27" s="72" t="s">
        <v>37</v>
      </c>
      <c r="B27" s="73">
        <v>0.85</v>
      </c>
      <c r="C27" s="74" t="s">
        <v>266</v>
      </c>
      <c r="D27" s="74"/>
      <c r="E27" s="74"/>
      <c r="F27" s="75"/>
      <c r="H27" s="69"/>
      <c r="I27" s="70"/>
      <c r="J27" s="71"/>
      <c r="K27" s="71"/>
    </row>
    <row r="28" spans="1:46" ht="15" customHeight="1" x14ac:dyDescent="0.25">
      <c r="A28" s="76" t="s">
        <v>39</v>
      </c>
      <c r="B28" s="77">
        <v>1</v>
      </c>
      <c r="C28" s="44"/>
      <c r="D28" s="44"/>
      <c r="E28" s="44"/>
      <c r="F28" s="78"/>
      <c r="H28" s="69"/>
      <c r="I28" s="79"/>
      <c r="J28" s="58"/>
      <c r="K28" s="58"/>
      <c r="L28" s="80"/>
      <c r="M28" s="80"/>
      <c r="N28" s="80"/>
      <c r="O28" s="80"/>
    </row>
    <row r="29" spans="1:46" ht="14.25" customHeight="1" x14ac:dyDescent="0.25">
      <c r="A29" s="81" t="s">
        <v>41</v>
      </c>
      <c r="B29" s="82">
        <f>B27*B28</f>
        <v>0.85</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x14ac:dyDescent="0.25">
      <c r="A33" s="145" t="s">
        <v>0</v>
      </c>
      <c r="B33" s="146" t="s">
        <v>197</v>
      </c>
      <c r="C33" s="170" t="s">
        <v>141</v>
      </c>
      <c r="D33" s="148">
        <v>1</v>
      </c>
      <c r="E33" s="149">
        <v>74000</v>
      </c>
      <c r="F33" s="150"/>
      <c r="G33" s="150"/>
      <c r="H33" s="111">
        <f>(D33*E33)*1.2</f>
        <v>88800</v>
      </c>
      <c r="I33" s="151">
        <v>1</v>
      </c>
      <c r="J33" s="165">
        <v>27</v>
      </c>
      <c r="K33" s="151">
        <v>1</v>
      </c>
      <c r="L33" s="262" t="s">
        <v>267</v>
      </c>
      <c r="M33" s="263"/>
      <c r="N33" s="264"/>
      <c r="P33" s="248" t="s">
        <v>51</v>
      </c>
      <c r="Q33" s="103">
        <f t="shared" ref="Q33:AT33" si="2">IF(Q$32&lt;$I33,0,IF(Q$32=$I33,$H33,IF(Q$32&gt;((($J33-1)*$K33)+$I33),0,IF(ROUND((Q$32-$I33)/$K33,0)=ROUND((Q$32-$I33)/$K33,1),$H33,0))))</f>
        <v>88800</v>
      </c>
      <c r="R33" s="103">
        <f t="shared" si="2"/>
        <v>88800</v>
      </c>
      <c r="S33" s="103">
        <f t="shared" si="2"/>
        <v>88800</v>
      </c>
      <c r="T33" s="103">
        <f t="shared" si="2"/>
        <v>88800</v>
      </c>
      <c r="U33" s="103">
        <f t="shared" si="2"/>
        <v>88800</v>
      </c>
      <c r="V33" s="103">
        <f t="shared" si="2"/>
        <v>88800</v>
      </c>
      <c r="W33" s="103">
        <f t="shared" si="2"/>
        <v>88800</v>
      </c>
      <c r="X33" s="103">
        <f t="shared" si="2"/>
        <v>88800</v>
      </c>
      <c r="Y33" s="103">
        <f t="shared" si="2"/>
        <v>88800</v>
      </c>
      <c r="Z33" s="103">
        <f t="shared" si="2"/>
        <v>88800</v>
      </c>
      <c r="AA33" s="103">
        <f t="shared" si="2"/>
        <v>88800</v>
      </c>
      <c r="AB33" s="103">
        <f t="shared" si="2"/>
        <v>88800</v>
      </c>
      <c r="AC33" s="103">
        <f t="shared" si="2"/>
        <v>88800</v>
      </c>
      <c r="AD33" s="103">
        <f t="shared" si="2"/>
        <v>88800</v>
      </c>
      <c r="AE33" s="103">
        <f t="shared" si="2"/>
        <v>88800</v>
      </c>
      <c r="AF33" s="103">
        <f t="shared" si="2"/>
        <v>88800</v>
      </c>
      <c r="AG33" s="103">
        <f t="shared" si="2"/>
        <v>88800</v>
      </c>
      <c r="AH33" s="103">
        <f t="shared" si="2"/>
        <v>88800</v>
      </c>
      <c r="AI33" s="103">
        <f t="shared" si="2"/>
        <v>88800</v>
      </c>
      <c r="AJ33" s="103">
        <f t="shared" si="2"/>
        <v>88800</v>
      </c>
      <c r="AK33" s="103">
        <f t="shared" si="2"/>
        <v>88800</v>
      </c>
      <c r="AL33" s="103">
        <f t="shared" si="2"/>
        <v>88800</v>
      </c>
      <c r="AM33" s="103">
        <f t="shared" si="2"/>
        <v>88800</v>
      </c>
      <c r="AN33" s="103">
        <f t="shared" si="2"/>
        <v>88800</v>
      </c>
      <c r="AO33" s="103">
        <f t="shared" si="2"/>
        <v>88800</v>
      </c>
      <c r="AP33" s="103">
        <f t="shared" si="2"/>
        <v>88800</v>
      </c>
      <c r="AQ33" s="103">
        <f t="shared" si="2"/>
        <v>88800</v>
      </c>
      <c r="AR33" s="103">
        <f t="shared" si="2"/>
        <v>0</v>
      </c>
      <c r="AS33" s="104">
        <f t="shared" si="2"/>
        <v>0</v>
      </c>
      <c r="AT33" s="104">
        <f t="shared" si="2"/>
        <v>0</v>
      </c>
    </row>
    <row r="34" spans="1:46" ht="30" customHeight="1" x14ac:dyDescent="0.25">
      <c r="A34" s="145" t="s">
        <v>0</v>
      </c>
      <c r="B34" s="146" t="s">
        <v>268</v>
      </c>
      <c r="C34" s="170" t="s">
        <v>269</v>
      </c>
      <c r="D34" s="148">
        <v>1</v>
      </c>
      <c r="E34" s="149">
        <v>25000</v>
      </c>
      <c r="F34" s="152"/>
      <c r="G34" s="152"/>
      <c r="H34" s="111">
        <f>(D34*E34)</f>
        <v>25000</v>
      </c>
      <c r="I34" s="151">
        <v>1</v>
      </c>
      <c r="J34" s="151">
        <v>5</v>
      </c>
      <c r="K34" s="151">
        <v>1</v>
      </c>
      <c r="L34" s="256" t="s">
        <v>270</v>
      </c>
      <c r="M34" s="251"/>
      <c r="N34" s="257"/>
      <c r="P34" s="249"/>
      <c r="Q34" s="103">
        <f t="shared" ref="Q34:AT34" si="3">IF(Q$32&lt;$I34,0,IF(Q$32=$I34,$H34,IF(Q$32&gt;((($J34-1)*$K34)+$I34),0,IF(ROUND((Q$32-$I34)/$K34,0)=ROUND((Q$32-$I34)/$K34,1),$H34,0))))</f>
        <v>25000</v>
      </c>
      <c r="R34" s="103">
        <f t="shared" si="3"/>
        <v>25000</v>
      </c>
      <c r="S34" s="103">
        <f t="shared" si="3"/>
        <v>25000</v>
      </c>
      <c r="T34" s="103">
        <f t="shared" si="3"/>
        <v>25000</v>
      </c>
      <c r="U34" s="103">
        <f t="shared" si="3"/>
        <v>25000</v>
      </c>
      <c r="V34" s="104">
        <f t="shared" si="3"/>
        <v>0</v>
      </c>
      <c r="W34" s="104">
        <f t="shared" si="3"/>
        <v>0</v>
      </c>
      <c r="X34" s="104">
        <f t="shared" si="3"/>
        <v>0</v>
      </c>
      <c r="Y34" s="104">
        <f t="shared" si="3"/>
        <v>0</v>
      </c>
      <c r="Z34" s="104">
        <f t="shared" si="3"/>
        <v>0</v>
      </c>
      <c r="AA34" s="104">
        <f t="shared" si="3"/>
        <v>0</v>
      </c>
      <c r="AB34" s="104">
        <f t="shared" si="3"/>
        <v>0</v>
      </c>
      <c r="AC34" s="104">
        <f t="shared" si="3"/>
        <v>0</v>
      </c>
      <c r="AD34" s="104">
        <f t="shared" si="3"/>
        <v>0</v>
      </c>
      <c r="AE34" s="104">
        <f t="shared" si="3"/>
        <v>0</v>
      </c>
      <c r="AF34" s="104">
        <f t="shared" si="3"/>
        <v>0</v>
      </c>
      <c r="AG34" s="104">
        <f t="shared" si="3"/>
        <v>0</v>
      </c>
      <c r="AH34" s="104">
        <f t="shared" si="3"/>
        <v>0</v>
      </c>
      <c r="AI34" s="104">
        <f t="shared" si="3"/>
        <v>0</v>
      </c>
      <c r="AJ34" s="104">
        <f t="shared" si="3"/>
        <v>0</v>
      </c>
      <c r="AK34" s="104">
        <f t="shared" si="3"/>
        <v>0</v>
      </c>
      <c r="AL34" s="104">
        <f t="shared" si="3"/>
        <v>0</v>
      </c>
      <c r="AM34" s="104">
        <f t="shared" si="3"/>
        <v>0</v>
      </c>
      <c r="AN34" s="104">
        <f t="shared" si="3"/>
        <v>0</v>
      </c>
      <c r="AO34" s="104">
        <f t="shared" si="3"/>
        <v>0</v>
      </c>
      <c r="AP34" s="104">
        <f t="shared" si="3"/>
        <v>0</v>
      </c>
      <c r="AQ34" s="104">
        <f t="shared" si="3"/>
        <v>0</v>
      </c>
      <c r="AR34" s="104">
        <f t="shared" si="3"/>
        <v>0</v>
      </c>
      <c r="AS34" s="104">
        <f t="shared" si="3"/>
        <v>0</v>
      </c>
      <c r="AT34" s="104">
        <f t="shared" si="3"/>
        <v>0</v>
      </c>
    </row>
    <row r="35" spans="1:46" ht="30" customHeight="1" x14ac:dyDescent="0.25">
      <c r="A35" s="145" t="s">
        <v>0</v>
      </c>
      <c r="B35" s="146" t="s">
        <v>271</v>
      </c>
      <c r="C35" s="170" t="s">
        <v>141</v>
      </c>
      <c r="D35" s="148">
        <v>3</v>
      </c>
      <c r="E35" s="149">
        <v>65000</v>
      </c>
      <c r="F35" s="150"/>
      <c r="G35" s="150"/>
      <c r="H35" s="111">
        <f>(D35*E35)*1.2</f>
        <v>234000</v>
      </c>
      <c r="I35" s="151">
        <v>2</v>
      </c>
      <c r="J35" s="151">
        <v>4</v>
      </c>
      <c r="K35" s="151">
        <v>1</v>
      </c>
      <c r="L35" s="256" t="s">
        <v>272</v>
      </c>
      <c r="M35" s="251"/>
      <c r="N35" s="257"/>
      <c r="P35" s="249"/>
      <c r="Q35" s="104">
        <f t="shared" ref="Q35:AT35" si="4">IF(Q$32&lt;$I35,0,IF(Q$32=$I35,$H35,IF(Q$32&gt;((($J35-1)*$K35)+$I35),0,IF(ROUND((Q$32-$I35)/$K35,0)=ROUND((Q$32-$I35)/$K35,1),$H35,0))))</f>
        <v>0</v>
      </c>
      <c r="R35" s="103">
        <f t="shared" si="4"/>
        <v>234000</v>
      </c>
      <c r="S35" s="103">
        <f t="shared" si="4"/>
        <v>234000</v>
      </c>
      <c r="T35" s="103">
        <f t="shared" si="4"/>
        <v>234000</v>
      </c>
      <c r="U35" s="103">
        <f t="shared" si="4"/>
        <v>234000</v>
      </c>
      <c r="V35" s="104">
        <f t="shared" si="4"/>
        <v>0</v>
      </c>
      <c r="W35" s="104">
        <f t="shared" si="4"/>
        <v>0</v>
      </c>
      <c r="X35" s="104">
        <f t="shared" si="4"/>
        <v>0</v>
      </c>
      <c r="Y35" s="104">
        <f t="shared" si="4"/>
        <v>0</v>
      </c>
      <c r="Z35" s="104">
        <f t="shared" si="4"/>
        <v>0</v>
      </c>
      <c r="AA35" s="104">
        <f t="shared" si="4"/>
        <v>0</v>
      </c>
      <c r="AB35" s="104">
        <f t="shared" si="4"/>
        <v>0</v>
      </c>
      <c r="AC35" s="104">
        <f t="shared" si="4"/>
        <v>0</v>
      </c>
      <c r="AD35" s="104">
        <f t="shared" si="4"/>
        <v>0</v>
      </c>
      <c r="AE35" s="104">
        <f t="shared" si="4"/>
        <v>0</v>
      </c>
      <c r="AF35" s="104">
        <f t="shared" si="4"/>
        <v>0</v>
      </c>
      <c r="AG35" s="104">
        <f t="shared" si="4"/>
        <v>0</v>
      </c>
      <c r="AH35" s="104">
        <f t="shared" si="4"/>
        <v>0</v>
      </c>
      <c r="AI35" s="104">
        <f t="shared" si="4"/>
        <v>0</v>
      </c>
      <c r="AJ35" s="104">
        <f t="shared" si="4"/>
        <v>0</v>
      </c>
      <c r="AK35" s="104">
        <f t="shared" si="4"/>
        <v>0</v>
      </c>
      <c r="AL35" s="104">
        <f t="shared" si="4"/>
        <v>0</v>
      </c>
      <c r="AM35" s="104">
        <f t="shared" si="4"/>
        <v>0</v>
      </c>
      <c r="AN35" s="104">
        <f t="shared" si="4"/>
        <v>0</v>
      </c>
      <c r="AO35" s="104">
        <f t="shared" si="4"/>
        <v>0</v>
      </c>
      <c r="AP35" s="104">
        <f t="shared" si="4"/>
        <v>0</v>
      </c>
      <c r="AQ35" s="104">
        <f t="shared" si="4"/>
        <v>0</v>
      </c>
      <c r="AR35" s="104">
        <f t="shared" si="4"/>
        <v>0</v>
      </c>
      <c r="AS35" s="104">
        <f t="shared" si="4"/>
        <v>0</v>
      </c>
      <c r="AT35" s="104">
        <f t="shared" si="4"/>
        <v>0</v>
      </c>
    </row>
    <row r="36" spans="1:46" ht="30" customHeight="1" x14ac:dyDescent="0.25">
      <c r="A36" s="145" t="s">
        <v>273</v>
      </c>
      <c r="B36" s="146" t="s">
        <v>274</v>
      </c>
      <c r="C36" s="170" t="s">
        <v>176</v>
      </c>
      <c r="D36" s="148">
        <v>5</v>
      </c>
      <c r="E36" s="155">
        <v>25000</v>
      </c>
      <c r="F36" s="150"/>
      <c r="G36" s="150"/>
      <c r="H36" s="153">
        <f t="shared" ref="H36:H37" si="5">D36*E36</f>
        <v>125000</v>
      </c>
      <c r="I36" s="151">
        <v>2</v>
      </c>
      <c r="J36" s="151">
        <v>4</v>
      </c>
      <c r="K36" s="151">
        <v>1</v>
      </c>
      <c r="L36" s="256" t="s">
        <v>275</v>
      </c>
      <c r="M36" s="251"/>
      <c r="N36" s="257"/>
      <c r="P36" s="249"/>
      <c r="Q36" s="104">
        <f t="shared" ref="Q36:AT36" si="6">IF(Q$32&lt;$I36,0,IF(Q$32=$I36,$H36,IF(Q$32&gt;((($J36-1)*$K36)+$I36),0,IF(ROUND((Q$32-$I36)/$K36,0)=ROUND((Q$32-$I36)/$K36,1),$H36,0))))</f>
        <v>0</v>
      </c>
      <c r="R36" s="103">
        <f t="shared" si="6"/>
        <v>125000</v>
      </c>
      <c r="S36" s="103">
        <f t="shared" si="6"/>
        <v>125000</v>
      </c>
      <c r="T36" s="103">
        <f t="shared" si="6"/>
        <v>125000</v>
      </c>
      <c r="U36" s="103">
        <f t="shared" si="6"/>
        <v>125000</v>
      </c>
      <c r="V36" s="104">
        <f t="shared" si="6"/>
        <v>0</v>
      </c>
      <c r="W36" s="104">
        <f t="shared" si="6"/>
        <v>0</v>
      </c>
      <c r="X36" s="104">
        <f t="shared" si="6"/>
        <v>0</v>
      </c>
      <c r="Y36" s="104">
        <f t="shared" si="6"/>
        <v>0</v>
      </c>
      <c r="Z36" s="104">
        <f t="shared" si="6"/>
        <v>0</v>
      </c>
      <c r="AA36" s="104">
        <f t="shared" si="6"/>
        <v>0</v>
      </c>
      <c r="AB36" s="104">
        <f t="shared" si="6"/>
        <v>0</v>
      </c>
      <c r="AC36" s="104">
        <f t="shared" si="6"/>
        <v>0</v>
      </c>
      <c r="AD36" s="104">
        <f t="shared" si="6"/>
        <v>0</v>
      </c>
      <c r="AE36" s="104">
        <f t="shared" si="6"/>
        <v>0</v>
      </c>
      <c r="AF36" s="104">
        <f t="shared" si="6"/>
        <v>0</v>
      </c>
      <c r="AG36" s="104">
        <f t="shared" si="6"/>
        <v>0</v>
      </c>
      <c r="AH36" s="104">
        <f t="shared" si="6"/>
        <v>0</v>
      </c>
      <c r="AI36" s="104">
        <f t="shared" si="6"/>
        <v>0</v>
      </c>
      <c r="AJ36" s="104">
        <f t="shared" si="6"/>
        <v>0</v>
      </c>
      <c r="AK36" s="104">
        <f t="shared" si="6"/>
        <v>0</v>
      </c>
      <c r="AL36" s="104">
        <f t="shared" si="6"/>
        <v>0</v>
      </c>
      <c r="AM36" s="104">
        <f t="shared" si="6"/>
        <v>0</v>
      </c>
      <c r="AN36" s="104">
        <f t="shared" si="6"/>
        <v>0</v>
      </c>
      <c r="AO36" s="104">
        <f t="shared" si="6"/>
        <v>0</v>
      </c>
      <c r="AP36" s="104">
        <f t="shared" si="6"/>
        <v>0</v>
      </c>
      <c r="AQ36" s="104">
        <f t="shared" si="6"/>
        <v>0</v>
      </c>
      <c r="AR36" s="104">
        <f t="shared" si="6"/>
        <v>0</v>
      </c>
      <c r="AS36" s="104">
        <f t="shared" si="6"/>
        <v>0</v>
      </c>
      <c r="AT36" s="104">
        <f t="shared" si="6"/>
        <v>0</v>
      </c>
    </row>
    <row r="37" spans="1:46" x14ac:dyDescent="0.25">
      <c r="A37" s="145" t="s">
        <v>273</v>
      </c>
      <c r="B37" s="146" t="s">
        <v>54</v>
      </c>
      <c r="C37" s="170" t="s">
        <v>176</v>
      </c>
      <c r="D37" s="148">
        <v>1</v>
      </c>
      <c r="E37" s="149">
        <v>5000</v>
      </c>
      <c r="F37" s="150"/>
      <c r="G37" s="150"/>
      <c r="H37" s="153">
        <f t="shared" si="5"/>
        <v>5000</v>
      </c>
      <c r="I37" s="151">
        <v>1</v>
      </c>
      <c r="J37" s="151">
        <v>5</v>
      </c>
      <c r="K37" s="151">
        <v>1</v>
      </c>
      <c r="L37" s="256" t="s">
        <v>276</v>
      </c>
      <c r="M37" s="251"/>
      <c r="N37" s="257"/>
      <c r="P37" s="249"/>
      <c r="Q37" s="103">
        <f t="shared" ref="Q37:AT37" si="7">IF(Q$32&lt;$I37,0,IF(Q$32=$I37,$H37,IF(Q$32&gt;((($J37-1)*$K37)+$I37),0,IF(ROUND((Q$32-$I37)/$K37,0)=ROUND((Q$32-$I37)/$K37,1),$H37,0))))</f>
        <v>5000</v>
      </c>
      <c r="R37" s="103">
        <f t="shared" si="7"/>
        <v>5000</v>
      </c>
      <c r="S37" s="103">
        <f t="shared" si="7"/>
        <v>5000</v>
      </c>
      <c r="T37" s="103">
        <f t="shared" si="7"/>
        <v>5000</v>
      </c>
      <c r="U37" s="103">
        <f t="shared" si="7"/>
        <v>5000</v>
      </c>
      <c r="V37" s="104">
        <f t="shared" si="7"/>
        <v>0</v>
      </c>
      <c r="W37" s="104">
        <f t="shared" si="7"/>
        <v>0</v>
      </c>
      <c r="X37" s="104">
        <f t="shared" si="7"/>
        <v>0</v>
      </c>
      <c r="Y37" s="104">
        <f t="shared" si="7"/>
        <v>0</v>
      </c>
      <c r="Z37" s="104">
        <f t="shared" si="7"/>
        <v>0</v>
      </c>
      <c r="AA37" s="104">
        <f t="shared" si="7"/>
        <v>0</v>
      </c>
      <c r="AB37" s="104">
        <f t="shared" si="7"/>
        <v>0</v>
      </c>
      <c r="AC37" s="104">
        <f t="shared" si="7"/>
        <v>0</v>
      </c>
      <c r="AD37" s="104">
        <f t="shared" si="7"/>
        <v>0</v>
      </c>
      <c r="AE37" s="104">
        <f t="shared" si="7"/>
        <v>0</v>
      </c>
      <c r="AF37" s="104">
        <f t="shared" si="7"/>
        <v>0</v>
      </c>
      <c r="AG37" s="104">
        <f t="shared" si="7"/>
        <v>0</v>
      </c>
      <c r="AH37" s="104">
        <f t="shared" si="7"/>
        <v>0</v>
      </c>
      <c r="AI37" s="104">
        <f t="shared" si="7"/>
        <v>0</v>
      </c>
      <c r="AJ37" s="104">
        <f t="shared" si="7"/>
        <v>0</v>
      </c>
      <c r="AK37" s="104">
        <f t="shared" si="7"/>
        <v>0</v>
      </c>
      <c r="AL37" s="104">
        <f t="shared" si="7"/>
        <v>0</v>
      </c>
      <c r="AM37" s="104">
        <f t="shared" si="7"/>
        <v>0</v>
      </c>
      <c r="AN37" s="104">
        <f t="shared" si="7"/>
        <v>0</v>
      </c>
      <c r="AO37" s="104">
        <f t="shared" si="7"/>
        <v>0</v>
      </c>
      <c r="AP37" s="104">
        <f t="shared" si="7"/>
        <v>0</v>
      </c>
      <c r="AQ37" s="104">
        <f t="shared" si="7"/>
        <v>0</v>
      </c>
      <c r="AR37" s="104">
        <f t="shared" si="7"/>
        <v>0</v>
      </c>
      <c r="AS37" s="104">
        <f t="shared" si="7"/>
        <v>0</v>
      </c>
      <c r="AT37" s="104">
        <f t="shared" si="7"/>
        <v>0</v>
      </c>
    </row>
    <row r="38" spans="1:46" ht="30" customHeight="1" x14ac:dyDescent="0.25">
      <c r="A38" s="145" t="s">
        <v>0</v>
      </c>
      <c r="B38" s="146" t="s">
        <v>277</v>
      </c>
      <c r="C38" s="170" t="s">
        <v>278</v>
      </c>
      <c r="D38" s="148">
        <v>1</v>
      </c>
      <c r="E38" s="155">
        <v>20000</v>
      </c>
      <c r="F38" s="150"/>
      <c r="G38" s="150"/>
      <c r="H38" s="111">
        <f>(D38*E38)*1.2</f>
        <v>24000</v>
      </c>
      <c r="I38" s="151">
        <v>5</v>
      </c>
      <c r="J38" s="151">
        <v>1</v>
      </c>
      <c r="K38" s="151">
        <v>1</v>
      </c>
      <c r="L38" s="256" t="s">
        <v>279</v>
      </c>
      <c r="M38" s="251"/>
      <c r="N38" s="257"/>
      <c r="P38" s="249"/>
      <c r="Q38" s="104">
        <f t="shared" ref="Q38:AT38" si="8">IF(Q$32&lt;$I38,0,IF(Q$32=$I38,$H38,IF(Q$32&gt;((($J38-1)*$K38)+$I38),0,IF(ROUND((Q$32-$I38)/$K38,0)=ROUND((Q$32-$I38)/$K38,1),$H38,0))))</f>
        <v>0</v>
      </c>
      <c r="R38" s="104">
        <f t="shared" si="8"/>
        <v>0</v>
      </c>
      <c r="S38" s="104">
        <f t="shared" si="8"/>
        <v>0</v>
      </c>
      <c r="T38" s="104">
        <f t="shared" si="8"/>
        <v>0</v>
      </c>
      <c r="U38" s="103">
        <f t="shared" si="8"/>
        <v>24000</v>
      </c>
      <c r="V38" s="104">
        <f t="shared" si="8"/>
        <v>0</v>
      </c>
      <c r="W38" s="104">
        <f t="shared" si="8"/>
        <v>0</v>
      </c>
      <c r="X38" s="104">
        <f t="shared" si="8"/>
        <v>0</v>
      </c>
      <c r="Y38" s="104">
        <f t="shared" si="8"/>
        <v>0</v>
      </c>
      <c r="Z38" s="104">
        <f t="shared" si="8"/>
        <v>0</v>
      </c>
      <c r="AA38" s="104">
        <f t="shared" si="8"/>
        <v>0</v>
      </c>
      <c r="AB38" s="104">
        <f t="shared" si="8"/>
        <v>0</v>
      </c>
      <c r="AC38" s="104">
        <f t="shared" si="8"/>
        <v>0</v>
      </c>
      <c r="AD38" s="104">
        <f t="shared" si="8"/>
        <v>0</v>
      </c>
      <c r="AE38" s="104">
        <f t="shared" si="8"/>
        <v>0</v>
      </c>
      <c r="AF38" s="104">
        <f t="shared" si="8"/>
        <v>0</v>
      </c>
      <c r="AG38" s="104">
        <f t="shared" si="8"/>
        <v>0</v>
      </c>
      <c r="AH38" s="104">
        <f t="shared" si="8"/>
        <v>0</v>
      </c>
      <c r="AI38" s="104">
        <f t="shared" si="8"/>
        <v>0</v>
      </c>
      <c r="AJ38" s="104">
        <f t="shared" si="8"/>
        <v>0</v>
      </c>
      <c r="AK38" s="104">
        <f t="shared" si="8"/>
        <v>0</v>
      </c>
      <c r="AL38" s="104">
        <f t="shared" si="8"/>
        <v>0</v>
      </c>
      <c r="AM38" s="104">
        <f t="shared" si="8"/>
        <v>0</v>
      </c>
      <c r="AN38" s="104">
        <f t="shared" si="8"/>
        <v>0</v>
      </c>
      <c r="AO38" s="104">
        <f t="shared" si="8"/>
        <v>0</v>
      </c>
      <c r="AP38" s="104">
        <f t="shared" si="8"/>
        <v>0</v>
      </c>
      <c r="AQ38" s="104">
        <f t="shared" si="8"/>
        <v>0</v>
      </c>
      <c r="AR38" s="104">
        <f t="shared" si="8"/>
        <v>0</v>
      </c>
      <c r="AS38" s="104">
        <f t="shared" si="8"/>
        <v>0</v>
      </c>
      <c r="AT38" s="104">
        <f t="shared" si="8"/>
        <v>0</v>
      </c>
    </row>
    <row r="39" spans="1:46" ht="30" hidden="1" customHeight="1" x14ac:dyDescent="0.25">
      <c r="A39" s="145"/>
      <c r="B39" s="171"/>
      <c r="C39" s="170"/>
      <c r="D39" s="148"/>
      <c r="E39" s="167"/>
      <c r="F39" s="150"/>
      <c r="G39" s="150"/>
      <c r="H39" s="153">
        <v>0</v>
      </c>
      <c r="I39" s="151"/>
      <c r="J39" s="151"/>
      <c r="K39" s="151"/>
      <c r="L39" s="250"/>
      <c r="M39" s="251"/>
      <c r="N39" s="257"/>
      <c r="P39" s="249"/>
      <c r="Q39" s="104">
        <f t="shared" ref="Q39:AT39" si="9">IF(Q$32&lt;$I39,0,IF(Q$32=$I39,$H39,IF(Q$32&gt;((($J39-1)*$K39)+$I39),0,IF(ROUND((Q$32-$I39)/$K39,0)=ROUND((Q$32-$I39)/$K39,1),$H39,0))))</f>
        <v>0</v>
      </c>
      <c r="R39" s="104">
        <f t="shared" si="9"/>
        <v>0</v>
      </c>
      <c r="S39" s="104">
        <f t="shared" si="9"/>
        <v>0</v>
      </c>
      <c r="T39" s="104">
        <f t="shared" si="9"/>
        <v>0</v>
      </c>
      <c r="U39" s="104">
        <f t="shared" si="9"/>
        <v>0</v>
      </c>
      <c r="V39" s="104">
        <f t="shared" si="9"/>
        <v>0</v>
      </c>
      <c r="W39" s="104">
        <f t="shared" si="9"/>
        <v>0</v>
      </c>
      <c r="X39" s="104">
        <f t="shared" si="9"/>
        <v>0</v>
      </c>
      <c r="Y39" s="104">
        <f t="shared" si="9"/>
        <v>0</v>
      </c>
      <c r="Z39" s="104">
        <f t="shared" si="9"/>
        <v>0</v>
      </c>
      <c r="AA39" s="104">
        <f t="shared" si="9"/>
        <v>0</v>
      </c>
      <c r="AB39" s="104">
        <f t="shared" si="9"/>
        <v>0</v>
      </c>
      <c r="AC39" s="104">
        <f t="shared" si="9"/>
        <v>0</v>
      </c>
      <c r="AD39" s="104">
        <f t="shared" si="9"/>
        <v>0</v>
      </c>
      <c r="AE39" s="104">
        <f t="shared" si="9"/>
        <v>0</v>
      </c>
      <c r="AF39" s="104">
        <f t="shared" si="9"/>
        <v>0</v>
      </c>
      <c r="AG39" s="104">
        <f t="shared" si="9"/>
        <v>0</v>
      </c>
      <c r="AH39" s="104">
        <f t="shared" si="9"/>
        <v>0</v>
      </c>
      <c r="AI39" s="104">
        <f t="shared" si="9"/>
        <v>0</v>
      </c>
      <c r="AJ39" s="104">
        <f t="shared" si="9"/>
        <v>0</v>
      </c>
      <c r="AK39" s="104">
        <f t="shared" si="9"/>
        <v>0</v>
      </c>
      <c r="AL39" s="104">
        <f t="shared" si="9"/>
        <v>0</v>
      </c>
      <c r="AM39" s="104">
        <f t="shared" si="9"/>
        <v>0</v>
      </c>
      <c r="AN39" s="104">
        <f t="shared" si="9"/>
        <v>0</v>
      </c>
      <c r="AO39" s="104">
        <f t="shared" si="9"/>
        <v>0</v>
      </c>
      <c r="AP39" s="104">
        <f t="shared" si="9"/>
        <v>0</v>
      </c>
      <c r="AQ39" s="104">
        <f t="shared" si="9"/>
        <v>0</v>
      </c>
      <c r="AR39" s="104">
        <f t="shared" si="9"/>
        <v>0</v>
      </c>
      <c r="AS39" s="104">
        <f t="shared" si="9"/>
        <v>0</v>
      </c>
      <c r="AT39" s="104">
        <f t="shared" si="9"/>
        <v>0</v>
      </c>
    </row>
    <row r="40" spans="1:46" ht="30" hidden="1" customHeight="1" x14ac:dyDescent="0.25">
      <c r="A40" s="105"/>
      <c r="B40" s="106"/>
      <c r="C40" s="107"/>
      <c r="D40" s="108"/>
      <c r="E40" s="108"/>
      <c r="F40" s="113"/>
      <c r="G40" s="113"/>
      <c r="H40" s="111">
        <f t="shared" ref="H40:H46" si="10">D40*E40</f>
        <v>0</v>
      </c>
      <c r="I40" s="112"/>
      <c r="J40" s="112"/>
      <c r="K40" s="112"/>
      <c r="L40" s="250"/>
      <c r="M40" s="251"/>
      <c r="N40" s="252"/>
      <c r="P40" s="249"/>
      <c r="Q40" s="104">
        <f t="shared" ref="Q40:AT40" si="11">IF(Q$32&lt;$I40,0,IF(Q$32=$I40,$H40,IF(Q$32&gt;((($J40-1)*$K40)+$I40),0,IF(ROUND((Q$32-$I40)/$K40,0)=ROUND((Q$32-$I40)/$K40,1),$H40,0))))</f>
        <v>0</v>
      </c>
      <c r="R40" s="104">
        <f t="shared" si="11"/>
        <v>0</v>
      </c>
      <c r="S40" s="104">
        <f t="shared" si="11"/>
        <v>0</v>
      </c>
      <c r="T40" s="104">
        <f t="shared" si="11"/>
        <v>0</v>
      </c>
      <c r="U40" s="104">
        <f t="shared" si="11"/>
        <v>0</v>
      </c>
      <c r="V40" s="104">
        <f t="shared" si="11"/>
        <v>0</v>
      </c>
      <c r="W40" s="104">
        <f t="shared" si="11"/>
        <v>0</v>
      </c>
      <c r="X40" s="104">
        <f t="shared" si="11"/>
        <v>0</v>
      </c>
      <c r="Y40" s="104">
        <f t="shared" si="11"/>
        <v>0</v>
      </c>
      <c r="Z40" s="104">
        <f t="shared" si="11"/>
        <v>0</v>
      </c>
      <c r="AA40" s="104">
        <f t="shared" si="11"/>
        <v>0</v>
      </c>
      <c r="AB40" s="104">
        <f t="shared" si="11"/>
        <v>0</v>
      </c>
      <c r="AC40" s="104">
        <f t="shared" si="11"/>
        <v>0</v>
      </c>
      <c r="AD40" s="104">
        <f t="shared" si="11"/>
        <v>0</v>
      </c>
      <c r="AE40" s="104">
        <f t="shared" si="11"/>
        <v>0</v>
      </c>
      <c r="AF40" s="104">
        <f t="shared" si="11"/>
        <v>0</v>
      </c>
      <c r="AG40" s="104">
        <f t="shared" si="11"/>
        <v>0</v>
      </c>
      <c r="AH40" s="104">
        <f t="shared" si="11"/>
        <v>0</v>
      </c>
      <c r="AI40" s="104">
        <f t="shared" si="11"/>
        <v>0</v>
      </c>
      <c r="AJ40" s="104">
        <f t="shared" si="11"/>
        <v>0</v>
      </c>
      <c r="AK40" s="104">
        <f t="shared" si="11"/>
        <v>0</v>
      </c>
      <c r="AL40" s="104">
        <f t="shared" si="11"/>
        <v>0</v>
      </c>
      <c r="AM40" s="104">
        <f t="shared" si="11"/>
        <v>0</v>
      </c>
      <c r="AN40" s="104">
        <f t="shared" si="11"/>
        <v>0</v>
      </c>
      <c r="AO40" s="104">
        <f t="shared" si="11"/>
        <v>0</v>
      </c>
      <c r="AP40" s="104">
        <f t="shared" si="11"/>
        <v>0</v>
      </c>
      <c r="AQ40" s="104">
        <f t="shared" si="11"/>
        <v>0</v>
      </c>
      <c r="AR40" s="104">
        <f t="shared" si="11"/>
        <v>0</v>
      </c>
      <c r="AS40" s="104">
        <f t="shared" si="11"/>
        <v>0</v>
      </c>
      <c r="AT40" s="104">
        <f t="shared" si="11"/>
        <v>0</v>
      </c>
    </row>
    <row r="41" spans="1:46" ht="30" hidden="1" customHeight="1" x14ac:dyDescent="0.25">
      <c r="A41" s="105"/>
      <c r="B41" s="106"/>
      <c r="C41" s="107"/>
      <c r="D41" s="108"/>
      <c r="E41" s="108"/>
      <c r="F41" s="113"/>
      <c r="G41" s="113"/>
      <c r="H41" s="111">
        <f t="shared" si="10"/>
        <v>0</v>
      </c>
      <c r="I41" s="112"/>
      <c r="J41" s="112"/>
      <c r="K41" s="112"/>
      <c r="L41" s="250"/>
      <c r="M41" s="251"/>
      <c r="N41" s="252"/>
      <c r="P41" s="249"/>
      <c r="Q41" s="104">
        <f t="shared" ref="Q41:AT41" si="12">IF(Q$32&lt;$I41,0,IF(Q$32=$I41,$H41,IF(Q$32&gt;((($J41-1)*$K41)+$I41),0,IF(ROUND((Q$32-$I41)/$K41,0)=ROUND((Q$32-$I41)/$K41,1),$H41,0))))</f>
        <v>0</v>
      </c>
      <c r="R41" s="104">
        <f t="shared" si="12"/>
        <v>0</v>
      </c>
      <c r="S41" s="104">
        <f t="shared" si="12"/>
        <v>0</v>
      </c>
      <c r="T41" s="104">
        <f t="shared" si="12"/>
        <v>0</v>
      </c>
      <c r="U41" s="104">
        <f t="shared" si="12"/>
        <v>0</v>
      </c>
      <c r="V41" s="104">
        <f t="shared" si="12"/>
        <v>0</v>
      </c>
      <c r="W41" s="104">
        <f t="shared" si="12"/>
        <v>0</v>
      </c>
      <c r="X41" s="104">
        <f t="shared" si="12"/>
        <v>0</v>
      </c>
      <c r="Y41" s="104">
        <f t="shared" si="12"/>
        <v>0</v>
      </c>
      <c r="Z41" s="104">
        <f t="shared" si="12"/>
        <v>0</v>
      </c>
      <c r="AA41" s="104">
        <f t="shared" si="12"/>
        <v>0</v>
      </c>
      <c r="AB41" s="104">
        <f t="shared" si="12"/>
        <v>0</v>
      </c>
      <c r="AC41" s="104">
        <f t="shared" si="12"/>
        <v>0</v>
      </c>
      <c r="AD41" s="104">
        <f t="shared" si="12"/>
        <v>0</v>
      </c>
      <c r="AE41" s="104">
        <f t="shared" si="12"/>
        <v>0</v>
      </c>
      <c r="AF41" s="104">
        <f t="shared" si="12"/>
        <v>0</v>
      </c>
      <c r="AG41" s="104">
        <f t="shared" si="12"/>
        <v>0</v>
      </c>
      <c r="AH41" s="104">
        <f t="shared" si="12"/>
        <v>0</v>
      </c>
      <c r="AI41" s="104">
        <f t="shared" si="12"/>
        <v>0</v>
      </c>
      <c r="AJ41" s="104">
        <f t="shared" si="12"/>
        <v>0</v>
      </c>
      <c r="AK41" s="104">
        <f t="shared" si="12"/>
        <v>0</v>
      </c>
      <c r="AL41" s="104">
        <f t="shared" si="12"/>
        <v>0</v>
      </c>
      <c r="AM41" s="104">
        <f t="shared" si="12"/>
        <v>0</v>
      </c>
      <c r="AN41" s="104">
        <f t="shared" si="12"/>
        <v>0</v>
      </c>
      <c r="AO41" s="104">
        <f t="shared" si="12"/>
        <v>0</v>
      </c>
      <c r="AP41" s="104">
        <f t="shared" si="12"/>
        <v>0</v>
      </c>
      <c r="AQ41" s="104">
        <f t="shared" si="12"/>
        <v>0</v>
      </c>
      <c r="AR41" s="104">
        <f t="shared" si="12"/>
        <v>0</v>
      </c>
      <c r="AS41" s="104">
        <f t="shared" si="12"/>
        <v>0</v>
      </c>
      <c r="AT41" s="104">
        <f t="shared" si="12"/>
        <v>0</v>
      </c>
    </row>
    <row r="42" spans="1:46" ht="30" hidden="1" customHeight="1" x14ac:dyDescent="0.25">
      <c r="A42" s="105"/>
      <c r="B42" s="106"/>
      <c r="C42" s="107"/>
      <c r="D42" s="108"/>
      <c r="E42" s="108"/>
      <c r="F42" s="113"/>
      <c r="G42" s="113"/>
      <c r="H42" s="111">
        <f t="shared" si="10"/>
        <v>0</v>
      </c>
      <c r="I42" s="112"/>
      <c r="J42" s="112"/>
      <c r="K42" s="112"/>
      <c r="L42" s="250"/>
      <c r="M42" s="251"/>
      <c r="N42" s="252"/>
      <c r="P42" s="249"/>
      <c r="Q42" s="104">
        <f t="shared" ref="Q42:AT42" si="13">IF(Q$32&lt;$I42,0,IF(Q$32=$I42,$H42,IF(Q$32&gt;((($J42-1)*$K42)+$I42),0,IF(ROUND((Q$32-$I42)/$K42,0)=ROUND((Q$32-$I42)/$K42,1),$H42,0))))</f>
        <v>0</v>
      </c>
      <c r="R42" s="104">
        <f t="shared" si="13"/>
        <v>0</v>
      </c>
      <c r="S42" s="104">
        <f t="shared" si="13"/>
        <v>0</v>
      </c>
      <c r="T42" s="104">
        <f t="shared" si="13"/>
        <v>0</v>
      </c>
      <c r="U42" s="104">
        <f t="shared" si="13"/>
        <v>0</v>
      </c>
      <c r="V42" s="104">
        <f t="shared" si="13"/>
        <v>0</v>
      </c>
      <c r="W42" s="104">
        <f t="shared" si="13"/>
        <v>0</v>
      </c>
      <c r="X42" s="104">
        <f t="shared" si="13"/>
        <v>0</v>
      </c>
      <c r="Y42" s="104">
        <f t="shared" si="13"/>
        <v>0</v>
      </c>
      <c r="Z42" s="104">
        <f t="shared" si="13"/>
        <v>0</v>
      </c>
      <c r="AA42" s="104">
        <f t="shared" si="13"/>
        <v>0</v>
      </c>
      <c r="AB42" s="104">
        <f t="shared" si="13"/>
        <v>0</v>
      </c>
      <c r="AC42" s="104">
        <f t="shared" si="13"/>
        <v>0</v>
      </c>
      <c r="AD42" s="104">
        <f t="shared" si="13"/>
        <v>0</v>
      </c>
      <c r="AE42" s="104">
        <f t="shared" si="13"/>
        <v>0</v>
      </c>
      <c r="AF42" s="104">
        <f t="shared" si="13"/>
        <v>0</v>
      </c>
      <c r="AG42" s="104">
        <f t="shared" si="13"/>
        <v>0</v>
      </c>
      <c r="AH42" s="104">
        <f t="shared" si="13"/>
        <v>0</v>
      </c>
      <c r="AI42" s="104">
        <f t="shared" si="13"/>
        <v>0</v>
      </c>
      <c r="AJ42" s="104">
        <f t="shared" si="13"/>
        <v>0</v>
      </c>
      <c r="AK42" s="104">
        <f t="shared" si="13"/>
        <v>0</v>
      </c>
      <c r="AL42" s="104">
        <f t="shared" si="13"/>
        <v>0</v>
      </c>
      <c r="AM42" s="104">
        <f t="shared" si="13"/>
        <v>0</v>
      </c>
      <c r="AN42" s="104">
        <f t="shared" si="13"/>
        <v>0</v>
      </c>
      <c r="AO42" s="104">
        <f t="shared" si="13"/>
        <v>0</v>
      </c>
      <c r="AP42" s="104">
        <f t="shared" si="13"/>
        <v>0</v>
      </c>
      <c r="AQ42" s="104">
        <f t="shared" si="13"/>
        <v>0</v>
      </c>
      <c r="AR42" s="104">
        <f t="shared" si="13"/>
        <v>0</v>
      </c>
      <c r="AS42" s="104">
        <f t="shared" si="13"/>
        <v>0</v>
      </c>
      <c r="AT42" s="104">
        <f t="shared" si="13"/>
        <v>0</v>
      </c>
    </row>
    <row r="43" spans="1:46" ht="30" hidden="1" customHeight="1" x14ac:dyDescent="0.25">
      <c r="A43" s="105"/>
      <c r="B43" s="106"/>
      <c r="C43" s="107"/>
      <c r="D43" s="108"/>
      <c r="E43" s="108"/>
      <c r="F43" s="113"/>
      <c r="G43" s="113"/>
      <c r="H43" s="111">
        <f t="shared" si="10"/>
        <v>0</v>
      </c>
      <c r="I43" s="112"/>
      <c r="J43" s="112"/>
      <c r="K43" s="112"/>
      <c r="L43" s="250"/>
      <c r="M43" s="251"/>
      <c r="N43" s="252"/>
      <c r="P43" s="249"/>
      <c r="Q43" s="104">
        <f t="shared" ref="Q43:AT43" si="14">IF(Q$32&lt;$I43,0,IF(Q$32=$I43,$H43,IF(Q$32&gt;((($J43-1)*$K43)+$I43),0,IF(ROUND((Q$32-$I43)/$K43,0)=ROUND((Q$32-$I43)/$K43,1),$H43,0))))</f>
        <v>0</v>
      </c>
      <c r="R43" s="104">
        <f t="shared" si="14"/>
        <v>0</v>
      </c>
      <c r="S43" s="104">
        <f t="shared" si="14"/>
        <v>0</v>
      </c>
      <c r="T43" s="104">
        <f t="shared" si="14"/>
        <v>0</v>
      </c>
      <c r="U43" s="104">
        <f t="shared" si="14"/>
        <v>0</v>
      </c>
      <c r="V43" s="104">
        <f t="shared" si="14"/>
        <v>0</v>
      </c>
      <c r="W43" s="104">
        <f t="shared" si="14"/>
        <v>0</v>
      </c>
      <c r="X43" s="104">
        <f t="shared" si="14"/>
        <v>0</v>
      </c>
      <c r="Y43" s="104">
        <f t="shared" si="14"/>
        <v>0</v>
      </c>
      <c r="Z43" s="104">
        <f t="shared" si="14"/>
        <v>0</v>
      </c>
      <c r="AA43" s="104">
        <f t="shared" si="14"/>
        <v>0</v>
      </c>
      <c r="AB43" s="104">
        <f t="shared" si="14"/>
        <v>0</v>
      </c>
      <c r="AC43" s="104">
        <f t="shared" si="14"/>
        <v>0</v>
      </c>
      <c r="AD43" s="104">
        <f t="shared" si="14"/>
        <v>0</v>
      </c>
      <c r="AE43" s="104">
        <f t="shared" si="14"/>
        <v>0</v>
      </c>
      <c r="AF43" s="104">
        <f t="shared" si="14"/>
        <v>0</v>
      </c>
      <c r="AG43" s="104">
        <f t="shared" si="14"/>
        <v>0</v>
      </c>
      <c r="AH43" s="104">
        <f t="shared" si="14"/>
        <v>0</v>
      </c>
      <c r="AI43" s="104">
        <f t="shared" si="14"/>
        <v>0</v>
      </c>
      <c r="AJ43" s="104">
        <f t="shared" si="14"/>
        <v>0</v>
      </c>
      <c r="AK43" s="104">
        <f t="shared" si="14"/>
        <v>0</v>
      </c>
      <c r="AL43" s="104">
        <f t="shared" si="14"/>
        <v>0</v>
      </c>
      <c r="AM43" s="104">
        <f t="shared" si="14"/>
        <v>0</v>
      </c>
      <c r="AN43" s="104">
        <f t="shared" si="14"/>
        <v>0</v>
      </c>
      <c r="AO43" s="104">
        <f t="shared" si="14"/>
        <v>0</v>
      </c>
      <c r="AP43" s="104">
        <f t="shared" si="14"/>
        <v>0</v>
      </c>
      <c r="AQ43" s="104">
        <f t="shared" si="14"/>
        <v>0</v>
      </c>
      <c r="AR43" s="104">
        <f t="shared" si="14"/>
        <v>0</v>
      </c>
      <c r="AS43" s="104">
        <f t="shared" si="14"/>
        <v>0</v>
      </c>
      <c r="AT43" s="104">
        <f t="shared" si="14"/>
        <v>0</v>
      </c>
    </row>
    <row r="44" spans="1:46" ht="30" hidden="1" customHeight="1" x14ac:dyDescent="0.25">
      <c r="A44" s="105"/>
      <c r="B44" s="106"/>
      <c r="C44" s="107"/>
      <c r="D44" s="108"/>
      <c r="E44" s="109"/>
      <c r="F44" s="113"/>
      <c r="G44" s="113"/>
      <c r="H44" s="111">
        <f t="shared" si="10"/>
        <v>0</v>
      </c>
      <c r="I44" s="112"/>
      <c r="J44" s="112"/>
      <c r="K44" s="112"/>
      <c r="L44" s="250"/>
      <c r="M44" s="251"/>
      <c r="N44" s="252"/>
      <c r="P44" s="249"/>
      <c r="Q44" s="104">
        <f t="shared" ref="Q44:AT44" si="15">IF(Q$32&lt;$I44,0,IF(Q$32=$I44,$H44,IF(Q$32&gt;((($J44-1)*$K44)+$I44),0,IF(ROUND((Q$32-$I44)/$K44,0)=ROUND((Q$32-$I44)/$K44,1),$H44,0))))</f>
        <v>0</v>
      </c>
      <c r="R44" s="104">
        <f t="shared" si="15"/>
        <v>0</v>
      </c>
      <c r="S44" s="104">
        <f t="shared" si="15"/>
        <v>0</v>
      </c>
      <c r="T44" s="104">
        <f t="shared" si="15"/>
        <v>0</v>
      </c>
      <c r="U44" s="104">
        <f t="shared" si="15"/>
        <v>0</v>
      </c>
      <c r="V44" s="104">
        <f t="shared" si="15"/>
        <v>0</v>
      </c>
      <c r="W44" s="104">
        <f t="shared" si="15"/>
        <v>0</v>
      </c>
      <c r="X44" s="104">
        <f t="shared" si="15"/>
        <v>0</v>
      </c>
      <c r="Y44" s="104">
        <f t="shared" si="15"/>
        <v>0</v>
      </c>
      <c r="Z44" s="104">
        <f t="shared" si="15"/>
        <v>0</v>
      </c>
      <c r="AA44" s="104">
        <f t="shared" si="15"/>
        <v>0</v>
      </c>
      <c r="AB44" s="104">
        <f t="shared" si="15"/>
        <v>0</v>
      </c>
      <c r="AC44" s="104">
        <f t="shared" si="15"/>
        <v>0</v>
      </c>
      <c r="AD44" s="104">
        <f t="shared" si="15"/>
        <v>0</v>
      </c>
      <c r="AE44" s="104">
        <f t="shared" si="15"/>
        <v>0</v>
      </c>
      <c r="AF44" s="104">
        <f t="shared" si="15"/>
        <v>0</v>
      </c>
      <c r="AG44" s="104">
        <f t="shared" si="15"/>
        <v>0</v>
      </c>
      <c r="AH44" s="104">
        <f t="shared" si="15"/>
        <v>0</v>
      </c>
      <c r="AI44" s="104">
        <f t="shared" si="15"/>
        <v>0</v>
      </c>
      <c r="AJ44" s="104">
        <f t="shared" si="15"/>
        <v>0</v>
      </c>
      <c r="AK44" s="104">
        <f t="shared" si="15"/>
        <v>0</v>
      </c>
      <c r="AL44" s="104">
        <f t="shared" si="15"/>
        <v>0</v>
      </c>
      <c r="AM44" s="104">
        <f t="shared" si="15"/>
        <v>0</v>
      </c>
      <c r="AN44" s="104">
        <f t="shared" si="15"/>
        <v>0</v>
      </c>
      <c r="AO44" s="104">
        <f t="shared" si="15"/>
        <v>0</v>
      </c>
      <c r="AP44" s="104">
        <f t="shared" si="15"/>
        <v>0</v>
      </c>
      <c r="AQ44" s="104">
        <f t="shared" si="15"/>
        <v>0</v>
      </c>
      <c r="AR44" s="104">
        <f t="shared" si="15"/>
        <v>0</v>
      </c>
      <c r="AS44" s="104">
        <f t="shared" si="15"/>
        <v>0</v>
      </c>
      <c r="AT44" s="104">
        <f t="shared" si="15"/>
        <v>0</v>
      </c>
    </row>
    <row r="45" spans="1:46" ht="30" hidden="1" customHeight="1" x14ac:dyDescent="0.25">
      <c r="A45" s="105"/>
      <c r="B45" s="106"/>
      <c r="C45" s="107"/>
      <c r="D45" s="108"/>
      <c r="E45" s="108"/>
      <c r="F45" s="113"/>
      <c r="G45" s="113"/>
      <c r="H45" s="111">
        <f t="shared" si="10"/>
        <v>0</v>
      </c>
      <c r="I45" s="112"/>
      <c r="J45" s="112"/>
      <c r="K45" s="112"/>
      <c r="L45" s="250"/>
      <c r="M45" s="251"/>
      <c r="N45" s="252"/>
      <c r="P45" s="249"/>
      <c r="Q45" s="104">
        <f t="shared" ref="Q45:AT45" si="16">IF(Q$32&lt;$I45,0,IF(Q$32=$I45,$H45,IF(Q$32&gt;((($J45-1)*$K45)+$I45),0,IF(ROUND((Q$32-$I45)/$K45,0)=ROUND((Q$32-$I45)/$K45,1),$H45,0))))</f>
        <v>0</v>
      </c>
      <c r="R45" s="104">
        <f t="shared" si="16"/>
        <v>0</v>
      </c>
      <c r="S45" s="104">
        <f t="shared" si="16"/>
        <v>0</v>
      </c>
      <c r="T45" s="104">
        <f t="shared" si="16"/>
        <v>0</v>
      </c>
      <c r="U45" s="104">
        <f t="shared" si="16"/>
        <v>0</v>
      </c>
      <c r="V45" s="104">
        <f t="shared" si="16"/>
        <v>0</v>
      </c>
      <c r="W45" s="104">
        <f t="shared" si="16"/>
        <v>0</v>
      </c>
      <c r="X45" s="104">
        <f t="shared" si="16"/>
        <v>0</v>
      </c>
      <c r="Y45" s="104">
        <f t="shared" si="16"/>
        <v>0</v>
      </c>
      <c r="Z45" s="104">
        <f t="shared" si="16"/>
        <v>0</v>
      </c>
      <c r="AA45" s="104">
        <f t="shared" si="16"/>
        <v>0</v>
      </c>
      <c r="AB45" s="104">
        <f t="shared" si="16"/>
        <v>0</v>
      </c>
      <c r="AC45" s="104">
        <f t="shared" si="16"/>
        <v>0</v>
      </c>
      <c r="AD45" s="104">
        <f t="shared" si="16"/>
        <v>0</v>
      </c>
      <c r="AE45" s="104">
        <f t="shared" si="16"/>
        <v>0</v>
      </c>
      <c r="AF45" s="104">
        <f t="shared" si="16"/>
        <v>0</v>
      </c>
      <c r="AG45" s="104">
        <f t="shared" si="16"/>
        <v>0</v>
      </c>
      <c r="AH45" s="104">
        <f t="shared" si="16"/>
        <v>0</v>
      </c>
      <c r="AI45" s="104">
        <f t="shared" si="16"/>
        <v>0</v>
      </c>
      <c r="AJ45" s="104">
        <f t="shared" si="16"/>
        <v>0</v>
      </c>
      <c r="AK45" s="104">
        <f t="shared" si="16"/>
        <v>0</v>
      </c>
      <c r="AL45" s="104">
        <f t="shared" si="16"/>
        <v>0</v>
      </c>
      <c r="AM45" s="104">
        <f t="shared" si="16"/>
        <v>0</v>
      </c>
      <c r="AN45" s="104">
        <f t="shared" si="16"/>
        <v>0</v>
      </c>
      <c r="AO45" s="104">
        <f t="shared" si="16"/>
        <v>0</v>
      </c>
      <c r="AP45" s="104">
        <f t="shared" si="16"/>
        <v>0</v>
      </c>
      <c r="AQ45" s="104">
        <f t="shared" si="16"/>
        <v>0</v>
      </c>
      <c r="AR45" s="104">
        <f t="shared" si="16"/>
        <v>0</v>
      </c>
      <c r="AS45" s="104">
        <f t="shared" si="16"/>
        <v>0</v>
      </c>
      <c r="AT45" s="104">
        <f t="shared" si="16"/>
        <v>0</v>
      </c>
    </row>
    <row r="46" spans="1:46" ht="30" hidden="1" customHeight="1" x14ac:dyDescent="0.25">
      <c r="A46" s="117"/>
      <c r="B46" s="118"/>
      <c r="C46" s="119"/>
      <c r="D46" s="120"/>
      <c r="E46" s="120"/>
      <c r="F46" s="121"/>
      <c r="G46" s="121"/>
      <c r="H46" s="122">
        <f t="shared" si="10"/>
        <v>0</v>
      </c>
      <c r="I46" s="123"/>
      <c r="J46" s="123"/>
      <c r="K46" s="123"/>
      <c r="L46" s="253"/>
      <c r="M46" s="254"/>
      <c r="N46" s="255"/>
      <c r="P46" s="249"/>
      <c r="Q46" s="104">
        <f t="shared" ref="Q46:AT46" si="17">IF(Q$32&lt;$I46,0,IF(Q$32=$I46,$H46,IF(Q$32&gt;((($J46-1)*$K46)+$I46),0,IF(ROUND((Q$32-$I46)/$K46,0)=ROUND((Q$32-$I46)/$K46,1),$H46,0))))</f>
        <v>0</v>
      </c>
      <c r="R46" s="104">
        <f t="shared" si="17"/>
        <v>0</v>
      </c>
      <c r="S46" s="104">
        <f t="shared" si="17"/>
        <v>0</v>
      </c>
      <c r="T46" s="104">
        <f t="shared" si="17"/>
        <v>0</v>
      </c>
      <c r="U46" s="104">
        <f t="shared" si="17"/>
        <v>0</v>
      </c>
      <c r="V46" s="104">
        <f t="shared" si="17"/>
        <v>0</v>
      </c>
      <c r="W46" s="104">
        <f t="shared" si="17"/>
        <v>0</v>
      </c>
      <c r="X46" s="104">
        <f t="shared" si="17"/>
        <v>0</v>
      </c>
      <c r="Y46" s="104">
        <f t="shared" si="17"/>
        <v>0</v>
      </c>
      <c r="Z46" s="104">
        <f t="shared" si="17"/>
        <v>0</v>
      </c>
      <c r="AA46" s="104">
        <f t="shared" si="17"/>
        <v>0</v>
      </c>
      <c r="AB46" s="104">
        <f t="shared" si="17"/>
        <v>0</v>
      </c>
      <c r="AC46" s="104">
        <f t="shared" si="17"/>
        <v>0</v>
      </c>
      <c r="AD46" s="104">
        <f t="shared" si="17"/>
        <v>0</v>
      </c>
      <c r="AE46" s="104">
        <f t="shared" si="17"/>
        <v>0</v>
      </c>
      <c r="AF46" s="104">
        <f t="shared" si="17"/>
        <v>0</v>
      </c>
      <c r="AG46" s="104">
        <f t="shared" si="17"/>
        <v>0</v>
      </c>
      <c r="AH46" s="104">
        <f t="shared" si="17"/>
        <v>0</v>
      </c>
      <c r="AI46" s="104">
        <f t="shared" si="17"/>
        <v>0</v>
      </c>
      <c r="AJ46" s="104">
        <f t="shared" si="17"/>
        <v>0</v>
      </c>
      <c r="AK46" s="104">
        <f t="shared" si="17"/>
        <v>0</v>
      </c>
      <c r="AL46" s="104">
        <f t="shared" si="17"/>
        <v>0</v>
      </c>
      <c r="AM46" s="104">
        <f t="shared" si="17"/>
        <v>0</v>
      </c>
      <c r="AN46" s="104">
        <f t="shared" si="17"/>
        <v>0</v>
      </c>
      <c r="AO46" s="104">
        <f t="shared" si="17"/>
        <v>0</v>
      </c>
      <c r="AP46" s="104">
        <f t="shared" si="17"/>
        <v>0</v>
      </c>
      <c r="AQ46" s="104">
        <f t="shared" si="17"/>
        <v>0</v>
      </c>
      <c r="AR46" s="104">
        <f t="shared" si="17"/>
        <v>0</v>
      </c>
      <c r="AS46" s="104">
        <f t="shared" si="17"/>
        <v>0</v>
      </c>
      <c r="AT46" s="104">
        <f t="shared" si="17"/>
        <v>0</v>
      </c>
    </row>
    <row r="47" spans="1:46" ht="30" customHeight="1" x14ac:dyDescent="0.25">
      <c r="P47" s="124" t="s">
        <v>53</v>
      </c>
      <c r="Q47" s="103">
        <f t="shared" ref="Q47:AT47" si="18">SUM(Q33:Q46)</f>
        <v>118800</v>
      </c>
      <c r="R47" s="103">
        <f t="shared" si="18"/>
        <v>477800</v>
      </c>
      <c r="S47" s="103">
        <f t="shared" si="18"/>
        <v>477800</v>
      </c>
      <c r="T47" s="103">
        <f t="shared" si="18"/>
        <v>477800</v>
      </c>
      <c r="U47" s="103">
        <f t="shared" si="18"/>
        <v>501800</v>
      </c>
      <c r="V47" s="103">
        <f t="shared" si="18"/>
        <v>88800</v>
      </c>
      <c r="W47" s="103">
        <f t="shared" si="18"/>
        <v>88800</v>
      </c>
      <c r="X47" s="103">
        <f t="shared" si="18"/>
        <v>88800</v>
      </c>
      <c r="Y47" s="103">
        <f t="shared" si="18"/>
        <v>88800</v>
      </c>
      <c r="Z47" s="103">
        <f t="shared" si="18"/>
        <v>88800</v>
      </c>
      <c r="AA47" s="103">
        <f t="shared" si="18"/>
        <v>88800</v>
      </c>
      <c r="AB47" s="103">
        <f t="shared" si="18"/>
        <v>88800</v>
      </c>
      <c r="AC47" s="103">
        <f t="shared" si="18"/>
        <v>88800</v>
      </c>
      <c r="AD47" s="103">
        <f t="shared" si="18"/>
        <v>88800</v>
      </c>
      <c r="AE47" s="103">
        <f t="shared" si="18"/>
        <v>88800</v>
      </c>
      <c r="AF47" s="103">
        <f t="shared" si="18"/>
        <v>88800</v>
      </c>
      <c r="AG47" s="103">
        <f t="shared" si="18"/>
        <v>88800</v>
      </c>
      <c r="AH47" s="103">
        <f t="shared" si="18"/>
        <v>88800</v>
      </c>
      <c r="AI47" s="103">
        <f t="shared" si="18"/>
        <v>88800</v>
      </c>
      <c r="AJ47" s="103">
        <f t="shared" si="18"/>
        <v>88800</v>
      </c>
      <c r="AK47" s="103">
        <f t="shared" si="18"/>
        <v>88800</v>
      </c>
      <c r="AL47" s="103">
        <f t="shared" si="18"/>
        <v>88800</v>
      </c>
      <c r="AM47" s="103">
        <f t="shared" si="18"/>
        <v>88800</v>
      </c>
      <c r="AN47" s="103">
        <f t="shared" si="18"/>
        <v>88800</v>
      </c>
      <c r="AO47" s="103">
        <f t="shared" si="18"/>
        <v>88800</v>
      </c>
      <c r="AP47" s="103">
        <f t="shared" si="18"/>
        <v>88800</v>
      </c>
      <c r="AQ47" s="103">
        <f t="shared" si="18"/>
        <v>88800</v>
      </c>
      <c r="AR47" s="103">
        <f t="shared" si="18"/>
        <v>0</v>
      </c>
      <c r="AS47" s="104">
        <f t="shared" si="18"/>
        <v>0</v>
      </c>
      <c r="AT47" s="104">
        <f t="shared" si="18"/>
        <v>0</v>
      </c>
    </row>
    <row r="48" spans="1:46" ht="14.25" customHeight="1"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row>
    <row r="49" spans="1:46" ht="15" customHeight="1" x14ac:dyDescent="0.25">
      <c r="A49" s="269" t="s">
        <v>27</v>
      </c>
      <c r="B49" s="268"/>
      <c r="C49" s="268"/>
      <c r="D49" s="268"/>
      <c r="E49" s="268"/>
      <c r="F49" s="268"/>
      <c r="G49" s="268"/>
      <c r="H49" s="268"/>
      <c r="I49" s="268"/>
      <c r="J49" s="268"/>
      <c r="K49" s="268"/>
      <c r="L49" s="28"/>
      <c r="M49" s="29"/>
      <c r="N49" s="29"/>
      <c r="O49" s="29"/>
      <c r="P49" s="30"/>
      <c r="Q49" s="30"/>
      <c r="R49" s="30"/>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row>
    <row r="50" spans="1:46" ht="15" customHeight="1" x14ac:dyDescent="0.25">
      <c r="A50" s="32"/>
      <c r="B50" s="33"/>
      <c r="C50" s="33"/>
      <c r="D50" s="33"/>
      <c r="E50" s="33"/>
      <c r="F50" s="33"/>
      <c r="G50" s="34"/>
      <c r="H50" s="33"/>
      <c r="I50" s="33"/>
      <c r="J50" s="33"/>
      <c r="K50" s="33"/>
      <c r="L50" s="33"/>
      <c r="M50" s="33"/>
      <c r="N50" s="33"/>
      <c r="O50" s="33"/>
      <c r="P50" s="35"/>
      <c r="Q50" s="35"/>
      <c r="R50" s="35"/>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row>
    <row r="51" spans="1:46" ht="15" customHeight="1" x14ac:dyDescent="0.25">
      <c r="A51" s="37"/>
      <c r="B51" s="38"/>
      <c r="C51" s="38"/>
      <c r="D51" s="38"/>
      <c r="E51" s="38"/>
      <c r="F51" s="38"/>
      <c r="G51" s="39"/>
      <c r="H51" s="38"/>
      <c r="I51" s="38"/>
      <c r="J51" s="40"/>
      <c r="K51" s="10"/>
      <c r="L51" s="10"/>
      <c r="M51" s="10"/>
      <c r="N51" s="10"/>
      <c r="O51" s="10"/>
      <c r="P51" s="6"/>
      <c r="Q51" s="6"/>
      <c r="R51" s="6"/>
    </row>
    <row r="52" spans="1:46" ht="15" customHeight="1" x14ac:dyDescent="0.25">
      <c r="A52" s="7" t="s">
        <v>28</v>
      </c>
      <c r="B52" s="139"/>
      <c r="C52" s="42"/>
      <c r="D52" s="42"/>
      <c r="E52" s="42"/>
      <c r="F52" s="42"/>
      <c r="G52" s="43"/>
      <c r="H52" s="42"/>
      <c r="I52" s="42"/>
      <c r="J52" s="9"/>
      <c r="K52" s="10"/>
      <c r="L52" s="10"/>
      <c r="M52" s="10"/>
      <c r="N52" s="10"/>
      <c r="O52" s="10"/>
      <c r="P52" s="6"/>
      <c r="Q52" s="6"/>
      <c r="R52" s="6"/>
    </row>
    <row r="53" spans="1:46" ht="14.25" customHeight="1" x14ac:dyDescent="0.25">
      <c r="A53" s="7" t="s">
        <v>30</v>
      </c>
      <c r="B53" s="140"/>
      <c r="C53" s="45"/>
      <c r="D53" s="45"/>
      <c r="E53" s="45"/>
      <c r="F53" s="46"/>
      <c r="G53" s="45"/>
      <c r="H53" s="46"/>
      <c r="I53" s="45"/>
      <c r="J53" s="47"/>
      <c r="K53" s="48"/>
    </row>
    <row r="54" spans="1:46" ht="14.25" customHeight="1" x14ac:dyDescent="0.25">
      <c r="A54" s="7"/>
      <c r="B54" s="46"/>
      <c r="C54" s="46"/>
      <c r="D54" s="45"/>
      <c r="E54" s="46"/>
      <c r="F54" s="46"/>
      <c r="G54" s="46"/>
      <c r="H54" s="46"/>
      <c r="I54" s="46"/>
      <c r="J54" s="49"/>
      <c r="K54" s="50"/>
    </row>
    <row r="55" spans="1:46" x14ac:dyDescent="0.25">
      <c r="A55" s="51" t="s">
        <v>32</v>
      </c>
      <c r="B55" s="279" t="s">
        <v>280</v>
      </c>
      <c r="C55" s="251"/>
      <c r="D55" s="251"/>
      <c r="E55" s="251"/>
      <c r="F55" s="251"/>
      <c r="G55" s="251"/>
      <c r="H55" s="251"/>
      <c r="I55" s="257"/>
      <c r="J55" s="52"/>
      <c r="L55" s="271" t="s">
        <v>33</v>
      </c>
      <c r="M55" s="272"/>
    </row>
    <row r="56" spans="1:46" ht="15.75" customHeight="1" x14ac:dyDescent="0.25">
      <c r="A56" s="53" t="s">
        <v>34</v>
      </c>
      <c r="B56" s="294" t="s">
        <v>281</v>
      </c>
      <c r="C56" s="247"/>
      <c r="D56" s="247"/>
      <c r="E56" s="247"/>
      <c r="F56" s="247"/>
      <c r="G56" s="247"/>
      <c r="H56" s="247"/>
      <c r="I56" s="247"/>
      <c r="J56" s="52"/>
      <c r="L56" s="54" t="s">
        <v>25</v>
      </c>
      <c r="M56" s="55" t="s">
        <v>26</v>
      </c>
    </row>
    <row r="57" spans="1:46" ht="15.75" customHeight="1" x14ac:dyDescent="0.25">
      <c r="A57" s="53" t="s">
        <v>35</v>
      </c>
      <c r="B57" s="277" t="s">
        <v>282</v>
      </c>
      <c r="C57" s="268"/>
      <c r="D57" s="268"/>
      <c r="E57" s="268"/>
      <c r="F57" s="268"/>
      <c r="G57" s="268"/>
      <c r="H57" s="268"/>
      <c r="I57" s="268"/>
      <c r="J57" s="52"/>
      <c r="L57" s="56">
        <f>$L$10</f>
        <v>0</v>
      </c>
      <c r="M57" s="57">
        <f t="array" ref="M57">NPV(L57,Q84:AT84)</f>
        <v>64406000</v>
      </c>
      <c r="O57" s="58"/>
    </row>
    <row r="58" spans="1:46" ht="15.75" customHeight="1" x14ac:dyDescent="0.25">
      <c r="A58" s="53" t="s">
        <v>36</v>
      </c>
      <c r="B58" s="278" t="s">
        <v>283</v>
      </c>
      <c r="C58" s="268"/>
      <c r="D58" s="268"/>
      <c r="E58" s="268"/>
      <c r="F58" s="268"/>
      <c r="G58" s="268"/>
      <c r="H58" s="268"/>
      <c r="I58" s="268"/>
      <c r="J58" s="52"/>
      <c r="L58" s="56">
        <f>$L$11</f>
        <v>0.03</v>
      </c>
      <c r="M58" s="57">
        <f t="array" ref="M58">NPV(L58,Q84:AT84)</f>
        <v>42299053.390527487</v>
      </c>
    </row>
    <row r="59" spans="1:46" ht="14.25" customHeight="1" x14ac:dyDescent="0.25">
      <c r="A59" s="59"/>
      <c r="B59" s="60"/>
      <c r="C59" s="60"/>
      <c r="D59" s="60"/>
      <c r="E59" s="60"/>
      <c r="F59" s="61"/>
      <c r="G59" s="62"/>
      <c r="H59" s="63"/>
      <c r="I59" s="63"/>
      <c r="J59" s="64"/>
      <c r="L59" s="65">
        <f>$L$12</f>
        <v>7.0000000000000007E-2</v>
      </c>
      <c r="M59" s="66">
        <f t="array" ref="M59">NPV(L59,Q84:AT84)</f>
        <v>26229808.448005691</v>
      </c>
    </row>
    <row r="60" spans="1:46" ht="14.25" customHeight="1" x14ac:dyDescent="0.25">
      <c r="A60" s="67"/>
      <c r="B60" s="48"/>
      <c r="C60" s="48"/>
      <c r="D60" s="48"/>
      <c r="E60" s="48"/>
      <c r="F60" s="50"/>
      <c r="G60" s="68"/>
    </row>
    <row r="61" spans="1:46" ht="14.25" customHeight="1" x14ac:dyDescent="0.25">
      <c r="A61" s="67"/>
      <c r="B61" s="48"/>
      <c r="C61" s="48"/>
      <c r="D61" s="48"/>
      <c r="E61" s="48"/>
      <c r="F61" s="50"/>
      <c r="G61" s="68"/>
      <c r="H61" s="69"/>
      <c r="I61" s="70"/>
      <c r="J61" s="71"/>
      <c r="K61" s="71"/>
    </row>
    <row r="62" spans="1:46" ht="15.75" customHeight="1" x14ac:dyDescent="0.25">
      <c r="A62" s="72" t="s">
        <v>37</v>
      </c>
      <c r="B62" s="73">
        <v>0.4</v>
      </c>
      <c r="C62" s="143" t="s">
        <v>284</v>
      </c>
      <c r="D62" s="74"/>
      <c r="E62" s="74"/>
      <c r="F62" s="75"/>
      <c r="H62" s="69"/>
      <c r="I62" s="70"/>
      <c r="J62" s="71"/>
      <c r="K62" s="71"/>
    </row>
    <row r="63" spans="1:46" ht="15" customHeight="1" x14ac:dyDescent="0.25">
      <c r="A63" s="76" t="s">
        <v>39</v>
      </c>
      <c r="B63" s="172">
        <v>0.9</v>
      </c>
      <c r="C63" s="173" t="s">
        <v>285</v>
      </c>
      <c r="D63" s="174"/>
      <c r="E63" s="44"/>
      <c r="F63" s="78"/>
      <c r="H63" s="69"/>
      <c r="I63" s="79"/>
      <c r="J63" s="58"/>
      <c r="K63" s="58"/>
      <c r="L63" s="80"/>
      <c r="M63" s="80"/>
      <c r="N63" s="80"/>
      <c r="O63" s="80"/>
    </row>
    <row r="64" spans="1:46" ht="14.25" customHeight="1" x14ac:dyDescent="0.25">
      <c r="A64" s="81" t="s">
        <v>41</v>
      </c>
      <c r="B64" s="82">
        <f>B62*B63</f>
        <v>0.36000000000000004</v>
      </c>
      <c r="C64" s="175"/>
      <c r="D64" s="84"/>
      <c r="E64" s="84"/>
      <c r="F64" s="64"/>
      <c r="H64" s="69"/>
      <c r="I64" s="85"/>
      <c r="J64" s="86"/>
      <c r="K64" s="86"/>
    </row>
    <row r="65" spans="1:46" ht="14.25" customHeight="1" x14ac:dyDescent="0.25">
      <c r="H65" s="69"/>
      <c r="I65" s="85"/>
      <c r="J65" s="86"/>
      <c r="K65" s="86"/>
      <c r="L65" s="87"/>
      <c r="P65" s="88" t="s">
        <v>42</v>
      </c>
    </row>
    <row r="66" spans="1:46" ht="14.25" customHeight="1" x14ac:dyDescent="0.25">
      <c r="C66" s="33"/>
      <c r="D66" s="89"/>
      <c r="E66" s="89"/>
      <c r="L66" s="87"/>
      <c r="P66" s="88"/>
      <c r="Q66" s="267" t="s">
        <v>43</v>
      </c>
      <c r="R66" s="268"/>
      <c r="S66" s="268"/>
      <c r="T66" s="268"/>
      <c r="U66" s="268"/>
      <c r="V66" s="268"/>
      <c r="W66" s="268"/>
      <c r="X66" s="268"/>
      <c r="Y66" s="268"/>
      <c r="Z66" s="268"/>
      <c r="AA66" s="268"/>
      <c r="AB66" s="268"/>
      <c r="AC66" s="268"/>
      <c r="AD66" s="268"/>
      <c r="AE66" s="268"/>
      <c r="AF66" s="268"/>
      <c r="AG66" s="268"/>
      <c r="AH66" s="268"/>
      <c r="AI66" s="268"/>
      <c r="AJ66" s="268"/>
      <c r="AK66" s="268"/>
      <c r="AL66" s="268"/>
      <c r="AM66" s="268"/>
      <c r="AN66" s="268"/>
      <c r="AO66" s="268"/>
      <c r="AP66" s="268"/>
      <c r="AQ66" s="268"/>
      <c r="AR66" s="268"/>
      <c r="AS66" s="268"/>
      <c r="AT66" s="268"/>
    </row>
    <row r="67" spans="1:46" ht="14.25" customHeight="1" x14ac:dyDescent="0.25">
      <c r="A67" s="90" t="s">
        <v>44</v>
      </c>
      <c r="B67" s="91" t="s">
        <v>45</v>
      </c>
      <c r="C67" s="91" t="s">
        <v>16</v>
      </c>
      <c r="D67" s="92" t="s">
        <v>17</v>
      </c>
      <c r="E67" s="92" t="s">
        <v>46</v>
      </c>
      <c r="F67" s="91" t="s">
        <v>47</v>
      </c>
      <c r="G67" s="91" t="s">
        <v>48</v>
      </c>
      <c r="H67" s="93" t="s">
        <v>18</v>
      </c>
      <c r="I67" s="92" t="s">
        <v>19</v>
      </c>
      <c r="J67" s="92" t="s">
        <v>49</v>
      </c>
      <c r="K67" s="92" t="s">
        <v>50</v>
      </c>
      <c r="L67" s="259" t="s">
        <v>20</v>
      </c>
      <c r="M67" s="260"/>
      <c r="N67" s="261"/>
      <c r="Q67" s="94">
        <v>1</v>
      </c>
      <c r="R67" s="94">
        <v>2</v>
      </c>
      <c r="S67" s="94">
        <v>3</v>
      </c>
      <c r="T67" s="94">
        <v>4</v>
      </c>
      <c r="U67" s="94">
        <v>5</v>
      </c>
      <c r="V67" s="94">
        <v>6</v>
      </c>
      <c r="W67" s="94">
        <v>7</v>
      </c>
      <c r="X67" s="94">
        <v>8</v>
      </c>
      <c r="Y67" s="94">
        <v>9</v>
      </c>
      <c r="Z67" s="94">
        <v>10</v>
      </c>
      <c r="AA67" s="94">
        <v>11</v>
      </c>
      <c r="AB67" s="94">
        <v>12</v>
      </c>
      <c r="AC67" s="94">
        <v>13</v>
      </c>
      <c r="AD67" s="94">
        <v>14</v>
      </c>
      <c r="AE67" s="94">
        <v>15</v>
      </c>
      <c r="AF67" s="94">
        <v>16</v>
      </c>
      <c r="AG67" s="94">
        <v>17</v>
      </c>
      <c r="AH67" s="94">
        <v>18</v>
      </c>
      <c r="AI67" s="94">
        <v>19</v>
      </c>
      <c r="AJ67" s="94">
        <v>20</v>
      </c>
      <c r="AK67" s="94">
        <v>21</v>
      </c>
      <c r="AL67" s="94">
        <v>22</v>
      </c>
      <c r="AM67" s="94">
        <v>23</v>
      </c>
      <c r="AN67" s="94">
        <v>24</v>
      </c>
      <c r="AO67" s="94">
        <v>25</v>
      </c>
      <c r="AP67" s="94">
        <v>26</v>
      </c>
      <c r="AQ67" s="94">
        <v>27</v>
      </c>
      <c r="AR67" s="94">
        <v>28</v>
      </c>
      <c r="AS67" s="94">
        <v>29</v>
      </c>
      <c r="AT67" s="94">
        <v>30</v>
      </c>
    </row>
    <row r="68" spans="1:46" x14ac:dyDescent="0.25">
      <c r="A68" s="145" t="s">
        <v>0</v>
      </c>
      <c r="B68" s="146" t="s">
        <v>286</v>
      </c>
      <c r="C68" s="170" t="s">
        <v>141</v>
      </c>
      <c r="D68" s="148">
        <v>30</v>
      </c>
      <c r="E68" s="149">
        <v>65000</v>
      </c>
      <c r="F68" s="150"/>
      <c r="G68" s="150"/>
      <c r="H68" s="111">
        <f>(D68*E68)*1.2</f>
        <v>2340000</v>
      </c>
      <c r="I68" s="151">
        <v>3</v>
      </c>
      <c r="J68" s="165">
        <v>25</v>
      </c>
      <c r="K68" s="151">
        <v>1</v>
      </c>
      <c r="L68" s="262" t="s">
        <v>287</v>
      </c>
      <c r="M68" s="263"/>
      <c r="N68" s="264"/>
      <c r="P68" s="248" t="s">
        <v>51</v>
      </c>
      <c r="Q68" s="104">
        <f t="shared" ref="Q68:AT68" si="19">IF(Q$32&lt;$I68,0,IF(Q$32=$I68,$H68,IF(Q$32&gt;((($J68-1)*$K68)+$I68),0,IF(ROUND((Q$32-$I68)/$K68,0)=ROUND((Q$32-$I68)/$K68,1),$H68,0))))</f>
        <v>0</v>
      </c>
      <c r="R68" s="104">
        <f t="shared" si="19"/>
        <v>0</v>
      </c>
      <c r="S68" s="103">
        <f t="shared" si="19"/>
        <v>2340000</v>
      </c>
      <c r="T68" s="103">
        <f t="shared" si="19"/>
        <v>2340000</v>
      </c>
      <c r="U68" s="103">
        <f t="shared" si="19"/>
        <v>2340000</v>
      </c>
      <c r="V68" s="103">
        <f t="shared" si="19"/>
        <v>2340000</v>
      </c>
      <c r="W68" s="103">
        <f t="shared" si="19"/>
        <v>2340000</v>
      </c>
      <c r="X68" s="103">
        <f t="shared" si="19"/>
        <v>2340000</v>
      </c>
      <c r="Y68" s="103">
        <f t="shared" si="19"/>
        <v>2340000</v>
      </c>
      <c r="Z68" s="103">
        <f t="shared" si="19"/>
        <v>2340000</v>
      </c>
      <c r="AA68" s="103">
        <f t="shared" si="19"/>
        <v>2340000</v>
      </c>
      <c r="AB68" s="103">
        <f t="shared" si="19"/>
        <v>2340000</v>
      </c>
      <c r="AC68" s="103">
        <f t="shared" si="19"/>
        <v>2340000</v>
      </c>
      <c r="AD68" s="103">
        <f t="shared" si="19"/>
        <v>2340000</v>
      </c>
      <c r="AE68" s="103">
        <f t="shared" si="19"/>
        <v>2340000</v>
      </c>
      <c r="AF68" s="103">
        <f t="shared" si="19"/>
        <v>2340000</v>
      </c>
      <c r="AG68" s="103">
        <f t="shared" si="19"/>
        <v>2340000</v>
      </c>
      <c r="AH68" s="103">
        <f t="shared" si="19"/>
        <v>2340000</v>
      </c>
      <c r="AI68" s="103">
        <f t="shared" si="19"/>
        <v>2340000</v>
      </c>
      <c r="AJ68" s="103">
        <f t="shared" si="19"/>
        <v>2340000</v>
      </c>
      <c r="AK68" s="103">
        <f t="shared" si="19"/>
        <v>2340000</v>
      </c>
      <c r="AL68" s="103">
        <f t="shared" si="19"/>
        <v>2340000</v>
      </c>
      <c r="AM68" s="103">
        <f t="shared" si="19"/>
        <v>2340000</v>
      </c>
      <c r="AN68" s="103">
        <f t="shared" si="19"/>
        <v>2340000</v>
      </c>
      <c r="AO68" s="103">
        <f t="shared" si="19"/>
        <v>2340000</v>
      </c>
      <c r="AP68" s="103">
        <f t="shared" si="19"/>
        <v>2340000</v>
      </c>
      <c r="AQ68" s="103">
        <f t="shared" si="19"/>
        <v>2340000</v>
      </c>
      <c r="AR68" s="103">
        <f t="shared" si="19"/>
        <v>0</v>
      </c>
      <c r="AS68" s="104">
        <f t="shared" si="19"/>
        <v>0</v>
      </c>
      <c r="AT68" s="104">
        <f t="shared" si="19"/>
        <v>0</v>
      </c>
    </row>
    <row r="69" spans="1:46" ht="30" customHeight="1" x14ac:dyDescent="0.25">
      <c r="A69" s="145" t="s">
        <v>273</v>
      </c>
      <c r="B69" s="146" t="s">
        <v>288</v>
      </c>
      <c r="C69" s="170" t="s">
        <v>176</v>
      </c>
      <c r="D69" s="148">
        <v>30</v>
      </c>
      <c r="E69" s="149">
        <v>5000</v>
      </c>
      <c r="F69" s="152"/>
      <c r="G69" s="152"/>
      <c r="H69" s="153">
        <f>D69*E69</f>
        <v>150000</v>
      </c>
      <c r="I69" s="151">
        <v>3</v>
      </c>
      <c r="J69" s="165">
        <v>25</v>
      </c>
      <c r="K69" s="151">
        <v>1</v>
      </c>
      <c r="L69" s="256" t="s">
        <v>289</v>
      </c>
      <c r="M69" s="251"/>
      <c r="N69" s="257"/>
      <c r="P69" s="249"/>
      <c r="Q69" s="104">
        <f t="shared" ref="Q69:AT69" si="20">IF(Q$32&lt;$I69,0,IF(Q$32=$I69,$H69,IF(Q$32&gt;((($J69-1)*$K69)+$I69),0,IF(ROUND((Q$32-$I69)/$K69,0)=ROUND((Q$32-$I69)/$K69,1),$H69,0))))</f>
        <v>0</v>
      </c>
      <c r="R69" s="104">
        <f t="shared" si="20"/>
        <v>0</v>
      </c>
      <c r="S69" s="103">
        <f t="shared" si="20"/>
        <v>150000</v>
      </c>
      <c r="T69" s="103">
        <f t="shared" si="20"/>
        <v>150000</v>
      </c>
      <c r="U69" s="103">
        <f t="shared" si="20"/>
        <v>150000</v>
      </c>
      <c r="V69" s="103">
        <f t="shared" si="20"/>
        <v>150000</v>
      </c>
      <c r="W69" s="103">
        <f t="shared" si="20"/>
        <v>150000</v>
      </c>
      <c r="X69" s="103">
        <f t="shared" si="20"/>
        <v>150000</v>
      </c>
      <c r="Y69" s="103">
        <f t="shared" si="20"/>
        <v>150000</v>
      </c>
      <c r="Z69" s="103">
        <f t="shared" si="20"/>
        <v>150000</v>
      </c>
      <c r="AA69" s="103">
        <f t="shared" si="20"/>
        <v>150000</v>
      </c>
      <c r="AB69" s="103">
        <f t="shared" si="20"/>
        <v>150000</v>
      </c>
      <c r="AC69" s="103">
        <f t="shared" si="20"/>
        <v>150000</v>
      </c>
      <c r="AD69" s="103">
        <f t="shared" si="20"/>
        <v>150000</v>
      </c>
      <c r="AE69" s="103">
        <f t="shared" si="20"/>
        <v>150000</v>
      </c>
      <c r="AF69" s="103">
        <f t="shared" si="20"/>
        <v>150000</v>
      </c>
      <c r="AG69" s="103">
        <f t="shared" si="20"/>
        <v>150000</v>
      </c>
      <c r="AH69" s="103">
        <f t="shared" si="20"/>
        <v>150000</v>
      </c>
      <c r="AI69" s="103">
        <f t="shared" si="20"/>
        <v>150000</v>
      </c>
      <c r="AJ69" s="103">
        <f t="shared" si="20"/>
        <v>150000</v>
      </c>
      <c r="AK69" s="103">
        <f t="shared" si="20"/>
        <v>150000</v>
      </c>
      <c r="AL69" s="103">
        <f t="shared" si="20"/>
        <v>150000</v>
      </c>
      <c r="AM69" s="103">
        <f t="shared" si="20"/>
        <v>150000</v>
      </c>
      <c r="AN69" s="103">
        <f t="shared" si="20"/>
        <v>150000</v>
      </c>
      <c r="AO69" s="103">
        <f t="shared" si="20"/>
        <v>150000</v>
      </c>
      <c r="AP69" s="103">
        <f t="shared" si="20"/>
        <v>150000</v>
      </c>
      <c r="AQ69" s="103">
        <f t="shared" si="20"/>
        <v>150000</v>
      </c>
      <c r="AR69" s="103">
        <f t="shared" si="20"/>
        <v>0</v>
      </c>
      <c r="AS69" s="104">
        <f t="shared" si="20"/>
        <v>0</v>
      </c>
      <c r="AT69" s="104">
        <f t="shared" si="20"/>
        <v>0</v>
      </c>
    </row>
    <row r="70" spans="1:46" ht="30" customHeight="1" x14ac:dyDescent="0.25">
      <c r="A70" s="145" t="s">
        <v>0</v>
      </c>
      <c r="B70" s="146" t="s">
        <v>290</v>
      </c>
      <c r="C70" s="170" t="s">
        <v>141</v>
      </c>
      <c r="D70" s="148">
        <v>1</v>
      </c>
      <c r="E70" s="149">
        <v>65000</v>
      </c>
      <c r="F70" s="150"/>
      <c r="G70" s="150"/>
      <c r="H70" s="111">
        <f>(D70*E70)*1.2</f>
        <v>78000</v>
      </c>
      <c r="I70" s="151">
        <v>4</v>
      </c>
      <c r="J70" s="151">
        <v>22</v>
      </c>
      <c r="K70" s="151">
        <v>1</v>
      </c>
      <c r="L70" s="256" t="s">
        <v>291</v>
      </c>
      <c r="M70" s="251"/>
      <c r="N70" s="257"/>
      <c r="P70" s="249"/>
      <c r="Q70" s="104">
        <f t="shared" ref="Q70:AT70" si="21">IF(Q$32&lt;$I70,0,IF(Q$32=$I70,$H70,IF(Q$32&gt;((($J70-1)*$K70)+$I70),0,IF(ROUND((Q$32-$I70)/$K70,0)=ROUND((Q$32-$I70)/$K70,1),$H70,0))))</f>
        <v>0</v>
      </c>
      <c r="R70" s="104">
        <f t="shared" si="21"/>
        <v>0</v>
      </c>
      <c r="S70" s="104">
        <f t="shared" si="21"/>
        <v>0</v>
      </c>
      <c r="T70" s="103">
        <f t="shared" si="21"/>
        <v>78000</v>
      </c>
      <c r="U70" s="103">
        <f t="shared" si="21"/>
        <v>78000</v>
      </c>
      <c r="V70" s="103">
        <f t="shared" si="21"/>
        <v>78000</v>
      </c>
      <c r="W70" s="103">
        <f t="shared" si="21"/>
        <v>78000</v>
      </c>
      <c r="X70" s="103">
        <f t="shared" si="21"/>
        <v>78000</v>
      </c>
      <c r="Y70" s="103">
        <f t="shared" si="21"/>
        <v>78000</v>
      </c>
      <c r="Z70" s="103">
        <f t="shared" si="21"/>
        <v>78000</v>
      </c>
      <c r="AA70" s="103">
        <f t="shared" si="21"/>
        <v>78000</v>
      </c>
      <c r="AB70" s="103">
        <f t="shared" si="21"/>
        <v>78000</v>
      </c>
      <c r="AC70" s="103">
        <f t="shared" si="21"/>
        <v>78000</v>
      </c>
      <c r="AD70" s="103">
        <f t="shared" si="21"/>
        <v>78000</v>
      </c>
      <c r="AE70" s="103">
        <f t="shared" si="21"/>
        <v>78000</v>
      </c>
      <c r="AF70" s="103">
        <f t="shared" si="21"/>
        <v>78000</v>
      </c>
      <c r="AG70" s="103">
        <f t="shared" si="21"/>
        <v>78000</v>
      </c>
      <c r="AH70" s="103">
        <f t="shared" si="21"/>
        <v>78000</v>
      </c>
      <c r="AI70" s="103">
        <f t="shared" si="21"/>
        <v>78000</v>
      </c>
      <c r="AJ70" s="103">
        <f t="shared" si="21"/>
        <v>78000</v>
      </c>
      <c r="AK70" s="103">
        <f t="shared" si="21"/>
        <v>78000</v>
      </c>
      <c r="AL70" s="103">
        <f t="shared" si="21"/>
        <v>78000</v>
      </c>
      <c r="AM70" s="103">
        <f t="shared" si="21"/>
        <v>78000</v>
      </c>
      <c r="AN70" s="103">
        <f t="shared" si="21"/>
        <v>78000</v>
      </c>
      <c r="AO70" s="103">
        <f t="shared" si="21"/>
        <v>78000</v>
      </c>
      <c r="AP70" s="104">
        <f t="shared" si="21"/>
        <v>0</v>
      </c>
      <c r="AQ70" s="104">
        <f t="shared" si="21"/>
        <v>0</v>
      </c>
      <c r="AR70" s="104">
        <f t="shared" si="21"/>
        <v>0</v>
      </c>
      <c r="AS70" s="104">
        <f t="shared" si="21"/>
        <v>0</v>
      </c>
      <c r="AT70" s="104">
        <f t="shared" si="21"/>
        <v>0</v>
      </c>
    </row>
    <row r="71" spans="1:46" ht="30" customHeight="1" x14ac:dyDescent="0.25">
      <c r="A71" s="145" t="s">
        <v>273</v>
      </c>
      <c r="B71" s="146" t="s">
        <v>292</v>
      </c>
      <c r="C71" s="170" t="s">
        <v>176</v>
      </c>
      <c r="D71" s="148">
        <v>1</v>
      </c>
      <c r="E71" s="155">
        <v>20000</v>
      </c>
      <c r="F71" s="150"/>
      <c r="G71" s="150"/>
      <c r="H71" s="153">
        <f t="shared" ref="H71:H83" si="22">D71*E71</f>
        <v>20000</v>
      </c>
      <c r="I71" s="151">
        <v>4</v>
      </c>
      <c r="J71" s="151">
        <v>22</v>
      </c>
      <c r="K71" s="151">
        <v>1</v>
      </c>
      <c r="L71" s="256" t="s">
        <v>293</v>
      </c>
      <c r="M71" s="251"/>
      <c r="N71" s="257"/>
      <c r="P71" s="249"/>
      <c r="Q71" s="104">
        <f t="shared" ref="Q71:AT71" si="23">IF(Q$32&lt;$I71,0,IF(Q$32=$I71,$H71,IF(Q$32&gt;((($J71-1)*$K71)+$I71),0,IF(ROUND((Q$32-$I71)/$K71,0)=ROUND((Q$32-$I71)/$K71,1),$H71,0))))</f>
        <v>0</v>
      </c>
      <c r="R71" s="104">
        <f t="shared" si="23"/>
        <v>0</v>
      </c>
      <c r="S71" s="104">
        <f t="shared" si="23"/>
        <v>0</v>
      </c>
      <c r="T71" s="103">
        <f t="shared" si="23"/>
        <v>20000</v>
      </c>
      <c r="U71" s="103">
        <f t="shared" si="23"/>
        <v>20000</v>
      </c>
      <c r="V71" s="103">
        <f t="shared" si="23"/>
        <v>20000</v>
      </c>
      <c r="W71" s="103">
        <f t="shared" si="23"/>
        <v>20000</v>
      </c>
      <c r="X71" s="103">
        <f t="shared" si="23"/>
        <v>20000</v>
      </c>
      <c r="Y71" s="103">
        <f t="shared" si="23"/>
        <v>20000</v>
      </c>
      <c r="Z71" s="103">
        <f t="shared" si="23"/>
        <v>20000</v>
      </c>
      <c r="AA71" s="103">
        <f t="shared" si="23"/>
        <v>20000</v>
      </c>
      <c r="AB71" s="103">
        <f t="shared" si="23"/>
        <v>20000</v>
      </c>
      <c r="AC71" s="103">
        <f t="shared" si="23"/>
        <v>20000</v>
      </c>
      <c r="AD71" s="103">
        <f t="shared" si="23"/>
        <v>20000</v>
      </c>
      <c r="AE71" s="103">
        <f t="shared" si="23"/>
        <v>20000</v>
      </c>
      <c r="AF71" s="103">
        <f t="shared" si="23"/>
        <v>20000</v>
      </c>
      <c r="AG71" s="103">
        <f t="shared" si="23"/>
        <v>20000</v>
      </c>
      <c r="AH71" s="103">
        <f t="shared" si="23"/>
        <v>20000</v>
      </c>
      <c r="AI71" s="103">
        <f t="shared" si="23"/>
        <v>20000</v>
      </c>
      <c r="AJ71" s="103">
        <f t="shared" si="23"/>
        <v>20000</v>
      </c>
      <c r="AK71" s="103">
        <f t="shared" si="23"/>
        <v>20000</v>
      </c>
      <c r="AL71" s="103">
        <f t="shared" si="23"/>
        <v>20000</v>
      </c>
      <c r="AM71" s="103">
        <f t="shared" si="23"/>
        <v>20000</v>
      </c>
      <c r="AN71" s="103">
        <f t="shared" si="23"/>
        <v>20000</v>
      </c>
      <c r="AO71" s="103">
        <f t="shared" si="23"/>
        <v>20000</v>
      </c>
      <c r="AP71" s="104">
        <f t="shared" si="23"/>
        <v>0</v>
      </c>
      <c r="AQ71" s="104">
        <f t="shared" si="23"/>
        <v>0</v>
      </c>
      <c r="AR71" s="104">
        <f t="shared" si="23"/>
        <v>0</v>
      </c>
      <c r="AS71" s="104">
        <f t="shared" si="23"/>
        <v>0</v>
      </c>
      <c r="AT71" s="104">
        <f t="shared" si="23"/>
        <v>0</v>
      </c>
    </row>
    <row r="72" spans="1:46" ht="30" hidden="1" customHeight="1" x14ac:dyDescent="0.25">
      <c r="A72" s="105"/>
      <c r="B72" s="106"/>
      <c r="C72" s="107"/>
      <c r="D72" s="108"/>
      <c r="E72" s="109"/>
      <c r="F72" s="113"/>
      <c r="G72" s="113"/>
      <c r="H72" s="111">
        <f t="shared" si="22"/>
        <v>0</v>
      </c>
      <c r="I72" s="112"/>
      <c r="J72" s="112"/>
      <c r="K72" s="112"/>
      <c r="L72" s="250"/>
      <c r="M72" s="251"/>
      <c r="N72" s="252"/>
      <c r="P72" s="249"/>
      <c r="Q72" s="104">
        <f t="shared" ref="Q72:AT72" si="24">IF(Q$32&lt;$I72,0,IF(Q$32=$I72,$H72,IF(Q$32&gt;((($J72-1)*$K72)+$I72),0,IF(ROUND((Q$32-$I72)/$K72,0)=ROUND((Q$32-$I72)/$K72,1),$H72,0))))</f>
        <v>0</v>
      </c>
      <c r="R72" s="104">
        <f t="shared" si="24"/>
        <v>0</v>
      </c>
      <c r="S72" s="104">
        <f t="shared" si="24"/>
        <v>0</v>
      </c>
      <c r="T72" s="104">
        <f t="shared" si="24"/>
        <v>0</v>
      </c>
      <c r="U72" s="104">
        <f t="shared" si="24"/>
        <v>0</v>
      </c>
      <c r="V72" s="104">
        <f t="shared" si="24"/>
        <v>0</v>
      </c>
      <c r="W72" s="104">
        <f t="shared" si="24"/>
        <v>0</v>
      </c>
      <c r="X72" s="104">
        <f t="shared" si="24"/>
        <v>0</v>
      </c>
      <c r="Y72" s="104">
        <f t="shared" si="24"/>
        <v>0</v>
      </c>
      <c r="Z72" s="104">
        <f t="shared" si="24"/>
        <v>0</v>
      </c>
      <c r="AA72" s="104">
        <f t="shared" si="24"/>
        <v>0</v>
      </c>
      <c r="AB72" s="104">
        <f t="shared" si="24"/>
        <v>0</v>
      </c>
      <c r="AC72" s="104">
        <f t="shared" si="24"/>
        <v>0</v>
      </c>
      <c r="AD72" s="104">
        <f t="shared" si="24"/>
        <v>0</v>
      </c>
      <c r="AE72" s="104">
        <f t="shared" si="24"/>
        <v>0</v>
      </c>
      <c r="AF72" s="104">
        <f t="shared" si="24"/>
        <v>0</v>
      </c>
      <c r="AG72" s="104">
        <f t="shared" si="24"/>
        <v>0</v>
      </c>
      <c r="AH72" s="104">
        <f t="shared" si="24"/>
        <v>0</v>
      </c>
      <c r="AI72" s="104">
        <f t="shared" si="24"/>
        <v>0</v>
      </c>
      <c r="AJ72" s="104">
        <f t="shared" si="24"/>
        <v>0</v>
      </c>
      <c r="AK72" s="104">
        <f t="shared" si="24"/>
        <v>0</v>
      </c>
      <c r="AL72" s="104">
        <f t="shared" si="24"/>
        <v>0</v>
      </c>
      <c r="AM72" s="104">
        <f t="shared" si="24"/>
        <v>0</v>
      </c>
      <c r="AN72" s="104">
        <f t="shared" si="24"/>
        <v>0</v>
      </c>
      <c r="AO72" s="104">
        <f t="shared" si="24"/>
        <v>0</v>
      </c>
      <c r="AP72" s="104">
        <f t="shared" si="24"/>
        <v>0</v>
      </c>
      <c r="AQ72" s="104">
        <f t="shared" si="24"/>
        <v>0</v>
      </c>
      <c r="AR72" s="104">
        <f t="shared" si="24"/>
        <v>0</v>
      </c>
      <c r="AS72" s="104">
        <f t="shared" si="24"/>
        <v>0</v>
      </c>
      <c r="AT72" s="104">
        <f t="shared" si="24"/>
        <v>0</v>
      </c>
    </row>
    <row r="73" spans="1:46" ht="30" hidden="1" customHeight="1" x14ac:dyDescent="0.25">
      <c r="A73" s="105"/>
      <c r="B73" s="106"/>
      <c r="C73" s="107"/>
      <c r="D73" s="108"/>
      <c r="E73" s="114"/>
      <c r="F73" s="113"/>
      <c r="G73" s="113"/>
      <c r="H73" s="111">
        <f t="shared" si="22"/>
        <v>0</v>
      </c>
      <c r="I73" s="112"/>
      <c r="J73" s="112"/>
      <c r="K73" s="112"/>
      <c r="L73" s="250"/>
      <c r="M73" s="251"/>
      <c r="N73" s="252"/>
      <c r="P73" s="249"/>
      <c r="Q73" s="104">
        <f t="shared" ref="Q73:AT73" si="25">IF(Q$32&lt;$I73,0,IF(Q$32=$I73,$H73,IF(Q$32&gt;((($J73-1)*$K73)+$I73),0,IF(ROUND((Q$32-$I73)/$K73,0)=ROUND((Q$32-$I73)/$K73,1),$H73,0))))</f>
        <v>0</v>
      </c>
      <c r="R73" s="104">
        <f t="shared" si="25"/>
        <v>0</v>
      </c>
      <c r="S73" s="104">
        <f t="shared" si="25"/>
        <v>0</v>
      </c>
      <c r="T73" s="104">
        <f t="shared" si="25"/>
        <v>0</v>
      </c>
      <c r="U73" s="104">
        <f t="shared" si="25"/>
        <v>0</v>
      </c>
      <c r="V73" s="104">
        <f t="shared" si="25"/>
        <v>0</v>
      </c>
      <c r="W73" s="104">
        <f t="shared" si="25"/>
        <v>0</v>
      </c>
      <c r="X73" s="104">
        <f t="shared" si="25"/>
        <v>0</v>
      </c>
      <c r="Y73" s="104">
        <f t="shared" si="25"/>
        <v>0</v>
      </c>
      <c r="Z73" s="104">
        <f t="shared" si="25"/>
        <v>0</v>
      </c>
      <c r="AA73" s="104">
        <f t="shared" si="25"/>
        <v>0</v>
      </c>
      <c r="AB73" s="104">
        <f t="shared" si="25"/>
        <v>0</v>
      </c>
      <c r="AC73" s="104">
        <f t="shared" si="25"/>
        <v>0</v>
      </c>
      <c r="AD73" s="104">
        <f t="shared" si="25"/>
        <v>0</v>
      </c>
      <c r="AE73" s="104">
        <f t="shared" si="25"/>
        <v>0</v>
      </c>
      <c r="AF73" s="104">
        <f t="shared" si="25"/>
        <v>0</v>
      </c>
      <c r="AG73" s="104">
        <f t="shared" si="25"/>
        <v>0</v>
      </c>
      <c r="AH73" s="104">
        <f t="shared" si="25"/>
        <v>0</v>
      </c>
      <c r="AI73" s="104">
        <f t="shared" si="25"/>
        <v>0</v>
      </c>
      <c r="AJ73" s="104">
        <f t="shared" si="25"/>
        <v>0</v>
      </c>
      <c r="AK73" s="104">
        <f t="shared" si="25"/>
        <v>0</v>
      </c>
      <c r="AL73" s="104">
        <f t="shared" si="25"/>
        <v>0</v>
      </c>
      <c r="AM73" s="104">
        <f t="shared" si="25"/>
        <v>0</v>
      </c>
      <c r="AN73" s="104">
        <f t="shared" si="25"/>
        <v>0</v>
      </c>
      <c r="AO73" s="104">
        <f t="shared" si="25"/>
        <v>0</v>
      </c>
      <c r="AP73" s="104">
        <f t="shared" si="25"/>
        <v>0</v>
      </c>
      <c r="AQ73" s="104">
        <f t="shared" si="25"/>
        <v>0</v>
      </c>
      <c r="AR73" s="104">
        <f t="shared" si="25"/>
        <v>0</v>
      </c>
      <c r="AS73" s="104">
        <f t="shared" si="25"/>
        <v>0</v>
      </c>
      <c r="AT73" s="104">
        <f t="shared" si="25"/>
        <v>0</v>
      </c>
    </row>
    <row r="74" spans="1:46" ht="30" hidden="1" customHeight="1" x14ac:dyDescent="0.25">
      <c r="A74" s="105"/>
      <c r="B74" s="106"/>
      <c r="C74" s="107"/>
      <c r="D74" s="108"/>
      <c r="E74" s="108"/>
      <c r="F74" s="113"/>
      <c r="G74" s="113"/>
      <c r="H74" s="111">
        <f t="shared" si="22"/>
        <v>0</v>
      </c>
      <c r="I74" s="112"/>
      <c r="J74" s="112"/>
      <c r="K74" s="112"/>
      <c r="L74" s="250"/>
      <c r="M74" s="251"/>
      <c r="N74" s="252"/>
      <c r="P74" s="249"/>
      <c r="Q74" s="104">
        <f t="shared" ref="Q74:AT74" si="26">IF(Q$32&lt;$I74,0,IF(Q$32=$I74,$H74,IF(Q$32&gt;((($J74-1)*$K74)+$I74),0,IF(ROUND((Q$32-$I74)/$K74,0)=ROUND((Q$32-$I74)/$K74,1),$H74,0))))</f>
        <v>0</v>
      </c>
      <c r="R74" s="104">
        <f t="shared" si="26"/>
        <v>0</v>
      </c>
      <c r="S74" s="104">
        <f t="shared" si="26"/>
        <v>0</v>
      </c>
      <c r="T74" s="104">
        <f t="shared" si="26"/>
        <v>0</v>
      </c>
      <c r="U74" s="104">
        <f t="shared" si="26"/>
        <v>0</v>
      </c>
      <c r="V74" s="104">
        <f t="shared" si="26"/>
        <v>0</v>
      </c>
      <c r="W74" s="104">
        <f t="shared" si="26"/>
        <v>0</v>
      </c>
      <c r="X74" s="104">
        <f t="shared" si="26"/>
        <v>0</v>
      </c>
      <c r="Y74" s="104">
        <f t="shared" si="26"/>
        <v>0</v>
      </c>
      <c r="Z74" s="104">
        <f t="shared" si="26"/>
        <v>0</v>
      </c>
      <c r="AA74" s="104">
        <f t="shared" si="26"/>
        <v>0</v>
      </c>
      <c r="AB74" s="104">
        <f t="shared" si="26"/>
        <v>0</v>
      </c>
      <c r="AC74" s="104">
        <f t="shared" si="26"/>
        <v>0</v>
      </c>
      <c r="AD74" s="104">
        <f t="shared" si="26"/>
        <v>0</v>
      </c>
      <c r="AE74" s="104">
        <f t="shared" si="26"/>
        <v>0</v>
      </c>
      <c r="AF74" s="104">
        <f t="shared" si="26"/>
        <v>0</v>
      </c>
      <c r="AG74" s="104">
        <f t="shared" si="26"/>
        <v>0</v>
      </c>
      <c r="AH74" s="104">
        <f t="shared" si="26"/>
        <v>0</v>
      </c>
      <c r="AI74" s="104">
        <f t="shared" si="26"/>
        <v>0</v>
      </c>
      <c r="AJ74" s="104">
        <f t="shared" si="26"/>
        <v>0</v>
      </c>
      <c r="AK74" s="104">
        <f t="shared" si="26"/>
        <v>0</v>
      </c>
      <c r="AL74" s="104">
        <f t="shared" si="26"/>
        <v>0</v>
      </c>
      <c r="AM74" s="104">
        <f t="shared" si="26"/>
        <v>0</v>
      </c>
      <c r="AN74" s="104">
        <f t="shared" si="26"/>
        <v>0</v>
      </c>
      <c r="AO74" s="104">
        <f t="shared" si="26"/>
        <v>0</v>
      </c>
      <c r="AP74" s="104">
        <f t="shared" si="26"/>
        <v>0</v>
      </c>
      <c r="AQ74" s="104">
        <f t="shared" si="26"/>
        <v>0</v>
      </c>
      <c r="AR74" s="104">
        <f t="shared" si="26"/>
        <v>0</v>
      </c>
      <c r="AS74" s="104">
        <f t="shared" si="26"/>
        <v>0</v>
      </c>
      <c r="AT74" s="104">
        <f t="shared" si="26"/>
        <v>0</v>
      </c>
    </row>
    <row r="75" spans="1:46" ht="30" hidden="1" customHeight="1" x14ac:dyDescent="0.25">
      <c r="A75" s="115"/>
      <c r="B75" s="106"/>
      <c r="C75" s="107"/>
      <c r="D75" s="108"/>
      <c r="E75" s="108"/>
      <c r="F75" s="113"/>
      <c r="G75" s="113"/>
      <c r="H75" s="111">
        <f t="shared" si="22"/>
        <v>0</v>
      </c>
      <c r="I75" s="112"/>
      <c r="J75" s="112"/>
      <c r="K75" s="112"/>
      <c r="L75" s="250"/>
      <c r="M75" s="251"/>
      <c r="N75" s="252"/>
      <c r="P75" s="249"/>
      <c r="Q75" s="104">
        <f t="shared" ref="Q75:AT75" si="27">IF(Q$32&lt;$I75,0,IF(Q$32=$I75,$H75,IF(Q$32&gt;((($J75-1)*$K75)+$I75),0,IF(ROUND((Q$32-$I75)/$K75,0)=ROUND((Q$32-$I75)/$K75,1),$H75,0))))</f>
        <v>0</v>
      </c>
      <c r="R75" s="104">
        <f t="shared" si="27"/>
        <v>0</v>
      </c>
      <c r="S75" s="104">
        <f t="shared" si="27"/>
        <v>0</v>
      </c>
      <c r="T75" s="104">
        <f t="shared" si="27"/>
        <v>0</v>
      </c>
      <c r="U75" s="104">
        <f t="shared" si="27"/>
        <v>0</v>
      </c>
      <c r="V75" s="104">
        <f t="shared" si="27"/>
        <v>0</v>
      </c>
      <c r="W75" s="104">
        <f t="shared" si="27"/>
        <v>0</v>
      </c>
      <c r="X75" s="104">
        <f t="shared" si="27"/>
        <v>0</v>
      </c>
      <c r="Y75" s="104">
        <f t="shared" si="27"/>
        <v>0</v>
      </c>
      <c r="Z75" s="104">
        <f t="shared" si="27"/>
        <v>0</v>
      </c>
      <c r="AA75" s="104">
        <f t="shared" si="27"/>
        <v>0</v>
      </c>
      <c r="AB75" s="104">
        <f t="shared" si="27"/>
        <v>0</v>
      </c>
      <c r="AC75" s="104">
        <f t="shared" si="27"/>
        <v>0</v>
      </c>
      <c r="AD75" s="104">
        <f t="shared" si="27"/>
        <v>0</v>
      </c>
      <c r="AE75" s="104">
        <f t="shared" si="27"/>
        <v>0</v>
      </c>
      <c r="AF75" s="104">
        <f t="shared" si="27"/>
        <v>0</v>
      </c>
      <c r="AG75" s="104">
        <f t="shared" si="27"/>
        <v>0</v>
      </c>
      <c r="AH75" s="104">
        <f t="shared" si="27"/>
        <v>0</v>
      </c>
      <c r="AI75" s="104">
        <f t="shared" si="27"/>
        <v>0</v>
      </c>
      <c r="AJ75" s="104">
        <f t="shared" si="27"/>
        <v>0</v>
      </c>
      <c r="AK75" s="104">
        <f t="shared" si="27"/>
        <v>0</v>
      </c>
      <c r="AL75" s="104">
        <f t="shared" si="27"/>
        <v>0</v>
      </c>
      <c r="AM75" s="104">
        <f t="shared" si="27"/>
        <v>0</v>
      </c>
      <c r="AN75" s="104">
        <f t="shared" si="27"/>
        <v>0</v>
      </c>
      <c r="AO75" s="104">
        <f t="shared" si="27"/>
        <v>0</v>
      </c>
      <c r="AP75" s="104">
        <f t="shared" si="27"/>
        <v>0</v>
      </c>
      <c r="AQ75" s="104">
        <f t="shared" si="27"/>
        <v>0</v>
      </c>
      <c r="AR75" s="104">
        <f t="shared" si="27"/>
        <v>0</v>
      </c>
      <c r="AS75" s="104">
        <f t="shared" si="27"/>
        <v>0</v>
      </c>
      <c r="AT75" s="104">
        <f t="shared" si="27"/>
        <v>0</v>
      </c>
    </row>
    <row r="76" spans="1:46" ht="30" hidden="1" customHeight="1" x14ac:dyDescent="0.25">
      <c r="A76" s="105"/>
      <c r="B76" s="106"/>
      <c r="C76" s="107"/>
      <c r="D76" s="108"/>
      <c r="E76" s="116"/>
      <c r="F76" s="113"/>
      <c r="G76" s="113"/>
      <c r="H76" s="111">
        <f t="shared" si="22"/>
        <v>0</v>
      </c>
      <c r="I76" s="112"/>
      <c r="J76" s="112"/>
      <c r="K76" s="112"/>
      <c r="L76" s="250"/>
      <c r="M76" s="251"/>
      <c r="N76" s="252"/>
      <c r="P76" s="249"/>
      <c r="Q76" s="104">
        <f t="shared" ref="Q76:AT76" si="28">IF(Q$32&lt;$I76,0,IF(Q$32=$I76,$H76,IF(Q$32&gt;((($J76-1)*$K76)+$I76),0,IF(ROUND((Q$32-$I76)/$K76,0)=ROUND((Q$32-$I76)/$K76,1),$H76,0))))</f>
        <v>0</v>
      </c>
      <c r="R76" s="104">
        <f t="shared" si="28"/>
        <v>0</v>
      </c>
      <c r="S76" s="104">
        <f t="shared" si="28"/>
        <v>0</v>
      </c>
      <c r="T76" s="104">
        <f t="shared" si="28"/>
        <v>0</v>
      </c>
      <c r="U76" s="104">
        <f t="shared" si="28"/>
        <v>0</v>
      </c>
      <c r="V76" s="104">
        <f t="shared" si="28"/>
        <v>0</v>
      </c>
      <c r="W76" s="104">
        <f t="shared" si="28"/>
        <v>0</v>
      </c>
      <c r="X76" s="104">
        <f t="shared" si="28"/>
        <v>0</v>
      </c>
      <c r="Y76" s="104">
        <f t="shared" si="28"/>
        <v>0</v>
      </c>
      <c r="Z76" s="104">
        <f t="shared" si="28"/>
        <v>0</v>
      </c>
      <c r="AA76" s="104">
        <f t="shared" si="28"/>
        <v>0</v>
      </c>
      <c r="AB76" s="104">
        <f t="shared" si="28"/>
        <v>0</v>
      </c>
      <c r="AC76" s="104">
        <f t="shared" si="28"/>
        <v>0</v>
      </c>
      <c r="AD76" s="104">
        <f t="shared" si="28"/>
        <v>0</v>
      </c>
      <c r="AE76" s="104">
        <f t="shared" si="28"/>
        <v>0</v>
      </c>
      <c r="AF76" s="104">
        <f t="shared" si="28"/>
        <v>0</v>
      </c>
      <c r="AG76" s="104">
        <f t="shared" si="28"/>
        <v>0</v>
      </c>
      <c r="AH76" s="104">
        <f t="shared" si="28"/>
        <v>0</v>
      </c>
      <c r="AI76" s="104">
        <f t="shared" si="28"/>
        <v>0</v>
      </c>
      <c r="AJ76" s="104">
        <f t="shared" si="28"/>
        <v>0</v>
      </c>
      <c r="AK76" s="104">
        <f t="shared" si="28"/>
        <v>0</v>
      </c>
      <c r="AL76" s="104">
        <f t="shared" si="28"/>
        <v>0</v>
      </c>
      <c r="AM76" s="104">
        <f t="shared" si="28"/>
        <v>0</v>
      </c>
      <c r="AN76" s="104">
        <f t="shared" si="28"/>
        <v>0</v>
      </c>
      <c r="AO76" s="104">
        <f t="shared" si="28"/>
        <v>0</v>
      </c>
      <c r="AP76" s="104">
        <f t="shared" si="28"/>
        <v>0</v>
      </c>
      <c r="AQ76" s="104">
        <f t="shared" si="28"/>
        <v>0</v>
      </c>
      <c r="AR76" s="104">
        <f t="shared" si="28"/>
        <v>0</v>
      </c>
      <c r="AS76" s="104">
        <f t="shared" si="28"/>
        <v>0</v>
      </c>
      <c r="AT76" s="104">
        <f t="shared" si="28"/>
        <v>0</v>
      </c>
    </row>
    <row r="77" spans="1:46" ht="30" hidden="1" customHeight="1" x14ac:dyDescent="0.25">
      <c r="A77" s="105"/>
      <c r="B77" s="106"/>
      <c r="C77" s="107"/>
      <c r="D77" s="108"/>
      <c r="E77" s="108"/>
      <c r="F77" s="113"/>
      <c r="G77" s="113"/>
      <c r="H77" s="111">
        <f t="shared" si="22"/>
        <v>0</v>
      </c>
      <c r="I77" s="112"/>
      <c r="J77" s="112"/>
      <c r="K77" s="112"/>
      <c r="L77" s="250"/>
      <c r="M77" s="251"/>
      <c r="N77" s="252"/>
      <c r="P77" s="249"/>
      <c r="Q77" s="104">
        <f t="shared" ref="Q77:AT77" si="29">IF(Q$32&lt;$I77,0,IF(Q$32=$I77,$H77,IF(Q$32&gt;((($J77-1)*$K77)+$I77),0,IF(ROUND((Q$32-$I77)/$K77,0)=ROUND((Q$32-$I77)/$K77,1),$H77,0))))</f>
        <v>0</v>
      </c>
      <c r="R77" s="104">
        <f t="shared" si="29"/>
        <v>0</v>
      </c>
      <c r="S77" s="104">
        <f t="shared" si="29"/>
        <v>0</v>
      </c>
      <c r="T77" s="104">
        <f t="shared" si="29"/>
        <v>0</v>
      </c>
      <c r="U77" s="104">
        <f t="shared" si="29"/>
        <v>0</v>
      </c>
      <c r="V77" s="104">
        <f t="shared" si="29"/>
        <v>0</v>
      </c>
      <c r="W77" s="104">
        <f t="shared" si="29"/>
        <v>0</v>
      </c>
      <c r="X77" s="104">
        <f t="shared" si="29"/>
        <v>0</v>
      </c>
      <c r="Y77" s="104">
        <f t="shared" si="29"/>
        <v>0</v>
      </c>
      <c r="Z77" s="104">
        <f t="shared" si="29"/>
        <v>0</v>
      </c>
      <c r="AA77" s="104">
        <f t="shared" si="29"/>
        <v>0</v>
      </c>
      <c r="AB77" s="104">
        <f t="shared" si="29"/>
        <v>0</v>
      </c>
      <c r="AC77" s="104">
        <f t="shared" si="29"/>
        <v>0</v>
      </c>
      <c r="AD77" s="104">
        <f t="shared" si="29"/>
        <v>0</v>
      </c>
      <c r="AE77" s="104">
        <f t="shared" si="29"/>
        <v>0</v>
      </c>
      <c r="AF77" s="104">
        <f t="shared" si="29"/>
        <v>0</v>
      </c>
      <c r="AG77" s="104">
        <f t="shared" si="29"/>
        <v>0</v>
      </c>
      <c r="AH77" s="104">
        <f t="shared" si="29"/>
        <v>0</v>
      </c>
      <c r="AI77" s="104">
        <f t="shared" si="29"/>
        <v>0</v>
      </c>
      <c r="AJ77" s="104">
        <f t="shared" si="29"/>
        <v>0</v>
      </c>
      <c r="AK77" s="104">
        <f t="shared" si="29"/>
        <v>0</v>
      </c>
      <c r="AL77" s="104">
        <f t="shared" si="29"/>
        <v>0</v>
      </c>
      <c r="AM77" s="104">
        <f t="shared" si="29"/>
        <v>0</v>
      </c>
      <c r="AN77" s="104">
        <f t="shared" si="29"/>
        <v>0</v>
      </c>
      <c r="AO77" s="104">
        <f t="shared" si="29"/>
        <v>0</v>
      </c>
      <c r="AP77" s="104">
        <f t="shared" si="29"/>
        <v>0</v>
      </c>
      <c r="AQ77" s="104">
        <f t="shared" si="29"/>
        <v>0</v>
      </c>
      <c r="AR77" s="104">
        <f t="shared" si="29"/>
        <v>0</v>
      </c>
      <c r="AS77" s="104">
        <f t="shared" si="29"/>
        <v>0</v>
      </c>
      <c r="AT77" s="104">
        <f t="shared" si="29"/>
        <v>0</v>
      </c>
    </row>
    <row r="78" spans="1:46" ht="30" hidden="1" customHeight="1" x14ac:dyDescent="0.25">
      <c r="A78" s="105"/>
      <c r="B78" s="106"/>
      <c r="C78" s="107"/>
      <c r="D78" s="108"/>
      <c r="E78" s="108"/>
      <c r="F78" s="113"/>
      <c r="G78" s="113"/>
      <c r="H78" s="111">
        <f t="shared" si="22"/>
        <v>0</v>
      </c>
      <c r="I78" s="112"/>
      <c r="J78" s="112"/>
      <c r="K78" s="112"/>
      <c r="L78" s="250"/>
      <c r="M78" s="251"/>
      <c r="N78" s="252"/>
      <c r="P78" s="249"/>
      <c r="Q78" s="104">
        <f t="shared" ref="Q78:AT78" si="30">IF(Q$32&lt;$I78,0,IF(Q$32=$I78,$H78,IF(Q$32&gt;((($J78-1)*$K78)+$I78),0,IF(ROUND((Q$32-$I78)/$K78,0)=ROUND((Q$32-$I78)/$K78,1),$H78,0))))</f>
        <v>0</v>
      </c>
      <c r="R78" s="104">
        <f t="shared" si="30"/>
        <v>0</v>
      </c>
      <c r="S78" s="104">
        <f t="shared" si="30"/>
        <v>0</v>
      </c>
      <c r="T78" s="104">
        <f t="shared" si="30"/>
        <v>0</v>
      </c>
      <c r="U78" s="104">
        <f t="shared" si="30"/>
        <v>0</v>
      </c>
      <c r="V78" s="104">
        <f t="shared" si="30"/>
        <v>0</v>
      </c>
      <c r="W78" s="104">
        <f t="shared" si="30"/>
        <v>0</v>
      </c>
      <c r="X78" s="104">
        <f t="shared" si="30"/>
        <v>0</v>
      </c>
      <c r="Y78" s="104">
        <f t="shared" si="30"/>
        <v>0</v>
      </c>
      <c r="Z78" s="104">
        <f t="shared" si="30"/>
        <v>0</v>
      </c>
      <c r="AA78" s="104">
        <f t="shared" si="30"/>
        <v>0</v>
      </c>
      <c r="AB78" s="104">
        <f t="shared" si="30"/>
        <v>0</v>
      </c>
      <c r="AC78" s="104">
        <f t="shared" si="30"/>
        <v>0</v>
      </c>
      <c r="AD78" s="104">
        <f t="shared" si="30"/>
        <v>0</v>
      </c>
      <c r="AE78" s="104">
        <f t="shared" si="30"/>
        <v>0</v>
      </c>
      <c r="AF78" s="104">
        <f t="shared" si="30"/>
        <v>0</v>
      </c>
      <c r="AG78" s="104">
        <f t="shared" si="30"/>
        <v>0</v>
      </c>
      <c r="AH78" s="104">
        <f t="shared" si="30"/>
        <v>0</v>
      </c>
      <c r="AI78" s="104">
        <f t="shared" si="30"/>
        <v>0</v>
      </c>
      <c r="AJ78" s="104">
        <f t="shared" si="30"/>
        <v>0</v>
      </c>
      <c r="AK78" s="104">
        <f t="shared" si="30"/>
        <v>0</v>
      </c>
      <c r="AL78" s="104">
        <f t="shared" si="30"/>
        <v>0</v>
      </c>
      <c r="AM78" s="104">
        <f t="shared" si="30"/>
        <v>0</v>
      </c>
      <c r="AN78" s="104">
        <f t="shared" si="30"/>
        <v>0</v>
      </c>
      <c r="AO78" s="104">
        <f t="shared" si="30"/>
        <v>0</v>
      </c>
      <c r="AP78" s="104">
        <f t="shared" si="30"/>
        <v>0</v>
      </c>
      <c r="AQ78" s="104">
        <f t="shared" si="30"/>
        <v>0</v>
      </c>
      <c r="AR78" s="104">
        <f t="shared" si="30"/>
        <v>0</v>
      </c>
      <c r="AS78" s="104">
        <f t="shared" si="30"/>
        <v>0</v>
      </c>
      <c r="AT78" s="104">
        <f t="shared" si="30"/>
        <v>0</v>
      </c>
    </row>
    <row r="79" spans="1:46" ht="30" hidden="1" customHeight="1" x14ac:dyDescent="0.25">
      <c r="A79" s="105"/>
      <c r="B79" s="106"/>
      <c r="C79" s="107"/>
      <c r="D79" s="108"/>
      <c r="E79" s="108"/>
      <c r="F79" s="113"/>
      <c r="G79" s="113"/>
      <c r="H79" s="111">
        <f t="shared" si="22"/>
        <v>0</v>
      </c>
      <c r="I79" s="112"/>
      <c r="J79" s="112"/>
      <c r="K79" s="112"/>
      <c r="L79" s="250"/>
      <c r="M79" s="251"/>
      <c r="N79" s="252"/>
      <c r="P79" s="249"/>
      <c r="Q79" s="104">
        <f t="shared" ref="Q79:AT79" si="31">IF(Q$32&lt;$I79,0,IF(Q$32=$I79,$H79,IF(Q$32&gt;((($J79-1)*$K79)+$I79),0,IF(ROUND((Q$32-$I79)/$K79,0)=ROUND((Q$32-$I79)/$K79,1),$H79,0))))</f>
        <v>0</v>
      </c>
      <c r="R79" s="104">
        <f t="shared" si="31"/>
        <v>0</v>
      </c>
      <c r="S79" s="104">
        <f t="shared" si="31"/>
        <v>0</v>
      </c>
      <c r="T79" s="104">
        <f t="shared" si="31"/>
        <v>0</v>
      </c>
      <c r="U79" s="104">
        <f t="shared" si="31"/>
        <v>0</v>
      </c>
      <c r="V79" s="104">
        <f t="shared" si="31"/>
        <v>0</v>
      </c>
      <c r="W79" s="104">
        <f t="shared" si="31"/>
        <v>0</v>
      </c>
      <c r="X79" s="104">
        <f t="shared" si="31"/>
        <v>0</v>
      </c>
      <c r="Y79" s="104">
        <f t="shared" si="31"/>
        <v>0</v>
      </c>
      <c r="Z79" s="104">
        <f t="shared" si="31"/>
        <v>0</v>
      </c>
      <c r="AA79" s="104">
        <f t="shared" si="31"/>
        <v>0</v>
      </c>
      <c r="AB79" s="104">
        <f t="shared" si="31"/>
        <v>0</v>
      </c>
      <c r="AC79" s="104">
        <f t="shared" si="31"/>
        <v>0</v>
      </c>
      <c r="AD79" s="104">
        <f t="shared" si="31"/>
        <v>0</v>
      </c>
      <c r="AE79" s="104">
        <f t="shared" si="31"/>
        <v>0</v>
      </c>
      <c r="AF79" s="104">
        <f t="shared" si="31"/>
        <v>0</v>
      </c>
      <c r="AG79" s="104">
        <f t="shared" si="31"/>
        <v>0</v>
      </c>
      <c r="AH79" s="104">
        <f t="shared" si="31"/>
        <v>0</v>
      </c>
      <c r="AI79" s="104">
        <f t="shared" si="31"/>
        <v>0</v>
      </c>
      <c r="AJ79" s="104">
        <f t="shared" si="31"/>
        <v>0</v>
      </c>
      <c r="AK79" s="104">
        <f t="shared" si="31"/>
        <v>0</v>
      </c>
      <c r="AL79" s="104">
        <f t="shared" si="31"/>
        <v>0</v>
      </c>
      <c r="AM79" s="104">
        <f t="shared" si="31"/>
        <v>0</v>
      </c>
      <c r="AN79" s="104">
        <f t="shared" si="31"/>
        <v>0</v>
      </c>
      <c r="AO79" s="104">
        <f t="shared" si="31"/>
        <v>0</v>
      </c>
      <c r="AP79" s="104">
        <f t="shared" si="31"/>
        <v>0</v>
      </c>
      <c r="AQ79" s="104">
        <f t="shared" si="31"/>
        <v>0</v>
      </c>
      <c r="AR79" s="104">
        <f t="shared" si="31"/>
        <v>0</v>
      </c>
      <c r="AS79" s="104">
        <f t="shared" si="31"/>
        <v>0</v>
      </c>
      <c r="AT79" s="104">
        <f t="shared" si="31"/>
        <v>0</v>
      </c>
    </row>
    <row r="80" spans="1:46" ht="30" hidden="1" customHeight="1" x14ac:dyDescent="0.25">
      <c r="A80" s="105"/>
      <c r="B80" s="106"/>
      <c r="C80" s="107"/>
      <c r="D80" s="108"/>
      <c r="E80" s="108"/>
      <c r="F80" s="113"/>
      <c r="G80" s="113"/>
      <c r="H80" s="111">
        <f t="shared" si="22"/>
        <v>0</v>
      </c>
      <c r="I80" s="112"/>
      <c r="J80" s="112"/>
      <c r="K80" s="112"/>
      <c r="L80" s="250"/>
      <c r="M80" s="251"/>
      <c r="N80" s="252"/>
      <c r="P80" s="249"/>
      <c r="Q80" s="104">
        <f t="shared" ref="Q80:AT80" si="32">IF(Q$32&lt;$I80,0,IF(Q$32=$I80,$H80,IF(Q$32&gt;((($J80-1)*$K80)+$I80),0,IF(ROUND((Q$32-$I80)/$K80,0)=ROUND((Q$32-$I80)/$K80,1),$H80,0))))</f>
        <v>0</v>
      </c>
      <c r="R80" s="104">
        <f t="shared" si="32"/>
        <v>0</v>
      </c>
      <c r="S80" s="104">
        <f t="shared" si="32"/>
        <v>0</v>
      </c>
      <c r="T80" s="104">
        <f t="shared" si="32"/>
        <v>0</v>
      </c>
      <c r="U80" s="104">
        <f t="shared" si="32"/>
        <v>0</v>
      </c>
      <c r="V80" s="104">
        <f t="shared" si="32"/>
        <v>0</v>
      </c>
      <c r="W80" s="104">
        <f t="shared" si="32"/>
        <v>0</v>
      </c>
      <c r="X80" s="104">
        <f t="shared" si="32"/>
        <v>0</v>
      </c>
      <c r="Y80" s="104">
        <f t="shared" si="32"/>
        <v>0</v>
      </c>
      <c r="Z80" s="104">
        <f t="shared" si="32"/>
        <v>0</v>
      </c>
      <c r="AA80" s="104">
        <f t="shared" si="32"/>
        <v>0</v>
      </c>
      <c r="AB80" s="104">
        <f t="shared" si="32"/>
        <v>0</v>
      </c>
      <c r="AC80" s="104">
        <f t="shared" si="32"/>
        <v>0</v>
      </c>
      <c r="AD80" s="104">
        <f t="shared" si="32"/>
        <v>0</v>
      </c>
      <c r="AE80" s="104">
        <f t="shared" si="32"/>
        <v>0</v>
      </c>
      <c r="AF80" s="104">
        <f t="shared" si="32"/>
        <v>0</v>
      </c>
      <c r="AG80" s="104">
        <f t="shared" si="32"/>
        <v>0</v>
      </c>
      <c r="AH80" s="104">
        <f t="shared" si="32"/>
        <v>0</v>
      </c>
      <c r="AI80" s="104">
        <f t="shared" si="32"/>
        <v>0</v>
      </c>
      <c r="AJ80" s="104">
        <f t="shared" si="32"/>
        <v>0</v>
      </c>
      <c r="AK80" s="104">
        <f t="shared" si="32"/>
        <v>0</v>
      </c>
      <c r="AL80" s="104">
        <f t="shared" si="32"/>
        <v>0</v>
      </c>
      <c r="AM80" s="104">
        <f t="shared" si="32"/>
        <v>0</v>
      </c>
      <c r="AN80" s="104">
        <f t="shared" si="32"/>
        <v>0</v>
      </c>
      <c r="AO80" s="104">
        <f t="shared" si="32"/>
        <v>0</v>
      </c>
      <c r="AP80" s="104">
        <f t="shared" si="32"/>
        <v>0</v>
      </c>
      <c r="AQ80" s="104">
        <f t="shared" si="32"/>
        <v>0</v>
      </c>
      <c r="AR80" s="104">
        <f t="shared" si="32"/>
        <v>0</v>
      </c>
      <c r="AS80" s="104">
        <f t="shared" si="32"/>
        <v>0</v>
      </c>
      <c r="AT80" s="104">
        <f t="shared" si="32"/>
        <v>0</v>
      </c>
    </row>
    <row r="81" spans="1:46" ht="30" hidden="1" customHeight="1" x14ac:dyDescent="0.25">
      <c r="A81" s="105"/>
      <c r="B81" s="106"/>
      <c r="C81" s="107"/>
      <c r="D81" s="108"/>
      <c r="E81" s="109"/>
      <c r="F81" s="113"/>
      <c r="G81" s="113"/>
      <c r="H81" s="111">
        <f t="shared" si="22"/>
        <v>0</v>
      </c>
      <c r="I81" s="112"/>
      <c r="J81" s="112"/>
      <c r="K81" s="112"/>
      <c r="L81" s="250"/>
      <c r="M81" s="251"/>
      <c r="N81" s="252"/>
      <c r="P81" s="249"/>
      <c r="Q81" s="104">
        <f t="shared" ref="Q81:AT81" si="33">IF(Q$32&lt;$I81,0,IF(Q$32=$I81,$H81,IF(Q$32&gt;((($J81-1)*$K81)+$I81),0,IF(ROUND((Q$32-$I81)/$K81,0)=ROUND((Q$32-$I81)/$K81,1),$H81,0))))</f>
        <v>0</v>
      </c>
      <c r="R81" s="104">
        <f t="shared" si="33"/>
        <v>0</v>
      </c>
      <c r="S81" s="104">
        <f t="shared" si="33"/>
        <v>0</v>
      </c>
      <c r="T81" s="104">
        <f t="shared" si="33"/>
        <v>0</v>
      </c>
      <c r="U81" s="104">
        <f t="shared" si="33"/>
        <v>0</v>
      </c>
      <c r="V81" s="104">
        <f t="shared" si="33"/>
        <v>0</v>
      </c>
      <c r="W81" s="104">
        <f t="shared" si="33"/>
        <v>0</v>
      </c>
      <c r="X81" s="104">
        <f t="shared" si="33"/>
        <v>0</v>
      </c>
      <c r="Y81" s="104">
        <f t="shared" si="33"/>
        <v>0</v>
      </c>
      <c r="Z81" s="104">
        <f t="shared" si="33"/>
        <v>0</v>
      </c>
      <c r="AA81" s="104">
        <f t="shared" si="33"/>
        <v>0</v>
      </c>
      <c r="AB81" s="104">
        <f t="shared" si="33"/>
        <v>0</v>
      </c>
      <c r="AC81" s="104">
        <f t="shared" si="33"/>
        <v>0</v>
      </c>
      <c r="AD81" s="104">
        <f t="shared" si="33"/>
        <v>0</v>
      </c>
      <c r="AE81" s="104">
        <f t="shared" si="33"/>
        <v>0</v>
      </c>
      <c r="AF81" s="104">
        <f t="shared" si="33"/>
        <v>0</v>
      </c>
      <c r="AG81" s="104">
        <f t="shared" si="33"/>
        <v>0</v>
      </c>
      <c r="AH81" s="104">
        <f t="shared" si="33"/>
        <v>0</v>
      </c>
      <c r="AI81" s="104">
        <f t="shared" si="33"/>
        <v>0</v>
      </c>
      <c r="AJ81" s="104">
        <f t="shared" si="33"/>
        <v>0</v>
      </c>
      <c r="AK81" s="104">
        <f t="shared" si="33"/>
        <v>0</v>
      </c>
      <c r="AL81" s="104">
        <f t="shared" si="33"/>
        <v>0</v>
      </c>
      <c r="AM81" s="104">
        <f t="shared" si="33"/>
        <v>0</v>
      </c>
      <c r="AN81" s="104">
        <f t="shared" si="33"/>
        <v>0</v>
      </c>
      <c r="AO81" s="104">
        <f t="shared" si="33"/>
        <v>0</v>
      </c>
      <c r="AP81" s="104">
        <f t="shared" si="33"/>
        <v>0</v>
      </c>
      <c r="AQ81" s="104">
        <f t="shared" si="33"/>
        <v>0</v>
      </c>
      <c r="AR81" s="104">
        <f t="shared" si="33"/>
        <v>0</v>
      </c>
      <c r="AS81" s="104">
        <f t="shared" si="33"/>
        <v>0</v>
      </c>
      <c r="AT81" s="104">
        <f t="shared" si="33"/>
        <v>0</v>
      </c>
    </row>
    <row r="82" spans="1:46" ht="30" hidden="1" customHeight="1" x14ac:dyDescent="0.25">
      <c r="A82" s="105"/>
      <c r="B82" s="106"/>
      <c r="C82" s="107"/>
      <c r="D82" s="108"/>
      <c r="E82" s="108"/>
      <c r="F82" s="113"/>
      <c r="G82" s="113"/>
      <c r="H82" s="111">
        <f t="shared" si="22"/>
        <v>0</v>
      </c>
      <c r="I82" s="112"/>
      <c r="J82" s="112"/>
      <c r="K82" s="112"/>
      <c r="L82" s="250"/>
      <c r="M82" s="251"/>
      <c r="N82" s="252"/>
      <c r="P82" s="249"/>
      <c r="Q82" s="104">
        <f t="shared" ref="Q82:AT82" si="34">IF(Q$32&lt;$I82,0,IF(Q$32=$I82,$H82,IF(Q$32&gt;((($J82-1)*$K82)+$I82),0,IF(ROUND((Q$32-$I82)/$K82,0)=ROUND((Q$32-$I82)/$K82,1),$H82,0))))</f>
        <v>0</v>
      </c>
      <c r="R82" s="104">
        <f t="shared" si="34"/>
        <v>0</v>
      </c>
      <c r="S82" s="104">
        <f t="shared" si="34"/>
        <v>0</v>
      </c>
      <c r="T82" s="104">
        <f t="shared" si="34"/>
        <v>0</v>
      </c>
      <c r="U82" s="104">
        <f t="shared" si="34"/>
        <v>0</v>
      </c>
      <c r="V82" s="104">
        <f t="shared" si="34"/>
        <v>0</v>
      </c>
      <c r="W82" s="104">
        <f t="shared" si="34"/>
        <v>0</v>
      </c>
      <c r="X82" s="104">
        <f t="shared" si="34"/>
        <v>0</v>
      </c>
      <c r="Y82" s="104">
        <f t="shared" si="34"/>
        <v>0</v>
      </c>
      <c r="Z82" s="104">
        <f t="shared" si="34"/>
        <v>0</v>
      </c>
      <c r="AA82" s="104">
        <f t="shared" si="34"/>
        <v>0</v>
      </c>
      <c r="AB82" s="104">
        <f t="shared" si="34"/>
        <v>0</v>
      </c>
      <c r="AC82" s="104">
        <f t="shared" si="34"/>
        <v>0</v>
      </c>
      <c r="AD82" s="104">
        <f t="shared" si="34"/>
        <v>0</v>
      </c>
      <c r="AE82" s="104">
        <f t="shared" si="34"/>
        <v>0</v>
      </c>
      <c r="AF82" s="104">
        <f t="shared" si="34"/>
        <v>0</v>
      </c>
      <c r="AG82" s="104">
        <f t="shared" si="34"/>
        <v>0</v>
      </c>
      <c r="AH82" s="104">
        <f t="shared" si="34"/>
        <v>0</v>
      </c>
      <c r="AI82" s="104">
        <f t="shared" si="34"/>
        <v>0</v>
      </c>
      <c r="AJ82" s="104">
        <f t="shared" si="34"/>
        <v>0</v>
      </c>
      <c r="AK82" s="104">
        <f t="shared" si="34"/>
        <v>0</v>
      </c>
      <c r="AL82" s="104">
        <f t="shared" si="34"/>
        <v>0</v>
      </c>
      <c r="AM82" s="104">
        <f t="shared" si="34"/>
        <v>0</v>
      </c>
      <c r="AN82" s="104">
        <f t="shared" si="34"/>
        <v>0</v>
      </c>
      <c r="AO82" s="104">
        <f t="shared" si="34"/>
        <v>0</v>
      </c>
      <c r="AP82" s="104">
        <f t="shared" si="34"/>
        <v>0</v>
      </c>
      <c r="AQ82" s="104">
        <f t="shared" si="34"/>
        <v>0</v>
      </c>
      <c r="AR82" s="104">
        <f t="shared" si="34"/>
        <v>0</v>
      </c>
      <c r="AS82" s="104">
        <f t="shared" si="34"/>
        <v>0</v>
      </c>
      <c r="AT82" s="104">
        <f t="shared" si="34"/>
        <v>0</v>
      </c>
    </row>
    <row r="83" spans="1:46" ht="30" hidden="1" customHeight="1" x14ac:dyDescent="0.25">
      <c r="A83" s="117"/>
      <c r="B83" s="118"/>
      <c r="C83" s="119"/>
      <c r="D83" s="120"/>
      <c r="E83" s="120"/>
      <c r="F83" s="121"/>
      <c r="G83" s="121"/>
      <c r="H83" s="122">
        <f t="shared" si="22"/>
        <v>0</v>
      </c>
      <c r="I83" s="123"/>
      <c r="J83" s="123"/>
      <c r="K83" s="123"/>
      <c r="L83" s="253"/>
      <c r="M83" s="254"/>
      <c r="N83" s="255"/>
      <c r="P83" s="249"/>
      <c r="Q83" s="104">
        <f t="shared" ref="Q83:AT83" si="35">IF(Q$32&lt;$I83,0,IF(Q$32=$I83,$H83,IF(Q$32&gt;((($J83-1)*$K83)+$I83),0,IF(ROUND((Q$32-$I83)/$K83,0)=ROUND((Q$32-$I83)/$K83,1),$H83,0))))</f>
        <v>0</v>
      </c>
      <c r="R83" s="104">
        <f t="shared" si="35"/>
        <v>0</v>
      </c>
      <c r="S83" s="104">
        <f t="shared" si="35"/>
        <v>0</v>
      </c>
      <c r="T83" s="104">
        <f t="shared" si="35"/>
        <v>0</v>
      </c>
      <c r="U83" s="104">
        <f t="shared" si="35"/>
        <v>0</v>
      </c>
      <c r="V83" s="104">
        <f t="shared" si="35"/>
        <v>0</v>
      </c>
      <c r="W83" s="104">
        <f t="shared" si="35"/>
        <v>0</v>
      </c>
      <c r="X83" s="104">
        <f t="shared" si="35"/>
        <v>0</v>
      </c>
      <c r="Y83" s="104">
        <f t="shared" si="35"/>
        <v>0</v>
      </c>
      <c r="Z83" s="104">
        <f t="shared" si="35"/>
        <v>0</v>
      </c>
      <c r="AA83" s="104">
        <f t="shared" si="35"/>
        <v>0</v>
      </c>
      <c r="AB83" s="104">
        <f t="shared" si="35"/>
        <v>0</v>
      </c>
      <c r="AC83" s="104">
        <f t="shared" si="35"/>
        <v>0</v>
      </c>
      <c r="AD83" s="104">
        <f t="shared" si="35"/>
        <v>0</v>
      </c>
      <c r="AE83" s="104">
        <f t="shared" si="35"/>
        <v>0</v>
      </c>
      <c r="AF83" s="104">
        <f t="shared" si="35"/>
        <v>0</v>
      </c>
      <c r="AG83" s="104">
        <f t="shared" si="35"/>
        <v>0</v>
      </c>
      <c r="AH83" s="104">
        <f t="shared" si="35"/>
        <v>0</v>
      </c>
      <c r="AI83" s="104">
        <f t="shared" si="35"/>
        <v>0</v>
      </c>
      <c r="AJ83" s="104">
        <f t="shared" si="35"/>
        <v>0</v>
      </c>
      <c r="AK83" s="104">
        <f t="shared" si="35"/>
        <v>0</v>
      </c>
      <c r="AL83" s="104">
        <f t="shared" si="35"/>
        <v>0</v>
      </c>
      <c r="AM83" s="104">
        <f t="shared" si="35"/>
        <v>0</v>
      </c>
      <c r="AN83" s="104">
        <f t="shared" si="35"/>
        <v>0</v>
      </c>
      <c r="AO83" s="104">
        <f t="shared" si="35"/>
        <v>0</v>
      </c>
      <c r="AP83" s="104">
        <f t="shared" si="35"/>
        <v>0</v>
      </c>
      <c r="AQ83" s="104">
        <f t="shared" si="35"/>
        <v>0</v>
      </c>
      <c r="AR83" s="104">
        <f t="shared" si="35"/>
        <v>0</v>
      </c>
      <c r="AS83" s="104">
        <f t="shared" si="35"/>
        <v>0</v>
      </c>
      <c r="AT83" s="104">
        <f t="shared" si="35"/>
        <v>0</v>
      </c>
    </row>
    <row r="84" spans="1:46" ht="30" customHeight="1" x14ac:dyDescent="0.25">
      <c r="P84" s="124" t="s">
        <v>53</v>
      </c>
      <c r="Q84" s="104">
        <f t="shared" ref="Q84:AT84" si="36">SUM(Q68:Q83)</f>
        <v>0</v>
      </c>
      <c r="R84" s="104">
        <f t="shared" si="36"/>
        <v>0</v>
      </c>
      <c r="S84" s="103">
        <f t="shared" si="36"/>
        <v>2490000</v>
      </c>
      <c r="T84" s="103">
        <f t="shared" si="36"/>
        <v>2588000</v>
      </c>
      <c r="U84" s="103">
        <f t="shared" si="36"/>
        <v>2588000</v>
      </c>
      <c r="V84" s="103">
        <f t="shared" si="36"/>
        <v>2588000</v>
      </c>
      <c r="W84" s="103">
        <f t="shared" si="36"/>
        <v>2588000</v>
      </c>
      <c r="X84" s="103">
        <f t="shared" si="36"/>
        <v>2588000</v>
      </c>
      <c r="Y84" s="103">
        <f t="shared" si="36"/>
        <v>2588000</v>
      </c>
      <c r="Z84" s="103">
        <f t="shared" si="36"/>
        <v>2588000</v>
      </c>
      <c r="AA84" s="103">
        <f t="shared" si="36"/>
        <v>2588000</v>
      </c>
      <c r="AB84" s="103">
        <f t="shared" si="36"/>
        <v>2588000</v>
      </c>
      <c r="AC84" s="103">
        <f t="shared" si="36"/>
        <v>2588000</v>
      </c>
      <c r="AD84" s="103">
        <f t="shared" si="36"/>
        <v>2588000</v>
      </c>
      <c r="AE84" s="103">
        <f t="shared" si="36"/>
        <v>2588000</v>
      </c>
      <c r="AF84" s="103">
        <f t="shared" si="36"/>
        <v>2588000</v>
      </c>
      <c r="AG84" s="103">
        <f t="shared" si="36"/>
        <v>2588000</v>
      </c>
      <c r="AH84" s="103">
        <f t="shared" si="36"/>
        <v>2588000</v>
      </c>
      <c r="AI84" s="103">
        <f t="shared" si="36"/>
        <v>2588000</v>
      </c>
      <c r="AJ84" s="103">
        <f t="shared" si="36"/>
        <v>2588000</v>
      </c>
      <c r="AK84" s="103">
        <f t="shared" si="36"/>
        <v>2588000</v>
      </c>
      <c r="AL84" s="103">
        <f t="shared" si="36"/>
        <v>2588000</v>
      </c>
      <c r="AM84" s="103">
        <f t="shared" si="36"/>
        <v>2588000</v>
      </c>
      <c r="AN84" s="103">
        <f t="shared" si="36"/>
        <v>2588000</v>
      </c>
      <c r="AO84" s="103">
        <f t="shared" si="36"/>
        <v>2588000</v>
      </c>
      <c r="AP84" s="103">
        <f t="shared" si="36"/>
        <v>2490000</v>
      </c>
      <c r="AQ84" s="103">
        <f t="shared" si="36"/>
        <v>2490000</v>
      </c>
      <c r="AR84" s="103">
        <f t="shared" si="36"/>
        <v>0</v>
      </c>
      <c r="AS84" s="104">
        <f t="shared" si="36"/>
        <v>0</v>
      </c>
      <c r="AT84" s="104">
        <f t="shared" si="36"/>
        <v>0</v>
      </c>
    </row>
    <row r="85" spans="1:46" ht="14.25" customHeight="1"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row>
    <row r="86" spans="1:46" ht="15" customHeight="1" x14ac:dyDescent="0.25">
      <c r="A86" s="269" t="s">
        <v>27</v>
      </c>
      <c r="B86" s="268"/>
      <c r="C86" s="268"/>
      <c r="D86" s="268"/>
      <c r="E86" s="268"/>
      <c r="F86" s="268"/>
      <c r="G86" s="268"/>
      <c r="H86" s="268"/>
      <c r="I86" s="268"/>
      <c r="J86" s="268"/>
      <c r="K86" s="268"/>
      <c r="L86" s="28"/>
      <c r="M86" s="29"/>
      <c r="N86" s="29"/>
      <c r="O86" s="29"/>
      <c r="P86" s="30"/>
      <c r="Q86" s="30"/>
      <c r="R86" s="30"/>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row>
    <row r="87" spans="1:46" ht="15" customHeight="1" x14ac:dyDescent="0.25">
      <c r="A87" s="32"/>
      <c r="B87" s="33"/>
      <c r="C87" s="33"/>
      <c r="D87" s="33"/>
      <c r="E87" s="33"/>
      <c r="F87" s="33"/>
      <c r="G87" s="34"/>
      <c r="H87" s="33"/>
      <c r="I87" s="33"/>
      <c r="J87" s="33"/>
      <c r="K87" s="33"/>
      <c r="L87" s="33"/>
      <c r="M87" s="33"/>
      <c r="N87" s="33"/>
      <c r="O87" s="33"/>
      <c r="P87" s="35"/>
      <c r="Q87" s="35"/>
      <c r="R87" s="35"/>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row>
    <row r="88" spans="1:46" ht="15" customHeight="1" x14ac:dyDescent="0.25">
      <c r="A88" s="37"/>
      <c r="B88" s="38"/>
      <c r="C88" s="38"/>
      <c r="D88" s="38"/>
      <c r="E88" s="38"/>
      <c r="F88" s="38"/>
      <c r="G88" s="39"/>
      <c r="H88" s="38"/>
      <c r="I88" s="38"/>
      <c r="J88" s="40"/>
      <c r="K88" s="10"/>
      <c r="L88" s="10"/>
      <c r="M88" s="10"/>
      <c r="N88" s="10"/>
      <c r="O88" s="10"/>
      <c r="P88" s="6"/>
      <c r="Q88" s="6"/>
      <c r="R88" s="6"/>
    </row>
    <row r="89" spans="1:46" ht="15" customHeight="1" x14ac:dyDescent="0.25">
      <c r="A89" s="7" t="s">
        <v>28</v>
      </c>
      <c r="B89" s="139"/>
      <c r="C89" s="42"/>
      <c r="D89" s="42"/>
      <c r="E89" s="42"/>
      <c r="F89" s="42"/>
      <c r="G89" s="43"/>
      <c r="H89" s="42"/>
      <c r="I89" s="42"/>
      <c r="J89" s="9"/>
      <c r="K89" s="10"/>
      <c r="L89" s="10"/>
      <c r="M89" s="10"/>
      <c r="N89" s="10"/>
      <c r="O89" s="10"/>
      <c r="P89" s="6"/>
      <c r="Q89" s="6"/>
      <c r="R89" s="6"/>
    </row>
    <row r="90" spans="1:46" ht="14.25" customHeight="1" x14ac:dyDescent="0.25">
      <c r="A90" s="7" t="s">
        <v>30</v>
      </c>
      <c r="B90" s="139"/>
      <c r="C90" s="45"/>
      <c r="D90" s="45"/>
      <c r="E90" s="45"/>
      <c r="F90" s="46"/>
      <c r="G90" s="45"/>
      <c r="H90" s="46"/>
      <c r="I90" s="45"/>
      <c r="J90" s="47"/>
      <c r="K90" s="48"/>
    </row>
    <row r="91" spans="1:46" ht="14.25" customHeight="1" x14ac:dyDescent="0.25">
      <c r="A91" s="7"/>
      <c r="B91" s="46"/>
      <c r="C91" s="46"/>
      <c r="D91" s="45"/>
      <c r="E91" s="46"/>
      <c r="F91" s="46"/>
      <c r="G91" s="46"/>
      <c r="H91" s="46"/>
      <c r="I91" s="46"/>
      <c r="J91" s="49"/>
      <c r="K91" s="50"/>
    </row>
    <row r="92" spans="1:46" x14ac:dyDescent="0.25">
      <c r="A92" s="51" t="s">
        <v>32</v>
      </c>
      <c r="B92" s="279" t="s">
        <v>294</v>
      </c>
      <c r="C92" s="251"/>
      <c r="D92" s="251"/>
      <c r="E92" s="251"/>
      <c r="F92" s="251"/>
      <c r="G92" s="251"/>
      <c r="H92" s="251"/>
      <c r="I92" s="257"/>
      <c r="J92" s="52"/>
      <c r="L92" s="271" t="s">
        <v>33</v>
      </c>
      <c r="M92" s="272"/>
    </row>
    <row r="93" spans="1:46" ht="15.75" customHeight="1" x14ac:dyDescent="0.25">
      <c r="A93" s="53" t="s">
        <v>34</v>
      </c>
      <c r="B93" s="273" t="s">
        <v>152</v>
      </c>
      <c r="C93" s="274"/>
      <c r="D93" s="274"/>
      <c r="E93" s="274"/>
      <c r="F93" s="274"/>
      <c r="G93" s="274"/>
      <c r="H93" s="274"/>
      <c r="I93" s="274"/>
      <c r="J93" s="52"/>
      <c r="L93" s="54" t="s">
        <v>25</v>
      </c>
      <c r="M93" s="55" t="s">
        <v>26</v>
      </c>
    </row>
    <row r="94" spans="1:46" ht="15.75" customHeight="1" x14ac:dyDescent="0.25">
      <c r="A94" s="53" t="s">
        <v>35</v>
      </c>
      <c r="B94" s="277" t="s">
        <v>295</v>
      </c>
      <c r="C94" s="268"/>
      <c r="D94" s="268"/>
      <c r="E94" s="268"/>
      <c r="F94" s="268"/>
      <c r="G94" s="268"/>
      <c r="H94" s="268"/>
      <c r="I94" s="268"/>
      <c r="J94" s="52"/>
      <c r="L94" s="56">
        <f>$L$10</f>
        <v>0</v>
      </c>
      <c r="M94" s="57">
        <f t="array" ref="M94">NPV(L94,Q120:AT120)</f>
        <v>63068400</v>
      </c>
      <c r="O94" s="58"/>
    </row>
    <row r="95" spans="1:46" ht="15.75" customHeight="1" x14ac:dyDescent="0.25">
      <c r="A95" s="53" t="s">
        <v>36</v>
      </c>
      <c r="B95" s="278" t="s">
        <v>296</v>
      </c>
      <c r="C95" s="268"/>
      <c r="D95" s="268"/>
      <c r="E95" s="268"/>
      <c r="F95" s="268"/>
      <c r="G95" s="268"/>
      <c r="H95" s="268"/>
      <c r="I95" s="268"/>
      <c r="J95" s="52"/>
      <c r="L95" s="56">
        <f>$L$11</f>
        <v>0.03</v>
      </c>
      <c r="M95" s="57">
        <f t="array" ref="M95">NPV(L95,Q120:AT120)</f>
        <v>41083334.254375935</v>
      </c>
    </row>
    <row r="96" spans="1:46" ht="14.25" customHeight="1" x14ac:dyDescent="0.25">
      <c r="A96" s="59"/>
      <c r="B96" s="60"/>
      <c r="C96" s="60"/>
      <c r="D96" s="60"/>
      <c r="E96" s="60"/>
      <c r="F96" s="61"/>
      <c r="G96" s="62"/>
      <c r="H96" s="63"/>
      <c r="I96" s="63"/>
      <c r="J96" s="64"/>
      <c r="L96" s="65">
        <f>$L$12</f>
        <v>7.0000000000000007E-2</v>
      </c>
      <c r="M96" s="66">
        <f t="array" ref="M96">NPV(L96,Q120:AT120)</f>
        <v>25183732.295963988</v>
      </c>
    </row>
    <row r="97" spans="1:46" ht="14.25" customHeight="1" x14ac:dyDescent="0.25">
      <c r="A97" s="67"/>
      <c r="B97" s="48"/>
      <c r="C97" s="48"/>
      <c r="D97" s="48"/>
      <c r="E97" s="48"/>
      <c r="F97" s="50"/>
      <c r="G97" s="68"/>
    </row>
    <row r="98" spans="1:46" ht="14.25" customHeight="1" x14ac:dyDescent="0.25">
      <c r="A98" s="67"/>
      <c r="B98" s="48"/>
      <c r="C98" s="48"/>
      <c r="D98" s="48"/>
      <c r="E98" s="48"/>
      <c r="F98" s="50"/>
      <c r="G98" s="68"/>
      <c r="H98" s="69"/>
      <c r="I98" s="70"/>
      <c r="J98" s="71"/>
      <c r="K98" s="71"/>
    </row>
    <row r="99" spans="1:46" ht="15.75" customHeight="1" x14ac:dyDescent="0.25">
      <c r="A99" s="72" t="s">
        <v>37</v>
      </c>
      <c r="B99" s="73">
        <v>0.9</v>
      </c>
      <c r="C99" s="74" t="s">
        <v>297</v>
      </c>
      <c r="D99" s="74"/>
      <c r="E99" s="74"/>
      <c r="F99" s="75"/>
      <c r="H99" s="69"/>
      <c r="I99" s="70"/>
      <c r="J99" s="71"/>
      <c r="K99" s="71"/>
    </row>
    <row r="100" spans="1:46" ht="15" customHeight="1" x14ac:dyDescent="0.25">
      <c r="A100" s="76" t="s">
        <v>39</v>
      </c>
      <c r="B100" s="77">
        <v>0.9</v>
      </c>
      <c r="C100" s="44" t="s">
        <v>298</v>
      </c>
      <c r="D100" s="44"/>
      <c r="E100" s="44"/>
      <c r="F100" s="78"/>
      <c r="H100" s="69"/>
      <c r="I100" s="79"/>
      <c r="J100" s="58"/>
      <c r="K100" s="58"/>
      <c r="L100" s="80"/>
      <c r="M100" s="80"/>
      <c r="N100" s="80"/>
      <c r="O100" s="80"/>
    </row>
    <row r="101" spans="1:46" ht="14.25" customHeight="1" x14ac:dyDescent="0.25">
      <c r="A101" s="81" t="s">
        <v>41</v>
      </c>
      <c r="B101" s="82">
        <f>B99*B100</f>
        <v>0.81</v>
      </c>
      <c r="C101" s="83"/>
      <c r="D101" s="84"/>
      <c r="E101" s="84"/>
      <c r="F101" s="64"/>
      <c r="H101" s="69"/>
      <c r="I101" s="85"/>
      <c r="J101" s="86"/>
      <c r="K101" s="86"/>
    </row>
    <row r="102" spans="1:46" ht="14.25" customHeight="1" x14ac:dyDescent="0.25">
      <c r="H102" s="69"/>
      <c r="I102" s="85"/>
      <c r="J102" s="86"/>
      <c r="K102" s="86"/>
      <c r="L102" s="87"/>
      <c r="P102" s="88" t="s">
        <v>42</v>
      </c>
    </row>
    <row r="103" spans="1:46" ht="14.25" customHeight="1" x14ac:dyDescent="0.25">
      <c r="C103" s="33"/>
      <c r="D103" s="89"/>
      <c r="E103" s="89"/>
      <c r="L103" s="87"/>
      <c r="P103" s="88"/>
      <c r="Q103" s="267" t="s">
        <v>43</v>
      </c>
      <c r="R103" s="268"/>
      <c r="S103" s="268"/>
      <c r="T103" s="268"/>
      <c r="U103" s="268"/>
      <c r="V103" s="268"/>
      <c r="W103" s="268"/>
      <c r="X103" s="268"/>
      <c r="Y103" s="268"/>
      <c r="Z103" s="268"/>
      <c r="AA103" s="268"/>
      <c r="AB103" s="268"/>
      <c r="AC103" s="268"/>
      <c r="AD103" s="268"/>
      <c r="AE103" s="268"/>
      <c r="AF103" s="268"/>
      <c r="AG103" s="268"/>
      <c r="AH103" s="268"/>
      <c r="AI103" s="268"/>
      <c r="AJ103" s="268"/>
      <c r="AK103" s="268"/>
      <c r="AL103" s="268"/>
      <c r="AM103" s="268"/>
      <c r="AN103" s="268"/>
      <c r="AO103" s="268"/>
      <c r="AP103" s="268"/>
      <c r="AQ103" s="268"/>
      <c r="AR103" s="268"/>
      <c r="AS103" s="268"/>
      <c r="AT103" s="268"/>
    </row>
    <row r="104" spans="1:46" ht="14.25" customHeight="1" x14ac:dyDescent="0.25">
      <c r="A104" s="90" t="s">
        <v>44</v>
      </c>
      <c r="B104" s="91" t="s">
        <v>45</v>
      </c>
      <c r="C104" s="91" t="s">
        <v>16</v>
      </c>
      <c r="D104" s="92" t="s">
        <v>17</v>
      </c>
      <c r="E104" s="92" t="s">
        <v>46</v>
      </c>
      <c r="F104" s="91" t="s">
        <v>47</v>
      </c>
      <c r="G104" s="91" t="s">
        <v>48</v>
      </c>
      <c r="H104" s="93" t="s">
        <v>18</v>
      </c>
      <c r="I104" s="92" t="s">
        <v>19</v>
      </c>
      <c r="J104" s="92" t="s">
        <v>49</v>
      </c>
      <c r="K104" s="92" t="s">
        <v>50</v>
      </c>
      <c r="L104" s="259" t="s">
        <v>20</v>
      </c>
      <c r="M104" s="260"/>
      <c r="N104" s="261"/>
      <c r="Q104" s="94">
        <v>1</v>
      </c>
      <c r="R104" s="94">
        <v>2</v>
      </c>
      <c r="S104" s="94">
        <v>3</v>
      </c>
      <c r="T104" s="94">
        <v>4</v>
      </c>
      <c r="U104" s="94">
        <v>5</v>
      </c>
      <c r="V104" s="94">
        <v>6</v>
      </c>
      <c r="W104" s="94">
        <v>7</v>
      </c>
      <c r="X104" s="94">
        <v>8</v>
      </c>
      <c r="Y104" s="94">
        <v>9</v>
      </c>
      <c r="Z104" s="94">
        <v>10</v>
      </c>
      <c r="AA104" s="94">
        <v>11</v>
      </c>
      <c r="AB104" s="94">
        <v>12</v>
      </c>
      <c r="AC104" s="94">
        <v>13</v>
      </c>
      <c r="AD104" s="94">
        <v>14</v>
      </c>
      <c r="AE104" s="94">
        <v>15</v>
      </c>
      <c r="AF104" s="94">
        <v>16</v>
      </c>
      <c r="AG104" s="94">
        <v>17</v>
      </c>
      <c r="AH104" s="94">
        <v>18</v>
      </c>
      <c r="AI104" s="94">
        <v>19</v>
      </c>
      <c r="AJ104" s="94">
        <v>20</v>
      </c>
      <c r="AK104" s="94">
        <v>21</v>
      </c>
      <c r="AL104" s="94">
        <v>22</v>
      </c>
      <c r="AM104" s="94">
        <v>23</v>
      </c>
      <c r="AN104" s="94">
        <v>24</v>
      </c>
      <c r="AO104" s="94">
        <v>25</v>
      </c>
      <c r="AP104" s="94">
        <v>26</v>
      </c>
      <c r="AQ104" s="94">
        <v>27</v>
      </c>
      <c r="AR104" s="94">
        <v>28</v>
      </c>
      <c r="AS104" s="94">
        <v>29</v>
      </c>
      <c r="AT104" s="94">
        <v>30</v>
      </c>
    </row>
    <row r="105" spans="1:46" x14ac:dyDescent="0.25">
      <c r="A105" s="145" t="s">
        <v>273</v>
      </c>
      <c r="B105" s="146" t="s">
        <v>299</v>
      </c>
      <c r="C105" s="170" t="s">
        <v>176</v>
      </c>
      <c r="D105" s="148">
        <v>30</v>
      </c>
      <c r="E105" s="149">
        <v>75000</v>
      </c>
      <c r="F105" s="150">
        <v>50000</v>
      </c>
      <c r="G105" s="150">
        <v>100000</v>
      </c>
      <c r="H105" s="153">
        <f t="shared" ref="H105:H106" si="37">D105*E105</f>
        <v>2250000</v>
      </c>
      <c r="I105" s="151">
        <v>4</v>
      </c>
      <c r="J105" s="151">
        <v>24</v>
      </c>
      <c r="K105" s="151">
        <v>1</v>
      </c>
      <c r="L105" s="262" t="s">
        <v>300</v>
      </c>
      <c r="M105" s="263"/>
      <c r="N105" s="264"/>
      <c r="P105" s="248" t="s">
        <v>51</v>
      </c>
      <c r="Q105" s="104">
        <f t="shared" ref="Q105:AT105" si="38">IF(Q$32&lt;$I105,0,IF(Q$32=$I105,$H105,IF(Q$32&gt;((($J105-1)*$K105)+$I105),0,IF(ROUND((Q$32-$I105)/$K105,0)=ROUND((Q$32-$I105)/$K105,1),$H105,0))))</f>
        <v>0</v>
      </c>
      <c r="R105" s="104">
        <f t="shared" si="38"/>
        <v>0</v>
      </c>
      <c r="S105" s="104">
        <f t="shared" si="38"/>
        <v>0</v>
      </c>
      <c r="T105" s="103">
        <f t="shared" si="38"/>
        <v>2250000</v>
      </c>
      <c r="U105" s="103">
        <f t="shared" si="38"/>
        <v>2250000</v>
      </c>
      <c r="V105" s="103">
        <f t="shared" si="38"/>
        <v>2250000</v>
      </c>
      <c r="W105" s="103">
        <f t="shared" si="38"/>
        <v>2250000</v>
      </c>
      <c r="X105" s="103">
        <f t="shared" si="38"/>
        <v>2250000</v>
      </c>
      <c r="Y105" s="103">
        <f t="shared" si="38"/>
        <v>2250000</v>
      </c>
      <c r="Z105" s="103">
        <f t="shared" si="38"/>
        <v>2250000</v>
      </c>
      <c r="AA105" s="103">
        <f t="shared" si="38"/>
        <v>2250000</v>
      </c>
      <c r="AB105" s="103">
        <f t="shared" si="38"/>
        <v>2250000</v>
      </c>
      <c r="AC105" s="103">
        <f t="shared" si="38"/>
        <v>2250000</v>
      </c>
      <c r="AD105" s="103">
        <f t="shared" si="38"/>
        <v>2250000</v>
      </c>
      <c r="AE105" s="103">
        <f t="shared" si="38"/>
        <v>2250000</v>
      </c>
      <c r="AF105" s="103">
        <f t="shared" si="38"/>
        <v>2250000</v>
      </c>
      <c r="AG105" s="103">
        <f t="shared" si="38"/>
        <v>2250000</v>
      </c>
      <c r="AH105" s="103">
        <f t="shared" si="38"/>
        <v>2250000</v>
      </c>
      <c r="AI105" s="103">
        <f t="shared" si="38"/>
        <v>2250000</v>
      </c>
      <c r="AJ105" s="103">
        <f t="shared" si="38"/>
        <v>2250000</v>
      </c>
      <c r="AK105" s="103">
        <f t="shared" si="38"/>
        <v>2250000</v>
      </c>
      <c r="AL105" s="103">
        <f t="shared" si="38"/>
        <v>2250000</v>
      </c>
      <c r="AM105" s="103">
        <f t="shared" si="38"/>
        <v>2250000</v>
      </c>
      <c r="AN105" s="103">
        <f t="shared" si="38"/>
        <v>2250000</v>
      </c>
      <c r="AO105" s="103">
        <f t="shared" si="38"/>
        <v>2250000</v>
      </c>
      <c r="AP105" s="103">
        <f t="shared" si="38"/>
        <v>2250000</v>
      </c>
      <c r="AQ105" s="103">
        <f t="shared" si="38"/>
        <v>2250000</v>
      </c>
      <c r="AR105" s="104">
        <f t="shared" si="38"/>
        <v>0</v>
      </c>
      <c r="AS105" s="104">
        <f t="shared" si="38"/>
        <v>0</v>
      </c>
      <c r="AT105" s="104">
        <f t="shared" si="38"/>
        <v>0</v>
      </c>
    </row>
    <row r="106" spans="1:46" ht="70.5" customHeight="1" x14ac:dyDescent="0.25">
      <c r="A106" s="105" t="s">
        <v>273</v>
      </c>
      <c r="B106" s="106" t="s">
        <v>301</v>
      </c>
      <c r="C106" s="107" t="s">
        <v>176</v>
      </c>
      <c r="D106" s="108">
        <v>1</v>
      </c>
      <c r="E106" s="109">
        <v>250000</v>
      </c>
      <c r="F106" s="113"/>
      <c r="G106" s="113"/>
      <c r="H106" s="111">
        <f t="shared" si="37"/>
        <v>250000</v>
      </c>
      <c r="I106" s="112">
        <v>1</v>
      </c>
      <c r="J106" s="142">
        <v>27</v>
      </c>
      <c r="K106" s="112">
        <v>1</v>
      </c>
      <c r="L106" s="250" t="s">
        <v>302</v>
      </c>
      <c r="M106" s="251"/>
      <c r="N106" s="252"/>
      <c r="P106" s="249"/>
      <c r="Q106" s="103">
        <f t="shared" ref="Q106:AT106" si="39">IF(Q$32&lt;$I106,0,IF(Q$32=$I106,$H106,IF(Q$32&gt;((($J106-1)*$K106)+$I106),0,IF(ROUND((Q$32-$I106)/$K106,0)=ROUND((Q$32-$I106)/$K106,1),$H106,0))))</f>
        <v>250000</v>
      </c>
      <c r="R106" s="103">
        <f t="shared" si="39"/>
        <v>250000</v>
      </c>
      <c r="S106" s="103">
        <f t="shared" si="39"/>
        <v>250000</v>
      </c>
      <c r="T106" s="103">
        <f t="shared" si="39"/>
        <v>250000</v>
      </c>
      <c r="U106" s="103">
        <f t="shared" si="39"/>
        <v>250000</v>
      </c>
      <c r="V106" s="103">
        <f t="shared" si="39"/>
        <v>250000</v>
      </c>
      <c r="W106" s="103">
        <f t="shared" si="39"/>
        <v>250000</v>
      </c>
      <c r="X106" s="103">
        <f t="shared" si="39"/>
        <v>250000</v>
      </c>
      <c r="Y106" s="103">
        <f t="shared" si="39"/>
        <v>250000</v>
      </c>
      <c r="Z106" s="103">
        <f t="shared" si="39"/>
        <v>250000</v>
      </c>
      <c r="AA106" s="103">
        <f t="shared" si="39"/>
        <v>250000</v>
      </c>
      <c r="AB106" s="103">
        <f t="shared" si="39"/>
        <v>250000</v>
      </c>
      <c r="AC106" s="103">
        <f t="shared" si="39"/>
        <v>250000</v>
      </c>
      <c r="AD106" s="103">
        <f t="shared" si="39"/>
        <v>250000</v>
      </c>
      <c r="AE106" s="103">
        <f t="shared" si="39"/>
        <v>250000</v>
      </c>
      <c r="AF106" s="103">
        <f t="shared" si="39"/>
        <v>250000</v>
      </c>
      <c r="AG106" s="103">
        <f t="shared" si="39"/>
        <v>250000</v>
      </c>
      <c r="AH106" s="103">
        <f t="shared" si="39"/>
        <v>250000</v>
      </c>
      <c r="AI106" s="103">
        <f t="shared" si="39"/>
        <v>250000</v>
      </c>
      <c r="AJ106" s="103">
        <f t="shared" si="39"/>
        <v>250000</v>
      </c>
      <c r="AK106" s="103">
        <f t="shared" si="39"/>
        <v>250000</v>
      </c>
      <c r="AL106" s="103">
        <f t="shared" si="39"/>
        <v>250000</v>
      </c>
      <c r="AM106" s="103">
        <f t="shared" si="39"/>
        <v>250000</v>
      </c>
      <c r="AN106" s="103">
        <f t="shared" si="39"/>
        <v>250000</v>
      </c>
      <c r="AO106" s="103">
        <f t="shared" si="39"/>
        <v>250000</v>
      </c>
      <c r="AP106" s="103">
        <f t="shared" si="39"/>
        <v>250000</v>
      </c>
      <c r="AQ106" s="103">
        <f t="shared" si="39"/>
        <v>250000</v>
      </c>
      <c r="AR106" s="103">
        <f t="shared" si="39"/>
        <v>0</v>
      </c>
      <c r="AS106" s="104">
        <f t="shared" si="39"/>
        <v>0</v>
      </c>
      <c r="AT106" s="104">
        <f t="shared" si="39"/>
        <v>0</v>
      </c>
    </row>
    <row r="107" spans="1:46" ht="30" customHeight="1" x14ac:dyDescent="0.25">
      <c r="A107" s="105" t="s">
        <v>0</v>
      </c>
      <c r="B107" s="176" t="s">
        <v>303</v>
      </c>
      <c r="C107" s="107" t="s">
        <v>304</v>
      </c>
      <c r="D107" s="108">
        <v>1</v>
      </c>
      <c r="E107" s="114">
        <v>65000</v>
      </c>
      <c r="F107" s="113"/>
      <c r="G107" s="113"/>
      <c r="H107" s="111">
        <f t="shared" ref="H107:H109" si="40">(D107*E107)*1.2</f>
        <v>78000</v>
      </c>
      <c r="I107" s="112">
        <v>1</v>
      </c>
      <c r="J107" s="142">
        <v>27</v>
      </c>
      <c r="K107" s="112">
        <v>1</v>
      </c>
      <c r="L107" s="250" t="s">
        <v>305</v>
      </c>
      <c r="M107" s="251"/>
      <c r="N107" s="252"/>
      <c r="P107" s="249"/>
      <c r="Q107" s="103">
        <f t="shared" ref="Q107:AT107" si="41">IF(Q$32&lt;$I107,0,IF(Q$32=$I107,$H107,IF(Q$32&gt;((($J107-1)*$K107)+$I107),0,IF(ROUND((Q$32-$I107)/$K107,0)=ROUND((Q$32-$I107)/$K107,1),$H107,0))))</f>
        <v>78000</v>
      </c>
      <c r="R107" s="103">
        <f t="shared" si="41"/>
        <v>78000</v>
      </c>
      <c r="S107" s="103">
        <f t="shared" si="41"/>
        <v>78000</v>
      </c>
      <c r="T107" s="103">
        <f t="shared" si="41"/>
        <v>78000</v>
      </c>
      <c r="U107" s="103">
        <f t="shared" si="41"/>
        <v>78000</v>
      </c>
      <c r="V107" s="103">
        <f t="shared" si="41"/>
        <v>78000</v>
      </c>
      <c r="W107" s="103">
        <f t="shared" si="41"/>
        <v>78000</v>
      </c>
      <c r="X107" s="103">
        <f t="shared" si="41"/>
        <v>78000</v>
      </c>
      <c r="Y107" s="103">
        <f t="shared" si="41"/>
        <v>78000</v>
      </c>
      <c r="Z107" s="103">
        <f t="shared" si="41"/>
        <v>78000</v>
      </c>
      <c r="AA107" s="103">
        <f t="shared" si="41"/>
        <v>78000</v>
      </c>
      <c r="AB107" s="103">
        <f t="shared" si="41"/>
        <v>78000</v>
      </c>
      <c r="AC107" s="103">
        <f t="shared" si="41"/>
        <v>78000</v>
      </c>
      <c r="AD107" s="103">
        <f t="shared" si="41"/>
        <v>78000</v>
      </c>
      <c r="AE107" s="103">
        <f t="shared" si="41"/>
        <v>78000</v>
      </c>
      <c r="AF107" s="103">
        <f t="shared" si="41"/>
        <v>78000</v>
      </c>
      <c r="AG107" s="103">
        <f t="shared" si="41"/>
        <v>78000</v>
      </c>
      <c r="AH107" s="103">
        <f t="shared" si="41"/>
        <v>78000</v>
      </c>
      <c r="AI107" s="103">
        <f t="shared" si="41"/>
        <v>78000</v>
      </c>
      <c r="AJ107" s="103">
        <f t="shared" si="41"/>
        <v>78000</v>
      </c>
      <c r="AK107" s="103">
        <f t="shared" si="41"/>
        <v>78000</v>
      </c>
      <c r="AL107" s="103">
        <f t="shared" si="41"/>
        <v>78000</v>
      </c>
      <c r="AM107" s="103">
        <f t="shared" si="41"/>
        <v>78000</v>
      </c>
      <c r="AN107" s="103">
        <f t="shared" si="41"/>
        <v>78000</v>
      </c>
      <c r="AO107" s="103">
        <f t="shared" si="41"/>
        <v>78000</v>
      </c>
      <c r="AP107" s="103">
        <f t="shared" si="41"/>
        <v>78000</v>
      </c>
      <c r="AQ107" s="103">
        <f t="shared" si="41"/>
        <v>78000</v>
      </c>
      <c r="AR107" s="103">
        <f t="shared" si="41"/>
        <v>0</v>
      </c>
      <c r="AS107" s="104">
        <f t="shared" si="41"/>
        <v>0</v>
      </c>
      <c r="AT107" s="104">
        <f t="shared" si="41"/>
        <v>0</v>
      </c>
    </row>
    <row r="108" spans="1:46" ht="25.5" x14ac:dyDescent="0.25">
      <c r="A108" s="105" t="s">
        <v>139</v>
      </c>
      <c r="B108" s="177" t="s">
        <v>306</v>
      </c>
      <c r="C108" s="107" t="s">
        <v>307</v>
      </c>
      <c r="D108" s="108">
        <v>1</v>
      </c>
      <c r="E108" s="109">
        <v>28000</v>
      </c>
      <c r="F108" s="113"/>
      <c r="G108" s="113"/>
      <c r="H108" s="111">
        <f t="shared" si="40"/>
        <v>33600</v>
      </c>
      <c r="I108" s="112">
        <v>1</v>
      </c>
      <c r="J108" s="112">
        <v>4</v>
      </c>
      <c r="K108" s="112">
        <v>1</v>
      </c>
      <c r="L108" s="286" t="s">
        <v>308</v>
      </c>
      <c r="M108" s="263"/>
      <c r="N108" s="258"/>
      <c r="P108" s="249"/>
      <c r="Q108" s="103">
        <f t="shared" ref="Q108:AT108" si="42">IF(Q$32&lt;$I108,0,IF(Q$32=$I108,$H108,IF(Q$32&gt;((($J108-1)*$K108)+$I108),0,IF(ROUND((Q$32-$I108)/$K108,0)=ROUND((Q$32-$I108)/$K108,1),$H108,0))))</f>
        <v>33600</v>
      </c>
      <c r="R108" s="103">
        <f t="shared" si="42"/>
        <v>33600</v>
      </c>
      <c r="S108" s="103">
        <f t="shared" si="42"/>
        <v>33600</v>
      </c>
      <c r="T108" s="103">
        <f t="shared" si="42"/>
        <v>33600</v>
      </c>
      <c r="U108" s="104">
        <f t="shared" si="42"/>
        <v>0</v>
      </c>
      <c r="V108" s="104">
        <f t="shared" si="42"/>
        <v>0</v>
      </c>
      <c r="W108" s="104">
        <f t="shared" si="42"/>
        <v>0</v>
      </c>
      <c r="X108" s="104">
        <f t="shared" si="42"/>
        <v>0</v>
      </c>
      <c r="Y108" s="104">
        <f t="shared" si="42"/>
        <v>0</v>
      </c>
      <c r="Z108" s="104">
        <f t="shared" si="42"/>
        <v>0</v>
      </c>
      <c r="AA108" s="104">
        <f t="shared" si="42"/>
        <v>0</v>
      </c>
      <c r="AB108" s="104">
        <f t="shared" si="42"/>
        <v>0</v>
      </c>
      <c r="AC108" s="104">
        <f t="shared" si="42"/>
        <v>0</v>
      </c>
      <c r="AD108" s="104">
        <f t="shared" si="42"/>
        <v>0</v>
      </c>
      <c r="AE108" s="104">
        <f t="shared" si="42"/>
        <v>0</v>
      </c>
      <c r="AF108" s="104">
        <f t="shared" si="42"/>
        <v>0</v>
      </c>
      <c r="AG108" s="104">
        <f t="shared" si="42"/>
        <v>0</v>
      </c>
      <c r="AH108" s="104">
        <f t="shared" si="42"/>
        <v>0</v>
      </c>
      <c r="AI108" s="104">
        <f t="shared" si="42"/>
        <v>0</v>
      </c>
      <c r="AJ108" s="104">
        <f t="shared" si="42"/>
        <v>0</v>
      </c>
      <c r="AK108" s="104">
        <f t="shared" si="42"/>
        <v>0</v>
      </c>
      <c r="AL108" s="104">
        <f t="shared" si="42"/>
        <v>0</v>
      </c>
      <c r="AM108" s="104">
        <f t="shared" si="42"/>
        <v>0</v>
      </c>
      <c r="AN108" s="104">
        <f t="shared" si="42"/>
        <v>0</v>
      </c>
      <c r="AO108" s="104">
        <f t="shared" si="42"/>
        <v>0</v>
      </c>
      <c r="AP108" s="104">
        <f t="shared" si="42"/>
        <v>0</v>
      </c>
      <c r="AQ108" s="104">
        <f t="shared" si="42"/>
        <v>0</v>
      </c>
      <c r="AR108" s="104">
        <f t="shared" si="42"/>
        <v>0</v>
      </c>
      <c r="AS108" s="104">
        <f t="shared" si="42"/>
        <v>0</v>
      </c>
      <c r="AT108" s="104">
        <f t="shared" si="42"/>
        <v>0</v>
      </c>
    </row>
    <row r="109" spans="1:46" ht="47.25" customHeight="1" x14ac:dyDescent="0.25">
      <c r="A109" s="105" t="s">
        <v>0</v>
      </c>
      <c r="B109" s="176" t="s">
        <v>309</v>
      </c>
      <c r="C109" s="107" t="s">
        <v>304</v>
      </c>
      <c r="D109" s="108">
        <v>1</v>
      </c>
      <c r="E109" s="114">
        <v>65000</v>
      </c>
      <c r="F109" s="113"/>
      <c r="G109" s="113"/>
      <c r="H109" s="111">
        <f t="shared" si="40"/>
        <v>78000</v>
      </c>
      <c r="I109" s="112">
        <v>1</v>
      </c>
      <c r="J109" s="112">
        <v>1</v>
      </c>
      <c r="K109" s="112">
        <v>1</v>
      </c>
      <c r="L109" s="250" t="s">
        <v>310</v>
      </c>
      <c r="M109" s="251"/>
      <c r="N109" s="252"/>
      <c r="P109" s="249"/>
      <c r="Q109" s="103">
        <f t="shared" ref="Q109:AT109" si="43">IF(Q$32&lt;$I109,0,IF(Q$32=$I109,$H109,IF(Q$32&gt;((($J109-1)*$K109)+$I109),0,IF(ROUND((Q$32-$I109)/$K109,0)=ROUND((Q$32-$I109)/$K109,1),$H109,0))))</f>
        <v>78000</v>
      </c>
      <c r="R109" s="104">
        <f t="shared" si="43"/>
        <v>0</v>
      </c>
      <c r="S109" s="104">
        <f t="shared" si="43"/>
        <v>0</v>
      </c>
      <c r="T109" s="104">
        <f t="shared" si="43"/>
        <v>0</v>
      </c>
      <c r="U109" s="104">
        <f t="shared" si="43"/>
        <v>0</v>
      </c>
      <c r="V109" s="104">
        <f t="shared" si="43"/>
        <v>0</v>
      </c>
      <c r="W109" s="104">
        <f t="shared" si="43"/>
        <v>0</v>
      </c>
      <c r="X109" s="104">
        <f t="shared" si="43"/>
        <v>0</v>
      </c>
      <c r="Y109" s="104">
        <f t="shared" si="43"/>
        <v>0</v>
      </c>
      <c r="Z109" s="104">
        <f t="shared" si="43"/>
        <v>0</v>
      </c>
      <c r="AA109" s="104">
        <f t="shared" si="43"/>
        <v>0</v>
      </c>
      <c r="AB109" s="104">
        <f t="shared" si="43"/>
        <v>0</v>
      </c>
      <c r="AC109" s="104">
        <f t="shared" si="43"/>
        <v>0</v>
      </c>
      <c r="AD109" s="104">
        <f t="shared" si="43"/>
        <v>0</v>
      </c>
      <c r="AE109" s="104">
        <f t="shared" si="43"/>
        <v>0</v>
      </c>
      <c r="AF109" s="104">
        <f t="shared" si="43"/>
        <v>0</v>
      </c>
      <c r="AG109" s="104">
        <f t="shared" si="43"/>
        <v>0</v>
      </c>
      <c r="AH109" s="104">
        <f t="shared" si="43"/>
        <v>0</v>
      </c>
      <c r="AI109" s="104">
        <f t="shared" si="43"/>
        <v>0</v>
      </c>
      <c r="AJ109" s="104">
        <f t="shared" si="43"/>
        <v>0</v>
      </c>
      <c r="AK109" s="104">
        <f t="shared" si="43"/>
        <v>0</v>
      </c>
      <c r="AL109" s="104">
        <f t="shared" si="43"/>
        <v>0</v>
      </c>
      <c r="AM109" s="104">
        <f t="shared" si="43"/>
        <v>0</v>
      </c>
      <c r="AN109" s="104">
        <f t="shared" si="43"/>
        <v>0</v>
      </c>
      <c r="AO109" s="104">
        <f t="shared" si="43"/>
        <v>0</v>
      </c>
      <c r="AP109" s="104">
        <f t="shared" si="43"/>
        <v>0</v>
      </c>
      <c r="AQ109" s="104">
        <f t="shared" si="43"/>
        <v>0</v>
      </c>
      <c r="AR109" s="104">
        <f t="shared" si="43"/>
        <v>0</v>
      </c>
      <c r="AS109" s="104">
        <f t="shared" si="43"/>
        <v>0</v>
      </c>
      <c r="AT109" s="104">
        <f t="shared" si="43"/>
        <v>0</v>
      </c>
    </row>
    <row r="110" spans="1:46" ht="30" hidden="1" customHeight="1" x14ac:dyDescent="0.25">
      <c r="A110" s="105"/>
      <c r="B110" s="106"/>
      <c r="C110" s="107"/>
      <c r="D110" s="108"/>
      <c r="E110" s="108"/>
      <c r="F110" s="113"/>
      <c r="G110" s="113"/>
      <c r="H110" s="111">
        <f t="shared" ref="H110:H119" si="44">D110*E110</f>
        <v>0</v>
      </c>
      <c r="I110" s="112"/>
      <c r="J110" s="112"/>
      <c r="K110" s="112"/>
      <c r="L110" s="250"/>
      <c r="M110" s="251"/>
      <c r="N110" s="252"/>
      <c r="P110" s="249"/>
      <c r="Q110" s="104">
        <f t="shared" ref="Q110:AT110" si="45">IF(Q$32&lt;$I110,0,IF(Q$32=$I110,$H110,IF(Q$32&gt;((($J110-1)*$K110)+$I110),0,IF(ROUND((Q$32-$I110)/$K110,0)=ROUND((Q$32-$I110)/$K110,1),$H110,0))))</f>
        <v>0</v>
      </c>
      <c r="R110" s="104">
        <f t="shared" si="45"/>
        <v>0</v>
      </c>
      <c r="S110" s="104">
        <f t="shared" si="45"/>
        <v>0</v>
      </c>
      <c r="T110" s="104">
        <f t="shared" si="45"/>
        <v>0</v>
      </c>
      <c r="U110" s="104">
        <f t="shared" si="45"/>
        <v>0</v>
      </c>
      <c r="V110" s="104">
        <f t="shared" si="45"/>
        <v>0</v>
      </c>
      <c r="W110" s="104">
        <f t="shared" si="45"/>
        <v>0</v>
      </c>
      <c r="X110" s="104">
        <f t="shared" si="45"/>
        <v>0</v>
      </c>
      <c r="Y110" s="104">
        <f t="shared" si="45"/>
        <v>0</v>
      </c>
      <c r="Z110" s="104">
        <f t="shared" si="45"/>
        <v>0</v>
      </c>
      <c r="AA110" s="104">
        <f t="shared" si="45"/>
        <v>0</v>
      </c>
      <c r="AB110" s="104">
        <f t="shared" si="45"/>
        <v>0</v>
      </c>
      <c r="AC110" s="104">
        <f t="shared" si="45"/>
        <v>0</v>
      </c>
      <c r="AD110" s="104">
        <f t="shared" si="45"/>
        <v>0</v>
      </c>
      <c r="AE110" s="104">
        <f t="shared" si="45"/>
        <v>0</v>
      </c>
      <c r="AF110" s="104">
        <f t="shared" si="45"/>
        <v>0</v>
      </c>
      <c r="AG110" s="104">
        <f t="shared" si="45"/>
        <v>0</v>
      </c>
      <c r="AH110" s="104">
        <f t="shared" si="45"/>
        <v>0</v>
      </c>
      <c r="AI110" s="104">
        <f t="shared" si="45"/>
        <v>0</v>
      </c>
      <c r="AJ110" s="104">
        <f t="shared" si="45"/>
        <v>0</v>
      </c>
      <c r="AK110" s="104">
        <f t="shared" si="45"/>
        <v>0</v>
      </c>
      <c r="AL110" s="104">
        <f t="shared" si="45"/>
        <v>0</v>
      </c>
      <c r="AM110" s="104">
        <f t="shared" si="45"/>
        <v>0</v>
      </c>
      <c r="AN110" s="104">
        <f t="shared" si="45"/>
        <v>0</v>
      </c>
      <c r="AO110" s="104">
        <f t="shared" si="45"/>
        <v>0</v>
      </c>
      <c r="AP110" s="104">
        <f t="shared" si="45"/>
        <v>0</v>
      </c>
      <c r="AQ110" s="104">
        <f t="shared" si="45"/>
        <v>0</v>
      </c>
      <c r="AR110" s="104">
        <f t="shared" si="45"/>
        <v>0</v>
      </c>
      <c r="AS110" s="104">
        <f t="shared" si="45"/>
        <v>0</v>
      </c>
      <c r="AT110" s="104">
        <f t="shared" si="45"/>
        <v>0</v>
      </c>
    </row>
    <row r="111" spans="1:46" ht="30" hidden="1" customHeight="1" x14ac:dyDescent="0.25">
      <c r="A111" s="115"/>
      <c r="B111" s="106"/>
      <c r="C111" s="107"/>
      <c r="D111" s="108"/>
      <c r="E111" s="108"/>
      <c r="F111" s="113"/>
      <c r="G111" s="113"/>
      <c r="H111" s="111">
        <f t="shared" si="44"/>
        <v>0</v>
      </c>
      <c r="I111" s="112"/>
      <c r="J111" s="112"/>
      <c r="K111" s="112"/>
      <c r="L111" s="250"/>
      <c r="M111" s="251"/>
      <c r="N111" s="252"/>
      <c r="P111" s="249"/>
      <c r="Q111" s="104">
        <f t="shared" ref="Q111:AT111" si="46">IF(Q$32&lt;$I111,0,IF(Q$32=$I111,$H111,IF(Q$32&gt;((($J111-1)*$K111)+$I111),0,IF(ROUND((Q$32-$I111)/$K111,0)=ROUND((Q$32-$I111)/$K111,1),$H111,0))))</f>
        <v>0</v>
      </c>
      <c r="R111" s="104">
        <f t="shared" si="46"/>
        <v>0</v>
      </c>
      <c r="S111" s="104">
        <f t="shared" si="46"/>
        <v>0</v>
      </c>
      <c r="T111" s="104">
        <f t="shared" si="46"/>
        <v>0</v>
      </c>
      <c r="U111" s="104">
        <f t="shared" si="46"/>
        <v>0</v>
      </c>
      <c r="V111" s="104">
        <f t="shared" si="46"/>
        <v>0</v>
      </c>
      <c r="W111" s="104">
        <f t="shared" si="46"/>
        <v>0</v>
      </c>
      <c r="X111" s="104">
        <f t="shared" si="46"/>
        <v>0</v>
      </c>
      <c r="Y111" s="104">
        <f t="shared" si="46"/>
        <v>0</v>
      </c>
      <c r="Z111" s="104">
        <f t="shared" si="46"/>
        <v>0</v>
      </c>
      <c r="AA111" s="104">
        <f t="shared" si="46"/>
        <v>0</v>
      </c>
      <c r="AB111" s="104">
        <f t="shared" si="46"/>
        <v>0</v>
      </c>
      <c r="AC111" s="104">
        <f t="shared" si="46"/>
        <v>0</v>
      </c>
      <c r="AD111" s="104">
        <f t="shared" si="46"/>
        <v>0</v>
      </c>
      <c r="AE111" s="104">
        <f t="shared" si="46"/>
        <v>0</v>
      </c>
      <c r="AF111" s="104">
        <f t="shared" si="46"/>
        <v>0</v>
      </c>
      <c r="AG111" s="104">
        <f t="shared" si="46"/>
        <v>0</v>
      </c>
      <c r="AH111" s="104">
        <f t="shared" si="46"/>
        <v>0</v>
      </c>
      <c r="AI111" s="104">
        <f t="shared" si="46"/>
        <v>0</v>
      </c>
      <c r="AJ111" s="104">
        <f t="shared" si="46"/>
        <v>0</v>
      </c>
      <c r="AK111" s="104">
        <f t="shared" si="46"/>
        <v>0</v>
      </c>
      <c r="AL111" s="104">
        <f t="shared" si="46"/>
        <v>0</v>
      </c>
      <c r="AM111" s="104">
        <f t="shared" si="46"/>
        <v>0</v>
      </c>
      <c r="AN111" s="104">
        <f t="shared" si="46"/>
        <v>0</v>
      </c>
      <c r="AO111" s="104">
        <f t="shared" si="46"/>
        <v>0</v>
      </c>
      <c r="AP111" s="104">
        <f t="shared" si="46"/>
        <v>0</v>
      </c>
      <c r="AQ111" s="104">
        <f t="shared" si="46"/>
        <v>0</v>
      </c>
      <c r="AR111" s="104">
        <f t="shared" si="46"/>
        <v>0</v>
      </c>
      <c r="AS111" s="104">
        <f t="shared" si="46"/>
        <v>0</v>
      </c>
      <c r="AT111" s="104">
        <f t="shared" si="46"/>
        <v>0</v>
      </c>
    </row>
    <row r="112" spans="1:46" ht="30" hidden="1" customHeight="1" x14ac:dyDescent="0.25">
      <c r="A112" s="105"/>
      <c r="B112" s="106"/>
      <c r="C112" s="107"/>
      <c r="D112" s="108"/>
      <c r="E112" s="116"/>
      <c r="F112" s="113"/>
      <c r="G112" s="113"/>
      <c r="H112" s="111">
        <f t="shared" si="44"/>
        <v>0</v>
      </c>
      <c r="I112" s="112"/>
      <c r="J112" s="112"/>
      <c r="K112" s="112"/>
      <c r="L112" s="250"/>
      <c r="M112" s="251"/>
      <c r="N112" s="252"/>
      <c r="P112" s="249"/>
      <c r="Q112" s="104">
        <f t="shared" ref="Q112:AT112" si="47">IF(Q$32&lt;$I112,0,IF(Q$32=$I112,$H112,IF(Q$32&gt;((($J112-1)*$K112)+$I112),0,IF(ROUND((Q$32-$I112)/$K112,0)=ROUND((Q$32-$I112)/$K112,1),$H112,0))))</f>
        <v>0</v>
      </c>
      <c r="R112" s="104">
        <f t="shared" si="47"/>
        <v>0</v>
      </c>
      <c r="S112" s="104">
        <f t="shared" si="47"/>
        <v>0</v>
      </c>
      <c r="T112" s="104">
        <f t="shared" si="47"/>
        <v>0</v>
      </c>
      <c r="U112" s="104">
        <f t="shared" si="47"/>
        <v>0</v>
      </c>
      <c r="V112" s="104">
        <f t="shared" si="47"/>
        <v>0</v>
      </c>
      <c r="W112" s="104">
        <f t="shared" si="47"/>
        <v>0</v>
      </c>
      <c r="X112" s="104">
        <f t="shared" si="47"/>
        <v>0</v>
      </c>
      <c r="Y112" s="104">
        <f t="shared" si="47"/>
        <v>0</v>
      </c>
      <c r="Z112" s="104">
        <f t="shared" si="47"/>
        <v>0</v>
      </c>
      <c r="AA112" s="104">
        <f t="shared" si="47"/>
        <v>0</v>
      </c>
      <c r="AB112" s="104">
        <f t="shared" si="47"/>
        <v>0</v>
      </c>
      <c r="AC112" s="104">
        <f t="shared" si="47"/>
        <v>0</v>
      </c>
      <c r="AD112" s="104">
        <f t="shared" si="47"/>
        <v>0</v>
      </c>
      <c r="AE112" s="104">
        <f t="shared" si="47"/>
        <v>0</v>
      </c>
      <c r="AF112" s="104">
        <f t="shared" si="47"/>
        <v>0</v>
      </c>
      <c r="AG112" s="104">
        <f t="shared" si="47"/>
        <v>0</v>
      </c>
      <c r="AH112" s="104">
        <f t="shared" si="47"/>
        <v>0</v>
      </c>
      <c r="AI112" s="104">
        <f t="shared" si="47"/>
        <v>0</v>
      </c>
      <c r="AJ112" s="104">
        <f t="shared" si="47"/>
        <v>0</v>
      </c>
      <c r="AK112" s="104">
        <f t="shared" si="47"/>
        <v>0</v>
      </c>
      <c r="AL112" s="104">
        <f t="shared" si="47"/>
        <v>0</v>
      </c>
      <c r="AM112" s="104">
        <f t="shared" si="47"/>
        <v>0</v>
      </c>
      <c r="AN112" s="104">
        <f t="shared" si="47"/>
        <v>0</v>
      </c>
      <c r="AO112" s="104">
        <f t="shared" si="47"/>
        <v>0</v>
      </c>
      <c r="AP112" s="104">
        <f t="shared" si="47"/>
        <v>0</v>
      </c>
      <c r="AQ112" s="104">
        <f t="shared" si="47"/>
        <v>0</v>
      </c>
      <c r="AR112" s="104">
        <f t="shared" si="47"/>
        <v>0</v>
      </c>
      <c r="AS112" s="104">
        <f t="shared" si="47"/>
        <v>0</v>
      </c>
      <c r="AT112" s="104">
        <f t="shared" si="47"/>
        <v>0</v>
      </c>
    </row>
    <row r="113" spans="1:46" ht="30" hidden="1" customHeight="1" x14ac:dyDescent="0.25">
      <c r="A113" s="105"/>
      <c r="B113" s="106"/>
      <c r="C113" s="107"/>
      <c r="D113" s="108"/>
      <c r="E113" s="108"/>
      <c r="F113" s="113"/>
      <c r="G113" s="113"/>
      <c r="H113" s="111">
        <f t="shared" si="44"/>
        <v>0</v>
      </c>
      <c r="I113" s="112"/>
      <c r="J113" s="112"/>
      <c r="K113" s="112"/>
      <c r="L113" s="250"/>
      <c r="M113" s="251"/>
      <c r="N113" s="252"/>
      <c r="P113" s="249"/>
      <c r="Q113" s="104">
        <f t="shared" ref="Q113:AT113" si="48">IF(Q$32&lt;$I113,0,IF(Q$32=$I113,$H113,IF(Q$32&gt;((($J113-1)*$K113)+$I113),0,IF(ROUND((Q$32-$I113)/$K113,0)=ROUND((Q$32-$I113)/$K113,1),$H113,0))))</f>
        <v>0</v>
      </c>
      <c r="R113" s="104">
        <f t="shared" si="48"/>
        <v>0</v>
      </c>
      <c r="S113" s="104">
        <f t="shared" si="48"/>
        <v>0</v>
      </c>
      <c r="T113" s="104">
        <f t="shared" si="48"/>
        <v>0</v>
      </c>
      <c r="U113" s="104">
        <f t="shared" si="48"/>
        <v>0</v>
      </c>
      <c r="V113" s="104">
        <f t="shared" si="48"/>
        <v>0</v>
      </c>
      <c r="W113" s="104">
        <f t="shared" si="48"/>
        <v>0</v>
      </c>
      <c r="X113" s="104">
        <f t="shared" si="48"/>
        <v>0</v>
      </c>
      <c r="Y113" s="104">
        <f t="shared" si="48"/>
        <v>0</v>
      </c>
      <c r="Z113" s="104">
        <f t="shared" si="48"/>
        <v>0</v>
      </c>
      <c r="AA113" s="104">
        <f t="shared" si="48"/>
        <v>0</v>
      </c>
      <c r="AB113" s="104">
        <f t="shared" si="48"/>
        <v>0</v>
      </c>
      <c r="AC113" s="104">
        <f t="shared" si="48"/>
        <v>0</v>
      </c>
      <c r="AD113" s="104">
        <f t="shared" si="48"/>
        <v>0</v>
      </c>
      <c r="AE113" s="104">
        <f t="shared" si="48"/>
        <v>0</v>
      </c>
      <c r="AF113" s="104">
        <f t="shared" si="48"/>
        <v>0</v>
      </c>
      <c r="AG113" s="104">
        <f t="shared" si="48"/>
        <v>0</v>
      </c>
      <c r="AH113" s="104">
        <f t="shared" si="48"/>
        <v>0</v>
      </c>
      <c r="AI113" s="104">
        <f t="shared" si="48"/>
        <v>0</v>
      </c>
      <c r="AJ113" s="104">
        <f t="shared" si="48"/>
        <v>0</v>
      </c>
      <c r="AK113" s="104">
        <f t="shared" si="48"/>
        <v>0</v>
      </c>
      <c r="AL113" s="104">
        <f t="shared" si="48"/>
        <v>0</v>
      </c>
      <c r="AM113" s="104">
        <f t="shared" si="48"/>
        <v>0</v>
      </c>
      <c r="AN113" s="104">
        <f t="shared" si="48"/>
        <v>0</v>
      </c>
      <c r="AO113" s="104">
        <f t="shared" si="48"/>
        <v>0</v>
      </c>
      <c r="AP113" s="104">
        <f t="shared" si="48"/>
        <v>0</v>
      </c>
      <c r="AQ113" s="104">
        <f t="shared" si="48"/>
        <v>0</v>
      </c>
      <c r="AR113" s="104">
        <f t="shared" si="48"/>
        <v>0</v>
      </c>
      <c r="AS113" s="104">
        <f t="shared" si="48"/>
        <v>0</v>
      </c>
      <c r="AT113" s="104">
        <f t="shared" si="48"/>
        <v>0</v>
      </c>
    </row>
    <row r="114" spans="1:46" ht="30" hidden="1" customHeight="1" x14ac:dyDescent="0.25">
      <c r="A114" s="105"/>
      <c r="B114" s="106"/>
      <c r="C114" s="107"/>
      <c r="D114" s="108"/>
      <c r="E114" s="108"/>
      <c r="F114" s="113"/>
      <c r="G114" s="113"/>
      <c r="H114" s="111">
        <f t="shared" si="44"/>
        <v>0</v>
      </c>
      <c r="I114" s="112"/>
      <c r="J114" s="112"/>
      <c r="K114" s="112"/>
      <c r="L114" s="250"/>
      <c r="M114" s="251"/>
      <c r="N114" s="252"/>
      <c r="P114" s="249"/>
      <c r="Q114" s="104">
        <f t="shared" ref="Q114:AT114" si="49">IF(Q$32&lt;$I114,0,IF(Q$32=$I114,$H114,IF(Q$32&gt;((($J114-1)*$K114)+$I114),0,IF(ROUND((Q$32-$I114)/$K114,0)=ROUND((Q$32-$I114)/$K114,1),$H114,0))))</f>
        <v>0</v>
      </c>
      <c r="R114" s="104">
        <f t="shared" si="49"/>
        <v>0</v>
      </c>
      <c r="S114" s="104">
        <f t="shared" si="49"/>
        <v>0</v>
      </c>
      <c r="T114" s="104">
        <f t="shared" si="49"/>
        <v>0</v>
      </c>
      <c r="U114" s="104">
        <f t="shared" si="49"/>
        <v>0</v>
      </c>
      <c r="V114" s="104">
        <f t="shared" si="49"/>
        <v>0</v>
      </c>
      <c r="W114" s="104">
        <f t="shared" si="49"/>
        <v>0</v>
      </c>
      <c r="X114" s="104">
        <f t="shared" si="49"/>
        <v>0</v>
      </c>
      <c r="Y114" s="104">
        <f t="shared" si="49"/>
        <v>0</v>
      </c>
      <c r="Z114" s="104">
        <f t="shared" si="49"/>
        <v>0</v>
      </c>
      <c r="AA114" s="104">
        <f t="shared" si="49"/>
        <v>0</v>
      </c>
      <c r="AB114" s="104">
        <f t="shared" si="49"/>
        <v>0</v>
      </c>
      <c r="AC114" s="104">
        <f t="shared" si="49"/>
        <v>0</v>
      </c>
      <c r="AD114" s="104">
        <f t="shared" si="49"/>
        <v>0</v>
      </c>
      <c r="AE114" s="104">
        <f t="shared" si="49"/>
        <v>0</v>
      </c>
      <c r="AF114" s="104">
        <f t="shared" si="49"/>
        <v>0</v>
      </c>
      <c r="AG114" s="104">
        <f t="shared" si="49"/>
        <v>0</v>
      </c>
      <c r="AH114" s="104">
        <f t="shared" si="49"/>
        <v>0</v>
      </c>
      <c r="AI114" s="104">
        <f t="shared" si="49"/>
        <v>0</v>
      </c>
      <c r="AJ114" s="104">
        <f t="shared" si="49"/>
        <v>0</v>
      </c>
      <c r="AK114" s="104">
        <f t="shared" si="49"/>
        <v>0</v>
      </c>
      <c r="AL114" s="104">
        <f t="shared" si="49"/>
        <v>0</v>
      </c>
      <c r="AM114" s="104">
        <f t="shared" si="49"/>
        <v>0</v>
      </c>
      <c r="AN114" s="104">
        <f t="shared" si="49"/>
        <v>0</v>
      </c>
      <c r="AO114" s="104">
        <f t="shared" si="49"/>
        <v>0</v>
      </c>
      <c r="AP114" s="104">
        <f t="shared" si="49"/>
        <v>0</v>
      </c>
      <c r="AQ114" s="104">
        <f t="shared" si="49"/>
        <v>0</v>
      </c>
      <c r="AR114" s="104">
        <f t="shared" si="49"/>
        <v>0</v>
      </c>
      <c r="AS114" s="104">
        <f t="shared" si="49"/>
        <v>0</v>
      </c>
      <c r="AT114" s="104">
        <f t="shared" si="49"/>
        <v>0</v>
      </c>
    </row>
    <row r="115" spans="1:46" ht="30" hidden="1" customHeight="1" x14ac:dyDescent="0.25">
      <c r="A115" s="105"/>
      <c r="B115" s="106"/>
      <c r="C115" s="107"/>
      <c r="D115" s="108"/>
      <c r="E115" s="108"/>
      <c r="F115" s="113"/>
      <c r="G115" s="113"/>
      <c r="H115" s="111">
        <f t="shared" si="44"/>
        <v>0</v>
      </c>
      <c r="I115" s="112"/>
      <c r="J115" s="112"/>
      <c r="K115" s="112"/>
      <c r="L115" s="250"/>
      <c r="M115" s="251"/>
      <c r="N115" s="252"/>
      <c r="P115" s="249"/>
      <c r="Q115" s="104">
        <f t="shared" ref="Q115:AT115" si="50">IF(Q$32&lt;$I115,0,IF(Q$32=$I115,$H115,IF(Q$32&gt;((($J115-1)*$K115)+$I115),0,IF(ROUND((Q$32-$I115)/$K115,0)=ROUND((Q$32-$I115)/$K115,1),$H115,0))))</f>
        <v>0</v>
      </c>
      <c r="R115" s="104">
        <f t="shared" si="50"/>
        <v>0</v>
      </c>
      <c r="S115" s="104">
        <f t="shared" si="50"/>
        <v>0</v>
      </c>
      <c r="T115" s="104">
        <f t="shared" si="50"/>
        <v>0</v>
      </c>
      <c r="U115" s="104">
        <f t="shared" si="50"/>
        <v>0</v>
      </c>
      <c r="V115" s="104">
        <f t="shared" si="50"/>
        <v>0</v>
      </c>
      <c r="W115" s="104">
        <f t="shared" si="50"/>
        <v>0</v>
      </c>
      <c r="X115" s="104">
        <f t="shared" si="50"/>
        <v>0</v>
      </c>
      <c r="Y115" s="104">
        <f t="shared" si="50"/>
        <v>0</v>
      </c>
      <c r="Z115" s="104">
        <f t="shared" si="50"/>
        <v>0</v>
      </c>
      <c r="AA115" s="104">
        <f t="shared" si="50"/>
        <v>0</v>
      </c>
      <c r="AB115" s="104">
        <f t="shared" si="50"/>
        <v>0</v>
      </c>
      <c r="AC115" s="104">
        <f t="shared" si="50"/>
        <v>0</v>
      </c>
      <c r="AD115" s="104">
        <f t="shared" si="50"/>
        <v>0</v>
      </c>
      <c r="AE115" s="104">
        <f t="shared" si="50"/>
        <v>0</v>
      </c>
      <c r="AF115" s="104">
        <f t="shared" si="50"/>
        <v>0</v>
      </c>
      <c r="AG115" s="104">
        <f t="shared" si="50"/>
        <v>0</v>
      </c>
      <c r="AH115" s="104">
        <f t="shared" si="50"/>
        <v>0</v>
      </c>
      <c r="AI115" s="104">
        <f t="shared" si="50"/>
        <v>0</v>
      </c>
      <c r="AJ115" s="104">
        <f t="shared" si="50"/>
        <v>0</v>
      </c>
      <c r="AK115" s="104">
        <f t="shared" si="50"/>
        <v>0</v>
      </c>
      <c r="AL115" s="104">
        <f t="shared" si="50"/>
        <v>0</v>
      </c>
      <c r="AM115" s="104">
        <f t="shared" si="50"/>
        <v>0</v>
      </c>
      <c r="AN115" s="104">
        <f t="shared" si="50"/>
        <v>0</v>
      </c>
      <c r="AO115" s="104">
        <f t="shared" si="50"/>
        <v>0</v>
      </c>
      <c r="AP115" s="104">
        <f t="shared" si="50"/>
        <v>0</v>
      </c>
      <c r="AQ115" s="104">
        <f t="shared" si="50"/>
        <v>0</v>
      </c>
      <c r="AR115" s="104">
        <f t="shared" si="50"/>
        <v>0</v>
      </c>
      <c r="AS115" s="104">
        <f t="shared" si="50"/>
        <v>0</v>
      </c>
      <c r="AT115" s="104">
        <f t="shared" si="50"/>
        <v>0</v>
      </c>
    </row>
    <row r="116" spans="1:46" ht="30" hidden="1" customHeight="1" x14ac:dyDescent="0.25">
      <c r="A116" s="105"/>
      <c r="B116" s="106"/>
      <c r="C116" s="107"/>
      <c r="D116" s="108"/>
      <c r="E116" s="108"/>
      <c r="F116" s="113"/>
      <c r="G116" s="113"/>
      <c r="H116" s="111">
        <f t="shared" si="44"/>
        <v>0</v>
      </c>
      <c r="I116" s="112"/>
      <c r="J116" s="112"/>
      <c r="K116" s="112"/>
      <c r="L116" s="250"/>
      <c r="M116" s="251"/>
      <c r="N116" s="252"/>
      <c r="P116" s="249"/>
      <c r="Q116" s="104">
        <f t="shared" ref="Q116:AT116" si="51">IF(Q$32&lt;$I116,0,IF(Q$32=$I116,$H116,IF(Q$32&gt;((($J116-1)*$K116)+$I116),0,IF(ROUND((Q$32-$I116)/$K116,0)=ROUND((Q$32-$I116)/$K116,1),$H116,0))))</f>
        <v>0</v>
      </c>
      <c r="R116" s="104">
        <f t="shared" si="51"/>
        <v>0</v>
      </c>
      <c r="S116" s="104">
        <f t="shared" si="51"/>
        <v>0</v>
      </c>
      <c r="T116" s="104">
        <f t="shared" si="51"/>
        <v>0</v>
      </c>
      <c r="U116" s="104">
        <f t="shared" si="51"/>
        <v>0</v>
      </c>
      <c r="V116" s="104">
        <f t="shared" si="51"/>
        <v>0</v>
      </c>
      <c r="W116" s="104">
        <f t="shared" si="51"/>
        <v>0</v>
      </c>
      <c r="X116" s="104">
        <f t="shared" si="51"/>
        <v>0</v>
      </c>
      <c r="Y116" s="104">
        <f t="shared" si="51"/>
        <v>0</v>
      </c>
      <c r="Z116" s="104">
        <f t="shared" si="51"/>
        <v>0</v>
      </c>
      <c r="AA116" s="104">
        <f t="shared" si="51"/>
        <v>0</v>
      </c>
      <c r="AB116" s="104">
        <f t="shared" si="51"/>
        <v>0</v>
      </c>
      <c r="AC116" s="104">
        <f t="shared" si="51"/>
        <v>0</v>
      </c>
      <c r="AD116" s="104">
        <f t="shared" si="51"/>
        <v>0</v>
      </c>
      <c r="AE116" s="104">
        <f t="shared" si="51"/>
        <v>0</v>
      </c>
      <c r="AF116" s="104">
        <f t="shared" si="51"/>
        <v>0</v>
      </c>
      <c r="AG116" s="104">
        <f t="shared" si="51"/>
        <v>0</v>
      </c>
      <c r="AH116" s="104">
        <f t="shared" si="51"/>
        <v>0</v>
      </c>
      <c r="AI116" s="104">
        <f t="shared" si="51"/>
        <v>0</v>
      </c>
      <c r="AJ116" s="104">
        <f t="shared" si="51"/>
        <v>0</v>
      </c>
      <c r="AK116" s="104">
        <f t="shared" si="51"/>
        <v>0</v>
      </c>
      <c r="AL116" s="104">
        <f t="shared" si="51"/>
        <v>0</v>
      </c>
      <c r="AM116" s="104">
        <f t="shared" si="51"/>
        <v>0</v>
      </c>
      <c r="AN116" s="104">
        <f t="shared" si="51"/>
        <v>0</v>
      </c>
      <c r="AO116" s="104">
        <f t="shared" si="51"/>
        <v>0</v>
      </c>
      <c r="AP116" s="104">
        <f t="shared" si="51"/>
        <v>0</v>
      </c>
      <c r="AQ116" s="104">
        <f t="shared" si="51"/>
        <v>0</v>
      </c>
      <c r="AR116" s="104">
        <f t="shared" si="51"/>
        <v>0</v>
      </c>
      <c r="AS116" s="104">
        <f t="shared" si="51"/>
        <v>0</v>
      </c>
      <c r="AT116" s="104">
        <f t="shared" si="51"/>
        <v>0</v>
      </c>
    </row>
    <row r="117" spans="1:46" ht="30" hidden="1" customHeight="1" x14ac:dyDescent="0.25">
      <c r="A117" s="105"/>
      <c r="B117" s="106"/>
      <c r="C117" s="107"/>
      <c r="D117" s="108"/>
      <c r="E117" s="109"/>
      <c r="F117" s="113"/>
      <c r="G117" s="113"/>
      <c r="H117" s="111">
        <f t="shared" si="44"/>
        <v>0</v>
      </c>
      <c r="I117" s="112"/>
      <c r="J117" s="112"/>
      <c r="K117" s="112"/>
      <c r="L117" s="250"/>
      <c r="M117" s="251"/>
      <c r="N117" s="252"/>
      <c r="P117" s="249"/>
      <c r="Q117" s="104">
        <f t="shared" ref="Q117:AT117" si="52">IF(Q$32&lt;$I117,0,IF(Q$32=$I117,$H117,IF(Q$32&gt;((($J117-1)*$K117)+$I117),0,IF(ROUND((Q$32-$I117)/$K117,0)=ROUND((Q$32-$I117)/$K117,1),$H117,0))))</f>
        <v>0</v>
      </c>
      <c r="R117" s="104">
        <f t="shared" si="52"/>
        <v>0</v>
      </c>
      <c r="S117" s="104">
        <f t="shared" si="52"/>
        <v>0</v>
      </c>
      <c r="T117" s="104">
        <f t="shared" si="52"/>
        <v>0</v>
      </c>
      <c r="U117" s="104">
        <f t="shared" si="52"/>
        <v>0</v>
      </c>
      <c r="V117" s="104">
        <f t="shared" si="52"/>
        <v>0</v>
      </c>
      <c r="W117" s="104">
        <f t="shared" si="52"/>
        <v>0</v>
      </c>
      <c r="X117" s="104">
        <f t="shared" si="52"/>
        <v>0</v>
      </c>
      <c r="Y117" s="104">
        <f t="shared" si="52"/>
        <v>0</v>
      </c>
      <c r="Z117" s="104">
        <f t="shared" si="52"/>
        <v>0</v>
      </c>
      <c r="AA117" s="104">
        <f t="shared" si="52"/>
        <v>0</v>
      </c>
      <c r="AB117" s="104">
        <f t="shared" si="52"/>
        <v>0</v>
      </c>
      <c r="AC117" s="104">
        <f t="shared" si="52"/>
        <v>0</v>
      </c>
      <c r="AD117" s="104">
        <f t="shared" si="52"/>
        <v>0</v>
      </c>
      <c r="AE117" s="104">
        <f t="shared" si="52"/>
        <v>0</v>
      </c>
      <c r="AF117" s="104">
        <f t="shared" si="52"/>
        <v>0</v>
      </c>
      <c r="AG117" s="104">
        <f t="shared" si="52"/>
        <v>0</v>
      </c>
      <c r="AH117" s="104">
        <f t="shared" si="52"/>
        <v>0</v>
      </c>
      <c r="AI117" s="104">
        <f t="shared" si="52"/>
        <v>0</v>
      </c>
      <c r="AJ117" s="104">
        <f t="shared" si="52"/>
        <v>0</v>
      </c>
      <c r="AK117" s="104">
        <f t="shared" si="52"/>
        <v>0</v>
      </c>
      <c r="AL117" s="104">
        <f t="shared" si="52"/>
        <v>0</v>
      </c>
      <c r="AM117" s="104">
        <f t="shared" si="52"/>
        <v>0</v>
      </c>
      <c r="AN117" s="104">
        <f t="shared" si="52"/>
        <v>0</v>
      </c>
      <c r="AO117" s="104">
        <f t="shared" si="52"/>
        <v>0</v>
      </c>
      <c r="AP117" s="104">
        <f t="shared" si="52"/>
        <v>0</v>
      </c>
      <c r="AQ117" s="104">
        <f t="shared" si="52"/>
        <v>0</v>
      </c>
      <c r="AR117" s="104">
        <f t="shared" si="52"/>
        <v>0</v>
      </c>
      <c r="AS117" s="104">
        <f t="shared" si="52"/>
        <v>0</v>
      </c>
      <c r="AT117" s="104">
        <f t="shared" si="52"/>
        <v>0</v>
      </c>
    </row>
    <row r="118" spans="1:46" ht="30" hidden="1" customHeight="1" x14ac:dyDescent="0.25">
      <c r="A118" s="105"/>
      <c r="B118" s="106"/>
      <c r="C118" s="107"/>
      <c r="D118" s="108"/>
      <c r="E118" s="108"/>
      <c r="F118" s="113"/>
      <c r="G118" s="113"/>
      <c r="H118" s="111">
        <f t="shared" si="44"/>
        <v>0</v>
      </c>
      <c r="I118" s="112"/>
      <c r="J118" s="112"/>
      <c r="K118" s="112"/>
      <c r="L118" s="250"/>
      <c r="M118" s="251"/>
      <c r="N118" s="252"/>
      <c r="P118" s="249"/>
      <c r="Q118" s="104">
        <f t="shared" ref="Q118:AT118" si="53">IF(Q$32&lt;$I118,0,IF(Q$32=$I118,$H118,IF(Q$32&gt;((($J118-1)*$K118)+$I118),0,IF(ROUND((Q$32-$I118)/$K118,0)=ROUND((Q$32-$I118)/$K118,1),$H118,0))))</f>
        <v>0</v>
      </c>
      <c r="R118" s="104">
        <f t="shared" si="53"/>
        <v>0</v>
      </c>
      <c r="S118" s="104">
        <f t="shared" si="53"/>
        <v>0</v>
      </c>
      <c r="T118" s="104">
        <f t="shared" si="53"/>
        <v>0</v>
      </c>
      <c r="U118" s="104">
        <f t="shared" si="53"/>
        <v>0</v>
      </c>
      <c r="V118" s="104">
        <f t="shared" si="53"/>
        <v>0</v>
      </c>
      <c r="W118" s="104">
        <f t="shared" si="53"/>
        <v>0</v>
      </c>
      <c r="X118" s="104">
        <f t="shared" si="53"/>
        <v>0</v>
      </c>
      <c r="Y118" s="104">
        <f t="shared" si="53"/>
        <v>0</v>
      </c>
      <c r="Z118" s="104">
        <f t="shared" si="53"/>
        <v>0</v>
      </c>
      <c r="AA118" s="104">
        <f t="shared" si="53"/>
        <v>0</v>
      </c>
      <c r="AB118" s="104">
        <f t="shared" si="53"/>
        <v>0</v>
      </c>
      <c r="AC118" s="104">
        <f t="shared" si="53"/>
        <v>0</v>
      </c>
      <c r="AD118" s="104">
        <f t="shared" si="53"/>
        <v>0</v>
      </c>
      <c r="AE118" s="104">
        <f t="shared" si="53"/>
        <v>0</v>
      </c>
      <c r="AF118" s="104">
        <f t="shared" si="53"/>
        <v>0</v>
      </c>
      <c r="AG118" s="104">
        <f t="shared" si="53"/>
        <v>0</v>
      </c>
      <c r="AH118" s="104">
        <f t="shared" si="53"/>
        <v>0</v>
      </c>
      <c r="AI118" s="104">
        <f t="shared" si="53"/>
        <v>0</v>
      </c>
      <c r="AJ118" s="104">
        <f t="shared" si="53"/>
        <v>0</v>
      </c>
      <c r="AK118" s="104">
        <f t="shared" si="53"/>
        <v>0</v>
      </c>
      <c r="AL118" s="104">
        <f t="shared" si="53"/>
        <v>0</v>
      </c>
      <c r="AM118" s="104">
        <f t="shared" si="53"/>
        <v>0</v>
      </c>
      <c r="AN118" s="104">
        <f t="shared" si="53"/>
        <v>0</v>
      </c>
      <c r="AO118" s="104">
        <f t="shared" si="53"/>
        <v>0</v>
      </c>
      <c r="AP118" s="104">
        <f t="shared" si="53"/>
        <v>0</v>
      </c>
      <c r="AQ118" s="104">
        <f t="shared" si="53"/>
        <v>0</v>
      </c>
      <c r="AR118" s="104">
        <f t="shared" si="53"/>
        <v>0</v>
      </c>
      <c r="AS118" s="104">
        <f t="shared" si="53"/>
        <v>0</v>
      </c>
      <c r="AT118" s="104">
        <f t="shared" si="53"/>
        <v>0</v>
      </c>
    </row>
    <row r="119" spans="1:46" ht="39" hidden="1" customHeight="1" x14ac:dyDescent="0.25">
      <c r="A119" s="117"/>
      <c r="B119" s="118"/>
      <c r="C119" s="119"/>
      <c r="D119" s="120"/>
      <c r="E119" s="120"/>
      <c r="F119" s="121"/>
      <c r="G119" s="121"/>
      <c r="H119" s="122">
        <f t="shared" si="44"/>
        <v>0</v>
      </c>
      <c r="I119" s="123"/>
      <c r="J119" s="123"/>
      <c r="K119" s="123"/>
      <c r="L119" s="253"/>
      <c r="M119" s="254"/>
      <c r="N119" s="255"/>
      <c r="P119" s="249"/>
      <c r="Q119" s="104">
        <f t="shared" ref="Q119:AT119" si="54">IF(Q$32&lt;$I119,0,IF(Q$32=$I119,$H119,IF(Q$32&gt;((($J119-1)*$K119)+$I119),0,IF(ROUND((Q$32-$I119)/$K119,0)=ROUND((Q$32-$I119)/$K119,1),$H119,0))))</f>
        <v>0</v>
      </c>
      <c r="R119" s="104">
        <f t="shared" si="54"/>
        <v>0</v>
      </c>
      <c r="S119" s="104">
        <f t="shared" si="54"/>
        <v>0</v>
      </c>
      <c r="T119" s="104">
        <f t="shared" si="54"/>
        <v>0</v>
      </c>
      <c r="U119" s="104">
        <f t="shared" si="54"/>
        <v>0</v>
      </c>
      <c r="V119" s="104">
        <f t="shared" si="54"/>
        <v>0</v>
      </c>
      <c r="W119" s="104">
        <f t="shared" si="54"/>
        <v>0</v>
      </c>
      <c r="X119" s="104">
        <f t="shared" si="54"/>
        <v>0</v>
      </c>
      <c r="Y119" s="104">
        <f t="shared" si="54"/>
        <v>0</v>
      </c>
      <c r="Z119" s="104">
        <f t="shared" si="54"/>
        <v>0</v>
      </c>
      <c r="AA119" s="104">
        <f t="shared" si="54"/>
        <v>0</v>
      </c>
      <c r="AB119" s="104">
        <f t="shared" si="54"/>
        <v>0</v>
      </c>
      <c r="AC119" s="104">
        <f t="shared" si="54"/>
        <v>0</v>
      </c>
      <c r="AD119" s="104">
        <f t="shared" si="54"/>
        <v>0</v>
      </c>
      <c r="AE119" s="104">
        <f t="shared" si="54"/>
        <v>0</v>
      </c>
      <c r="AF119" s="104">
        <f t="shared" si="54"/>
        <v>0</v>
      </c>
      <c r="AG119" s="104">
        <f t="shared" si="54"/>
        <v>0</v>
      </c>
      <c r="AH119" s="104">
        <f t="shared" si="54"/>
        <v>0</v>
      </c>
      <c r="AI119" s="104">
        <f t="shared" si="54"/>
        <v>0</v>
      </c>
      <c r="AJ119" s="104">
        <f t="shared" si="54"/>
        <v>0</v>
      </c>
      <c r="AK119" s="104">
        <f t="shared" si="54"/>
        <v>0</v>
      </c>
      <c r="AL119" s="104">
        <f t="shared" si="54"/>
        <v>0</v>
      </c>
      <c r="AM119" s="104">
        <f t="shared" si="54"/>
        <v>0</v>
      </c>
      <c r="AN119" s="104">
        <f t="shared" si="54"/>
        <v>0</v>
      </c>
      <c r="AO119" s="104">
        <f t="shared" si="54"/>
        <v>0</v>
      </c>
      <c r="AP119" s="104">
        <f t="shared" si="54"/>
        <v>0</v>
      </c>
      <c r="AQ119" s="104">
        <f t="shared" si="54"/>
        <v>0</v>
      </c>
      <c r="AR119" s="104">
        <f t="shared" si="54"/>
        <v>0</v>
      </c>
      <c r="AS119" s="104">
        <f t="shared" si="54"/>
        <v>0</v>
      </c>
      <c r="AT119" s="104">
        <f t="shared" si="54"/>
        <v>0</v>
      </c>
    </row>
    <row r="120" spans="1:46" ht="30" customHeight="1" x14ac:dyDescent="0.25">
      <c r="P120" s="124" t="s">
        <v>53</v>
      </c>
      <c r="Q120" s="104">
        <f t="shared" ref="Q120:AT120" si="55">SUM(Q105:Q119)</f>
        <v>439600</v>
      </c>
      <c r="R120" s="104">
        <f t="shared" si="55"/>
        <v>361600</v>
      </c>
      <c r="S120" s="104">
        <f t="shared" si="55"/>
        <v>361600</v>
      </c>
      <c r="T120" s="103">
        <f t="shared" si="55"/>
        <v>2611600</v>
      </c>
      <c r="U120" s="103">
        <f t="shared" si="55"/>
        <v>2578000</v>
      </c>
      <c r="V120" s="103">
        <f t="shared" si="55"/>
        <v>2578000</v>
      </c>
      <c r="W120" s="103">
        <f t="shared" si="55"/>
        <v>2578000</v>
      </c>
      <c r="X120" s="103">
        <f t="shared" si="55"/>
        <v>2578000</v>
      </c>
      <c r="Y120" s="103">
        <f t="shared" si="55"/>
        <v>2578000</v>
      </c>
      <c r="Z120" s="103">
        <f t="shared" si="55"/>
        <v>2578000</v>
      </c>
      <c r="AA120" s="103">
        <f t="shared" si="55"/>
        <v>2578000</v>
      </c>
      <c r="AB120" s="103">
        <f t="shared" si="55"/>
        <v>2578000</v>
      </c>
      <c r="AC120" s="103">
        <f t="shared" si="55"/>
        <v>2578000</v>
      </c>
      <c r="AD120" s="103">
        <f t="shared" si="55"/>
        <v>2578000</v>
      </c>
      <c r="AE120" s="103">
        <f t="shared" si="55"/>
        <v>2578000</v>
      </c>
      <c r="AF120" s="103">
        <f t="shared" si="55"/>
        <v>2578000</v>
      </c>
      <c r="AG120" s="103">
        <f t="shared" si="55"/>
        <v>2578000</v>
      </c>
      <c r="AH120" s="103">
        <f t="shared" si="55"/>
        <v>2578000</v>
      </c>
      <c r="AI120" s="103">
        <f t="shared" si="55"/>
        <v>2578000</v>
      </c>
      <c r="AJ120" s="103">
        <f t="shared" si="55"/>
        <v>2578000</v>
      </c>
      <c r="AK120" s="103">
        <f t="shared" si="55"/>
        <v>2578000</v>
      </c>
      <c r="AL120" s="103">
        <f t="shared" si="55"/>
        <v>2578000</v>
      </c>
      <c r="AM120" s="103">
        <f t="shared" si="55"/>
        <v>2578000</v>
      </c>
      <c r="AN120" s="103">
        <f t="shared" si="55"/>
        <v>2578000</v>
      </c>
      <c r="AO120" s="103">
        <f t="shared" si="55"/>
        <v>2578000</v>
      </c>
      <c r="AP120" s="103">
        <f t="shared" si="55"/>
        <v>2578000</v>
      </c>
      <c r="AQ120" s="103">
        <f t="shared" si="55"/>
        <v>2578000</v>
      </c>
      <c r="AR120" s="104">
        <f t="shared" si="55"/>
        <v>0</v>
      </c>
      <c r="AS120" s="104">
        <f t="shared" si="55"/>
        <v>0</v>
      </c>
      <c r="AT120" s="104">
        <f t="shared" si="55"/>
        <v>0</v>
      </c>
    </row>
    <row r="121" spans="1:46" ht="14.25" customHeight="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row>
    <row r="122" spans="1:46" ht="15" customHeight="1" x14ac:dyDescent="0.25">
      <c r="A122" s="269" t="s">
        <v>27</v>
      </c>
      <c r="B122" s="268"/>
      <c r="C122" s="268"/>
      <c r="D122" s="268"/>
      <c r="E122" s="268"/>
      <c r="F122" s="268"/>
      <c r="G122" s="268"/>
      <c r="H122" s="268"/>
      <c r="I122" s="268"/>
      <c r="J122" s="268"/>
      <c r="K122" s="268"/>
      <c r="L122" s="28"/>
      <c r="M122" s="29"/>
      <c r="N122" s="29"/>
      <c r="O122" s="29"/>
      <c r="P122" s="30"/>
      <c r="Q122" s="30"/>
      <c r="R122" s="30"/>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row>
    <row r="123" spans="1:46" ht="15" customHeight="1" x14ac:dyDescent="0.25">
      <c r="A123" s="32"/>
      <c r="B123" s="33"/>
      <c r="C123" s="33"/>
      <c r="D123" s="33"/>
      <c r="E123" s="33"/>
      <c r="F123" s="33"/>
      <c r="G123" s="34"/>
      <c r="H123" s="33"/>
      <c r="I123" s="33"/>
      <c r="J123" s="33"/>
      <c r="K123" s="33"/>
      <c r="L123" s="33"/>
      <c r="M123" s="33"/>
      <c r="N123" s="33"/>
      <c r="O123" s="33"/>
      <c r="P123" s="35"/>
      <c r="Q123" s="35"/>
      <c r="R123" s="35"/>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row>
    <row r="124" spans="1:46" ht="15" customHeight="1" x14ac:dyDescent="0.25">
      <c r="A124" s="37"/>
      <c r="B124" s="38"/>
      <c r="C124" s="38"/>
      <c r="D124" s="38"/>
      <c r="E124" s="38"/>
      <c r="F124" s="38"/>
      <c r="G124" s="39"/>
      <c r="H124" s="38"/>
      <c r="I124" s="38"/>
      <c r="J124" s="40"/>
      <c r="K124" s="10"/>
      <c r="L124" s="10"/>
      <c r="M124" s="10"/>
      <c r="N124" s="10"/>
      <c r="O124" s="10"/>
      <c r="P124" s="6"/>
      <c r="Q124" s="6"/>
      <c r="R124" s="6"/>
    </row>
    <row r="125" spans="1:46" ht="15" customHeight="1" x14ac:dyDescent="0.25">
      <c r="A125" s="7" t="s">
        <v>28</v>
      </c>
      <c r="B125" s="139"/>
      <c r="C125" s="42"/>
      <c r="D125" s="42"/>
      <c r="E125" s="42"/>
      <c r="F125" s="42"/>
      <c r="G125" s="43"/>
      <c r="H125" s="42"/>
      <c r="I125" s="42"/>
      <c r="J125" s="9"/>
      <c r="K125" s="10"/>
      <c r="L125" s="10"/>
      <c r="M125" s="10"/>
      <c r="N125" s="10"/>
      <c r="O125" s="10"/>
      <c r="P125" s="6"/>
      <c r="Q125" s="6"/>
      <c r="R125" s="6"/>
    </row>
    <row r="126" spans="1:46" ht="14.25" customHeight="1" x14ac:dyDescent="0.25">
      <c r="A126" s="7" t="s">
        <v>30</v>
      </c>
      <c r="B126" s="139"/>
      <c r="C126" s="45"/>
      <c r="D126" s="45"/>
      <c r="E126" s="45"/>
      <c r="F126" s="46"/>
      <c r="G126" s="45"/>
      <c r="H126" s="46"/>
      <c r="I126" s="45"/>
      <c r="J126" s="47"/>
      <c r="K126" s="48"/>
    </row>
    <row r="127" spans="1:46" ht="14.25" customHeight="1" x14ac:dyDescent="0.25">
      <c r="A127" s="7"/>
      <c r="B127" s="46"/>
      <c r="C127" s="46"/>
      <c r="D127" s="45"/>
      <c r="E127" s="46"/>
      <c r="F127" s="46"/>
      <c r="G127" s="46"/>
      <c r="H127" s="46"/>
      <c r="I127" s="46"/>
      <c r="J127" s="49"/>
      <c r="K127" s="50"/>
    </row>
    <row r="128" spans="1:46" x14ac:dyDescent="0.25">
      <c r="A128" s="51" t="s">
        <v>32</v>
      </c>
      <c r="B128" s="280" t="s">
        <v>71</v>
      </c>
      <c r="C128" s="251"/>
      <c r="D128" s="251"/>
      <c r="E128" s="251"/>
      <c r="F128" s="251"/>
      <c r="G128" s="251"/>
      <c r="H128" s="251"/>
      <c r="I128" s="257"/>
      <c r="J128" s="52"/>
      <c r="L128" s="271" t="s">
        <v>33</v>
      </c>
      <c r="M128" s="272"/>
    </row>
    <row r="129" spans="1:46" ht="15.75" customHeight="1" x14ac:dyDescent="0.25">
      <c r="A129" s="53" t="s">
        <v>34</v>
      </c>
      <c r="B129" s="273" t="s">
        <v>311</v>
      </c>
      <c r="C129" s="274"/>
      <c r="D129" s="274"/>
      <c r="E129" s="274"/>
      <c r="F129" s="274"/>
      <c r="G129" s="274"/>
      <c r="H129" s="274"/>
      <c r="I129" s="274"/>
      <c r="J129" s="52"/>
      <c r="L129" s="54" t="s">
        <v>25</v>
      </c>
      <c r="M129" s="55" t="s">
        <v>26</v>
      </c>
    </row>
    <row r="130" spans="1:46" x14ac:dyDescent="0.25">
      <c r="A130" s="53" t="s">
        <v>35</v>
      </c>
      <c r="B130" s="277" t="s">
        <v>312</v>
      </c>
      <c r="C130" s="268"/>
      <c r="D130" s="268"/>
      <c r="E130" s="268"/>
      <c r="F130" s="268"/>
      <c r="G130" s="268"/>
      <c r="H130" s="268"/>
      <c r="I130" s="268"/>
      <c r="J130" s="52"/>
      <c r="L130" s="56">
        <f>$L$10</f>
        <v>0</v>
      </c>
      <c r="M130" s="57">
        <f t="array" ref="M130">NPV(L130,Q157:AT157)</f>
        <v>21125400</v>
      </c>
      <c r="O130" s="58"/>
    </row>
    <row r="131" spans="1:46" ht="15.75" customHeight="1" x14ac:dyDescent="0.25">
      <c r="A131" s="53" t="s">
        <v>36</v>
      </c>
      <c r="B131" s="277" t="s">
        <v>313</v>
      </c>
      <c r="C131" s="268"/>
      <c r="D131" s="268"/>
      <c r="E131" s="268"/>
      <c r="F131" s="268"/>
      <c r="G131" s="268"/>
      <c r="H131" s="268"/>
      <c r="I131" s="268"/>
      <c r="J131" s="52"/>
      <c r="L131" s="56">
        <f>$L$11</f>
        <v>0.03</v>
      </c>
      <c r="M131" s="57">
        <f t="array" ref="M131">NPV(L131,Q157:AT157)</f>
        <v>14503130.907614343</v>
      </c>
    </row>
    <row r="132" spans="1:46" ht="14.25" customHeight="1" x14ac:dyDescent="0.25">
      <c r="A132" s="59"/>
      <c r="B132" s="60"/>
      <c r="C132" s="60"/>
      <c r="D132" s="60"/>
      <c r="E132" s="60"/>
      <c r="F132" s="61"/>
      <c r="G132" s="62"/>
      <c r="H132" s="63"/>
      <c r="I132" s="63"/>
      <c r="J132" s="64"/>
      <c r="L132" s="65">
        <f>$L$12</f>
        <v>7.0000000000000007E-2</v>
      </c>
      <c r="M132" s="66">
        <f t="array" ref="M132">NPV(L132,Q157:AT157)</f>
        <v>9635238.6858606786</v>
      </c>
    </row>
    <row r="133" spans="1:46" ht="14.25" customHeight="1" x14ac:dyDescent="0.25">
      <c r="A133" s="67"/>
      <c r="B133" s="48"/>
      <c r="C133" s="48"/>
      <c r="D133" s="48"/>
      <c r="E133" s="48"/>
      <c r="F133" s="50"/>
      <c r="G133" s="68"/>
    </row>
    <row r="134" spans="1:46" ht="14.25" customHeight="1" x14ac:dyDescent="0.25">
      <c r="A134" s="67"/>
      <c r="B134" s="48"/>
      <c r="C134" s="48"/>
      <c r="D134" s="48"/>
      <c r="E134" s="48"/>
      <c r="F134" s="50"/>
      <c r="G134" s="68"/>
      <c r="H134" s="69"/>
      <c r="I134" s="70"/>
      <c r="J134" s="71"/>
      <c r="K134" s="71"/>
    </row>
    <row r="135" spans="1:46" ht="15.75" customHeight="1" x14ac:dyDescent="0.25">
      <c r="A135" s="72" t="s">
        <v>37</v>
      </c>
      <c r="B135" s="73">
        <v>0.8</v>
      </c>
      <c r="C135" s="74" t="s">
        <v>314</v>
      </c>
      <c r="D135" s="74"/>
      <c r="E135" s="74"/>
      <c r="F135" s="75"/>
      <c r="H135" s="69"/>
      <c r="I135" s="70"/>
      <c r="J135" s="71"/>
      <c r="K135" s="71"/>
    </row>
    <row r="136" spans="1:46" ht="15" customHeight="1" x14ac:dyDescent="0.25">
      <c r="A136" s="76" t="s">
        <v>39</v>
      </c>
      <c r="B136" s="77">
        <v>0.7</v>
      </c>
      <c r="C136" s="44" t="s">
        <v>315</v>
      </c>
      <c r="D136" s="44"/>
      <c r="E136" s="44"/>
      <c r="F136" s="78"/>
      <c r="H136" s="69"/>
      <c r="I136" s="79"/>
      <c r="J136" s="58"/>
      <c r="K136" s="58"/>
      <c r="L136" s="80"/>
      <c r="M136" s="80"/>
      <c r="N136" s="80"/>
      <c r="O136" s="80"/>
    </row>
    <row r="137" spans="1:46" ht="14.25" customHeight="1" x14ac:dyDescent="0.25">
      <c r="A137" s="81" t="s">
        <v>41</v>
      </c>
      <c r="B137" s="82">
        <f>B135*B136</f>
        <v>0.55999999999999994</v>
      </c>
      <c r="C137" s="83"/>
      <c r="D137" s="84"/>
      <c r="E137" s="84"/>
      <c r="F137" s="64"/>
      <c r="H137" s="69"/>
      <c r="I137" s="85"/>
      <c r="J137" s="86"/>
      <c r="K137" s="86"/>
    </row>
    <row r="138" spans="1:46" ht="14.25" customHeight="1" x14ac:dyDescent="0.25">
      <c r="H138" s="69"/>
      <c r="I138" s="85"/>
      <c r="J138" s="86"/>
      <c r="K138" s="86"/>
      <c r="L138" s="87"/>
      <c r="P138" s="88" t="s">
        <v>42</v>
      </c>
    </row>
    <row r="139" spans="1:46" ht="14.25" customHeight="1" x14ac:dyDescent="0.25">
      <c r="C139" s="33"/>
      <c r="D139" s="89"/>
      <c r="E139" s="89"/>
      <c r="L139" s="87"/>
      <c r="P139" s="88"/>
      <c r="Q139" s="267" t="s">
        <v>43</v>
      </c>
      <c r="R139" s="268"/>
      <c r="S139" s="268"/>
      <c r="T139" s="268"/>
      <c r="U139" s="268"/>
      <c r="V139" s="268"/>
      <c r="W139" s="268"/>
      <c r="X139" s="268"/>
      <c r="Y139" s="268"/>
      <c r="Z139" s="268"/>
      <c r="AA139" s="268"/>
      <c r="AB139" s="268"/>
      <c r="AC139" s="268"/>
      <c r="AD139" s="268"/>
      <c r="AE139" s="268"/>
      <c r="AF139" s="268"/>
      <c r="AG139" s="268"/>
      <c r="AH139" s="268"/>
      <c r="AI139" s="268"/>
      <c r="AJ139" s="268"/>
      <c r="AK139" s="268"/>
      <c r="AL139" s="268"/>
      <c r="AM139" s="268"/>
      <c r="AN139" s="268"/>
      <c r="AO139" s="268"/>
      <c r="AP139" s="268"/>
      <c r="AQ139" s="268"/>
      <c r="AR139" s="268"/>
      <c r="AS139" s="268"/>
      <c r="AT139" s="268"/>
    </row>
    <row r="140" spans="1:46" ht="14.25" customHeight="1" x14ac:dyDescent="0.25">
      <c r="A140" s="90" t="s">
        <v>44</v>
      </c>
      <c r="B140" s="91" t="s">
        <v>45</v>
      </c>
      <c r="C140" s="91" t="s">
        <v>16</v>
      </c>
      <c r="D140" s="92" t="s">
        <v>17</v>
      </c>
      <c r="E140" s="92" t="s">
        <v>46</v>
      </c>
      <c r="F140" s="91" t="s">
        <v>47</v>
      </c>
      <c r="G140" s="91" t="s">
        <v>48</v>
      </c>
      <c r="H140" s="93" t="s">
        <v>18</v>
      </c>
      <c r="I140" s="92" t="s">
        <v>19</v>
      </c>
      <c r="J140" s="92" t="s">
        <v>49</v>
      </c>
      <c r="K140" s="92" t="s">
        <v>50</v>
      </c>
      <c r="L140" s="259" t="s">
        <v>20</v>
      </c>
      <c r="M140" s="260"/>
      <c r="N140" s="261"/>
      <c r="Q140" s="94">
        <v>1</v>
      </c>
      <c r="R140" s="94">
        <v>2</v>
      </c>
      <c r="S140" s="94">
        <v>3</v>
      </c>
      <c r="T140" s="94">
        <v>4</v>
      </c>
      <c r="U140" s="94">
        <v>5</v>
      </c>
      <c r="V140" s="94">
        <v>6</v>
      </c>
      <c r="W140" s="94">
        <v>7</v>
      </c>
      <c r="X140" s="94">
        <v>8</v>
      </c>
      <c r="Y140" s="94">
        <v>9</v>
      </c>
      <c r="Z140" s="94">
        <v>10</v>
      </c>
      <c r="AA140" s="94">
        <v>11</v>
      </c>
      <c r="AB140" s="94">
        <v>12</v>
      </c>
      <c r="AC140" s="94">
        <v>13</v>
      </c>
      <c r="AD140" s="94">
        <v>14</v>
      </c>
      <c r="AE140" s="94">
        <v>15</v>
      </c>
      <c r="AF140" s="94">
        <v>16</v>
      </c>
      <c r="AG140" s="94">
        <v>17</v>
      </c>
      <c r="AH140" s="94">
        <v>18</v>
      </c>
      <c r="AI140" s="94">
        <v>19</v>
      </c>
      <c r="AJ140" s="94">
        <v>20</v>
      </c>
      <c r="AK140" s="94">
        <v>21</v>
      </c>
      <c r="AL140" s="94">
        <v>22</v>
      </c>
      <c r="AM140" s="94">
        <v>23</v>
      </c>
      <c r="AN140" s="94">
        <v>24</v>
      </c>
      <c r="AO140" s="94">
        <v>25</v>
      </c>
      <c r="AP140" s="94">
        <v>26</v>
      </c>
      <c r="AQ140" s="94">
        <v>27</v>
      </c>
      <c r="AR140" s="94">
        <v>28</v>
      </c>
      <c r="AS140" s="94">
        <v>29</v>
      </c>
      <c r="AT140" s="94">
        <v>30</v>
      </c>
    </row>
    <row r="141" spans="1:46" x14ac:dyDescent="0.25">
      <c r="A141" s="95" t="s">
        <v>139</v>
      </c>
      <c r="B141" s="96" t="s">
        <v>316</v>
      </c>
      <c r="C141" s="97" t="s">
        <v>141</v>
      </c>
      <c r="D141" s="98">
        <v>1</v>
      </c>
      <c r="E141" s="99">
        <v>80000</v>
      </c>
      <c r="F141" s="100"/>
      <c r="G141" s="100"/>
      <c r="H141" s="101">
        <f t="shared" ref="H141:H143" si="56">(D141*E141)*1.2</f>
        <v>96000</v>
      </c>
      <c r="I141" s="102">
        <v>1</v>
      </c>
      <c r="J141" s="102">
        <v>4</v>
      </c>
      <c r="K141" s="102">
        <v>2</v>
      </c>
      <c r="L141" s="286" t="s">
        <v>317</v>
      </c>
      <c r="M141" s="263"/>
      <c r="N141" s="258"/>
      <c r="P141" s="248" t="s">
        <v>51</v>
      </c>
      <c r="Q141" s="104">
        <v>96000</v>
      </c>
      <c r="R141" s="104">
        <v>0</v>
      </c>
      <c r="S141" s="104">
        <v>96000</v>
      </c>
      <c r="T141" s="104">
        <v>0</v>
      </c>
      <c r="U141" s="104">
        <v>96000</v>
      </c>
      <c r="V141" s="104">
        <v>0</v>
      </c>
      <c r="W141" s="104">
        <v>96000</v>
      </c>
      <c r="X141" s="104">
        <v>0</v>
      </c>
      <c r="Y141" s="104">
        <v>0</v>
      </c>
      <c r="Z141" s="104">
        <v>0</v>
      </c>
      <c r="AA141" s="104">
        <v>0</v>
      </c>
      <c r="AB141" s="104">
        <v>0</v>
      </c>
      <c r="AC141" s="104">
        <v>0</v>
      </c>
      <c r="AD141" s="104">
        <v>0</v>
      </c>
      <c r="AE141" s="104">
        <v>0</v>
      </c>
      <c r="AF141" s="104">
        <v>0</v>
      </c>
      <c r="AG141" s="104">
        <v>0</v>
      </c>
      <c r="AH141" s="104">
        <v>0</v>
      </c>
      <c r="AI141" s="104">
        <v>0</v>
      </c>
      <c r="AJ141" s="104">
        <v>0</v>
      </c>
      <c r="AK141" s="104">
        <v>0</v>
      </c>
      <c r="AL141" s="104">
        <v>0</v>
      </c>
      <c r="AM141" s="104">
        <v>0</v>
      </c>
      <c r="AN141" s="104">
        <v>0</v>
      </c>
      <c r="AO141" s="104">
        <v>0</v>
      </c>
      <c r="AP141" s="104">
        <v>0</v>
      </c>
      <c r="AQ141" s="104">
        <v>0</v>
      </c>
      <c r="AR141" s="104">
        <v>0</v>
      </c>
      <c r="AS141" s="104">
        <v>0</v>
      </c>
      <c r="AT141" s="104">
        <v>0</v>
      </c>
    </row>
    <row r="142" spans="1:46" x14ac:dyDescent="0.25">
      <c r="A142" s="105" t="s">
        <v>139</v>
      </c>
      <c r="B142" s="106" t="s">
        <v>318</v>
      </c>
      <c r="C142" s="107" t="s">
        <v>304</v>
      </c>
      <c r="D142" s="108">
        <v>0.5</v>
      </c>
      <c r="E142" s="109">
        <v>65000</v>
      </c>
      <c r="F142" s="110"/>
      <c r="G142" s="110"/>
      <c r="H142" s="101">
        <f t="shared" si="56"/>
        <v>39000</v>
      </c>
      <c r="I142" s="112">
        <v>4</v>
      </c>
      <c r="J142" s="112">
        <v>2</v>
      </c>
      <c r="K142" s="112">
        <v>1</v>
      </c>
      <c r="L142" s="250" t="s">
        <v>319</v>
      </c>
      <c r="M142" s="251"/>
      <c r="N142" s="252"/>
      <c r="P142" s="249"/>
      <c r="Q142" s="104">
        <v>0</v>
      </c>
      <c r="R142" s="104">
        <v>0</v>
      </c>
      <c r="S142" s="104">
        <v>0</v>
      </c>
      <c r="T142" s="104">
        <v>39000</v>
      </c>
      <c r="U142" s="104">
        <v>39000</v>
      </c>
      <c r="V142" s="104">
        <v>0</v>
      </c>
      <c r="W142" s="104">
        <v>0</v>
      </c>
      <c r="X142" s="104">
        <v>0</v>
      </c>
      <c r="Y142" s="104">
        <v>0</v>
      </c>
      <c r="Z142" s="104">
        <v>0</v>
      </c>
      <c r="AA142" s="104">
        <v>0</v>
      </c>
      <c r="AB142" s="104">
        <v>0</v>
      </c>
      <c r="AC142" s="104">
        <v>0</v>
      </c>
      <c r="AD142" s="104">
        <v>0</v>
      </c>
      <c r="AE142" s="104">
        <v>0</v>
      </c>
      <c r="AF142" s="104">
        <v>0</v>
      </c>
      <c r="AG142" s="104">
        <v>0</v>
      </c>
      <c r="AH142" s="104">
        <v>0</v>
      </c>
      <c r="AI142" s="104">
        <v>0</v>
      </c>
      <c r="AJ142" s="104">
        <v>0</v>
      </c>
      <c r="AK142" s="104">
        <v>0</v>
      </c>
      <c r="AL142" s="104">
        <v>0</v>
      </c>
      <c r="AM142" s="104">
        <v>0</v>
      </c>
      <c r="AN142" s="104">
        <v>0</v>
      </c>
      <c r="AO142" s="104">
        <v>0</v>
      </c>
      <c r="AP142" s="104">
        <v>0</v>
      </c>
      <c r="AQ142" s="104">
        <v>0</v>
      </c>
      <c r="AR142" s="104">
        <v>0</v>
      </c>
      <c r="AS142" s="104">
        <v>0</v>
      </c>
      <c r="AT142" s="104">
        <v>0</v>
      </c>
    </row>
    <row r="143" spans="1:46" x14ac:dyDescent="0.25">
      <c r="A143" s="105" t="s">
        <v>139</v>
      </c>
      <c r="B143" s="106" t="s">
        <v>320</v>
      </c>
      <c r="C143" s="107" t="s">
        <v>304</v>
      </c>
      <c r="D143" s="108">
        <v>0.1</v>
      </c>
      <c r="E143" s="109">
        <v>45000</v>
      </c>
      <c r="F143" s="113"/>
      <c r="G143" s="113"/>
      <c r="H143" s="101">
        <f t="shared" si="56"/>
        <v>5400</v>
      </c>
      <c r="I143" s="112">
        <v>1</v>
      </c>
      <c r="J143" s="142">
        <v>27</v>
      </c>
      <c r="K143" s="112">
        <v>1</v>
      </c>
      <c r="L143" s="250" t="s">
        <v>321</v>
      </c>
      <c r="M143" s="251"/>
      <c r="N143" s="252"/>
      <c r="P143" s="249"/>
      <c r="Q143" s="104">
        <v>5400</v>
      </c>
      <c r="R143" s="104">
        <v>5400</v>
      </c>
      <c r="S143" s="104">
        <v>5400</v>
      </c>
      <c r="T143" s="104">
        <v>5400</v>
      </c>
      <c r="U143" s="104">
        <v>5400</v>
      </c>
      <c r="V143" s="104">
        <v>5400</v>
      </c>
      <c r="W143" s="104">
        <v>5400</v>
      </c>
      <c r="X143" s="104">
        <v>5400</v>
      </c>
      <c r="Y143" s="104">
        <v>5400</v>
      </c>
      <c r="Z143" s="104">
        <v>5400</v>
      </c>
      <c r="AA143" s="104">
        <v>5400</v>
      </c>
      <c r="AB143" s="104">
        <v>5400</v>
      </c>
      <c r="AC143" s="104">
        <v>5400</v>
      </c>
      <c r="AD143" s="104">
        <v>5400</v>
      </c>
      <c r="AE143" s="104">
        <v>5400</v>
      </c>
      <c r="AF143" s="104">
        <v>5400</v>
      </c>
      <c r="AG143" s="104">
        <v>5400</v>
      </c>
      <c r="AH143" s="104">
        <v>5400</v>
      </c>
      <c r="AI143" s="104">
        <v>5400</v>
      </c>
      <c r="AJ143" s="104">
        <v>5400</v>
      </c>
      <c r="AK143" s="104">
        <v>5400</v>
      </c>
      <c r="AL143" s="104">
        <v>5400</v>
      </c>
      <c r="AM143" s="104">
        <v>5400</v>
      </c>
      <c r="AN143" s="104">
        <v>5400</v>
      </c>
      <c r="AO143" s="104">
        <v>5400</v>
      </c>
      <c r="AP143" s="104">
        <v>5400</v>
      </c>
      <c r="AQ143" s="104">
        <v>5400</v>
      </c>
      <c r="AR143" s="104"/>
      <c r="AS143" s="104">
        <v>0</v>
      </c>
      <c r="AT143" s="104">
        <v>0</v>
      </c>
    </row>
    <row r="144" spans="1:46" ht="25.5" x14ac:dyDescent="0.25">
      <c r="A144" s="105" t="s">
        <v>322</v>
      </c>
      <c r="B144" s="106" t="s">
        <v>323</v>
      </c>
      <c r="C144" s="107" t="s">
        <v>176</v>
      </c>
      <c r="D144" s="108">
        <v>50</v>
      </c>
      <c r="E144" s="114">
        <v>15000</v>
      </c>
      <c r="F144" s="113"/>
      <c r="G144" s="113"/>
      <c r="H144" s="101">
        <f>(D144*E144)</f>
        <v>750000</v>
      </c>
      <c r="I144" s="112">
        <v>1</v>
      </c>
      <c r="J144" s="142">
        <v>27</v>
      </c>
      <c r="K144" s="112">
        <v>1</v>
      </c>
      <c r="L144" s="250" t="s">
        <v>324</v>
      </c>
      <c r="M144" s="251"/>
      <c r="N144" s="252"/>
      <c r="P144" s="249"/>
      <c r="Q144" s="104">
        <v>750000</v>
      </c>
      <c r="R144" s="104">
        <v>750000</v>
      </c>
      <c r="S144" s="104">
        <v>750000</v>
      </c>
      <c r="T144" s="104">
        <v>750000</v>
      </c>
      <c r="U144" s="104">
        <v>750000</v>
      </c>
      <c r="V144" s="104">
        <v>750000</v>
      </c>
      <c r="W144" s="104">
        <v>750000</v>
      </c>
      <c r="X144" s="104">
        <v>750000</v>
      </c>
      <c r="Y144" s="104">
        <v>750000</v>
      </c>
      <c r="Z144" s="104">
        <v>750000</v>
      </c>
      <c r="AA144" s="104">
        <v>750000</v>
      </c>
      <c r="AB144" s="104">
        <v>750000</v>
      </c>
      <c r="AC144" s="104">
        <v>750000</v>
      </c>
      <c r="AD144" s="104">
        <v>750000</v>
      </c>
      <c r="AE144" s="104">
        <v>750000</v>
      </c>
      <c r="AF144" s="104">
        <v>750000</v>
      </c>
      <c r="AG144" s="104">
        <v>750000</v>
      </c>
      <c r="AH144" s="104">
        <v>750000</v>
      </c>
      <c r="AI144" s="104">
        <v>750000</v>
      </c>
      <c r="AJ144" s="104">
        <v>750000</v>
      </c>
      <c r="AK144" s="104">
        <v>750000</v>
      </c>
      <c r="AL144" s="104">
        <v>750000</v>
      </c>
      <c r="AM144" s="104">
        <v>750000</v>
      </c>
      <c r="AN144" s="104">
        <v>750000</v>
      </c>
      <c r="AO144" s="104">
        <v>750000</v>
      </c>
      <c r="AP144" s="104">
        <v>750000</v>
      </c>
      <c r="AQ144" s="104">
        <v>750000</v>
      </c>
      <c r="AR144" s="104"/>
      <c r="AS144" s="104">
        <v>0</v>
      </c>
      <c r="AT144" s="104">
        <v>0</v>
      </c>
    </row>
    <row r="145" spans="1:46" x14ac:dyDescent="0.25">
      <c r="A145" s="105" t="s">
        <v>139</v>
      </c>
      <c r="B145" s="106" t="s">
        <v>325</v>
      </c>
      <c r="C145" s="107" t="s">
        <v>304</v>
      </c>
      <c r="D145" s="108">
        <v>0.5</v>
      </c>
      <c r="E145" s="109">
        <v>111500</v>
      </c>
      <c r="F145" s="113"/>
      <c r="G145" s="113"/>
      <c r="H145" s="101">
        <f>(D145*E145)*1.2</f>
        <v>66900</v>
      </c>
      <c r="I145" s="112">
        <v>1</v>
      </c>
      <c r="J145" s="112">
        <v>4</v>
      </c>
      <c r="K145" s="112">
        <v>1</v>
      </c>
      <c r="L145" s="250" t="s">
        <v>326</v>
      </c>
      <c r="M145" s="251"/>
      <c r="N145" s="252"/>
      <c r="P145" s="249"/>
      <c r="Q145" s="104">
        <v>66900</v>
      </c>
      <c r="R145" s="104">
        <v>66900</v>
      </c>
      <c r="S145" s="104">
        <v>66900</v>
      </c>
      <c r="T145" s="104">
        <v>66900</v>
      </c>
      <c r="U145" s="104">
        <v>0</v>
      </c>
      <c r="V145" s="104">
        <v>0</v>
      </c>
      <c r="W145" s="104">
        <v>0</v>
      </c>
      <c r="X145" s="104">
        <v>0</v>
      </c>
      <c r="Y145" s="104">
        <v>0</v>
      </c>
      <c r="Z145" s="104">
        <v>0</v>
      </c>
      <c r="AA145" s="104">
        <v>0</v>
      </c>
      <c r="AB145" s="104">
        <v>0</v>
      </c>
      <c r="AC145" s="104">
        <v>0</v>
      </c>
      <c r="AD145" s="104">
        <v>0</v>
      </c>
      <c r="AE145" s="104">
        <v>0</v>
      </c>
      <c r="AF145" s="104">
        <v>0</v>
      </c>
      <c r="AG145" s="104">
        <v>0</v>
      </c>
      <c r="AH145" s="104">
        <v>0</v>
      </c>
      <c r="AI145" s="104">
        <v>0</v>
      </c>
      <c r="AJ145" s="104">
        <v>0</v>
      </c>
      <c r="AK145" s="104">
        <v>0</v>
      </c>
      <c r="AL145" s="104">
        <v>0</v>
      </c>
      <c r="AM145" s="104">
        <v>0</v>
      </c>
      <c r="AN145" s="104">
        <v>0</v>
      </c>
      <c r="AO145" s="104">
        <v>0</v>
      </c>
      <c r="AP145" s="104">
        <v>0</v>
      </c>
      <c r="AQ145" s="104">
        <v>0</v>
      </c>
      <c r="AR145" s="104">
        <v>0</v>
      </c>
      <c r="AS145" s="104">
        <v>0</v>
      </c>
      <c r="AT145" s="104">
        <v>0</v>
      </c>
    </row>
    <row r="146" spans="1:46" ht="30" hidden="1" customHeight="1" x14ac:dyDescent="0.25">
      <c r="A146" s="105"/>
      <c r="B146" s="106"/>
      <c r="C146" s="107"/>
      <c r="D146" s="108"/>
      <c r="E146" s="114"/>
      <c r="F146" s="113"/>
      <c r="G146" s="113"/>
      <c r="H146" s="111">
        <f t="shared" ref="H146:H156" si="57">D146*E146</f>
        <v>0</v>
      </c>
      <c r="I146" s="112"/>
      <c r="J146" s="112"/>
      <c r="K146" s="112"/>
      <c r="L146" s="250"/>
      <c r="M146" s="251"/>
      <c r="N146" s="252"/>
      <c r="P146" s="249"/>
      <c r="Q146" s="104">
        <f t="shared" ref="Q146:AT146" si="58">IF(Q$32&lt;$I146,0,IF(Q$32=$I146,$H146,IF(Q$32&gt;((($J146-1)*$K146)+$I146),0,IF(ROUND((Q$32-$I146)/$K146,0)=ROUND((Q$32-$I146)/$K146,1),$H146,0))))</f>
        <v>0</v>
      </c>
      <c r="R146" s="104">
        <f t="shared" si="58"/>
        <v>0</v>
      </c>
      <c r="S146" s="104">
        <f t="shared" si="58"/>
        <v>0</v>
      </c>
      <c r="T146" s="104">
        <f t="shared" si="58"/>
        <v>0</v>
      </c>
      <c r="U146" s="104">
        <f t="shared" si="58"/>
        <v>0</v>
      </c>
      <c r="V146" s="104">
        <f t="shared" si="58"/>
        <v>0</v>
      </c>
      <c r="W146" s="104">
        <f t="shared" si="58"/>
        <v>0</v>
      </c>
      <c r="X146" s="104">
        <f t="shared" si="58"/>
        <v>0</v>
      </c>
      <c r="Y146" s="104">
        <f t="shared" si="58"/>
        <v>0</v>
      </c>
      <c r="Z146" s="104">
        <f t="shared" si="58"/>
        <v>0</v>
      </c>
      <c r="AA146" s="104">
        <f t="shared" si="58"/>
        <v>0</v>
      </c>
      <c r="AB146" s="104">
        <f t="shared" si="58"/>
        <v>0</v>
      </c>
      <c r="AC146" s="104">
        <f t="shared" si="58"/>
        <v>0</v>
      </c>
      <c r="AD146" s="104">
        <f t="shared" si="58"/>
        <v>0</v>
      </c>
      <c r="AE146" s="104">
        <f t="shared" si="58"/>
        <v>0</v>
      </c>
      <c r="AF146" s="104">
        <f t="shared" si="58"/>
        <v>0</v>
      </c>
      <c r="AG146" s="104">
        <f t="shared" si="58"/>
        <v>0</v>
      </c>
      <c r="AH146" s="104">
        <f t="shared" si="58"/>
        <v>0</v>
      </c>
      <c r="AI146" s="104">
        <f t="shared" si="58"/>
        <v>0</v>
      </c>
      <c r="AJ146" s="104">
        <f t="shared" si="58"/>
        <v>0</v>
      </c>
      <c r="AK146" s="104">
        <f t="shared" si="58"/>
        <v>0</v>
      </c>
      <c r="AL146" s="104">
        <f t="shared" si="58"/>
        <v>0</v>
      </c>
      <c r="AM146" s="104">
        <f t="shared" si="58"/>
        <v>0</v>
      </c>
      <c r="AN146" s="104">
        <f t="shared" si="58"/>
        <v>0</v>
      </c>
      <c r="AO146" s="104">
        <f t="shared" si="58"/>
        <v>0</v>
      </c>
      <c r="AP146" s="104">
        <f t="shared" si="58"/>
        <v>0</v>
      </c>
      <c r="AQ146" s="104">
        <f t="shared" si="58"/>
        <v>0</v>
      </c>
      <c r="AR146" s="104">
        <f t="shared" si="58"/>
        <v>0</v>
      </c>
      <c r="AS146" s="104">
        <f t="shared" si="58"/>
        <v>0</v>
      </c>
      <c r="AT146" s="104">
        <f t="shared" si="58"/>
        <v>0</v>
      </c>
    </row>
    <row r="147" spans="1:46" ht="30" hidden="1" customHeight="1" x14ac:dyDescent="0.25">
      <c r="A147" s="105"/>
      <c r="B147" s="106"/>
      <c r="C147" s="107"/>
      <c r="D147" s="108"/>
      <c r="E147" s="108"/>
      <c r="F147" s="113"/>
      <c r="G147" s="113"/>
      <c r="H147" s="111">
        <f t="shared" si="57"/>
        <v>0</v>
      </c>
      <c r="I147" s="112"/>
      <c r="J147" s="112"/>
      <c r="K147" s="112"/>
      <c r="L147" s="250"/>
      <c r="M147" s="251"/>
      <c r="N147" s="252"/>
      <c r="P147" s="249"/>
      <c r="Q147" s="104">
        <f t="shared" ref="Q147:AT147" si="59">IF(Q$32&lt;$I147,0,IF(Q$32=$I147,$H147,IF(Q$32&gt;((($J147-1)*$K147)+$I147),0,IF(ROUND((Q$32-$I147)/$K147,0)=ROUND((Q$32-$I147)/$K147,1),$H147,0))))</f>
        <v>0</v>
      </c>
      <c r="R147" s="104">
        <f t="shared" si="59"/>
        <v>0</v>
      </c>
      <c r="S147" s="104">
        <f t="shared" si="59"/>
        <v>0</v>
      </c>
      <c r="T147" s="104">
        <f t="shared" si="59"/>
        <v>0</v>
      </c>
      <c r="U147" s="104">
        <f t="shared" si="59"/>
        <v>0</v>
      </c>
      <c r="V147" s="104">
        <f t="shared" si="59"/>
        <v>0</v>
      </c>
      <c r="W147" s="104">
        <f t="shared" si="59"/>
        <v>0</v>
      </c>
      <c r="X147" s="104">
        <f t="shared" si="59"/>
        <v>0</v>
      </c>
      <c r="Y147" s="104">
        <f t="shared" si="59"/>
        <v>0</v>
      </c>
      <c r="Z147" s="104">
        <f t="shared" si="59"/>
        <v>0</v>
      </c>
      <c r="AA147" s="104">
        <f t="shared" si="59"/>
        <v>0</v>
      </c>
      <c r="AB147" s="104">
        <f t="shared" si="59"/>
        <v>0</v>
      </c>
      <c r="AC147" s="104">
        <f t="shared" si="59"/>
        <v>0</v>
      </c>
      <c r="AD147" s="104">
        <f t="shared" si="59"/>
        <v>0</v>
      </c>
      <c r="AE147" s="104">
        <f t="shared" si="59"/>
        <v>0</v>
      </c>
      <c r="AF147" s="104">
        <f t="shared" si="59"/>
        <v>0</v>
      </c>
      <c r="AG147" s="104">
        <f t="shared" si="59"/>
        <v>0</v>
      </c>
      <c r="AH147" s="104">
        <f t="shared" si="59"/>
        <v>0</v>
      </c>
      <c r="AI147" s="104">
        <f t="shared" si="59"/>
        <v>0</v>
      </c>
      <c r="AJ147" s="104">
        <f t="shared" si="59"/>
        <v>0</v>
      </c>
      <c r="AK147" s="104">
        <f t="shared" si="59"/>
        <v>0</v>
      </c>
      <c r="AL147" s="104">
        <f t="shared" si="59"/>
        <v>0</v>
      </c>
      <c r="AM147" s="104">
        <f t="shared" si="59"/>
        <v>0</v>
      </c>
      <c r="AN147" s="104">
        <f t="shared" si="59"/>
        <v>0</v>
      </c>
      <c r="AO147" s="104">
        <f t="shared" si="59"/>
        <v>0</v>
      </c>
      <c r="AP147" s="104">
        <f t="shared" si="59"/>
        <v>0</v>
      </c>
      <c r="AQ147" s="104">
        <f t="shared" si="59"/>
        <v>0</v>
      </c>
      <c r="AR147" s="104">
        <f t="shared" si="59"/>
        <v>0</v>
      </c>
      <c r="AS147" s="104">
        <f t="shared" si="59"/>
        <v>0</v>
      </c>
      <c r="AT147" s="104">
        <f t="shared" si="59"/>
        <v>0</v>
      </c>
    </row>
    <row r="148" spans="1:46" ht="30" hidden="1" customHeight="1" x14ac:dyDescent="0.25">
      <c r="A148" s="115"/>
      <c r="B148" s="106"/>
      <c r="C148" s="107"/>
      <c r="D148" s="108"/>
      <c r="E148" s="108"/>
      <c r="F148" s="113"/>
      <c r="G148" s="113"/>
      <c r="H148" s="111">
        <f t="shared" si="57"/>
        <v>0</v>
      </c>
      <c r="I148" s="112"/>
      <c r="J148" s="112"/>
      <c r="K148" s="112"/>
      <c r="L148" s="250"/>
      <c r="M148" s="251"/>
      <c r="N148" s="252"/>
      <c r="P148" s="249"/>
      <c r="Q148" s="104">
        <f t="shared" ref="Q148:AT148" si="60">IF(Q$32&lt;$I148,0,IF(Q$32=$I148,$H148,IF(Q$32&gt;((($J148-1)*$K148)+$I148),0,IF(ROUND((Q$32-$I148)/$K148,0)=ROUND((Q$32-$I148)/$K148,1),$H148,0))))</f>
        <v>0</v>
      </c>
      <c r="R148" s="104">
        <f t="shared" si="60"/>
        <v>0</v>
      </c>
      <c r="S148" s="104">
        <f t="shared" si="60"/>
        <v>0</v>
      </c>
      <c r="T148" s="104">
        <f t="shared" si="60"/>
        <v>0</v>
      </c>
      <c r="U148" s="104">
        <f t="shared" si="60"/>
        <v>0</v>
      </c>
      <c r="V148" s="104">
        <f t="shared" si="60"/>
        <v>0</v>
      </c>
      <c r="W148" s="104">
        <f t="shared" si="60"/>
        <v>0</v>
      </c>
      <c r="X148" s="104">
        <f t="shared" si="60"/>
        <v>0</v>
      </c>
      <c r="Y148" s="104">
        <f t="shared" si="60"/>
        <v>0</v>
      </c>
      <c r="Z148" s="104">
        <f t="shared" si="60"/>
        <v>0</v>
      </c>
      <c r="AA148" s="104">
        <f t="shared" si="60"/>
        <v>0</v>
      </c>
      <c r="AB148" s="104">
        <f t="shared" si="60"/>
        <v>0</v>
      </c>
      <c r="AC148" s="104">
        <f t="shared" si="60"/>
        <v>0</v>
      </c>
      <c r="AD148" s="104">
        <f t="shared" si="60"/>
        <v>0</v>
      </c>
      <c r="AE148" s="104">
        <f t="shared" si="60"/>
        <v>0</v>
      </c>
      <c r="AF148" s="104">
        <f t="shared" si="60"/>
        <v>0</v>
      </c>
      <c r="AG148" s="104">
        <f t="shared" si="60"/>
        <v>0</v>
      </c>
      <c r="AH148" s="104">
        <f t="shared" si="60"/>
        <v>0</v>
      </c>
      <c r="AI148" s="104">
        <f t="shared" si="60"/>
        <v>0</v>
      </c>
      <c r="AJ148" s="104">
        <f t="shared" si="60"/>
        <v>0</v>
      </c>
      <c r="AK148" s="104">
        <f t="shared" si="60"/>
        <v>0</v>
      </c>
      <c r="AL148" s="104">
        <f t="shared" si="60"/>
        <v>0</v>
      </c>
      <c r="AM148" s="104">
        <f t="shared" si="60"/>
        <v>0</v>
      </c>
      <c r="AN148" s="104">
        <f t="shared" si="60"/>
        <v>0</v>
      </c>
      <c r="AO148" s="104">
        <f t="shared" si="60"/>
        <v>0</v>
      </c>
      <c r="AP148" s="104">
        <f t="shared" si="60"/>
        <v>0</v>
      </c>
      <c r="AQ148" s="104">
        <f t="shared" si="60"/>
        <v>0</v>
      </c>
      <c r="AR148" s="104">
        <f t="shared" si="60"/>
        <v>0</v>
      </c>
      <c r="AS148" s="104">
        <f t="shared" si="60"/>
        <v>0</v>
      </c>
      <c r="AT148" s="104">
        <f t="shared" si="60"/>
        <v>0</v>
      </c>
    </row>
    <row r="149" spans="1:46" ht="30" hidden="1" customHeight="1" x14ac:dyDescent="0.25">
      <c r="A149" s="105"/>
      <c r="B149" s="106"/>
      <c r="C149" s="107"/>
      <c r="D149" s="108"/>
      <c r="E149" s="116"/>
      <c r="F149" s="113"/>
      <c r="G149" s="113"/>
      <c r="H149" s="111">
        <f t="shared" si="57"/>
        <v>0</v>
      </c>
      <c r="I149" s="112"/>
      <c r="J149" s="112"/>
      <c r="K149" s="112"/>
      <c r="L149" s="250"/>
      <c r="M149" s="251"/>
      <c r="N149" s="252"/>
      <c r="P149" s="249"/>
      <c r="Q149" s="104">
        <f t="shared" ref="Q149:AT149" si="61">IF(Q$32&lt;$I149,0,IF(Q$32=$I149,$H149,IF(Q$32&gt;((($J149-1)*$K149)+$I149),0,IF(ROUND((Q$32-$I149)/$K149,0)=ROUND((Q$32-$I149)/$K149,1),$H149,0))))</f>
        <v>0</v>
      </c>
      <c r="R149" s="104">
        <f t="shared" si="61"/>
        <v>0</v>
      </c>
      <c r="S149" s="104">
        <f t="shared" si="61"/>
        <v>0</v>
      </c>
      <c r="T149" s="104">
        <f t="shared" si="61"/>
        <v>0</v>
      </c>
      <c r="U149" s="104">
        <f t="shared" si="61"/>
        <v>0</v>
      </c>
      <c r="V149" s="104">
        <f t="shared" si="61"/>
        <v>0</v>
      </c>
      <c r="W149" s="104">
        <f t="shared" si="61"/>
        <v>0</v>
      </c>
      <c r="X149" s="104">
        <f t="shared" si="61"/>
        <v>0</v>
      </c>
      <c r="Y149" s="104">
        <f t="shared" si="61"/>
        <v>0</v>
      </c>
      <c r="Z149" s="104">
        <f t="shared" si="61"/>
        <v>0</v>
      </c>
      <c r="AA149" s="104">
        <f t="shared" si="61"/>
        <v>0</v>
      </c>
      <c r="AB149" s="104">
        <f t="shared" si="61"/>
        <v>0</v>
      </c>
      <c r="AC149" s="104">
        <f t="shared" si="61"/>
        <v>0</v>
      </c>
      <c r="AD149" s="104">
        <f t="shared" si="61"/>
        <v>0</v>
      </c>
      <c r="AE149" s="104">
        <f t="shared" si="61"/>
        <v>0</v>
      </c>
      <c r="AF149" s="104">
        <f t="shared" si="61"/>
        <v>0</v>
      </c>
      <c r="AG149" s="104">
        <f t="shared" si="61"/>
        <v>0</v>
      </c>
      <c r="AH149" s="104">
        <f t="shared" si="61"/>
        <v>0</v>
      </c>
      <c r="AI149" s="104">
        <f t="shared" si="61"/>
        <v>0</v>
      </c>
      <c r="AJ149" s="104">
        <f t="shared" si="61"/>
        <v>0</v>
      </c>
      <c r="AK149" s="104">
        <f t="shared" si="61"/>
        <v>0</v>
      </c>
      <c r="AL149" s="104">
        <f t="shared" si="61"/>
        <v>0</v>
      </c>
      <c r="AM149" s="104">
        <f t="shared" si="61"/>
        <v>0</v>
      </c>
      <c r="AN149" s="104">
        <f t="shared" si="61"/>
        <v>0</v>
      </c>
      <c r="AO149" s="104">
        <f t="shared" si="61"/>
        <v>0</v>
      </c>
      <c r="AP149" s="104">
        <f t="shared" si="61"/>
        <v>0</v>
      </c>
      <c r="AQ149" s="104">
        <f t="shared" si="61"/>
        <v>0</v>
      </c>
      <c r="AR149" s="104">
        <f t="shared" si="61"/>
        <v>0</v>
      </c>
      <c r="AS149" s="104">
        <f t="shared" si="61"/>
        <v>0</v>
      </c>
      <c r="AT149" s="104">
        <f t="shared" si="61"/>
        <v>0</v>
      </c>
    </row>
    <row r="150" spans="1:46" ht="30" hidden="1" customHeight="1" x14ac:dyDescent="0.25">
      <c r="A150" s="105"/>
      <c r="B150" s="106"/>
      <c r="C150" s="107"/>
      <c r="D150" s="108"/>
      <c r="E150" s="108"/>
      <c r="F150" s="113"/>
      <c r="G150" s="113"/>
      <c r="H150" s="111">
        <f t="shared" si="57"/>
        <v>0</v>
      </c>
      <c r="I150" s="112"/>
      <c r="J150" s="112"/>
      <c r="K150" s="112"/>
      <c r="L150" s="250"/>
      <c r="M150" s="251"/>
      <c r="N150" s="252"/>
      <c r="P150" s="249"/>
      <c r="Q150" s="104">
        <f t="shared" ref="Q150:AT150" si="62">IF(Q$32&lt;$I150,0,IF(Q$32=$I150,$H150,IF(Q$32&gt;((($J150-1)*$K150)+$I150),0,IF(ROUND((Q$32-$I150)/$K150,0)=ROUND((Q$32-$I150)/$K150,1),$H150,0))))</f>
        <v>0</v>
      </c>
      <c r="R150" s="104">
        <f t="shared" si="62"/>
        <v>0</v>
      </c>
      <c r="S150" s="104">
        <f t="shared" si="62"/>
        <v>0</v>
      </c>
      <c r="T150" s="104">
        <f t="shared" si="62"/>
        <v>0</v>
      </c>
      <c r="U150" s="104">
        <f t="shared" si="62"/>
        <v>0</v>
      </c>
      <c r="V150" s="104">
        <f t="shared" si="62"/>
        <v>0</v>
      </c>
      <c r="W150" s="104">
        <f t="shared" si="62"/>
        <v>0</v>
      </c>
      <c r="X150" s="104">
        <f t="shared" si="62"/>
        <v>0</v>
      </c>
      <c r="Y150" s="104">
        <f t="shared" si="62"/>
        <v>0</v>
      </c>
      <c r="Z150" s="104">
        <f t="shared" si="62"/>
        <v>0</v>
      </c>
      <c r="AA150" s="104">
        <f t="shared" si="62"/>
        <v>0</v>
      </c>
      <c r="AB150" s="104">
        <f t="shared" si="62"/>
        <v>0</v>
      </c>
      <c r="AC150" s="104">
        <f t="shared" si="62"/>
        <v>0</v>
      </c>
      <c r="AD150" s="104">
        <f t="shared" si="62"/>
        <v>0</v>
      </c>
      <c r="AE150" s="104">
        <f t="shared" si="62"/>
        <v>0</v>
      </c>
      <c r="AF150" s="104">
        <f t="shared" si="62"/>
        <v>0</v>
      </c>
      <c r="AG150" s="104">
        <f t="shared" si="62"/>
        <v>0</v>
      </c>
      <c r="AH150" s="104">
        <f t="shared" si="62"/>
        <v>0</v>
      </c>
      <c r="AI150" s="104">
        <f t="shared" si="62"/>
        <v>0</v>
      </c>
      <c r="AJ150" s="104">
        <f t="shared" si="62"/>
        <v>0</v>
      </c>
      <c r="AK150" s="104">
        <f t="shared" si="62"/>
        <v>0</v>
      </c>
      <c r="AL150" s="104">
        <f t="shared" si="62"/>
        <v>0</v>
      </c>
      <c r="AM150" s="104">
        <f t="shared" si="62"/>
        <v>0</v>
      </c>
      <c r="AN150" s="104">
        <f t="shared" si="62"/>
        <v>0</v>
      </c>
      <c r="AO150" s="104">
        <f t="shared" si="62"/>
        <v>0</v>
      </c>
      <c r="AP150" s="104">
        <f t="shared" si="62"/>
        <v>0</v>
      </c>
      <c r="AQ150" s="104">
        <f t="shared" si="62"/>
        <v>0</v>
      </c>
      <c r="AR150" s="104">
        <f t="shared" si="62"/>
        <v>0</v>
      </c>
      <c r="AS150" s="104">
        <f t="shared" si="62"/>
        <v>0</v>
      </c>
      <c r="AT150" s="104">
        <f t="shared" si="62"/>
        <v>0</v>
      </c>
    </row>
    <row r="151" spans="1:46" ht="30" hidden="1" customHeight="1" x14ac:dyDescent="0.25">
      <c r="A151" s="105"/>
      <c r="B151" s="106"/>
      <c r="C151" s="107"/>
      <c r="D151" s="108"/>
      <c r="E151" s="108"/>
      <c r="F151" s="113"/>
      <c r="G151" s="113"/>
      <c r="H151" s="111">
        <f t="shared" si="57"/>
        <v>0</v>
      </c>
      <c r="I151" s="112"/>
      <c r="J151" s="112"/>
      <c r="K151" s="112"/>
      <c r="L151" s="250"/>
      <c r="M151" s="251"/>
      <c r="N151" s="252"/>
      <c r="P151" s="249"/>
      <c r="Q151" s="104">
        <f t="shared" ref="Q151:AT151" si="63">IF(Q$32&lt;$I151,0,IF(Q$32=$I151,$H151,IF(Q$32&gt;((($J151-1)*$K151)+$I151),0,IF(ROUND((Q$32-$I151)/$K151,0)=ROUND((Q$32-$I151)/$K151,1),$H151,0))))</f>
        <v>0</v>
      </c>
      <c r="R151" s="104">
        <f t="shared" si="63"/>
        <v>0</v>
      </c>
      <c r="S151" s="104">
        <f t="shared" si="63"/>
        <v>0</v>
      </c>
      <c r="T151" s="104">
        <f t="shared" si="63"/>
        <v>0</v>
      </c>
      <c r="U151" s="104">
        <f t="shared" si="63"/>
        <v>0</v>
      </c>
      <c r="V151" s="104">
        <f t="shared" si="63"/>
        <v>0</v>
      </c>
      <c r="W151" s="104">
        <f t="shared" si="63"/>
        <v>0</v>
      </c>
      <c r="X151" s="104">
        <f t="shared" si="63"/>
        <v>0</v>
      </c>
      <c r="Y151" s="104">
        <f t="shared" si="63"/>
        <v>0</v>
      </c>
      <c r="Z151" s="104">
        <f t="shared" si="63"/>
        <v>0</v>
      </c>
      <c r="AA151" s="104">
        <f t="shared" si="63"/>
        <v>0</v>
      </c>
      <c r="AB151" s="104">
        <f t="shared" si="63"/>
        <v>0</v>
      </c>
      <c r="AC151" s="104">
        <f t="shared" si="63"/>
        <v>0</v>
      </c>
      <c r="AD151" s="104">
        <f t="shared" si="63"/>
        <v>0</v>
      </c>
      <c r="AE151" s="104">
        <f t="shared" si="63"/>
        <v>0</v>
      </c>
      <c r="AF151" s="104">
        <f t="shared" si="63"/>
        <v>0</v>
      </c>
      <c r="AG151" s="104">
        <f t="shared" si="63"/>
        <v>0</v>
      </c>
      <c r="AH151" s="104">
        <f t="shared" si="63"/>
        <v>0</v>
      </c>
      <c r="AI151" s="104">
        <f t="shared" si="63"/>
        <v>0</v>
      </c>
      <c r="AJ151" s="104">
        <f t="shared" si="63"/>
        <v>0</v>
      </c>
      <c r="AK151" s="104">
        <f t="shared" si="63"/>
        <v>0</v>
      </c>
      <c r="AL151" s="104">
        <f t="shared" si="63"/>
        <v>0</v>
      </c>
      <c r="AM151" s="104">
        <f t="shared" si="63"/>
        <v>0</v>
      </c>
      <c r="AN151" s="104">
        <f t="shared" si="63"/>
        <v>0</v>
      </c>
      <c r="AO151" s="104">
        <f t="shared" si="63"/>
        <v>0</v>
      </c>
      <c r="AP151" s="104">
        <f t="shared" si="63"/>
        <v>0</v>
      </c>
      <c r="AQ151" s="104">
        <f t="shared" si="63"/>
        <v>0</v>
      </c>
      <c r="AR151" s="104">
        <f t="shared" si="63"/>
        <v>0</v>
      </c>
      <c r="AS151" s="104">
        <f t="shared" si="63"/>
        <v>0</v>
      </c>
      <c r="AT151" s="104">
        <f t="shared" si="63"/>
        <v>0</v>
      </c>
    </row>
    <row r="152" spans="1:46" ht="30" hidden="1" customHeight="1" x14ac:dyDescent="0.25">
      <c r="A152" s="105"/>
      <c r="B152" s="106"/>
      <c r="C152" s="107"/>
      <c r="D152" s="108"/>
      <c r="E152" s="108"/>
      <c r="F152" s="113"/>
      <c r="G152" s="113"/>
      <c r="H152" s="111">
        <f t="shared" si="57"/>
        <v>0</v>
      </c>
      <c r="I152" s="112"/>
      <c r="J152" s="112"/>
      <c r="K152" s="112"/>
      <c r="L152" s="250"/>
      <c r="M152" s="251"/>
      <c r="N152" s="252"/>
      <c r="P152" s="249"/>
      <c r="Q152" s="104">
        <f t="shared" ref="Q152:AT152" si="64">IF(Q$32&lt;$I152,0,IF(Q$32=$I152,$H152,IF(Q$32&gt;((($J152-1)*$K152)+$I152),0,IF(ROUND((Q$32-$I152)/$K152,0)=ROUND((Q$32-$I152)/$K152,1),$H152,0))))</f>
        <v>0</v>
      </c>
      <c r="R152" s="104">
        <f t="shared" si="64"/>
        <v>0</v>
      </c>
      <c r="S152" s="104">
        <f t="shared" si="64"/>
        <v>0</v>
      </c>
      <c r="T152" s="104">
        <f t="shared" si="64"/>
        <v>0</v>
      </c>
      <c r="U152" s="104">
        <f t="shared" si="64"/>
        <v>0</v>
      </c>
      <c r="V152" s="104">
        <f t="shared" si="64"/>
        <v>0</v>
      </c>
      <c r="W152" s="104">
        <f t="shared" si="64"/>
        <v>0</v>
      </c>
      <c r="X152" s="104">
        <f t="shared" si="64"/>
        <v>0</v>
      </c>
      <c r="Y152" s="104">
        <f t="shared" si="64"/>
        <v>0</v>
      </c>
      <c r="Z152" s="104">
        <f t="shared" si="64"/>
        <v>0</v>
      </c>
      <c r="AA152" s="104">
        <f t="shared" si="64"/>
        <v>0</v>
      </c>
      <c r="AB152" s="104">
        <f t="shared" si="64"/>
        <v>0</v>
      </c>
      <c r="AC152" s="104">
        <f t="shared" si="64"/>
        <v>0</v>
      </c>
      <c r="AD152" s="104">
        <f t="shared" si="64"/>
        <v>0</v>
      </c>
      <c r="AE152" s="104">
        <f t="shared" si="64"/>
        <v>0</v>
      </c>
      <c r="AF152" s="104">
        <f t="shared" si="64"/>
        <v>0</v>
      </c>
      <c r="AG152" s="104">
        <f t="shared" si="64"/>
        <v>0</v>
      </c>
      <c r="AH152" s="104">
        <f t="shared" si="64"/>
        <v>0</v>
      </c>
      <c r="AI152" s="104">
        <f t="shared" si="64"/>
        <v>0</v>
      </c>
      <c r="AJ152" s="104">
        <f t="shared" si="64"/>
        <v>0</v>
      </c>
      <c r="AK152" s="104">
        <f t="shared" si="64"/>
        <v>0</v>
      </c>
      <c r="AL152" s="104">
        <f t="shared" si="64"/>
        <v>0</v>
      </c>
      <c r="AM152" s="104">
        <f t="shared" si="64"/>
        <v>0</v>
      </c>
      <c r="AN152" s="104">
        <f t="shared" si="64"/>
        <v>0</v>
      </c>
      <c r="AO152" s="104">
        <f t="shared" si="64"/>
        <v>0</v>
      </c>
      <c r="AP152" s="104">
        <f t="shared" si="64"/>
        <v>0</v>
      </c>
      <c r="AQ152" s="104">
        <f t="shared" si="64"/>
        <v>0</v>
      </c>
      <c r="AR152" s="104">
        <f t="shared" si="64"/>
        <v>0</v>
      </c>
      <c r="AS152" s="104">
        <f t="shared" si="64"/>
        <v>0</v>
      </c>
      <c r="AT152" s="104">
        <f t="shared" si="64"/>
        <v>0</v>
      </c>
    </row>
    <row r="153" spans="1:46" ht="30" hidden="1" customHeight="1" x14ac:dyDescent="0.25">
      <c r="A153" s="105"/>
      <c r="B153" s="106"/>
      <c r="C153" s="107"/>
      <c r="D153" s="108"/>
      <c r="E153" s="108"/>
      <c r="F153" s="113"/>
      <c r="G153" s="113"/>
      <c r="H153" s="111">
        <f t="shared" si="57"/>
        <v>0</v>
      </c>
      <c r="I153" s="112"/>
      <c r="J153" s="112"/>
      <c r="K153" s="112"/>
      <c r="L153" s="250"/>
      <c r="M153" s="251"/>
      <c r="N153" s="252"/>
      <c r="P153" s="249"/>
      <c r="Q153" s="104">
        <f t="shared" ref="Q153:AT153" si="65">IF(Q$32&lt;$I153,0,IF(Q$32=$I153,$H153,IF(Q$32&gt;((($J153-1)*$K153)+$I153),0,IF(ROUND((Q$32-$I153)/$K153,0)=ROUND((Q$32-$I153)/$K153,1),$H153,0))))</f>
        <v>0</v>
      </c>
      <c r="R153" s="104">
        <f t="shared" si="65"/>
        <v>0</v>
      </c>
      <c r="S153" s="104">
        <f t="shared" si="65"/>
        <v>0</v>
      </c>
      <c r="T153" s="104">
        <f t="shared" si="65"/>
        <v>0</v>
      </c>
      <c r="U153" s="104">
        <f t="shared" si="65"/>
        <v>0</v>
      </c>
      <c r="V153" s="104">
        <f t="shared" si="65"/>
        <v>0</v>
      </c>
      <c r="W153" s="104">
        <f t="shared" si="65"/>
        <v>0</v>
      </c>
      <c r="X153" s="104">
        <f t="shared" si="65"/>
        <v>0</v>
      </c>
      <c r="Y153" s="104">
        <f t="shared" si="65"/>
        <v>0</v>
      </c>
      <c r="Z153" s="104">
        <f t="shared" si="65"/>
        <v>0</v>
      </c>
      <c r="AA153" s="104">
        <f t="shared" si="65"/>
        <v>0</v>
      </c>
      <c r="AB153" s="104">
        <f t="shared" si="65"/>
        <v>0</v>
      </c>
      <c r="AC153" s="104">
        <f t="shared" si="65"/>
        <v>0</v>
      </c>
      <c r="AD153" s="104">
        <f t="shared" si="65"/>
        <v>0</v>
      </c>
      <c r="AE153" s="104">
        <f t="shared" si="65"/>
        <v>0</v>
      </c>
      <c r="AF153" s="104">
        <f t="shared" si="65"/>
        <v>0</v>
      </c>
      <c r="AG153" s="104">
        <f t="shared" si="65"/>
        <v>0</v>
      </c>
      <c r="AH153" s="104">
        <f t="shared" si="65"/>
        <v>0</v>
      </c>
      <c r="AI153" s="104">
        <f t="shared" si="65"/>
        <v>0</v>
      </c>
      <c r="AJ153" s="104">
        <f t="shared" si="65"/>
        <v>0</v>
      </c>
      <c r="AK153" s="104">
        <f t="shared" si="65"/>
        <v>0</v>
      </c>
      <c r="AL153" s="104">
        <f t="shared" si="65"/>
        <v>0</v>
      </c>
      <c r="AM153" s="104">
        <f t="shared" si="65"/>
        <v>0</v>
      </c>
      <c r="AN153" s="104">
        <f t="shared" si="65"/>
        <v>0</v>
      </c>
      <c r="AO153" s="104">
        <f t="shared" si="65"/>
        <v>0</v>
      </c>
      <c r="AP153" s="104">
        <f t="shared" si="65"/>
        <v>0</v>
      </c>
      <c r="AQ153" s="104">
        <f t="shared" si="65"/>
        <v>0</v>
      </c>
      <c r="AR153" s="104">
        <f t="shared" si="65"/>
        <v>0</v>
      </c>
      <c r="AS153" s="104">
        <f t="shared" si="65"/>
        <v>0</v>
      </c>
      <c r="AT153" s="104">
        <f t="shared" si="65"/>
        <v>0</v>
      </c>
    </row>
    <row r="154" spans="1:46" ht="30" hidden="1" customHeight="1" x14ac:dyDescent="0.25">
      <c r="A154" s="105"/>
      <c r="B154" s="106"/>
      <c r="C154" s="107"/>
      <c r="D154" s="108"/>
      <c r="E154" s="109"/>
      <c r="F154" s="113"/>
      <c r="G154" s="113"/>
      <c r="H154" s="111">
        <f t="shared" si="57"/>
        <v>0</v>
      </c>
      <c r="I154" s="112"/>
      <c r="J154" s="112"/>
      <c r="K154" s="112"/>
      <c r="L154" s="250"/>
      <c r="M154" s="251"/>
      <c r="N154" s="252"/>
      <c r="P154" s="249"/>
      <c r="Q154" s="104">
        <f t="shared" ref="Q154:AT154" si="66">IF(Q$32&lt;$I154,0,IF(Q$32=$I154,$H154,IF(Q$32&gt;((($J154-1)*$K154)+$I154),0,IF(ROUND((Q$32-$I154)/$K154,0)=ROUND((Q$32-$I154)/$K154,1),$H154,0))))</f>
        <v>0</v>
      </c>
      <c r="R154" s="104">
        <f t="shared" si="66"/>
        <v>0</v>
      </c>
      <c r="S154" s="104">
        <f t="shared" si="66"/>
        <v>0</v>
      </c>
      <c r="T154" s="104">
        <f t="shared" si="66"/>
        <v>0</v>
      </c>
      <c r="U154" s="104">
        <f t="shared" si="66"/>
        <v>0</v>
      </c>
      <c r="V154" s="104">
        <f t="shared" si="66"/>
        <v>0</v>
      </c>
      <c r="W154" s="104">
        <f t="shared" si="66"/>
        <v>0</v>
      </c>
      <c r="X154" s="104">
        <f t="shared" si="66"/>
        <v>0</v>
      </c>
      <c r="Y154" s="104">
        <f t="shared" si="66"/>
        <v>0</v>
      </c>
      <c r="Z154" s="104">
        <f t="shared" si="66"/>
        <v>0</v>
      </c>
      <c r="AA154" s="104">
        <f t="shared" si="66"/>
        <v>0</v>
      </c>
      <c r="AB154" s="104">
        <f t="shared" si="66"/>
        <v>0</v>
      </c>
      <c r="AC154" s="104">
        <f t="shared" si="66"/>
        <v>0</v>
      </c>
      <c r="AD154" s="104">
        <f t="shared" si="66"/>
        <v>0</v>
      </c>
      <c r="AE154" s="104">
        <f t="shared" si="66"/>
        <v>0</v>
      </c>
      <c r="AF154" s="104">
        <f t="shared" si="66"/>
        <v>0</v>
      </c>
      <c r="AG154" s="104">
        <f t="shared" si="66"/>
        <v>0</v>
      </c>
      <c r="AH154" s="104">
        <f t="shared" si="66"/>
        <v>0</v>
      </c>
      <c r="AI154" s="104">
        <f t="shared" si="66"/>
        <v>0</v>
      </c>
      <c r="AJ154" s="104">
        <f t="shared" si="66"/>
        <v>0</v>
      </c>
      <c r="AK154" s="104">
        <f t="shared" si="66"/>
        <v>0</v>
      </c>
      <c r="AL154" s="104">
        <f t="shared" si="66"/>
        <v>0</v>
      </c>
      <c r="AM154" s="104">
        <f t="shared" si="66"/>
        <v>0</v>
      </c>
      <c r="AN154" s="104">
        <f t="shared" si="66"/>
        <v>0</v>
      </c>
      <c r="AO154" s="104">
        <f t="shared" si="66"/>
        <v>0</v>
      </c>
      <c r="AP154" s="104">
        <f t="shared" si="66"/>
        <v>0</v>
      </c>
      <c r="AQ154" s="104">
        <f t="shared" si="66"/>
        <v>0</v>
      </c>
      <c r="AR154" s="104">
        <f t="shared" si="66"/>
        <v>0</v>
      </c>
      <c r="AS154" s="104">
        <f t="shared" si="66"/>
        <v>0</v>
      </c>
      <c r="AT154" s="104">
        <f t="shared" si="66"/>
        <v>0</v>
      </c>
    </row>
    <row r="155" spans="1:46" ht="30" hidden="1" customHeight="1" x14ac:dyDescent="0.25">
      <c r="A155" s="105"/>
      <c r="B155" s="106"/>
      <c r="C155" s="107"/>
      <c r="D155" s="108"/>
      <c r="E155" s="108"/>
      <c r="F155" s="113"/>
      <c r="G155" s="113"/>
      <c r="H155" s="111">
        <f t="shared" si="57"/>
        <v>0</v>
      </c>
      <c r="I155" s="112"/>
      <c r="J155" s="112"/>
      <c r="K155" s="112"/>
      <c r="L155" s="250"/>
      <c r="M155" s="251"/>
      <c r="N155" s="252"/>
      <c r="P155" s="249"/>
      <c r="Q155" s="104">
        <f t="shared" ref="Q155:AT155" si="67">IF(Q$32&lt;$I155,0,IF(Q$32=$I155,$H155,IF(Q$32&gt;((($J155-1)*$K155)+$I155),0,IF(ROUND((Q$32-$I155)/$K155,0)=ROUND((Q$32-$I155)/$K155,1),$H155,0))))</f>
        <v>0</v>
      </c>
      <c r="R155" s="104">
        <f t="shared" si="67"/>
        <v>0</v>
      </c>
      <c r="S155" s="104">
        <f t="shared" si="67"/>
        <v>0</v>
      </c>
      <c r="T155" s="104">
        <f t="shared" si="67"/>
        <v>0</v>
      </c>
      <c r="U155" s="104">
        <f t="shared" si="67"/>
        <v>0</v>
      </c>
      <c r="V155" s="104">
        <f t="shared" si="67"/>
        <v>0</v>
      </c>
      <c r="W155" s="104">
        <f t="shared" si="67"/>
        <v>0</v>
      </c>
      <c r="X155" s="104">
        <f t="shared" si="67"/>
        <v>0</v>
      </c>
      <c r="Y155" s="104">
        <f t="shared" si="67"/>
        <v>0</v>
      </c>
      <c r="Z155" s="104">
        <f t="shared" si="67"/>
        <v>0</v>
      </c>
      <c r="AA155" s="104">
        <f t="shared" si="67"/>
        <v>0</v>
      </c>
      <c r="AB155" s="104">
        <f t="shared" si="67"/>
        <v>0</v>
      </c>
      <c r="AC155" s="104">
        <f t="shared" si="67"/>
        <v>0</v>
      </c>
      <c r="AD155" s="104">
        <f t="shared" si="67"/>
        <v>0</v>
      </c>
      <c r="AE155" s="104">
        <f t="shared" si="67"/>
        <v>0</v>
      </c>
      <c r="AF155" s="104">
        <f t="shared" si="67"/>
        <v>0</v>
      </c>
      <c r="AG155" s="104">
        <f t="shared" si="67"/>
        <v>0</v>
      </c>
      <c r="AH155" s="104">
        <f t="shared" si="67"/>
        <v>0</v>
      </c>
      <c r="AI155" s="104">
        <f t="shared" si="67"/>
        <v>0</v>
      </c>
      <c r="AJ155" s="104">
        <f t="shared" si="67"/>
        <v>0</v>
      </c>
      <c r="AK155" s="104">
        <f t="shared" si="67"/>
        <v>0</v>
      </c>
      <c r="AL155" s="104">
        <f t="shared" si="67"/>
        <v>0</v>
      </c>
      <c r="AM155" s="104">
        <f t="shared" si="67"/>
        <v>0</v>
      </c>
      <c r="AN155" s="104">
        <f t="shared" si="67"/>
        <v>0</v>
      </c>
      <c r="AO155" s="104">
        <f t="shared" si="67"/>
        <v>0</v>
      </c>
      <c r="AP155" s="104">
        <f t="shared" si="67"/>
        <v>0</v>
      </c>
      <c r="AQ155" s="104">
        <f t="shared" si="67"/>
        <v>0</v>
      </c>
      <c r="AR155" s="104">
        <f t="shared" si="67"/>
        <v>0</v>
      </c>
      <c r="AS155" s="104">
        <f t="shared" si="67"/>
        <v>0</v>
      </c>
      <c r="AT155" s="104">
        <f t="shared" si="67"/>
        <v>0</v>
      </c>
    </row>
    <row r="156" spans="1:46" ht="30" hidden="1" customHeight="1" x14ac:dyDescent="0.25">
      <c r="A156" s="117"/>
      <c r="B156" s="118"/>
      <c r="C156" s="119"/>
      <c r="D156" s="120"/>
      <c r="E156" s="120"/>
      <c r="F156" s="121"/>
      <c r="G156" s="121"/>
      <c r="H156" s="122">
        <f t="shared" si="57"/>
        <v>0</v>
      </c>
      <c r="I156" s="123"/>
      <c r="J156" s="123"/>
      <c r="K156" s="123"/>
      <c r="L156" s="253"/>
      <c r="M156" s="254"/>
      <c r="N156" s="255"/>
      <c r="P156" s="249"/>
      <c r="Q156" s="104">
        <f t="shared" ref="Q156:AT156" si="68">IF(Q$32&lt;$I156,0,IF(Q$32=$I156,$H156,IF(Q$32&gt;((($J156-1)*$K156)+$I156),0,IF(ROUND((Q$32-$I156)/$K156,0)=ROUND((Q$32-$I156)/$K156,1),$H156,0))))</f>
        <v>0</v>
      </c>
      <c r="R156" s="104">
        <f t="shared" si="68"/>
        <v>0</v>
      </c>
      <c r="S156" s="104">
        <f t="shared" si="68"/>
        <v>0</v>
      </c>
      <c r="T156" s="104">
        <f t="shared" si="68"/>
        <v>0</v>
      </c>
      <c r="U156" s="104">
        <f t="shared" si="68"/>
        <v>0</v>
      </c>
      <c r="V156" s="104">
        <f t="shared" si="68"/>
        <v>0</v>
      </c>
      <c r="W156" s="104">
        <f t="shared" si="68"/>
        <v>0</v>
      </c>
      <c r="X156" s="104">
        <f t="shared" si="68"/>
        <v>0</v>
      </c>
      <c r="Y156" s="104">
        <f t="shared" si="68"/>
        <v>0</v>
      </c>
      <c r="Z156" s="104">
        <f t="shared" si="68"/>
        <v>0</v>
      </c>
      <c r="AA156" s="104">
        <f t="shared" si="68"/>
        <v>0</v>
      </c>
      <c r="AB156" s="104">
        <f t="shared" si="68"/>
        <v>0</v>
      </c>
      <c r="AC156" s="104">
        <f t="shared" si="68"/>
        <v>0</v>
      </c>
      <c r="AD156" s="104">
        <f t="shared" si="68"/>
        <v>0</v>
      </c>
      <c r="AE156" s="104">
        <f t="shared" si="68"/>
        <v>0</v>
      </c>
      <c r="AF156" s="104">
        <f t="shared" si="68"/>
        <v>0</v>
      </c>
      <c r="AG156" s="104">
        <f t="shared" si="68"/>
        <v>0</v>
      </c>
      <c r="AH156" s="104">
        <f t="shared" si="68"/>
        <v>0</v>
      </c>
      <c r="AI156" s="104">
        <f t="shared" si="68"/>
        <v>0</v>
      </c>
      <c r="AJ156" s="104">
        <f t="shared" si="68"/>
        <v>0</v>
      </c>
      <c r="AK156" s="104">
        <f t="shared" si="68"/>
        <v>0</v>
      </c>
      <c r="AL156" s="104">
        <f t="shared" si="68"/>
        <v>0</v>
      </c>
      <c r="AM156" s="104">
        <f t="shared" si="68"/>
        <v>0</v>
      </c>
      <c r="AN156" s="104">
        <f t="shared" si="68"/>
        <v>0</v>
      </c>
      <c r="AO156" s="104">
        <f t="shared" si="68"/>
        <v>0</v>
      </c>
      <c r="AP156" s="104">
        <f t="shared" si="68"/>
        <v>0</v>
      </c>
      <c r="AQ156" s="104">
        <f t="shared" si="68"/>
        <v>0</v>
      </c>
      <c r="AR156" s="104">
        <f t="shared" si="68"/>
        <v>0</v>
      </c>
      <c r="AS156" s="104">
        <f t="shared" si="68"/>
        <v>0</v>
      </c>
      <c r="AT156" s="104">
        <f t="shared" si="68"/>
        <v>0</v>
      </c>
    </row>
    <row r="157" spans="1:46" ht="30" customHeight="1" x14ac:dyDescent="0.25">
      <c r="P157" s="124" t="s">
        <v>53</v>
      </c>
      <c r="Q157" s="104">
        <f t="shared" ref="Q157:AT157" si="69">SUM(Q141:Q156)</f>
        <v>918300</v>
      </c>
      <c r="R157" s="104">
        <f t="shared" si="69"/>
        <v>822300</v>
      </c>
      <c r="S157" s="104">
        <f t="shared" si="69"/>
        <v>918300</v>
      </c>
      <c r="T157" s="104">
        <f t="shared" si="69"/>
        <v>861300</v>
      </c>
      <c r="U157" s="104">
        <f t="shared" si="69"/>
        <v>890400</v>
      </c>
      <c r="V157" s="104">
        <f t="shared" si="69"/>
        <v>755400</v>
      </c>
      <c r="W157" s="104">
        <f t="shared" si="69"/>
        <v>851400</v>
      </c>
      <c r="X157" s="104">
        <f t="shared" si="69"/>
        <v>755400</v>
      </c>
      <c r="Y157" s="104">
        <f t="shared" si="69"/>
        <v>755400</v>
      </c>
      <c r="Z157" s="104">
        <f t="shared" si="69"/>
        <v>755400</v>
      </c>
      <c r="AA157" s="104">
        <f t="shared" si="69"/>
        <v>755400</v>
      </c>
      <c r="AB157" s="104">
        <f t="shared" si="69"/>
        <v>755400</v>
      </c>
      <c r="AC157" s="104">
        <f t="shared" si="69"/>
        <v>755400</v>
      </c>
      <c r="AD157" s="104">
        <f t="shared" si="69"/>
        <v>755400</v>
      </c>
      <c r="AE157" s="104">
        <f t="shared" si="69"/>
        <v>755400</v>
      </c>
      <c r="AF157" s="104">
        <f t="shared" si="69"/>
        <v>755400</v>
      </c>
      <c r="AG157" s="104">
        <f t="shared" si="69"/>
        <v>755400</v>
      </c>
      <c r="AH157" s="104">
        <f t="shared" si="69"/>
        <v>755400</v>
      </c>
      <c r="AI157" s="104">
        <f t="shared" si="69"/>
        <v>755400</v>
      </c>
      <c r="AJ157" s="104">
        <f t="shared" si="69"/>
        <v>755400</v>
      </c>
      <c r="AK157" s="104">
        <f t="shared" si="69"/>
        <v>755400</v>
      </c>
      <c r="AL157" s="104">
        <f t="shared" si="69"/>
        <v>755400</v>
      </c>
      <c r="AM157" s="104">
        <f t="shared" si="69"/>
        <v>755400</v>
      </c>
      <c r="AN157" s="104">
        <f t="shared" si="69"/>
        <v>755400</v>
      </c>
      <c r="AO157" s="104">
        <f t="shared" si="69"/>
        <v>755400</v>
      </c>
      <c r="AP157" s="104">
        <f t="shared" si="69"/>
        <v>755400</v>
      </c>
      <c r="AQ157" s="104">
        <f t="shared" si="69"/>
        <v>755400</v>
      </c>
      <c r="AR157" s="104">
        <f t="shared" si="69"/>
        <v>0</v>
      </c>
      <c r="AS157" s="104">
        <f t="shared" si="69"/>
        <v>0</v>
      </c>
      <c r="AT157" s="104">
        <f t="shared" si="69"/>
        <v>0</v>
      </c>
    </row>
    <row r="158" spans="1:46" ht="14.25" customHeight="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row>
    <row r="159" spans="1:46" ht="14.25" customHeight="1" x14ac:dyDescent="0.25"/>
    <row r="160" spans="1:46"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sheetData>
  <mergeCells count="109">
    <mergeCell ref="B2:H2"/>
    <mergeCell ref="B3:H3"/>
    <mergeCell ref="B4:H4"/>
    <mergeCell ref="B5:H5"/>
    <mergeCell ref="B6:H6"/>
    <mergeCell ref="B7:H7"/>
    <mergeCell ref="L7:M8"/>
    <mergeCell ref="B20:I20"/>
    <mergeCell ref="B21:I21"/>
    <mergeCell ref="B8:H8"/>
    <mergeCell ref="B9:H9"/>
    <mergeCell ref="B22:I22"/>
    <mergeCell ref="B23:I23"/>
    <mergeCell ref="Q31:AT31"/>
    <mergeCell ref="L32:N32"/>
    <mergeCell ref="L33:N33"/>
    <mergeCell ref="L35:N35"/>
    <mergeCell ref="L36:N36"/>
    <mergeCell ref="L37:N37"/>
    <mergeCell ref="L38:N38"/>
    <mergeCell ref="Q103:AT103"/>
    <mergeCell ref="Q139:AT139"/>
    <mergeCell ref="L140:N140"/>
    <mergeCell ref="L141:N141"/>
    <mergeCell ref="L43:N43"/>
    <mergeCell ref="L44:N44"/>
    <mergeCell ref="Q66:AT66"/>
    <mergeCell ref="L67:N67"/>
    <mergeCell ref="L68:N68"/>
    <mergeCell ref="L104:N104"/>
    <mergeCell ref="L105:N105"/>
    <mergeCell ref="L81:N81"/>
    <mergeCell ref="L82:N82"/>
    <mergeCell ref="P68:P83"/>
    <mergeCell ref="P105:P119"/>
    <mergeCell ref="P141:P156"/>
    <mergeCell ref="L45:N45"/>
    <mergeCell ref="L46:N46"/>
    <mergeCell ref="L69:N69"/>
    <mergeCell ref="L70:N70"/>
    <mergeCell ref="L106:N106"/>
    <mergeCell ref="L107:N107"/>
    <mergeCell ref="L108:N108"/>
    <mergeCell ref="L109:N109"/>
    <mergeCell ref="L39:N39"/>
    <mergeCell ref="L40:N40"/>
    <mergeCell ref="L41:N41"/>
    <mergeCell ref="L42:N42"/>
    <mergeCell ref="L156:N156"/>
    <mergeCell ref="L142:N142"/>
    <mergeCell ref="L143:N143"/>
    <mergeCell ref="L144:N144"/>
    <mergeCell ref="L145:N145"/>
    <mergeCell ref="L146:N146"/>
    <mergeCell ref="L147:N147"/>
    <mergeCell ref="L148:N148"/>
    <mergeCell ref="L112:N112"/>
    <mergeCell ref="L113:N113"/>
    <mergeCell ref="L114:N114"/>
    <mergeCell ref="L115:N115"/>
    <mergeCell ref="L116:N116"/>
    <mergeCell ref="L117:N117"/>
    <mergeCell ref="L118:N118"/>
    <mergeCell ref="L119:N119"/>
    <mergeCell ref="L155:N155"/>
    <mergeCell ref="L149:N149"/>
    <mergeCell ref="B58:I58"/>
    <mergeCell ref="L77:N77"/>
    <mergeCell ref="L78:N78"/>
    <mergeCell ref="A86:K86"/>
    <mergeCell ref="B92:I92"/>
    <mergeCell ref="L92:M92"/>
    <mergeCell ref="B93:I93"/>
    <mergeCell ref="B94:I94"/>
    <mergeCell ref="B95:I95"/>
    <mergeCell ref="L71:N71"/>
    <mergeCell ref="L72:N72"/>
    <mergeCell ref="L83:N83"/>
    <mergeCell ref="L79:N79"/>
    <mergeCell ref="L80:N80"/>
    <mergeCell ref="A122:K122"/>
    <mergeCell ref="B128:I128"/>
    <mergeCell ref="L128:M128"/>
    <mergeCell ref="L150:N150"/>
    <mergeCell ref="L151:N151"/>
    <mergeCell ref="L152:N152"/>
    <mergeCell ref="L153:N153"/>
    <mergeCell ref="L154:N154"/>
    <mergeCell ref="L110:N110"/>
    <mergeCell ref="L111:N111"/>
    <mergeCell ref="O9:P9"/>
    <mergeCell ref="B10:H10"/>
    <mergeCell ref="B11:H11"/>
    <mergeCell ref="A14:K14"/>
    <mergeCell ref="P33:P46"/>
    <mergeCell ref="L73:N73"/>
    <mergeCell ref="L74:N74"/>
    <mergeCell ref="L75:N75"/>
    <mergeCell ref="L76:N76"/>
    <mergeCell ref="B129:I129"/>
    <mergeCell ref="B130:I130"/>
    <mergeCell ref="B131:I131"/>
    <mergeCell ref="L20:M20"/>
    <mergeCell ref="L34:N34"/>
    <mergeCell ref="A49:K49"/>
    <mergeCell ref="B55:I55"/>
    <mergeCell ref="L55:M55"/>
    <mergeCell ref="B56:I56"/>
    <mergeCell ref="B57:I57"/>
  </mergeCells>
  <pageMargins left="0.25" right="0.25"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790"/>
  <sheetViews>
    <sheetView workbookViewId="0">
      <selection activeCell="A238" sqref="A238:XFD263"/>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7" width="11.42578125" customWidth="1"/>
    <col min="8" max="8" width="18.85546875" customWidth="1"/>
    <col min="9" max="9" width="7.7109375" customWidth="1"/>
    <col min="10" max="10" width="10.85546875" customWidth="1"/>
    <col min="11" max="11" width="7.7109375" customWidth="1"/>
    <col min="12" max="16" width="13.5703125" customWidth="1"/>
    <col min="17" max="46" width="10.7109375" customWidth="1"/>
  </cols>
  <sheetData>
    <row r="1" spans="1:46" ht="14.25" customHeight="1" x14ac:dyDescent="0.25">
      <c r="A1" s="2" t="s">
        <v>327</v>
      </c>
    </row>
    <row r="2" spans="1:46" ht="15" customHeight="1" x14ac:dyDescent="0.25">
      <c r="A2" s="3" t="s">
        <v>21</v>
      </c>
      <c r="B2" s="287" t="s">
        <v>328</v>
      </c>
      <c r="C2" s="288"/>
      <c r="D2" s="288"/>
      <c r="E2" s="288"/>
      <c r="F2" s="288"/>
      <c r="G2" s="288"/>
      <c r="H2" s="288"/>
      <c r="I2" s="4"/>
      <c r="J2" s="5"/>
      <c r="K2" s="6"/>
      <c r="L2" s="6"/>
      <c r="M2" s="6"/>
      <c r="N2" s="6"/>
      <c r="O2" s="6"/>
      <c r="P2" s="6"/>
      <c r="Q2" s="6"/>
      <c r="R2" s="6"/>
    </row>
    <row r="3" spans="1:46" ht="15" customHeight="1" x14ac:dyDescent="0.25">
      <c r="A3" s="7" t="s">
        <v>22</v>
      </c>
      <c r="B3" s="265" t="s">
        <v>329</v>
      </c>
      <c r="C3" s="266"/>
      <c r="D3" s="266"/>
      <c r="E3" s="266"/>
      <c r="F3" s="266"/>
      <c r="G3" s="266"/>
      <c r="H3" s="266"/>
      <c r="I3" s="8"/>
      <c r="J3" s="9"/>
      <c r="K3" s="10"/>
      <c r="L3" s="10"/>
      <c r="M3" s="10"/>
      <c r="N3" s="10"/>
      <c r="O3" s="10"/>
      <c r="P3" s="6"/>
      <c r="Q3" s="6"/>
      <c r="R3" s="6"/>
    </row>
    <row r="4" spans="1:46" ht="101.25" customHeight="1" x14ac:dyDescent="0.25">
      <c r="A4" s="11" t="s">
        <v>23</v>
      </c>
      <c r="B4" s="306" t="s">
        <v>330</v>
      </c>
      <c r="C4" s="268"/>
      <c r="D4" s="268"/>
      <c r="E4" s="268"/>
      <c r="F4" s="268"/>
      <c r="G4" s="268"/>
      <c r="H4" s="268"/>
      <c r="I4" s="12"/>
      <c r="J4" s="9"/>
      <c r="K4" s="10"/>
      <c r="L4" s="10"/>
      <c r="M4" s="10"/>
      <c r="N4" s="10"/>
      <c r="O4" s="10"/>
      <c r="P4" s="6"/>
      <c r="Q4" s="6"/>
      <c r="R4" s="6"/>
    </row>
    <row r="5" spans="1:46" ht="98.25" customHeight="1" x14ac:dyDescent="0.25">
      <c r="A5" s="11"/>
      <c r="B5" s="306" t="s">
        <v>331</v>
      </c>
      <c r="C5" s="268"/>
      <c r="D5" s="268"/>
      <c r="E5" s="268"/>
      <c r="F5" s="268"/>
      <c r="G5" s="268"/>
      <c r="H5" s="268"/>
      <c r="I5" s="12"/>
      <c r="J5" s="9"/>
      <c r="K5" s="10"/>
      <c r="L5" s="10"/>
      <c r="M5" s="10"/>
      <c r="N5" s="10"/>
      <c r="O5" s="10"/>
      <c r="P5" s="6"/>
      <c r="Q5" s="6"/>
      <c r="R5" s="6"/>
    </row>
    <row r="6" spans="1:46" ht="39" customHeight="1" x14ac:dyDescent="0.25">
      <c r="A6" s="11"/>
      <c r="B6" s="284" t="s">
        <v>332</v>
      </c>
      <c r="C6" s="268"/>
      <c r="D6" s="268"/>
      <c r="E6" s="268"/>
      <c r="F6" s="268"/>
      <c r="G6" s="268"/>
      <c r="H6" s="268"/>
      <c r="I6" s="12"/>
      <c r="J6" s="9"/>
      <c r="K6" s="10"/>
      <c r="L6" s="10"/>
      <c r="M6" s="10"/>
      <c r="N6" s="10"/>
      <c r="O6" s="10"/>
      <c r="P6" s="6"/>
      <c r="Q6" s="6"/>
      <c r="R6" s="6"/>
    </row>
    <row r="7" spans="1:46" ht="75.75" customHeight="1" x14ac:dyDescent="0.25">
      <c r="A7" s="11"/>
      <c r="B7" s="306" t="s">
        <v>333</v>
      </c>
      <c r="C7" s="268"/>
      <c r="D7" s="268"/>
      <c r="E7" s="268"/>
      <c r="F7" s="268"/>
      <c r="G7" s="268"/>
      <c r="H7" s="268"/>
      <c r="I7" s="12"/>
      <c r="J7" s="9"/>
      <c r="K7" s="10"/>
      <c r="L7" s="292" t="s">
        <v>24</v>
      </c>
      <c r="M7" s="266"/>
      <c r="N7" s="10"/>
      <c r="O7" s="10"/>
      <c r="P7" s="6"/>
      <c r="Q7" s="6"/>
      <c r="R7" s="6"/>
    </row>
    <row r="8" spans="1:46" ht="36" customHeight="1" x14ac:dyDescent="0.25">
      <c r="A8" s="11"/>
      <c r="B8" s="290" t="s">
        <v>334</v>
      </c>
      <c r="C8" s="268"/>
      <c r="D8" s="268"/>
      <c r="E8" s="268"/>
      <c r="F8" s="268"/>
      <c r="G8" s="268"/>
      <c r="H8" s="268"/>
      <c r="I8" s="12"/>
      <c r="J8" s="9"/>
      <c r="K8" s="10"/>
      <c r="L8" s="266"/>
      <c r="M8" s="266"/>
      <c r="N8" s="10"/>
      <c r="O8" s="10"/>
      <c r="P8" s="6"/>
      <c r="Q8" s="6"/>
      <c r="R8" s="6"/>
    </row>
    <row r="9" spans="1:46" ht="24" customHeight="1" x14ac:dyDescent="0.25">
      <c r="A9" s="11"/>
      <c r="B9" s="285" t="s">
        <v>335</v>
      </c>
      <c r="C9" s="268"/>
      <c r="D9" s="268"/>
      <c r="E9" s="268"/>
      <c r="F9" s="268"/>
      <c r="G9" s="268"/>
      <c r="H9" s="268"/>
      <c r="I9" s="12"/>
      <c r="J9" s="9"/>
      <c r="K9" s="10"/>
      <c r="L9" s="13" t="s">
        <v>25</v>
      </c>
      <c r="M9" s="14" t="s">
        <v>26</v>
      </c>
      <c r="N9" s="10"/>
      <c r="O9" s="282" t="s">
        <v>131</v>
      </c>
      <c r="P9" s="283"/>
      <c r="Q9" s="6"/>
      <c r="R9" s="6"/>
    </row>
    <row r="10" spans="1:46" ht="22.5" customHeight="1" x14ac:dyDescent="0.25">
      <c r="A10" s="11"/>
      <c r="B10" s="307"/>
      <c r="C10" s="268"/>
      <c r="D10" s="268"/>
      <c r="E10" s="268"/>
      <c r="F10" s="268"/>
      <c r="G10" s="268"/>
      <c r="H10" s="268"/>
      <c r="I10" s="12"/>
      <c r="J10" s="9"/>
      <c r="K10" s="10"/>
      <c r="L10" s="15">
        <v>0</v>
      </c>
      <c r="M10" s="131">
        <f t="shared" ref="M10:M12" si="0">M22+M59+M96+M133+M170+M207</f>
        <v>39359605.200000018</v>
      </c>
      <c r="N10" s="10"/>
      <c r="O10" s="132" t="s">
        <v>132</v>
      </c>
      <c r="P10" s="133">
        <f t="shared" ref="P10:P12" si="1">AVERAGE(B27,B64,B101,B138,B175,B212)</f>
        <v>0.67500000000000016</v>
      </c>
      <c r="Q10" s="6"/>
      <c r="R10" s="6"/>
    </row>
    <row r="11" spans="1:46" ht="36.75" customHeight="1" x14ac:dyDescent="0.25">
      <c r="A11" s="11"/>
      <c r="B11" s="290"/>
      <c r="C11" s="268"/>
      <c r="D11" s="268"/>
      <c r="E11" s="268"/>
      <c r="F11" s="268"/>
      <c r="G11" s="268"/>
      <c r="H11" s="268"/>
      <c r="I11" s="12"/>
      <c r="J11" s="9"/>
      <c r="K11" s="10"/>
      <c r="L11" s="15">
        <v>0.03</v>
      </c>
      <c r="M11" s="131">
        <f t="shared" si="0"/>
        <v>27475428.258445635</v>
      </c>
      <c r="N11" s="10"/>
      <c r="O11" s="132" t="s">
        <v>133</v>
      </c>
      <c r="P11" s="133">
        <f t="shared" si="1"/>
        <v>0.63333333333333341</v>
      </c>
      <c r="Q11" s="6"/>
      <c r="R11" s="6"/>
    </row>
    <row r="12" spans="1:46" ht="15" customHeight="1" x14ac:dyDescent="0.25">
      <c r="A12" s="17"/>
      <c r="B12" s="18"/>
      <c r="C12" s="18"/>
      <c r="D12" s="18"/>
      <c r="E12" s="18"/>
      <c r="F12" s="18"/>
      <c r="G12" s="18"/>
      <c r="H12" s="18"/>
      <c r="I12" s="19"/>
      <c r="J12" s="20"/>
      <c r="K12" s="10"/>
      <c r="L12" s="21">
        <v>7.0000000000000007E-2</v>
      </c>
      <c r="M12" s="134">
        <f t="shared" si="0"/>
        <v>18546309.17579167</v>
      </c>
      <c r="N12" s="10"/>
      <c r="O12" s="135" t="s">
        <v>134</v>
      </c>
      <c r="P12" s="136">
        <f t="shared" si="1"/>
        <v>0.42333333333333334</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08"/>
      <c r="H16" s="309"/>
      <c r="I16" s="38"/>
      <c r="J16" s="40"/>
      <c r="K16" s="10"/>
      <c r="L16" s="10"/>
      <c r="M16" s="10"/>
      <c r="N16" s="10"/>
      <c r="O16" s="10"/>
      <c r="P16" s="6"/>
      <c r="Q16" s="6"/>
      <c r="R16" s="6"/>
    </row>
    <row r="17" spans="1:46" ht="15" customHeight="1" x14ac:dyDescent="0.25">
      <c r="A17" s="7" t="s">
        <v>28</v>
      </c>
      <c r="B17" s="139"/>
      <c r="C17" s="42"/>
      <c r="D17" s="42"/>
      <c r="E17" s="42"/>
      <c r="F17" s="42"/>
      <c r="G17" s="310"/>
      <c r="H17" s="266"/>
      <c r="I17" s="42"/>
      <c r="J17" s="9"/>
      <c r="K17" s="10"/>
      <c r="L17" s="10"/>
      <c r="M17" s="10"/>
      <c r="N17" s="10"/>
      <c r="O17" s="10"/>
      <c r="P17" s="6"/>
      <c r="Q17" s="6"/>
      <c r="R17" s="6"/>
    </row>
    <row r="18" spans="1:46" ht="14.25" customHeight="1" x14ac:dyDescent="0.25">
      <c r="A18" s="7" t="s">
        <v>30</v>
      </c>
      <c r="B18" s="139"/>
      <c r="C18" s="45"/>
      <c r="D18" s="45"/>
      <c r="E18" s="45"/>
      <c r="F18" s="46"/>
      <c r="G18" s="310"/>
      <c r="H18" s="266"/>
      <c r="I18" s="45"/>
      <c r="J18" s="47"/>
      <c r="K18" s="48"/>
    </row>
    <row r="19" spans="1:46" ht="14.25" customHeight="1" x14ac:dyDescent="0.25">
      <c r="A19" s="7"/>
      <c r="B19" s="46"/>
      <c r="C19" s="46"/>
      <c r="D19" s="45"/>
      <c r="E19" s="46"/>
      <c r="F19" s="46"/>
      <c r="G19" s="46"/>
      <c r="H19" s="46"/>
      <c r="I19" s="46"/>
      <c r="J19" s="49"/>
      <c r="K19" s="50"/>
    </row>
    <row r="20" spans="1:46" ht="96" customHeight="1" x14ac:dyDescent="0.25">
      <c r="A20" s="51" t="s">
        <v>32</v>
      </c>
      <c r="B20" s="270" t="s">
        <v>336</v>
      </c>
      <c r="C20" s="251"/>
      <c r="D20" s="251"/>
      <c r="E20" s="251"/>
      <c r="F20" s="251"/>
      <c r="G20" s="251"/>
      <c r="H20" s="251"/>
      <c r="I20" s="257"/>
      <c r="J20" s="52"/>
      <c r="L20" s="271" t="s">
        <v>33</v>
      </c>
      <c r="M20" s="272"/>
    </row>
    <row r="21" spans="1:46" ht="15.75" customHeight="1" x14ac:dyDescent="0.25">
      <c r="A21" s="53" t="s">
        <v>34</v>
      </c>
      <c r="B21" s="294" t="s">
        <v>337</v>
      </c>
      <c r="C21" s="247"/>
      <c r="D21" s="247"/>
      <c r="E21" s="247"/>
      <c r="F21" s="247"/>
      <c r="G21" s="247"/>
      <c r="H21" s="247"/>
      <c r="I21" s="247"/>
      <c r="J21" s="52"/>
      <c r="L21" s="54" t="s">
        <v>25</v>
      </c>
      <c r="M21" s="55" t="s">
        <v>26</v>
      </c>
    </row>
    <row r="22" spans="1:46" ht="15.75" customHeight="1" x14ac:dyDescent="0.25">
      <c r="A22" s="53" t="s">
        <v>35</v>
      </c>
      <c r="B22" s="277" t="s">
        <v>338</v>
      </c>
      <c r="C22" s="268"/>
      <c r="D22" s="268"/>
      <c r="E22" s="268"/>
      <c r="F22" s="268"/>
      <c r="G22" s="268"/>
      <c r="H22" s="268"/>
      <c r="I22" s="268"/>
      <c r="J22" s="52"/>
      <c r="L22" s="56">
        <f>$L$10</f>
        <v>0</v>
      </c>
      <c r="M22" s="57">
        <f t="array" ref="M22">NPV(L22,Q49:AT49)</f>
        <v>33550805.200000018</v>
      </c>
      <c r="O22" s="58"/>
    </row>
    <row r="23" spans="1:46" x14ac:dyDescent="0.25">
      <c r="A23" s="53" t="s">
        <v>36</v>
      </c>
      <c r="B23" s="305" t="s">
        <v>339</v>
      </c>
      <c r="C23" s="268"/>
      <c r="D23" s="268"/>
      <c r="E23" s="268"/>
      <c r="F23" s="268"/>
      <c r="G23" s="268"/>
      <c r="H23" s="268"/>
      <c r="I23" s="268"/>
      <c r="J23" s="178"/>
      <c r="K23" s="179"/>
      <c r="L23" s="180">
        <f>$L$11</f>
        <v>0.03</v>
      </c>
      <c r="M23" s="57">
        <f t="array" ref="M23">NPV(L23,Q49:AT49)</f>
        <v>22877740.393270947</v>
      </c>
      <c r="N23" s="179"/>
      <c r="O23" s="179"/>
      <c r="P23" s="179"/>
      <c r="Q23" s="179"/>
      <c r="R23" s="179"/>
      <c r="S23" s="179"/>
      <c r="T23" s="179"/>
      <c r="U23" s="179"/>
      <c r="V23" s="179"/>
      <c r="W23" s="179"/>
      <c r="X23" s="179"/>
      <c r="Y23" s="179"/>
      <c r="Z23" s="179"/>
      <c r="AA23" s="179"/>
      <c r="AB23" s="179"/>
      <c r="AC23" s="179"/>
      <c r="AD23" s="179"/>
      <c r="AE23" s="179"/>
      <c r="AF23" s="179"/>
      <c r="AG23" s="179"/>
      <c r="AH23" s="179"/>
      <c r="AI23" s="179"/>
      <c r="AJ23" s="179"/>
      <c r="AK23" s="179"/>
      <c r="AL23" s="179"/>
      <c r="AM23" s="179"/>
      <c r="AN23" s="179"/>
      <c r="AO23" s="179"/>
      <c r="AP23" s="179"/>
      <c r="AQ23" s="179"/>
      <c r="AR23" s="179"/>
      <c r="AS23" s="179"/>
      <c r="AT23" s="179"/>
    </row>
    <row r="24" spans="1:46" ht="14.25" customHeight="1" x14ac:dyDescent="0.25">
      <c r="A24" s="59"/>
      <c r="B24" s="60"/>
      <c r="C24" s="60"/>
      <c r="D24" s="60"/>
      <c r="E24" s="60"/>
      <c r="F24" s="61"/>
      <c r="G24" s="62"/>
      <c r="H24" s="63"/>
      <c r="I24" s="63"/>
      <c r="J24" s="64"/>
      <c r="L24" s="65">
        <f>$L$12</f>
        <v>7.0000000000000007E-2</v>
      </c>
      <c r="M24" s="66">
        <f t="array" ref="M24">NPV(L24,Q49:AT49)</f>
        <v>15047728.755009448</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0.9</v>
      </c>
      <c r="C27" s="74" t="s">
        <v>340</v>
      </c>
      <c r="D27" s="74"/>
      <c r="E27" s="74"/>
      <c r="F27" s="75"/>
      <c r="H27" s="69"/>
      <c r="I27" s="70"/>
      <c r="J27" s="71"/>
      <c r="K27" s="71"/>
    </row>
    <row r="28" spans="1:46" ht="15" customHeight="1" x14ac:dyDescent="0.25">
      <c r="A28" s="76" t="s">
        <v>39</v>
      </c>
      <c r="B28" s="77">
        <v>0.7</v>
      </c>
      <c r="C28" s="44" t="s">
        <v>341</v>
      </c>
      <c r="D28" s="44"/>
      <c r="E28" s="44"/>
      <c r="F28" s="78"/>
      <c r="H28" s="69"/>
      <c r="I28" s="79"/>
      <c r="J28" s="58"/>
      <c r="K28" s="58"/>
      <c r="L28" s="80"/>
      <c r="M28" s="80"/>
      <c r="N28" s="80"/>
      <c r="O28" s="80"/>
    </row>
    <row r="29" spans="1:46" ht="14.25" customHeight="1" x14ac:dyDescent="0.25">
      <c r="A29" s="81" t="s">
        <v>41</v>
      </c>
      <c r="B29" s="82">
        <f>B27*B28</f>
        <v>0.63</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x14ac:dyDescent="0.25">
      <c r="A33" s="145" t="s">
        <v>273</v>
      </c>
      <c r="B33" s="146" t="s">
        <v>342</v>
      </c>
      <c r="C33" s="170"/>
      <c r="D33" s="148">
        <v>1</v>
      </c>
      <c r="E33" s="149">
        <v>350000</v>
      </c>
      <c r="F33" s="150"/>
      <c r="G33" s="150"/>
      <c r="H33" s="153">
        <f>D33*E33</f>
        <v>350000</v>
      </c>
      <c r="I33" s="151">
        <v>1</v>
      </c>
      <c r="J33" s="151">
        <v>5</v>
      </c>
      <c r="K33" s="151">
        <v>5</v>
      </c>
      <c r="L33" s="262" t="s">
        <v>343</v>
      </c>
      <c r="M33" s="263"/>
      <c r="N33" s="264"/>
      <c r="P33" s="248" t="s">
        <v>51</v>
      </c>
      <c r="Q33" s="103">
        <f t="shared" ref="Q33:AT33" si="2">IF(Q$32&lt;$I33,0,IF(Q$32=$I33,$H33,IF(Q$32&gt;((($J33-1)*$K33)+$I33),0,IF(ROUND((Q$32-$I33)/$K33,0)=ROUND((Q$32-$I33)/$K33,1),$H33,0))))</f>
        <v>350000</v>
      </c>
      <c r="R33" s="104">
        <f t="shared" si="2"/>
        <v>0</v>
      </c>
      <c r="S33" s="104">
        <f t="shared" si="2"/>
        <v>0</v>
      </c>
      <c r="T33" s="104">
        <f t="shared" si="2"/>
        <v>0</v>
      </c>
      <c r="U33" s="104">
        <f t="shared" si="2"/>
        <v>0</v>
      </c>
      <c r="V33" s="103">
        <f t="shared" si="2"/>
        <v>350000</v>
      </c>
      <c r="W33" s="104">
        <f t="shared" si="2"/>
        <v>0</v>
      </c>
      <c r="X33" s="104">
        <f t="shared" si="2"/>
        <v>0</v>
      </c>
      <c r="Y33" s="104">
        <f t="shared" si="2"/>
        <v>0</v>
      </c>
      <c r="Z33" s="104">
        <f t="shared" si="2"/>
        <v>0</v>
      </c>
      <c r="AA33" s="103">
        <f t="shared" si="2"/>
        <v>350000</v>
      </c>
      <c r="AB33" s="104">
        <f t="shared" si="2"/>
        <v>0</v>
      </c>
      <c r="AC33" s="104">
        <f t="shared" si="2"/>
        <v>0</v>
      </c>
      <c r="AD33" s="104">
        <f t="shared" si="2"/>
        <v>0</v>
      </c>
      <c r="AE33" s="104">
        <f t="shared" si="2"/>
        <v>0</v>
      </c>
      <c r="AF33" s="103">
        <f t="shared" si="2"/>
        <v>350000</v>
      </c>
      <c r="AG33" s="104">
        <f t="shared" si="2"/>
        <v>0</v>
      </c>
      <c r="AH33" s="104">
        <f t="shared" si="2"/>
        <v>0</v>
      </c>
      <c r="AI33" s="104">
        <f t="shared" si="2"/>
        <v>0</v>
      </c>
      <c r="AJ33" s="104">
        <f t="shared" si="2"/>
        <v>0</v>
      </c>
      <c r="AK33" s="103">
        <f t="shared" si="2"/>
        <v>350000</v>
      </c>
      <c r="AL33" s="104">
        <f t="shared" si="2"/>
        <v>0</v>
      </c>
      <c r="AM33" s="104">
        <f t="shared" si="2"/>
        <v>0</v>
      </c>
      <c r="AN33" s="104">
        <f t="shared" si="2"/>
        <v>0</v>
      </c>
      <c r="AO33" s="104">
        <f t="shared" si="2"/>
        <v>0</v>
      </c>
      <c r="AP33" s="104">
        <f t="shared" si="2"/>
        <v>0</v>
      </c>
      <c r="AQ33" s="104">
        <f t="shared" si="2"/>
        <v>0</v>
      </c>
      <c r="AR33" s="104">
        <f t="shared" si="2"/>
        <v>0</v>
      </c>
      <c r="AS33" s="104">
        <f t="shared" si="2"/>
        <v>0</v>
      </c>
      <c r="AT33" s="104">
        <f t="shared" si="2"/>
        <v>0</v>
      </c>
    </row>
    <row r="34" spans="1:46" x14ac:dyDescent="0.25">
      <c r="A34" s="145" t="s">
        <v>0</v>
      </c>
      <c r="B34" s="146" t="s">
        <v>344</v>
      </c>
      <c r="C34" s="170" t="s">
        <v>304</v>
      </c>
      <c r="D34" s="148">
        <v>1</v>
      </c>
      <c r="E34" s="149">
        <v>74000</v>
      </c>
      <c r="F34" s="152"/>
      <c r="G34" s="152"/>
      <c r="H34" s="111">
        <f>(D34*E34)*1.2</f>
        <v>88800</v>
      </c>
      <c r="I34" s="151">
        <v>1</v>
      </c>
      <c r="J34" s="165">
        <v>27</v>
      </c>
      <c r="K34" s="151">
        <v>1</v>
      </c>
      <c r="L34" s="256" t="s">
        <v>345</v>
      </c>
      <c r="M34" s="251"/>
      <c r="N34" s="257"/>
      <c r="P34" s="249"/>
      <c r="Q34" s="103">
        <f t="shared" ref="Q34:AT34" si="3">IF(Q$32&lt;$I34,0,IF(Q$32=$I34,$H34,IF(Q$32&gt;((($J34-1)*$K34)+$I34),0,IF(ROUND((Q$32-$I34)/$K34,0)=ROUND((Q$32-$I34)/$K34,1),$H34,0))))</f>
        <v>88800</v>
      </c>
      <c r="R34" s="103">
        <f t="shared" si="3"/>
        <v>88800</v>
      </c>
      <c r="S34" s="103">
        <f t="shared" si="3"/>
        <v>88800</v>
      </c>
      <c r="T34" s="103">
        <f t="shared" si="3"/>
        <v>88800</v>
      </c>
      <c r="U34" s="103">
        <f t="shared" si="3"/>
        <v>88800</v>
      </c>
      <c r="V34" s="103">
        <f t="shared" si="3"/>
        <v>88800</v>
      </c>
      <c r="W34" s="103">
        <f t="shared" si="3"/>
        <v>88800</v>
      </c>
      <c r="X34" s="103">
        <f t="shared" si="3"/>
        <v>88800</v>
      </c>
      <c r="Y34" s="103">
        <f t="shared" si="3"/>
        <v>88800</v>
      </c>
      <c r="Z34" s="103">
        <f t="shared" si="3"/>
        <v>88800</v>
      </c>
      <c r="AA34" s="103">
        <f t="shared" si="3"/>
        <v>88800</v>
      </c>
      <c r="AB34" s="103">
        <f t="shared" si="3"/>
        <v>88800</v>
      </c>
      <c r="AC34" s="103">
        <f t="shared" si="3"/>
        <v>88800</v>
      </c>
      <c r="AD34" s="103">
        <f t="shared" si="3"/>
        <v>88800</v>
      </c>
      <c r="AE34" s="103">
        <f t="shared" si="3"/>
        <v>88800</v>
      </c>
      <c r="AF34" s="103">
        <f t="shared" si="3"/>
        <v>88800</v>
      </c>
      <c r="AG34" s="103">
        <f t="shared" si="3"/>
        <v>88800</v>
      </c>
      <c r="AH34" s="103">
        <f t="shared" si="3"/>
        <v>88800</v>
      </c>
      <c r="AI34" s="103">
        <f t="shared" si="3"/>
        <v>88800</v>
      </c>
      <c r="AJ34" s="103">
        <f t="shared" si="3"/>
        <v>88800</v>
      </c>
      <c r="AK34" s="103">
        <f t="shared" si="3"/>
        <v>88800</v>
      </c>
      <c r="AL34" s="103">
        <f t="shared" si="3"/>
        <v>88800</v>
      </c>
      <c r="AM34" s="103">
        <f t="shared" si="3"/>
        <v>88800</v>
      </c>
      <c r="AN34" s="103">
        <f t="shared" si="3"/>
        <v>88800</v>
      </c>
      <c r="AO34" s="103">
        <f t="shared" si="3"/>
        <v>88800</v>
      </c>
      <c r="AP34" s="103">
        <f t="shared" si="3"/>
        <v>88800</v>
      </c>
      <c r="AQ34" s="103">
        <f t="shared" si="3"/>
        <v>88800</v>
      </c>
      <c r="AR34" s="103">
        <f t="shared" si="3"/>
        <v>0</v>
      </c>
      <c r="AS34" s="104">
        <f t="shared" si="3"/>
        <v>0</v>
      </c>
      <c r="AT34" s="104">
        <f t="shared" si="3"/>
        <v>0</v>
      </c>
    </row>
    <row r="35" spans="1:46" ht="30" customHeight="1" x14ac:dyDescent="0.25">
      <c r="A35" s="145" t="s">
        <v>273</v>
      </c>
      <c r="B35" s="146" t="s">
        <v>346</v>
      </c>
      <c r="C35" s="170"/>
      <c r="D35" s="148">
        <v>1</v>
      </c>
      <c r="E35" s="149">
        <v>1000000</v>
      </c>
      <c r="F35" s="150"/>
      <c r="G35" s="150"/>
      <c r="H35" s="153">
        <f>D35*E35</f>
        <v>1000000</v>
      </c>
      <c r="I35" s="151">
        <v>1</v>
      </c>
      <c r="J35" s="165">
        <v>27</v>
      </c>
      <c r="K35" s="151">
        <v>1</v>
      </c>
      <c r="L35" s="256" t="s">
        <v>347</v>
      </c>
      <c r="M35" s="251"/>
      <c r="N35" s="257"/>
      <c r="P35" s="249"/>
      <c r="Q35" s="103">
        <f t="shared" ref="Q35:AT35" si="4">IF(Q$32&lt;$I35,0,IF(Q$32=$I35,$H35,IF(Q$32&gt;((($J35-1)*$K35)+$I35),0,IF(ROUND((Q$32-$I35)/$K35,0)=ROUND((Q$32-$I35)/$K35,1),$H35,0))))</f>
        <v>1000000</v>
      </c>
      <c r="R35" s="103">
        <f t="shared" si="4"/>
        <v>1000000</v>
      </c>
      <c r="S35" s="103">
        <f t="shared" si="4"/>
        <v>1000000</v>
      </c>
      <c r="T35" s="103">
        <f t="shared" si="4"/>
        <v>1000000</v>
      </c>
      <c r="U35" s="103">
        <f t="shared" si="4"/>
        <v>1000000</v>
      </c>
      <c r="V35" s="103">
        <f t="shared" si="4"/>
        <v>1000000</v>
      </c>
      <c r="W35" s="103">
        <f t="shared" si="4"/>
        <v>1000000</v>
      </c>
      <c r="X35" s="103">
        <f t="shared" si="4"/>
        <v>1000000</v>
      </c>
      <c r="Y35" s="103">
        <f t="shared" si="4"/>
        <v>1000000</v>
      </c>
      <c r="Z35" s="103">
        <f t="shared" si="4"/>
        <v>1000000</v>
      </c>
      <c r="AA35" s="103">
        <f t="shared" si="4"/>
        <v>1000000</v>
      </c>
      <c r="AB35" s="103">
        <f t="shared" si="4"/>
        <v>1000000</v>
      </c>
      <c r="AC35" s="103">
        <f t="shared" si="4"/>
        <v>1000000</v>
      </c>
      <c r="AD35" s="103">
        <f t="shared" si="4"/>
        <v>1000000</v>
      </c>
      <c r="AE35" s="103">
        <f t="shared" si="4"/>
        <v>1000000</v>
      </c>
      <c r="AF35" s="103">
        <f t="shared" si="4"/>
        <v>1000000</v>
      </c>
      <c r="AG35" s="103">
        <f t="shared" si="4"/>
        <v>1000000</v>
      </c>
      <c r="AH35" s="103">
        <f t="shared" si="4"/>
        <v>1000000</v>
      </c>
      <c r="AI35" s="103">
        <f t="shared" si="4"/>
        <v>1000000</v>
      </c>
      <c r="AJ35" s="103">
        <f t="shared" si="4"/>
        <v>1000000</v>
      </c>
      <c r="AK35" s="103">
        <f t="shared" si="4"/>
        <v>1000000</v>
      </c>
      <c r="AL35" s="103">
        <f t="shared" si="4"/>
        <v>1000000</v>
      </c>
      <c r="AM35" s="103">
        <f t="shared" si="4"/>
        <v>1000000</v>
      </c>
      <c r="AN35" s="103">
        <f t="shared" si="4"/>
        <v>1000000</v>
      </c>
      <c r="AO35" s="103">
        <f t="shared" si="4"/>
        <v>1000000</v>
      </c>
      <c r="AP35" s="103">
        <f t="shared" si="4"/>
        <v>1000000</v>
      </c>
      <c r="AQ35" s="103">
        <f t="shared" si="4"/>
        <v>1000000</v>
      </c>
      <c r="AR35" s="103">
        <f t="shared" si="4"/>
        <v>0</v>
      </c>
      <c r="AS35" s="104">
        <f t="shared" si="4"/>
        <v>0</v>
      </c>
      <c r="AT35" s="104">
        <f t="shared" si="4"/>
        <v>0</v>
      </c>
    </row>
    <row r="36" spans="1:46" ht="30" customHeight="1" x14ac:dyDescent="0.25">
      <c r="A36" s="105" t="s">
        <v>0</v>
      </c>
      <c r="B36" s="106" t="s">
        <v>197</v>
      </c>
      <c r="C36" s="107" t="s">
        <v>141</v>
      </c>
      <c r="D36" s="108">
        <v>1</v>
      </c>
      <c r="E36" s="114">
        <v>74173</v>
      </c>
      <c r="F36" s="113"/>
      <c r="G36" s="113"/>
      <c r="H36" s="111">
        <f>(D36*E36)*1.2</f>
        <v>89007.599999999991</v>
      </c>
      <c r="I36" s="112">
        <v>1</v>
      </c>
      <c r="J36" s="142">
        <v>27</v>
      </c>
      <c r="K36" s="112">
        <v>1</v>
      </c>
      <c r="L36" s="250" t="s">
        <v>348</v>
      </c>
      <c r="M36" s="251"/>
      <c r="N36" s="252"/>
      <c r="P36" s="249"/>
      <c r="Q36" s="103">
        <f t="shared" ref="Q36:AT36" si="5">IF(Q$32&lt;$I36,0,IF(Q$32=$I36,$H36,IF(Q$32&gt;((($J36-1)*$K36)+$I36),0,IF(ROUND((Q$32-$I36)/$K36,0)=ROUND((Q$32-$I36)/$K36,1),$H36,0))))</f>
        <v>89007.599999999991</v>
      </c>
      <c r="R36" s="103">
        <f t="shared" si="5"/>
        <v>89007.599999999991</v>
      </c>
      <c r="S36" s="103">
        <f t="shared" si="5"/>
        <v>89007.599999999991</v>
      </c>
      <c r="T36" s="103">
        <f t="shared" si="5"/>
        <v>89007.599999999991</v>
      </c>
      <c r="U36" s="103">
        <f t="shared" si="5"/>
        <v>89007.599999999991</v>
      </c>
      <c r="V36" s="103">
        <f t="shared" si="5"/>
        <v>89007.599999999991</v>
      </c>
      <c r="W36" s="103">
        <f t="shared" si="5"/>
        <v>89007.599999999991</v>
      </c>
      <c r="X36" s="103">
        <f t="shared" si="5"/>
        <v>89007.599999999991</v>
      </c>
      <c r="Y36" s="103">
        <f t="shared" si="5"/>
        <v>89007.599999999991</v>
      </c>
      <c r="Z36" s="103">
        <f t="shared" si="5"/>
        <v>89007.599999999991</v>
      </c>
      <c r="AA36" s="103">
        <f t="shared" si="5"/>
        <v>89007.599999999991</v>
      </c>
      <c r="AB36" s="103">
        <f t="shared" si="5"/>
        <v>89007.599999999991</v>
      </c>
      <c r="AC36" s="103">
        <f t="shared" si="5"/>
        <v>89007.599999999991</v>
      </c>
      <c r="AD36" s="103">
        <f t="shared" si="5"/>
        <v>89007.599999999991</v>
      </c>
      <c r="AE36" s="103">
        <f t="shared" si="5"/>
        <v>89007.599999999991</v>
      </c>
      <c r="AF36" s="103">
        <f t="shared" si="5"/>
        <v>89007.599999999991</v>
      </c>
      <c r="AG36" s="103">
        <f t="shared" si="5"/>
        <v>89007.599999999991</v>
      </c>
      <c r="AH36" s="103">
        <f t="shared" si="5"/>
        <v>89007.599999999991</v>
      </c>
      <c r="AI36" s="103">
        <f t="shared" si="5"/>
        <v>89007.599999999991</v>
      </c>
      <c r="AJ36" s="103">
        <f t="shared" si="5"/>
        <v>89007.599999999991</v>
      </c>
      <c r="AK36" s="103">
        <f t="shared" si="5"/>
        <v>89007.599999999991</v>
      </c>
      <c r="AL36" s="103">
        <f t="shared" si="5"/>
        <v>89007.599999999991</v>
      </c>
      <c r="AM36" s="103">
        <f t="shared" si="5"/>
        <v>89007.599999999991</v>
      </c>
      <c r="AN36" s="103">
        <f t="shared" si="5"/>
        <v>89007.599999999991</v>
      </c>
      <c r="AO36" s="103">
        <f t="shared" si="5"/>
        <v>89007.599999999991</v>
      </c>
      <c r="AP36" s="103">
        <f t="shared" si="5"/>
        <v>89007.599999999991</v>
      </c>
      <c r="AQ36" s="103">
        <f t="shared" si="5"/>
        <v>89007.599999999991</v>
      </c>
      <c r="AR36" s="103">
        <f t="shared" si="5"/>
        <v>0</v>
      </c>
      <c r="AS36" s="104">
        <f t="shared" si="5"/>
        <v>0</v>
      </c>
      <c r="AT36" s="104">
        <f t="shared" si="5"/>
        <v>0</v>
      </c>
    </row>
    <row r="37" spans="1:46" ht="98.25" hidden="1" customHeight="1" x14ac:dyDescent="0.25">
      <c r="A37" s="105"/>
      <c r="B37" s="176"/>
      <c r="C37" s="107"/>
      <c r="D37" s="108"/>
      <c r="E37" s="109"/>
      <c r="F37" s="113"/>
      <c r="G37" s="113"/>
      <c r="H37" s="111">
        <f t="shared" ref="H37:H48" si="6">D37*E37</f>
        <v>0</v>
      </c>
      <c r="I37" s="112"/>
      <c r="J37" s="112"/>
      <c r="K37" s="112"/>
      <c r="L37" s="250"/>
      <c r="M37" s="251"/>
      <c r="N37" s="252"/>
      <c r="P37" s="249"/>
      <c r="Q37" s="104">
        <f t="shared" ref="Q37:AT37" si="7">IF(Q$32&lt;$I37,0,IF(Q$32=$I37,$H37,IF(Q$32&gt;((($J37-1)*$K37)+$I37),0,IF(ROUND((Q$32-$I37)/$K37,0)=ROUND((Q$32-$I37)/$K37,1),$H37,0))))</f>
        <v>0</v>
      </c>
      <c r="R37" s="104">
        <f t="shared" si="7"/>
        <v>0</v>
      </c>
      <c r="S37" s="104">
        <f t="shared" si="7"/>
        <v>0</v>
      </c>
      <c r="T37" s="104">
        <f t="shared" si="7"/>
        <v>0</v>
      </c>
      <c r="U37" s="104">
        <f t="shared" si="7"/>
        <v>0</v>
      </c>
      <c r="V37" s="104">
        <f t="shared" si="7"/>
        <v>0</v>
      </c>
      <c r="W37" s="104">
        <f t="shared" si="7"/>
        <v>0</v>
      </c>
      <c r="X37" s="104">
        <f t="shared" si="7"/>
        <v>0</v>
      </c>
      <c r="Y37" s="104">
        <f t="shared" si="7"/>
        <v>0</v>
      </c>
      <c r="Z37" s="104">
        <f t="shared" si="7"/>
        <v>0</v>
      </c>
      <c r="AA37" s="104">
        <f t="shared" si="7"/>
        <v>0</v>
      </c>
      <c r="AB37" s="104">
        <f t="shared" si="7"/>
        <v>0</v>
      </c>
      <c r="AC37" s="104">
        <f t="shared" si="7"/>
        <v>0</v>
      </c>
      <c r="AD37" s="104">
        <f t="shared" si="7"/>
        <v>0</v>
      </c>
      <c r="AE37" s="104">
        <f t="shared" si="7"/>
        <v>0</v>
      </c>
      <c r="AF37" s="104">
        <f t="shared" si="7"/>
        <v>0</v>
      </c>
      <c r="AG37" s="104">
        <f t="shared" si="7"/>
        <v>0</v>
      </c>
      <c r="AH37" s="104">
        <f t="shared" si="7"/>
        <v>0</v>
      </c>
      <c r="AI37" s="104">
        <f t="shared" si="7"/>
        <v>0</v>
      </c>
      <c r="AJ37" s="104">
        <f t="shared" si="7"/>
        <v>0</v>
      </c>
      <c r="AK37" s="104">
        <f t="shared" si="7"/>
        <v>0</v>
      </c>
      <c r="AL37" s="104">
        <f t="shared" si="7"/>
        <v>0</v>
      </c>
      <c r="AM37" s="104">
        <f t="shared" si="7"/>
        <v>0</v>
      </c>
      <c r="AN37" s="104">
        <f t="shared" si="7"/>
        <v>0</v>
      </c>
      <c r="AO37" s="104">
        <f t="shared" si="7"/>
        <v>0</v>
      </c>
      <c r="AP37" s="104">
        <f t="shared" si="7"/>
        <v>0</v>
      </c>
      <c r="AQ37" s="104">
        <f t="shared" si="7"/>
        <v>0</v>
      </c>
      <c r="AR37" s="104">
        <f t="shared" si="7"/>
        <v>0</v>
      </c>
      <c r="AS37" s="104">
        <f t="shared" si="7"/>
        <v>0</v>
      </c>
      <c r="AT37" s="104">
        <f t="shared" si="7"/>
        <v>0</v>
      </c>
    </row>
    <row r="38" spans="1:46" ht="30" hidden="1" customHeight="1" x14ac:dyDescent="0.25">
      <c r="A38" s="105"/>
      <c r="B38" s="106"/>
      <c r="C38" s="107"/>
      <c r="D38" s="108"/>
      <c r="E38" s="114"/>
      <c r="F38" s="113"/>
      <c r="G38" s="113"/>
      <c r="H38" s="111">
        <f t="shared" si="6"/>
        <v>0</v>
      </c>
      <c r="I38" s="112"/>
      <c r="J38" s="112"/>
      <c r="K38" s="112"/>
      <c r="L38" s="250"/>
      <c r="M38" s="251"/>
      <c r="N38" s="252"/>
      <c r="P38" s="249"/>
      <c r="Q38" s="104">
        <f t="shared" ref="Q38:AT38" si="8">IF(Q$32&lt;$I38,0,IF(Q$32=$I38,$H38,IF(Q$32&gt;((($J38-1)*$K38)+$I38),0,IF(ROUND((Q$32-$I38)/$K38,0)=ROUND((Q$32-$I38)/$K38,1),$H38,0))))</f>
        <v>0</v>
      </c>
      <c r="R38" s="104">
        <f t="shared" si="8"/>
        <v>0</v>
      </c>
      <c r="S38" s="104">
        <f t="shared" si="8"/>
        <v>0</v>
      </c>
      <c r="T38" s="104">
        <f t="shared" si="8"/>
        <v>0</v>
      </c>
      <c r="U38" s="104">
        <f t="shared" si="8"/>
        <v>0</v>
      </c>
      <c r="V38" s="104">
        <f t="shared" si="8"/>
        <v>0</v>
      </c>
      <c r="W38" s="104">
        <f t="shared" si="8"/>
        <v>0</v>
      </c>
      <c r="X38" s="104">
        <f t="shared" si="8"/>
        <v>0</v>
      </c>
      <c r="Y38" s="104">
        <f t="shared" si="8"/>
        <v>0</v>
      </c>
      <c r="Z38" s="104">
        <f t="shared" si="8"/>
        <v>0</v>
      </c>
      <c r="AA38" s="104">
        <f t="shared" si="8"/>
        <v>0</v>
      </c>
      <c r="AB38" s="104">
        <f t="shared" si="8"/>
        <v>0</v>
      </c>
      <c r="AC38" s="104">
        <f t="shared" si="8"/>
        <v>0</v>
      </c>
      <c r="AD38" s="104">
        <f t="shared" si="8"/>
        <v>0</v>
      </c>
      <c r="AE38" s="104">
        <f t="shared" si="8"/>
        <v>0</v>
      </c>
      <c r="AF38" s="104">
        <f t="shared" si="8"/>
        <v>0</v>
      </c>
      <c r="AG38" s="104">
        <f t="shared" si="8"/>
        <v>0</v>
      </c>
      <c r="AH38" s="104">
        <f t="shared" si="8"/>
        <v>0</v>
      </c>
      <c r="AI38" s="104">
        <f t="shared" si="8"/>
        <v>0</v>
      </c>
      <c r="AJ38" s="104">
        <f t="shared" si="8"/>
        <v>0</v>
      </c>
      <c r="AK38" s="104">
        <f t="shared" si="8"/>
        <v>0</v>
      </c>
      <c r="AL38" s="104">
        <f t="shared" si="8"/>
        <v>0</v>
      </c>
      <c r="AM38" s="104">
        <f t="shared" si="8"/>
        <v>0</v>
      </c>
      <c r="AN38" s="104">
        <f t="shared" si="8"/>
        <v>0</v>
      </c>
      <c r="AO38" s="104">
        <f t="shared" si="8"/>
        <v>0</v>
      </c>
      <c r="AP38" s="104">
        <f t="shared" si="8"/>
        <v>0</v>
      </c>
      <c r="AQ38" s="104">
        <f t="shared" si="8"/>
        <v>0</v>
      </c>
      <c r="AR38" s="104">
        <f t="shared" si="8"/>
        <v>0</v>
      </c>
      <c r="AS38" s="104">
        <f t="shared" si="8"/>
        <v>0</v>
      </c>
      <c r="AT38" s="104">
        <f t="shared" si="8"/>
        <v>0</v>
      </c>
    </row>
    <row r="39" spans="1:46" ht="30" hidden="1" customHeight="1" x14ac:dyDescent="0.25">
      <c r="A39" s="105"/>
      <c r="B39" s="106"/>
      <c r="C39" s="107"/>
      <c r="D39" s="108"/>
      <c r="E39" s="108"/>
      <c r="F39" s="113"/>
      <c r="G39" s="113"/>
      <c r="H39" s="111">
        <f t="shared" si="6"/>
        <v>0</v>
      </c>
      <c r="I39" s="112"/>
      <c r="J39" s="112"/>
      <c r="K39" s="112"/>
      <c r="L39" s="250"/>
      <c r="M39" s="251"/>
      <c r="N39" s="252"/>
      <c r="P39" s="249"/>
      <c r="Q39" s="104">
        <f t="shared" ref="Q39:AT39" si="9">IF(Q$32&lt;$I39,0,IF(Q$32=$I39,$H39,IF(Q$32&gt;((($J39-1)*$K39)+$I39),0,IF(ROUND((Q$32-$I39)/$K39,0)=ROUND((Q$32-$I39)/$K39,1),$H39,0))))</f>
        <v>0</v>
      </c>
      <c r="R39" s="104">
        <f t="shared" si="9"/>
        <v>0</v>
      </c>
      <c r="S39" s="104">
        <f t="shared" si="9"/>
        <v>0</v>
      </c>
      <c r="T39" s="104">
        <f t="shared" si="9"/>
        <v>0</v>
      </c>
      <c r="U39" s="104">
        <f t="shared" si="9"/>
        <v>0</v>
      </c>
      <c r="V39" s="104">
        <f t="shared" si="9"/>
        <v>0</v>
      </c>
      <c r="W39" s="104">
        <f t="shared" si="9"/>
        <v>0</v>
      </c>
      <c r="X39" s="104">
        <f t="shared" si="9"/>
        <v>0</v>
      </c>
      <c r="Y39" s="104">
        <f t="shared" si="9"/>
        <v>0</v>
      </c>
      <c r="Z39" s="104">
        <f t="shared" si="9"/>
        <v>0</v>
      </c>
      <c r="AA39" s="104">
        <f t="shared" si="9"/>
        <v>0</v>
      </c>
      <c r="AB39" s="104">
        <f t="shared" si="9"/>
        <v>0</v>
      </c>
      <c r="AC39" s="104">
        <f t="shared" si="9"/>
        <v>0</v>
      </c>
      <c r="AD39" s="104">
        <f t="shared" si="9"/>
        <v>0</v>
      </c>
      <c r="AE39" s="104">
        <f t="shared" si="9"/>
        <v>0</v>
      </c>
      <c r="AF39" s="104">
        <f t="shared" si="9"/>
        <v>0</v>
      </c>
      <c r="AG39" s="104">
        <f t="shared" si="9"/>
        <v>0</v>
      </c>
      <c r="AH39" s="104">
        <f t="shared" si="9"/>
        <v>0</v>
      </c>
      <c r="AI39" s="104">
        <f t="shared" si="9"/>
        <v>0</v>
      </c>
      <c r="AJ39" s="104">
        <f t="shared" si="9"/>
        <v>0</v>
      </c>
      <c r="AK39" s="104">
        <f t="shared" si="9"/>
        <v>0</v>
      </c>
      <c r="AL39" s="104">
        <f t="shared" si="9"/>
        <v>0</v>
      </c>
      <c r="AM39" s="104">
        <f t="shared" si="9"/>
        <v>0</v>
      </c>
      <c r="AN39" s="104">
        <f t="shared" si="9"/>
        <v>0</v>
      </c>
      <c r="AO39" s="104">
        <f t="shared" si="9"/>
        <v>0</v>
      </c>
      <c r="AP39" s="104">
        <f t="shared" si="9"/>
        <v>0</v>
      </c>
      <c r="AQ39" s="104">
        <f t="shared" si="9"/>
        <v>0</v>
      </c>
      <c r="AR39" s="104">
        <f t="shared" si="9"/>
        <v>0</v>
      </c>
      <c r="AS39" s="104">
        <f t="shared" si="9"/>
        <v>0</v>
      </c>
      <c r="AT39" s="104">
        <f t="shared" si="9"/>
        <v>0</v>
      </c>
    </row>
    <row r="40" spans="1:46" ht="30" hidden="1" customHeight="1" x14ac:dyDescent="0.25">
      <c r="A40" s="115"/>
      <c r="B40" s="106"/>
      <c r="C40" s="107"/>
      <c r="D40" s="108"/>
      <c r="E40" s="108"/>
      <c r="F40" s="113"/>
      <c r="G40" s="113"/>
      <c r="H40" s="111">
        <f t="shared" si="6"/>
        <v>0</v>
      </c>
      <c r="I40" s="112"/>
      <c r="J40" s="112"/>
      <c r="K40" s="112"/>
      <c r="L40" s="250"/>
      <c r="M40" s="251"/>
      <c r="N40" s="252"/>
      <c r="P40" s="249"/>
      <c r="Q40" s="104">
        <f t="shared" ref="Q40:AT40" si="10">IF(Q$32&lt;$I40,0,IF(Q$32=$I40,$H40,IF(Q$32&gt;((($J40-1)*$K40)+$I40),0,IF(ROUND((Q$32-$I40)/$K40,0)=ROUND((Q$32-$I40)/$K40,1),$H40,0))))</f>
        <v>0</v>
      </c>
      <c r="R40" s="104">
        <f t="shared" si="10"/>
        <v>0</v>
      </c>
      <c r="S40" s="104">
        <f t="shared" si="10"/>
        <v>0</v>
      </c>
      <c r="T40" s="104">
        <f t="shared" si="10"/>
        <v>0</v>
      </c>
      <c r="U40" s="104">
        <f t="shared" si="10"/>
        <v>0</v>
      </c>
      <c r="V40" s="104">
        <f t="shared" si="10"/>
        <v>0</v>
      </c>
      <c r="W40" s="104">
        <f t="shared" si="10"/>
        <v>0</v>
      </c>
      <c r="X40" s="104">
        <f t="shared" si="10"/>
        <v>0</v>
      </c>
      <c r="Y40" s="104">
        <f t="shared" si="10"/>
        <v>0</v>
      </c>
      <c r="Z40" s="104">
        <f t="shared" si="10"/>
        <v>0</v>
      </c>
      <c r="AA40" s="104">
        <f t="shared" si="10"/>
        <v>0</v>
      </c>
      <c r="AB40" s="104">
        <f t="shared" si="10"/>
        <v>0</v>
      </c>
      <c r="AC40" s="104">
        <f t="shared" si="10"/>
        <v>0</v>
      </c>
      <c r="AD40" s="104">
        <f t="shared" si="10"/>
        <v>0</v>
      </c>
      <c r="AE40" s="104">
        <f t="shared" si="10"/>
        <v>0</v>
      </c>
      <c r="AF40" s="104">
        <f t="shared" si="10"/>
        <v>0</v>
      </c>
      <c r="AG40" s="104">
        <f t="shared" si="10"/>
        <v>0</v>
      </c>
      <c r="AH40" s="104">
        <f t="shared" si="10"/>
        <v>0</v>
      </c>
      <c r="AI40" s="104">
        <f t="shared" si="10"/>
        <v>0</v>
      </c>
      <c r="AJ40" s="104">
        <f t="shared" si="10"/>
        <v>0</v>
      </c>
      <c r="AK40" s="104">
        <f t="shared" si="10"/>
        <v>0</v>
      </c>
      <c r="AL40" s="104">
        <f t="shared" si="10"/>
        <v>0</v>
      </c>
      <c r="AM40" s="104">
        <f t="shared" si="10"/>
        <v>0</v>
      </c>
      <c r="AN40" s="104">
        <f t="shared" si="10"/>
        <v>0</v>
      </c>
      <c r="AO40" s="104">
        <f t="shared" si="10"/>
        <v>0</v>
      </c>
      <c r="AP40" s="104">
        <f t="shared" si="10"/>
        <v>0</v>
      </c>
      <c r="AQ40" s="104">
        <f t="shared" si="10"/>
        <v>0</v>
      </c>
      <c r="AR40" s="104">
        <f t="shared" si="10"/>
        <v>0</v>
      </c>
      <c r="AS40" s="104">
        <f t="shared" si="10"/>
        <v>0</v>
      </c>
      <c r="AT40" s="104">
        <f t="shared" si="10"/>
        <v>0</v>
      </c>
    </row>
    <row r="41" spans="1:46" ht="30" hidden="1" customHeight="1" x14ac:dyDescent="0.25">
      <c r="A41" s="105"/>
      <c r="B41" s="106"/>
      <c r="C41" s="107"/>
      <c r="D41" s="108"/>
      <c r="E41" s="116"/>
      <c r="F41" s="113"/>
      <c r="G41" s="113"/>
      <c r="H41" s="111">
        <f t="shared" si="6"/>
        <v>0</v>
      </c>
      <c r="I41" s="112"/>
      <c r="J41" s="112"/>
      <c r="K41" s="112"/>
      <c r="L41" s="250"/>
      <c r="M41" s="251"/>
      <c r="N41" s="252"/>
      <c r="P41" s="249"/>
      <c r="Q41" s="104">
        <f t="shared" ref="Q41:AT41" si="11">IF(Q$32&lt;$I41,0,IF(Q$32=$I41,$H41,IF(Q$32&gt;((($J41-1)*$K41)+$I41),0,IF(ROUND((Q$32-$I41)/$K41,0)=ROUND((Q$32-$I41)/$K41,1),$H41,0))))</f>
        <v>0</v>
      </c>
      <c r="R41" s="104">
        <f t="shared" si="11"/>
        <v>0</v>
      </c>
      <c r="S41" s="104">
        <f t="shared" si="11"/>
        <v>0</v>
      </c>
      <c r="T41" s="104">
        <f t="shared" si="11"/>
        <v>0</v>
      </c>
      <c r="U41" s="104">
        <f t="shared" si="11"/>
        <v>0</v>
      </c>
      <c r="V41" s="104">
        <f t="shared" si="11"/>
        <v>0</v>
      </c>
      <c r="W41" s="104">
        <f t="shared" si="11"/>
        <v>0</v>
      </c>
      <c r="X41" s="104">
        <f t="shared" si="11"/>
        <v>0</v>
      </c>
      <c r="Y41" s="104">
        <f t="shared" si="11"/>
        <v>0</v>
      </c>
      <c r="Z41" s="104">
        <f t="shared" si="11"/>
        <v>0</v>
      </c>
      <c r="AA41" s="104">
        <f t="shared" si="11"/>
        <v>0</v>
      </c>
      <c r="AB41" s="104">
        <f t="shared" si="11"/>
        <v>0</v>
      </c>
      <c r="AC41" s="104">
        <f t="shared" si="11"/>
        <v>0</v>
      </c>
      <c r="AD41" s="104">
        <f t="shared" si="11"/>
        <v>0</v>
      </c>
      <c r="AE41" s="104">
        <f t="shared" si="11"/>
        <v>0</v>
      </c>
      <c r="AF41" s="104">
        <f t="shared" si="11"/>
        <v>0</v>
      </c>
      <c r="AG41" s="104">
        <f t="shared" si="11"/>
        <v>0</v>
      </c>
      <c r="AH41" s="104">
        <f t="shared" si="11"/>
        <v>0</v>
      </c>
      <c r="AI41" s="104">
        <f t="shared" si="11"/>
        <v>0</v>
      </c>
      <c r="AJ41" s="104">
        <f t="shared" si="11"/>
        <v>0</v>
      </c>
      <c r="AK41" s="104">
        <f t="shared" si="11"/>
        <v>0</v>
      </c>
      <c r="AL41" s="104">
        <f t="shared" si="11"/>
        <v>0</v>
      </c>
      <c r="AM41" s="104">
        <f t="shared" si="11"/>
        <v>0</v>
      </c>
      <c r="AN41" s="104">
        <f t="shared" si="11"/>
        <v>0</v>
      </c>
      <c r="AO41" s="104">
        <f t="shared" si="11"/>
        <v>0</v>
      </c>
      <c r="AP41" s="104">
        <f t="shared" si="11"/>
        <v>0</v>
      </c>
      <c r="AQ41" s="104">
        <f t="shared" si="11"/>
        <v>0</v>
      </c>
      <c r="AR41" s="104">
        <f t="shared" si="11"/>
        <v>0</v>
      </c>
      <c r="AS41" s="104">
        <f t="shared" si="11"/>
        <v>0</v>
      </c>
      <c r="AT41" s="104">
        <f t="shared" si="11"/>
        <v>0</v>
      </c>
    </row>
    <row r="42" spans="1:46" ht="30" hidden="1" customHeight="1" x14ac:dyDescent="0.25">
      <c r="A42" s="105"/>
      <c r="B42" s="106"/>
      <c r="C42" s="107"/>
      <c r="D42" s="108"/>
      <c r="E42" s="108"/>
      <c r="F42" s="113"/>
      <c r="G42" s="113"/>
      <c r="H42" s="111">
        <f t="shared" si="6"/>
        <v>0</v>
      </c>
      <c r="I42" s="112"/>
      <c r="J42" s="112"/>
      <c r="K42" s="112"/>
      <c r="L42" s="250"/>
      <c r="M42" s="251"/>
      <c r="N42" s="252"/>
      <c r="P42" s="249"/>
      <c r="Q42" s="104">
        <f t="shared" ref="Q42:AT42" si="12">IF(Q$32&lt;$I42,0,IF(Q$32=$I42,$H42,IF(Q$32&gt;((($J42-1)*$K42)+$I42),0,IF(ROUND((Q$32-$I42)/$K42,0)=ROUND((Q$32-$I42)/$K42,1),$H42,0))))</f>
        <v>0</v>
      </c>
      <c r="R42" s="104">
        <f t="shared" si="12"/>
        <v>0</v>
      </c>
      <c r="S42" s="104">
        <f t="shared" si="12"/>
        <v>0</v>
      </c>
      <c r="T42" s="104">
        <f t="shared" si="12"/>
        <v>0</v>
      </c>
      <c r="U42" s="104">
        <f t="shared" si="12"/>
        <v>0</v>
      </c>
      <c r="V42" s="104">
        <f t="shared" si="12"/>
        <v>0</v>
      </c>
      <c r="W42" s="104">
        <f t="shared" si="12"/>
        <v>0</v>
      </c>
      <c r="X42" s="104">
        <f t="shared" si="12"/>
        <v>0</v>
      </c>
      <c r="Y42" s="104">
        <f t="shared" si="12"/>
        <v>0</v>
      </c>
      <c r="Z42" s="104">
        <f t="shared" si="12"/>
        <v>0</v>
      </c>
      <c r="AA42" s="104">
        <f t="shared" si="12"/>
        <v>0</v>
      </c>
      <c r="AB42" s="104">
        <f t="shared" si="12"/>
        <v>0</v>
      </c>
      <c r="AC42" s="104">
        <f t="shared" si="12"/>
        <v>0</v>
      </c>
      <c r="AD42" s="104">
        <f t="shared" si="12"/>
        <v>0</v>
      </c>
      <c r="AE42" s="104">
        <f t="shared" si="12"/>
        <v>0</v>
      </c>
      <c r="AF42" s="104">
        <f t="shared" si="12"/>
        <v>0</v>
      </c>
      <c r="AG42" s="104">
        <f t="shared" si="12"/>
        <v>0</v>
      </c>
      <c r="AH42" s="104">
        <f t="shared" si="12"/>
        <v>0</v>
      </c>
      <c r="AI42" s="104">
        <f t="shared" si="12"/>
        <v>0</v>
      </c>
      <c r="AJ42" s="104">
        <f t="shared" si="12"/>
        <v>0</v>
      </c>
      <c r="AK42" s="104">
        <f t="shared" si="12"/>
        <v>0</v>
      </c>
      <c r="AL42" s="104">
        <f t="shared" si="12"/>
        <v>0</v>
      </c>
      <c r="AM42" s="104">
        <f t="shared" si="12"/>
        <v>0</v>
      </c>
      <c r="AN42" s="104">
        <f t="shared" si="12"/>
        <v>0</v>
      </c>
      <c r="AO42" s="104">
        <f t="shared" si="12"/>
        <v>0</v>
      </c>
      <c r="AP42" s="104">
        <f t="shared" si="12"/>
        <v>0</v>
      </c>
      <c r="AQ42" s="104">
        <f t="shared" si="12"/>
        <v>0</v>
      </c>
      <c r="AR42" s="104">
        <f t="shared" si="12"/>
        <v>0</v>
      </c>
      <c r="AS42" s="104">
        <f t="shared" si="12"/>
        <v>0</v>
      </c>
      <c r="AT42" s="104">
        <f t="shared" si="12"/>
        <v>0</v>
      </c>
    </row>
    <row r="43" spans="1:46" ht="30" hidden="1" customHeight="1" x14ac:dyDescent="0.25">
      <c r="A43" s="105"/>
      <c r="B43" s="106"/>
      <c r="C43" s="107"/>
      <c r="D43" s="108"/>
      <c r="E43" s="108"/>
      <c r="F43" s="113"/>
      <c r="G43" s="113"/>
      <c r="H43" s="111">
        <f t="shared" si="6"/>
        <v>0</v>
      </c>
      <c r="I43" s="112"/>
      <c r="J43" s="112"/>
      <c r="K43" s="112"/>
      <c r="L43" s="250"/>
      <c r="M43" s="251"/>
      <c r="N43" s="252"/>
      <c r="P43" s="249"/>
      <c r="Q43" s="104">
        <f t="shared" ref="Q43:AT43" si="13">IF(Q$32&lt;$I43,0,IF(Q$32=$I43,$H43,IF(Q$32&gt;((($J43-1)*$K43)+$I43),0,IF(ROUND((Q$32-$I43)/$K43,0)=ROUND((Q$32-$I43)/$K43,1),$H43,0))))</f>
        <v>0</v>
      </c>
      <c r="R43" s="104">
        <f t="shared" si="13"/>
        <v>0</v>
      </c>
      <c r="S43" s="104">
        <f t="shared" si="13"/>
        <v>0</v>
      </c>
      <c r="T43" s="104">
        <f t="shared" si="13"/>
        <v>0</v>
      </c>
      <c r="U43" s="104">
        <f t="shared" si="13"/>
        <v>0</v>
      </c>
      <c r="V43" s="104">
        <f t="shared" si="13"/>
        <v>0</v>
      </c>
      <c r="W43" s="104">
        <f t="shared" si="13"/>
        <v>0</v>
      </c>
      <c r="X43" s="104">
        <f t="shared" si="13"/>
        <v>0</v>
      </c>
      <c r="Y43" s="104">
        <f t="shared" si="13"/>
        <v>0</v>
      </c>
      <c r="Z43" s="104">
        <f t="shared" si="13"/>
        <v>0</v>
      </c>
      <c r="AA43" s="104">
        <f t="shared" si="13"/>
        <v>0</v>
      </c>
      <c r="AB43" s="104">
        <f t="shared" si="13"/>
        <v>0</v>
      </c>
      <c r="AC43" s="104">
        <f t="shared" si="13"/>
        <v>0</v>
      </c>
      <c r="AD43" s="104">
        <f t="shared" si="13"/>
        <v>0</v>
      </c>
      <c r="AE43" s="104">
        <f t="shared" si="13"/>
        <v>0</v>
      </c>
      <c r="AF43" s="104">
        <f t="shared" si="13"/>
        <v>0</v>
      </c>
      <c r="AG43" s="104">
        <f t="shared" si="13"/>
        <v>0</v>
      </c>
      <c r="AH43" s="104">
        <f t="shared" si="13"/>
        <v>0</v>
      </c>
      <c r="AI43" s="104">
        <f t="shared" si="13"/>
        <v>0</v>
      </c>
      <c r="AJ43" s="104">
        <f t="shared" si="13"/>
        <v>0</v>
      </c>
      <c r="AK43" s="104">
        <f t="shared" si="13"/>
        <v>0</v>
      </c>
      <c r="AL43" s="104">
        <f t="shared" si="13"/>
        <v>0</v>
      </c>
      <c r="AM43" s="104">
        <f t="shared" si="13"/>
        <v>0</v>
      </c>
      <c r="AN43" s="104">
        <f t="shared" si="13"/>
        <v>0</v>
      </c>
      <c r="AO43" s="104">
        <f t="shared" si="13"/>
        <v>0</v>
      </c>
      <c r="AP43" s="104">
        <f t="shared" si="13"/>
        <v>0</v>
      </c>
      <c r="AQ43" s="104">
        <f t="shared" si="13"/>
        <v>0</v>
      </c>
      <c r="AR43" s="104">
        <f t="shared" si="13"/>
        <v>0</v>
      </c>
      <c r="AS43" s="104">
        <f t="shared" si="13"/>
        <v>0</v>
      </c>
      <c r="AT43" s="104">
        <f t="shared" si="13"/>
        <v>0</v>
      </c>
    </row>
    <row r="44" spans="1:46" ht="30" hidden="1" customHeight="1" x14ac:dyDescent="0.25">
      <c r="A44" s="105"/>
      <c r="B44" s="106"/>
      <c r="C44" s="107"/>
      <c r="D44" s="108"/>
      <c r="E44" s="108"/>
      <c r="F44" s="113"/>
      <c r="G44" s="113"/>
      <c r="H44" s="111">
        <f t="shared" si="6"/>
        <v>0</v>
      </c>
      <c r="I44" s="112"/>
      <c r="J44" s="112"/>
      <c r="K44" s="112"/>
      <c r="L44" s="250"/>
      <c r="M44" s="251"/>
      <c r="N44" s="252"/>
      <c r="P44" s="249"/>
      <c r="Q44" s="104">
        <f t="shared" ref="Q44:AT44" si="14">IF(Q$32&lt;$I44,0,IF(Q$32=$I44,$H44,IF(Q$32&gt;((($J44-1)*$K44)+$I44),0,IF(ROUND((Q$32-$I44)/$K44,0)=ROUND((Q$32-$I44)/$K44,1),$H44,0))))</f>
        <v>0</v>
      </c>
      <c r="R44" s="104">
        <f t="shared" si="14"/>
        <v>0</v>
      </c>
      <c r="S44" s="104">
        <f t="shared" si="14"/>
        <v>0</v>
      </c>
      <c r="T44" s="104">
        <f t="shared" si="14"/>
        <v>0</v>
      </c>
      <c r="U44" s="104">
        <f t="shared" si="14"/>
        <v>0</v>
      </c>
      <c r="V44" s="104">
        <f t="shared" si="14"/>
        <v>0</v>
      </c>
      <c r="W44" s="104">
        <f t="shared" si="14"/>
        <v>0</v>
      </c>
      <c r="X44" s="104">
        <f t="shared" si="14"/>
        <v>0</v>
      </c>
      <c r="Y44" s="104">
        <f t="shared" si="14"/>
        <v>0</v>
      </c>
      <c r="Z44" s="104">
        <f t="shared" si="14"/>
        <v>0</v>
      </c>
      <c r="AA44" s="104">
        <f t="shared" si="14"/>
        <v>0</v>
      </c>
      <c r="AB44" s="104">
        <f t="shared" si="14"/>
        <v>0</v>
      </c>
      <c r="AC44" s="104">
        <f t="shared" si="14"/>
        <v>0</v>
      </c>
      <c r="AD44" s="104">
        <f t="shared" si="14"/>
        <v>0</v>
      </c>
      <c r="AE44" s="104">
        <f t="shared" si="14"/>
        <v>0</v>
      </c>
      <c r="AF44" s="104">
        <f t="shared" si="14"/>
        <v>0</v>
      </c>
      <c r="AG44" s="104">
        <f t="shared" si="14"/>
        <v>0</v>
      </c>
      <c r="AH44" s="104">
        <f t="shared" si="14"/>
        <v>0</v>
      </c>
      <c r="AI44" s="104">
        <f t="shared" si="14"/>
        <v>0</v>
      </c>
      <c r="AJ44" s="104">
        <f t="shared" si="14"/>
        <v>0</v>
      </c>
      <c r="AK44" s="104">
        <f t="shared" si="14"/>
        <v>0</v>
      </c>
      <c r="AL44" s="104">
        <f t="shared" si="14"/>
        <v>0</v>
      </c>
      <c r="AM44" s="104">
        <f t="shared" si="14"/>
        <v>0</v>
      </c>
      <c r="AN44" s="104">
        <f t="shared" si="14"/>
        <v>0</v>
      </c>
      <c r="AO44" s="104">
        <f t="shared" si="14"/>
        <v>0</v>
      </c>
      <c r="AP44" s="104">
        <f t="shared" si="14"/>
        <v>0</v>
      </c>
      <c r="AQ44" s="104">
        <f t="shared" si="14"/>
        <v>0</v>
      </c>
      <c r="AR44" s="104">
        <f t="shared" si="14"/>
        <v>0</v>
      </c>
      <c r="AS44" s="104">
        <f t="shared" si="14"/>
        <v>0</v>
      </c>
      <c r="AT44" s="104">
        <f t="shared" si="14"/>
        <v>0</v>
      </c>
    </row>
    <row r="45" spans="1:46" ht="30" hidden="1" customHeight="1" x14ac:dyDescent="0.25">
      <c r="A45" s="105"/>
      <c r="B45" s="106"/>
      <c r="C45" s="107"/>
      <c r="D45" s="108"/>
      <c r="E45" s="108"/>
      <c r="F45" s="113"/>
      <c r="G45" s="113"/>
      <c r="H45" s="111">
        <f t="shared" si="6"/>
        <v>0</v>
      </c>
      <c r="I45" s="112"/>
      <c r="J45" s="112"/>
      <c r="K45" s="112"/>
      <c r="L45" s="250"/>
      <c r="M45" s="251"/>
      <c r="N45" s="252"/>
      <c r="P45" s="249"/>
      <c r="Q45" s="104">
        <f t="shared" ref="Q45:AT45" si="15">IF(Q$32&lt;$I45,0,IF(Q$32=$I45,$H45,IF(Q$32&gt;((($J45-1)*$K45)+$I45),0,IF(ROUND((Q$32-$I45)/$K45,0)=ROUND((Q$32-$I45)/$K45,1),$H45,0))))</f>
        <v>0</v>
      </c>
      <c r="R45" s="104">
        <f t="shared" si="15"/>
        <v>0</v>
      </c>
      <c r="S45" s="104">
        <f t="shared" si="15"/>
        <v>0</v>
      </c>
      <c r="T45" s="104">
        <f t="shared" si="15"/>
        <v>0</v>
      </c>
      <c r="U45" s="104">
        <f t="shared" si="15"/>
        <v>0</v>
      </c>
      <c r="V45" s="104">
        <f t="shared" si="15"/>
        <v>0</v>
      </c>
      <c r="W45" s="104">
        <f t="shared" si="15"/>
        <v>0</v>
      </c>
      <c r="X45" s="104">
        <f t="shared" si="15"/>
        <v>0</v>
      </c>
      <c r="Y45" s="104">
        <f t="shared" si="15"/>
        <v>0</v>
      </c>
      <c r="Z45" s="104">
        <f t="shared" si="15"/>
        <v>0</v>
      </c>
      <c r="AA45" s="104">
        <f t="shared" si="15"/>
        <v>0</v>
      </c>
      <c r="AB45" s="104">
        <f t="shared" si="15"/>
        <v>0</v>
      </c>
      <c r="AC45" s="104">
        <f t="shared" si="15"/>
        <v>0</v>
      </c>
      <c r="AD45" s="104">
        <f t="shared" si="15"/>
        <v>0</v>
      </c>
      <c r="AE45" s="104">
        <f t="shared" si="15"/>
        <v>0</v>
      </c>
      <c r="AF45" s="104">
        <f t="shared" si="15"/>
        <v>0</v>
      </c>
      <c r="AG45" s="104">
        <f t="shared" si="15"/>
        <v>0</v>
      </c>
      <c r="AH45" s="104">
        <f t="shared" si="15"/>
        <v>0</v>
      </c>
      <c r="AI45" s="104">
        <f t="shared" si="15"/>
        <v>0</v>
      </c>
      <c r="AJ45" s="104">
        <f t="shared" si="15"/>
        <v>0</v>
      </c>
      <c r="AK45" s="104">
        <f t="shared" si="15"/>
        <v>0</v>
      </c>
      <c r="AL45" s="104">
        <f t="shared" si="15"/>
        <v>0</v>
      </c>
      <c r="AM45" s="104">
        <f t="shared" si="15"/>
        <v>0</v>
      </c>
      <c r="AN45" s="104">
        <f t="shared" si="15"/>
        <v>0</v>
      </c>
      <c r="AO45" s="104">
        <f t="shared" si="15"/>
        <v>0</v>
      </c>
      <c r="AP45" s="104">
        <f t="shared" si="15"/>
        <v>0</v>
      </c>
      <c r="AQ45" s="104">
        <f t="shared" si="15"/>
        <v>0</v>
      </c>
      <c r="AR45" s="104">
        <f t="shared" si="15"/>
        <v>0</v>
      </c>
      <c r="AS45" s="104">
        <f t="shared" si="15"/>
        <v>0</v>
      </c>
      <c r="AT45" s="104">
        <f t="shared" si="15"/>
        <v>0</v>
      </c>
    </row>
    <row r="46" spans="1:46" ht="30" hidden="1" customHeight="1" x14ac:dyDescent="0.25">
      <c r="A46" s="105"/>
      <c r="B46" s="106"/>
      <c r="C46" s="107"/>
      <c r="D46" s="108"/>
      <c r="E46" s="109"/>
      <c r="F46" s="113"/>
      <c r="G46" s="113"/>
      <c r="H46" s="111">
        <f t="shared" si="6"/>
        <v>0</v>
      </c>
      <c r="I46" s="112"/>
      <c r="J46" s="112"/>
      <c r="K46" s="112"/>
      <c r="L46" s="250"/>
      <c r="M46" s="251"/>
      <c r="N46" s="252"/>
      <c r="P46" s="249"/>
      <c r="Q46" s="104">
        <f t="shared" ref="Q46:AT46" si="16">IF(Q$32&lt;$I46,0,IF(Q$32=$I46,$H46,IF(Q$32&gt;((($J46-1)*$K46)+$I46),0,IF(ROUND((Q$32-$I46)/$K46,0)=ROUND((Q$32-$I46)/$K46,1),$H46,0))))</f>
        <v>0</v>
      </c>
      <c r="R46" s="104">
        <f t="shared" si="16"/>
        <v>0</v>
      </c>
      <c r="S46" s="104">
        <f t="shared" si="16"/>
        <v>0</v>
      </c>
      <c r="T46" s="104">
        <f t="shared" si="16"/>
        <v>0</v>
      </c>
      <c r="U46" s="104">
        <f t="shared" si="16"/>
        <v>0</v>
      </c>
      <c r="V46" s="104">
        <f t="shared" si="16"/>
        <v>0</v>
      </c>
      <c r="W46" s="104">
        <f t="shared" si="16"/>
        <v>0</v>
      </c>
      <c r="X46" s="104">
        <f t="shared" si="16"/>
        <v>0</v>
      </c>
      <c r="Y46" s="104">
        <f t="shared" si="16"/>
        <v>0</v>
      </c>
      <c r="Z46" s="104">
        <f t="shared" si="16"/>
        <v>0</v>
      </c>
      <c r="AA46" s="104">
        <f t="shared" si="16"/>
        <v>0</v>
      </c>
      <c r="AB46" s="104">
        <f t="shared" si="16"/>
        <v>0</v>
      </c>
      <c r="AC46" s="104">
        <f t="shared" si="16"/>
        <v>0</v>
      </c>
      <c r="AD46" s="104">
        <f t="shared" si="16"/>
        <v>0</v>
      </c>
      <c r="AE46" s="104">
        <f t="shared" si="16"/>
        <v>0</v>
      </c>
      <c r="AF46" s="104">
        <f t="shared" si="16"/>
        <v>0</v>
      </c>
      <c r="AG46" s="104">
        <f t="shared" si="16"/>
        <v>0</v>
      </c>
      <c r="AH46" s="104">
        <f t="shared" si="16"/>
        <v>0</v>
      </c>
      <c r="AI46" s="104">
        <f t="shared" si="16"/>
        <v>0</v>
      </c>
      <c r="AJ46" s="104">
        <f t="shared" si="16"/>
        <v>0</v>
      </c>
      <c r="AK46" s="104">
        <f t="shared" si="16"/>
        <v>0</v>
      </c>
      <c r="AL46" s="104">
        <f t="shared" si="16"/>
        <v>0</v>
      </c>
      <c r="AM46" s="104">
        <f t="shared" si="16"/>
        <v>0</v>
      </c>
      <c r="AN46" s="104">
        <f t="shared" si="16"/>
        <v>0</v>
      </c>
      <c r="AO46" s="104">
        <f t="shared" si="16"/>
        <v>0</v>
      </c>
      <c r="AP46" s="104">
        <f t="shared" si="16"/>
        <v>0</v>
      </c>
      <c r="AQ46" s="104">
        <f t="shared" si="16"/>
        <v>0</v>
      </c>
      <c r="AR46" s="104">
        <f t="shared" si="16"/>
        <v>0</v>
      </c>
      <c r="AS46" s="104">
        <f t="shared" si="16"/>
        <v>0</v>
      </c>
      <c r="AT46" s="104">
        <f t="shared" si="16"/>
        <v>0</v>
      </c>
    </row>
    <row r="47" spans="1:46" ht="30" hidden="1" customHeight="1" x14ac:dyDescent="0.25">
      <c r="A47" s="105"/>
      <c r="B47" s="106"/>
      <c r="C47" s="107"/>
      <c r="D47" s="108"/>
      <c r="E47" s="108"/>
      <c r="F47" s="113"/>
      <c r="G47" s="113"/>
      <c r="H47" s="111">
        <f t="shared" si="6"/>
        <v>0</v>
      </c>
      <c r="I47" s="112"/>
      <c r="J47" s="112"/>
      <c r="K47" s="112"/>
      <c r="L47" s="250"/>
      <c r="M47" s="251"/>
      <c r="N47" s="252"/>
      <c r="P47" s="249"/>
      <c r="Q47" s="104">
        <f t="shared" ref="Q47:AT47" si="17">IF(Q$32&lt;$I47,0,IF(Q$32=$I47,$H47,IF(Q$32&gt;((($J47-1)*$K47)+$I47),0,IF(ROUND((Q$32-$I47)/$K47,0)=ROUND((Q$32-$I47)/$K47,1),$H47,0))))</f>
        <v>0</v>
      </c>
      <c r="R47" s="104">
        <f t="shared" si="17"/>
        <v>0</v>
      </c>
      <c r="S47" s="104">
        <f t="shared" si="17"/>
        <v>0</v>
      </c>
      <c r="T47" s="104">
        <f t="shared" si="17"/>
        <v>0</v>
      </c>
      <c r="U47" s="104">
        <f t="shared" si="17"/>
        <v>0</v>
      </c>
      <c r="V47" s="104">
        <f t="shared" si="17"/>
        <v>0</v>
      </c>
      <c r="W47" s="104">
        <f t="shared" si="17"/>
        <v>0</v>
      </c>
      <c r="X47" s="104">
        <f t="shared" si="17"/>
        <v>0</v>
      </c>
      <c r="Y47" s="104">
        <f t="shared" si="17"/>
        <v>0</v>
      </c>
      <c r="Z47" s="104">
        <f t="shared" si="17"/>
        <v>0</v>
      </c>
      <c r="AA47" s="104">
        <f t="shared" si="17"/>
        <v>0</v>
      </c>
      <c r="AB47" s="104">
        <f t="shared" si="17"/>
        <v>0</v>
      </c>
      <c r="AC47" s="104">
        <f t="shared" si="17"/>
        <v>0</v>
      </c>
      <c r="AD47" s="104">
        <f t="shared" si="17"/>
        <v>0</v>
      </c>
      <c r="AE47" s="104">
        <f t="shared" si="17"/>
        <v>0</v>
      </c>
      <c r="AF47" s="104">
        <f t="shared" si="17"/>
        <v>0</v>
      </c>
      <c r="AG47" s="104">
        <f t="shared" si="17"/>
        <v>0</v>
      </c>
      <c r="AH47" s="104">
        <f t="shared" si="17"/>
        <v>0</v>
      </c>
      <c r="AI47" s="104">
        <f t="shared" si="17"/>
        <v>0</v>
      </c>
      <c r="AJ47" s="104">
        <f t="shared" si="17"/>
        <v>0</v>
      </c>
      <c r="AK47" s="104">
        <f t="shared" si="17"/>
        <v>0</v>
      </c>
      <c r="AL47" s="104">
        <f t="shared" si="17"/>
        <v>0</v>
      </c>
      <c r="AM47" s="104">
        <f t="shared" si="17"/>
        <v>0</v>
      </c>
      <c r="AN47" s="104">
        <f t="shared" si="17"/>
        <v>0</v>
      </c>
      <c r="AO47" s="104">
        <f t="shared" si="17"/>
        <v>0</v>
      </c>
      <c r="AP47" s="104">
        <f t="shared" si="17"/>
        <v>0</v>
      </c>
      <c r="AQ47" s="104">
        <f t="shared" si="17"/>
        <v>0</v>
      </c>
      <c r="AR47" s="104">
        <f t="shared" si="17"/>
        <v>0</v>
      </c>
      <c r="AS47" s="104">
        <f t="shared" si="17"/>
        <v>0</v>
      </c>
      <c r="AT47" s="104">
        <f t="shared" si="17"/>
        <v>0</v>
      </c>
    </row>
    <row r="48" spans="1:46" ht="30" hidden="1" customHeight="1" x14ac:dyDescent="0.25">
      <c r="A48" s="117"/>
      <c r="B48" s="118"/>
      <c r="C48" s="119"/>
      <c r="D48" s="120"/>
      <c r="E48" s="120"/>
      <c r="F48" s="121"/>
      <c r="G48" s="121"/>
      <c r="H48" s="122">
        <f t="shared" si="6"/>
        <v>0</v>
      </c>
      <c r="I48" s="123"/>
      <c r="J48" s="123"/>
      <c r="K48" s="123"/>
      <c r="L48" s="253"/>
      <c r="M48" s="254"/>
      <c r="N48" s="255"/>
      <c r="P48" s="249"/>
      <c r="Q48" s="104">
        <f t="shared" ref="Q48:AT48" si="18">IF(Q$32&lt;$I48,0,IF(Q$32=$I48,$H48,IF(Q$32&gt;((($J48-1)*$K48)+$I48),0,IF(ROUND((Q$32-$I48)/$K48,0)=ROUND((Q$32-$I48)/$K48,1),$H48,0))))</f>
        <v>0</v>
      </c>
      <c r="R48" s="104">
        <f t="shared" si="18"/>
        <v>0</v>
      </c>
      <c r="S48" s="104">
        <f t="shared" si="18"/>
        <v>0</v>
      </c>
      <c r="T48" s="104">
        <f t="shared" si="18"/>
        <v>0</v>
      </c>
      <c r="U48" s="104">
        <f t="shared" si="18"/>
        <v>0</v>
      </c>
      <c r="V48" s="104">
        <f t="shared" si="18"/>
        <v>0</v>
      </c>
      <c r="W48" s="104">
        <f t="shared" si="18"/>
        <v>0</v>
      </c>
      <c r="X48" s="104">
        <f t="shared" si="18"/>
        <v>0</v>
      </c>
      <c r="Y48" s="104">
        <f t="shared" si="18"/>
        <v>0</v>
      </c>
      <c r="Z48" s="104">
        <f t="shared" si="18"/>
        <v>0</v>
      </c>
      <c r="AA48" s="104">
        <f t="shared" si="18"/>
        <v>0</v>
      </c>
      <c r="AB48" s="104">
        <f t="shared" si="18"/>
        <v>0</v>
      </c>
      <c r="AC48" s="104">
        <f t="shared" si="18"/>
        <v>0</v>
      </c>
      <c r="AD48" s="104">
        <f t="shared" si="18"/>
        <v>0</v>
      </c>
      <c r="AE48" s="104">
        <f t="shared" si="18"/>
        <v>0</v>
      </c>
      <c r="AF48" s="104">
        <f t="shared" si="18"/>
        <v>0</v>
      </c>
      <c r="AG48" s="104">
        <f t="shared" si="18"/>
        <v>0</v>
      </c>
      <c r="AH48" s="104">
        <f t="shared" si="18"/>
        <v>0</v>
      </c>
      <c r="AI48" s="104">
        <f t="shared" si="18"/>
        <v>0</v>
      </c>
      <c r="AJ48" s="104">
        <f t="shared" si="18"/>
        <v>0</v>
      </c>
      <c r="AK48" s="104">
        <f t="shared" si="18"/>
        <v>0</v>
      </c>
      <c r="AL48" s="104">
        <f t="shared" si="18"/>
        <v>0</v>
      </c>
      <c r="AM48" s="104">
        <f t="shared" si="18"/>
        <v>0</v>
      </c>
      <c r="AN48" s="104">
        <f t="shared" si="18"/>
        <v>0</v>
      </c>
      <c r="AO48" s="104">
        <f t="shared" si="18"/>
        <v>0</v>
      </c>
      <c r="AP48" s="104">
        <f t="shared" si="18"/>
        <v>0</v>
      </c>
      <c r="AQ48" s="104">
        <f t="shared" si="18"/>
        <v>0</v>
      </c>
      <c r="AR48" s="104">
        <f t="shared" si="18"/>
        <v>0</v>
      </c>
      <c r="AS48" s="104">
        <f t="shared" si="18"/>
        <v>0</v>
      </c>
      <c r="AT48" s="104">
        <f t="shared" si="18"/>
        <v>0</v>
      </c>
    </row>
    <row r="49" spans="1:46" ht="30" customHeight="1" x14ac:dyDescent="0.25">
      <c r="P49" s="124" t="s">
        <v>53</v>
      </c>
      <c r="Q49" s="103">
        <f t="shared" ref="Q49:AT49" si="19">SUM(Q33:Q48)</f>
        <v>1527807.6</v>
      </c>
      <c r="R49" s="104">
        <f t="shared" si="19"/>
        <v>1177807.6000000001</v>
      </c>
      <c r="S49" s="104">
        <f t="shared" si="19"/>
        <v>1177807.6000000001</v>
      </c>
      <c r="T49" s="104">
        <f t="shared" si="19"/>
        <v>1177807.6000000001</v>
      </c>
      <c r="U49" s="104">
        <f t="shared" si="19"/>
        <v>1177807.6000000001</v>
      </c>
      <c r="V49" s="103">
        <f t="shared" si="19"/>
        <v>1527807.6</v>
      </c>
      <c r="W49" s="104">
        <f t="shared" si="19"/>
        <v>1177807.6000000001</v>
      </c>
      <c r="X49" s="104">
        <f t="shared" si="19"/>
        <v>1177807.6000000001</v>
      </c>
      <c r="Y49" s="104">
        <f t="shared" si="19"/>
        <v>1177807.6000000001</v>
      </c>
      <c r="Z49" s="104">
        <f t="shared" si="19"/>
        <v>1177807.6000000001</v>
      </c>
      <c r="AA49" s="103">
        <f t="shared" si="19"/>
        <v>1527807.6</v>
      </c>
      <c r="AB49" s="104">
        <f t="shared" si="19"/>
        <v>1177807.6000000001</v>
      </c>
      <c r="AC49" s="104">
        <f t="shared" si="19"/>
        <v>1177807.6000000001</v>
      </c>
      <c r="AD49" s="104">
        <f t="shared" si="19"/>
        <v>1177807.6000000001</v>
      </c>
      <c r="AE49" s="104">
        <f t="shared" si="19"/>
        <v>1177807.6000000001</v>
      </c>
      <c r="AF49" s="103">
        <f t="shared" si="19"/>
        <v>1527807.6</v>
      </c>
      <c r="AG49" s="104">
        <f t="shared" si="19"/>
        <v>1177807.6000000001</v>
      </c>
      <c r="AH49" s="104">
        <f t="shared" si="19"/>
        <v>1177807.6000000001</v>
      </c>
      <c r="AI49" s="104">
        <f t="shared" si="19"/>
        <v>1177807.6000000001</v>
      </c>
      <c r="AJ49" s="104">
        <f t="shared" si="19"/>
        <v>1177807.6000000001</v>
      </c>
      <c r="AK49" s="103">
        <f t="shared" si="19"/>
        <v>1527807.6</v>
      </c>
      <c r="AL49" s="104">
        <f t="shared" si="19"/>
        <v>1177807.6000000001</v>
      </c>
      <c r="AM49" s="104">
        <f t="shared" si="19"/>
        <v>1177807.6000000001</v>
      </c>
      <c r="AN49" s="104">
        <f t="shared" si="19"/>
        <v>1177807.6000000001</v>
      </c>
      <c r="AO49" s="104">
        <f t="shared" si="19"/>
        <v>1177807.6000000001</v>
      </c>
      <c r="AP49" s="104">
        <f t="shared" si="19"/>
        <v>1177807.6000000001</v>
      </c>
      <c r="AQ49" s="104">
        <f t="shared" si="19"/>
        <v>1177807.6000000001</v>
      </c>
      <c r="AR49" s="104">
        <f t="shared" si="19"/>
        <v>0</v>
      </c>
      <c r="AS49" s="104">
        <f t="shared" si="19"/>
        <v>0</v>
      </c>
      <c r="AT49" s="104">
        <f t="shared" si="19"/>
        <v>0</v>
      </c>
    </row>
    <row r="50" spans="1:4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row>
    <row r="51" spans="1:46" ht="15" customHeight="1" x14ac:dyDescent="0.25">
      <c r="A51" s="269" t="s">
        <v>27</v>
      </c>
      <c r="B51" s="268"/>
      <c r="C51" s="268"/>
      <c r="D51" s="268"/>
      <c r="E51" s="268"/>
      <c r="F51" s="268"/>
      <c r="G51" s="268"/>
      <c r="H51" s="268"/>
      <c r="I51" s="268"/>
      <c r="J51" s="268"/>
      <c r="K51" s="268"/>
      <c r="L51" s="28"/>
      <c r="M51" s="29"/>
      <c r="N51" s="29"/>
      <c r="O51" s="29"/>
      <c r="P51" s="30"/>
      <c r="Q51" s="30"/>
      <c r="R51" s="30"/>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row>
    <row r="52" spans="1:46" ht="15" customHeight="1" x14ac:dyDescent="0.25">
      <c r="A52" s="32"/>
      <c r="B52" s="33"/>
      <c r="C52" s="33"/>
      <c r="D52" s="33"/>
      <c r="E52" s="33"/>
      <c r="F52" s="33"/>
      <c r="G52" s="34"/>
      <c r="H52" s="33"/>
      <c r="I52" s="33"/>
      <c r="J52" s="33"/>
      <c r="K52" s="33"/>
      <c r="L52" s="33"/>
      <c r="M52" s="33"/>
      <c r="N52" s="33"/>
      <c r="O52" s="33"/>
      <c r="P52" s="35"/>
      <c r="Q52" s="35"/>
      <c r="R52" s="35"/>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row>
    <row r="53" spans="1:46" ht="15" customHeight="1" x14ac:dyDescent="0.25">
      <c r="A53" s="37"/>
      <c r="B53" s="38"/>
      <c r="C53" s="38"/>
      <c r="D53" s="38"/>
      <c r="E53" s="38"/>
      <c r="F53" s="38"/>
      <c r="G53" s="39"/>
      <c r="H53" s="38"/>
      <c r="I53" s="38"/>
      <c r="J53" s="40"/>
      <c r="K53" s="10"/>
      <c r="L53" s="10"/>
      <c r="M53" s="10"/>
      <c r="N53" s="10"/>
      <c r="O53" s="10"/>
      <c r="P53" s="6"/>
      <c r="Q53" s="6"/>
      <c r="R53" s="6"/>
    </row>
    <row r="54" spans="1:46" ht="15" customHeight="1" x14ac:dyDescent="0.25">
      <c r="A54" s="7" t="s">
        <v>28</v>
      </c>
      <c r="B54" s="139"/>
      <c r="C54" s="42"/>
      <c r="D54" s="42"/>
      <c r="E54" s="42"/>
      <c r="F54" s="42"/>
      <c r="G54" s="43"/>
      <c r="H54" s="42"/>
      <c r="I54" s="42"/>
      <c r="J54" s="9"/>
      <c r="K54" s="10"/>
      <c r="L54" s="10"/>
      <c r="M54" s="10"/>
      <c r="N54" s="10"/>
      <c r="O54" s="10"/>
      <c r="P54" s="6"/>
      <c r="Q54" s="6"/>
      <c r="R54" s="6"/>
    </row>
    <row r="55" spans="1:46" ht="14.25" customHeight="1" x14ac:dyDescent="0.25">
      <c r="A55" s="7" t="s">
        <v>30</v>
      </c>
      <c r="B55" s="139"/>
      <c r="C55" s="45"/>
      <c r="D55" s="45"/>
      <c r="E55" s="45"/>
      <c r="F55" s="46"/>
      <c r="G55" s="45"/>
      <c r="H55" s="46"/>
      <c r="I55" s="45"/>
      <c r="J55" s="47"/>
      <c r="K55" s="48"/>
    </row>
    <row r="56" spans="1:46" ht="14.25" customHeight="1" x14ac:dyDescent="0.25">
      <c r="A56" s="7"/>
      <c r="B56" s="46"/>
      <c r="C56" s="46"/>
      <c r="D56" s="45"/>
      <c r="E56" s="46"/>
      <c r="F56" s="46"/>
      <c r="G56" s="46"/>
      <c r="H56" s="46"/>
      <c r="I56" s="46"/>
      <c r="J56" s="49"/>
      <c r="K56" s="50"/>
    </row>
    <row r="57" spans="1:46" ht="99" customHeight="1" x14ac:dyDescent="0.25">
      <c r="A57" s="51" t="s">
        <v>32</v>
      </c>
      <c r="B57" s="279" t="s">
        <v>349</v>
      </c>
      <c r="C57" s="251"/>
      <c r="D57" s="251"/>
      <c r="E57" s="251"/>
      <c r="F57" s="251"/>
      <c r="G57" s="251"/>
      <c r="H57" s="251"/>
      <c r="I57" s="257"/>
      <c r="J57" s="52"/>
      <c r="L57" s="271" t="s">
        <v>33</v>
      </c>
      <c r="M57" s="272"/>
    </row>
    <row r="58" spans="1:46" ht="15.75" customHeight="1" x14ac:dyDescent="0.25">
      <c r="A58" s="53" t="s">
        <v>34</v>
      </c>
      <c r="B58" s="273" t="s">
        <v>350</v>
      </c>
      <c r="C58" s="274"/>
      <c r="D58" s="274"/>
      <c r="E58" s="274"/>
      <c r="F58" s="274"/>
      <c r="G58" s="274"/>
      <c r="H58" s="274"/>
      <c r="I58" s="274"/>
      <c r="J58" s="52"/>
      <c r="L58" s="54" t="s">
        <v>25</v>
      </c>
      <c r="M58" s="55" t="s">
        <v>26</v>
      </c>
    </row>
    <row r="59" spans="1:46" ht="15.75" customHeight="1" x14ac:dyDescent="0.25">
      <c r="A59" s="53" t="s">
        <v>35</v>
      </c>
      <c r="B59" s="277" t="s">
        <v>351</v>
      </c>
      <c r="C59" s="268"/>
      <c r="D59" s="268"/>
      <c r="E59" s="268"/>
      <c r="F59" s="268"/>
      <c r="G59" s="268"/>
      <c r="H59" s="268"/>
      <c r="I59" s="268"/>
      <c r="J59" s="52"/>
      <c r="L59" s="56">
        <f>$L$10</f>
        <v>0</v>
      </c>
      <c r="M59" s="57">
        <f t="array" ref="M59">NPV(L59,Q86:AT86)</f>
        <v>2448200</v>
      </c>
      <c r="O59" s="58"/>
    </row>
    <row r="60" spans="1:46" ht="15.75" customHeight="1" x14ac:dyDescent="0.25">
      <c r="A60" s="53" t="s">
        <v>36</v>
      </c>
      <c r="B60" s="278" t="s">
        <v>352</v>
      </c>
      <c r="C60" s="268"/>
      <c r="D60" s="268"/>
      <c r="E60" s="268"/>
      <c r="F60" s="268"/>
      <c r="G60" s="268"/>
      <c r="H60" s="268"/>
      <c r="I60" s="268"/>
      <c r="J60" s="52"/>
      <c r="L60" s="56">
        <f>$L$11</f>
        <v>0.03</v>
      </c>
      <c r="M60" s="57">
        <f t="array" ref="M60">NPV(L60,Q86:AT86)</f>
        <v>1892302.9226465654</v>
      </c>
    </row>
    <row r="61" spans="1:46" ht="14.25" customHeight="1" x14ac:dyDescent="0.25">
      <c r="A61" s="59"/>
      <c r="B61" s="60"/>
      <c r="C61" s="60"/>
      <c r="D61" s="60"/>
      <c r="E61" s="60"/>
      <c r="F61" s="61"/>
      <c r="G61" s="62"/>
      <c r="H61" s="63"/>
      <c r="I61" s="63"/>
      <c r="J61" s="64"/>
      <c r="L61" s="65">
        <f>$L$12</f>
        <v>7.0000000000000007E-2</v>
      </c>
      <c r="M61" s="66">
        <f t="array" ref="M61">NPV(L61,Q86:AT86)</f>
        <v>1377542.4933175561</v>
      </c>
    </row>
    <row r="62" spans="1:46" ht="14.25" customHeight="1" x14ac:dyDescent="0.25">
      <c r="A62" s="67"/>
      <c r="B62" s="48"/>
      <c r="C62" s="48"/>
      <c r="D62" s="48"/>
      <c r="E62" s="48"/>
      <c r="F62" s="50"/>
      <c r="G62" s="68"/>
    </row>
    <row r="63" spans="1:46" ht="14.25" customHeight="1" x14ac:dyDescent="0.25">
      <c r="A63" s="67"/>
      <c r="B63" s="48"/>
      <c r="C63" s="48"/>
      <c r="D63" s="48"/>
      <c r="E63" s="48"/>
      <c r="F63" s="50"/>
      <c r="G63" s="68"/>
      <c r="H63" s="69"/>
      <c r="I63" s="70"/>
      <c r="J63" s="71"/>
      <c r="K63" s="71"/>
    </row>
    <row r="64" spans="1:46" ht="15.75" customHeight="1" x14ac:dyDescent="0.25">
      <c r="A64" s="72" t="s">
        <v>37</v>
      </c>
      <c r="B64" s="73">
        <v>0.55000000000000004</v>
      </c>
      <c r="C64" s="74"/>
      <c r="D64" s="74"/>
      <c r="E64" s="74"/>
      <c r="F64" s="75"/>
      <c r="H64" s="69"/>
      <c r="I64" s="70"/>
      <c r="J64" s="71"/>
      <c r="K64" s="71"/>
    </row>
    <row r="65" spans="1:46" ht="15" customHeight="1" x14ac:dyDescent="0.25">
      <c r="A65" s="76" t="s">
        <v>39</v>
      </c>
      <c r="B65" s="77">
        <v>0.8</v>
      </c>
      <c r="C65" s="44"/>
      <c r="D65" s="44"/>
      <c r="E65" s="44"/>
      <c r="F65" s="78"/>
      <c r="H65" s="69"/>
      <c r="I65" s="79"/>
      <c r="J65" s="58"/>
      <c r="K65" s="58"/>
      <c r="L65" s="80"/>
      <c r="M65" s="80"/>
      <c r="N65" s="80"/>
      <c r="O65" s="80"/>
    </row>
    <row r="66" spans="1:46" ht="14.25" customHeight="1" x14ac:dyDescent="0.25">
      <c r="A66" s="81" t="s">
        <v>41</v>
      </c>
      <c r="B66" s="82">
        <f>B64*B65</f>
        <v>0.44000000000000006</v>
      </c>
      <c r="C66" s="83"/>
      <c r="D66" s="84"/>
      <c r="E66" s="84"/>
      <c r="F66" s="64"/>
      <c r="H66" s="69"/>
      <c r="I66" s="85"/>
      <c r="J66" s="86"/>
      <c r="K66" s="86"/>
    </row>
    <row r="67" spans="1:46" ht="14.25" customHeight="1" x14ac:dyDescent="0.25">
      <c r="H67" s="69"/>
      <c r="I67" s="85"/>
      <c r="J67" s="86"/>
      <c r="K67" s="86"/>
      <c r="L67" s="87"/>
      <c r="P67" s="88" t="s">
        <v>42</v>
      </c>
    </row>
    <row r="68" spans="1:46" ht="14.25" customHeight="1" x14ac:dyDescent="0.25">
      <c r="C68" s="33"/>
      <c r="D68" s="89"/>
      <c r="E68" s="89"/>
      <c r="L68" s="87"/>
      <c r="P68" s="88"/>
      <c r="Q68" s="267" t="s">
        <v>43</v>
      </c>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row>
    <row r="69" spans="1:46" ht="14.25" customHeight="1" x14ac:dyDescent="0.25">
      <c r="A69" s="90" t="s">
        <v>44</v>
      </c>
      <c r="B69" s="91" t="s">
        <v>45</v>
      </c>
      <c r="C69" s="91" t="s">
        <v>16</v>
      </c>
      <c r="D69" s="92" t="s">
        <v>17</v>
      </c>
      <c r="E69" s="92" t="s">
        <v>46</v>
      </c>
      <c r="F69" s="91" t="s">
        <v>47</v>
      </c>
      <c r="G69" s="91" t="s">
        <v>48</v>
      </c>
      <c r="H69" s="93" t="s">
        <v>18</v>
      </c>
      <c r="I69" s="92" t="s">
        <v>19</v>
      </c>
      <c r="J69" s="92" t="s">
        <v>49</v>
      </c>
      <c r="K69" s="92" t="s">
        <v>50</v>
      </c>
      <c r="L69" s="259" t="s">
        <v>20</v>
      </c>
      <c r="M69" s="260"/>
      <c r="N69" s="261"/>
      <c r="Q69" s="94">
        <v>1</v>
      </c>
      <c r="R69" s="94">
        <v>2</v>
      </c>
      <c r="S69" s="94">
        <v>3</v>
      </c>
      <c r="T69" s="94">
        <v>4</v>
      </c>
      <c r="U69" s="94">
        <v>5</v>
      </c>
      <c r="V69" s="94">
        <v>6</v>
      </c>
      <c r="W69" s="94">
        <v>7</v>
      </c>
      <c r="X69" s="94">
        <v>8</v>
      </c>
      <c r="Y69" s="94">
        <v>9</v>
      </c>
      <c r="Z69" s="94">
        <v>10</v>
      </c>
      <c r="AA69" s="94">
        <v>11</v>
      </c>
      <c r="AB69" s="94">
        <v>12</v>
      </c>
      <c r="AC69" s="94">
        <v>13</v>
      </c>
      <c r="AD69" s="94">
        <v>14</v>
      </c>
      <c r="AE69" s="94">
        <v>15</v>
      </c>
      <c r="AF69" s="94">
        <v>16</v>
      </c>
      <c r="AG69" s="94">
        <v>17</v>
      </c>
      <c r="AH69" s="94">
        <v>18</v>
      </c>
      <c r="AI69" s="94">
        <v>19</v>
      </c>
      <c r="AJ69" s="94">
        <v>20</v>
      </c>
      <c r="AK69" s="94">
        <v>21</v>
      </c>
      <c r="AL69" s="94">
        <v>22</v>
      </c>
      <c r="AM69" s="94">
        <v>23</v>
      </c>
      <c r="AN69" s="94">
        <v>24</v>
      </c>
      <c r="AO69" s="94">
        <v>25</v>
      </c>
      <c r="AP69" s="94">
        <v>26</v>
      </c>
      <c r="AQ69" s="94">
        <v>27</v>
      </c>
      <c r="AR69" s="94">
        <v>28</v>
      </c>
      <c r="AS69" s="94">
        <v>29</v>
      </c>
      <c r="AT69" s="94">
        <v>30</v>
      </c>
    </row>
    <row r="70" spans="1:46" ht="30" customHeight="1" x14ac:dyDescent="0.25">
      <c r="A70" s="95" t="s">
        <v>0</v>
      </c>
      <c r="B70" s="145" t="s">
        <v>6</v>
      </c>
      <c r="C70" s="170" t="s">
        <v>307</v>
      </c>
      <c r="D70" s="148">
        <v>1</v>
      </c>
      <c r="E70" s="149">
        <v>19250</v>
      </c>
      <c r="F70" s="150"/>
      <c r="G70" s="150"/>
      <c r="H70" s="111">
        <f t="shared" ref="H70:H72" si="20">(D70*E70)*1.2</f>
        <v>23100</v>
      </c>
      <c r="I70" s="151">
        <v>1</v>
      </c>
      <c r="J70" s="151">
        <v>2</v>
      </c>
      <c r="K70" s="151">
        <v>1</v>
      </c>
      <c r="L70" s="262" t="s">
        <v>353</v>
      </c>
      <c r="M70" s="263"/>
      <c r="N70" s="264"/>
      <c r="P70" s="248" t="s">
        <v>51</v>
      </c>
      <c r="Q70" s="103">
        <f t="shared" ref="Q70:AT70" si="21">IF(Q$32&lt;$I70,0,IF(Q$32=$I70,$H70,IF(Q$32&gt;((($J70-1)*$K70)+$I70),0,IF(ROUND((Q$32-$I70)/$K70,0)=ROUND((Q$32-$I70)/$K70,1),$H70,0))))</f>
        <v>23100</v>
      </c>
      <c r="R70" s="103">
        <f t="shared" si="21"/>
        <v>23100</v>
      </c>
      <c r="S70" s="104">
        <f t="shared" si="21"/>
        <v>0</v>
      </c>
      <c r="T70" s="104">
        <f t="shared" si="21"/>
        <v>0</v>
      </c>
      <c r="U70" s="104">
        <f t="shared" si="21"/>
        <v>0</v>
      </c>
      <c r="V70" s="104">
        <f t="shared" si="21"/>
        <v>0</v>
      </c>
      <c r="W70" s="104">
        <f t="shared" si="21"/>
        <v>0</v>
      </c>
      <c r="X70" s="104">
        <f t="shared" si="21"/>
        <v>0</v>
      </c>
      <c r="Y70" s="104">
        <f t="shared" si="21"/>
        <v>0</v>
      </c>
      <c r="Z70" s="104">
        <f t="shared" si="21"/>
        <v>0</v>
      </c>
      <c r="AA70" s="104">
        <f t="shared" si="21"/>
        <v>0</v>
      </c>
      <c r="AB70" s="104">
        <f t="shared" si="21"/>
        <v>0</v>
      </c>
      <c r="AC70" s="104">
        <f t="shared" si="21"/>
        <v>0</v>
      </c>
      <c r="AD70" s="104">
        <f t="shared" si="21"/>
        <v>0</v>
      </c>
      <c r="AE70" s="104">
        <f t="shared" si="21"/>
        <v>0</v>
      </c>
      <c r="AF70" s="104">
        <f t="shared" si="21"/>
        <v>0</v>
      </c>
      <c r="AG70" s="104">
        <f t="shared" si="21"/>
        <v>0</v>
      </c>
      <c r="AH70" s="104">
        <f t="shared" si="21"/>
        <v>0</v>
      </c>
      <c r="AI70" s="104">
        <f t="shared" si="21"/>
        <v>0</v>
      </c>
      <c r="AJ70" s="104">
        <f t="shared" si="21"/>
        <v>0</v>
      </c>
      <c r="AK70" s="104">
        <f t="shared" si="21"/>
        <v>0</v>
      </c>
      <c r="AL70" s="104">
        <f t="shared" si="21"/>
        <v>0</v>
      </c>
      <c r="AM70" s="104">
        <f t="shared" si="21"/>
        <v>0</v>
      </c>
      <c r="AN70" s="104">
        <f t="shared" si="21"/>
        <v>0</v>
      </c>
      <c r="AO70" s="104">
        <f t="shared" si="21"/>
        <v>0</v>
      </c>
      <c r="AP70" s="104">
        <f t="shared" si="21"/>
        <v>0</v>
      </c>
      <c r="AQ70" s="104">
        <f t="shared" si="21"/>
        <v>0</v>
      </c>
      <c r="AR70" s="104">
        <f t="shared" si="21"/>
        <v>0</v>
      </c>
      <c r="AS70" s="104">
        <f t="shared" si="21"/>
        <v>0</v>
      </c>
      <c r="AT70" s="104">
        <f t="shared" si="21"/>
        <v>0</v>
      </c>
    </row>
    <row r="71" spans="1:46" ht="30" customHeight="1" x14ac:dyDescent="0.25">
      <c r="A71" s="105" t="s">
        <v>0</v>
      </c>
      <c r="B71" s="145" t="s">
        <v>354</v>
      </c>
      <c r="C71" s="170" t="s">
        <v>141</v>
      </c>
      <c r="D71" s="148">
        <v>1</v>
      </c>
      <c r="E71" s="149">
        <v>80000</v>
      </c>
      <c r="F71" s="152"/>
      <c r="G71" s="152"/>
      <c r="H71" s="111">
        <f t="shared" si="20"/>
        <v>96000</v>
      </c>
      <c r="I71" s="151">
        <v>3</v>
      </c>
      <c r="J71" s="151">
        <v>2</v>
      </c>
      <c r="K71" s="151">
        <v>1</v>
      </c>
      <c r="L71" s="250" t="s">
        <v>355</v>
      </c>
      <c r="M71" s="251"/>
      <c r="N71" s="257"/>
      <c r="P71" s="249"/>
      <c r="Q71" s="104">
        <f t="shared" ref="Q71:AT71" si="22">IF(Q$32&lt;$I71,0,IF(Q$32=$I71,$H71,IF(Q$32&gt;((($J71-1)*$K71)+$I71),0,IF(ROUND((Q$32-$I71)/$K71,0)=ROUND((Q$32-$I71)/$K71,1),$H71,0))))</f>
        <v>0</v>
      </c>
      <c r="R71" s="104">
        <f t="shared" si="22"/>
        <v>0</v>
      </c>
      <c r="S71" s="103">
        <f t="shared" si="22"/>
        <v>96000</v>
      </c>
      <c r="T71" s="103">
        <f t="shared" si="22"/>
        <v>96000</v>
      </c>
      <c r="U71" s="104">
        <f t="shared" si="22"/>
        <v>0</v>
      </c>
      <c r="V71" s="104">
        <f t="shared" si="22"/>
        <v>0</v>
      </c>
      <c r="W71" s="104">
        <f t="shared" si="22"/>
        <v>0</v>
      </c>
      <c r="X71" s="104">
        <f t="shared" si="22"/>
        <v>0</v>
      </c>
      <c r="Y71" s="104">
        <f t="shared" si="22"/>
        <v>0</v>
      </c>
      <c r="Z71" s="104">
        <f t="shared" si="22"/>
        <v>0</v>
      </c>
      <c r="AA71" s="104">
        <f t="shared" si="22"/>
        <v>0</v>
      </c>
      <c r="AB71" s="104">
        <f t="shared" si="22"/>
        <v>0</v>
      </c>
      <c r="AC71" s="104">
        <f t="shared" si="22"/>
        <v>0</v>
      </c>
      <c r="AD71" s="104">
        <f t="shared" si="22"/>
        <v>0</v>
      </c>
      <c r="AE71" s="104">
        <f t="shared" si="22"/>
        <v>0</v>
      </c>
      <c r="AF71" s="104">
        <f t="shared" si="22"/>
        <v>0</v>
      </c>
      <c r="AG71" s="104">
        <f t="shared" si="22"/>
        <v>0</v>
      </c>
      <c r="AH71" s="104">
        <f t="shared" si="22"/>
        <v>0</v>
      </c>
      <c r="AI71" s="104">
        <f t="shared" si="22"/>
        <v>0</v>
      </c>
      <c r="AJ71" s="104">
        <f t="shared" si="22"/>
        <v>0</v>
      </c>
      <c r="AK71" s="104">
        <f t="shared" si="22"/>
        <v>0</v>
      </c>
      <c r="AL71" s="104">
        <f t="shared" si="22"/>
        <v>0</v>
      </c>
      <c r="AM71" s="104">
        <f t="shared" si="22"/>
        <v>0</v>
      </c>
      <c r="AN71" s="104">
        <f t="shared" si="22"/>
        <v>0</v>
      </c>
      <c r="AO71" s="104">
        <f t="shared" si="22"/>
        <v>0</v>
      </c>
      <c r="AP71" s="104">
        <f t="shared" si="22"/>
        <v>0</v>
      </c>
      <c r="AQ71" s="104">
        <f t="shared" si="22"/>
        <v>0</v>
      </c>
      <c r="AR71" s="104">
        <f t="shared" si="22"/>
        <v>0</v>
      </c>
      <c r="AS71" s="104">
        <f t="shared" si="22"/>
        <v>0</v>
      </c>
      <c r="AT71" s="104">
        <f t="shared" si="22"/>
        <v>0</v>
      </c>
    </row>
    <row r="72" spans="1:46" ht="69" customHeight="1" x14ac:dyDescent="0.25">
      <c r="A72" s="105" t="s">
        <v>0</v>
      </c>
      <c r="B72" s="106" t="s">
        <v>4</v>
      </c>
      <c r="C72" s="107" t="s">
        <v>141</v>
      </c>
      <c r="D72" s="108">
        <v>2</v>
      </c>
      <c r="E72" s="109">
        <v>65000</v>
      </c>
      <c r="F72" s="113"/>
      <c r="G72" s="113"/>
      <c r="H72" s="111">
        <f t="shared" si="20"/>
        <v>156000</v>
      </c>
      <c r="I72" s="112">
        <v>5</v>
      </c>
      <c r="J72" s="112">
        <v>10</v>
      </c>
      <c r="K72" s="112">
        <v>1</v>
      </c>
      <c r="L72" s="250" t="s">
        <v>356</v>
      </c>
      <c r="M72" s="251"/>
      <c r="N72" s="252"/>
      <c r="P72" s="249"/>
      <c r="Q72" s="104">
        <f t="shared" ref="Q72:AT72" si="23">IF(Q$32&lt;$I72,0,IF(Q$32=$I72,$H72,IF(Q$32&gt;((($J72-1)*$K72)+$I72),0,IF(ROUND((Q$32-$I72)/$K72,0)=ROUND((Q$32-$I72)/$K72,1),$H72,0))))</f>
        <v>0</v>
      </c>
      <c r="R72" s="104">
        <f t="shared" si="23"/>
        <v>0</v>
      </c>
      <c r="S72" s="104">
        <f t="shared" si="23"/>
        <v>0</v>
      </c>
      <c r="T72" s="104">
        <f t="shared" si="23"/>
        <v>0</v>
      </c>
      <c r="U72" s="103">
        <f t="shared" si="23"/>
        <v>156000</v>
      </c>
      <c r="V72" s="103">
        <f t="shared" si="23"/>
        <v>156000</v>
      </c>
      <c r="W72" s="103">
        <f t="shared" si="23"/>
        <v>156000</v>
      </c>
      <c r="X72" s="103">
        <f t="shared" si="23"/>
        <v>156000</v>
      </c>
      <c r="Y72" s="103">
        <f t="shared" si="23"/>
        <v>156000</v>
      </c>
      <c r="Z72" s="103">
        <f t="shared" si="23"/>
        <v>156000</v>
      </c>
      <c r="AA72" s="103">
        <f t="shared" si="23"/>
        <v>156000</v>
      </c>
      <c r="AB72" s="103">
        <f t="shared" si="23"/>
        <v>156000</v>
      </c>
      <c r="AC72" s="103">
        <f t="shared" si="23"/>
        <v>156000</v>
      </c>
      <c r="AD72" s="103">
        <f t="shared" si="23"/>
        <v>156000</v>
      </c>
      <c r="AE72" s="104">
        <f t="shared" si="23"/>
        <v>0</v>
      </c>
      <c r="AF72" s="104">
        <f t="shared" si="23"/>
        <v>0</v>
      </c>
      <c r="AG72" s="104">
        <f t="shared" si="23"/>
        <v>0</v>
      </c>
      <c r="AH72" s="104">
        <f t="shared" si="23"/>
        <v>0</v>
      </c>
      <c r="AI72" s="104">
        <f t="shared" si="23"/>
        <v>0</v>
      </c>
      <c r="AJ72" s="104">
        <f t="shared" si="23"/>
        <v>0</v>
      </c>
      <c r="AK72" s="104">
        <f t="shared" si="23"/>
        <v>0</v>
      </c>
      <c r="AL72" s="104">
        <f t="shared" si="23"/>
        <v>0</v>
      </c>
      <c r="AM72" s="104">
        <f t="shared" si="23"/>
        <v>0</v>
      </c>
      <c r="AN72" s="104">
        <f t="shared" si="23"/>
        <v>0</v>
      </c>
      <c r="AO72" s="104">
        <f t="shared" si="23"/>
        <v>0</v>
      </c>
      <c r="AP72" s="104">
        <f t="shared" si="23"/>
        <v>0</v>
      </c>
      <c r="AQ72" s="104">
        <f t="shared" si="23"/>
        <v>0</v>
      </c>
      <c r="AR72" s="104">
        <f t="shared" si="23"/>
        <v>0</v>
      </c>
      <c r="AS72" s="104">
        <f t="shared" si="23"/>
        <v>0</v>
      </c>
      <c r="AT72" s="104">
        <f t="shared" si="23"/>
        <v>0</v>
      </c>
    </row>
    <row r="73" spans="1:46" ht="30" customHeight="1" x14ac:dyDescent="0.25">
      <c r="A73" s="181" t="s">
        <v>0</v>
      </c>
      <c r="B73" s="182" t="s">
        <v>318</v>
      </c>
      <c r="C73" s="183" t="s">
        <v>304</v>
      </c>
      <c r="D73" s="184">
        <v>1</v>
      </c>
      <c r="E73" s="185">
        <v>65000</v>
      </c>
      <c r="F73" s="186"/>
      <c r="G73" s="186"/>
      <c r="H73" s="187">
        <f t="shared" ref="H73:H85" si="24">D73*E73</f>
        <v>65000</v>
      </c>
      <c r="I73" s="188">
        <v>5</v>
      </c>
      <c r="J73" s="188">
        <v>10</v>
      </c>
      <c r="K73" s="188">
        <v>1</v>
      </c>
      <c r="L73" s="304" t="s">
        <v>357</v>
      </c>
      <c r="M73" s="251"/>
      <c r="N73" s="252"/>
      <c r="P73" s="249"/>
      <c r="Q73" s="104">
        <f t="shared" ref="Q73:AT73" si="25">IF(Q$32&lt;$I73,0,IF(Q$32=$I73,$H73,IF(Q$32&gt;((($J73-1)*$K73)+$I73),0,IF(ROUND((Q$32-$I73)/$K73,0)=ROUND((Q$32-$I73)/$K73,1),$H73,0))))</f>
        <v>0</v>
      </c>
      <c r="R73" s="104">
        <f t="shared" si="25"/>
        <v>0</v>
      </c>
      <c r="S73" s="104">
        <f t="shared" si="25"/>
        <v>0</v>
      </c>
      <c r="T73" s="104">
        <f t="shared" si="25"/>
        <v>0</v>
      </c>
      <c r="U73" s="103">
        <f t="shared" si="25"/>
        <v>65000</v>
      </c>
      <c r="V73" s="103">
        <f t="shared" si="25"/>
        <v>65000</v>
      </c>
      <c r="W73" s="103">
        <f t="shared" si="25"/>
        <v>65000</v>
      </c>
      <c r="X73" s="103">
        <f t="shared" si="25"/>
        <v>65000</v>
      </c>
      <c r="Y73" s="103">
        <f t="shared" si="25"/>
        <v>65000</v>
      </c>
      <c r="Z73" s="103">
        <f t="shared" si="25"/>
        <v>65000</v>
      </c>
      <c r="AA73" s="103">
        <f t="shared" si="25"/>
        <v>65000</v>
      </c>
      <c r="AB73" s="103">
        <f t="shared" si="25"/>
        <v>65000</v>
      </c>
      <c r="AC73" s="103">
        <f t="shared" si="25"/>
        <v>65000</v>
      </c>
      <c r="AD73" s="103">
        <f t="shared" si="25"/>
        <v>65000</v>
      </c>
      <c r="AE73" s="104">
        <f t="shared" si="25"/>
        <v>0</v>
      </c>
      <c r="AF73" s="104">
        <f t="shared" si="25"/>
        <v>0</v>
      </c>
      <c r="AG73" s="104">
        <f t="shared" si="25"/>
        <v>0</v>
      </c>
      <c r="AH73" s="104">
        <f t="shared" si="25"/>
        <v>0</v>
      </c>
      <c r="AI73" s="104">
        <f t="shared" si="25"/>
        <v>0</v>
      </c>
      <c r="AJ73" s="104">
        <f t="shared" si="25"/>
        <v>0</v>
      </c>
      <c r="AK73" s="104">
        <f t="shared" si="25"/>
        <v>0</v>
      </c>
      <c r="AL73" s="104">
        <f t="shared" si="25"/>
        <v>0</v>
      </c>
      <c r="AM73" s="104">
        <f t="shared" si="25"/>
        <v>0</v>
      </c>
      <c r="AN73" s="104">
        <f t="shared" si="25"/>
        <v>0</v>
      </c>
      <c r="AO73" s="104">
        <f t="shared" si="25"/>
        <v>0</v>
      </c>
      <c r="AP73" s="104">
        <f t="shared" si="25"/>
        <v>0</v>
      </c>
      <c r="AQ73" s="104">
        <f t="shared" si="25"/>
        <v>0</v>
      </c>
      <c r="AR73" s="104">
        <f t="shared" si="25"/>
        <v>0</v>
      </c>
      <c r="AS73" s="104">
        <f t="shared" si="25"/>
        <v>0</v>
      </c>
      <c r="AT73" s="104">
        <f t="shared" si="25"/>
        <v>0</v>
      </c>
    </row>
    <row r="74" spans="1:46" ht="30" hidden="1" customHeight="1" x14ac:dyDescent="0.25">
      <c r="A74" s="105"/>
      <c r="B74" s="106"/>
      <c r="C74" s="107"/>
      <c r="D74" s="108"/>
      <c r="E74" s="109"/>
      <c r="F74" s="113"/>
      <c r="G74" s="113"/>
      <c r="H74" s="111">
        <f t="shared" si="24"/>
        <v>0</v>
      </c>
      <c r="I74" s="112"/>
      <c r="J74" s="112"/>
      <c r="K74" s="112"/>
      <c r="L74" s="250"/>
      <c r="M74" s="251"/>
      <c r="N74" s="252"/>
      <c r="P74" s="249"/>
      <c r="Q74" s="104">
        <f t="shared" ref="Q74:AT74" si="26">IF(Q$32&lt;$I74,0,IF(Q$32=$I74,$H74,IF(Q$32&gt;((($J74-1)*$K74)+$I74),0,IF(ROUND((Q$32-$I74)/$K74,0)=ROUND((Q$32-$I74)/$K74,1),$H74,0))))</f>
        <v>0</v>
      </c>
      <c r="R74" s="104">
        <f t="shared" si="26"/>
        <v>0</v>
      </c>
      <c r="S74" s="104">
        <f t="shared" si="26"/>
        <v>0</v>
      </c>
      <c r="T74" s="104">
        <f t="shared" si="26"/>
        <v>0</v>
      </c>
      <c r="U74" s="104">
        <f t="shared" si="26"/>
        <v>0</v>
      </c>
      <c r="V74" s="104">
        <f t="shared" si="26"/>
        <v>0</v>
      </c>
      <c r="W74" s="104">
        <f t="shared" si="26"/>
        <v>0</v>
      </c>
      <c r="X74" s="104">
        <f t="shared" si="26"/>
        <v>0</v>
      </c>
      <c r="Y74" s="104">
        <f t="shared" si="26"/>
        <v>0</v>
      </c>
      <c r="Z74" s="104">
        <f t="shared" si="26"/>
        <v>0</v>
      </c>
      <c r="AA74" s="104">
        <f t="shared" si="26"/>
        <v>0</v>
      </c>
      <c r="AB74" s="104">
        <f t="shared" si="26"/>
        <v>0</v>
      </c>
      <c r="AC74" s="104">
        <f t="shared" si="26"/>
        <v>0</v>
      </c>
      <c r="AD74" s="104">
        <f t="shared" si="26"/>
        <v>0</v>
      </c>
      <c r="AE74" s="104">
        <f t="shared" si="26"/>
        <v>0</v>
      </c>
      <c r="AF74" s="104">
        <f t="shared" si="26"/>
        <v>0</v>
      </c>
      <c r="AG74" s="104">
        <f t="shared" si="26"/>
        <v>0</v>
      </c>
      <c r="AH74" s="104">
        <f t="shared" si="26"/>
        <v>0</v>
      </c>
      <c r="AI74" s="104">
        <f t="shared" si="26"/>
        <v>0</v>
      </c>
      <c r="AJ74" s="104">
        <f t="shared" si="26"/>
        <v>0</v>
      </c>
      <c r="AK74" s="104">
        <f t="shared" si="26"/>
        <v>0</v>
      </c>
      <c r="AL74" s="104">
        <f t="shared" si="26"/>
        <v>0</v>
      </c>
      <c r="AM74" s="104">
        <f t="shared" si="26"/>
        <v>0</v>
      </c>
      <c r="AN74" s="104">
        <f t="shared" si="26"/>
        <v>0</v>
      </c>
      <c r="AO74" s="104">
        <f t="shared" si="26"/>
        <v>0</v>
      </c>
      <c r="AP74" s="104">
        <f t="shared" si="26"/>
        <v>0</v>
      </c>
      <c r="AQ74" s="104">
        <f t="shared" si="26"/>
        <v>0</v>
      </c>
      <c r="AR74" s="104">
        <f t="shared" si="26"/>
        <v>0</v>
      </c>
      <c r="AS74" s="104">
        <f t="shared" si="26"/>
        <v>0</v>
      </c>
      <c r="AT74" s="104">
        <f t="shared" si="26"/>
        <v>0</v>
      </c>
    </row>
    <row r="75" spans="1:46" ht="30" hidden="1" customHeight="1" x14ac:dyDescent="0.25">
      <c r="A75" s="105"/>
      <c r="B75" s="106"/>
      <c r="C75" s="107"/>
      <c r="D75" s="108"/>
      <c r="E75" s="114"/>
      <c r="F75" s="113"/>
      <c r="G75" s="113"/>
      <c r="H75" s="111">
        <f t="shared" si="24"/>
        <v>0</v>
      </c>
      <c r="I75" s="112"/>
      <c r="J75" s="112"/>
      <c r="K75" s="112"/>
      <c r="L75" s="250"/>
      <c r="M75" s="251"/>
      <c r="N75" s="252"/>
      <c r="P75" s="249"/>
      <c r="Q75" s="104">
        <f t="shared" ref="Q75:AT75" si="27">IF(Q$32&lt;$I75,0,IF(Q$32=$I75,$H75,IF(Q$32&gt;((($J75-1)*$K75)+$I75),0,IF(ROUND((Q$32-$I75)/$K75,0)=ROUND((Q$32-$I75)/$K75,1),$H75,0))))</f>
        <v>0</v>
      </c>
      <c r="R75" s="104">
        <f t="shared" si="27"/>
        <v>0</v>
      </c>
      <c r="S75" s="104">
        <f t="shared" si="27"/>
        <v>0</v>
      </c>
      <c r="T75" s="104">
        <f t="shared" si="27"/>
        <v>0</v>
      </c>
      <c r="U75" s="104">
        <f t="shared" si="27"/>
        <v>0</v>
      </c>
      <c r="V75" s="104">
        <f t="shared" si="27"/>
        <v>0</v>
      </c>
      <c r="W75" s="104">
        <f t="shared" si="27"/>
        <v>0</v>
      </c>
      <c r="X75" s="104">
        <f t="shared" si="27"/>
        <v>0</v>
      </c>
      <c r="Y75" s="104">
        <f t="shared" si="27"/>
        <v>0</v>
      </c>
      <c r="Z75" s="104">
        <f t="shared" si="27"/>
        <v>0</v>
      </c>
      <c r="AA75" s="104">
        <f t="shared" si="27"/>
        <v>0</v>
      </c>
      <c r="AB75" s="104">
        <f t="shared" si="27"/>
        <v>0</v>
      </c>
      <c r="AC75" s="104">
        <f t="shared" si="27"/>
        <v>0</v>
      </c>
      <c r="AD75" s="104">
        <f t="shared" si="27"/>
        <v>0</v>
      </c>
      <c r="AE75" s="104">
        <f t="shared" si="27"/>
        <v>0</v>
      </c>
      <c r="AF75" s="104">
        <f t="shared" si="27"/>
        <v>0</v>
      </c>
      <c r="AG75" s="104">
        <f t="shared" si="27"/>
        <v>0</v>
      </c>
      <c r="AH75" s="104">
        <f t="shared" si="27"/>
        <v>0</v>
      </c>
      <c r="AI75" s="104">
        <f t="shared" si="27"/>
        <v>0</v>
      </c>
      <c r="AJ75" s="104">
        <f t="shared" si="27"/>
        <v>0</v>
      </c>
      <c r="AK75" s="104">
        <f t="shared" si="27"/>
        <v>0</v>
      </c>
      <c r="AL75" s="104">
        <f t="shared" si="27"/>
        <v>0</v>
      </c>
      <c r="AM75" s="104">
        <f t="shared" si="27"/>
        <v>0</v>
      </c>
      <c r="AN75" s="104">
        <f t="shared" si="27"/>
        <v>0</v>
      </c>
      <c r="AO75" s="104">
        <f t="shared" si="27"/>
        <v>0</v>
      </c>
      <c r="AP75" s="104">
        <f t="shared" si="27"/>
        <v>0</v>
      </c>
      <c r="AQ75" s="104">
        <f t="shared" si="27"/>
        <v>0</v>
      </c>
      <c r="AR75" s="104">
        <f t="shared" si="27"/>
        <v>0</v>
      </c>
      <c r="AS75" s="104">
        <f t="shared" si="27"/>
        <v>0</v>
      </c>
      <c r="AT75" s="104">
        <f t="shared" si="27"/>
        <v>0</v>
      </c>
    </row>
    <row r="76" spans="1:46" ht="30" hidden="1" customHeight="1" x14ac:dyDescent="0.25">
      <c r="A76" s="105"/>
      <c r="B76" s="106"/>
      <c r="C76" s="107"/>
      <c r="D76" s="108"/>
      <c r="E76" s="108"/>
      <c r="F76" s="113"/>
      <c r="G76" s="113"/>
      <c r="H76" s="111">
        <f t="shared" si="24"/>
        <v>0</v>
      </c>
      <c r="I76" s="112"/>
      <c r="J76" s="112"/>
      <c r="K76" s="112"/>
      <c r="L76" s="250"/>
      <c r="M76" s="251"/>
      <c r="N76" s="252"/>
      <c r="P76" s="249"/>
      <c r="Q76" s="104">
        <f t="shared" ref="Q76:AT76" si="28">IF(Q$32&lt;$I76,0,IF(Q$32=$I76,$H76,IF(Q$32&gt;((($J76-1)*$K76)+$I76),0,IF(ROUND((Q$32-$I76)/$K76,0)=ROUND((Q$32-$I76)/$K76,1),$H76,0))))</f>
        <v>0</v>
      </c>
      <c r="R76" s="104">
        <f t="shared" si="28"/>
        <v>0</v>
      </c>
      <c r="S76" s="104">
        <f t="shared" si="28"/>
        <v>0</v>
      </c>
      <c r="T76" s="104">
        <f t="shared" si="28"/>
        <v>0</v>
      </c>
      <c r="U76" s="104">
        <f t="shared" si="28"/>
        <v>0</v>
      </c>
      <c r="V76" s="104">
        <f t="shared" si="28"/>
        <v>0</v>
      </c>
      <c r="W76" s="104">
        <f t="shared" si="28"/>
        <v>0</v>
      </c>
      <c r="X76" s="104">
        <f t="shared" si="28"/>
        <v>0</v>
      </c>
      <c r="Y76" s="104">
        <f t="shared" si="28"/>
        <v>0</v>
      </c>
      <c r="Z76" s="104">
        <f t="shared" si="28"/>
        <v>0</v>
      </c>
      <c r="AA76" s="104">
        <f t="shared" si="28"/>
        <v>0</v>
      </c>
      <c r="AB76" s="104">
        <f t="shared" si="28"/>
        <v>0</v>
      </c>
      <c r="AC76" s="104">
        <f t="shared" si="28"/>
        <v>0</v>
      </c>
      <c r="AD76" s="104">
        <f t="shared" si="28"/>
        <v>0</v>
      </c>
      <c r="AE76" s="104">
        <f t="shared" si="28"/>
        <v>0</v>
      </c>
      <c r="AF76" s="104">
        <f t="shared" si="28"/>
        <v>0</v>
      </c>
      <c r="AG76" s="104">
        <f t="shared" si="28"/>
        <v>0</v>
      </c>
      <c r="AH76" s="104">
        <f t="shared" si="28"/>
        <v>0</v>
      </c>
      <c r="AI76" s="104">
        <f t="shared" si="28"/>
        <v>0</v>
      </c>
      <c r="AJ76" s="104">
        <f t="shared" si="28"/>
        <v>0</v>
      </c>
      <c r="AK76" s="104">
        <f t="shared" si="28"/>
        <v>0</v>
      </c>
      <c r="AL76" s="104">
        <f t="shared" si="28"/>
        <v>0</v>
      </c>
      <c r="AM76" s="104">
        <f t="shared" si="28"/>
        <v>0</v>
      </c>
      <c r="AN76" s="104">
        <f t="shared" si="28"/>
        <v>0</v>
      </c>
      <c r="AO76" s="104">
        <f t="shared" si="28"/>
        <v>0</v>
      </c>
      <c r="AP76" s="104">
        <f t="shared" si="28"/>
        <v>0</v>
      </c>
      <c r="AQ76" s="104">
        <f t="shared" si="28"/>
        <v>0</v>
      </c>
      <c r="AR76" s="104">
        <f t="shared" si="28"/>
        <v>0</v>
      </c>
      <c r="AS76" s="104">
        <f t="shared" si="28"/>
        <v>0</v>
      </c>
      <c r="AT76" s="104">
        <f t="shared" si="28"/>
        <v>0</v>
      </c>
    </row>
    <row r="77" spans="1:46" ht="30" hidden="1" customHeight="1" x14ac:dyDescent="0.25">
      <c r="A77" s="115"/>
      <c r="B77" s="106"/>
      <c r="C77" s="107"/>
      <c r="D77" s="108"/>
      <c r="E77" s="108"/>
      <c r="F77" s="113"/>
      <c r="G77" s="113"/>
      <c r="H77" s="111">
        <f t="shared" si="24"/>
        <v>0</v>
      </c>
      <c r="I77" s="112"/>
      <c r="J77" s="112"/>
      <c r="K77" s="112"/>
      <c r="L77" s="250"/>
      <c r="M77" s="251"/>
      <c r="N77" s="252"/>
      <c r="P77" s="249"/>
      <c r="Q77" s="104">
        <f t="shared" ref="Q77:AT77" si="29">IF(Q$32&lt;$I77,0,IF(Q$32=$I77,$H77,IF(Q$32&gt;((($J77-1)*$K77)+$I77),0,IF(ROUND((Q$32-$I77)/$K77,0)=ROUND((Q$32-$I77)/$K77,1),$H77,0))))</f>
        <v>0</v>
      </c>
      <c r="R77" s="104">
        <f t="shared" si="29"/>
        <v>0</v>
      </c>
      <c r="S77" s="104">
        <f t="shared" si="29"/>
        <v>0</v>
      </c>
      <c r="T77" s="104">
        <f t="shared" si="29"/>
        <v>0</v>
      </c>
      <c r="U77" s="104">
        <f t="shared" si="29"/>
        <v>0</v>
      </c>
      <c r="V77" s="104">
        <f t="shared" si="29"/>
        <v>0</v>
      </c>
      <c r="W77" s="104">
        <f t="shared" si="29"/>
        <v>0</v>
      </c>
      <c r="X77" s="104">
        <f t="shared" si="29"/>
        <v>0</v>
      </c>
      <c r="Y77" s="104">
        <f t="shared" si="29"/>
        <v>0</v>
      </c>
      <c r="Z77" s="104">
        <f t="shared" si="29"/>
        <v>0</v>
      </c>
      <c r="AA77" s="104">
        <f t="shared" si="29"/>
        <v>0</v>
      </c>
      <c r="AB77" s="104">
        <f t="shared" si="29"/>
        <v>0</v>
      </c>
      <c r="AC77" s="104">
        <f t="shared" si="29"/>
        <v>0</v>
      </c>
      <c r="AD77" s="104">
        <f t="shared" si="29"/>
        <v>0</v>
      </c>
      <c r="AE77" s="104">
        <f t="shared" si="29"/>
        <v>0</v>
      </c>
      <c r="AF77" s="104">
        <f t="shared" si="29"/>
        <v>0</v>
      </c>
      <c r="AG77" s="104">
        <f t="shared" si="29"/>
        <v>0</v>
      </c>
      <c r="AH77" s="104">
        <f t="shared" si="29"/>
        <v>0</v>
      </c>
      <c r="AI77" s="104">
        <f t="shared" si="29"/>
        <v>0</v>
      </c>
      <c r="AJ77" s="104">
        <f t="shared" si="29"/>
        <v>0</v>
      </c>
      <c r="AK77" s="104">
        <f t="shared" si="29"/>
        <v>0</v>
      </c>
      <c r="AL77" s="104">
        <f t="shared" si="29"/>
        <v>0</v>
      </c>
      <c r="AM77" s="104">
        <f t="shared" si="29"/>
        <v>0</v>
      </c>
      <c r="AN77" s="104">
        <f t="shared" si="29"/>
        <v>0</v>
      </c>
      <c r="AO77" s="104">
        <f t="shared" si="29"/>
        <v>0</v>
      </c>
      <c r="AP77" s="104">
        <f t="shared" si="29"/>
        <v>0</v>
      </c>
      <c r="AQ77" s="104">
        <f t="shared" si="29"/>
        <v>0</v>
      </c>
      <c r="AR77" s="104">
        <f t="shared" si="29"/>
        <v>0</v>
      </c>
      <c r="AS77" s="104">
        <f t="shared" si="29"/>
        <v>0</v>
      </c>
      <c r="AT77" s="104">
        <f t="shared" si="29"/>
        <v>0</v>
      </c>
    </row>
    <row r="78" spans="1:46" ht="30" hidden="1" customHeight="1" x14ac:dyDescent="0.25">
      <c r="A78" s="105"/>
      <c r="B78" s="106"/>
      <c r="C78" s="107"/>
      <c r="D78" s="108"/>
      <c r="E78" s="116"/>
      <c r="F78" s="113"/>
      <c r="G78" s="113"/>
      <c r="H78" s="111">
        <f t="shared" si="24"/>
        <v>0</v>
      </c>
      <c r="I78" s="112"/>
      <c r="J78" s="112"/>
      <c r="K78" s="112"/>
      <c r="L78" s="250"/>
      <c r="M78" s="251"/>
      <c r="N78" s="252"/>
      <c r="P78" s="249"/>
      <c r="Q78" s="104">
        <f t="shared" ref="Q78:AT78" si="30">IF(Q$32&lt;$I78,0,IF(Q$32=$I78,$H78,IF(Q$32&gt;((($J78-1)*$K78)+$I78),0,IF(ROUND((Q$32-$I78)/$K78,0)=ROUND((Q$32-$I78)/$K78,1),$H78,0))))</f>
        <v>0</v>
      </c>
      <c r="R78" s="104">
        <f t="shared" si="30"/>
        <v>0</v>
      </c>
      <c r="S78" s="104">
        <f t="shared" si="30"/>
        <v>0</v>
      </c>
      <c r="T78" s="104">
        <f t="shared" si="30"/>
        <v>0</v>
      </c>
      <c r="U78" s="104">
        <f t="shared" si="30"/>
        <v>0</v>
      </c>
      <c r="V78" s="104">
        <f t="shared" si="30"/>
        <v>0</v>
      </c>
      <c r="W78" s="104">
        <f t="shared" si="30"/>
        <v>0</v>
      </c>
      <c r="X78" s="104">
        <f t="shared" si="30"/>
        <v>0</v>
      </c>
      <c r="Y78" s="104">
        <f t="shared" si="30"/>
        <v>0</v>
      </c>
      <c r="Z78" s="104">
        <f t="shared" si="30"/>
        <v>0</v>
      </c>
      <c r="AA78" s="104">
        <f t="shared" si="30"/>
        <v>0</v>
      </c>
      <c r="AB78" s="104">
        <f t="shared" si="30"/>
        <v>0</v>
      </c>
      <c r="AC78" s="104">
        <f t="shared" si="30"/>
        <v>0</v>
      </c>
      <c r="AD78" s="104">
        <f t="shared" si="30"/>
        <v>0</v>
      </c>
      <c r="AE78" s="104">
        <f t="shared" si="30"/>
        <v>0</v>
      </c>
      <c r="AF78" s="104">
        <f t="shared" si="30"/>
        <v>0</v>
      </c>
      <c r="AG78" s="104">
        <f t="shared" si="30"/>
        <v>0</v>
      </c>
      <c r="AH78" s="104">
        <f t="shared" si="30"/>
        <v>0</v>
      </c>
      <c r="AI78" s="104">
        <f t="shared" si="30"/>
        <v>0</v>
      </c>
      <c r="AJ78" s="104">
        <f t="shared" si="30"/>
        <v>0</v>
      </c>
      <c r="AK78" s="104">
        <f t="shared" si="30"/>
        <v>0</v>
      </c>
      <c r="AL78" s="104">
        <f t="shared" si="30"/>
        <v>0</v>
      </c>
      <c r="AM78" s="104">
        <f t="shared" si="30"/>
        <v>0</v>
      </c>
      <c r="AN78" s="104">
        <f t="shared" si="30"/>
        <v>0</v>
      </c>
      <c r="AO78" s="104">
        <f t="shared" si="30"/>
        <v>0</v>
      </c>
      <c r="AP78" s="104">
        <f t="shared" si="30"/>
        <v>0</v>
      </c>
      <c r="AQ78" s="104">
        <f t="shared" si="30"/>
        <v>0</v>
      </c>
      <c r="AR78" s="104">
        <f t="shared" si="30"/>
        <v>0</v>
      </c>
      <c r="AS78" s="104">
        <f t="shared" si="30"/>
        <v>0</v>
      </c>
      <c r="AT78" s="104">
        <f t="shared" si="30"/>
        <v>0</v>
      </c>
    </row>
    <row r="79" spans="1:46" ht="30" hidden="1" customHeight="1" x14ac:dyDescent="0.25">
      <c r="A79" s="105"/>
      <c r="B79" s="106"/>
      <c r="C79" s="107"/>
      <c r="D79" s="108"/>
      <c r="E79" s="108"/>
      <c r="F79" s="113"/>
      <c r="G79" s="113"/>
      <c r="H79" s="111">
        <f t="shared" si="24"/>
        <v>0</v>
      </c>
      <c r="I79" s="112"/>
      <c r="J79" s="112"/>
      <c r="K79" s="112"/>
      <c r="L79" s="250"/>
      <c r="M79" s="251"/>
      <c r="N79" s="252"/>
      <c r="P79" s="249"/>
      <c r="Q79" s="104">
        <f t="shared" ref="Q79:AT79" si="31">IF(Q$32&lt;$I79,0,IF(Q$32=$I79,$H79,IF(Q$32&gt;((($J79-1)*$K79)+$I79),0,IF(ROUND((Q$32-$I79)/$K79,0)=ROUND((Q$32-$I79)/$K79,1),$H79,0))))</f>
        <v>0</v>
      </c>
      <c r="R79" s="104">
        <f t="shared" si="31"/>
        <v>0</v>
      </c>
      <c r="S79" s="104">
        <f t="shared" si="31"/>
        <v>0</v>
      </c>
      <c r="T79" s="104">
        <f t="shared" si="31"/>
        <v>0</v>
      </c>
      <c r="U79" s="104">
        <f t="shared" si="31"/>
        <v>0</v>
      </c>
      <c r="V79" s="104">
        <f t="shared" si="31"/>
        <v>0</v>
      </c>
      <c r="W79" s="104">
        <f t="shared" si="31"/>
        <v>0</v>
      </c>
      <c r="X79" s="104">
        <f t="shared" si="31"/>
        <v>0</v>
      </c>
      <c r="Y79" s="104">
        <f t="shared" si="31"/>
        <v>0</v>
      </c>
      <c r="Z79" s="104">
        <f t="shared" si="31"/>
        <v>0</v>
      </c>
      <c r="AA79" s="104">
        <f t="shared" si="31"/>
        <v>0</v>
      </c>
      <c r="AB79" s="104">
        <f t="shared" si="31"/>
        <v>0</v>
      </c>
      <c r="AC79" s="104">
        <f t="shared" si="31"/>
        <v>0</v>
      </c>
      <c r="AD79" s="104">
        <f t="shared" si="31"/>
        <v>0</v>
      </c>
      <c r="AE79" s="104">
        <f t="shared" si="31"/>
        <v>0</v>
      </c>
      <c r="AF79" s="104">
        <f t="shared" si="31"/>
        <v>0</v>
      </c>
      <c r="AG79" s="104">
        <f t="shared" si="31"/>
        <v>0</v>
      </c>
      <c r="AH79" s="104">
        <f t="shared" si="31"/>
        <v>0</v>
      </c>
      <c r="AI79" s="104">
        <f t="shared" si="31"/>
        <v>0</v>
      </c>
      <c r="AJ79" s="104">
        <f t="shared" si="31"/>
        <v>0</v>
      </c>
      <c r="AK79" s="104">
        <f t="shared" si="31"/>
        <v>0</v>
      </c>
      <c r="AL79" s="104">
        <f t="shared" si="31"/>
        <v>0</v>
      </c>
      <c r="AM79" s="104">
        <f t="shared" si="31"/>
        <v>0</v>
      </c>
      <c r="AN79" s="104">
        <f t="shared" si="31"/>
        <v>0</v>
      </c>
      <c r="AO79" s="104">
        <f t="shared" si="31"/>
        <v>0</v>
      </c>
      <c r="AP79" s="104">
        <f t="shared" si="31"/>
        <v>0</v>
      </c>
      <c r="AQ79" s="104">
        <f t="shared" si="31"/>
        <v>0</v>
      </c>
      <c r="AR79" s="104">
        <f t="shared" si="31"/>
        <v>0</v>
      </c>
      <c r="AS79" s="104">
        <f t="shared" si="31"/>
        <v>0</v>
      </c>
      <c r="AT79" s="104">
        <f t="shared" si="31"/>
        <v>0</v>
      </c>
    </row>
    <row r="80" spans="1:46" ht="30" hidden="1" customHeight="1" x14ac:dyDescent="0.25">
      <c r="A80" s="105"/>
      <c r="B80" s="106"/>
      <c r="C80" s="107"/>
      <c r="D80" s="108"/>
      <c r="E80" s="108"/>
      <c r="F80" s="113"/>
      <c r="G80" s="113"/>
      <c r="H80" s="111">
        <f t="shared" si="24"/>
        <v>0</v>
      </c>
      <c r="I80" s="112"/>
      <c r="J80" s="112"/>
      <c r="K80" s="112"/>
      <c r="L80" s="250"/>
      <c r="M80" s="251"/>
      <c r="N80" s="252"/>
      <c r="P80" s="249"/>
      <c r="Q80" s="104">
        <f t="shared" ref="Q80:AT80" si="32">IF(Q$32&lt;$I80,0,IF(Q$32=$I80,$H80,IF(Q$32&gt;((($J80-1)*$K80)+$I80),0,IF(ROUND((Q$32-$I80)/$K80,0)=ROUND((Q$32-$I80)/$K80,1),$H80,0))))</f>
        <v>0</v>
      </c>
      <c r="R80" s="104">
        <f t="shared" si="32"/>
        <v>0</v>
      </c>
      <c r="S80" s="104">
        <f t="shared" si="32"/>
        <v>0</v>
      </c>
      <c r="T80" s="104">
        <f t="shared" si="32"/>
        <v>0</v>
      </c>
      <c r="U80" s="104">
        <f t="shared" si="32"/>
        <v>0</v>
      </c>
      <c r="V80" s="104">
        <f t="shared" si="32"/>
        <v>0</v>
      </c>
      <c r="W80" s="104">
        <f t="shared" si="32"/>
        <v>0</v>
      </c>
      <c r="X80" s="104">
        <f t="shared" si="32"/>
        <v>0</v>
      </c>
      <c r="Y80" s="104">
        <f t="shared" si="32"/>
        <v>0</v>
      </c>
      <c r="Z80" s="104">
        <f t="shared" si="32"/>
        <v>0</v>
      </c>
      <c r="AA80" s="104">
        <f t="shared" si="32"/>
        <v>0</v>
      </c>
      <c r="AB80" s="104">
        <f t="shared" si="32"/>
        <v>0</v>
      </c>
      <c r="AC80" s="104">
        <f t="shared" si="32"/>
        <v>0</v>
      </c>
      <c r="AD80" s="104">
        <f t="shared" si="32"/>
        <v>0</v>
      </c>
      <c r="AE80" s="104">
        <f t="shared" si="32"/>
        <v>0</v>
      </c>
      <c r="AF80" s="104">
        <f t="shared" si="32"/>
        <v>0</v>
      </c>
      <c r="AG80" s="104">
        <f t="shared" si="32"/>
        <v>0</v>
      </c>
      <c r="AH80" s="104">
        <f t="shared" si="32"/>
        <v>0</v>
      </c>
      <c r="AI80" s="104">
        <f t="shared" si="32"/>
        <v>0</v>
      </c>
      <c r="AJ80" s="104">
        <f t="shared" si="32"/>
        <v>0</v>
      </c>
      <c r="AK80" s="104">
        <f t="shared" si="32"/>
        <v>0</v>
      </c>
      <c r="AL80" s="104">
        <f t="shared" si="32"/>
        <v>0</v>
      </c>
      <c r="AM80" s="104">
        <f t="shared" si="32"/>
        <v>0</v>
      </c>
      <c r="AN80" s="104">
        <f t="shared" si="32"/>
        <v>0</v>
      </c>
      <c r="AO80" s="104">
        <f t="shared" si="32"/>
        <v>0</v>
      </c>
      <c r="AP80" s="104">
        <f t="shared" si="32"/>
        <v>0</v>
      </c>
      <c r="AQ80" s="104">
        <f t="shared" si="32"/>
        <v>0</v>
      </c>
      <c r="AR80" s="104">
        <f t="shared" si="32"/>
        <v>0</v>
      </c>
      <c r="AS80" s="104">
        <f t="shared" si="32"/>
        <v>0</v>
      </c>
      <c r="AT80" s="104">
        <f t="shared" si="32"/>
        <v>0</v>
      </c>
    </row>
    <row r="81" spans="1:46" ht="30" hidden="1" customHeight="1" x14ac:dyDescent="0.25">
      <c r="A81" s="105"/>
      <c r="B81" s="106"/>
      <c r="C81" s="107"/>
      <c r="D81" s="108"/>
      <c r="E81" s="108"/>
      <c r="F81" s="113"/>
      <c r="G81" s="113"/>
      <c r="H81" s="111">
        <f t="shared" si="24"/>
        <v>0</v>
      </c>
      <c r="I81" s="112"/>
      <c r="J81" s="112"/>
      <c r="K81" s="112"/>
      <c r="L81" s="250"/>
      <c r="M81" s="251"/>
      <c r="N81" s="252"/>
      <c r="P81" s="249"/>
      <c r="Q81" s="104">
        <f t="shared" ref="Q81:AT81" si="33">IF(Q$32&lt;$I81,0,IF(Q$32=$I81,$H81,IF(Q$32&gt;((($J81-1)*$K81)+$I81),0,IF(ROUND((Q$32-$I81)/$K81,0)=ROUND((Q$32-$I81)/$K81,1),$H81,0))))</f>
        <v>0</v>
      </c>
      <c r="R81" s="104">
        <f t="shared" si="33"/>
        <v>0</v>
      </c>
      <c r="S81" s="104">
        <f t="shared" si="33"/>
        <v>0</v>
      </c>
      <c r="T81" s="104">
        <f t="shared" si="33"/>
        <v>0</v>
      </c>
      <c r="U81" s="104">
        <f t="shared" si="33"/>
        <v>0</v>
      </c>
      <c r="V81" s="104">
        <f t="shared" si="33"/>
        <v>0</v>
      </c>
      <c r="W81" s="104">
        <f t="shared" si="33"/>
        <v>0</v>
      </c>
      <c r="X81" s="104">
        <f t="shared" si="33"/>
        <v>0</v>
      </c>
      <c r="Y81" s="104">
        <f t="shared" si="33"/>
        <v>0</v>
      </c>
      <c r="Z81" s="104">
        <f t="shared" si="33"/>
        <v>0</v>
      </c>
      <c r="AA81" s="104">
        <f t="shared" si="33"/>
        <v>0</v>
      </c>
      <c r="AB81" s="104">
        <f t="shared" si="33"/>
        <v>0</v>
      </c>
      <c r="AC81" s="104">
        <f t="shared" si="33"/>
        <v>0</v>
      </c>
      <c r="AD81" s="104">
        <f t="shared" si="33"/>
        <v>0</v>
      </c>
      <c r="AE81" s="104">
        <f t="shared" si="33"/>
        <v>0</v>
      </c>
      <c r="AF81" s="104">
        <f t="shared" si="33"/>
        <v>0</v>
      </c>
      <c r="AG81" s="104">
        <f t="shared" si="33"/>
        <v>0</v>
      </c>
      <c r="AH81" s="104">
        <f t="shared" si="33"/>
        <v>0</v>
      </c>
      <c r="AI81" s="104">
        <f t="shared" si="33"/>
        <v>0</v>
      </c>
      <c r="AJ81" s="104">
        <f t="shared" si="33"/>
        <v>0</v>
      </c>
      <c r="AK81" s="104">
        <f t="shared" si="33"/>
        <v>0</v>
      </c>
      <c r="AL81" s="104">
        <f t="shared" si="33"/>
        <v>0</v>
      </c>
      <c r="AM81" s="104">
        <f t="shared" si="33"/>
        <v>0</v>
      </c>
      <c r="AN81" s="104">
        <f t="shared" si="33"/>
        <v>0</v>
      </c>
      <c r="AO81" s="104">
        <f t="shared" si="33"/>
        <v>0</v>
      </c>
      <c r="AP81" s="104">
        <f t="shared" si="33"/>
        <v>0</v>
      </c>
      <c r="AQ81" s="104">
        <f t="shared" si="33"/>
        <v>0</v>
      </c>
      <c r="AR81" s="104">
        <f t="shared" si="33"/>
        <v>0</v>
      </c>
      <c r="AS81" s="104">
        <f t="shared" si="33"/>
        <v>0</v>
      </c>
      <c r="AT81" s="104">
        <f t="shared" si="33"/>
        <v>0</v>
      </c>
    </row>
    <row r="82" spans="1:46" ht="30" hidden="1" customHeight="1" x14ac:dyDescent="0.25">
      <c r="A82" s="105"/>
      <c r="B82" s="106"/>
      <c r="C82" s="107"/>
      <c r="D82" s="108"/>
      <c r="E82" s="108"/>
      <c r="F82" s="113"/>
      <c r="G82" s="113"/>
      <c r="H82" s="111">
        <f t="shared" si="24"/>
        <v>0</v>
      </c>
      <c r="I82" s="112"/>
      <c r="J82" s="112"/>
      <c r="K82" s="112"/>
      <c r="L82" s="250"/>
      <c r="M82" s="251"/>
      <c r="N82" s="252"/>
      <c r="P82" s="249"/>
      <c r="Q82" s="104">
        <f t="shared" ref="Q82:AT82" si="34">IF(Q$32&lt;$I82,0,IF(Q$32=$I82,$H82,IF(Q$32&gt;((($J82-1)*$K82)+$I82),0,IF(ROUND((Q$32-$I82)/$K82,0)=ROUND((Q$32-$I82)/$K82,1),$H82,0))))</f>
        <v>0</v>
      </c>
      <c r="R82" s="104">
        <f t="shared" si="34"/>
        <v>0</v>
      </c>
      <c r="S82" s="104">
        <f t="shared" si="34"/>
        <v>0</v>
      </c>
      <c r="T82" s="104">
        <f t="shared" si="34"/>
        <v>0</v>
      </c>
      <c r="U82" s="104">
        <f t="shared" si="34"/>
        <v>0</v>
      </c>
      <c r="V82" s="104">
        <f t="shared" si="34"/>
        <v>0</v>
      </c>
      <c r="W82" s="104">
        <f t="shared" si="34"/>
        <v>0</v>
      </c>
      <c r="X82" s="104">
        <f t="shared" si="34"/>
        <v>0</v>
      </c>
      <c r="Y82" s="104">
        <f t="shared" si="34"/>
        <v>0</v>
      </c>
      <c r="Z82" s="104">
        <f t="shared" si="34"/>
        <v>0</v>
      </c>
      <c r="AA82" s="104">
        <f t="shared" si="34"/>
        <v>0</v>
      </c>
      <c r="AB82" s="104">
        <f t="shared" si="34"/>
        <v>0</v>
      </c>
      <c r="AC82" s="104">
        <f t="shared" si="34"/>
        <v>0</v>
      </c>
      <c r="AD82" s="104">
        <f t="shared" si="34"/>
        <v>0</v>
      </c>
      <c r="AE82" s="104">
        <f t="shared" si="34"/>
        <v>0</v>
      </c>
      <c r="AF82" s="104">
        <f t="shared" si="34"/>
        <v>0</v>
      </c>
      <c r="AG82" s="104">
        <f t="shared" si="34"/>
        <v>0</v>
      </c>
      <c r="AH82" s="104">
        <f t="shared" si="34"/>
        <v>0</v>
      </c>
      <c r="AI82" s="104">
        <f t="shared" si="34"/>
        <v>0</v>
      </c>
      <c r="AJ82" s="104">
        <f t="shared" si="34"/>
        <v>0</v>
      </c>
      <c r="AK82" s="104">
        <f t="shared" si="34"/>
        <v>0</v>
      </c>
      <c r="AL82" s="104">
        <f t="shared" si="34"/>
        <v>0</v>
      </c>
      <c r="AM82" s="104">
        <f t="shared" si="34"/>
        <v>0</v>
      </c>
      <c r="AN82" s="104">
        <f t="shared" si="34"/>
        <v>0</v>
      </c>
      <c r="AO82" s="104">
        <f t="shared" si="34"/>
        <v>0</v>
      </c>
      <c r="AP82" s="104">
        <f t="shared" si="34"/>
        <v>0</v>
      </c>
      <c r="AQ82" s="104">
        <f t="shared" si="34"/>
        <v>0</v>
      </c>
      <c r="AR82" s="104">
        <f t="shared" si="34"/>
        <v>0</v>
      </c>
      <c r="AS82" s="104">
        <f t="shared" si="34"/>
        <v>0</v>
      </c>
      <c r="AT82" s="104">
        <f t="shared" si="34"/>
        <v>0</v>
      </c>
    </row>
    <row r="83" spans="1:46" ht="30" hidden="1" customHeight="1" x14ac:dyDescent="0.25">
      <c r="A83" s="105"/>
      <c r="B83" s="106"/>
      <c r="C83" s="107"/>
      <c r="D83" s="108"/>
      <c r="E83" s="109"/>
      <c r="F83" s="113"/>
      <c r="G83" s="113"/>
      <c r="H83" s="111">
        <f t="shared" si="24"/>
        <v>0</v>
      </c>
      <c r="I83" s="112"/>
      <c r="J83" s="112"/>
      <c r="K83" s="112"/>
      <c r="L83" s="250"/>
      <c r="M83" s="251"/>
      <c r="N83" s="252"/>
      <c r="P83" s="249"/>
      <c r="Q83" s="104">
        <f t="shared" ref="Q83:AT83" si="35">IF(Q$32&lt;$I83,0,IF(Q$32=$I83,$H83,IF(Q$32&gt;((($J83-1)*$K83)+$I83),0,IF(ROUND((Q$32-$I83)/$K83,0)=ROUND((Q$32-$I83)/$K83,1),$H83,0))))</f>
        <v>0</v>
      </c>
      <c r="R83" s="104">
        <f t="shared" si="35"/>
        <v>0</v>
      </c>
      <c r="S83" s="104">
        <f t="shared" si="35"/>
        <v>0</v>
      </c>
      <c r="T83" s="104">
        <f t="shared" si="35"/>
        <v>0</v>
      </c>
      <c r="U83" s="104">
        <f t="shared" si="35"/>
        <v>0</v>
      </c>
      <c r="V83" s="104">
        <f t="shared" si="35"/>
        <v>0</v>
      </c>
      <c r="W83" s="104">
        <f t="shared" si="35"/>
        <v>0</v>
      </c>
      <c r="X83" s="104">
        <f t="shared" si="35"/>
        <v>0</v>
      </c>
      <c r="Y83" s="104">
        <f t="shared" si="35"/>
        <v>0</v>
      </c>
      <c r="Z83" s="104">
        <f t="shared" si="35"/>
        <v>0</v>
      </c>
      <c r="AA83" s="104">
        <f t="shared" si="35"/>
        <v>0</v>
      </c>
      <c r="AB83" s="104">
        <f t="shared" si="35"/>
        <v>0</v>
      </c>
      <c r="AC83" s="104">
        <f t="shared" si="35"/>
        <v>0</v>
      </c>
      <c r="AD83" s="104">
        <f t="shared" si="35"/>
        <v>0</v>
      </c>
      <c r="AE83" s="104">
        <f t="shared" si="35"/>
        <v>0</v>
      </c>
      <c r="AF83" s="104">
        <f t="shared" si="35"/>
        <v>0</v>
      </c>
      <c r="AG83" s="104">
        <f t="shared" si="35"/>
        <v>0</v>
      </c>
      <c r="AH83" s="104">
        <f t="shared" si="35"/>
        <v>0</v>
      </c>
      <c r="AI83" s="104">
        <f t="shared" si="35"/>
        <v>0</v>
      </c>
      <c r="AJ83" s="104">
        <f t="shared" si="35"/>
        <v>0</v>
      </c>
      <c r="AK83" s="104">
        <f t="shared" si="35"/>
        <v>0</v>
      </c>
      <c r="AL83" s="104">
        <f t="shared" si="35"/>
        <v>0</v>
      </c>
      <c r="AM83" s="104">
        <f t="shared" si="35"/>
        <v>0</v>
      </c>
      <c r="AN83" s="104">
        <f t="shared" si="35"/>
        <v>0</v>
      </c>
      <c r="AO83" s="104">
        <f t="shared" si="35"/>
        <v>0</v>
      </c>
      <c r="AP83" s="104">
        <f t="shared" si="35"/>
        <v>0</v>
      </c>
      <c r="AQ83" s="104">
        <f t="shared" si="35"/>
        <v>0</v>
      </c>
      <c r="AR83" s="104">
        <f t="shared" si="35"/>
        <v>0</v>
      </c>
      <c r="AS83" s="104">
        <f t="shared" si="35"/>
        <v>0</v>
      </c>
      <c r="AT83" s="104">
        <f t="shared" si="35"/>
        <v>0</v>
      </c>
    </row>
    <row r="84" spans="1:46" ht="30" hidden="1" customHeight="1" x14ac:dyDescent="0.25">
      <c r="A84" s="105"/>
      <c r="B84" s="106"/>
      <c r="C84" s="107"/>
      <c r="D84" s="108"/>
      <c r="E84" s="108"/>
      <c r="F84" s="113"/>
      <c r="G84" s="113"/>
      <c r="H84" s="111">
        <f t="shared" si="24"/>
        <v>0</v>
      </c>
      <c r="I84" s="112"/>
      <c r="J84" s="112"/>
      <c r="K84" s="112"/>
      <c r="L84" s="250"/>
      <c r="M84" s="251"/>
      <c r="N84" s="252"/>
      <c r="P84" s="249"/>
      <c r="Q84" s="104">
        <f t="shared" ref="Q84:AT84" si="36">IF(Q$32&lt;$I84,0,IF(Q$32=$I84,$H84,IF(Q$32&gt;((($J84-1)*$K84)+$I84),0,IF(ROUND((Q$32-$I84)/$K84,0)=ROUND((Q$32-$I84)/$K84,1),$H84,0))))</f>
        <v>0</v>
      </c>
      <c r="R84" s="104">
        <f t="shared" si="36"/>
        <v>0</v>
      </c>
      <c r="S84" s="104">
        <f t="shared" si="36"/>
        <v>0</v>
      </c>
      <c r="T84" s="104">
        <f t="shared" si="36"/>
        <v>0</v>
      </c>
      <c r="U84" s="104">
        <f t="shared" si="36"/>
        <v>0</v>
      </c>
      <c r="V84" s="104">
        <f t="shared" si="36"/>
        <v>0</v>
      </c>
      <c r="W84" s="104">
        <f t="shared" si="36"/>
        <v>0</v>
      </c>
      <c r="X84" s="104">
        <f t="shared" si="36"/>
        <v>0</v>
      </c>
      <c r="Y84" s="104">
        <f t="shared" si="36"/>
        <v>0</v>
      </c>
      <c r="Z84" s="104">
        <f t="shared" si="36"/>
        <v>0</v>
      </c>
      <c r="AA84" s="104">
        <f t="shared" si="36"/>
        <v>0</v>
      </c>
      <c r="AB84" s="104">
        <f t="shared" si="36"/>
        <v>0</v>
      </c>
      <c r="AC84" s="104">
        <f t="shared" si="36"/>
        <v>0</v>
      </c>
      <c r="AD84" s="104">
        <f t="shared" si="36"/>
        <v>0</v>
      </c>
      <c r="AE84" s="104">
        <f t="shared" si="36"/>
        <v>0</v>
      </c>
      <c r="AF84" s="104">
        <f t="shared" si="36"/>
        <v>0</v>
      </c>
      <c r="AG84" s="104">
        <f t="shared" si="36"/>
        <v>0</v>
      </c>
      <c r="AH84" s="104">
        <f t="shared" si="36"/>
        <v>0</v>
      </c>
      <c r="AI84" s="104">
        <f t="shared" si="36"/>
        <v>0</v>
      </c>
      <c r="AJ84" s="104">
        <f t="shared" si="36"/>
        <v>0</v>
      </c>
      <c r="AK84" s="104">
        <f t="shared" si="36"/>
        <v>0</v>
      </c>
      <c r="AL84" s="104">
        <f t="shared" si="36"/>
        <v>0</v>
      </c>
      <c r="AM84" s="104">
        <f t="shared" si="36"/>
        <v>0</v>
      </c>
      <c r="AN84" s="104">
        <f t="shared" si="36"/>
        <v>0</v>
      </c>
      <c r="AO84" s="104">
        <f t="shared" si="36"/>
        <v>0</v>
      </c>
      <c r="AP84" s="104">
        <f t="shared" si="36"/>
        <v>0</v>
      </c>
      <c r="AQ84" s="104">
        <f t="shared" si="36"/>
        <v>0</v>
      </c>
      <c r="AR84" s="104">
        <f t="shared" si="36"/>
        <v>0</v>
      </c>
      <c r="AS84" s="104">
        <f t="shared" si="36"/>
        <v>0</v>
      </c>
      <c r="AT84" s="104">
        <f t="shared" si="36"/>
        <v>0</v>
      </c>
    </row>
    <row r="85" spans="1:46" ht="30" hidden="1" customHeight="1" x14ac:dyDescent="0.25">
      <c r="A85" s="117"/>
      <c r="B85" s="118"/>
      <c r="C85" s="119"/>
      <c r="D85" s="120"/>
      <c r="E85" s="120"/>
      <c r="F85" s="121"/>
      <c r="G85" s="121"/>
      <c r="H85" s="122">
        <f t="shared" si="24"/>
        <v>0</v>
      </c>
      <c r="I85" s="123"/>
      <c r="J85" s="123"/>
      <c r="K85" s="123"/>
      <c r="L85" s="253"/>
      <c r="M85" s="254"/>
      <c r="N85" s="255"/>
      <c r="P85" s="249"/>
      <c r="Q85" s="104">
        <f t="shared" ref="Q85:AT85" si="37">IF(Q$32&lt;$I85,0,IF(Q$32=$I85,$H85,IF(Q$32&gt;((($J85-1)*$K85)+$I85),0,IF(ROUND((Q$32-$I85)/$K85,0)=ROUND((Q$32-$I85)/$K85,1),$H85,0))))</f>
        <v>0</v>
      </c>
      <c r="R85" s="104">
        <f t="shared" si="37"/>
        <v>0</v>
      </c>
      <c r="S85" s="104">
        <f t="shared" si="37"/>
        <v>0</v>
      </c>
      <c r="T85" s="104">
        <f t="shared" si="37"/>
        <v>0</v>
      </c>
      <c r="U85" s="104">
        <f t="shared" si="37"/>
        <v>0</v>
      </c>
      <c r="V85" s="104">
        <f t="shared" si="37"/>
        <v>0</v>
      </c>
      <c r="W85" s="104">
        <f t="shared" si="37"/>
        <v>0</v>
      </c>
      <c r="X85" s="104">
        <f t="shared" si="37"/>
        <v>0</v>
      </c>
      <c r="Y85" s="104">
        <f t="shared" si="37"/>
        <v>0</v>
      </c>
      <c r="Z85" s="104">
        <f t="shared" si="37"/>
        <v>0</v>
      </c>
      <c r="AA85" s="104">
        <f t="shared" si="37"/>
        <v>0</v>
      </c>
      <c r="AB85" s="104">
        <f t="shared" si="37"/>
        <v>0</v>
      </c>
      <c r="AC85" s="104">
        <f t="shared" si="37"/>
        <v>0</v>
      </c>
      <c r="AD85" s="104">
        <f t="shared" si="37"/>
        <v>0</v>
      </c>
      <c r="AE85" s="104">
        <f t="shared" si="37"/>
        <v>0</v>
      </c>
      <c r="AF85" s="104">
        <f t="shared" si="37"/>
        <v>0</v>
      </c>
      <c r="AG85" s="104">
        <f t="shared" si="37"/>
        <v>0</v>
      </c>
      <c r="AH85" s="104">
        <f t="shared" si="37"/>
        <v>0</v>
      </c>
      <c r="AI85" s="104">
        <f t="shared" si="37"/>
        <v>0</v>
      </c>
      <c r="AJ85" s="104">
        <f t="shared" si="37"/>
        <v>0</v>
      </c>
      <c r="AK85" s="104">
        <f t="shared" si="37"/>
        <v>0</v>
      </c>
      <c r="AL85" s="104">
        <f t="shared" si="37"/>
        <v>0</v>
      </c>
      <c r="AM85" s="104">
        <f t="shared" si="37"/>
        <v>0</v>
      </c>
      <c r="AN85" s="104">
        <f t="shared" si="37"/>
        <v>0</v>
      </c>
      <c r="AO85" s="104">
        <f t="shared" si="37"/>
        <v>0</v>
      </c>
      <c r="AP85" s="104">
        <f t="shared" si="37"/>
        <v>0</v>
      </c>
      <c r="AQ85" s="104">
        <f t="shared" si="37"/>
        <v>0</v>
      </c>
      <c r="AR85" s="104">
        <f t="shared" si="37"/>
        <v>0</v>
      </c>
      <c r="AS85" s="104">
        <f t="shared" si="37"/>
        <v>0</v>
      </c>
      <c r="AT85" s="104">
        <f t="shared" si="37"/>
        <v>0</v>
      </c>
    </row>
    <row r="86" spans="1:46" ht="30" customHeight="1" x14ac:dyDescent="0.25">
      <c r="P86" s="124" t="s">
        <v>53</v>
      </c>
      <c r="Q86" s="103">
        <f t="shared" ref="Q86:AT86" si="38">SUM(Q70:Q85)</f>
        <v>23100</v>
      </c>
      <c r="R86" s="103">
        <f t="shared" si="38"/>
        <v>23100</v>
      </c>
      <c r="S86" s="104">
        <f t="shared" si="38"/>
        <v>96000</v>
      </c>
      <c r="T86" s="104">
        <f t="shared" si="38"/>
        <v>96000</v>
      </c>
      <c r="U86" s="104">
        <f t="shared" si="38"/>
        <v>221000</v>
      </c>
      <c r="V86" s="104">
        <f t="shared" si="38"/>
        <v>221000</v>
      </c>
      <c r="W86" s="104">
        <f t="shared" si="38"/>
        <v>221000</v>
      </c>
      <c r="X86" s="104">
        <f t="shared" si="38"/>
        <v>221000</v>
      </c>
      <c r="Y86" s="104">
        <f t="shared" si="38"/>
        <v>221000</v>
      </c>
      <c r="Z86" s="104">
        <f t="shared" si="38"/>
        <v>221000</v>
      </c>
      <c r="AA86" s="104">
        <f t="shared" si="38"/>
        <v>221000</v>
      </c>
      <c r="AB86" s="104">
        <f t="shared" si="38"/>
        <v>221000</v>
      </c>
      <c r="AC86" s="104">
        <f t="shared" si="38"/>
        <v>221000</v>
      </c>
      <c r="AD86" s="104">
        <f t="shared" si="38"/>
        <v>221000</v>
      </c>
      <c r="AE86" s="104">
        <f t="shared" si="38"/>
        <v>0</v>
      </c>
      <c r="AF86" s="104">
        <f t="shared" si="38"/>
        <v>0</v>
      </c>
      <c r="AG86" s="104">
        <f t="shared" si="38"/>
        <v>0</v>
      </c>
      <c r="AH86" s="104">
        <f t="shared" si="38"/>
        <v>0</v>
      </c>
      <c r="AI86" s="104">
        <f t="shared" si="38"/>
        <v>0</v>
      </c>
      <c r="AJ86" s="104">
        <f t="shared" si="38"/>
        <v>0</v>
      </c>
      <c r="AK86" s="104">
        <f t="shared" si="38"/>
        <v>0</v>
      </c>
      <c r="AL86" s="104">
        <f t="shared" si="38"/>
        <v>0</v>
      </c>
      <c r="AM86" s="104">
        <f t="shared" si="38"/>
        <v>0</v>
      </c>
      <c r="AN86" s="104">
        <f t="shared" si="38"/>
        <v>0</v>
      </c>
      <c r="AO86" s="104">
        <f t="shared" si="38"/>
        <v>0</v>
      </c>
      <c r="AP86" s="104">
        <f t="shared" si="38"/>
        <v>0</v>
      </c>
      <c r="AQ86" s="104">
        <f t="shared" si="38"/>
        <v>0</v>
      </c>
      <c r="AR86" s="104">
        <f t="shared" si="38"/>
        <v>0</v>
      </c>
      <c r="AS86" s="104">
        <f t="shared" si="38"/>
        <v>0</v>
      </c>
      <c r="AT86" s="104">
        <f t="shared" si="38"/>
        <v>0</v>
      </c>
    </row>
    <row r="87" spans="1:4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row>
    <row r="88" spans="1:46" ht="15" customHeight="1" x14ac:dyDescent="0.25">
      <c r="A88" s="269" t="s">
        <v>27</v>
      </c>
      <c r="B88" s="268"/>
      <c r="C88" s="268"/>
      <c r="D88" s="268"/>
      <c r="E88" s="268"/>
      <c r="F88" s="268"/>
      <c r="G88" s="268"/>
      <c r="H88" s="268"/>
      <c r="I88" s="268"/>
      <c r="J88" s="268"/>
      <c r="K88" s="268"/>
      <c r="L88" s="28"/>
      <c r="M88" s="29"/>
      <c r="N88" s="29"/>
      <c r="O88" s="29"/>
      <c r="P88" s="30"/>
      <c r="Q88" s="30"/>
      <c r="R88" s="30"/>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row>
    <row r="89" spans="1:46" ht="15" customHeight="1" x14ac:dyDescent="0.25">
      <c r="A89" s="32"/>
      <c r="B89" s="33"/>
      <c r="C89" s="33"/>
      <c r="D89" s="33"/>
      <c r="E89" s="33"/>
      <c r="F89" s="33"/>
      <c r="G89" s="34"/>
      <c r="H89" s="33"/>
      <c r="I89" s="33"/>
      <c r="J89" s="33"/>
      <c r="K89" s="33"/>
      <c r="L89" s="33"/>
      <c r="M89" s="33"/>
      <c r="N89" s="33"/>
      <c r="O89" s="33"/>
      <c r="P89" s="35"/>
      <c r="Q89" s="35"/>
      <c r="R89" s="35"/>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row>
    <row r="90" spans="1:46" ht="15" customHeight="1" x14ac:dyDescent="0.25">
      <c r="A90" s="37"/>
      <c r="B90" s="38"/>
      <c r="C90" s="38"/>
      <c r="D90" s="38"/>
      <c r="E90" s="38"/>
      <c r="F90" s="38"/>
      <c r="G90" s="39"/>
      <c r="H90" s="38"/>
      <c r="I90" s="38"/>
      <c r="J90" s="40"/>
      <c r="K90" s="10"/>
      <c r="L90" s="10"/>
      <c r="M90" s="10"/>
      <c r="N90" s="10"/>
      <c r="O90" s="10"/>
      <c r="P90" s="6"/>
      <c r="Q90" s="6"/>
      <c r="R90" s="6"/>
    </row>
    <row r="91" spans="1:46" ht="15" customHeight="1" x14ac:dyDescent="0.25">
      <c r="A91" s="7" t="s">
        <v>28</v>
      </c>
      <c r="B91" s="139"/>
      <c r="C91" s="42"/>
      <c r="D91" s="42"/>
      <c r="E91" s="42"/>
      <c r="F91" s="42"/>
      <c r="G91" s="43"/>
      <c r="H91" s="42"/>
      <c r="I91" s="42"/>
      <c r="J91" s="9"/>
      <c r="K91" s="10"/>
      <c r="L91" s="10"/>
      <c r="M91" s="10"/>
      <c r="N91" s="10"/>
      <c r="O91" s="10"/>
      <c r="P91" s="6"/>
      <c r="Q91" s="6"/>
      <c r="R91" s="6"/>
    </row>
    <row r="92" spans="1:46" ht="14.25" customHeight="1" x14ac:dyDescent="0.25">
      <c r="A92" s="7" t="s">
        <v>30</v>
      </c>
      <c r="B92" s="139"/>
      <c r="C92" s="45"/>
      <c r="D92" s="45"/>
      <c r="E92" s="45"/>
      <c r="F92" s="46"/>
      <c r="G92" s="45"/>
      <c r="H92" s="46"/>
      <c r="I92" s="45"/>
      <c r="J92" s="47"/>
      <c r="K92" s="48"/>
    </row>
    <row r="93" spans="1:46" ht="14.25" customHeight="1" x14ac:dyDescent="0.25">
      <c r="A93" s="7"/>
      <c r="B93" s="46"/>
      <c r="C93" s="46"/>
      <c r="D93" s="45"/>
      <c r="E93" s="46"/>
      <c r="F93" s="46"/>
      <c r="G93" s="46"/>
      <c r="H93" s="46"/>
      <c r="I93" s="46"/>
      <c r="J93" s="49"/>
      <c r="K93" s="50"/>
    </row>
    <row r="94" spans="1:46" x14ac:dyDescent="0.25">
      <c r="A94" s="51" t="s">
        <v>32</v>
      </c>
      <c r="B94" s="270" t="s">
        <v>358</v>
      </c>
      <c r="C94" s="251"/>
      <c r="D94" s="251"/>
      <c r="E94" s="251"/>
      <c r="F94" s="251"/>
      <c r="G94" s="251"/>
      <c r="H94" s="251"/>
      <c r="I94" s="257"/>
      <c r="J94" s="52"/>
      <c r="L94" s="271" t="s">
        <v>33</v>
      </c>
      <c r="M94" s="272"/>
    </row>
    <row r="95" spans="1:46" ht="15.75" customHeight="1" x14ac:dyDescent="0.25">
      <c r="A95" s="53" t="s">
        <v>34</v>
      </c>
      <c r="B95" s="273" t="s">
        <v>359</v>
      </c>
      <c r="C95" s="274"/>
      <c r="D95" s="274"/>
      <c r="E95" s="274"/>
      <c r="F95" s="274"/>
      <c r="G95" s="274"/>
      <c r="H95" s="274"/>
      <c r="I95" s="274"/>
      <c r="J95" s="52"/>
      <c r="L95" s="54" t="s">
        <v>25</v>
      </c>
      <c r="M95" s="55" t="s">
        <v>26</v>
      </c>
    </row>
    <row r="96" spans="1:46" x14ac:dyDescent="0.25">
      <c r="A96" s="53" t="s">
        <v>35</v>
      </c>
      <c r="B96" s="296" t="s">
        <v>360</v>
      </c>
      <c r="C96" s="268"/>
      <c r="D96" s="268"/>
      <c r="E96" s="268"/>
      <c r="F96" s="268"/>
      <c r="G96" s="268"/>
      <c r="H96" s="268"/>
      <c r="I96" s="268"/>
      <c r="J96" s="52"/>
      <c r="L96" s="56">
        <f>$L$10</f>
        <v>0</v>
      </c>
      <c r="M96" s="57">
        <f t="array" ref="M96">NPV(L96,Q123:AT123)</f>
        <v>436000</v>
      </c>
      <c r="O96" s="58"/>
    </row>
    <row r="97" spans="1:46" ht="15.75" customHeight="1" x14ac:dyDescent="0.25">
      <c r="A97" s="53" t="s">
        <v>36</v>
      </c>
      <c r="B97" s="278" t="s">
        <v>361</v>
      </c>
      <c r="C97" s="268"/>
      <c r="D97" s="268"/>
      <c r="E97" s="268"/>
      <c r="F97" s="268"/>
      <c r="G97" s="268"/>
      <c r="H97" s="268"/>
      <c r="I97" s="268"/>
      <c r="J97" s="52"/>
      <c r="L97" s="56">
        <f>$L$11</f>
        <v>0.03</v>
      </c>
      <c r="M97" s="57">
        <f t="array" ref="M97">NPV(L97,Q123:AT123)</f>
        <v>374067.99978727306</v>
      </c>
    </row>
    <row r="98" spans="1:46" ht="14.25" customHeight="1" x14ac:dyDescent="0.25">
      <c r="A98" s="59"/>
      <c r="B98" s="60"/>
      <c r="C98" s="60"/>
      <c r="D98" s="60"/>
      <c r="E98" s="60"/>
      <c r="F98" s="61"/>
      <c r="G98" s="62"/>
      <c r="H98" s="63"/>
      <c r="I98" s="63"/>
      <c r="J98" s="64"/>
      <c r="L98" s="65">
        <f>$L$12</f>
        <v>7.0000000000000007E-2</v>
      </c>
      <c r="M98" s="66">
        <f t="array" ref="M98">NPV(L98,Q123:AT123)</f>
        <v>315398.11387307342</v>
      </c>
    </row>
    <row r="99" spans="1:46" ht="14.25" customHeight="1" x14ac:dyDescent="0.25">
      <c r="A99" s="67"/>
      <c r="B99" s="48"/>
      <c r="C99" s="48"/>
      <c r="D99" s="48"/>
      <c r="E99" s="48"/>
      <c r="F99" s="50"/>
      <c r="G99" s="68"/>
    </row>
    <row r="100" spans="1:46" ht="14.25" customHeight="1" x14ac:dyDescent="0.25">
      <c r="A100" s="67"/>
      <c r="B100" s="48"/>
      <c r="C100" s="48"/>
      <c r="D100" s="48"/>
      <c r="E100" s="48"/>
      <c r="F100" s="50"/>
      <c r="G100" s="68"/>
      <c r="H100" s="69"/>
      <c r="I100" s="70"/>
      <c r="J100" s="71"/>
      <c r="K100" s="71"/>
    </row>
    <row r="101" spans="1:46" ht="15.75" customHeight="1" x14ac:dyDescent="0.25">
      <c r="A101" s="72" t="s">
        <v>37</v>
      </c>
      <c r="B101" s="73">
        <v>0.7</v>
      </c>
      <c r="C101" s="74"/>
      <c r="D101" s="74"/>
      <c r="E101" s="74"/>
      <c r="F101" s="75"/>
      <c r="H101" s="69"/>
      <c r="I101" s="70"/>
      <c r="J101" s="71"/>
      <c r="K101" s="71"/>
    </row>
    <row r="102" spans="1:46" ht="15" customHeight="1" x14ac:dyDescent="0.25">
      <c r="A102" s="76" t="s">
        <v>39</v>
      </c>
      <c r="B102" s="77">
        <v>0.4</v>
      </c>
      <c r="C102" s="44"/>
      <c r="D102" s="44"/>
      <c r="E102" s="44"/>
      <c r="F102" s="78"/>
      <c r="H102" s="69"/>
      <c r="I102" s="79"/>
      <c r="J102" s="58"/>
      <c r="K102" s="58"/>
      <c r="L102" s="80"/>
      <c r="M102" s="80"/>
      <c r="N102" s="80"/>
      <c r="O102" s="80"/>
    </row>
    <row r="103" spans="1:46" ht="14.25" customHeight="1" x14ac:dyDescent="0.25">
      <c r="A103" s="81" t="s">
        <v>41</v>
      </c>
      <c r="B103" s="82">
        <f>B101*B102</f>
        <v>0.27999999999999997</v>
      </c>
      <c r="C103" s="83"/>
      <c r="D103" s="84"/>
      <c r="E103" s="84"/>
      <c r="F103" s="64"/>
      <c r="H103" s="69"/>
      <c r="I103" s="85"/>
      <c r="J103" s="86"/>
      <c r="K103" s="86"/>
    </row>
    <row r="104" spans="1:46" ht="14.25" customHeight="1" x14ac:dyDescent="0.25">
      <c r="H104" s="69"/>
      <c r="I104" s="85"/>
      <c r="J104" s="86"/>
      <c r="K104" s="86"/>
      <c r="L104" s="87"/>
      <c r="P104" s="88" t="s">
        <v>42</v>
      </c>
    </row>
    <row r="105" spans="1:46" ht="14.25" customHeight="1" x14ac:dyDescent="0.25">
      <c r="C105" s="33"/>
      <c r="D105" s="89"/>
      <c r="E105" s="89"/>
      <c r="L105" s="87"/>
      <c r="P105" s="88"/>
      <c r="Q105" s="267" t="s">
        <v>43</v>
      </c>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row>
    <row r="106" spans="1:46" ht="14.25" customHeight="1" x14ac:dyDescent="0.25">
      <c r="A106" s="90" t="s">
        <v>44</v>
      </c>
      <c r="B106" s="91" t="s">
        <v>45</v>
      </c>
      <c r="C106" s="91" t="s">
        <v>16</v>
      </c>
      <c r="D106" s="92" t="s">
        <v>17</v>
      </c>
      <c r="E106" s="92" t="s">
        <v>46</v>
      </c>
      <c r="F106" s="91" t="s">
        <v>47</v>
      </c>
      <c r="G106" s="91" t="s">
        <v>48</v>
      </c>
      <c r="H106" s="93" t="s">
        <v>18</v>
      </c>
      <c r="I106" s="92" t="s">
        <v>19</v>
      </c>
      <c r="J106" s="92" t="s">
        <v>49</v>
      </c>
      <c r="K106" s="92" t="s">
        <v>50</v>
      </c>
      <c r="L106" s="259" t="s">
        <v>20</v>
      </c>
      <c r="M106" s="260"/>
      <c r="N106" s="261"/>
      <c r="Q106" s="94">
        <v>1</v>
      </c>
      <c r="R106" s="94">
        <v>2</v>
      </c>
      <c r="S106" s="94">
        <v>3</v>
      </c>
      <c r="T106" s="94">
        <v>4</v>
      </c>
      <c r="U106" s="94">
        <v>5</v>
      </c>
      <c r="V106" s="94">
        <v>6</v>
      </c>
      <c r="W106" s="94">
        <v>7</v>
      </c>
      <c r="X106" s="94">
        <v>8</v>
      </c>
      <c r="Y106" s="94">
        <v>9</v>
      </c>
      <c r="Z106" s="94">
        <v>10</v>
      </c>
      <c r="AA106" s="94">
        <v>11</v>
      </c>
      <c r="AB106" s="94">
        <v>12</v>
      </c>
      <c r="AC106" s="94">
        <v>13</v>
      </c>
      <c r="AD106" s="94">
        <v>14</v>
      </c>
      <c r="AE106" s="94">
        <v>15</v>
      </c>
      <c r="AF106" s="94">
        <v>16</v>
      </c>
      <c r="AG106" s="94">
        <v>17</v>
      </c>
      <c r="AH106" s="94">
        <v>18</v>
      </c>
      <c r="AI106" s="94">
        <v>19</v>
      </c>
      <c r="AJ106" s="94">
        <v>20</v>
      </c>
      <c r="AK106" s="94">
        <v>21</v>
      </c>
      <c r="AL106" s="94">
        <v>22</v>
      </c>
      <c r="AM106" s="94">
        <v>23</v>
      </c>
      <c r="AN106" s="94">
        <v>24</v>
      </c>
      <c r="AO106" s="94">
        <v>25</v>
      </c>
      <c r="AP106" s="94">
        <v>26</v>
      </c>
      <c r="AQ106" s="94">
        <v>27</v>
      </c>
      <c r="AR106" s="94">
        <v>28</v>
      </c>
      <c r="AS106" s="94">
        <v>29</v>
      </c>
      <c r="AT106" s="94">
        <v>30</v>
      </c>
    </row>
    <row r="107" spans="1:46" ht="30" customHeight="1" x14ac:dyDescent="0.25">
      <c r="A107" s="95" t="s">
        <v>139</v>
      </c>
      <c r="B107" s="96" t="s">
        <v>362</v>
      </c>
      <c r="C107" s="97" t="s">
        <v>304</v>
      </c>
      <c r="D107" s="98">
        <v>1</v>
      </c>
      <c r="E107" s="99">
        <v>80000</v>
      </c>
      <c r="F107" s="100"/>
      <c r="G107" s="100"/>
      <c r="H107" s="101">
        <f>(D107*E107)*1.2</f>
        <v>96000</v>
      </c>
      <c r="I107" s="102">
        <v>1</v>
      </c>
      <c r="J107" s="102">
        <v>2</v>
      </c>
      <c r="K107" s="102">
        <v>1</v>
      </c>
      <c r="L107" s="286" t="s">
        <v>363</v>
      </c>
      <c r="M107" s="263"/>
      <c r="N107" s="258"/>
      <c r="P107" s="248" t="s">
        <v>51</v>
      </c>
      <c r="Q107" s="103">
        <f t="shared" ref="Q107:AT107" si="39">IF(Q$32&lt;$I107,0,IF(Q$32=$I107,$H107,IF(Q$32&gt;((($J107-1)*$K107)+$I107),0,IF(ROUND((Q$32-$I107)/$K107,0)=ROUND((Q$32-$I107)/$K107,1),$H107,0))))</f>
        <v>96000</v>
      </c>
      <c r="R107" s="103">
        <f t="shared" si="39"/>
        <v>96000</v>
      </c>
      <c r="S107" s="104">
        <f t="shared" si="39"/>
        <v>0</v>
      </c>
      <c r="T107" s="104">
        <f t="shared" si="39"/>
        <v>0</v>
      </c>
      <c r="U107" s="104">
        <f t="shared" si="39"/>
        <v>0</v>
      </c>
      <c r="V107" s="104">
        <f t="shared" si="39"/>
        <v>0</v>
      </c>
      <c r="W107" s="104">
        <f t="shared" si="39"/>
        <v>0</v>
      </c>
      <c r="X107" s="104">
        <f t="shared" si="39"/>
        <v>0</v>
      </c>
      <c r="Y107" s="104">
        <f t="shared" si="39"/>
        <v>0</v>
      </c>
      <c r="Z107" s="104">
        <f t="shared" si="39"/>
        <v>0</v>
      </c>
      <c r="AA107" s="104">
        <f t="shared" si="39"/>
        <v>0</v>
      </c>
      <c r="AB107" s="104">
        <f t="shared" si="39"/>
        <v>0</v>
      </c>
      <c r="AC107" s="104">
        <f t="shared" si="39"/>
        <v>0</v>
      </c>
      <c r="AD107" s="104">
        <f t="shared" si="39"/>
        <v>0</v>
      </c>
      <c r="AE107" s="104">
        <f t="shared" si="39"/>
        <v>0</v>
      </c>
      <c r="AF107" s="104">
        <f t="shared" si="39"/>
        <v>0</v>
      </c>
      <c r="AG107" s="104">
        <f t="shared" si="39"/>
        <v>0</v>
      </c>
      <c r="AH107" s="104">
        <f t="shared" si="39"/>
        <v>0</v>
      </c>
      <c r="AI107" s="104">
        <f t="shared" si="39"/>
        <v>0</v>
      </c>
      <c r="AJ107" s="104">
        <f t="shared" si="39"/>
        <v>0</v>
      </c>
      <c r="AK107" s="104">
        <f t="shared" si="39"/>
        <v>0</v>
      </c>
      <c r="AL107" s="104">
        <f t="shared" si="39"/>
        <v>0</v>
      </c>
      <c r="AM107" s="104">
        <f t="shared" si="39"/>
        <v>0</v>
      </c>
      <c r="AN107" s="104">
        <f t="shared" si="39"/>
        <v>0</v>
      </c>
      <c r="AO107" s="104">
        <f t="shared" si="39"/>
        <v>0</v>
      </c>
      <c r="AP107" s="104">
        <f t="shared" si="39"/>
        <v>0</v>
      </c>
      <c r="AQ107" s="104">
        <f t="shared" si="39"/>
        <v>0</v>
      </c>
      <c r="AR107" s="104">
        <f t="shared" si="39"/>
        <v>0</v>
      </c>
      <c r="AS107" s="104">
        <f t="shared" si="39"/>
        <v>0</v>
      </c>
      <c r="AT107" s="104">
        <f t="shared" si="39"/>
        <v>0</v>
      </c>
    </row>
    <row r="108" spans="1:46" ht="30" customHeight="1" x14ac:dyDescent="0.25">
      <c r="A108" s="105" t="s">
        <v>145</v>
      </c>
      <c r="B108" s="106" t="s">
        <v>364</v>
      </c>
      <c r="C108" s="107" t="s">
        <v>176</v>
      </c>
      <c r="D108" s="108">
        <v>1</v>
      </c>
      <c r="E108" s="109">
        <v>5000</v>
      </c>
      <c r="F108" s="110"/>
      <c r="G108" s="110"/>
      <c r="H108" s="111">
        <f>D108*E108</f>
        <v>5000</v>
      </c>
      <c r="I108" s="112">
        <v>1</v>
      </c>
      <c r="J108" s="112">
        <v>2</v>
      </c>
      <c r="K108" s="112">
        <v>1</v>
      </c>
      <c r="L108" s="250"/>
      <c r="M108" s="251"/>
      <c r="N108" s="252"/>
      <c r="P108" s="249"/>
      <c r="Q108" s="103">
        <f t="shared" ref="Q108:AT108" si="40">IF(Q$32&lt;$I108,0,IF(Q$32=$I108,$H108,IF(Q$32&gt;((($J108-1)*$K108)+$I108),0,IF(ROUND((Q$32-$I108)/$K108,0)=ROUND((Q$32-$I108)/$K108,1),$H108,0))))</f>
        <v>5000</v>
      </c>
      <c r="R108" s="103">
        <f t="shared" si="40"/>
        <v>5000</v>
      </c>
      <c r="S108" s="104">
        <f t="shared" si="40"/>
        <v>0</v>
      </c>
      <c r="T108" s="104">
        <f t="shared" si="40"/>
        <v>0</v>
      </c>
      <c r="U108" s="104">
        <f t="shared" si="40"/>
        <v>0</v>
      </c>
      <c r="V108" s="104">
        <f t="shared" si="40"/>
        <v>0</v>
      </c>
      <c r="W108" s="104">
        <f t="shared" si="40"/>
        <v>0</v>
      </c>
      <c r="X108" s="104">
        <f t="shared" si="40"/>
        <v>0</v>
      </c>
      <c r="Y108" s="104">
        <f t="shared" si="40"/>
        <v>0</v>
      </c>
      <c r="Z108" s="104">
        <f t="shared" si="40"/>
        <v>0</v>
      </c>
      <c r="AA108" s="104">
        <f t="shared" si="40"/>
        <v>0</v>
      </c>
      <c r="AB108" s="104">
        <f t="shared" si="40"/>
        <v>0</v>
      </c>
      <c r="AC108" s="104">
        <f t="shared" si="40"/>
        <v>0</v>
      </c>
      <c r="AD108" s="104">
        <f t="shared" si="40"/>
        <v>0</v>
      </c>
      <c r="AE108" s="104">
        <f t="shared" si="40"/>
        <v>0</v>
      </c>
      <c r="AF108" s="104">
        <f t="shared" si="40"/>
        <v>0</v>
      </c>
      <c r="AG108" s="104">
        <f t="shared" si="40"/>
        <v>0</v>
      </c>
      <c r="AH108" s="104">
        <f t="shared" si="40"/>
        <v>0</v>
      </c>
      <c r="AI108" s="104">
        <f t="shared" si="40"/>
        <v>0</v>
      </c>
      <c r="AJ108" s="104">
        <f t="shared" si="40"/>
        <v>0</v>
      </c>
      <c r="AK108" s="104">
        <f t="shared" si="40"/>
        <v>0</v>
      </c>
      <c r="AL108" s="104">
        <f t="shared" si="40"/>
        <v>0</v>
      </c>
      <c r="AM108" s="104">
        <f t="shared" si="40"/>
        <v>0</v>
      </c>
      <c r="AN108" s="104">
        <f t="shared" si="40"/>
        <v>0</v>
      </c>
      <c r="AO108" s="104">
        <f t="shared" si="40"/>
        <v>0</v>
      </c>
      <c r="AP108" s="104">
        <f t="shared" si="40"/>
        <v>0</v>
      </c>
      <c r="AQ108" s="104">
        <f t="shared" si="40"/>
        <v>0</v>
      </c>
      <c r="AR108" s="104">
        <f t="shared" si="40"/>
        <v>0</v>
      </c>
      <c r="AS108" s="104">
        <f t="shared" si="40"/>
        <v>0</v>
      </c>
      <c r="AT108" s="104">
        <f t="shared" si="40"/>
        <v>0</v>
      </c>
    </row>
    <row r="109" spans="1:46" x14ac:dyDescent="0.25">
      <c r="A109" s="105" t="s">
        <v>139</v>
      </c>
      <c r="B109" s="106" t="s">
        <v>318</v>
      </c>
      <c r="C109" s="107" t="s">
        <v>141</v>
      </c>
      <c r="D109" s="108">
        <v>0.1</v>
      </c>
      <c r="E109" s="109">
        <v>65000</v>
      </c>
      <c r="F109" s="110"/>
      <c r="G109" s="110"/>
      <c r="H109" s="111">
        <f t="shared" ref="H109:H110" si="41">(D109*E109)*1.2</f>
        <v>7800</v>
      </c>
      <c r="I109" s="112">
        <v>2</v>
      </c>
      <c r="J109" s="112">
        <v>15</v>
      </c>
      <c r="K109" s="112">
        <v>1</v>
      </c>
      <c r="L109" s="250" t="s">
        <v>365</v>
      </c>
      <c r="M109" s="251"/>
      <c r="N109" s="252"/>
      <c r="P109" s="249"/>
      <c r="Q109" s="104">
        <f t="shared" ref="Q109:AT109" si="42">IF(Q$32&lt;$I109,0,IF(Q$32=$I109,$H109,IF(Q$32&gt;((($J109-1)*$K109)+$I109),0,IF(ROUND((Q$32-$I109)/$K109,0)=ROUND((Q$32-$I109)/$K109,1),$H109,0))))</f>
        <v>0</v>
      </c>
      <c r="R109" s="103">
        <f t="shared" si="42"/>
        <v>7800</v>
      </c>
      <c r="S109" s="103">
        <f t="shared" si="42"/>
        <v>7800</v>
      </c>
      <c r="T109" s="103">
        <f t="shared" si="42"/>
        <v>7800</v>
      </c>
      <c r="U109" s="103">
        <f t="shared" si="42"/>
        <v>7800</v>
      </c>
      <c r="V109" s="103">
        <f t="shared" si="42"/>
        <v>7800</v>
      </c>
      <c r="W109" s="103">
        <f t="shared" si="42"/>
        <v>7800</v>
      </c>
      <c r="X109" s="103">
        <f t="shared" si="42"/>
        <v>7800</v>
      </c>
      <c r="Y109" s="103">
        <f t="shared" si="42"/>
        <v>7800</v>
      </c>
      <c r="Z109" s="103">
        <f t="shared" si="42"/>
        <v>7800</v>
      </c>
      <c r="AA109" s="103">
        <f t="shared" si="42"/>
        <v>7800</v>
      </c>
      <c r="AB109" s="103">
        <f t="shared" si="42"/>
        <v>7800</v>
      </c>
      <c r="AC109" s="103">
        <f t="shared" si="42"/>
        <v>7800</v>
      </c>
      <c r="AD109" s="103">
        <f t="shared" si="42"/>
        <v>7800</v>
      </c>
      <c r="AE109" s="103">
        <f t="shared" si="42"/>
        <v>7800</v>
      </c>
      <c r="AF109" s="103">
        <f t="shared" si="42"/>
        <v>7800</v>
      </c>
      <c r="AG109" s="104">
        <f t="shared" si="42"/>
        <v>0</v>
      </c>
      <c r="AH109" s="104">
        <f t="shared" si="42"/>
        <v>0</v>
      </c>
      <c r="AI109" s="104">
        <f t="shared" si="42"/>
        <v>0</v>
      </c>
      <c r="AJ109" s="104">
        <f t="shared" si="42"/>
        <v>0</v>
      </c>
      <c r="AK109" s="104">
        <f t="shared" si="42"/>
        <v>0</v>
      </c>
      <c r="AL109" s="104">
        <f t="shared" si="42"/>
        <v>0</v>
      </c>
      <c r="AM109" s="104">
        <f t="shared" si="42"/>
        <v>0</v>
      </c>
      <c r="AN109" s="104">
        <f t="shared" si="42"/>
        <v>0</v>
      </c>
      <c r="AO109" s="104">
        <f t="shared" si="42"/>
        <v>0</v>
      </c>
      <c r="AP109" s="104">
        <f t="shared" si="42"/>
        <v>0</v>
      </c>
      <c r="AQ109" s="104">
        <f t="shared" si="42"/>
        <v>0</v>
      </c>
      <c r="AR109" s="104">
        <f t="shared" si="42"/>
        <v>0</v>
      </c>
      <c r="AS109" s="104">
        <f t="shared" si="42"/>
        <v>0</v>
      </c>
      <c r="AT109" s="104">
        <f t="shared" si="42"/>
        <v>0</v>
      </c>
    </row>
    <row r="110" spans="1:46" x14ac:dyDescent="0.25">
      <c r="A110" s="105" t="s">
        <v>139</v>
      </c>
      <c r="B110" s="106" t="s">
        <v>366</v>
      </c>
      <c r="C110" s="107" t="s">
        <v>141</v>
      </c>
      <c r="D110" s="108">
        <v>0.1</v>
      </c>
      <c r="E110" s="109">
        <v>65000</v>
      </c>
      <c r="F110" s="113"/>
      <c r="G110" s="113"/>
      <c r="H110" s="111">
        <f t="shared" si="41"/>
        <v>7800</v>
      </c>
      <c r="I110" s="112">
        <v>2</v>
      </c>
      <c r="J110" s="112">
        <v>15</v>
      </c>
      <c r="K110" s="112">
        <v>1</v>
      </c>
      <c r="L110" s="250" t="s">
        <v>367</v>
      </c>
      <c r="M110" s="251"/>
      <c r="N110" s="252"/>
      <c r="P110" s="249"/>
      <c r="Q110" s="104">
        <f t="shared" ref="Q110:AT110" si="43">IF(Q$32&lt;$I110,0,IF(Q$32=$I110,$H110,IF(Q$32&gt;((($J110-1)*$K110)+$I110),0,IF(ROUND((Q$32-$I110)/$K110,0)=ROUND((Q$32-$I110)/$K110,1),$H110,0))))</f>
        <v>0</v>
      </c>
      <c r="R110" s="103">
        <f t="shared" si="43"/>
        <v>7800</v>
      </c>
      <c r="S110" s="103">
        <f t="shared" si="43"/>
        <v>7800</v>
      </c>
      <c r="T110" s="103">
        <f t="shared" si="43"/>
        <v>7800</v>
      </c>
      <c r="U110" s="103">
        <f t="shared" si="43"/>
        <v>7800</v>
      </c>
      <c r="V110" s="103">
        <f t="shared" si="43"/>
        <v>7800</v>
      </c>
      <c r="W110" s="103">
        <f t="shared" si="43"/>
        <v>7800</v>
      </c>
      <c r="X110" s="103">
        <f t="shared" si="43"/>
        <v>7800</v>
      </c>
      <c r="Y110" s="103">
        <f t="shared" si="43"/>
        <v>7800</v>
      </c>
      <c r="Z110" s="103">
        <f t="shared" si="43"/>
        <v>7800</v>
      </c>
      <c r="AA110" s="103">
        <f t="shared" si="43"/>
        <v>7800</v>
      </c>
      <c r="AB110" s="103">
        <f t="shared" si="43"/>
        <v>7800</v>
      </c>
      <c r="AC110" s="103">
        <f t="shared" si="43"/>
        <v>7800</v>
      </c>
      <c r="AD110" s="103">
        <f t="shared" si="43"/>
        <v>7800</v>
      </c>
      <c r="AE110" s="103">
        <f t="shared" si="43"/>
        <v>7800</v>
      </c>
      <c r="AF110" s="103">
        <f t="shared" si="43"/>
        <v>7800</v>
      </c>
      <c r="AG110" s="104">
        <f t="shared" si="43"/>
        <v>0</v>
      </c>
      <c r="AH110" s="104">
        <f t="shared" si="43"/>
        <v>0</v>
      </c>
      <c r="AI110" s="104">
        <f t="shared" si="43"/>
        <v>0</v>
      </c>
      <c r="AJ110" s="104">
        <f t="shared" si="43"/>
        <v>0</v>
      </c>
      <c r="AK110" s="104">
        <f t="shared" si="43"/>
        <v>0</v>
      </c>
      <c r="AL110" s="104">
        <f t="shared" si="43"/>
        <v>0</v>
      </c>
      <c r="AM110" s="104">
        <f t="shared" si="43"/>
        <v>0</v>
      </c>
      <c r="AN110" s="104">
        <f t="shared" si="43"/>
        <v>0</v>
      </c>
      <c r="AO110" s="104">
        <f t="shared" si="43"/>
        <v>0</v>
      </c>
      <c r="AP110" s="104">
        <f t="shared" si="43"/>
        <v>0</v>
      </c>
      <c r="AQ110" s="104">
        <f t="shared" si="43"/>
        <v>0</v>
      </c>
      <c r="AR110" s="104">
        <f t="shared" si="43"/>
        <v>0</v>
      </c>
      <c r="AS110" s="104">
        <f t="shared" si="43"/>
        <v>0</v>
      </c>
      <c r="AT110" s="104">
        <f t="shared" si="43"/>
        <v>0</v>
      </c>
    </row>
    <row r="111" spans="1:46" ht="30" hidden="1" customHeight="1" x14ac:dyDescent="0.25">
      <c r="A111" s="105"/>
      <c r="B111" s="106"/>
      <c r="C111" s="107"/>
      <c r="D111" s="108"/>
      <c r="E111" s="109"/>
      <c r="F111" s="113"/>
      <c r="G111" s="113"/>
      <c r="H111" s="111">
        <f t="shared" ref="H111:H122" si="44">D111*E111</f>
        <v>0</v>
      </c>
      <c r="I111" s="112"/>
      <c r="J111" s="112"/>
      <c r="K111" s="112"/>
      <c r="L111" s="250"/>
      <c r="M111" s="251"/>
      <c r="N111" s="252"/>
      <c r="P111" s="249"/>
      <c r="Q111" s="104">
        <f t="shared" ref="Q111:AT111" si="45">IF(Q$32&lt;$I111,0,IF(Q$32=$I111,$H111,IF(Q$32&gt;((($J111-1)*$K111)+$I111),0,IF(ROUND((Q$32-$I111)/$K111,0)=ROUND((Q$32-$I111)/$K111,1),$H111,0))))</f>
        <v>0</v>
      </c>
      <c r="R111" s="104">
        <f t="shared" si="45"/>
        <v>0</v>
      </c>
      <c r="S111" s="104">
        <f t="shared" si="45"/>
        <v>0</v>
      </c>
      <c r="T111" s="104">
        <f t="shared" si="45"/>
        <v>0</v>
      </c>
      <c r="U111" s="104">
        <f t="shared" si="45"/>
        <v>0</v>
      </c>
      <c r="V111" s="104">
        <f t="shared" si="45"/>
        <v>0</v>
      </c>
      <c r="W111" s="104">
        <f t="shared" si="45"/>
        <v>0</v>
      </c>
      <c r="X111" s="104">
        <f t="shared" si="45"/>
        <v>0</v>
      </c>
      <c r="Y111" s="104">
        <f t="shared" si="45"/>
        <v>0</v>
      </c>
      <c r="Z111" s="104">
        <f t="shared" si="45"/>
        <v>0</v>
      </c>
      <c r="AA111" s="104">
        <f t="shared" si="45"/>
        <v>0</v>
      </c>
      <c r="AB111" s="104">
        <f t="shared" si="45"/>
        <v>0</v>
      </c>
      <c r="AC111" s="104">
        <f t="shared" si="45"/>
        <v>0</v>
      </c>
      <c r="AD111" s="104">
        <f t="shared" si="45"/>
        <v>0</v>
      </c>
      <c r="AE111" s="104">
        <f t="shared" si="45"/>
        <v>0</v>
      </c>
      <c r="AF111" s="104">
        <f t="shared" si="45"/>
        <v>0</v>
      </c>
      <c r="AG111" s="104">
        <f t="shared" si="45"/>
        <v>0</v>
      </c>
      <c r="AH111" s="104">
        <f t="shared" si="45"/>
        <v>0</v>
      </c>
      <c r="AI111" s="104">
        <f t="shared" si="45"/>
        <v>0</v>
      </c>
      <c r="AJ111" s="104">
        <f t="shared" si="45"/>
        <v>0</v>
      </c>
      <c r="AK111" s="104">
        <f t="shared" si="45"/>
        <v>0</v>
      </c>
      <c r="AL111" s="104">
        <f t="shared" si="45"/>
        <v>0</v>
      </c>
      <c r="AM111" s="104">
        <f t="shared" si="45"/>
        <v>0</v>
      </c>
      <c r="AN111" s="104">
        <f t="shared" si="45"/>
        <v>0</v>
      </c>
      <c r="AO111" s="104">
        <f t="shared" si="45"/>
        <v>0</v>
      </c>
      <c r="AP111" s="104">
        <f t="shared" si="45"/>
        <v>0</v>
      </c>
      <c r="AQ111" s="104">
        <f t="shared" si="45"/>
        <v>0</v>
      </c>
      <c r="AR111" s="104">
        <f t="shared" si="45"/>
        <v>0</v>
      </c>
      <c r="AS111" s="104">
        <f t="shared" si="45"/>
        <v>0</v>
      </c>
      <c r="AT111" s="104">
        <f t="shared" si="45"/>
        <v>0</v>
      </c>
    </row>
    <row r="112" spans="1:46" ht="30" hidden="1" customHeight="1" x14ac:dyDescent="0.25">
      <c r="A112" s="105"/>
      <c r="B112" s="106"/>
      <c r="C112" s="107"/>
      <c r="D112" s="108"/>
      <c r="E112" s="114"/>
      <c r="F112" s="113"/>
      <c r="G112" s="113"/>
      <c r="H112" s="111">
        <f t="shared" si="44"/>
        <v>0</v>
      </c>
      <c r="I112" s="112"/>
      <c r="J112" s="112"/>
      <c r="K112" s="112"/>
      <c r="L112" s="250"/>
      <c r="M112" s="251"/>
      <c r="N112" s="252"/>
      <c r="P112" s="249"/>
      <c r="Q112" s="104">
        <f t="shared" ref="Q112:AT112" si="46">IF(Q$32&lt;$I112,0,IF(Q$32=$I112,$H112,IF(Q$32&gt;((($J112-1)*$K112)+$I112),0,IF(ROUND((Q$32-$I112)/$K112,0)=ROUND((Q$32-$I112)/$K112,1),$H112,0))))</f>
        <v>0</v>
      </c>
      <c r="R112" s="104">
        <f t="shared" si="46"/>
        <v>0</v>
      </c>
      <c r="S112" s="104">
        <f t="shared" si="46"/>
        <v>0</v>
      </c>
      <c r="T112" s="104">
        <f t="shared" si="46"/>
        <v>0</v>
      </c>
      <c r="U112" s="104">
        <f t="shared" si="46"/>
        <v>0</v>
      </c>
      <c r="V112" s="104">
        <f t="shared" si="46"/>
        <v>0</v>
      </c>
      <c r="W112" s="104">
        <f t="shared" si="46"/>
        <v>0</v>
      </c>
      <c r="X112" s="104">
        <f t="shared" si="46"/>
        <v>0</v>
      </c>
      <c r="Y112" s="104">
        <f t="shared" si="46"/>
        <v>0</v>
      </c>
      <c r="Z112" s="104">
        <f t="shared" si="46"/>
        <v>0</v>
      </c>
      <c r="AA112" s="104">
        <f t="shared" si="46"/>
        <v>0</v>
      </c>
      <c r="AB112" s="104">
        <f t="shared" si="46"/>
        <v>0</v>
      </c>
      <c r="AC112" s="104">
        <f t="shared" si="46"/>
        <v>0</v>
      </c>
      <c r="AD112" s="104">
        <f t="shared" si="46"/>
        <v>0</v>
      </c>
      <c r="AE112" s="104">
        <f t="shared" si="46"/>
        <v>0</v>
      </c>
      <c r="AF112" s="104">
        <f t="shared" si="46"/>
        <v>0</v>
      </c>
      <c r="AG112" s="104">
        <f t="shared" si="46"/>
        <v>0</v>
      </c>
      <c r="AH112" s="104">
        <f t="shared" si="46"/>
        <v>0</v>
      </c>
      <c r="AI112" s="104">
        <f t="shared" si="46"/>
        <v>0</v>
      </c>
      <c r="AJ112" s="104">
        <f t="shared" si="46"/>
        <v>0</v>
      </c>
      <c r="AK112" s="104">
        <f t="shared" si="46"/>
        <v>0</v>
      </c>
      <c r="AL112" s="104">
        <f t="shared" si="46"/>
        <v>0</v>
      </c>
      <c r="AM112" s="104">
        <f t="shared" si="46"/>
        <v>0</v>
      </c>
      <c r="AN112" s="104">
        <f t="shared" si="46"/>
        <v>0</v>
      </c>
      <c r="AO112" s="104">
        <f t="shared" si="46"/>
        <v>0</v>
      </c>
      <c r="AP112" s="104">
        <f t="shared" si="46"/>
        <v>0</v>
      </c>
      <c r="AQ112" s="104">
        <f t="shared" si="46"/>
        <v>0</v>
      </c>
      <c r="AR112" s="104">
        <f t="shared" si="46"/>
        <v>0</v>
      </c>
      <c r="AS112" s="104">
        <f t="shared" si="46"/>
        <v>0</v>
      </c>
      <c r="AT112" s="104">
        <f t="shared" si="46"/>
        <v>0</v>
      </c>
    </row>
    <row r="113" spans="1:46" ht="30" hidden="1" customHeight="1" x14ac:dyDescent="0.25">
      <c r="A113" s="105"/>
      <c r="B113" s="106"/>
      <c r="C113" s="107"/>
      <c r="D113" s="108"/>
      <c r="E113" s="108"/>
      <c r="F113" s="113"/>
      <c r="G113" s="113"/>
      <c r="H113" s="111">
        <f t="shared" si="44"/>
        <v>0</v>
      </c>
      <c r="I113" s="112"/>
      <c r="J113" s="112"/>
      <c r="K113" s="112"/>
      <c r="L113" s="250"/>
      <c r="M113" s="251"/>
      <c r="N113" s="252"/>
      <c r="P113" s="249"/>
      <c r="Q113" s="104">
        <f t="shared" ref="Q113:AT113" si="47">IF(Q$32&lt;$I113,0,IF(Q$32=$I113,$H113,IF(Q$32&gt;((($J113-1)*$K113)+$I113),0,IF(ROUND((Q$32-$I113)/$K113,0)=ROUND((Q$32-$I113)/$K113,1),$H113,0))))</f>
        <v>0</v>
      </c>
      <c r="R113" s="104">
        <f t="shared" si="47"/>
        <v>0</v>
      </c>
      <c r="S113" s="104">
        <f t="shared" si="47"/>
        <v>0</v>
      </c>
      <c r="T113" s="104">
        <f t="shared" si="47"/>
        <v>0</v>
      </c>
      <c r="U113" s="104">
        <f t="shared" si="47"/>
        <v>0</v>
      </c>
      <c r="V113" s="104">
        <f t="shared" si="47"/>
        <v>0</v>
      </c>
      <c r="W113" s="104">
        <f t="shared" si="47"/>
        <v>0</v>
      </c>
      <c r="X113" s="104">
        <f t="shared" si="47"/>
        <v>0</v>
      </c>
      <c r="Y113" s="104">
        <f t="shared" si="47"/>
        <v>0</v>
      </c>
      <c r="Z113" s="104">
        <f t="shared" si="47"/>
        <v>0</v>
      </c>
      <c r="AA113" s="104">
        <f t="shared" si="47"/>
        <v>0</v>
      </c>
      <c r="AB113" s="104">
        <f t="shared" si="47"/>
        <v>0</v>
      </c>
      <c r="AC113" s="104">
        <f t="shared" si="47"/>
        <v>0</v>
      </c>
      <c r="AD113" s="104">
        <f t="shared" si="47"/>
        <v>0</v>
      </c>
      <c r="AE113" s="104">
        <f t="shared" si="47"/>
        <v>0</v>
      </c>
      <c r="AF113" s="104">
        <f t="shared" si="47"/>
        <v>0</v>
      </c>
      <c r="AG113" s="104">
        <f t="shared" si="47"/>
        <v>0</v>
      </c>
      <c r="AH113" s="104">
        <f t="shared" si="47"/>
        <v>0</v>
      </c>
      <c r="AI113" s="104">
        <f t="shared" si="47"/>
        <v>0</v>
      </c>
      <c r="AJ113" s="104">
        <f t="shared" si="47"/>
        <v>0</v>
      </c>
      <c r="AK113" s="104">
        <f t="shared" si="47"/>
        <v>0</v>
      </c>
      <c r="AL113" s="104">
        <f t="shared" si="47"/>
        <v>0</v>
      </c>
      <c r="AM113" s="104">
        <f t="shared" si="47"/>
        <v>0</v>
      </c>
      <c r="AN113" s="104">
        <f t="shared" si="47"/>
        <v>0</v>
      </c>
      <c r="AO113" s="104">
        <f t="shared" si="47"/>
        <v>0</v>
      </c>
      <c r="AP113" s="104">
        <f t="shared" si="47"/>
        <v>0</v>
      </c>
      <c r="AQ113" s="104">
        <f t="shared" si="47"/>
        <v>0</v>
      </c>
      <c r="AR113" s="104">
        <f t="shared" si="47"/>
        <v>0</v>
      </c>
      <c r="AS113" s="104">
        <f t="shared" si="47"/>
        <v>0</v>
      </c>
      <c r="AT113" s="104">
        <f t="shared" si="47"/>
        <v>0</v>
      </c>
    </row>
    <row r="114" spans="1:46" ht="30" hidden="1" customHeight="1" x14ac:dyDescent="0.25">
      <c r="A114" s="115"/>
      <c r="B114" s="106"/>
      <c r="C114" s="107"/>
      <c r="D114" s="108"/>
      <c r="E114" s="108"/>
      <c r="F114" s="113"/>
      <c r="G114" s="113"/>
      <c r="H114" s="111">
        <f t="shared" si="44"/>
        <v>0</v>
      </c>
      <c r="I114" s="112"/>
      <c r="J114" s="112"/>
      <c r="K114" s="112"/>
      <c r="L114" s="250"/>
      <c r="M114" s="251"/>
      <c r="N114" s="252"/>
      <c r="P114" s="249"/>
      <c r="Q114" s="104">
        <f t="shared" ref="Q114:AT114" si="48">IF(Q$32&lt;$I114,0,IF(Q$32=$I114,$H114,IF(Q$32&gt;((($J114-1)*$K114)+$I114),0,IF(ROUND((Q$32-$I114)/$K114,0)=ROUND((Q$32-$I114)/$K114,1),$H114,0))))</f>
        <v>0</v>
      </c>
      <c r="R114" s="104">
        <f t="shared" si="48"/>
        <v>0</v>
      </c>
      <c r="S114" s="104">
        <f t="shared" si="48"/>
        <v>0</v>
      </c>
      <c r="T114" s="104">
        <f t="shared" si="48"/>
        <v>0</v>
      </c>
      <c r="U114" s="104">
        <f t="shared" si="48"/>
        <v>0</v>
      </c>
      <c r="V114" s="104">
        <f t="shared" si="48"/>
        <v>0</v>
      </c>
      <c r="W114" s="104">
        <f t="shared" si="48"/>
        <v>0</v>
      </c>
      <c r="X114" s="104">
        <f t="shared" si="48"/>
        <v>0</v>
      </c>
      <c r="Y114" s="104">
        <f t="shared" si="48"/>
        <v>0</v>
      </c>
      <c r="Z114" s="104">
        <f t="shared" si="48"/>
        <v>0</v>
      </c>
      <c r="AA114" s="104">
        <f t="shared" si="48"/>
        <v>0</v>
      </c>
      <c r="AB114" s="104">
        <f t="shared" si="48"/>
        <v>0</v>
      </c>
      <c r="AC114" s="104">
        <f t="shared" si="48"/>
        <v>0</v>
      </c>
      <c r="AD114" s="104">
        <f t="shared" si="48"/>
        <v>0</v>
      </c>
      <c r="AE114" s="104">
        <f t="shared" si="48"/>
        <v>0</v>
      </c>
      <c r="AF114" s="104">
        <f t="shared" si="48"/>
        <v>0</v>
      </c>
      <c r="AG114" s="104">
        <f t="shared" si="48"/>
        <v>0</v>
      </c>
      <c r="AH114" s="104">
        <f t="shared" si="48"/>
        <v>0</v>
      </c>
      <c r="AI114" s="104">
        <f t="shared" si="48"/>
        <v>0</v>
      </c>
      <c r="AJ114" s="104">
        <f t="shared" si="48"/>
        <v>0</v>
      </c>
      <c r="AK114" s="104">
        <f t="shared" si="48"/>
        <v>0</v>
      </c>
      <c r="AL114" s="104">
        <f t="shared" si="48"/>
        <v>0</v>
      </c>
      <c r="AM114" s="104">
        <f t="shared" si="48"/>
        <v>0</v>
      </c>
      <c r="AN114" s="104">
        <f t="shared" si="48"/>
        <v>0</v>
      </c>
      <c r="AO114" s="104">
        <f t="shared" si="48"/>
        <v>0</v>
      </c>
      <c r="AP114" s="104">
        <f t="shared" si="48"/>
        <v>0</v>
      </c>
      <c r="AQ114" s="104">
        <f t="shared" si="48"/>
        <v>0</v>
      </c>
      <c r="AR114" s="104">
        <f t="shared" si="48"/>
        <v>0</v>
      </c>
      <c r="AS114" s="104">
        <f t="shared" si="48"/>
        <v>0</v>
      </c>
      <c r="AT114" s="104">
        <f t="shared" si="48"/>
        <v>0</v>
      </c>
    </row>
    <row r="115" spans="1:46" ht="30" hidden="1" customHeight="1" x14ac:dyDescent="0.25">
      <c r="A115" s="105"/>
      <c r="B115" s="106"/>
      <c r="C115" s="107"/>
      <c r="D115" s="108"/>
      <c r="E115" s="116"/>
      <c r="F115" s="113"/>
      <c r="G115" s="113"/>
      <c r="H115" s="111">
        <f t="shared" si="44"/>
        <v>0</v>
      </c>
      <c r="I115" s="112"/>
      <c r="J115" s="112"/>
      <c r="K115" s="112"/>
      <c r="L115" s="250"/>
      <c r="M115" s="251"/>
      <c r="N115" s="252"/>
      <c r="P115" s="249"/>
      <c r="Q115" s="104">
        <f t="shared" ref="Q115:AT115" si="49">IF(Q$32&lt;$I115,0,IF(Q$32=$I115,$H115,IF(Q$32&gt;((($J115-1)*$K115)+$I115),0,IF(ROUND((Q$32-$I115)/$K115,0)=ROUND((Q$32-$I115)/$K115,1),$H115,0))))</f>
        <v>0</v>
      </c>
      <c r="R115" s="104">
        <f t="shared" si="49"/>
        <v>0</v>
      </c>
      <c r="S115" s="104">
        <f t="shared" si="49"/>
        <v>0</v>
      </c>
      <c r="T115" s="104">
        <f t="shared" si="49"/>
        <v>0</v>
      </c>
      <c r="U115" s="104">
        <f t="shared" si="49"/>
        <v>0</v>
      </c>
      <c r="V115" s="104">
        <f t="shared" si="49"/>
        <v>0</v>
      </c>
      <c r="W115" s="104">
        <f t="shared" si="49"/>
        <v>0</v>
      </c>
      <c r="X115" s="104">
        <f t="shared" si="49"/>
        <v>0</v>
      </c>
      <c r="Y115" s="104">
        <f t="shared" si="49"/>
        <v>0</v>
      </c>
      <c r="Z115" s="104">
        <f t="shared" si="49"/>
        <v>0</v>
      </c>
      <c r="AA115" s="104">
        <f t="shared" si="49"/>
        <v>0</v>
      </c>
      <c r="AB115" s="104">
        <f t="shared" si="49"/>
        <v>0</v>
      </c>
      <c r="AC115" s="104">
        <f t="shared" si="49"/>
        <v>0</v>
      </c>
      <c r="AD115" s="104">
        <f t="shared" si="49"/>
        <v>0</v>
      </c>
      <c r="AE115" s="104">
        <f t="shared" si="49"/>
        <v>0</v>
      </c>
      <c r="AF115" s="104">
        <f t="shared" si="49"/>
        <v>0</v>
      </c>
      <c r="AG115" s="104">
        <f t="shared" si="49"/>
        <v>0</v>
      </c>
      <c r="AH115" s="104">
        <f t="shared" si="49"/>
        <v>0</v>
      </c>
      <c r="AI115" s="104">
        <f t="shared" si="49"/>
        <v>0</v>
      </c>
      <c r="AJ115" s="104">
        <f t="shared" si="49"/>
        <v>0</v>
      </c>
      <c r="AK115" s="104">
        <f t="shared" si="49"/>
        <v>0</v>
      </c>
      <c r="AL115" s="104">
        <f t="shared" si="49"/>
        <v>0</v>
      </c>
      <c r="AM115" s="104">
        <f t="shared" si="49"/>
        <v>0</v>
      </c>
      <c r="AN115" s="104">
        <f t="shared" si="49"/>
        <v>0</v>
      </c>
      <c r="AO115" s="104">
        <f t="shared" si="49"/>
        <v>0</v>
      </c>
      <c r="AP115" s="104">
        <f t="shared" si="49"/>
        <v>0</v>
      </c>
      <c r="AQ115" s="104">
        <f t="shared" si="49"/>
        <v>0</v>
      </c>
      <c r="AR115" s="104">
        <f t="shared" si="49"/>
        <v>0</v>
      </c>
      <c r="AS115" s="104">
        <f t="shared" si="49"/>
        <v>0</v>
      </c>
      <c r="AT115" s="104">
        <f t="shared" si="49"/>
        <v>0</v>
      </c>
    </row>
    <row r="116" spans="1:46" ht="30" hidden="1" customHeight="1" x14ac:dyDescent="0.25">
      <c r="A116" s="105"/>
      <c r="B116" s="106"/>
      <c r="C116" s="107"/>
      <c r="D116" s="108"/>
      <c r="E116" s="108"/>
      <c r="F116" s="113"/>
      <c r="G116" s="113"/>
      <c r="H116" s="111">
        <f t="shared" si="44"/>
        <v>0</v>
      </c>
      <c r="I116" s="112"/>
      <c r="J116" s="112"/>
      <c r="K116" s="112"/>
      <c r="L116" s="250"/>
      <c r="M116" s="251"/>
      <c r="N116" s="252"/>
      <c r="P116" s="249"/>
      <c r="Q116" s="104">
        <f t="shared" ref="Q116:AT116" si="50">IF(Q$32&lt;$I116,0,IF(Q$32=$I116,$H116,IF(Q$32&gt;((($J116-1)*$K116)+$I116),0,IF(ROUND((Q$32-$I116)/$K116,0)=ROUND((Q$32-$I116)/$K116,1),$H116,0))))</f>
        <v>0</v>
      </c>
      <c r="R116" s="104">
        <f t="shared" si="50"/>
        <v>0</v>
      </c>
      <c r="S116" s="104">
        <f t="shared" si="50"/>
        <v>0</v>
      </c>
      <c r="T116" s="104">
        <f t="shared" si="50"/>
        <v>0</v>
      </c>
      <c r="U116" s="104">
        <f t="shared" si="50"/>
        <v>0</v>
      </c>
      <c r="V116" s="104">
        <f t="shared" si="50"/>
        <v>0</v>
      </c>
      <c r="W116" s="104">
        <f t="shared" si="50"/>
        <v>0</v>
      </c>
      <c r="X116" s="104">
        <f t="shared" si="50"/>
        <v>0</v>
      </c>
      <c r="Y116" s="104">
        <f t="shared" si="50"/>
        <v>0</v>
      </c>
      <c r="Z116" s="104">
        <f t="shared" si="50"/>
        <v>0</v>
      </c>
      <c r="AA116" s="104">
        <f t="shared" si="50"/>
        <v>0</v>
      </c>
      <c r="AB116" s="104">
        <f t="shared" si="50"/>
        <v>0</v>
      </c>
      <c r="AC116" s="104">
        <f t="shared" si="50"/>
        <v>0</v>
      </c>
      <c r="AD116" s="104">
        <f t="shared" si="50"/>
        <v>0</v>
      </c>
      <c r="AE116" s="104">
        <f t="shared" si="50"/>
        <v>0</v>
      </c>
      <c r="AF116" s="104">
        <f t="shared" si="50"/>
        <v>0</v>
      </c>
      <c r="AG116" s="104">
        <f t="shared" si="50"/>
        <v>0</v>
      </c>
      <c r="AH116" s="104">
        <f t="shared" si="50"/>
        <v>0</v>
      </c>
      <c r="AI116" s="104">
        <f t="shared" si="50"/>
        <v>0</v>
      </c>
      <c r="AJ116" s="104">
        <f t="shared" si="50"/>
        <v>0</v>
      </c>
      <c r="AK116" s="104">
        <f t="shared" si="50"/>
        <v>0</v>
      </c>
      <c r="AL116" s="104">
        <f t="shared" si="50"/>
        <v>0</v>
      </c>
      <c r="AM116" s="104">
        <f t="shared" si="50"/>
        <v>0</v>
      </c>
      <c r="AN116" s="104">
        <f t="shared" si="50"/>
        <v>0</v>
      </c>
      <c r="AO116" s="104">
        <f t="shared" si="50"/>
        <v>0</v>
      </c>
      <c r="AP116" s="104">
        <f t="shared" si="50"/>
        <v>0</v>
      </c>
      <c r="AQ116" s="104">
        <f t="shared" si="50"/>
        <v>0</v>
      </c>
      <c r="AR116" s="104">
        <f t="shared" si="50"/>
        <v>0</v>
      </c>
      <c r="AS116" s="104">
        <f t="shared" si="50"/>
        <v>0</v>
      </c>
      <c r="AT116" s="104">
        <f t="shared" si="50"/>
        <v>0</v>
      </c>
    </row>
    <row r="117" spans="1:46" ht="30" hidden="1" customHeight="1" x14ac:dyDescent="0.25">
      <c r="A117" s="105"/>
      <c r="B117" s="106"/>
      <c r="C117" s="107"/>
      <c r="D117" s="108"/>
      <c r="E117" s="108"/>
      <c r="F117" s="113"/>
      <c r="G117" s="113"/>
      <c r="H117" s="111">
        <f t="shared" si="44"/>
        <v>0</v>
      </c>
      <c r="I117" s="112"/>
      <c r="J117" s="112"/>
      <c r="K117" s="112"/>
      <c r="L117" s="250"/>
      <c r="M117" s="251"/>
      <c r="N117" s="252"/>
      <c r="P117" s="249"/>
      <c r="Q117" s="104">
        <f t="shared" ref="Q117:AT117" si="51">IF(Q$32&lt;$I117,0,IF(Q$32=$I117,$H117,IF(Q$32&gt;((($J117-1)*$K117)+$I117),0,IF(ROUND((Q$32-$I117)/$K117,0)=ROUND((Q$32-$I117)/$K117,1),$H117,0))))</f>
        <v>0</v>
      </c>
      <c r="R117" s="104">
        <f t="shared" si="51"/>
        <v>0</v>
      </c>
      <c r="S117" s="104">
        <f t="shared" si="51"/>
        <v>0</v>
      </c>
      <c r="T117" s="104">
        <f t="shared" si="51"/>
        <v>0</v>
      </c>
      <c r="U117" s="104">
        <f t="shared" si="51"/>
        <v>0</v>
      </c>
      <c r="V117" s="104">
        <f t="shared" si="51"/>
        <v>0</v>
      </c>
      <c r="W117" s="104">
        <f t="shared" si="51"/>
        <v>0</v>
      </c>
      <c r="X117" s="104">
        <f t="shared" si="51"/>
        <v>0</v>
      </c>
      <c r="Y117" s="104">
        <f t="shared" si="51"/>
        <v>0</v>
      </c>
      <c r="Z117" s="104">
        <f t="shared" si="51"/>
        <v>0</v>
      </c>
      <c r="AA117" s="104">
        <f t="shared" si="51"/>
        <v>0</v>
      </c>
      <c r="AB117" s="104">
        <f t="shared" si="51"/>
        <v>0</v>
      </c>
      <c r="AC117" s="104">
        <f t="shared" si="51"/>
        <v>0</v>
      </c>
      <c r="AD117" s="104">
        <f t="shared" si="51"/>
        <v>0</v>
      </c>
      <c r="AE117" s="104">
        <f t="shared" si="51"/>
        <v>0</v>
      </c>
      <c r="AF117" s="104">
        <f t="shared" si="51"/>
        <v>0</v>
      </c>
      <c r="AG117" s="104">
        <f t="shared" si="51"/>
        <v>0</v>
      </c>
      <c r="AH117" s="104">
        <f t="shared" si="51"/>
        <v>0</v>
      </c>
      <c r="AI117" s="104">
        <f t="shared" si="51"/>
        <v>0</v>
      </c>
      <c r="AJ117" s="104">
        <f t="shared" si="51"/>
        <v>0</v>
      </c>
      <c r="AK117" s="104">
        <f t="shared" si="51"/>
        <v>0</v>
      </c>
      <c r="AL117" s="104">
        <f t="shared" si="51"/>
        <v>0</v>
      </c>
      <c r="AM117" s="104">
        <f t="shared" si="51"/>
        <v>0</v>
      </c>
      <c r="AN117" s="104">
        <f t="shared" si="51"/>
        <v>0</v>
      </c>
      <c r="AO117" s="104">
        <f t="shared" si="51"/>
        <v>0</v>
      </c>
      <c r="AP117" s="104">
        <f t="shared" si="51"/>
        <v>0</v>
      </c>
      <c r="AQ117" s="104">
        <f t="shared" si="51"/>
        <v>0</v>
      </c>
      <c r="AR117" s="104">
        <f t="shared" si="51"/>
        <v>0</v>
      </c>
      <c r="AS117" s="104">
        <f t="shared" si="51"/>
        <v>0</v>
      </c>
      <c r="AT117" s="104">
        <f t="shared" si="51"/>
        <v>0</v>
      </c>
    </row>
    <row r="118" spans="1:46" ht="30" hidden="1" customHeight="1" x14ac:dyDescent="0.25">
      <c r="A118" s="105"/>
      <c r="B118" s="106"/>
      <c r="C118" s="107"/>
      <c r="D118" s="108"/>
      <c r="E118" s="108"/>
      <c r="F118" s="113"/>
      <c r="G118" s="113"/>
      <c r="H118" s="111">
        <f t="shared" si="44"/>
        <v>0</v>
      </c>
      <c r="I118" s="112"/>
      <c r="J118" s="112"/>
      <c r="K118" s="112"/>
      <c r="L118" s="250"/>
      <c r="M118" s="251"/>
      <c r="N118" s="252"/>
      <c r="P118" s="249"/>
      <c r="Q118" s="104">
        <f t="shared" ref="Q118:AT118" si="52">IF(Q$32&lt;$I118,0,IF(Q$32=$I118,$H118,IF(Q$32&gt;((($J118-1)*$K118)+$I118),0,IF(ROUND((Q$32-$I118)/$K118,0)=ROUND((Q$32-$I118)/$K118,1),$H118,0))))</f>
        <v>0</v>
      </c>
      <c r="R118" s="104">
        <f t="shared" si="52"/>
        <v>0</v>
      </c>
      <c r="S118" s="104">
        <f t="shared" si="52"/>
        <v>0</v>
      </c>
      <c r="T118" s="104">
        <f t="shared" si="52"/>
        <v>0</v>
      </c>
      <c r="U118" s="104">
        <f t="shared" si="52"/>
        <v>0</v>
      </c>
      <c r="V118" s="104">
        <f t="shared" si="52"/>
        <v>0</v>
      </c>
      <c r="W118" s="104">
        <f t="shared" si="52"/>
        <v>0</v>
      </c>
      <c r="X118" s="104">
        <f t="shared" si="52"/>
        <v>0</v>
      </c>
      <c r="Y118" s="104">
        <f t="shared" si="52"/>
        <v>0</v>
      </c>
      <c r="Z118" s="104">
        <f t="shared" si="52"/>
        <v>0</v>
      </c>
      <c r="AA118" s="104">
        <f t="shared" si="52"/>
        <v>0</v>
      </c>
      <c r="AB118" s="104">
        <f t="shared" si="52"/>
        <v>0</v>
      </c>
      <c r="AC118" s="104">
        <f t="shared" si="52"/>
        <v>0</v>
      </c>
      <c r="AD118" s="104">
        <f t="shared" si="52"/>
        <v>0</v>
      </c>
      <c r="AE118" s="104">
        <f t="shared" si="52"/>
        <v>0</v>
      </c>
      <c r="AF118" s="104">
        <f t="shared" si="52"/>
        <v>0</v>
      </c>
      <c r="AG118" s="104">
        <f t="shared" si="52"/>
        <v>0</v>
      </c>
      <c r="AH118" s="104">
        <f t="shared" si="52"/>
        <v>0</v>
      </c>
      <c r="AI118" s="104">
        <f t="shared" si="52"/>
        <v>0</v>
      </c>
      <c r="AJ118" s="104">
        <f t="shared" si="52"/>
        <v>0</v>
      </c>
      <c r="AK118" s="104">
        <f t="shared" si="52"/>
        <v>0</v>
      </c>
      <c r="AL118" s="104">
        <f t="shared" si="52"/>
        <v>0</v>
      </c>
      <c r="AM118" s="104">
        <f t="shared" si="52"/>
        <v>0</v>
      </c>
      <c r="AN118" s="104">
        <f t="shared" si="52"/>
        <v>0</v>
      </c>
      <c r="AO118" s="104">
        <f t="shared" si="52"/>
        <v>0</v>
      </c>
      <c r="AP118" s="104">
        <f t="shared" si="52"/>
        <v>0</v>
      </c>
      <c r="AQ118" s="104">
        <f t="shared" si="52"/>
        <v>0</v>
      </c>
      <c r="AR118" s="104">
        <f t="shared" si="52"/>
        <v>0</v>
      </c>
      <c r="AS118" s="104">
        <f t="shared" si="52"/>
        <v>0</v>
      </c>
      <c r="AT118" s="104">
        <f t="shared" si="52"/>
        <v>0</v>
      </c>
    </row>
    <row r="119" spans="1:46" ht="30" hidden="1" customHeight="1" x14ac:dyDescent="0.25">
      <c r="A119" s="105"/>
      <c r="B119" s="106"/>
      <c r="C119" s="107"/>
      <c r="D119" s="108"/>
      <c r="E119" s="108"/>
      <c r="F119" s="113"/>
      <c r="G119" s="113"/>
      <c r="H119" s="111">
        <f t="shared" si="44"/>
        <v>0</v>
      </c>
      <c r="I119" s="112"/>
      <c r="J119" s="112"/>
      <c r="K119" s="112"/>
      <c r="L119" s="250"/>
      <c r="M119" s="251"/>
      <c r="N119" s="252"/>
      <c r="P119" s="249"/>
      <c r="Q119" s="104">
        <f t="shared" ref="Q119:AT119" si="53">IF(Q$32&lt;$I119,0,IF(Q$32=$I119,$H119,IF(Q$32&gt;((($J119-1)*$K119)+$I119),0,IF(ROUND((Q$32-$I119)/$K119,0)=ROUND((Q$32-$I119)/$K119,1),$H119,0))))</f>
        <v>0</v>
      </c>
      <c r="R119" s="104">
        <f t="shared" si="53"/>
        <v>0</v>
      </c>
      <c r="S119" s="104">
        <f t="shared" si="53"/>
        <v>0</v>
      </c>
      <c r="T119" s="104">
        <f t="shared" si="53"/>
        <v>0</v>
      </c>
      <c r="U119" s="104">
        <f t="shared" si="53"/>
        <v>0</v>
      </c>
      <c r="V119" s="104">
        <f t="shared" si="53"/>
        <v>0</v>
      </c>
      <c r="W119" s="104">
        <f t="shared" si="53"/>
        <v>0</v>
      </c>
      <c r="X119" s="104">
        <f t="shared" si="53"/>
        <v>0</v>
      </c>
      <c r="Y119" s="104">
        <f t="shared" si="53"/>
        <v>0</v>
      </c>
      <c r="Z119" s="104">
        <f t="shared" si="53"/>
        <v>0</v>
      </c>
      <c r="AA119" s="104">
        <f t="shared" si="53"/>
        <v>0</v>
      </c>
      <c r="AB119" s="104">
        <f t="shared" si="53"/>
        <v>0</v>
      </c>
      <c r="AC119" s="104">
        <f t="shared" si="53"/>
        <v>0</v>
      </c>
      <c r="AD119" s="104">
        <f t="shared" si="53"/>
        <v>0</v>
      </c>
      <c r="AE119" s="104">
        <f t="shared" si="53"/>
        <v>0</v>
      </c>
      <c r="AF119" s="104">
        <f t="shared" si="53"/>
        <v>0</v>
      </c>
      <c r="AG119" s="104">
        <f t="shared" si="53"/>
        <v>0</v>
      </c>
      <c r="AH119" s="104">
        <f t="shared" si="53"/>
        <v>0</v>
      </c>
      <c r="AI119" s="104">
        <f t="shared" si="53"/>
        <v>0</v>
      </c>
      <c r="AJ119" s="104">
        <f t="shared" si="53"/>
        <v>0</v>
      </c>
      <c r="AK119" s="104">
        <f t="shared" si="53"/>
        <v>0</v>
      </c>
      <c r="AL119" s="104">
        <f t="shared" si="53"/>
        <v>0</v>
      </c>
      <c r="AM119" s="104">
        <f t="shared" si="53"/>
        <v>0</v>
      </c>
      <c r="AN119" s="104">
        <f t="shared" si="53"/>
        <v>0</v>
      </c>
      <c r="AO119" s="104">
        <f t="shared" si="53"/>
        <v>0</v>
      </c>
      <c r="AP119" s="104">
        <f t="shared" si="53"/>
        <v>0</v>
      </c>
      <c r="AQ119" s="104">
        <f t="shared" si="53"/>
        <v>0</v>
      </c>
      <c r="AR119" s="104">
        <f t="shared" si="53"/>
        <v>0</v>
      </c>
      <c r="AS119" s="104">
        <f t="shared" si="53"/>
        <v>0</v>
      </c>
      <c r="AT119" s="104">
        <f t="shared" si="53"/>
        <v>0</v>
      </c>
    </row>
    <row r="120" spans="1:46" ht="30" hidden="1" customHeight="1" x14ac:dyDescent="0.25">
      <c r="A120" s="105"/>
      <c r="B120" s="106"/>
      <c r="C120" s="107"/>
      <c r="D120" s="108"/>
      <c r="E120" s="109"/>
      <c r="F120" s="113"/>
      <c r="G120" s="113"/>
      <c r="H120" s="111">
        <f t="shared" si="44"/>
        <v>0</v>
      </c>
      <c r="I120" s="112"/>
      <c r="J120" s="112"/>
      <c r="K120" s="112"/>
      <c r="L120" s="250"/>
      <c r="M120" s="251"/>
      <c r="N120" s="252"/>
      <c r="P120" s="249"/>
      <c r="Q120" s="104">
        <f t="shared" ref="Q120:AT120" si="54">IF(Q$32&lt;$I120,0,IF(Q$32=$I120,$H120,IF(Q$32&gt;((($J120-1)*$K120)+$I120),0,IF(ROUND((Q$32-$I120)/$K120,0)=ROUND((Q$32-$I120)/$K120,1),$H120,0))))</f>
        <v>0</v>
      </c>
      <c r="R120" s="104">
        <f t="shared" si="54"/>
        <v>0</v>
      </c>
      <c r="S120" s="104">
        <f t="shared" si="54"/>
        <v>0</v>
      </c>
      <c r="T120" s="104">
        <f t="shared" si="54"/>
        <v>0</v>
      </c>
      <c r="U120" s="104">
        <f t="shared" si="54"/>
        <v>0</v>
      </c>
      <c r="V120" s="104">
        <f t="shared" si="54"/>
        <v>0</v>
      </c>
      <c r="W120" s="104">
        <f t="shared" si="54"/>
        <v>0</v>
      </c>
      <c r="X120" s="104">
        <f t="shared" si="54"/>
        <v>0</v>
      </c>
      <c r="Y120" s="104">
        <f t="shared" si="54"/>
        <v>0</v>
      </c>
      <c r="Z120" s="104">
        <f t="shared" si="54"/>
        <v>0</v>
      </c>
      <c r="AA120" s="104">
        <f t="shared" si="54"/>
        <v>0</v>
      </c>
      <c r="AB120" s="104">
        <f t="shared" si="54"/>
        <v>0</v>
      </c>
      <c r="AC120" s="104">
        <f t="shared" si="54"/>
        <v>0</v>
      </c>
      <c r="AD120" s="104">
        <f t="shared" si="54"/>
        <v>0</v>
      </c>
      <c r="AE120" s="104">
        <f t="shared" si="54"/>
        <v>0</v>
      </c>
      <c r="AF120" s="104">
        <f t="shared" si="54"/>
        <v>0</v>
      </c>
      <c r="AG120" s="104">
        <f t="shared" si="54"/>
        <v>0</v>
      </c>
      <c r="AH120" s="104">
        <f t="shared" si="54"/>
        <v>0</v>
      </c>
      <c r="AI120" s="104">
        <f t="shared" si="54"/>
        <v>0</v>
      </c>
      <c r="AJ120" s="104">
        <f t="shared" si="54"/>
        <v>0</v>
      </c>
      <c r="AK120" s="104">
        <f t="shared" si="54"/>
        <v>0</v>
      </c>
      <c r="AL120" s="104">
        <f t="shared" si="54"/>
        <v>0</v>
      </c>
      <c r="AM120" s="104">
        <f t="shared" si="54"/>
        <v>0</v>
      </c>
      <c r="AN120" s="104">
        <f t="shared" si="54"/>
        <v>0</v>
      </c>
      <c r="AO120" s="104">
        <f t="shared" si="54"/>
        <v>0</v>
      </c>
      <c r="AP120" s="104">
        <f t="shared" si="54"/>
        <v>0</v>
      </c>
      <c r="AQ120" s="104">
        <f t="shared" si="54"/>
        <v>0</v>
      </c>
      <c r="AR120" s="104">
        <f t="shared" si="54"/>
        <v>0</v>
      </c>
      <c r="AS120" s="104">
        <f t="shared" si="54"/>
        <v>0</v>
      </c>
      <c r="AT120" s="104">
        <f t="shared" si="54"/>
        <v>0</v>
      </c>
    </row>
    <row r="121" spans="1:46" ht="30" hidden="1" customHeight="1" x14ac:dyDescent="0.25">
      <c r="A121" s="105"/>
      <c r="B121" s="106"/>
      <c r="C121" s="107"/>
      <c r="D121" s="108"/>
      <c r="E121" s="108"/>
      <c r="F121" s="113"/>
      <c r="G121" s="113"/>
      <c r="H121" s="111">
        <f t="shared" si="44"/>
        <v>0</v>
      </c>
      <c r="I121" s="112"/>
      <c r="J121" s="112"/>
      <c r="K121" s="112"/>
      <c r="L121" s="250"/>
      <c r="M121" s="251"/>
      <c r="N121" s="252"/>
      <c r="P121" s="249"/>
      <c r="Q121" s="104">
        <f t="shared" ref="Q121:AT121" si="55">IF(Q$32&lt;$I121,0,IF(Q$32=$I121,$H121,IF(Q$32&gt;((($J121-1)*$K121)+$I121),0,IF(ROUND((Q$32-$I121)/$K121,0)=ROUND((Q$32-$I121)/$K121,1),$H121,0))))</f>
        <v>0</v>
      </c>
      <c r="R121" s="104">
        <f t="shared" si="55"/>
        <v>0</v>
      </c>
      <c r="S121" s="104">
        <f t="shared" si="55"/>
        <v>0</v>
      </c>
      <c r="T121" s="104">
        <f t="shared" si="55"/>
        <v>0</v>
      </c>
      <c r="U121" s="104">
        <f t="shared" si="55"/>
        <v>0</v>
      </c>
      <c r="V121" s="104">
        <f t="shared" si="55"/>
        <v>0</v>
      </c>
      <c r="W121" s="104">
        <f t="shared" si="55"/>
        <v>0</v>
      </c>
      <c r="X121" s="104">
        <f t="shared" si="55"/>
        <v>0</v>
      </c>
      <c r="Y121" s="104">
        <f t="shared" si="55"/>
        <v>0</v>
      </c>
      <c r="Z121" s="104">
        <f t="shared" si="55"/>
        <v>0</v>
      </c>
      <c r="AA121" s="104">
        <f t="shared" si="55"/>
        <v>0</v>
      </c>
      <c r="AB121" s="104">
        <f t="shared" si="55"/>
        <v>0</v>
      </c>
      <c r="AC121" s="104">
        <f t="shared" si="55"/>
        <v>0</v>
      </c>
      <c r="AD121" s="104">
        <f t="shared" si="55"/>
        <v>0</v>
      </c>
      <c r="AE121" s="104">
        <f t="shared" si="55"/>
        <v>0</v>
      </c>
      <c r="AF121" s="104">
        <f t="shared" si="55"/>
        <v>0</v>
      </c>
      <c r="AG121" s="104">
        <f t="shared" si="55"/>
        <v>0</v>
      </c>
      <c r="AH121" s="104">
        <f t="shared" si="55"/>
        <v>0</v>
      </c>
      <c r="AI121" s="104">
        <f t="shared" si="55"/>
        <v>0</v>
      </c>
      <c r="AJ121" s="104">
        <f t="shared" si="55"/>
        <v>0</v>
      </c>
      <c r="AK121" s="104">
        <f t="shared" si="55"/>
        <v>0</v>
      </c>
      <c r="AL121" s="104">
        <f t="shared" si="55"/>
        <v>0</v>
      </c>
      <c r="AM121" s="104">
        <f t="shared" si="55"/>
        <v>0</v>
      </c>
      <c r="AN121" s="104">
        <f t="shared" si="55"/>
        <v>0</v>
      </c>
      <c r="AO121" s="104">
        <f t="shared" si="55"/>
        <v>0</v>
      </c>
      <c r="AP121" s="104">
        <f t="shared" si="55"/>
        <v>0</v>
      </c>
      <c r="AQ121" s="104">
        <f t="shared" si="55"/>
        <v>0</v>
      </c>
      <c r="AR121" s="104">
        <f t="shared" si="55"/>
        <v>0</v>
      </c>
      <c r="AS121" s="104">
        <f t="shared" si="55"/>
        <v>0</v>
      </c>
      <c r="AT121" s="104">
        <f t="shared" si="55"/>
        <v>0</v>
      </c>
    </row>
    <row r="122" spans="1:46" ht="30" hidden="1" customHeight="1" x14ac:dyDescent="0.25">
      <c r="A122" s="117"/>
      <c r="B122" s="118"/>
      <c r="C122" s="119"/>
      <c r="D122" s="120"/>
      <c r="E122" s="120"/>
      <c r="F122" s="121"/>
      <c r="G122" s="121"/>
      <c r="H122" s="122">
        <f t="shared" si="44"/>
        <v>0</v>
      </c>
      <c r="I122" s="123"/>
      <c r="J122" s="123"/>
      <c r="K122" s="123"/>
      <c r="L122" s="253"/>
      <c r="M122" s="254"/>
      <c r="N122" s="255"/>
      <c r="P122" s="249"/>
      <c r="Q122" s="104">
        <f t="shared" ref="Q122:AT122" si="56">IF(Q$32&lt;$I122,0,IF(Q$32=$I122,$H122,IF(Q$32&gt;((($J122-1)*$K122)+$I122),0,IF(ROUND((Q$32-$I122)/$K122,0)=ROUND((Q$32-$I122)/$K122,1),$H122,0))))</f>
        <v>0</v>
      </c>
      <c r="R122" s="104">
        <f t="shared" si="56"/>
        <v>0</v>
      </c>
      <c r="S122" s="104">
        <f t="shared" si="56"/>
        <v>0</v>
      </c>
      <c r="T122" s="104">
        <f t="shared" si="56"/>
        <v>0</v>
      </c>
      <c r="U122" s="104">
        <f t="shared" si="56"/>
        <v>0</v>
      </c>
      <c r="V122" s="104">
        <f t="shared" si="56"/>
        <v>0</v>
      </c>
      <c r="W122" s="104">
        <f t="shared" si="56"/>
        <v>0</v>
      </c>
      <c r="X122" s="104">
        <f t="shared" si="56"/>
        <v>0</v>
      </c>
      <c r="Y122" s="104">
        <f t="shared" si="56"/>
        <v>0</v>
      </c>
      <c r="Z122" s="104">
        <f t="shared" si="56"/>
        <v>0</v>
      </c>
      <c r="AA122" s="104">
        <f t="shared" si="56"/>
        <v>0</v>
      </c>
      <c r="AB122" s="104">
        <f t="shared" si="56"/>
        <v>0</v>
      </c>
      <c r="AC122" s="104">
        <f t="shared" si="56"/>
        <v>0</v>
      </c>
      <c r="AD122" s="104">
        <f t="shared" si="56"/>
        <v>0</v>
      </c>
      <c r="AE122" s="104">
        <f t="shared" si="56"/>
        <v>0</v>
      </c>
      <c r="AF122" s="104">
        <f t="shared" si="56"/>
        <v>0</v>
      </c>
      <c r="AG122" s="104">
        <f t="shared" si="56"/>
        <v>0</v>
      </c>
      <c r="AH122" s="104">
        <f t="shared" si="56"/>
        <v>0</v>
      </c>
      <c r="AI122" s="104">
        <f t="shared" si="56"/>
        <v>0</v>
      </c>
      <c r="AJ122" s="104">
        <f t="shared" si="56"/>
        <v>0</v>
      </c>
      <c r="AK122" s="104">
        <f t="shared" si="56"/>
        <v>0</v>
      </c>
      <c r="AL122" s="104">
        <f t="shared" si="56"/>
        <v>0</v>
      </c>
      <c r="AM122" s="104">
        <f t="shared" si="56"/>
        <v>0</v>
      </c>
      <c r="AN122" s="104">
        <f t="shared" si="56"/>
        <v>0</v>
      </c>
      <c r="AO122" s="104">
        <f t="shared" si="56"/>
        <v>0</v>
      </c>
      <c r="AP122" s="104">
        <f t="shared" si="56"/>
        <v>0</v>
      </c>
      <c r="AQ122" s="104">
        <f t="shared" si="56"/>
        <v>0</v>
      </c>
      <c r="AR122" s="104">
        <f t="shared" si="56"/>
        <v>0</v>
      </c>
      <c r="AS122" s="104">
        <f t="shared" si="56"/>
        <v>0</v>
      </c>
      <c r="AT122" s="104">
        <f t="shared" si="56"/>
        <v>0</v>
      </c>
    </row>
    <row r="123" spans="1:46" ht="30" customHeight="1" x14ac:dyDescent="0.25">
      <c r="P123" s="124" t="s">
        <v>53</v>
      </c>
      <c r="Q123" s="103">
        <f t="shared" ref="Q123:AT123" si="57">SUM(Q107:Q122)</f>
        <v>101000</v>
      </c>
      <c r="R123" s="103">
        <f t="shared" si="57"/>
        <v>116600</v>
      </c>
      <c r="S123" s="104">
        <f t="shared" si="57"/>
        <v>15600</v>
      </c>
      <c r="T123" s="104">
        <f t="shared" si="57"/>
        <v>15600</v>
      </c>
      <c r="U123" s="104">
        <f t="shared" si="57"/>
        <v>15600</v>
      </c>
      <c r="V123" s="104">
        <f t="shared" si="57"/>
        <v>15600</v>
      </c>
      <c r="W123" s="104">
        <f t="shared" si="57"/>
        <v>15600</v>
      </c>
      <c r="X123" s="104">
        <f t="shared" si="57"/>
        <v>15600</v>
      </c>
      <c r="Y123" s="104">
        <f t="shared" si="57"/>
        <v>15600</v>
      </c>
      <c r="Z123" s="104">
        <f t="shared" si="57"/>
        <v>15600</v>
      </c>
      <c r="AA123" s="104">
        <f t="shared" si="57"/>
        <v>15600</v>
      </c>
      <c r="AB123" s="104">
        <f t="shared" si="57"/>
        <v>15600</v>
      </c>
      <c r="AC123" s="104">
        <f t="shared" si="57"/>
        <v>15600</v>
      </c>
      <c r="AD123" s="104">
        <f t="shared" si="57"/>
        <v>15600</v>
      </c>
      <c r="AE123" s="104">
        <f t="shared" si="57"/>
        <v>15600</v>
      </c>
      <c r="AF123" s="104">
        <f t="shared" si="57"/>
        <v>15600</v>
      </c>
      <c r="AG123" s="104">
        <f t="shared" si="57"/>
        <v>0</v>
      </c>
      <c r="AH123" s="104">
        <f t="shared" si="57"/>
        <v>0</v>
      </c>
      <c r="AI123" s="104">
        <f t="shared" si="57"/>
        <v>0</v>
      </c>
      <c r="AJ123" s="104">
        <f t="shared" si="57"/>
        <v>0</v>
      </c>
      <c r="AK123" s="104">
        <f t="shared" si="57"/>
        <v>0</v>
      </c>
      <c r="AL123" s="104">
        <f t="shared" si="57"/>
        <v>0</v>
      </c>
      <c r="AM123" s="104">
        <f t="shared" si="57"/>
        <v>0</v>
      </c>
      <c r="AN123" s="104">
        <f t="shared" si="57"/>
        <v>0</v>
      </c>
      <c r="AO123" s="104">
        <f t="shared" si="57"/>
        <v>0</v>
      </c>
      <c r="AP123" s="104">
        <f t="shared" si="57"/>
        <v>0</v>
      </c>
      <c r="AQ123" s="104">
        <f t="shared" si="57"/>
        <v>0</v>
      </c>
      <c r="AR123" s="104">
        <f t="shared" si="57"/>
        <v>0</v>
      </c>
      <c r="AS123" s="104">
        <f t="shared" si="57"/>
        <v>0</v>
      </c>
      <c r="AT123" s="104">
        <f t="shared" si="57"/>
        <v>0</v>
      </c>
    </row>
    <row r="124" spans="1:4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row>
    <row r="125" spans="1:46" ht="15" customHeight="1" x14ac:dyDescent="0.25">
      <c r="A125" s="269" t="s">
        <v>27</v>
      </c>
      <c r="B125" s="268"/>
      <c r="C125" s="268"/>
      <c r="D125" s="268"/>
      <c r="E125" s="268"/>
      <c r="F125" s="268"/>
      <c r="G125" s="268"/>
      <c r="H125" s="268"/>
      <c r="I125" s="268"/>
      <c r="J125" s="268"/>
      <c r="K125" s="268"/>
      <c r="L125" s="28"/>
      <c r="M125" s="29"/>
      <c r="N125" s="29"/>
      <c r="O125" s="29"/>
      <c r="P125" s="30"/>
      <c r="Q125" s="30"/>
      <c r="R125" s="30"/>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row>
    <row r="126" spans="1:46" ht="15" customHeight="1" x14ac:dyDescent="0.25">
      <c r="A126" s="32"/>
      <c r="B126" s="33"/>
      <c r="C126" s="33"/>
      <c r="D126" s="33"/>
      <c r="E126" s="33"/>
      <c r="F126" s="33"/>
      <c r="G126" s="34"/>
      <c r="H126" s="33"/>
      <c r="I126" s="33"/>
      <c r="J126" s="33"/>
      <c r="K126" s="33"/>
      <c r="L126" s="33"/>
      <c r="M126" s="33"/>
      <c r="N126" s="33"/>
      <c r="O126" s="33"/>
      <c r="P126" s="35"/>
      <c r="Q126" s="35"/>
      <c r="R126" s="35"/>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row>
    <row r="127" spans="1:46" ht="15" customHeight="1" x14ac:dyDescent="0.25">
      <c r="A127" s="37"/>
      <c r="B127" s="38"/>
      <c r="C127" s="38"/>
      <c r="D127" s="38"/>
      <c r="E127" s="38"/>
      <c r="F127" s="38"/>
      <c r="G127" s="39"/>
      <c r="H127" s="38"/>
      <c r="I127" s="38"/>
      <c r="J127" s="40"/>
      <c r="K127" s="10"/>
      <c r="L127" s="10"/>
      <c r="M127" s="10"/>
      <c r="N127" s="10"/>
      <c r="O127" s="10"/>
      <c r="P127" s="6"/>
      <c r="Q127" s="6"/>
      <c r="R127" s="6"/>
    </row>
    <row r="128" spans="1:46" ht="15" customHeight="1" x14ac:dyDescent="0.25">
      <c r="A128" s="7" t="s">
        <v>28</v>
      </c>
      <c r="B128" s="139"/>
      <c r="C128" s="42"/>
      <c r="D128" s="42"/>
      <c r="E128" s="42"/>
      <c r="F128" s="42"/>
      <c r="G128" s="43"/>
      <c r="H128" s="42"/>
      <c r="I128" s="42"/>
      <c r="J128" s="9"/>
      <c r="K128" s="10"/>
      <c r="L128" s="10"/>
      <c r="M128" s="10"/>
      <c r="N128" s="10"/>
      <c r="O128" s="10"/>
      <c r="P128" s="6"/>
      <c r="Q128" s="6"/>
      <c r="R128" s="6"/>
    </row>
    <row r="129" spans="1:46" ht="14.25" customHeight="1" x14ac:dyDescent="0.25">
      <c r="A129" s="7" t="s">
        <v>30</v>
      </c>
      <c r="B129" s="139"/>
      <c r="C129" s="45"/>
      <c r="D129" s="45"/>
      <c r="E129" s="45"/>
      <c r="F129" s="46"/>
      <c r="G129" s="45"/>
      <c r="H129" s="46"/>
      <c r="I129" s="45"/>
      <c r="J129" s="47"/>
      <c r="K129" s="48"/>
    </row>
    <row r="130" spans="1:46" ht="14.25" customHeight="1" x14ac:dyDescent="0.25">
      <c r="A130" s="7"/>
      <c r="B130" s="46"/>
      <c r="C130" s="46"/>
      <c r="D130" s="45"/>
      <c r="E130" s="46"/>
      <c r="F130" s="46"/>
      <c r="G130" s="46"/>
      <c r="H130" s="46"/>
      <c r="I130" s="46"/>
      <c r="J130" s="49"/>
      <c r="K130" s="50"/>
    </row>
    <row r="131" spans="1:46" x14ac:dyDescent="0.25">
      <c r="A131" s="51" t="s">
        <v>32</v>
      </c>
      <c r="B131" s="279" t="s">
        <v>368</v>
      </c>
      <c r="C131" s="251"/>
      <c r="D131" s="251"/>
      <c r="E131" s="251"/>
      <c r="F131" s="251"/>
      <c r="G131" s="251"/>
      <c r="H131" s="251"/>
      <c r="I131" s="257"/>
      <c r="J131" s="52"/>
      <c r="L131" s="271" t="s">
        <v>33</v>
      </c>
      <c r="M131" s="272"/>
    </row>
    <row r="132" spans="1:46" ht="15.75" customHeight="1" x14ac:dyDescent="0.25">
      <c r="A132" s="53" t="s">
        <v>34</v>
      </c>
      <c r="B132" s="273" t="s">
        <v>369</v>
      </c>
      <c r="C132" s="274"/>
      <c r="D132" s="274"/>
      <c r="E132" s="274"/>
      <c r="F132" s="274"/>
      <c r="G132" s="274"/>
      <c r="H132" s="274"/>
      <c r="I132" s="274"/>
      <c r="J132" s="52"/>
      <c r="L132" s="54" t="s">
        <v>25</v>
      </c>
      <c r="M132" s="55" t="s">
        <v>26</v>
      </c>
    </row>
    <row r="133" spans="1:46" x14ac:dyDescent="0.25">
      <c r="A133" s="53" t="s">
        <v>35</v>
      </c>
      <c r="B133" s="297" t="s">
        <v>370</v>
      </c>
      <c r="C133" s="268"/>
      <c r="D133" s="268"/>
      <c r="E133" s="268"/>
      <c r="F133" s="268"/>
      <c r="G133" s="268"/>
      <c r="H133" s="268"/>
      <c r="I133" s="268"/>
      <c r="J133" s="52"/>
      <c r="L133" s="56">
        <f>$L$10</f>
        <v>0</v>
      </c>
      <c r="M133" s="57">
        <f t="array" ref="M133">NPV(L133,Q160:AT160)</f>
        <v>2199000</v>
      </c>
      <c r="O133" s="58"/>
    </row>
    <row r="134" spans="1:46" ht="15.75" customHeight="1" x14ac:dyDescent="0.25">
      <c r="A134" s="53" t="s">
        <v>36</v>
      </c>
      <c r="B134" s="278" t="s">
        <v>371</v>
      </c>
      <c r="C134" s="268"/>
      <c r="D134" s="268"/>
      <c r="E134" s="268"/>
      <c r="F134" s="268"/>
      <c r="G134" s="268"/>
      <c r="H134" s="268"/>
      <c r="I134" s="268"/>
      <c r="J134" s="52"/>
      <c r="L134" s="56">
        <f>$L$11</f>
        <v>0.03</v>
      </c>
      <c r="M134" s="57">
        <f t="array" ref="M134">NPV(L134,Q160:AT160)</f>
        <v>1656300.741028927</v>
      </c>
    </row>
    <row r="135" spans="1:46" ht="14.25" customHeight="1" x14ac:dyDescent="0.25">
      <c r="A135" s="59"/>
      <c r="B135" s="60"/>
      <c r="C135" s="60"/>
      <c r="D135" s="60"/>
      <c r="E135" s="60"/>
      <c r="F135" s="61"/>
      <c r="G135" s="62"/>
      <c r="H135" s="63"/>
      <c r="I135" s="63"/>
      <c r="J135" s="64"/>
      <c r="L135" s="65">
        <f>$L$12</f>
        <v>7.0000000000000007E-2</v>
      </c>
      <c r="M135" s="66">
        <f t="array" ref="M135">NPV(L135,Q160:AT160)</f>
        <v>1189283.2586279165</v>
      </c>
    </row>
    <row r="136" spans="1:46" ht="14.25" customHeight="1" x14ac:dyDescent="0.25">
      <c r="A136" s="67"/>
      <c r="B136" s="48"/>
      <c r="C136" s="48"/>
      <c r="D136" s="48"/>
      <c r="E136" s="48"/>
      <c r="F136" s="50"/>
      <c r="G136" s="68"/>
    </row>
    <row r="137" spans="1:46" ht="14.25" customHeight="1" x14ac:dyDescent="0.25">
      <c r="A137" s="67"/>
      <c r="B137" s="48"/>
      <c r="C137" s="48"/>
      <c r="D137" s="48"/>
      <c r="E137" s="48"/>
      <c r="F137" s="50"/>
      <c r="G137" s="68"/>
      <c r="H137" s="69"/>
      <c r="I137" s="70"/>
      <c r="J137" s="71"/>
      <c r="K137" s="71"/>
    </row>
    <row r="138" spans="1:46" ht="15.75" customHeight="1" x14ac:dyDescent="0.25">
      <c r="A138" s="72" t="s">
        <v>37</v>
      </c>
      <c r="B138" s="73">
        <v>0.5</v>
      </c>
      <c r="C138" s="74"/>
      <c r="D138" s="74"/>
      <c r="E138" s="74"/>
      <c r="F138" s="75"/>
      <c r="H138" s="69"/>
      <c r="I138" s="70"/>
      <c r="J138" s="71"/>
      <c r="K138" s="71"/>
    </row>
    <row r="139" spans="1:46" ht="15" customHeight="1" x14ac:dyDescent="0.25">
      <c r="A139" s="76" t="s">
        <v>39</v>
      </c>
      <c r="B139" s="77">
        <v>0.8</v>
      </c>
      <c r="C139" s="44"/>
      <c r="D139" s="44"/>
      <c r="E139" s="44"/>
      <c r="F139" s="78"/>
      <c r="H139" s="69"/>
      <c r="I139" s="79"/>
      <c r="J139" s="58"/>
      <c r="K139" s="58"/>
      <c r="L139" s="80"/>
      <c r="M139" s="80"/>
      <c r="N139" s="80"/>
      <c r="O139" s="80"/>
    </row>
    <row r="140" spans="1:46" ht="14.25" customHeight="1" x14ac:dyDescent="0.25">
      <c r="A140" s="81" t="s">
        <v>41</v>
      </c>
      <c r="B140" s="82">
        <f>B138*B139</f>
        <v>0.4</v>
      </c>
      <c r="C140" s="83"/>
      <c r="D140" s="84"/>
      <c r="E140" s="84"/>
      <c r="F140" s="64"/>
      <c r="H140" s="69"/>
      <c r="I140" s="85"/>
      <c r="J140" s="86"/>
      <c r="K140" s="86"/>
    </row>
    <row r="141" spans="1:46" ht="14.25" customHeight="1" x14ac:dyDescent="0.25">
      <c r="H141" s="69"/>
      <c r="I141" s="85"/>
      <c r="J141" s="86"/>
      <c r="K141" s="86"/>
      <c r="L141" s="87"/>
      <c r="P141" s="88" t="s">
        <v>42</v>
      </c>
    </row>
    <row r="142" spans="1:46" ht="14.25" customHeight="1" x14ac:dyDescent="0.25">
      <c r="C142" s="33"/>
      <c r="D142" s="89"/>
      <c r="E142" s="89"/>
      <c r="L142" s="87"/>
      <c r="P142" s="88"/>
      <c r="Q142" s="267" t="s">
        <v>43</v>
      </c>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row>
    <row r="143" spans="1:46" ht="14.25" customHeight="1" x14ac:dyDescent="0.25">
      <c r="A143" s="90" t="s">
        <v>44</v>
      </c>
      <c r="B143" s="91" t="s">
        <v>45</v>
      </c>
      <c r="C143" s="91" t="s">
        <v>16</v>
      </c>
      <c r="D143" s="92" t="s">
        <v>17</v>
      </c>
      <c r="E143" s="92" t="s">
        <v>46</v>
      </c>
      <c r="F143" s="91" t="s">
        <v>47</v>
      </c>
      <c r="G143" s="91" t="s">
        <v>48</v>
      </c>
      <c r="H143" s="93" t="s">
        <v>18</v>
      </c>
      <c r="I143" s="92" t="s">
        <v>19</v>
      </c>
      <c r="J143" s="92" t="s">
        <v>49</v>
      </c>
      <c r="K143" s="92" t="s">
        <v>50</v>
      </c>
      <c r="L143" s="259" t="s">
        <v>20</v>
      </c>
      <c r="M143" s="260"/>
      <c r="N143" s="261"/>
      <c r="Q143" s="94">
        <v>1</v>
      </c>
      <c r="R143" s="94">
        <v>2</v>
      </c>
      <c r="S143" s="94">
        <v>3</v>
      </c>
      <c r="T143" s="94">
        <v>4</v>
      </c>
      <c r="U143" s="94">
        <v>5</v>
      </c>
      <c r="V143" s="94">
        <v>6</v>
      </c>
      <c r="W143" s="94">
        <v>7</v>
      </c>
      <c r="X143" s="94">
        <v>8</v>
      </c>
      <c r="Y143" s="94">
        <v>9</v>
      </c>
      <c r="Z143" s="94">
        <v>10</v>
      </c>
      <c r="AA143" s="94">
        <v>11</v>
      </c>
      <c r="AB143" s="94">
        <v>12</v>
      </c>
      <c r="AC143" s="94">
        <v>13</v>
      </c>
      <c r="AD143" s="94">
        <v>14</v>
      </c>
      <c r="AE143" s="94">
        <v>15</v>
      </c>
      <c r="AF143" s="94">
        <v>16</v>
      </c>
      <c r="AG143" s="94">
        <v>17</v>
      </c>
      <c r="AH143" s="94">
        <v>18</v>
      </c>
      <c r="AI143" s="94">
        <v>19</v>
      </c>
      <c r="AJ143" s="94">
        <v>20</v>
      </c>
      <c r="AK143" s="94">
        <v>21</v>
      </c>
      <c r="AL143" s="94">
        <v>22</v>
      </c>
      <c r="AM143" s="94">
        <v>23</v>
      </c>
      <c r="AN143" s="94">
        <v>24</v>
      </c>
      <c r="AO143" s="94">
        <v>25</v>
      </c>
      <c r="AP143" s="94">
        <v>26</v>
      </c>
      <c r="AQ143" s="94">
        <v>27</v>
      </c>
      <c r="AR143" s="94">
        <v>28</v>
      </c>
      <c r="AS143" s="94">
        <v>29</v>
      </c>
      <c r="AT143" s="94">
        <v>30</v>
      </c>
    </row>
    <row r="144" spans="1:46" ht="30" customHeight="1" x14ac:dyDescent="0.25">
      <c r="A144" s="95" t="s">
        <v>0</v>
      </c>
      <c r="B144" s="96" t="s">
        <v>140</v>
      </c>
      <c r="C144" s="97" t="s">
        <v>141</v>
      </c>
      <c r="D144" s="98">
        <v>1</v>
      </c>
      <c r="E144" s="99">
        <v>65000</v>
      </c>
      <c r="F144" s="100"/>
      <c r="G144" s="100"/>
      <c r="H144" s="111">
        <f t="shared" ref="H144:H145" si="58">(D144*E144)*1.2</f>
        <v>78000</v>
      </c>
      <c r="I144" s="102">
        <v>5</v>
      </c>
      <c r="J144" s="102">
        <v>4</v>
      </c>
      <c r="K144" s="102">
        <v>4</v>
      </c>
      <c r="L144" s="286" t="s">
        <v>372</v>
      </c>
      <c r="M144" s="263"/>
      <c r="N144" s="258"/>
      <c r="P144" s="248" t="s">
        <v>51</v>
      </c>
      <c r="Q144" s="103">
        <f t="shared" ref="Q144:AT144" si="59">IF(Q$32&lt;$I144,0,IF(Q$32=$I144,$H144,IF(Q$32&gt;((($J144-1)*$K144)+$I144),0,IF(ROUND((Q$32-$I144)/$K144,0)=ROUND((Q$32-$I144)/$K144,1),$H144,0))))</f>
        <v>0</v>
      </c>
      <c r="R144" s="104">
        <f t="shared" si="59"/>
        <v>0</v>
      </c>
      <c r="S144" s="104">
        <f t="shared" si="59"/>
        <v>0</v>
      </c>
      <c r="T144" s="104">
        <f t="shared" si="59"/>
        <v>0</v>
      </c>
      <c r="U144" s="103">
        <f t="shared" si="59"/>
        <v>78000</v>
      </c>
      <c r="V144" s="104">
        <f t="shared" si="59"/>
        <v>0</v>
      </c>
      <c r="W144" s="104">
        <f t="shared" si="59"/>
        <v>0</v>
      </c>
      <c r="X144" s="104">
        <f t="shared" si="59"/>
        <v>0</v>
      </c>
      <c r="Y144" s="103">
        <f t="shared" si="59"/>
        <v>78000</v>
      </c>
      <c r="Z144" s="104">
        <f t="shared" si="59"/>
        <v>0</v>
      </c>
      <c r="AA144" s="104">
        <f t="shared" si="59"/>
        <v>0</v>
      </c>
      <c r="AB144" s="104">
        <f t="shared" si="59"/>
        <v>0</v>
      </c>
      <c r="AC144" s="103">
        <f t="shared" si="59"/>
        <v>78000</v>
      </c>
      <c r="AD144" s="104">
        <f t="shared" si="59"/>
        <v>0</v>
      </c>
      <c r="AE144" s="104">
        <f t="shared" si="59"/>
        <v>0</v>
      </c>
      <c r="AF144" s="104">
        <f t="shared" si="59"/>
        <v>0</v>
      </c>
      <c r="AG144" s="103">
        <f t="shared" si="59"/>
        <v>78000</v>
      </c>
      <c r="AH144" s="104">
        <f t="shared" si="59"/>
        <v>0</v>
      </c>
      <c r="AI144" s="104">
        <f t="shared" si="59"/>
        <v>0</v>
      </c>
      <c r="AJ144" s="104">
        <f t="shared" si="59"/>
        <v>0</v>
      </c>
      <c r="AK144" s="104">
        <f t="shared" si="59"/>
        <v>0</v>
      </c>
      <c r="AL144" s="104">
        <f t="shared" si="59"/>
        <v>0</v>
      </c>
      <c r="AM144" s="104">
        <f t="shared" si="59"/>
        <v>0</v>
      </c>
      <c r="AN144" s="104">
        <f t="shared" si="59"/>
        <v>0</v>
      </c>
      <c r="AO144" s="104">
        <f t="shared" si="59"/>
        <v>0</v>
      </c>
      <c r="AP144" s="104">
        <f t="shared" si="59"/>
        <v>0</v>
      </c>
      <c r="AQ144" s="104">
        <f t="shared" si="59"/>
        <v>0</v>
      </c>
      <c r="AR144" s="104">
        <f t="shared" si="59"/>
        <v>0</v>
      </c>
      <c r="AS144" s="104">
        <f t="shared" si="59"/>
        <v>0</v>
      </c>
      <c r="AT144" s="104">
        <f t="shared" si="59"/>
        <v>0</v>
      </c>
    </row>
    <row r="145" spans="1:46" x14ac:dyDescent="0.25">
      <c r="A145" s="105" t="s">
        <v>0</v>
      </c>
      <c r="B145" s="106" t="s">
        <v>158</v>
      </c>
      <c r="C145" s="107" t="s">
        <v>141</v>
      </c>
      <c r="D145" s="108">
        <v>1</v>
      </c>
      <c r="E145" s="109">
        <v>65000</v>
      </c>
      <c r="F145" s="110"/>
      <c r="G145" s="110"/>
      <c r="H145" s="111">
        <f t="shared" si="58"/>
        <v>78000</v>
      </c>
      <c r="I145" s="112">
        <v>5</v>
      </c>
      <c r="J145" s="102">
        <v>4</v>
      </c>
      <c r="K145" s="112">
        <v>4</v>
      </c>
      <c r="L145" s="250" t="s">
        <v>373</v>
      </c>
      <c r="M145" s="251"/>
      <c r="N145" s="252"/>
      <c r="P145" s="249"/>
      <c r="Q145" s="103">
        <f t="shared" ref="Q145:AT145" si="60">IF(Q$32&lt;$I145,0,IF(Q$32=$I145,$H145,IF(Q$32&gt;((($J145-1)*$K145)+$I145),0,IF(ROUND((Q$32-$I145)/$K145,0)=ROUND((Q$32-$I145)/$K145,1),$H145,0))))</f>
        <v>0</v>
      </c>
      <c r="R145" s="104">
        <f t="shared" si="60"/>
        <v>0</v>
      </c>
      <c r="S145" s="104">
        <f t="shared" si="60"/>
        <v>0</v>
      </c>
      <c r="T145" s="104">
        <f t="shared" si="60"/>
        <v>0</v>
      </c>
      <c r="U145" s="103">
        <f t="shared" si="60"/>
        <v>78000</v>
      </c>
      <c r="V145" s="104">
        <f t="shared" si="60"/>
        <v>0</v>
      </c>
      <c r="W145" s="104">
        <f t="shared" si="60"/>
        <v>0</v>
      </c>
      <c r="X145" s="104">
        <f t="shared" si="60"/>
        <v>0</v>
      </c>
      <c r="Y145" s="103">
        <f t="shared" si="60"/>
        <v>78000</v>
      </c>
      <c r="Z145" s="104">
        <f t="shared" si="60"/>
        <v>0</v>
      </c>
      <c r="AA145" s="104">
        <f t="shared" si="60"/>
        <v>0</v>
      </c>
      <c r="AB145" s="104">
        <f t="shared" si="60"/>
        <v>0</v>
      </c>
      <c r="AC145" s="103">
        <f t="shared" si="60"/>
        <v>78000</v>
      </c>
      <c r="AD145" s="104">
        <f t="shared" si="60"/>
        <v>0</v>
      </c>
      <c r="AE145" s="104">
        <f t="shared" si="60"/>
        <v>0</v>
      </c>
      <c r="AF145" s="104">
        <f t="shared" si="60"/>
        <v>0</v>
      </c>
      <c r="AG145" s="103">
        <f t="shared" si="60"/>
        <v>78000</v>
      </c>
      <c r="AH145" s="104">
        <f t="shared" si="60"/>
        <v>0</v>
      </c>
      <c r="AI145" s="104">
        <f t="shared" si="60"/>
        <v>0</v>
      </c>
      <c r="AJ145" s="104">
        <f t="shared" si="60"/>
        <v>0</v>
      </c>
      <c r="AK145" s="104">
        <f t="shared" si="60"/>
        <v>0</v>
      </c>
      <c r="AL145" s="104">
        <f t="shared" si="60"/>
        <v>0</v>
      </c>
      <c r="AM145" s="104">
        <f t="shared" si="60"/>
        <v>0</v>
      </c>
      <c r="AN145" s="104">
        <f t="shared" si="60"/>
        <v>0</v>
      </c>
      <c r="AO145" s="104">
        <f t="shared" si="60"/>
        <v>0</v>
      </c>
      <c r="AP145" s="104">
        <f t="shared" si="60"/>
        <v>0</v>
      </c>
      <c r="AQ145" s="104">
        <f t="shared" si="60"/>
        <v>0</v>
      </c>
      <c r="AR145" s="104">
        <f t="shared" si="60"/>
        <v>0</v>
      </c>
      <c r="AS145" s="104">
        <f t="shared" si="60"/>
        <v>0</v>
      </c>
      <c r="AT145" s="104">
        <f t="shared" si="60"/>
        <v>0</v>
      </c>
    </row>
    <row r="146" spans="1:46" ht="30" customHeight="1" x14ac:dyDescent="0.25">
      <c r="A146" s="105" t="s">
        <v>145</v>
      </c>
      <c r="B146" s="106" t="s">
        <v>189</v>
      </c>
      <c r="C146" s="107" t="s">
        <v>374</v>
      </c>
      <c r="D146" s="108">
        <v>1</v>
      </c>
      <c r="E146" s="109">
        <v>50000</v>
      </c>
      <c r="F146" s="113"/>
      <c r="G146" s="113"/>
      <c r="H146" s="111">
        <f t="shared" ref="H146:H159" si="61">D146*E146</f>
        <v>50000</v>
      </c>
      <c r="I146" s="112">
        <v>5</v>
      </c>
      <c r="J146" s="102">
        <v>4</v>
      </c>
      <c r="K146" s="112">
        <v>4</v>
      </c>
      <c r="L146" s="250" t="s">
        <v>375</v>
      </c>
      <c r="M146" s="251"/>
      <c r="N146" s="252"/>
      <c r="P146" s="249"/>
      <c r="Q146" s="103">
        <f t="shared" ref="Q146:AT146" si="62">IF(Q$32&lt;$I146,0,IF(Q$32=$I146,$H146,IF(Q$32&gt;((($J146-1)*$K146)+$I146),0,IF(ROUND((Q$32-$I146)/$K146,0)=ROUND((Q$32-$I146)/$K146,1),$H146,0))))</f>
        <v>0</v>
      </c>
      <c r="R146" s="104">
        <f t="shared" si="62"/>
        <v>0</v>
      </c>
      <c r="S146" s="104">
        <f t="shared" si="62"/>
        <v>0</v>
      </c>
      <c r="T146" s="104">
        <f t="shared" si="62"/>
        <v>0</v>
      </c>
      <c r="U146" s="103">
        <f t="shared" si="62"/>
        <v>50000</v>
      </c>
      <c r="V146" s="104">
        <f t="shared" si="62"/>
        <v>0</v>
      </c>
      <c r="W146" s="104">
        <f t="shared" si="62"/>
        <v>0</v>
      </c>
      <c r="X146" s="104">
        <f t="shared" si="62"/>
        <v>0</v>
      </c>
      <c r="Y146" s="103">
        <f t="shared" si="62"/>
        <v>50000</v>
      </c>
      <c r="Z146" s="104">
        <f t="shared" si="62"/>
        <v>0</v>
      </c>
      <c r="AA146" s="104">
        <f t="shared" si="62"/>
        <v>0</v>
      </c>
      <c r="AB146" s="104">
        <f t="shared" si="62"/>
        <v>0</v>
      </c>
      <c r="AC146" s="103">
        <f t="shared" si="62"/>
        <v>50000</v>
      </c>
      <c r="AD146" s="104">
        <f t="shared" si="62"/>
        <v>0</v>
      </c>
      <c r="AE146" s="104">
        <f t="shared" si="62"/>
        <v>0</v>
      </c>
      <c r="AF146" s="104">
        <f t="shared" si="62"/>
        <v>0</v>
      </c>
      <c r="AG146" s="103">
        <f t="shared" si="62"/>
        <v>50000</v>
      </c>
      <c r="AH146" s="104">
        <f t="shared" si="62"/>
        <v>0</v>
      </c>
      <c r="AI146" s="104">
        <f t="shared" si="62"/>
        <v>0</v>
      </c>
      <c r="AJ146" s="104">
        <f t="shared" si="62"/>
        <v>0</v>
      </c>
      <c r="AK146" s="104">
        <f t="shared" si="62"/>
        <v>0</v>
      </c>
      <c r="AL146" s="104">
        <f t="shared" si="62"/>
        <v>0</v>
      </c>
      <c r="AM146" s="104">
        <f t="shared" si="62"/>
        <v>0</v>
      </c>
      <c r="AN146" s="104">
        <f t="shared" si="62"/>
        <v>0</v>
      </c>
      <c r="AO146" s="104">
        <f t="shared" si="62"/>
        <v>0</v>
      </c>
      <c r="AP146" s="104">
        <f t="shared" si="62"/>
        <v>0</v>
      </c>
      <c r="AQ146" s="104">
        <f t="shared" si="62"/>
        <v>0</v>
      </c>
      <c r="AR146" s="104">
        <f t="shared" si="62"/>
        <v>0</v>
      </c>
      <c r="AS146" s="104">
        <f t="shared" si="62"/>
        <v>0</v>
      </c>
      <c r="AT146" s="104">
        <f t="shared" si="62"/>
        <v>0</v>
      </c>
    </row>
    <row r="147" spans="1:46" ht="30" customHeight="1" x14ac:dyDescent="0.25">
      <c r="A147" s="2" t="s">
        <v>0</v>
      </c>
      <c r="B147" s="105" t="s">
        <v>376</v>
      </c>
      <c r="C147" s="107" t="s">
        <v>141</v>
      </c>
      <c r="D147" s="108">
        <v>1</v>
      </c>
      <c r="E147" s="114">
        <v>80000</v>
      </c>
      <c r="F147" s="113"/>
      <c r="G147" s="113"/>
      <c r="H147" s="111">
        <f t="shared" si="61"/>
        <v>80000</v>
      </c>
      <c r="I147" s="112">
        <v>1</v>
      </c>
      <c r="J147" s="112">
        <v>5</v>
      </c>
      <c r="K147" s="112">
        <v>1</v>
      </c>
      <c r="L147" s="250" t="s">
        <v>377</v>
      </c>
      <c r="M147" s="251"/>
      <c r="N147" s="252"/>
      <c r="P147" s="249"/>
      <c r="Q147" s="103">
        <f t="shared" ref="Q147:AT147" si="63">IF(Q$32&lt;$I147,0,IF(Q$32=$I147,$H147,IF(Q$32&gt;((($J147-1)*$K147)+$I147),0,IF(ROUND((Q$32-$I147)/$K147,0)=ROUND((Q$32-$I147)/$K147,1),$H147,0))))</f>
        <v>80000</v>
      </c>
      <c r="R147" s="103">
        <f t="shared" si="63"/>
        <v>80000</v>
      </c>
      <c r="S147" s="103">
        <f t="shared" si="63"/>
        <v>80000</v>
      </c>
      <c r="T147" s="103">
        <f t="shared" si="63"/>
        <v>80000</v>
      </c>
      <c r="U147" s="103">
        <f t="shared" si="63"/>
        <v>80000</v>
      </c>
      <c r="V147" s="104">
        <f t="shared" si="63"/>
        <v>0</v>
      </c>
      <c r="W147" s="104">
        <f t="shared" si="63"/>
        <v>0</v>
      </c>
      <c r="X147" s="104">
        <f t="shared" si="63"/>
        <v>0</v>
      </c>
      <c r="Y147" s="104">
        <f t="shared" si="63"/>
        <v>0</v>
      </c>
      <c r="Z147" s="104">
        <f t="shared" si="63"/>
        <v>0</v>
      </c>
      <c r="AA147" s="104">
        <f t="shared" si="63"/>
        <v>0</v>
      </c>
      <c r="AB147" s="104">
        <f t="shared" si="63"/>
        <v>0</v>
      </c>
      <c r="AC147" s="104">
        <f t="shared" si="63"/>
        <v>0</v>
      </c>
      <c r="AD147" s="104">
        <f t="shared" si="63"/>
        <v>0</v>
      </c>
      <c r="AE147" s="104">
        <f t="shared" si="63"/>
        <v>0</v>
      </c>
      <c r="AF147" s="104">
        <f t="shared" si="63"/>
        <v>0</v>
      </c>
      <c r="AG147" s="104">
        <f t="shared" si="63"/>
        <v>0</v>
      </c>
      <c r="AH147" s="104">
        <f t="shared" si="63"/>
        <v>0</v>
      </c>
      <c r="AI147" s="104">
        <f t="shared" si="63"/>
        <v>0</v>
      </c>
      <c r="AJ147" s="104">
        <f t="shared" si="63"/>
        <v>0</v>
      </c>
      <c r="AK147" s="104">
        <f t="shared" si="63"/>
        <v>0</v>
      </c>
      <c r="AL147" s="104">
        <f t="shared" si="63"/>
        <v>0</v>
      </c>
      <c r="AM147" s="104">
        <f t="shared" si="63"/>
        <v>0</v>
      </c>
      <c r="AN147" s="104">
        <f t="shared" si="63"/>
        <v>0</v>
      </c>
      <c r="AO147" s="104">
        <f t="shared" si="63"/>
        <v>0</v>
      </c>
      <c r="AP147" s="104">
        <f t="shared" si="63"/>
        <v>0</v>
      </c>
      <c r="AQ147" s="104">
        <f t="shared" si="63"/>
        <v>0</v>
      </c>
      <c r="AR147" s="104">
        <f t="shared" si="63"/>
        <v>0</v>
      </c>
      <c r="AS147" s="104">
        <f t="shared" si="63"/>
        <v>0</v>
      </c>
      <c r="AT147" s="104">
        <f t="shared" si="63"/>
        <v>0</v>
      </c>
    </row>
    <row r="148" spans="1:46" ht="30" customHeight="1" x14ac:dyDescent="0.25">
      <c r="A148" s="2" t="s">
        <v>0</v>
      </c>
      <c r="B148" s="105" t="s">
        <v>378</v>
      </c>
      <c r="C148" s="107" t="s">
        <v>141</v>
      </c>
      <c r="D148" s="108">
        <v>1</v>
      </c>
      <c r="E148" s="109">
        <v>65000</v>
      </c>
      <c r="F148" s="113"/>
      <c r="G148" s="113"/>
      <c r="H148" s="111">
        <f t="shared" si="61"/>
        <v>65000</v>
      </c>
      <c r="I148" s="112">
        <v>5</v>
      </c>
      <c r="J148" s="112">
        <v>15</v>
      </c>
      <c r="K148" s="112">
        <v>1</v>
      </c>
      <c r="L148" s="250" t="s">
        <v>379</v>
      </c>
      <c r="M148" s="251"/>
      <c r="N148" s="252"/>
      <c r="P148" s="249"/>
      <c r="Q148" s="104">
        <f t="shared" ref="Q148:AT148" si="64">IF(Q$32&lt;$I148,0,IF(Q$32=$I148,$H148,IF(Q$32&gt;((($J148-1)*$K148)+$I148),0,IF(ROUND((Q$32-$I148)/$K148,0)=ROUND((Q$32-$I148)/$K148,1),$H148,0))))</f>
        <v>0</v>
      </c>
      <c r="R148" s="104">
        <f t="shared" si="64"/>
        <v>0</v>
      </c>
      <c r="S148" s="104">
        <f t="shared" si="64"/>
        <v>0</v>
      </c>
      <c r="T148" s="104">
        <f t="shared" si="64"/>
        <v>0</v>
      </c>
      <c r="U148" s="103">
        <f t="shared" si="64"/>
        <v>65000</v>
      </c>
      <c r="V148" s="103">
        <f t="shared" si="64"/>
        <v>65000</v>
      </c>
      <c r="W148" s="103">
        <f t="shared" si="64"/>
        <v>65000</v>
      </c>
      <c r="X148" s="103">
        <f t="shared" si="64"/>
        <v>65000</v>
      </c>
      <c r="Y148" s="103">
        <f t="shared" si="64"/>
        <v>65000</v>
      </c>
      <c r="Z148" s="103">
        <f t="shared" si="64"/>
        <v>65000</v>
      </c>
      <c r="AA148" s="103">
        <f t="shared" si="64"/>
        <v>65000</v>
      </c>
      <c r="AB148" s="103">
        <f t="shared" si="64"/>
        <v>65000</v>
      </c>
      <c r="AC148" s="103">
        <f t="shared" si="64"/>
        <v>65000</v>
      </c>
      <c r="AD148" s="103">
        <f t="shared" si="64"/>
        <v>65000</v>
      </c>
      <c r="AE148" s="103">
        <f t="shared" si="64"/>
        <v>65000</v>
      </c>
      <c r="AF148" s="103">
        <f t="shared" si="64"/>
        <v>65000</v>
      </c>
      <c r="AG148" s="103">
        <f t="shared" si="64"/>
        <v>65000</v>
      </c>
      <c r="AH148" s="103">
        <f t="shared" si="64"/>
        <v>65000</v>
      </c>
      <c r="AI148" s="103">
        <f t="shared" si="64"/>
        <v>65000</v>
      </c>
      <c r="AJ148" s="104">
        <f t="shared" si="64"/>
        <v>0</v>
      </c>
      <c r="AK148" s="104">
        <f t="shared" si="64"/>
        <v>0</v>
      </c>
      <c r="AL148" s="104">
        <f t="shared" si="64"/>
        <v>0</v>
      </c>
      <c r="AM148" s="104">
        <f t="shared" si="64"/>
        <v>0</v>
      </c>
      <c r="AN148" s="104">
        <f t="shared" si="64"/>
        <v>0</v>
      </c>
      <c r="AO148" s="104">
        <f t="shared" si="64"/>
        <v>0</v>
      </c>
      <c r="AP148" s="104">
        <f t="shared" si="64"/>
        <v>0</v>
      </c>
      <c r="AQ148" s="104">
        <f t="shared" si="64"/>
        <v>0</v>
      </c>
      <c r="AR148" s="104">
        <f t="shared" si="64"/>
        <v>0</v>
      </c>
      <c r="AS148" s="104">
        <f t="shared" si="64"/>
        <v>0</v>
      </c>
      <c r="AT148" s="104">
        <f t="shared" si="64"/>
        <v>0</v>
      </c>
    </row>
    <row r="149" spans="1:46" ht="30" hidden="1" customHeight="1" x14ac:dyDescent="0.25">
      <c r="A149" s="105"/>
      <c r="B149" s="106"/>
      <c r="C149" s="107"/>
      <c r="D149" s="108"/>
      <c r="E149" s="114"/>
      <c r="F149" s="113"/>
      <c r="G149" s="113"/>
      <c r="H149" s="111">
        <f t="shared" si="61"/>
        <v>0</v>
      </c>
      <c r="I149" s="112"/>
      <c r="J149" s="112"/>
      <c r="K149" s="112"/>
      <c r="L149" s="250"/>
      <c r="M149" s="251"/>
      <c r="N149" s="252"/>
      <c r="P149" s="249"/>
      <c r="Q149" s="104">
        <f t="shared" ref="Q149:AT149" si="65">IF(Q$32&lt;$I149,0,IF(Q$32=$I149,$H149,IF(Q$32&gt;((($J149-1)*$K149)+$I149),0,IF(ROUND((Q$32-$I149)/$K149,0)=ROUND((Q$32-$I149)/$K149,1),$H149,0))))</f>
        <v>0</v>
      </c>
      <c r="R149" s="104">
        <f t="shared" si="65"/>
        <v>0</v>
      </c>
      <c r="S149" s="104">
        <f t="shared" si="65"/>
        <v>0</v>
      </c>
      <c r="T149" s="104">
        <f t="shared" si="65"/>
        <v>0</v>
      </c>
      <c r="U149" s="104">
        <f t="shared" si="65"/>
        <v>0</v>
      </c>
      <c r="V149" s="104">
        <f t="shared" si="65"/>
        <v>0</v>
      </c>
      <c r="W149" s="104">
        <f t="shared" si="65"/>
        <v>0</v>
      </c>
      <c r="X149" s="104">
        <f t="shared" si="65"/>
        <v>0</v>
      </c>
      <c r="Y149" s="104">
        <f t="shared" si="65"/>
        <v>0</v>
      </c>
      <c r="Z149" s="104">
        <f t="shared" si="65"/>
        <v>0</v>
      </c>
      <c r="AA149" s="104">
        <f t="shared" si="65"/>
        <v>0</v>
      </c>
      <c r="AB149" s="104">
        <f t="shared" si="65"/>
        <v>0</v>
      </c>
      <c r="AC149" s="104">
        <f t="shared" si="65"/>
        <v>0</v>
      </c>
      <c r="AD149" s="104">
        <f t="shared" si="65"/>
        <v>0</v>
      </c>
      <c r="AE149" s="104">
        <f t="shared" si="65"/>
        <v>0</v>
      </c>
      <c r="AF149" s="104">
        <f t="shared" si="65"/>
        <v>0</v>
      </c>
      <c r="AG149" s="104">
        <f t="shared" si="65"/>
        <v>0</v>
      </c>
      <c r="AH149" s="104">
        <f t="shared" si="65"/>
        <v>0</v>
      </c>
      <c r="AI149" s="104">
        <f t="shared" si="65"/>
        <v>0</v>
      </c>
      <c r="AJ149" s="104">
        <f t="shared" si="65"/>
        <v>0</v>
      </c>
      <c r="AK149" s="104">
        <f t="shared" si="65"/>
        <v>0</v>
      </c>
      <c r="AL149" s="104">
        <f t="shared" si="65"/>
        <v>0</v>
      </c>
      <c r="AM149" s="104">
        <f t="shared" si="65"/>
        <v>0</v>
      </c>
      <c r="AN149" s="104">
        <f t="shared" si="65"/>
        <v>0</v>
      </c>
      <c r="AO149" s="104">
        <f t="shared" si="65"/>
        <v>0</v>
      </c>
      <c r="AP149" s="104">
        <f t="shared" si="65"/>
        <v>0</v>
      </c>
      <c r="AQ149" s="104">
        <f t="shared" si="65"/>
        <v>0</v>
      </c>
      <c r="AR149" s="104">
        <f t="shared" si="65"/>
        <v>0</v>
      </c>
      <c r="AS149" s="104">
        <f t="shared" si="65"/>
        <v>0</v>
      </c>
      <c r="AT149" s="104">
        <f t="shared" si="65"/>
        <v>0</v>
      </c>
    </row>
    <row r="150" spans="1:46" ht="30" hidden="1" customHeight="1" x14ac:dyDescent="0.25">
      <c r="A150" s="105"/>
      <c r="B150" s="106"/>
      <c r="C150" s="107"/>
      <c r="D150" s="108"/>
      <c r="E150" s="108"/>
      <c r="F150" s="113"/>
      <c r="G150" s="113"/>
      <c r="H150" s="111">
        <f t="shared" si="61"/>
        <v>0</v>
      </c>
      <c r="I150" s="112"/>
      <c r="J150" s="112"/>
      <c r="K150" s="112"/>
      <c r="L150" s="250"/>
      <c r="M150" s="251"/>
      <c r="N150" s="252"/>
      <c r="P150" s="249"/>
      <c r="Q150" s="104">
        <f t="shared" ref="Q150:AT150" si="66">IF(Q$32&lt;$I150,0,IF(Q$32=$I150,$H150,IF(Q$32&gt;((($J150-1)*$K150)+$I150),0,IF(ROUND((Q$32-$I150)/$K150,0)=ROUND((Q$32-$I150)/$K150,1),$H150,0))))</f>
        <v>0</v>
      </c>
      <c r="R150" s="104">
        <f t="shared" si="66"/>
        <v>0</v>
      </c>
      <c r="S150" s="104">
        <f t="shared" si="66"/>
        <v>0</v>
      </c>
      <c r="T150" s="104">
        <f t="shared" si="66"/>
        <v>0</v>
      </c>
      <c r="U150" s="104">
        <f t="shared" si="66"/>
        <v>0</v>
      </c>
      <c r="V150" s="104">
        <f t="shared" si="66"/>
        <v>0</v>
      </c>
      <c r="W150" s="104">
        <f t="shared" si="66"/>
        <v>0</v>
      </c>
      <c r="X150" s="104">
        <f t="shared" si="66"/>
        <v>0</v>
      </c>
      <c r="Y150" s="104">
        <f t="shared" si="66"/>
        <v>0</v>
      </c>
      <c r="Z150" s="104">
        <f t="shared" si="66"/>
        <v>0</v>
      </c>
      <c r="AA150" s="104">
        <f t="shared" si="66"/>
        <v>0</v>
      </c>
      <c r="AB150" s="104">
        <f t="shared" si="66"/>
        <v>0</v>
      </c>
      <c r="AC150" s="104">
        <f t="shared" si="66"/>
        <v>0</v>
      </c>
      <c r="AD150" s="104">
        <f t="shared" si="66"/>
        <v>0</v>
      </c>
      <c r="AE150" s="104">
        <f t="shared" si="66"/>
        <v>0</v>
      </c>
      <c r="AF150" s="104">
        <f t="shared" si="66"/>
        <v>0</v>
      </c>
      <c r="AG150" s="104">
        <f t="shared" si="66"/>
        <v>0</v>
      </c>
      <c r="AH150" s="104">
        <f t="shared" si="66"/>
        <v>0</v>
      </c>
      <c r="AI150" s="104">
        <f t="shared" si="66"/>
        <v>0</v>
      </c>
      <c r="AJ150" s="104">
        <f t="shared" si="66"/>
        <v>0</v>
      </c>
      <c r="AK150" s="104">
        <f t="shared" si="66"/>
        <v>0</v>
      </c>
      <c r="AL150" s="104">
        <f t="shared" si="66"/>
        <v>0</v>
      </c>
      <c r="AM150" s="104">
        <f t="shared" si="66"/>
        <v>0</v>
      </c>
      <c r="AN150" s="104">
        <f t="shared" si="66"/>
        <v>0</v>
      </c>
      <c r="AO150" s="104">
        <f t="shared" si="66"/>
        <v>0</v>
      </c>
      <c r="AP150" s="104">
        <f t="shared" si="66"/>
        <v>0</v>
      </c>
      <c r="AQ150" s="104">
        <f t="shared" si="66"/>
        <v>0</v>
      </c>
      <c r="AR150" s="104">
        <f t="shared" si="66"/>
        <v>0</v>
      </c>
      <c r="AS150" s="104">
        <f t="shared" si="66"/>
        <v>0</v>
      </c>
      <c r="AT150" s="104">
        <f t="shared" si="66"/>
        <v>0</v>
      </c>
    </row>
    <row r="151" spans="1:46" ht="30" hidden="1" customHeight="1" x14ac:dyDescent="0.25">
      <c r="A151" s="115"/>
      <c r="B151" s="106"/>
      <c r="C151" s="107"/>
      <c r="D151" s="108"/>
      <c r="E151" s="108"/>
      <c r="F151" s="113"/>
      <c r="G151" s="113"/>
      <c r="H151" s="111">
        <f t="shared" si="61"/>
        <v>0</v>
      </c>
      <c r="I151" s="112"/>
      <c r="J151" s="112"/>
      <c r="K151" s="112"/>
      <c r="L151" s="250"/>
      <c r="M151" s="251"/>
      <c r="N151" s="252"/>
      <c r="P151" s="249"/>
      <c r="Q151" s="104">
        <f t="shared" ref="Q151:AT151" si="67">IF(Q$32&lt;$I151,0,IF(Q$32=$I151,$H151,IF(Q$32&gt;((($J151-1)*$K151)+$I151),0,IF(ROUND((Q$32-$I151)/$K151,0)=ROUND((Q$32-$I151)/$K151,1),$H151,0))))</f>
        <v>0</v>
      </c>
      <c r="R151" s="104">
        <f t="shared" si="67"/>
        <v>0</v>
      </c>
      <c r="S151" s="104">
        <f t="shared" si="67"/>
        <v>0</v>
      </c>
      <c r="T151" s="104">
        <f t="shared" si="67"/>
        <v>0</v>
      </c>
      <c r="U151" s="104">
        <f t="shared" si="67"/>
        <v>0</v>
      </c>
      <c r="V151" s="104">
        <f t="shared" si="67"/>
        <v>0</v>
      </c>
      <c r="W151" s="104">
        <f t="shared" si="67"/>
        <v>0</v>
      </c>
      <c r="X151" s="104">
        <f t="shared" si="67"/>
        <v>0</v>
      </c>
      <c r="Y151" s="104">
        <f t="shared" si="67"/>
        <v>0</v>
      </c>
      <c r="Z151" s="104">
        <f t="shared" si="67"/>
        <v>0</v>
      </c>
      <c r="AA151" s="104">
        <f t="shared" si="67"/>
        <v>0</v>
      </c>
      <c r="AB151" s="104">
        <f t="shared" si="67"/>
        <v>0</v>
      </c>
      <c r="AC151" s="104">
        <f t="shared" si="67"/>
        <v>0</v>
      </c>
      <c r="AD151" s="104">
        <f t="shared" si="67"/>
        <v>0</v>
      </c>
      <c r="AE151" s="104">
        <f t="shared" si="67"/>
        <v>0</v>
      </c>
      <c r="AF151" s="104">
        <f t="shared" si="67"/>
        <v>0</v>
      </c>
      <c r="AG151" s="104">
        <f t="shared" si="67"/>
        <v>0</v>
      </c>
      <c r="AH151" s="104">
        <f t="shared" si="67"/>
        <v>0</v>
      </c>
      <c r="AI151" s="104">
        <f t="shared" si="67"/>
        <v>0</v>
      </c>
      <c r="AJ151" s="104">
        <f t="shared" si="67"/>
        <v>0</v>
      </c>
      <c r="AK151" s="104">
        <f t="shared" si="67"/>
        <v>0</v>
      </c>
      <c r="AL151" s="104">
        <f t="shared" si="67"/>
        <v>0</v>
      </c>
      <c r="AM151" s="104">
        <f t="shared" si="67"/>
        <v>0</v>
      </c>
      <c r="AN151" s="104">
        <f t="shared" si="67"/>
        <v>0</v>
      </c>
      <c r="AO151" s="104">
        <f t="shared" si="67"/>
        <v>0</v>
      </c>
      <c r="AP151" s="104">
        <f t="shared" si="67"/>
        <v>0</v>
      </c>
      <c r="AQ151" s="104">
        <f t="shared" si="67"/>
        <v>0</v>
      </c>
      <c r="AR151" s="104">
        <f t="shared" si="67"/>
        <v>0</v>
      </c>
      <c r="AS151" s="104">
        <f t="shared" si="67"/>
        <v>0</v>
      </c>
      <c r="AT151" s="104">
        <f t="shared" si="67"/>
        <v>0</v>
      </c>
    </row>
    <row r="152" spans="1:46" ht="30" hidden="1" customHeight="1" x14ac:dyDescent="0.25">
      <c r="A152" s="105"/>
      <c r="B152" s="106"/>
      <c r="C152" s="107"/>
      <c r="D152" s="108"/>
      <c r="E152" s="116"/>
      <c r="F152" s="113"/>
      <c r="G152" s="113"/>
      <c r="H152" s="111">
        <f t="shared" si="61"/>
        <v>0</v>
      </c>
      <c r="I152" s="112"/>
      <c r="J152" s="112"/>
      <c r="K152" s="112"/>
      <c r="L152" s="250"/>
      <c r="M152" s="251"/>
      <c r="N152" s="252"/>
      <c r="P152" s="249"/>
      <c r="Q152" s="104">
        <f t="shared" ref="Q152:AT152" si="68">IF(Q$32&lt;$I152,0,IF(Q$32=$I152,$H152,IF(Q$32&gt;((($J152-1)*$K152)+$I152),0,IF(ROUND((Q$32-$I152)/$K152,0)=ROUND((Q$32-$I152)/$K152,1),$H152,0))))</f>
        <v>0</v>
      </c>
      <c r="R152" s="104">
        <f t="shared" si="68"/>
        <v>0</v>
      </c>
      <c r="S152" s="104">
        <f t="shared" si="68"/>
        <v>0</v>
      </c>
      <c r="T152" s="104">
        <f t="shared" si="68"/>
        <v>0</v>
      </c>
      <c r="U152" s="104">
        <f t="shared" si="68"/>
        <v>0</v>
      </c>
      <c r="V152" s="104">
        <f t="shared" si="68"/>
        <v>0</v>
      </c>
      <c r="W152" s="104">
        <f t="shared" si="68"/>
        <v>0</v>
      </c>
      <c r="X152" s="104">
        <f t="shared" si="68"/>
        <v>0</v>
      </c>
      <c r="Y152" s="104">
        <f t="shared" si="68"/>
        <v>0</v>
      </c>
      <c r="Z152" s="104">
        <f t="shared" si="68"/>
        <v>0</v>
      </c>
      <c r="AA152" s="104">
        <f t="shared" si="68"/>
        <v>0</v>
      </c>
      <c r="AB152" s="104">
        <f t="shared" si="68"/>
        <v>0</v>
      </c>
      <c r="AC152" s="104">
        <f t="shared" si="68"/>
        <v>0</v>
      </c>
      <c r="AD152" s="104">
        <f t="shared" si="68"/>
        <v>0</v>
      </c>
      <c r="AE152" s="104">
        <f t="shared" si="68"/>
        <v>0</v>
      </c>
      <c r="AF152" s="104">
        <f t="shared" si="68"/>
        <v>0</v>
      </c>
      <c r="AG152" s="104">
        <f t="shared" si="68"/>
        <v>0</v>
      </c>
      <c r="AH152" s="104">
        <f t="shared" si="68"/>
        <v>0</v>
      </c>
      <c r="AI152" s="104">
        <f t="shared" si="68"/>
        <v>0</v>
      </c>
      <c r="AJ152" s="104">
        <f t="shared" si="68"/>
        <v>0</v>
      </c>
      <c r="AK152" s="104">
        <f t="shared" si="68"/>
        <v>0</v>
      </c>
      <c r="AL152" s="104">
        <f t="shared" si="68"/>
        <v>0</v>
      </c>
      <c r="AM152" s="104">
        <f t="shared" si="68"/>
        <v>0</v>
      </c>
      <c r="AN152" s="104">
        <f t="shared" si="68"/>
        <v>0</v>
      </c>
      <c r="AO152" s="104">
        <f t="shared" si="68"/>
        <v>0</v>
      </c>
      <c r="AP152" s="104">
        <f t="shared" si="68"/>
        <v>0</v>
      </c>
      <c r="AQ152" s="104">
        <f t="shared" si="68"/>
        <v>0</v>
      </c>
      <c r="AR152" s="104">
        <f t="shared" si="68"/>
        <v>0</v>
      </c>
      <c r="AS152" s="104">
        <f t="shared" si="68"/>
        <v>0</v>
      </c>
      <c r="AT152" s="104">
        <f t="shared" si="68"/>
        <v>0</v>
      </c>
    </row>
    <row r="153" spans="1:46" ht="30" hidden="1" customHeight="1" x14ac:dyDescent="0.25">
      <c r="A153" s="105"/>
      <c r="B153" s="106"/>
      <c r="C153" s="107"/>
      <c r="D153" s="108"/>
      <c r="E153" s="108"/>
      <c r="F153" s="113"/>
      <c r="G153" s="113"/>
      <c r="H153" s="111">
        <f t="shared" si="61"/>
        <v>0</v>
      </c>
      <c r="I153" s="112"/>
      <c r="J153" s="112"/>
      <c r="K153" s="112"/>
      <c r="L153" s="250"/>
      <c r="M153" s="251"/>
      <c r="N153" s="252"/>
      <c r="P153" s="249"/>
      <c r="Q153" s="104">
        <f t="shared" ref="Q153:AT153" si="69">IF(Q$32&lt;$I153,0,IF(Q$32=$I153,$H153,IF(Q$32&gt;((($J153-1)*$K153)+$I153),0,IF(ROUND((Q$32-$I153)/$K153,0)=ROUND((Q$32-$I153)/$K153,1),$H153,0))))</f>
        <v>0</v>
      </c>
      <c r="R153" s="104">
        <f t="shared" si="69"/>
        <v>0</v>
      </c>
      <c r="S153" s="104">
        <f t="shared" si="69"/>
        <v>0</v>
      </c>
      <c r="T153" s="104">
        <f t="shared" si="69"/>
        <v>0</v>
      </c>
      <c r="U153" s="104">
        <f t="shared" si="69"/>
        <v>0</v>
      </c>
      <c r="V153" s="104">
        <f t="shared" si="69"/>
        <v>0</v>
      </c>
      <c r="W153" s="104">
        <f t="shared" si="69"/>
        <v>0</v>
      </c>
      <c r="X153" s="104">
        <f t="shared" si="69"/>
        <v>0</v>
      </c>
      <c r="Y153" s="104">
        <f t="shared" si="69"/>
        <v>0</v>
      </c>
      <c r="Z153" s="104">
        <f t="shared" si="69"/>
        <v>0</v>
      </c>
      <c r="AA153" s="104">
        <f t="shared" si="69"/>
        <v>0</v>
      </c>
      <c r="AB153" s="104">
        <f t="shared" si="69"/>
        <v>0</v>
      </c>
      <c r="AC153" s="104">
        <f t="shared" si="69"/>
        <v>0</v>
      </c>
      <c r="AD153" s="104">
        <f t="shared" si="69"/>
        <v>0</v>
      </c>
      <c r="AE153" s="104">
        <f t="shared" si="69"/>
        <v>0</v>
      </c>
      <c r="AF153" s="104">
        <f t="shared" si="69"/>
        <v>0</v>
      </c>
      <c r="AG153" s="104">
        <f t="shared" si="69"/>
        <v>0</v>
      </c>
      <c r="AH153" s="104">
        <f t="shared" si="69"/>
        <v>0</v>
      </c>
      <c r="AI153" s="104">
        <f t="shared" si="69"/>
        <v>0</v>
      </c>
      <c r="AJ153" s="104">
        <f t="shared" si="69"/>
        <v>0</v>
      </c>
      <c r="AK153" s="104">
        <f t="shared" si="69"/>
        <v>0</v>
      </c>
      <c r="AL153" s="104">
        <f t="shared" si="69"/>
        <v>0</v>
      </c>
      <c r="AM153" s="104">
        <f t="shared" si="69"/>
        <v>0</v>
      </c>
      <c r="AN153" s="104">
        <f t="shared" si="69"/>
        <v>0</v>
      </c>
      <c r="AO153" s="104">
        <f t="shared" si="69"/>
        <v>0</v>
      </c>
      <c r="AP153" s="104">
        <f t="shared" si="69"/>
        <v>0</v>
      </c>
      <c r="AQ153" s="104">
        <f t="shared" si="69"/>
        <v>0</v>
      </c>
      <c r="AR153" s="104">
        <f t="shared" si="69"/>
        <v>0</v>
      </c>
      <c r="AS153" s="104">
        <f t="shared" si="69"/>
        <v>0</v>
      </c>
      <c r="AT153" s="104">
        <f t="shared" si="69"/>
        <v>0</v>
      </c>
    </row>
    <row r="154" spans="1:46" ht="30" hidden="1" customHeight="1" x14ac:dyDescent="0.25">
      <c r="A154" s="105"/>
      <c r="B154" s="106"/>
      <c r="C154" s="107"/>
      <c r="D154" s="108"/>
      <c r="E154" s="108"/>
      <c r="F154" s="113"/>
      <c r="G154" s="113"/>
      <c r="H154" s="111">
        <f t="shared" si="61"/>
        <v>0</v>
      </c>
      <c r="I154" s="112"/>
      <c r="J154" s="112"/>
      <c r="K154" s="112"/>
      <c r="L154" s="250"/>
      <c r="M154" s="251"/>
      <c r="N154" s="252"/>
      <c r="P154" s="249"/>
      <c r="Q154" s="104">
        <f t="shared" ref="Q154:AT154" si="70">IF(Q$32&lt;$I154,0,IF(Q$32=$I154,$H154,IF(Q$32&gt;((($J154-1)*$K154)+$I154),0,IF(ROUND((Q$32-$I154)/$K154,0)=ROUND((Q$32-$I154)/$K154,1),$H154,0))))</f>
        <v>0</v>
      </c>
      <c r="R154" s="104">
        <f t="shared" si="70"/>
        <v>0</v>
      </c>
      <c r="S154" s="104">
        <f t="shared" si="70"/>
        <v>0</v>
      </c>
      <c r="T154" s="104">
        <f t="shared" si="70"/>
        <v>0</v>
      </c>
      <c r="U154" s="104">
        <f t="shared" si="70"/>
        <v>0</v>
      </c>
      <c r="V154" s="104">
        <f t="shared" si="70"/>
        <v>0</v>
      </c>
      <c r="W154" s="104">
        <f t="shared" si="70"/>
        <v>0</v>
      </c>
      <c r="X154" s="104">
        <f t="shared" si="70"/>
        <v>0</v>
      </c>
      <c r="Y154" s="104">
        <f t="shared" si="70"/>
        <v>0</v>
      </c>
      <c r="Z154" s="104">
        <f t="shared" si="70"/>
        <v>0</v>
      </c>
      <c r="AA154" s="104">
        <f t="shared" si="70"/>
        <v>0</v>
      </c>
      <c r="AB154" s="104">
        <f t="shared" si="70"/>
        <v>0</v>
      </c>
      <c r="AC154" s="104">
        <f t="shared" si="70"/>
        <v>0</v>
      </c>
      <c r="AD154" s="104">
        <f t="shared" si="70"/>
        <v>0</v>
      </c>
      <c r="AE154" s="104">
        <f t="shared" si="70"/>
        <v>0</v>
      </c>
      <c r="AF154" s="104">
        <f t="shared" si="70"/>
        <v>0</v>
      </c>
      <c r="AG154" s="104">
        <f t="shared" si="70"/>
        <v>0</v>
      </c>
      <c r="AH154" s="104">
        <f t="shared" si="70"/>
        <v>0</v>
      </c>
      <c r="AI154" s="104">
        <f t="shared" si="70"/>
        <v>0</v>
      </c>
      <c r="AJ154" s="104">
        <f t="shared" si="70"/>
        <v>0</v>
      </c>
      <c r="AK154" s="104">
        <f t="shared" si="70"/>
        <v>0</v>
      </c>
      <c r="AL154" s="104">
        <f t="shared" si="70"/>
        <v>0</v>
      </c>
      <c r="AM154" s="104">
        <f t="shared" si="70"/>
        <v>0</v>
      </c>
      <c r="AN154" s="104">
        <f t="shared" si="70"/>
        <v>0</v>
      </c>
      <c r="AO154" s="104">
        <f t="shared" si="70"/>
        <v>0</v>
      </c>
      <c r="AP154" s="104">
        <f t="shared" si="70"/>
        <v>0</v>
      </c>
      <c r="AQ154" s="104">
        <f t="shared" si="70"/>
        <v>0</v>
      </c>
      <c r="AR154" s="104">
        <f t="shared" si="70"/>
        <v>0</v>
      </c>
      <c r="AS154" s="104">
        <f t="shared" si="70"/>
        <v>0</v>
      </c>
      <c r="AT154" s="104">
        <f t="shared" si="70"/>
        <v>0</v>
      </c>
    </row>
    <row r="155" spans="1:46" ht="30" hidden="1" customHeight="1" x14ac:dyDescent="0.25">
      <c r="A155" s="105"/>
      <c r="B155" s="106"/>
      <c r="C155" s="107"/>
      <c r="D155" s="108"/>
      <c r="E155" s="108"/>
      <c r="F155" s="113"/>
      <c r="G155" s="113"/>
      <c r="H155" s="111">
        <f t="shared" si="61"/>
        <v>0</v>
      </c>
      <c r="I155" s="112"/>
      <c r="J155" s="112"/>
      <c r="K155" s="112"/>
      <c r="L155" s="250"/>
      <c r="M155" s="251"/>
      <c r="N155" s="252"/>
      <c r="P155" s="249"/>
      <c r="Q155" s="104">
        <f t="shared" ref="Q155:AT155" si="71">IF(Q$32&lt;$I155,0,IF(Q$32=$I155,$H155,IF(Q$32&gt;((($J155-1)*$K155)+$I155),0,IF(ROUND((Q$32-$I155)/$K155,0)=ROUND((Q$32-$I155)/$K155,1),$H155,0))))</f>
        <v>0</v>
      </c>
      <c r="R155" s="104">
        <f t="shared" si="71"/>
        <v>0</v>
      </c>
      <c r="S155" s="104">
        <f t="shared" si="71"/>
        <v>0</v>
      </c>
      <c r="T155" s="104">
        <f t="shared" si="71"/>
        <v>0</v>
      </c>
      <c r="U155" s="104">
        <f t="shared" si="71"/>
        <v>0</v>
      </c>
      <c r="V155" s="104">
        <f t="shared" si="71"/>
        <v>0</v>
      </c>
      <c r="W155" s="104">
        <f t="shared" si="71"/>
        <v>0</v>
      </c>
      <c r="X155" s="104">
        <f t="shared" si="71"/>
        <v>0</v>
      </c>
      <c r="Y155" s="104">
        <f t="shared" si="71"/>
        <v>0</v>
      </c>
      <c r="Z155" s="104">
        <f t="shared" si="71"/>
        <v>0</v>
      </c>
      <c r="AA155" s="104">
        <f t="shared" si="71"/>
        <v>0</v>
      </c>
      <c r="AB155" s="104">
        <f t="shared" si="71"/>
        <v>0</v>
      </c>
      <c r="AC155" s="104">
        <f t="shared" si="71"/>
        <v>0</v>
      </c>
      <c r="AD155" s="104">
        <f t="shared" si="71"/>
        <v>0</v>
      </c>
      <c r="AE155" s="104">
        <f t="shared" si="71"/>
        <v>0</v>
      </c>
      <c r="AF155" s="104">
        <f t="shared" si="71"/>
        <v>0</v>
      </c>
      <c r="AG155" s="104">
        <f t="shared" si="71"/>
        <v>0</v>
      </c>
      <c r="AH155" s="104">
        <f t="shared" si="71"/>
        <v>0</v>
      </c>
      <c r="AI155" s="104">
        <f t="shared" si="71"/>
        <v>0</v>
      </c>
      <c r="AJ155" s="104">
        <f t="shared" si="71"/>
        <v>0</v>
      </c>
      <c r="AK155" s="104">
        <f t="shared" si="71"/>
        <v>0</v>
      </c>
      <c r="AL155" s="104">
        <f t="shared" si="71"/>
        <v>0</v>
      </c>
      <c r="AM155" s="104">
        <f t="shared" si="71"/>
        <v>0</v>
      </c>
      <c r="AN155" s="104">
        <f t="shared" si="71"/>
        <v>0</v>
      </c>
      <c r="AO155" s="104">
        <f t="shared" si="71"/>
        <v>0</v>
      </c>
      <c r="AP155" s="104">
        <f t="shared" si="71"/>
        <v>0</v>
      </c>
      <c r="AQ155" s="104">
        <f t="shared" si="71"/>
        <v>0</v>
      </c>
      <c r="AR155" s="104">
        <f t="shared" si="71"/>
        <v>0</v>
      </c>
      <c r="AS155" s="104">
        <f t="shared" si="71"/>
        <v>0</v>
      </c>
      <c r="AT155" s="104">
        <f t="shared" si="71"/>
        <v>0</v>
      </c>
    </row>
    <row r="156" spans="1:46" ht="30" hidden="1" customHeight="1" x14ac:dyDescent="0.25">
      <c r="A156" s="105"/>
      <c r="B156" s="106"/>
      <c r="C156" s="107"/>
      <c r="D156" s="108"/>
      <c r="E156" s="108"/>
      <c r="F156" s="113"/>
      <c r="G156" s="113"/>
      <c r="H156" s="111">
        <f t="shared" si="61"/>
        <v>0</v>
      </c>
      <c r="I156" s="112"/>
      <c r="J156" s="112"/>
      <c r="K156" s="112"/>
      <c r="L156" s="250"/>
      <c r="M156" s="251"/>
      <c r="N156" s="252"/>
      <c r="P156" s="249"/>
      <c r="Q156" s="104">
        <f t="shared" ref="Q156:AT156" si="72">IF(Q$32&lt;$I156,0,IF(Q$32=$I156,$H156,IF(Q$32&gt;((($J156-1)*$K156)+$I156),0,IF(ROUND((Q$32-$I156)/$K156,0)=ROUND((Q$32-$I156)/$K156,1),$H156,0))))</f>
        <v>0</v>
      </c>
      <c r="R156" s="104">
        <f t="shared" si="72"/>
        <v>0</v>
      </c>
      <c r="S156" s="104">
        <f t="shared" si="72"/>
        <v>0</v>
      </c>
      <c r="T156" s="104">
        <f t="shared" si="72"/>
        <v>0</v>
      </c>
      <c r="U156" s="104">
        <f t="shared" si="72"/>
        <v>0</v>
      </c>
      <c r="V156" s="104">
        <f t="shared" si="72"/>
        <v>0</v>
      </c>
      <c r="W156" s="104">
        <f t="shared" si="72"/>
        <v>0</v>
      </c>
      <c r="X156" s="104">
        <f t="shared" si="72"/>
        <v>0</v>
      </c>
      <c r="Y156" s="104">
        <f t="shared" si="72"/>
        <v>0</v>
      </c>
      <c r="Z156" s="104">
        <f t="shared" si="72"/>
        <v>0</v>
      </c>
      <c r="AA156" s="104">
        <f t="shared" si="72"/>
        <v>0</v>
      </c>
      <c r="AB156" s="104">
        <f t="shared" si="72"/>
        <v>0</v>
      </c>
      <c r="AC156" s="104">
        <f t="shared" si="72"/>
        <v>0</v>
      </c>
      <c r="AD156" s="104">
        <f t="shared" si="72"/>
        <v>0</v>
      </c>
      <c r="AE156" s="104">
        <f t="shared" si="72"/>
        <v>0</v>
      </c>
      <c r="AF156" s="104">
        <f t="shared" si="72"/>
        <v>0</v>
      </c>
      <c r="AG156" s="104">
        <f t="shared" si="72"/>
        <v>0</v>
      </c>
      <c r="AH156" s="104">
        <f t="shared" si="72"/>
        <v>0</v>
      </c>
      <c r="AI156" s="104">
        <f t="shared" si="72"/>
        <v>0</v>
      </c>
      <c r="AJ156" s="104">
        <f t="shared" si="72"/>
        <v>0</v>
      </c>
      <c r="AK156" s="104">
        <f t="shared" si="72"/>
        <v>0</v>
      </c>
      <c r="AL156" s="104">
        <f t="shared" si="72"/>
        <v>0</v>
      </c>
      <c r="AM156" s="104">
        <f t="shared" si="72"/>
        <v>0</v>
      </c>
      <c r="AN156" s="104">
        <f t="shared" si="72"/>
        <v>0</v>
      </c>
      <c r="AO156" s="104">
        <f t="shared" si="72"/>
        <v>0</v>
      </c>
      <c r="AP156" s="104">
        <f t="shared" si="72"/>
        <v>0</v>
      </c>
      <c r="AQ156" s="104">
        <f t="shared" si="72"/>
        <v>0</v>
      </c>
      <c r="AR156" s="104">
        <f t="shared" si="72"/>
        <v>0</v>
      </c>
      <c r="AS156" s="104">
        <f t="shared" si="72"/>
        <v>0</v>
      </c>
      <c r="AT156" s="104">
        <f t="shared" si="72"/>
        <v>0</v>
      </c>
    </row>
    <row r="157" spans="1:46" ht="30" hidden="1" customHeight="1" x14ac:dyDescent="0.25">
      <c r="A157" s="105"/>
      <c r="B157" s="106"/>
      <c r="C157" s="107"/>
      <c r="D157" s="108"/>
      <c r="E157" s="109"/>
      <c r="F157" s="113"/>
      <c r="G157" s="113"/>
      <c r="H157" s="111">
        <f t="shared" si="61"/>
        <v>0</v>
      </c>
      <c r="I157" s="112"/>
      <c r="J157" s="112"/>
      <c r="K157" s="112"/>
      <c r="L157" s="250"/>
      <c r="M157" s="251"/>
      <c r="N157" s="252"/>
      <c r="P157" s="249"/>
      <c r="Q157" s="104">
        <f t="shared" ref="Q157:AT157" si="73">IF(Q$32&lt;$I157,0,IF(Q$32=$I157,$H157,IF(Q$32&gt;((($J157-1)*$K157)+$I157),0,IF(ROUND((Q$32-$I157)/$K157,0)=ROUND((Q$32-$I157)/$K157,1),$H157,0))))</f>
        <v>0</v>
      </c>
      <c r="R157" s="104">
        <f t="shared" si="73"/>
        <v>0</v>
      </c>
      <c r="S157" s="104">
        <f t="shared" si="73"/>
        <v>0</v>
      </c>
      <c r="T157" s="104">
        <f t="shared" si="73"/>
        <v>0</v>
      </c>
      <c r="U157" s="104">
        <f t="shared" si="73"/>
        <v>0</v>
      </c>
      <c r="V157" s="104">
        <f t="shared" si="73"/>
        <v>0</v>
      </c>
      <c r="W157" s="104">
        <f t="shared" si="73"/>
        <v>0</v>
      </c>
      <c r="X157" s="104">
        <f t="shared" si="73"/>
        <v>0</v>
      </c>
      <c r="Y157" s="104">
        <f t="shared" si="73"/>
        <v>0</v>
      </c>
      <c r="Z157" s="104">
        <f t="shared" si="73"/>
        <v>0</v>
      </c>
      <c r="AA157" s="104">
        <f t="shared" si="73"/>
        <v>0</v>
      </c>
      <c r="AB157" s="104">
        <f t="shared" si="73"/>
        <v>0</v>
      </c>
      <c r="AC157" s="104">
        <f t="shared" si="73"/>
        <v>0</v>
      </c>
      <c r="AD157" s="104">
        <f t="shared" si="73"/>
        <v>0</v>
      </c>
      <c r="AE157" s="104">
        <f t="shared" si="73"/>
        <v>0</v>
      </c>
      <c r="AF157" s="104">
        <f t="shared" si="73"/>
        <v>0</v>
      </c>
      <c r="AG157" s="104">
        <f t="shared" si="73"/>
        <v>0</v>
      </c>
      <c r="AH157" s="104">
        <f t="shared" si="73"/>
        <v>0</v>
      </c>
      <c r="AI157" s="104">
        <f t="shared" si="73"/>
        <v>0</v>
      </c>
      <c r="AJ157" s="104">
        <f t="shared" si="73"/>
        <v>0</v>
      </c>
      <c r="AK157" s="104">
        <f t="shared" si="73"/>
        <v>0</v>
      </c>
      <c r="AL157" s="104">
        <f t="shared" si="73"/>
        <v>0</v>
      </c>
      <c r="AM157" s="104">
        <f t="shared" si="73"/>
        <v>0</v>
      </c>
      <c r="AN157" s="104">
        <f t="shared" si="73"/>
        <v>0</v>
      </c>
      <c r="AO157" s="104">
        <f t="shared" si="73"/>
        <v>0</v>
      </c>
      <c r="AP157" s="104">
        <f t="shared" si="73"/>
        <v>0</v>
      </c>
      <c r="AQ157" s="104">
        <f t="shared" si="73"/>
        <v>0</v>
      </c>
      <c r="AR157" s="104">
        <f t="shared" si="73"/>
        <v>0</v>
      </c>
      <c r="AS157" s="104">
        <f t="shared" si="73"/>
        <v>0</v>
      </c>
      <c r="AT157" s="104">
        <f t="shared" si="73"/>
        <v>0</v>
      </c>
    </row>
    <row r="158" spans="1:46" ht="30" hidden="1" customHeight="1" x14ac:dyDescent="0.25">
      <c r="A158" s="105"/>
      <c r="B158" s="106"/>
      <c r="C158" s="107"/>
      <c r="D158" s="108"/>
      <c r="E158" s="108"/>
      <c r="F158" s="113"/>
      <c r="G158" s="113"/>
      <c r="H158" s="111">
        <f t="shared" si="61"/>
        <v>0</v>
      </c>
      <c r="I158" s="112"/>
      <c r="J158" s="112"/>
      <c r="K158" s="112"/>
      <c r="L158" s="250"/>
      <c r="M158" s="251"/>
      <c r="N158" s="252"/>
      <c r="P158" s="249"/>
      <c r="Q158" s="104">
        <f t="shared" ref="Q158:AT158" si="74">IF(Q$32&lt;$I158,0,IF(Q$32=$I158,$H158,IF(Q$32&gt;((($J158-1)*$K158)+$I158),0,IF(ROUND((Q$32-$I158)/$K158,0)=ROUND((Q$32-$I158)/$K158,1),$H158,0))))</f>
        <v>0</v>
      </c>
      <c r="R158" s="104">
        <f t="shared" si="74"/>
        <v>0</v>
      </c>
      <c r="S158" s="104">
        <f t="shared" si="74"/>
        <v>0</v>
      </c>
      <c r="T158" s="104">
        <f t="shared" si="74"/>
        <v>0</v>
      </c>
      <c r="U158" s="104">
        <f t="shared" si="74"/>
        <v>0</v>
      </c>
      <c r="V158" s="104">
        <f t="shared" si="74"/>
        <v>0</v>
      </c>
      <c r="W158" s="104">
        <f t="shared" si="74"/>
        <v>0</v>
      </c>
      <c r="X158" s="104">
        <f t="shared" si="74"/>
        <v>0</v>
      </c>
      <c r="Y158" s="104">
        <f t="shared" si="74"/>
        <v>0</v>
      </c>
      <c r="Z158" s="104">
        <f t="shared" si="74"/>
        <v>0</v>
      </c>
      <c r="AA158" s="104">
        <f t="shared" si="74"/>
        <v>0</v>
      </c>
      <c r="AB158" s="104">
        <f t="shared" si="74"/>
        <v>0</v>
      </c>
      <c r="AC158" s="104">
        <f t="shared" si="74"/>
        <v>0</v>
      </c>
      <c r="AD158" s="104">
        <f t="shared" si="74"/>
        <v>0</v>
      </c>
      <c r="AE158" s="104">
        <f t="shared" si="74"/>
        <v>0</v>
      </c>
      <c r="AF158" s="104">
        <f t="shared" si="74"/>
        <v>0</v>
      </c>
      <c r="AG158" s="104">
        <f t="shared" si="74"/>
        <v>0</v>
      </c>
      <c r="AH158" s="104">
        <f t="shared" si="74"/>
        <v>0</v>
      </c>
      <c r="AI158" s="104">
        <f t="shared" si="74"/>
        <v>0</v>
      </c>
      <c r="AJ158" s="104">
        <f t="shared" si="74"/>
        <v>0</v>
      </c>
      <c r="AK158" s="104">
        <f t="shared" si="74"/>
        <v>0</v>
      </c>
      <c r="AL158" s="104">
        <f t="shared" si="74"/>
        <v>0</v>
      </c>
      <c r="AM158" s="104">
        <f t="shared" si="74"/>
        <v>0</v>
      </c>
      <c r="AN158" s="104">
        <f t="shared" si="74"/>
        <v>0</v>
      </c>
      <c r="AO158" s="104">
        <f t="shared" si="74"/>
        <v>0</v>
      </c>
      <c r="AP158" s="104">
        <f t="shared" si="74"/>
        <v>0</v>
      </c>
      <c r="AQ158" s="104">
        <f t="shared" si="74"/>
        <v>0</v>
      </c>
      <c r="AR158" s="104">
        <f t="shared" si="74"/>
        <v>0</v>
      </c>
      <c r="AS158" s="104">
        <f t="shared" si="74"/>
        <v>0</v>
      </c>
      <c r="AT158" s="104">
        <f t="shared" si="74"/>
        <v>0</v>
      </c>
    </row>
    <row r="159" spans="1:46" ht="30" hidden="1" customHeight="1" x14ac:dyDescent="0.25">
      <c r="A159" s="117"/>
      <c r="B159" s="118"/>
      <c r="C159" s="119"/>
      <c r="D159" s="120"/>
      <c r="E159" s="120"/>
      <c r="F159" s="121"/>
      <c r="G159" s="121"/>
      <c r="H159" s="122">
        <f t="shared" si="61"/>
        <v>0</v>
      </c>
      <c r="I159" s="123"/>
      <c r="J159" s="123"/>
      <c r="K159" s="123"/>
      <c r="L159" s="253"/>
      <c r="M159" s="254"/>
      <c r="N159" s="255"/>
      <c r="P159" s="249"/>
      <c r="Q159" s="104">
        <f t="shared" ref="Q159:AT159" si="75">IF(Q$32&lt;$I159,0,IF(Q$32=$I159,$H159,IF(Q$32&gt;((($J159-1)*$K159)+$I159),0,IF(ROUND((Q$32-$I159)/$K159,0)=ROUND((Q$32-$I159)/$K159,1),$H159,0))))</f>
        <v>0</v>
      </c>
      <c r="R159" s="104">
        <f t="shared" si="75"/>
        <v>0</v>
      </c>
      <c r="S159" s="104">
        <f t="shared" si="75"/>
        <v>0</v>
      </c>
      <c r="T159" s="104">
        <f t="shared" si="75"/>
        <v>0</v>
      </c>
      <c r="U159" s="104">
        <f t="shared" si="75"/>
        <v>0</v>
      </c>
      <c r="V159" s="104">
        <f t="shared" si="75"/>
        <v>0</v>
      </c>
      <c r="W159" s="104">
        <f t="shared" si="75"/>
        <v>0</v>
      </c>
      <c r="X159" s="104">
        <f t="shared" si="75"/>
        <v>0</v>
      </c>
      <c r="Y159" s="104">
        <f t="shared" si="75"/>
        <v>0</v>
      </c>
      <c r="Z159" s="104">
        <f t="shared" si="75"/>
        <v>0</v>
      </c>
      <c r="AA159" s="104">
        <f t="shared" si="75"/>
        <v>0</v>
      </c>
      <c r="AB159" s="104">
        <f t="shared" si="75"/>
        <v>0</v>
      </c>
      <c r="AC159" s="104">
        <f t="shared" si="75"/>
        <v>0</v>
      </c>
      <c r="AD159" s="104">
        <f t="shared" si="75"/>
        <v>0</v>
      </c>
      <c r="AE159" s="104">
        <f t="shared" si="75"/>
        <v>0</v>
      </c>
      <c r="AF159" s="104">
        <f t="shared" si="75"/>
        <v>0</v>
      </c>
      <c r="AG159" s="104">
        <f t="shared" si="75"/>
        <v>0</v>
      </c>
      <c r="AH159" s="104">
        <f t="shared" si="75"/>
        <v>0</v>
      </c>
      <c r="AI159" s="104">
        <f t="shared" si="75"/>
        <v>0</v>
      </c>
      <c r="AJ159" s="104">
        <f t="shared" si="75"/>
        <v>0</v>
      </c>
      <c r="AK159" s="104">
        <f t="shared" si="75"/>
        <v>0</v>
      </c>
      <c r="AL159" s="104">
        <f t="shared" si="75"/>
        <v>0</v>
      </c>
      <c r="AM159" s="104">
        <f t="shared" si="75"/>
        <v>0</v>
      </c>
      <c r="AN159" s="104">
        <f t="shared" si="75"/>
        <v>0</v>
      </c>
      <c r="AO159" s="104">
        <f t="shared" si="75"/>
        <v>0</v>
      </c>
      <c r="AP159" s="104">
        <f t="shared" si="75"/>
        <v>0</v>
      </c>
      <c r="AQ159" s="104">
        <f t="shared" si="75"/>
        <v>0</v>
      </c>
      <c r="AR159" s="104">
        <f t="shared" si="75"/>
        <v>0</v>
      </c>
      <c r="AS159" s="104">
        <f t="shared" si="75"/>
        <v>0</v>
      </c>
      <c r="AT159" s="104">
        <f t="shared" si="75"/>
        <v>0</v>
      </c>
    </row>
    <row r="160" spans="1:46" ht="30" customHeight="1" x14ac:dyDescent="0.25">
      <c r="P160" s="124" t="s">
        <v>53</v>
      </c>
      <c r="Q160" s="103">
        <f t="shared" ref="Q160:AT160" si="76">SUM(Q144:Q159)</f>
        <v>80000</v>
      </c>
      <c r="R160" s="104">
        <f t="shared" si="76"/>
        <v>80000</v>
      </c>
      <c r="S160" s="104">
        <f t="shared" si="76"/>
        <v>80000</v>
      </c>
      <c r="T160" s="104">
        <f t="shared" si="76"/>
        <v>80000</v>
      </c>
      <c r="U160" s="103">
        <f t="shared" si="76"/>
        <v>351000</v>
      </c>
      <c r="V160" s="104">
        <f t="shared" si="76"/>
        <v>65000</v>
      </c>
      <c r="W160" s="104">
        <f t="shared" si="76"/>
        <v>65000</v>
      </c>
      <c r="X160" s="104">
        <f t="shared" si="76"/>
        <v>65000</v>
      </c>
      <c r="Y160" s="103">
        <f t="shared" si="76"/>
        <v>271000</v>
      </c>
      <c r="Z160" s="104">
        <f t="shared" si="76"/>
        <v>65000</v>
      </c>
      <c r="AA160" s="104">
        <f t="shared" si="76"/>
        <v>65000</v>
      </c>
      <c r="AB160" s="104">
        <f t="shared" si="76"/>
        <v>65000</v>
      </c>
      <c r="AC160" s="103">
        <f t="shared" si="76"/>
        <v>271000</v>
      </c>
      <c r="AD160" s="104">
        <f t="shared" si="76"/>
        <v>65000</v>
      </c>
      <c r="AE160" s="104">
        <f t="shared" si="76"/>
        <v>65000</v>
      </c>
      <c r="AF160" s="104">
        <f t="shared" si="76"/>
        <v>65000</v>
      </c>
      <c r="AG160" s="103">
        <f t="shared" si="76"/>
        <v>271000</v>
      </c>
      <c r="AH160" s="104">
        <f t="shared" si="76"/>
        <v>65000</v>
      </c>
      <c r="AI160" s="104">
        <f t="shared" si="76"/>
        <v>65000</v>
      </c>
      <c r="AJ160" s="104">
        <f t="shared" si="76"/>
        <v>0</v>
      </c>
      <c r="AK160" s="104">
        <f t="shared" si="76"/>
        <v>0</v>
      </c>
      <c r="AL160" s="104">
        <f t="shared" si="76"/>
        <v>0</v>
      </c>
      <c r="AM160" s="104">
        <f t="shared" si="76"/>
        <v>0</v>
      </c>
      <c r="AN160" s="104">
        <f t="shared" si="76"/>
        <v>0</v>
      </c>
      <c r="AO160" s="104">
        <f t="shared" si="76"/>
        <v>0</v>
      </c>
      <c r="AP160" s="104">
        <f t="shared" si="76"/>
        <v>0</v>
      </c>
      <c r="AQ160" s="104">
        <f t="shared" si="76"/>
        <v>0</v>
      </c>
      <c r="AR160" s="104">
        <f t="shared" si="76"/>
        <v>0</v>
      </c>
      <c r="AS160" s="104">
        <f t="shared" si="76"/>
        <v>0</v>
      </c>
      <c r="AT160" s="104">
        <f t="shared" si="76"/>
        <v>0</v>
      </c>
    </row>
    <row r="161" spans="1:46" ht="14.2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row>
    <row r="162" spans="1:46" ht="15" customHeight="1" x14ac:dyDescent="0.25">
      <c r="A162" s="269" t="s">
        <v>27</v>
      </c>
      <c r="B162" s="268"/>
      <c r="C162" s="268"/>
      <c r="D162" s="268"/>
      <c r="E162" s="268"/>
      <c r="F162" s="268"/>
      <c r="G162" s="268"/>
      <c r="H162" s="268"/>
      <c r="I162" s="268"/>
      <c r="J162" s="268"/>
      <c r="K162" s="268"/>
      <c r="L162" s="28"/>
      <c r="M162" s="29"/>
      <c r="N162" s="29"/>
      <c r="O162" s="29"/>
      <c r="P162" s="30"/>
      <c r="Q162" s="30"/>
      <c r="R162" s="30"/>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row>
    <row r="163" spans="1:46" ht="15" customHeight="1" x14ac:dyDescent="0.25">
      <c r="A163" s="32"/>
      <c r="B163" s="33"/>
      <c r="C163" s="33"/>
      <c r="D163" s="33"/>
      <c r="E163" s="33"/>
      <c r="F163" s="33"/>
      <c r="G163" s="34"/>
      <c r="H163" s="33"/>
      <c r="I163" s="33"/>
      <c r="J163" s="33"/>
      <c r="K163" s="33"/>
      <c r="L163" s="33"/>
      <c r="M163" s="33"/>
      <c r="N163" s="33"/>
      <c r="O163" s="33"/>
      <c r="P163" s="35"/>
      <c r="Q163" s="35"/>
      <c r="R163" s="35"/>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row>
    <row r="164" spans="1:46" ht="15" customHeight="1" x14ac:dyDescent="0.25">
      <c r="A164" s="37"/>
      <c r="B164" s="38"/>
      <c r="C164" s="38"/>
      <c r="D164" s="38"/>
      <c r="E164" s="38"/>
      <c r="F164" s="38"/>
      <c r="G164" s="39"/>
      <c r="H164" s="38"/>
      <c r="I164" s="38"/>
      <c r="J164" s="40"/>
      <c r="K164" s="10"/>
      <c r="L164" s="10"/>
      <c r="M164" s="10"/>
      <c r="N164" s="10"/>
      <c r="O164" s="10"/>
      <c r="P164" s="6"/>
      <c r="Q164" s="6"/>
      <c r="R164" s="6"/>
    </row>
    <row r="165" spans="1:46" ht="15" customHeight="1" x14ac:dyDescent="0.25">
      <c r="A165" s="7" t="s">
        <v>28</v>
      </c>
      <c r="B165" s="139"/>
      <c r="C165" s="42"/>
      <c r="D165" s="42"/>
      <c r="E165" s="42"/>
      <c r="F165" s="42"/>
      <c r="G165" s="43"/>
      <c r="H165" s="42"/>
      <c r="I165" s="42"/>
      <c r="J165" s="9"/>
      <c r="K165" s="10"/>
      <c r="L165" s="10"/>
      <c r="M165" s="10"/>
      <c r="N165" s="10"/>
      <c r="O165" s="10"/>
      <c r="P165" s="6"/>
      <c r="Q165" s="6"/>
      <c r="R165" s="6"/>
    </row>
    <row r="166" spans="1:46" ht="14.25" customHeight="1" x14ac:dyDescent="0.25">
      <c r="A166" s="7" t="s">
        <v>30</v>
      </c>
      <c r="B166" s="139"/>
      <c r="C166" s="45"/>
      <c r="D166" s="45"/>
      <c r="E166" s="45"/>
      <c r="F166" s="46"/>
      <c r="G166" s="45"/>
      <c r="H166" s="46"/>
      <c r="I166" s="45"/>
      <c r="J166" s="47"/>
      <c r="K166" s="48"/>
    </row>
    <row r="167" spans="1:46" ht="14.25" customHeight="1" x14ac:dyDescent="0.25">
      <c r="A167" s="7"/>
      <c r="B167" s="46"/>
      <c r="C167" s="46"/>
      <c r="D167" s="45"/>
      <c r="E167" s="46"/>
      <c r="F167" s="46"/>
      <c r="G167" s="46"/>
      <c r="H167" s="46"/>
      <c r="I167" s="46"/>
      <c r="J167" s="49"/>
      <c r="K167" s="50"/>
    </row>
    <row r="168" spans="1:46" x14ac:dyDescent="0.25">
      <c r="A168" s="51" t="s">
        <v>32</v>
      </c>
      <c r="B168" s="280" t="s">
        <v>380</v>
      </c>
      <c r="C168" s="251"/>
      <c r="D168" s="251"/>
      <c r="E168" s="251"/>
      <c r="F168" s="251"/>
      <c r="G168" s="251"/>
      <c r="H168" s="251"/>
      <c r="I168" s="257"/>
      <c r="J168" s="52"/>
      <c r="L168" s="271" t="s">
        <v>33</v>
      </c>
      <c r="M168" s="272"/>
    </row>
    <row r="169" spans="1:46" ht="15.75" customHeight="1" x14ac:dyDescent="0.25">
      <c r="A169" s="53" t="s">
        <v>34</v>
      </c>
      <c r="B169" s="273" t="s">
        <v>152</v>
      </c>
      <c r="C169" s="274"/>
      <c r="D169" s="274"/>
      <c r="E169" s="274"/>
      <c r="F169" s="274"/>
      <c r="G169" s="274"/>
      <c r="H169" s="274"/>
      <c r="I169" s="274"/>
      <c r="J169" s="52"/>
      <c r="L169" s="54" t="s">
        <v>25</v>
      </c>
      <c r="M169" s="55" t="s">
        <v>26</v>
      </c>
    </row>
    <row r="170" spans="1:46" x14ac:dyDescent="0.25">
      <c r="A170" s="53" t="s">
        <v>35</v>
      </c>
      <c r="B170" s="296" t="s">
        <v>381</v>
      </c>
      <c r="C170" s="268"/>
      <c r="D170" s="268"/>
      <c r="E170" s="268"/>
      <c r="F170" s="268"/>
      <c r="G170" s="268"/>
      <c r="H170" s="268"/>
      <c r="I170" s="268"/>
      <c r="J170" s="52"/>
      <c r="L170" s="56">
        <f>$L$10</f>
        <v>0</v>
      </c>
      <c r="M170" s="57">
        <f t="array" ref="M170">NPV(L170,Q197:AT197)</f>
        <v>376000</v>
      </c>
      <c r="O170" s="58"/>
    </row>
    <row r="171" spans="1:46" ht="17.25" customHeight="1" x14ac:dyDescent="0.25">
      <c r="A171" s="53" t="s">
        <v>36</v>
      </c>
      <c r="B171" s="265" t="s">
        <v>382</v>
      </c>
      <c r="C171" s="266"/>
      <c r="D171" s="266"/>
      <c r="E171" s="266"/>
      <c r="F171" s="266"/>
      <c r="G171" s="266"/>
      <c r="H171" s="266"/>
      <c r="I171" s="266"/>
      <c r="J171" s="52"/>
      <c r="L171" s="56">
        <f>$L$11</f>
        <v>0.03</v>
      </c>
      <c r="M171" s="57">
        <f t="array" ref="M171">NPV(L171,Q197:AT197)</f>
        <v>349801.88084136881</v>
      </c>
    </row>
    <row r="172" spans="1:46" ht="14.25" customHeight="1" x14ac:dyDescent="0.25">
      <c r="A172" s="59"/>
      <c r="B172" s="60"/>
      <c r="C172" s="60"/>
      <c r="D172" s="60"/>
      <c r="E172" s="60"/>
      <c r="F172" s="61"/>
      <c r="G172" s="62"/>
      <c r="H172" s="63"/>
      <c r="I172" s="63"/>
      <c r="J172" s="64"/>
      <c r="L172" s="65">
        <f>$L$12</f>
        <v>7.0000000000000007E-2</v>
      </c>
      <c r="M172" s="66">
        <f t="array" ref="M172">NPV(L172,Q197:AT197)</f>
        <v>319376.84014498151</v>
      </c>
    </row>
    <row r="173" spans="1:46" ht="14.25" customHeight="1" x14ac:dyDescent="0.25">
      <c r="A173" s="67"/>
      <c r="B173" s="48"/>
      <c r="C173" s="48"/>
      <c r="D173" s="48"/>
      <c r="E173" s="48"/>
      <c r="F173" s="50"/>
      <c r="G173" s="68"/>
    </row>
    <row r="174" spans="1:46" ht="14.25" customHeight="1" x14ac:dyDescent="0.25">
      <c r="A174" s="67"/>
      <c r="B174" s="48"/>
      <c r="C174" s="48"/>
      <c r="D174" s="48"/>
      <c r="E174" s="48"/>
      <c r="F174" s="50"/>
      <c r="G174" s="68"/>
      <c r="H174" s="69"/>
      <c r="I174" s="70"/>
      <c r="J174" s="71"/>
      <c r="K174" s="71"/>
    </row>
    <row r="175" spans="1:46" ht="15.75" customHeight="1" x14ac:dyDescent="0.25">
      <c r="A175" s="72" t="s">
        <v>37</v>
      </c>
      <c r="B175" s="73">
        <v>0.9</v>
      </c>
      <c r="C175" s="143" t="s">
        <v>383</v>
      </c>
      <c r="D175" s="74"/>
      <c r="E175" s="74"/>
      <c r="F175" s="75"/>
      <c r="H175" s="69"/>
      <c r="I175" s="70"/>
      <c r="J175" s="71"/>
      <c r="K175" s="71"/>
    </row>
    <row r="176" spans="1:46" ht="15" customHeight="1" x14ac:dyDescent="0.25">
      <c r="A176" s="76" t="s">
        <v>39</v>
      </c>
      <c r="B176" s="77">
        <v>0.6</v>
      </c>
      <c r="C176" s="144"/>
      <c r="D176" s="44"/>
      <c r="E176" s="44"/>
      <c r="F176" s="78"/>
      <c r="H176" s="69"/>
      <c r="I176" s="79"/>
      <c r="J176" s="58"/>
      <c r="K176" s="58"/>
      <c r="L176" s="80"/>
      <c r="M176" s="80"/>
      <c r="N176" s="80"/>
      <c r="O176" s="80"/>
    </row>
    <row r="177" spans="1:46" ht="14.25" customHeight="1" x14ac:dyDescent="0.25">
      <c r="A177" s="81" t="s">
        <v>41</v>
      </c>
      <c r="B177" s="82">
        <f>B175*B176</f>
        <v>0.54</v>
      </c>
      <c r="C177" s="83"/>
      <c r="D177" s="84"/>
      <c r="E177" s="84"/>
      <c r="F177" s="64"/>
      <c r="H177" s="69"/>
      <c r="I177" s="85"/>
      <c r="J177" s="86"/>
      <c r="K177" s="86"/>
    </row>
    <row r="178" spans="1:46" ht="14.25" customHeight="1" x14ac:dyDescent="0.25">
      <c r="H178" s="69"/>
      <c r="I178" s="85"/>
      <c r="J178" s="86"/>
      <c r="K178" s="86"/>
      <c r="L178" s="87"/>
      <c r="P178" s="88" t="s">
        <v>42</v>
      </c>
    </row>
    <row r="179" spans="1:46" ht="14.25" customHeight="1" x14ac:dyDescent="0.25">
      <c r="C179" s="33"/>
      <c r="D179" s="89"/>
      <c r="E179" s="89"/>
      <c r="L179" s="87"/>
      <c r="P179" s="88"/>
      <c r="Q179" s="267" t="s">
        <v>43</v>
      </c>
      <c r="R179" s="268"/>
      <c r="S179" s="268"/>
      <c r="T179" s="268"/>
      <c r="U179" s="268"/>
      <c r="V179" s="268"/>
      <c r="W179" s="268"/>
      <c r="X179" s="268"/>
      <c r="Y179" s="268"/>
      <c r="Z179" s="268"/>
      <c r="AA179" s="268"/>
      <c r="AB179" s="268"/>
      <c r="AC179" s="268"/>
      <c r="AD179" s="268"/>
      <c r="AE179" s="268"/>
      <c r="AF179" s="268"/>
      <c r="AG179" s="268"/>
      <c r="AH179" s="268"/>
      <c r="AI179" s="268"/>
      <c r="AJ179" s="268"/>
      <c r="AK179" s="268"/>
      <c r="AL179" s="268"/>
      <c r="AM179" s="268"/>
      <c r="AN179" s="268"/>
      <c r="AO179" s="268"/>
      <c r="AP179" s="268"/>
      <c r="AQ179" s="268"/>
      <c r="AR179" s="268"/>
      <c r="AS179" s="268"/>
      <c r="AT179" s="268"/>
    </row>
    <row r="180" spans="1:46" ht="14.25" customHeight="1" x14ac:dyDescent="0.25">
      <c r="A180" s="90" t="s">
        <v>44</v>
      </c>
      <c r="B180" s="91" t="s">
        <v>45</v>
      </c>
      <c r="C180" s="91" t="s">
        <v>16</v>
      </c>
      <c r="D180" s="92" t="s">
        <v>17</v>
      </c>
      <c r="E180" s="92" t="s">
        <v>46</v>
      </c>
      <c r="F180" s="91" t="s">
        <v>47</v>
      </c>
      <c r="G180" s="91" t="s">
        <v>48</v>
      </c>
      <c r="H180" s="93" t="s">
        <v>18</v>
      </c>
      <c r="I180" s="92" t="s">
        <v>19</v>
      </c>
      <c r="J180" s="92" t="s">
        <v>49</v>
      </c>
      <c r="K180" s="92" t="s">
        <v>50</v>
      </c>
      <c r="L180" s="259" t="s">
        <v>20</v>
      </c>
      <c r="M180" s="260"/>
      <c r="N180" s="261"/>
      <c r="Q180" s="94">
        <v>1</v>
      </c>
      <c r="R180" s="94">
        <v>2</v>
      </c>
      <c r="S180" s="94">
        <v>3</v>
      </c>
      <c r="T180" s="94">
        <v>4</v>
      </c>
      <c r="U180" s="94">
        <v>5</v>
      </c>
      <c r="V180" s="94">
        <v>6</v>
      </c>
      <c r="W180" s="94">
        <v>7</v>
      </c>
      <c r="X180" s="94">
        <v>8</v>
      </c>
      <c r="Y180" s="94">
        <v>9</v>
      </c>
      <c r="Z180" s="94">
        <v>10</v>
      </c>
      <c r="AA180" s="94">
        <v>11</v>
      </c>
      <c r="AB180" s="94">
        <v>12</v>
      </c>
      <c r="AC180" s="94">
        <v>13</v>
      </c>
      <c r="AD180" s="94">
        <v>14</v>
      </c>
      <c r="AE180" s="94">
        <v>15</v>
      </c>
      <c r="AF180" s="94">
        <v>16</v>
      </c>
      <c r="AG180" s="94">
        <v>17</v>
      </c>
      <c r="AH180" s="94">
        <v>18</v>
      </c>
      <c r="AI180" s="94">
        <v>19</v>
      </c>
      <c r="AJ180" s="94">
        <v>20</v>
      </c>
      <c r="AK180" s="94">
        <v>21</v>
      </c>
      <c r="AL180" s="94">
        <v>22</v>
      </c>
      <c r="AM180" s="94">
        <v>23</v>
      </c>
      <c r="AN180" s="94">
        <v>24</v>
      </c>
      <c r="AO180" s="94">
        <v>25</v>
      </c>
      <c r="AP180" s="94">
        <v>26</v>
      </c>
      <c r="AQ180" s="94">
        <v>27</v>
      </c>
      <c r="AR180" s="94">
        <v>28</v>
      </c>
      <c r="AS180" s="94">
        <v>29</v>
      </c>
      <c r="AT180" s="94">
        <v>30</v>
      </c>
    </row>
    <row r="181" spans="1:46" x14ac:dyDescent="0.25">
      <c r="A181" s="95" t="s">
        <v>139</v>
      </c>
      <c r="B181" s="96" t="s">
        <v>316</v>
      </c>
      <c r="C181" s="97" t="s">
        <v>141</v>
      </c>
      <c r="D181" s="98">
        <v>1</v>
      </c>
      <c r="E181" s="99">
        <v>80000</v>
      </c>
      <c r="F181" s="100"/>
      <c r="G181" s="100"/>
      <c r="H181" s="111">
        <f t="shared" ref="H181:H183" si="77">(D181*E181)*1.2</f>
        <v>96000</v>
      </c>
      <c r="I181" s="102">
        <v>1</v>
      </c>
      <c r="J181" s="102">
        <v>3</v>
      </c>
      <c r="K181" s="102">
        <v>1</v>
      </c>
      <c r="L181" s="286" t="s">
        <v>384</v>
      </c>
      <c r="M181" s="263"/>
      <c r="N181" s="258"/>
      <c r="P181" s="248" t="s">
        <v>51</v>
      </c>
      <c r="Q181" s="103">
        <f t="shared" ref="Q181:AT181" si="78">IF(Q$32&lt;$I181,0,IF(Q$32=$I181,$H181,IF(Q$32&gt;((($J181-1)*$K181)+$I181),0,IF(ROUND((Q$32-$I181)/$K181,0)=ROUND((Q$32-$I181)/$K181,1),$H181,0))))</f>
        <v>96000</v>
      </c>
      <c r="R181" s="103">
        <f t="shared" si="78"/>
        <v>96000</v>
      </c>
      <c r="S181" s="103">
        <f t="shared" si="78"/>
        <v>96000</v>
      </c>
      <c r="T181" s="104">
        <f t="shared" si="78"/>
        <v>0</v>
      </c>
      <c r="U181" s="104">
        <f t="shared" si="78"/>
        <v>0</v>
      </c>
      <c r="V181" s="104">
        <f t="shared" si="78"/>
        <v>0</v>
      </c>
      <c r="W181" s="104">
        <f t="shared" si="78"/>
        <v>0</v>
      </c>
      <c r="X181" s="104">
        <f t="shared" si="78"/>
        <v>0</v>
      </c>
      <c r="Y181" s="104">
        <f t="shared" si="78"/>
        <v>0</v>
      </c>
      <c r="Z181" s="104">
        <f t="shared" si="78"/>
        <v>0</v>
      </c>
      <c r="AA181" s="104">
        <f t="shared" si="78"/>
        <v>0</v>
      </c>
      <c r="AB181" s="104">
        <f t="shared" si="78"/>
        <v>0</v>
      </c>
      <c r="AC181" s="104">
        <f t="shared" si="78"/>
        <v>0</v>
      </c>
      <c r="AD181" s="104">
        <f t="shared" si="78"/>
        <v>0</v>
      </c>
      <c r="AE181" s="104">
        <f t="shared" si="78"/>
        <v>0</v>
      </c>
      <c r="AF181" s="104">
        <f t="shared" si="78"/>
        <v>0</v>
      </c>
      <c r="AG181" s="104">
        <f t="shared" si="78"/>
        <v>0</v>
      </c>
      <c r="AH181" s="104">
        <f t="shared" si="78"/>
        <v>0</v>
      </c>
      <c r="AI181" s="104">
        <f t="shared" si="78"/>
        <v>0</v>
      </c>
      <c r="AJ181" s="104">
        <f t="shared" si="78"/>
        <v>0</v>
      </c>
      <c r="AK181" s="104">
        <f t="shared" si="78"/>
        <v>0</v>
      </c>
      <c r="AL181" s="104">
        <f t="shared" si="78"/>
        <v>0</v>
      </c>
      <c r="AM181" s="104">
        <f t="shared" si="78"/>
        <v>0</v>
      </c>
      <c r="AN181" s="104">
        <f t="shared" si="78"/>
        <v>0</v>
      </c>
      <c r="AO181" s="104">
        <f t="shared" si="78"/>
        <v>0</v>
      </c>
      <c r="AP181" s="104">
        <f t="shared" si="78"/>
        <v>0</v>
      </c>
      <c r="AQ181" s="104">
        <f t="shared" si="78"/>
        <v>0</v>
      </c>
      <c r="AR181" s="104">
        <f t="shared" si="78"/>
        <v>0</v>
      </c>
      <c r="AS181" s="104">
        <f t="shared" si="78"/>
        <v>0</v>
      </c>
      <c r="AT181" s="104">
        <f t="shared" si="78"/>
        <v>0</v>
      </c>
    </row>
    <row r="182" spans="1:46" ht="30" customHeight="1" x14ac:dyDescent="0.25">
      <c r="A182" s="105" t="s">
        <v>139</v>
      </c>
      <c r="B182" s="106" t="s">
        <v>318</v>
      </c>
      <c r="C182" s="107" t="s">
        <v>141</v>
      </c>
      <c r="D182" s="108">
        <v>0.1</v>
      </c>
      <c r="E182" s="109">
        <v>65000</v>
      </c>
      <c r="F182" s="110"/>
      <c r="G182" s="110"/>
      <c r="H182" s="111">
        <f t="shared" si="77"/>
        <v>7800</v>
      </c>
      <c r="I182" s="112">
        <v>2</v>
      </c>
      <c r="J182" s="112">
        <v>5</v>
      </c>
      <c r="K182" s="112">
        <v>1</v>
      </c>
      <c r="L182" s="250" t="s">
        <v>385</v>
      </c>
      <c r="M182" s="251"/>
      <c r="N182" s="252"/>
      <c r="P182" s="249"/>
      <c r="Q182" s="104">
        <f t="shared" ref="Q182:AT182" si="79">IF(Q$32&lt;$I182,0,IF(Q$32=$I182,$H182,IF(Q$32&gt;((($J182-1)*$K182)+$I182),0,IF(ROUND((Q$32-$I182)/$K182,0)=ROUND((Q$32-$I182)/$K182,1),$H182,0))))</f>
        <v>0</v>
      </c>
      <c r="R182" s="103">
        <f t="shared" si="79"/>
        <v>7800</v>
      </c>
      <c r="S182" s="103">
        <f t="shared" si="79"/>
        <v>7800</v>
      </c>
      <c r="T182" s="103">
        <f t="shared" si="79"/>
        <v>7800</v>
      </c>
      <c r="U182" s="103">
        <f t="shared" si="79"/>
        <v>7800</v>
      </c>
      <c r="V182" s="103">
        <f t="shared" si="79"/>
        <v>7800</v>
      </c>
      <c r="W182" s="104">
        <f t="shared" si="79"/>
        <v>0</v>
      </c>
      <c r="X182" s="104">
        <f t="shared" si="79"/>
        <v>0</v>
      </c>
      <c r="Y182" s="104">
        <f t="shared" si="79"/>
        <v>0</v>
      </c>
      <c r="Z182" s="104">
        <f t="shared" si="79"/>
        <v>0</v>
      </c>
      <c r="AA182" s="104">
        <f t="shared" si="79"/>
        <v>0</v>
      </c>
      <c r="AB182" s="104">
        <f t="shared" si="79"/>
        <v>0</v>
      </c>
      <c r="AC182" s="104">
        <f t="shared" si="79"/>
        <v>0</v>
      </c>
      <c r="AD182" s="104">
        <f t="shared" si="79"/>
        <v>0</v>
      </c>
      <c r="AE182" s="104">
        <f t="shared" si="79"/>
        <v>0</v>
      </c>
      <c r="AF182" s="104">
        <f t="shared" si="79"/>
        <v>0</v>
      </c>
      <c r="AG182" s="104">
        <f t="shared" si="79"/>
        <v>0</v>
      </c>
      <c r="AH182" s="104">
        <f t="shared" si="79"/>
        <v>0</v>
      </c>
      <c r="AI182" s="104">
        <f t="shared" si="79"/>
        <v>0</v>
      </c>
      <c r="AJ182" s="104">
        <f t="shared" si="79"/>
        <v>0</v>
      </c>
      <c r="AK182" s="104">
        <f t="shared" si="79"/>
        <v>0</v>
      </c>
      <c r="AL182" s="104">
        <f t="shared" si="79"/>
        <v>0</v>
      </c>
      <c r="AM182" s="104">
        <f t="shared" si="79"/>
        <v>0</v>
      </c>
      <c r="AN182" s="104">
        <f t="shared" si="79"/>
        <v>0</v>
      </c>
      <c r="AO182" s="104">
        <f t="shared" si="79"/>
        <v>0</v>
      </c>
      <c r="AP182" s="104">
        <f t="shared" si="79"/>
        <v>0</v>
      </c>
      <c r="AQ182" s="104">
        <f t="shared" si="79"/>
        <v>0</v>
      </c>
      <c r="AR182" s="104">
        <f t="shared" si="79"/>
        <v>0</v>
      </c>
      <c r="AS182" s="104">
        <f t="shared" si="79"/>
        <v>0</v>
      </c>
      <c r="AT182" s="104">
        <f t="shared" si="79"/>
        <v>0</v>
      </c>
    </row>
    <row r="183" spans="1:46" x14ac:dyDescent="0.25">
      <c r="A183" s="105" t="s">
        <v>139</v>
      </c>
      <c r="B183" s="106" t="s">
        <v>366</v>
      </c>
      <c r="C183" s="107" t="s">
        <v>141</v>
      </c>
      <c r="D183" s="108">
        <v>0.1</v>
      </c>
      <c r="E183" s="109">
        <v>65000</v>
      </c>
      <c r="F183" s="113"/>
      <c r="G183" s="113"/>
      <c r="H183" s="111">
        <f t="shared" si="77"/>
        <v>7800</v>
      </c>
      <c r="I183" s="112">
        <v>2</v>
      </c>
      <c r="J183" s="112">
        <v>5</v>
      </c>
      <c r="K183" s="112">
        <v>1</v>
      </c>
      <c r="L183" s="250" t="s">
        <v>386</v>
      </c>
      <c r="M183" s="251"/>
      <c r="N183" s="252"/>
      <c r="P183" s="249"/>
      <c r="Q183" s="104">
        <f t="shared" ref="Q183:AT183" si="80">IF(Q$32&lt;$I183,0,IF(Q$32=$I183,$H183,IF(Q$32&gt;((($J183-1)*$K183)+$I183),0,IF(ROUND((Q$32-$I183)/$K183,0)=ROUND((Q$32-$I183)/$K183,1),$H183,0))))</f>
        <v>0</v>
      </c>
      <c r="R183" s="103">
        <f t="shared" si="80"/>
        <v>7800</v>
      </c>
      <c r="S183" s="103">
        <f t="shared" si="80"/>
        <v>7800</v>
      </c>
      <c r="T183" s="103">
        <f t="shared" si="80"/>
        <v>7800</v>
      </c>
      <c r="U183" s="103">
        <f t="shared" si="80"/>
        <v>7800</v>
      </c>
      <c r="V183" s="103">
        <f t="shared" si="80"/>
        <v>7800</v>
      </c>
      <c r="W183" s="104">
        <f t="shared" si="80"/>
        <v>0</v>
      </c>
      <c r="X183" s="104">
        <f t="shared" si="80"/>
        <v>0</v>
      </c>
      <c r="Y183" s="104">
        <f t="shared" si="80"/>
        <v>0</v>
      </c>
      <c r="Z183" s="104">
        <f t="shared" si="80"/>
        <v>0</v>
      </c>
      <c r="AA183" s="104">
        <f t="shared" si="80"/>
        <v>0</v>
      </c>
      <c r="AB183" s="104">
        <f t="shared" si="80"/>
        <v>0</v>
      </c>
      <c r="AC183" s="104">
        <f t="shared" si="80"/>
        <v>0</v>
      </c>
      <c r="AD183" s="104">
        <f t="shared" si="80"/>
        <v>0</v>
      </c>
      <c r="AE183" s="104">
        <f t="shared" si="80"/>
        <v>0</v>
      </c>
      <c r="AF183" s="104">
        <f t="shared" si="80"/>
        <v>0</v>
      </c>
      <c r="AG183" s="104">
        <f t="shared" si="80"/>
        <v>0</v>
      </c>
      <c r="AH183" s="104">
        <f t="shared" si="80"/>
        <v>0</v>
      </c>
      <c r="AI183" s="104">
        <f t="shared" si="80"/>
        <v>0</v>
      </c>
      <c r="AJ183" s="104">
        <f t="shared" si="80"/>
        <v>0</v>
      </c>
      <c r="AK183" s="104">
        <f t="shared" si="80"/>
        <v>0</v>
      </c>
      <c r="AL183" s="104">
        <f t="shared" si="80"/>
        <v>0</v>
      </c>
      <c r="AM183" s="104">
        <f t="shared" si="80"/>
        <v>0</v>
      </c>
      <c r="AN183" s="104">
        <f t="shared" si="80"/>
        <v>0</v>
      </c>
      <c r="AO183" s="104">
        <f t="shared" si="80"/>
        <v>0</v>
      </c>
      <c r="AP183" s="104">
        <f t="shared" si="80"/>
        <v>0</v>
      </c>
      <c r="AQ183" s="104">
        <f t="shared" si="80"/>
        <v>0</v>
      </c>
      <c r="AR183" s="104">
        <f t="shared" si="80"/>
        <v>0</v>
      </c>
      <c r="AS183" s="104">
        <f t="shared" si="80"/>
        <v>0</v>
      </c>
      <c r="AT183" s="104">
        <f t="shared" si="80"/>
        <v>0</v>
      </c>
    </row>
    <row r="184" spans="1:46" ht="30" customHeight="1" x14ac:dyDescent="0.25">
      <c r="A184" s="105" t="s">
        <v>145</v>
      </c>
      <c r="B184" s="106" t="s">
        <v>288</v>
      </c>
      <c r="C184" s="107" t="s">
        <v>185</v>
      </c>
      <c r="D184" s="108">
        <v>1</v>
      </c>
      <c r="E184" s="114">
        <v>2000</v>
      </c>
      <c r="F184" s="113"/>
      <c r="G184" s="113"/>
      <c r="H184" s="111">
        <f t="shared" ref="H184:H196" si="81">D184*E184</f>
        <v>2000</v>
      </c>
      <c r="I184" s="112">
        <v>2</v>
      </c>
      <c r="J184" s="112">
        <v>5</v>
      </c>
      <c r="K184" s="112">
        <v>1</v>
      </c>
      <c r="L184" s="250" t="s">
        <v>387</v>
      </c>
      <c r="M184" s="251"/>
      <c r="N184" s="252"/>
      <c r="P184" s="249"/>
      <c r="Q184" s="104">
        <f t="shared" ref="Q184:AT184" si="82">IF(Q$32&lt;$I184,0,IF(Q$32=$I184,$H184,IF(Q$32&gt;((($J184-1)*$K184)+$I184),0,IF(ROUND((Q$32-$I184)/$K184,0)=ROUND((Q$32-$I184)/$K184,1),$H184,0))))</f>
        <v>0</v>
      </c>
      <c r="R184" s="103">
        <f t="shared" si="82"/>
        <v>2000</v>
      </c>
      <c r="S184" s="103">
        <f t="shared" si="82"/>
        <v>2000</v>
      </c>
      <c r="T184" s="103">
        <f t="shared" si="82"/>
        <v>2000</v>
      </c>
      <c r="U184" s="103">
        <f t="shared" si="82"/>
        <v>2000</v>
      </c>
      <c r="V184" s="103">
        <f t="shared" si="82"/>
        <v>2000</v>
      </c>
      <c r="W184" s="104">
        <f t="shared" si="82"/>
        <v>0</v>
      </c>
      <c r="X184" s="104">
        <f t="shared" si="82"/>
        <v>0</v>
      </c>
      <c r="Y184" s="104">
        <f t="shared" si="82"/>
        <v>0</v>
      </c>
      <c r="Z184" s="104">
        <f t="shared" si="82"/>
        <v>0</v>
      </c>
      <c r="AA184" s="104">
        <f t="shared" si="82"/>
        <v>0</v>
      </c>
      <c r="AB184" s="104">
        <f t="shared" si="82"/>
        <v>0</v>
      </c>
      <c r="AC184" s="104">
        <f t="shared" si="82"/>
        <v>0</v>
      </c>
      <c r="AD184" s="104">
        <f t="shared" si="82"/>
        <v>0</v>
      </c>
      <c r="AE184" s="104">
        <f t="shared" si="82"/>
        <v>0</v>
      </c>
      <c r="AF184" s="104">
        <f t="shared" si="82"/>
        <v>0</v>
      </c>
      <c r="AG184" s="104">
        <f t="shared" si="82"/>
        <v>0</v>
      </c>
      <c r="AH184" s="104">
        <f t="shared" si="82"/>
        <v>0</v>
      </c>
      <c r="AI184" s="104">
        <f t="shared" si="82"/>
        <v>0</v>
      </c>
      <c r="AJ184" s="104">
        <f t="shared" si="82"/>
        <v>0</v>
      </c>
      <c r="AK184" s="104">
        <f t="shared" si="82"/>
        <v>0</v>
      </c>
      <c r="AL184" s="104">
        <f t="shared" si="82"/>
        <v>0</v>
      </c>
      <c r="AM184" s="104">
        <f t="shared" si="82"/>
        <v>0</v>
      </c>
      <c r="AN184" s="104">
        <f t="shared" si="82"/>
        <v>0</v>
      </c>
      <c r="AO184" s="104">
        <f t="shared" si="82"/>
        <v>0</v>
      </c>
      <c r="AP184" s="104">
        <f t="shared" si="82"/>
        <v>0</v>
      </c>
      <c r="AQ184" s="104">
        <f t="shared" si="82"/>
        <v>0</v>
      </c>
      <c r="AR184" s="104">
        <f t="shared" si="82"/>
        <v>0</v>
      </c>
      <c r="AS184" s="104">
        <f t="shared" si="82"/>
        <v>0</v>
      </c>
      <c r="AT184" s="104">
        <f t="shared" si="82"/>
        <v>0</v>
      </c>
    </row>
    <row r="185" spans="1:46" ht="30" hidden="1" customHeight="1" x14ac:dyDescent="0.25">
      <c r="A185" s="105"/>
      <c r="B185" s="106"/>
      <c r="C185" s="107"/>
      <c r="D185" s="108"/>
      <c r="E185" s="109"/>
      <c r="F185" s="113"/>
      <c r="G185" s="113"/>
      <c r="H185" s="111">
        <f t="shared" si="81"/>
        <v>0</v>
      </c>
      <c r="I185" s="112"/>
      <c r="J185" s="112"/>
      <c r="K185" s="112"/>
      <c r="L185" s="250"/>
      <c r="M185" s="251"/>
      <c r="N185" s="252"/>
      <c r="P185" s="249"/>
      <c r="Q185" s="104">
        <f t="shared" ref="Q185:AT185" si="83">IF(Q$32&lt;$I185,0,IF(Q$32=$I185,$H185,IF(Q$32&gt;((($J185-1)*$K185)+$I185),0,IF(ROUND((Q$32-$I185)/$K185,0)=ROUND((Q$32-$I185)/$K185,1),$H185,0))))</f>
        <v>0</v>
      </c>
      <c r="R185" s="104">
        <f t="shared" si="83"/>
        <v>0</v>
      </c>
      <c r="S185" s="104">
        <f t="shared" si="83"/>
        <v>0</v>
      </c>
      <c r="T185" s="104">
        <f t="shared" si="83"/>
        <v>0</v>
      </c>
      <c r="U185" s="104">
        <f t="shared" si="83"/>
        <v>0</v>
      </c>
      <c r="V185" s="104">
        <f t="shared" si="83"/>
        <v>0</v>
      </c>
      <c r="W185" s="104">
        <f t="shared" si="83"/>
        <v>0</v>
      </c>
      <c r="X185" s="104">
        <f t="shared" si="83"/>
        <v>0</v>
      </c>
      <c r="Y185" s="104">
        <f t="shared" si="83"/>
        <v>0</v>
      </c>
      <c r="Z185" s="104">
        <f t="shared" si="83"/>
        <v>0</v>
      </c>
      <c r="AA185" s="104">
        <f t="shared" si="83"/>
        <v>0</v>
      </c>
      <c r="AB185" s="104">
        <f t="shared" si="83"/>
        <v>0</v>
      </c>
      <c r="AC185" s="104">
        <f t="shared" si="83"/>
        <v>0</v>
      </c>
      <c r="AD185" s="104">
        <f t="shared" si="83"/>
        <v>0</v>
      </c>
      <c r="AE185" s="104">
        <f t="shared" si="83"/>
        <v>0</v>
      </c>
      <c r="AF185" s="104">
        <f t="shared" si="83"/>
        <v>0</v>
      </c>
      <c r="AG185" s="104">
        <f t="shared" si="83"/>
        <v>0</v>
      </c>
      <c r="AH185" s="104">
        <f t="shared" si="83"/>
        <v>0</v>
      </c>
      <c r="AI185" s="104">
        <f t="shared" si="83"/>
        <v>0</v>
      </c>
      <c r="AJ185" s="104">
        <f t="shared" si="83"/>
        <v>0</v>
      </c>
      <c r="AK185" s="104">
        <f t="shared" si="83"/>
        <v>0</v>
      </c>
      <c r="AL185" s="104">
        <f t="shared" si="83"/>
        <v>0</v>
      </c>
      <c r="AM185" s="104">
        <f t="shared" si="83"/>
        <v>0</v>
      </c>
      <c r="AN185" s="104">
        <f t="shared" si="83"/>
        <v>0</v>
      </c>
      <c r="AO185" s="104">
        <f t="shared" si="83"/>
        <v>0</v>
      </c>
      <c r="AP185" s="104">
        <f t="shared" si="83"/>
        <v>0</v>
      </c>
      <c r="AQ185" s="104">
        <f t="shared" si="83"/>
        <v>0</v>
      </c>
      <c r="AR185" s="104">
        <f t="shared" si="83"/>
        <v>0</v>
      </c>
      <c r="AS185" s="104">
        <f t="shared" si="83"/>
        <v>0</v>
      </c>
      <c r="AT185" s="104">
        <f t="shared" si="83"/>
        <v>0</v>
      </c>
    </row>
    <row r="186" spans="1:46" ht="30" hidden="1" customHeight="1" x14ac:dyDescent="0.25">
      <c r="A186" s="105"/>
      <c r="B186" s="106"/>
      <c r="C186" s="107"/>
      <c r="D186" s="108"/>
      <c r="E186" s="114"/>
      <c r="F186" s="113"/>
      <c r="G186" s="113"/>
      <c r="H186" s="111">
        <f t="shared" si="81"/>
        <v>0</v>
      </c>
      <c r="I186" s="112"/>
      <c r="J186" s="112"/>
      <c r="K186" s="112"/>
      <c r="L186" s="250"/>
      <c r="M186" s="251"/>
      <c r="N186" s="252"/>
      <c r="P186" s="249"/>
      <c r="Q186" s="104">
        <f t="shared" ref="Q186:AT186" si="84">IF(Q$32&lt;$I186,0,IF(Q$32=$I186,$H186,IF(Q$32&gt;((($J186-1)*$K186)+$I186),0,IF(ROUND((Q$32-$I186)/$K186,0)=ROUND((Q$32-$I186)/$K186,1),$H186,0))))</f>
        <v>0</v>
      </c>
      <c r="R186" s="104">
        <f t="shared" si="84"/>
        <v>0</v>
      </c>
      <c r="S186" s="104">
        <f t="shared" si="84"/>
        <v>0</v>
      </c>
      <c r="T186" s="104">
        <f t="shared" si="84"/>
        <v>0</v>
      </c>
      <c r="U186" s="104">
        <f t="shared" si="84"/>
        <v>0</v>
      </c>
      <c r="V186" s="104">
        <f t="shared" si="84"/>
        <v>0</v>
      </c>
      <c r="W186" s="104">
        <f t="shared" si="84"/>
        <v>0</v>
      </c>
      <c r="X186" s="104">
        <f t="shared" si="84"/>
        <v>0</v>
      </c>
      <c r="Y186" s="104">
        <f t="shared" si="84"/>
        <v>0</v>
      </c>
      <c r="Z186" s="104">
        <f t="shared" si="84"/>
        <v>0</v>
      </c>
      <c r="AA186" s="104">
        <f t="shared" si="84"/>
        <v>0</v>
      </c>
      <c r="AB186" s="104">
        <f t="shared" si="84"/>
        <v>0</v>
      </c>
      <c r="AC186" s="104">
        <f t="shared" si="84"/>
        <v>0</v>
      </c>
      <c r="AD186" s="104">
        <f t="shared" si="84"/>
        <v>0</v>
      </c>
      <c r="AE186" s="104">
        <f t="shared" si="84"/>
        <v>0</v>
      </c>
      <c r="AF186" s="104">
        <f t="shared" si="84"/>
        <v>0</v>
      </c>
      <c r="AG186" s="104">
        <f t="shared" si="84"/>
        <v>0</v>
      </c>
      <c r="AH186" s="104">
        <f t="shared" si="84"/>
        <v>0</v>
      </c>
      <c r="AI186" s="104">
        <f t="shared" si="84"/>
        <v>0</v>
      </c>
      <c r="AJ186" s="104">
        <f t="shared" si="84"/>
        <v>0</v>
      </c>
      <c r="AK186" s="104">
        <f t="shared" si="84"/>
        <v>0</v>
      </c>
      <c r="AL186" s="104">
        <f t="shared" si="84"/>
        <v>0</v>
      </c>
      <c r="AM186" s="104">
        <f t="shared" si="84"/>
        <v>0</v>
      </c>
      <c r="AN186" s="104">
        <f t="shared" si="84"/>
        <v>0</v>
      </c>
      <c r="AO186" s="104">
        <f t="shared" si="84"/>
        <v>0</v>
      </c>
      <c r="AP186" s="104">
        <f t="shared" si="84"/>
        <v>0</v>
      </c>
      <c r="AQ186" s="104">
        <f t="shared" si="84"/>
        <v>0</v>
      </c>
      <c r="AR186" s="104">
        <f t="shared" si="84"/>
        <v>0</v>
      </c>
      <c r="AS186" s="104">
        <f t="shared" si="84"/>
        <v>0</v>
      </c>
      <c r="AT186" s="104">
        <f t="shared" si="84"/>
        <v>0</v>
      </c>
    </row>
    <row r="187" spans="1:46" ht="30" hidden="1" customHeight="1" x14ac:dyDescent="0.25">
      <c r="A187" s="105"/>
      <c r="B187" s="106"/>
      <c r="C187" s="107"/>
      <c r="D187" s="108"/>
      <c r="E187" s="108"/>
      <c r="F187" s="113"/>
      <c r="G187" s="113"/>
      <c r="H187" s="111">
        <f t="shared" si="81"/>
        <v>0</v>
      </c>
      <c r="I187" s="112"/>
      <c r="J187" s="112"/>
      <c r="K187" s="112"/>
      <c r="L187" s="250"/>
      <c r="M187" s="251"/>
      <c r="N187" s="252"/>
      <c r="P187" s="249"/>
      <c r="Q187" s="104">
        <f t="shared" ref="Q187:AT187" si="85">IF(Q$32&lt;$I187,0,IF(Q$32=$I187,$H187,IF(Q$32&gt;((($J187-1)*$K187)+$I187),0,IF(ROUND((Q$32-$I187)/$K187,0)=ROUND((Q$32-$I187)/$K187,1),$H187,0))))</f>
        <v>0</v>
      </c>
      <c r="R187" s="104">
        <f t="shared" si="85"/>
        <v>0</v>
      </c>
      <c r="S187" s="104">
        <f t="shared" si="85"/>
        <v>0</v>
      </c>
      <c r="T187" s="104">
        <f t="shared" si="85"/>
        <v>0</v>
      </c>
      <c r="U187" s="104">
        <f t="shared" si="85"/>
        <v>0</v>
      </c>
      <c r="V187" s="104">
        <f t="shared" si="85"/>
        <v>0</v>
      </c>
      <c r="W187" s="104">
        <f t="shared" si="85"/>
        <v>0</v>
      </c>
      <c r="X187" s="104">
        <f t="shared" si="85"/>
        <v>0</v>
      </c>
      <c r="Y187" s="104">
        <f t="shared" si="85"/>
        <v>0</v>
      </c>
      <c r="Z187" s="104">
        <f t="shared" si="85"/>
        <v>0</v>
      </c>
      <c r="AA187" s="104">
        <f t="shared" si="85"/>
        <v>0</v>
      </c>
      <c r="AB187" s="104">
        <f t="shared" si="85"/>
        <v>0</v>
      </c>
      <c r="AC187" s="104">
        <f t="shared" si="85"/>
        <v>0</v>
      </c>
      <c r="AD187" s="104">
        <f t="shared" si="85"/>
        <v>0</v>
      </c>
      <c r="AE187" s="104">
        <f t="shared" si="85"/>
        <v>0</v>
      </c>
      <c r="AF187" s="104">
        <f t="shared" si="85"/>
        <v>0</v>
      </c>
      <c r="AG187" s="104">
        <f t="shared" si="85"/>
        <v>0</v>
      </c>
      <c r="AH187" s="104">
        <f t="shared" si="85"/>
        <v>0</v>
      </c>
      <c r="AI187" s="104">
        <f t="shared" si="85"/>
        <v>0</v>
      </c>
      <c r="AJ187" s="104">
        <f t="shared" si="85"/>
        <v>0</v>
      </c>
      <c r="AK187" s="104">
        <f t="shared" si="85"/>
        <v>0</v>
      </c>
      <c r="AL187" s="104">
        <f t="shared" si="85"/>
        <v>0</v>
      </c>
      <c r="AM187" s="104">
        <f t="shared" si="85"/>
        <v>0</v>
      </c>
      <c r="AN187" s="104">
        <f t="shared" si="85"/>
        <v>0</v>
      </c>
      <c r="AO187" s="104">
        <f t="shared" si="85"/>
        <v>0</v>
      </c>
      <c r="AP187" s="104">
        <f t="shared" si="85"/>
        <v>0</v>
      </c>
      <c r="AQ187" s="104">
        <f t="shared" si="85"/>
        <v>0</v>
      </c>
      <c r="AR187" s="104">
        <f t="shared" si="85"/>
        <v>0</v>
      </c>
      <c r="AS187" s="104">
        <f t="shared" si="85"/>
        <v>0</v>
      </c>
      <c r="AT187" s="104">
        <f t="shared" si="85"/>
        <v>0</v>
      </c>
    </row>
    <row r="188" spans="1:46" ht="30" hidden="1" customHeight="1" x14ac:dyDescent="0.25">
      <c r="A188" s="115"/>
      <c r="B188" s="106"/>
      <c r="C188" s="107"/>
      <c r="D188" s="108"/>
      <c r="E188" s="108"/>
      <c r="F188" s="113"/>
      <c r="G188" s="113"/>
      <c r="H188" s="111">
        <f t="shared" si="81"/>
        <v>0</v>
      </c>
      <c r="I188" s="112"/>
      <c r="J188" s="112"/>
      <c r="K188" s="112"/>
      <c r="L188" s="250"/>
      <c r="M188" s="251"/>
      <c r="N188" s="252"/>
      <c r="P188" s="249"/>
      <c r="Q188" s="104">
        <f t="shared" ref="Q188:AT188" si="86">IF(Q$32&lt;$I188,0,IF(Q$32=$I188,$H188,IF(Q$32&gt;((($J188-1)*$K188)+$I188),0,IF(ROUND((Q$32-$I188)/$K188,0)=ROUND((Q$32-$I188)/$K188,1),$H188,0))))</f>
        <v>0</v>
      </c>
      <c r="R188" s="104">
        <f t="shared" si="86"/>
        <v>0</v>
      </c>
      <c r="S188" s="104">
        <f t="shared" si="86"/>
        <v>0</v>
      </c>
      <c r="T188" s="104">
        <f t="shared" si="86"/>
        <v>0</v>
      </c>
      <c r="U188" s="104">
        <f t="shared" si="86"/>
        <v>0</v>
      </c>
      <c r="V188" s="104">
        <f t="shared" si="86"/>
        <v>0</v>
      </c>
      <c r="W188" s="104">
        <f t="shared" si="86"/>
        <v>0</v>
      </c>
      <c r="X188" s="104">
        <f t="shared" si="86"/>
        <v>0</v>
      </c>
      <c r="Y188" s="104">
        <f t="shared" si="86"/>
        <v>0</v>
      </c>
      <c r="Z188" s="104">
        <f t="shared" si="86"/>
        <v>0</v>
      </c>
      <c r="AA188" s="104">
        <f t="shared" si="86"/>
        <v>0</v>
      </c>
      <c r="AB188" s="104">
        <f t="shared" si="86"/>
        <v>0</v>
      </c>
      <c r="AC188" s="104">
        <f t="shared" si="86"/>
        <v>0</v>
      </c>
      <c r="AD188" s="104">
        <f t="shared" si="86"/>
        <v>0</v>
      </c>
      <c r="AE188" s="104">
        <f t="shared" si="86"/>
        <v>0</v>
      </c>
      <c r="AF188" s="104">
        <f t="shared" si="86"/>
        <v>0</v>
      </c>
      <c r="AG188" s="104">
        <f t="shared" si="86"/>
        <v>0</v>
      </c>
      <c r="AH188" s="104">
        <f t="shared" si="86"/>
        <v>0</v>
      </c>
      <c r="AI188" s="104">
        <f t="shared" si="86"/>
        <v>0</v>
      </c>
      <c r="AJ188" s="104">
        <f t="shared" si="86"/>
        <v>0</v>
      </c>
      <c r="AK188" s="104">
        <f t="shared" si="86"/>
        <v>0</v>
      </c>
      <c r="AL188" s="104">
        <f t="shared" si="86"/>
        <v>0</v>
      </c>
      <c r="AM188" s="104">
        <f t="shared" si="86"/>
        <v>0</v>
      </c>
      <c r="AN188" s="104">
        <f t="shared" si="86"/>
        <v>0</v>
      </c>
      <c r="AO188" s="104">
        <f t="shared" si="86"/>
        <v>0</v>
      </c>
      <c r="AP188" s="104">
        <f t="shared" si="86"/>
        <v>0</v>
      </c>
      <c r="AQ188" s="104">
        <f t="shared" si="86"/>
        <v>0</v>
      </c>
      <c r="AR188" s="104">
        <f t="shared" si="86"/>
        <v>0</v>
      </c>
      <c r="AS188" s="104">
        <f t="shared" si="86"/>
        <v>0</v>
      </c>
      <c r="AT188" s="104">
        <f t="shared" si="86"/>
        <v>0</v>
      </c>
    </row>
    <row r="189" spans="1:46" ht="30" hidden="1" customHeight="1" x14ac:dyDescent="0.25">
      <c r="A189" s="105"/>
      <c r="B189" s="106"/>
      <c r="C189" s="107"/>
      <c r="D189" s="108"/>
      <c r="E189" s="116"/>
      <c r="F189" s="113"/>
      <c r="G189" s="113"/>
      <c r="H189" s="111">
        <f t="shared" si="81"/>
        <v>0</v>
      </c>
      <c r="I189" s="112"/>
      <c r="J189" s="112"/>
      <c r="K189" s="112"/>
      <c r="L189" s="250"/>
      <c r="M189" s="251"/>
      <c r="N189" s="252"/>
      <c r="P189" s="249"/>
      <c r="Q189" s="104">
        <f t="shared" ref="Q189:AT189" si="87">IF(Q$32&lt;$I189,0,IF(Q$32=$I189,$H189,IF(Q$32&gt;((($J189-1)*$K189)+$I189),0,IF(ROUND((Q$32-$I189)/$K189,0)=ROUND((Q$32-$I189)/$K189,1),$H189,0))))</f>
        <v>0</v>
      </c>
      <c r="R189" s="104">
        <f t="shared" si="87"/>
        <v>0</v>
      </c>
      <c r="S189" s="104">
        <f t="shared" si="87"/>
        <v>0</v>
      </c>
      <c r="T189" s="104">
        <f t="shared" si="87"/>
        <v>0</v>
      </c>
      <c r="U189" s="104">
        <f t="shared" si="87"/>
        <v>0</v>
      </c>
      <c r="V189" s="104">
        <f t="shared" si="87"/>
        <v>0</v>
      </c>
      <c r="W189" s="104">
        <f t="shared" si="87"/>
        <v>0</v>
      </c>
      <c r="X189" s="104">
        <f t="shared" si="87"/>
        <v>0</v>
      </c>
      <c r="Y189" s="104">
        <f t="shared" si="87"/>
        <v>0</v>
      </c>
      <c r="Z189" s="104">
        <f t="shared" si="87"/>
        <v>0</v>
      </c>
      <c r="AA189" s="104">
        <f t="shared" si="87"/>
        <v>0</v>
      </c>
      <c r="AB189" s="104">
        <f t="shared" si="87"/>
        <v>0</v>
      </c>
      <c r="AC189" s="104">
        <f t="shared" si="87"/>
        <v>0</v>
      </c>
      <c r="AD189" s="104">
        <f t="shared" si="87"/>
        <v>0</v>
      </c>
      <c r="AE189" s="104">
        <f t="shared" si="87"/>
        <v>0</v>
      </c>
      <c r="AF189" s="104">
        <f t="shared" si="87"/>
        <v>0</v>
      </c>
      <c r="AG189" s="104">
        <f t="shared" si="87"/>
        <v>0</v>
      </c>
      <c r="AH189" s="104">
        <f t="shared" si="87"/>
        <v>0</v>
      </c>
      <c r="AI189" s="104">
        <f t="shared" si="87"/>
        <v>0</v>
      </c>
      <c r="AJ189" s="104">
        <f t="shared" si="87"/>
        <v>0</v>
      </c>
      <c r="AK189" s="104">
        <f t="shared" si="87"/>
        <v>0</v>
      </c>
      <c r="AL189" s="104">
        <f t="shared" si="87"/>
        <v>0</v>
      </c>
      <c r="AM189" s="104">
        <f t="shared" si="87"/>
        <v>0</v>
      </c>
      <c r="AN189" s="104">
        <f t="shared" si="87"/>
        <v>0</v>
      </c>
      <c r="AO189" s="104">
        <f t="shared" si="87"/>
        <v>0</v>
      </c>
      <c r="AP189" s="104">
        <f t="shared" si="87"/>
        <v>0</v>
      </c>
      <c r="AQ189" s="104">
        <f t="shared" si="87"/>
        <v>0</v>
      </c>
      <c r="AR189" s="104">
        <f t="shared" si="87"/>
        <v>0</v>
      </c>
      <c r="AS189" s="104">
        <f t="shared" si="87"/>
        <v>0</v>
      </c>
      <c r="AT189" s="104">
        <f t="shared" si="87"/>
        <v>0</v>
      </c>
    </row>
    <row r="190" spans="1:46" ht="30" hidden="1" customHeight="1" x14ac:dyDescent="0.25">
      <c r="A190" s="105"/>
      <c r="B190" s="106"/>
      <c r="C190" s="107"/>
      <c r="D190" s="108"/>
      <c r="E190" s="108"/>
      <c r="F190" s="113"/>
      <c r="G190" s="113"/>
      <c r="H190" s="111">
        <f t="shared" si="81"/>
        <v>0</v>
      </c>
      <c r="I190" s="112"/>
      <c r="J190" s="112"/>
      <c r="K190" s="112"/>
      <c r="L190" s="250"/>
      <c r="M190" s="251"/>
      <c r="N190" s="252"/>
      <c r="P190" s="249"/>
      <c r="Q190" s="104">
        <f t="shared" ref="Q190:AT190" si="88">IF(Q$32&lt;$I190,0,IF(Q$32=$I190,$H190,IF(Q$32&gt;((($J190-1)*$K190)+$I190),0,IF(ROUND((Q$32-$I190)/$K190,0)=ROUND((Q$32-$I190)/$K190,1),$H190,0))))</f>
        <v>0</v>
      </c>
      <c r="R190" s="104">
        <f t="shared" si="88"/>
        <v>0</v>
      </c>
      <c r="S190" s="104">
        <f t="shared" si="88"/>
        <v>0</v>
      </c>
      <c r="T190" s="104">
        <f t="shared" si="88"/>
        <v>0</v>
      </c>
      <c r="U190" s="104">
        <f t="shared" si="88"/>
        <v>0</v>
      </c>
      <c r="V190" s="104">
        <f t="shared" si="88"/>
        <v>0</v>
      </c>
      <c r="W190" s="104">
        <f t="shared" si="88"/>
        <v>0</v>
      </c>
      <c r="X190" s="104">
        <f t="shared" si="88"/>
        <v>0</v>
      </c>
      <c r="Y190" s="104">
        <f t="shared" si="88"/>
        <v>0</v>
      </c>
      <c r="Z190" s="104">
        <f t="shared" si="88"/>
        <v>0</v>
      </c>
      <c r="AA190" s="104">
        <f t="shared" si="88"/>
        <v>0</v>
      </c>
      <c r="AB190" s="104">
        <f t="shared" si="88"/>
        <v>0</v>
      </c>
      <c r="AC190" s="104">
        <f t="shared" si="88"/>
        <v>0</v>
      </c>
      <c r="AD190" s="104">
        <f t="shared" si="88"/>
        <v>0</v>
      </c>
      <c r="AE190" s="104">
        <f t="shared" si="88"/>
        <v>0</v>
      </c>
      <c r="AF190" s="104">
        <f t="shared" si="88"/>
        <v>0</v>
      </c>
      <c r="AG190" s="104">
        <f t="shared" si="88"/>
        <v>0</v>
      </c>
      <c r="AH190" s="104">
        <f t="shared" si="88"/>
        <v>0</v>
      </c>
      <c r="AI190" s="104">
        <f t="shared" si="88"/>
        <v>0</v>
      </c>
      <c r="AJ190" s="104">
        <f t="shared" si="88"/>
        <v>0</v>
      </c>
      <c r="AK190" s="104">
        <f t="shared" si="88"/>
        <v>0</v>
      </c>
      <c r="AL190" s="104">
        <f t="shared" si="88"/>
        <v>0</v>
      </c>
      <c r="AM190" s="104">
        <f t="shared" si="88"/>
        <v>0</v>
      </c>
      <c r="AN190" s="104">
        <f t="shared" si="88"/>
        <v>0</v>
      </c>
      <c r="AO190" s="104">
        <f t="shared" si="88"/>
        <v>0</v>
      </c>
      <c r="AP190" s="104">
        <f t="shared" si="88"/>
        <v>0</v>
      </c>
      <c r="AQ190" s="104">
        <f t="shared" si="88"/>
        <v>0</v>
      </c>
      <c r="AR190" s="104">
        <f t="shared" si="88"/>
        <v>0</v>
      </c>
      <c r="AS190" s="104">
        <f t="shared" si="88"/>
        <v>0</v>
      </c>
      <c r="AT190" s="104">
        <f t="shared" si="88"/>
        <v>0</v>
      </c>
    </row>
    <row r="191" spans="1:46" ht="30" hidden="1" customHeight="1" x14ac:dyDescent="0.25">
      <c r="A191" s="105"/>
      <c r="B191" s="106"/>
      <c r="C191" s="107"/>
      <c r="D191" s="108"/>
      <c r="E191" s="108"/>
      <c r="F191" s="113"/>
      <c r="G191" s="113"/>
      <c r="H191" s="111">
        <f t="shared" si="81"/>
        <v>0</v>
      </c>
      <c r="I191" s="112"/>
      <c r="J191" s="112"/>
      <c r="K191" s="112"/>
      <c r="L191" s="250"/>
      <c r="M191" s="251"/>
      <c r="N191" s="252"/>
      <c r="P191" s="249"/>
      <c r="Q191" s="104">
        <f t="shared" ref="Q191:AT191" si="89">IF(Q$32&lt;$I191,0,IF(Q$32=$I191,$H191,IF(Q$32&gt;((($J191-1)*$K191)+$I191),0,IF(ROUND((Q$32-$I191)/$K191,0)=ROUND((Q$32-$I191)/$K191,1),$H191,0))))</f>
        <v>0</v>
      </c>
      <c r="R191" s="104">
        <f t="shared" si="89"/>
        <v>0</v>
      </c>
      <c r="S191" s="104">
        <f t="shared" si="89"/>
        <v>0</v>
      </c>
      <c r="T191" s="104">
        <f t="shared" si="89"/>
        <v>0</v>
      </c>
      <c r="U191" s="104">
        <f t="shared" si="89"/>
        <v>0</v>
      </c>
      <c r="V191" s="104">
        <f t="shared" si="89"/>
        <v>0</v>
      </c>
      <c r="W191" s="104">
        <f t="shared" si="89"/>
        <v>0</v>
      </c>
      <c r="X191" s="104">
        <f t="shared" si="89"/>
        <v>0</v>
      </c>
      <c r="Y191" s="104">
        <f t="shared" si="89"/>
        <v>0</v>
      </c>
      <c r="Z191" s="104">
        <f t="shared" si="89"/>
        <v>0</v>
      </c>
      <c r="AA191" s="104">
        <f t="shared" si="89"/>
        <v>0</v>
      </c>
      <c r="AB191" s="104">
        <f t="shared" si="89"/>
        <v>0</v>
      </c>
      <c r="AC191" s="104">
        <f t="shared" si="89"/>
        <v>0</v>
      </c>
      <c r="AD191" s="104">
        <f t="shared" si="89"/>
        <v>0</v>
      </c>
      <c r="AE191" s="104">
        <f t="shared" si="89"/>
        <v>0</v>
      </c>
      <c r="AF191" s="104">
        <f t="shared" si="89"/>
        <v>0</v>
      </c>
      <c r="AG191" s="104">
        <f t="shared" si="89"/>
        <v>0</v>
      </c>
      <c r="AH191" s="104">
        <f t="shared" si="89"/>
        <v>0</v>
      </c>
      <c r="AI191" s="104">
        <f t="shared" si="89"/>
        <v>0</v>
      </c>
      <c r="AJ191" s="104">
        <f t="shared" si="89"/>
        <v>0</v>
      </c>
      <c r="AK191" s="104">
        <f t="shared" si="89"/>
        <v>0</v>
      </c>
      <c r="AL191" s="104">
        <f t="shared" si="89"/>
        <v>0</v>
      </c>
      <c r="AM191" s="104">
        <f t="shared" si="89"/>
        <v>0</v>
      </c>
      <c r="AN191" s="104">
        <f t="shared" si="89"/>
        <v>0</v>
      </c>
      <c r="AO191" s="104">
        <f t="shared" si="89"/>
        <v>0</v>
      </c>
      <c r="AP191" s="104">
        <f t="shared" si="89"/>
        <v>0</v>
      </c>
      <c r="AQ191" s="104">
        <f t="shared" si="89"/>
        <v>0</v>
      </c>
      <c r="AR191" s="104">
        <f t="shared" si="89"/>
        <v>0</v>
      </c>
      <c r="AS191" s="104">
        <f t="shared" si="89"/>
        <v>0</v>
      </c>
      <c r="AT191" s="104">
        <f t="shared" si="89"/>
        <v>0</v>
      </c>
    </row>
    <row r="192" spans="1:46" ht="30" hidden="1" customHeight="1" x14ac:dyDescent="0.25">
      <c r="A192" s="105"/>
      <c r="B192" s="106"/>
      <c r="C192" s="107"/>
      <c r="D192" s="108"/>
      <c r="E192" s="108"/>
      <c r="F192" s="113"/>
      <c r="G192" s="113"/>
      <c r="H192" s="111">
        <f t="shared" si="81"/>
        <v>0</v>
      </c>
      <c r="I192" s="112"/>
      <c r="J192" s="112"/>
      <c r="K192" s="112"/>
      <c r="L192" s="250"/>
      <c r="M192" s="251"/>
      <c r="N192" s="252"/>
      <c r="P192" s="249"/>
      <c r="Q192" s="104">
        <f t="shared" ref="Q192:AT192" si="90">IF(Q$32&lt;$I192,0,IF(Q$32=$I192,$H192,IF(Q$32&gt;((($J192-1)*$K192)+$I192),0,IF(ROUND((Q$32-$I192)/$K192,0)=ROUND((Q$32-$I192)/$K192,1),$H192,0))))</f>
        <v>0</v>
      </c>
      <c r="R192" s="104">
        <f t="shared" si="90"/>
        <v>0</v>
      </c>
      <c r="S192" s="104">
        <f t="shared" si="90"/>
        <v>0</v>
      </c>
      <c r="T192" s="104">
        <f t="shared" si="90"/>
        <v>0</v>
      </c>
      <c r="U192" s="104">
        <f t="shared" si="90"/>
        <v>0</v>
      </c>
      <c r="V192" s="104">
        <f t="shared" si="90"/>
        <v>0</v>
      </c>
      <c r="W192" s="104">
        <f t="shared" si="90"/>
        <v>0</v>
      </c>
      <c r="X192" s="104">
        <f t="shared" si="90"/>
        <v>0</v>
      </c>
      <c r="Y192" s="104">
        <f t="shared" si="90"/>
        <v>0</v>
      </c>
      <c r="Z192" s="104">
        <f t="shared" si="90"/>
        <v>0</v>
      </c>
      <c r="AA192" s="104">
        <f t="shared" si="90"/>
        <v>0</v>
      </c>
      <c r="AB192" s="104">
        <f t="shared" si="90"/>
        <v>0</v>
      </c>
      <c r="AC192" s="104">
        <f t="shared" si="90"/>
        <v>0</v>
      </c>
      <c r="AD192" s="104">
        <f t="shared" si="90"/>
        <v>0</v>
      </c>
      <c r="AE192" s="104">
        <f t="shared" si="90"/>
        <v>0</v>
      </c>
      <c r="AF192" s="104">
        <f t="shared" si="90"/>
        <v>0</v>
      </c>
      <c r="AG192" s="104">
        <f t="shared" si="90"/>
        <v>0</v>
      </c>
      <c r="AH192" s="104">
        <f t="shared" si="90"/>
        <v>0</v>
      </c>
      <c r="AI192" s="104">
        <f t="shared" si="90"/>
        <v>0</v>
      </c>
      <c r="AJ192" s="104">
        <f t="shared" si="90"/>
        <v>0</v>
      </c>
      <c r="AK192" s="104">
        <f t="shared" si="90"/>
        <v>0</v>
      </c>
      <c r="AL192" s="104">
        <f t="shared" si="90"/>
        <v>0</v>
      </c>
      <c r="AM192" s="104">
        <f t="shared" si="90"/>
        <v>0</v>
      </c>
      <c r="AN192" s="104">
        <f t="shared" si="90"/>
        <v>0</v>
      </c>
      <c r="AO192" s="104">
        <f t="shared" si="90"/>
        <v>0</v>
      </c>
      <c r="AP192" s="104">
        <f t="shared" si="90"/>
        <v>0</v>
      </c>
      <c r="AQ192" s="104">
        <f t="shared" si="90"/>
        <v>0</v>
      </c>
      <c r="AR192" s="104">
        <f t="shared" si="90"/>
        <v>0</v>
      </c>
      <c r="AS192" s="104">
        <f t="shared" si="90"/>
        <v>0</v>
      </c>
      <c r="AT192" s="104">
        <f t="shared" si="90"/>
        <v>0</v>
      </c>
    </row>
    <row r="193" spans="1:46" ht="30" hidden="1" customHeight="1" x14ac:dyDescent="0.25">
      <c r="A193" s="105"/>
      <c r="B193" s="106"/>
      <c r="C193" s="107"/>
      <c r="D193" s="108"/>
      <c r="E193" s="108"/>
      <c r="F193" s="113"/>
      <c r="G193" s="113"/>
      <c r="H193" s="111">
        <f t="shared" si="81"/>
        <v>0</v>
      </c>
      <c r="I193" s="112"/>
      <c r="J193" s="112"/>
      <c r="K193" s="112"/>
      <c r="L193" s="250"/>
      <c r="M193" s="251"/>
      <c r="N193" s="252"/>
      <c r="P193" s="249"/>
      <c r="Q193" s="104">
        <f t="shared" ref="Q193:AT193" si="91">IF(Q$32&lt;$I193,0,IF(Q$32=$I193,$H193,IF(Q$32&gt;((($J193-1)*$K193)+$I193),0,IF(ROUND((Q$32-$I193)/$K193,0)=ROUND((Q$32-$I193)/$K193,1),$H193,0))))</f>
        <v>0</v>
      </c>
      <c r="R193" s="104">
        <f t="shared" si="91"/>
        <v>0</v>
      </c>
      <c r="S193" s="104">
        <f t="shared" si="91"/>
        <v>0</v>
      </c>
      <c r="T193" s="104">
        <f t="shared" si="91"/>
        <v>0</v>
      </c>
      <c r="U193" s="104">
        <f t="shared" si="91"/>
        <v>0</v>
      </c>
      <c r="V193" s="104">
        <f t="shared" si="91"/>
        <v>0</v>
      </c>
      <c r="W193" s="104">
        <f t="shared" si="91"/>
        <v>0</v>
      </c>
      <c r="X193" s="104">
        <f t="shared" si="91"/>
        <v>0</v>
      </c>
      <c r="Y193" s="104">
        <f t="shared" si="91"/>
        <v>0</v>
      </c>
      <c r="Z193" s="104">
        <f t="shared" si="91"/>
        <v>0</v>
      </c>
      <c r="AA193" s="104">
        <f t="shared" si="91"/>
        <v>0</v>
      </c>
      <c r="AB193" s="104">
        <f t="shared" si="91"/>
        <v>0</v>
      </c>
      <c r="AC193" s="104">
        <f t="shared" si="91"/>
        <v>0</v>
      </c>
      <c r="AD193" s="104">
        <f t="shared" si="91"/>
        <v>0</v>
      </c>
      <c r="AE193" s="104">
        <f t="shared" si="91"/>
        <v>0</v>
      </c>
      <c r="AF193" s="104">
        <f t="shared" si="91"/>
        <v>0</v>
      </c>
      <c r="AG193" s="104">
        <f t="shared" si="91"/>
        <v>0</v>
      </c>
      <c r="AH193" s="104">
        <f t="shared" si="91"/>
        <v>0</v>
      </c>
      <c r="AI193" s="104">
        <f t="shared" si="91"/>
        <v>0</v>
      </c>
      <c r="AJ193" s="104">
        <f t="shared" si="91"/>
        <v>0</v>
      </c>
      <c r="AK193" s="104">
        <f t="shared" si="91"/>
        <v>0</v>
      </c>
      <c r="AL193" s="104">
        <f t="shared" si="91"/>
        <v>0</v>
      </c>
      <c r="AM193" s="104">
        <f t="shared" si="91"/>
        <v>0</v>
      </c>
      <c r="AN193" s="104">
        <f t="shared" si="91"/>
        <v>0</v>
      </c>
      <c r="AO193" s="104">
        <f t="shared" si="91"/>
        <v>0</v>
      </c>
      <c r="AP193" s="104">
        <f t="shared" si="91"/>
        <v>0</v>
      </c>
      <c r="AQ193" s="104">
        <f t="shared" si="91"/>
        <v>0</v>
      </c>
      <c r="AR193" s="104">
        <f t="shared" si="91"/>
        <v>0</v>
      </c>
      <c r="AS193" s="104">
        <f t="shared" si="91"/>
        <v>0</v>
      </c>
      <c r="AT193" s="104">
        <f t="shared" si="91"/>
        <v>0</v>
      </c>
    </row>
    <row r="194" spans="1:46" ht="30" hidden="1" customHeight="1" x14ac:dyDescent="0.25">
      <c r="A194" s="105"/>
      <c r="B194" s="106"/>
      <c r="C194" s="107"/>
      <c r="D194" s="108"/>
      <c r="E194" s="109"/>
      <c r="F194" s="113"/>
      <c r="G194" s="113"/>
      <c r="H194" s="111">
        <f t="shared" si="81"/>
        <v>0</v>
      </c>
      <c r="I194" s="112"/>
      <c r="J194" s="112"/>
      <c r="K194" s="112"/>
      <c r="L194" s="250"/>
      <c r="M194" s="251"/>
      <c r="N194" s="252"/>
      <c r="P194" s="249"/>
      <c r="Q194" s="104">
        <f t="shared" ref="Q194:AT194" si="92">IF(Q$32&lt;$I194,0,IF(Q$32=$I194,$H194,IF(Q$32&gt;((($J194-1)*$K194)+$I194),0,IF(ROUND((Q$32-$I194)/$K194,0)=ROUND((Q$32-$I194)/$K194,1),$H194,0))))</f>
        <v>0</v>
      </c>
      <c r="R194" s="104">
        <f t="shared" si="92"/>
        <v>0</v>
      </c>
      <c r="S194" s="104">
        <f t="shared" si="92"/>
        <v>0</v>
      </c>
      <c r="T194" s="104">
        <f t="shared" si="92"/>
        <v>0</v>
      </c>
      <c r="U194" s="104">
        <f t="shared" si="92"/>
        <v>0</v>
      </c>
      <c r="V194" s="104">
        <f t="shared" si="92"/>
        <v>0</v>
      </c>
      <c r="W194" s="104">
        <f t="shared" si="92"/>
        <v>0</v>
      </c>
      <c r="X194" s="104">
        <f t="shared" si="92"/>
        <v>0</v>
      </c>
      <c r="Y194" s="104">
        <f t="shared" si="92"/>
        <v>0</v>
      </c>
      <c r="Z194" s="104">
        <f t="shared" si="92"/>
        <v>0</v>
      </c>
      <c r="AA194" s="104">
        <f t="shared" si="92"/>
        <v>0</v>
      </c>
      <c r="AB194" s="104">
        <f t="shared" si="92"/>
        <v>0</v>
      </c>
      <c r="AC194" s="104">
        <f t="shared" si="92"/>
        <v>0</v>
      </c>
      <c r="AD194" s="104">
        <f t="shared" si="92"/>
        <v>0</v>
      </c>
      <c r="AE194" s="104">
        <f t="shared" si="92"/>
        <v>0</v>
      </c>
      <c r="AF194" s="104">
        <f t="shared" si="92"/>
        <v>0</v>
      </c>
      <c r="AG194" s="104">
        <f t="shared" si="92"/>
        <v>0</v>
      </c>
      <c r="AH194" s="104">
        <f t="shared" si="92"/>
        <v>0</v>
      </c>
      <c r="AI194" s="104">
        <f t="shared" si="92"/>
        <v>0</v>
      </c>
      <c r="AJ194" s="104">
        <f t="shared" si="92"/>
        <v>0</v>
      </c>
      <c r="AK194" s="104">
        <f t="shared" si="92"/>
        <v>0</v>
      </c>
      <c r="AL194" s="104">
        <f t="shared" si="92"/>
        <v>0</v>
      </c>
      <c r="AM194" s="104">
        <f t="shared" si="92"/>
        <v>0</v>
      </c>
      <c r="AN194" s="104">
        <f t="shared" si="92"/>
        <v>0</v>
      </c>
      <c r="AO194" s="104">
        <f t="shared" si="92"/>
        <v>0</v>
      </c>
      <c r="AP194" s="104">
        <f t="shared" si="92"/>
        <v>0</v>
      </c>
      <c r="AQ194" s="104">
        <f t="shared" si="92"/>
        <v>0</v>
      </c>
      <c r="AR194" s="104">
        <f t="shared" si="92"/>
        <v>0</v>
      </c>
      <c r="AS194" s="104">
        <f t="shared" si="92"/>
        <v>0</v>
      </c>
      <c r="AT194" s="104">
        <f t="shared" si="92"/>
        <v>0</v>
      </c>
    </row>
    <row r="195" spans="1:46" ht="30" hidden="1" customHeight="1" x14ac:dyDescent="0.25">
      <c r="A195" s="105"/>
      <c r="B195" s="106"/>
      <c r="C195" s="107"/>
      <c r="D195" s="108"/>
      <c r="E195" s="108"/>
      <c r="F195" s="113"/>
      <c r="G195" s="113"/>
      <c r="H195" s="111">
        <f t="shared" si="81"/>
        <v>0</v>
      </c>
      <c r="I195" s="112"/>
      <c r="J195" s="112"/>
      <c r="K195" s="112"/>
      <c r="L195" s="250"/>
      <c r="M195" s="251"/>
      <c r="N195" s="252"/>
      <c r="P195" s="249"/>
      <c r="Q195" s="104">
        <f t="shared" ref="Q195:AT195" si="93">IF(Q$32&lt;$I195,0,IF(Q$32=$I195,$H195,IF(Q$32&gt;((($J195-1)*$K195)+$I195),0,IF(ROUND((Q$32-$I195)/$K195,0)=ROUND((Q$32-$I195)/$K195,1),$H195,0))))</f>
        <v>0</v>
      </c>
      <c r="R195" s="104">
        <f t="shared" si="93"/>
        <v>0</v>
      </c>
      <c r="S195" s="104">
        <f t="shared" si="93"/>
        <v>0</v>
      </c>
      <c r="T195" s="104">
        <f t="shared" si="93"/>
        <v>0</v>
      </c>
      <c r="U195" s="104">
        <f t="shared" si="93"/>
        <v>0</v>
      </c>
      <c r="V195" s="104">
        <f t="shared" si="93"/>
        <v>0</v>
      </c>
      <c r="W195" s="104">
        <f t="shared" si="93"/>
        <v>0</v>
      </c>
      <c r="X195" s="104">
        <f t="shared" si="93"/>
        <v>0</v>
      </c>
      <c r="Y195" s="104">
        <f t="shared" si="93"/>
        <v>0</v>
      </c>
      <c r="Z195" s="104">
        <f t="shared" si="93"/>
        <v>0</v>
      </c>
      <c r="AA195" s="104">
        <f t="shared" si="93"/>
        <v>0</v>
      </c>
      <c r="AB195" s="104">
        <f t="shared" si="93"/>
        <v>0</v>
      </c>
      <c r="AC195" s="104">
        <f t="shared" si="93"/>
        <v>0</v>
      </c>
      <c r="AD195" s="104">
        <f t="shared" si="93"/>
        <v>0</v>
      </c>
      <c r="AE195" s="104">
        <f t="shared" si="93"/>
        <v>0</v>
      </c>
      <c r="AF195" s="104">
        <f t="shared" si="93"/>
        <v>0</v>
      </c>
      <c r="AG195" s="104">
        <f t="shared" si="93"/>
        <v>0</v>
      </c>
      <c r="AH195" s="104">
        <f t="shared" si="93"/>
        <v>0</v>
      </c>
      <c r="AI195" s="104">
        <f t="shared" si="93"/>
        <v>0</v>
      </c>
      <c r="AJ195" s="104">
        <f t="shared" si="93"/>
        <v>0</v>
      </c>
      <c r="AK195" s="104">
        <f t="shared" si="93"/>
        <v>0</v>
      </c>
      <c r="AL195" s="104">
        <f t="shared" si="93"/>
        <v>0</v>
      </c>
      <c r="AM195" s="104">
        <f t="shared" si="93"/>
        <v>0</v>
      </c>
      <c r="AN195" s="104">
        <f t="shared" si="93"/>
        <v>0</v>
      </c>
      <c r="AO195" s="104">
        <f t="shared" si="93"/>
        <v>0</v>
      </c>
      <c r="AP195" s="104">
        <f t="shared" si="93"/>
        <v>0</v>
      </c>
      <c r="AQ195" s="104">
        <f t="shared" si="93"/>
        <v>0</v>
      </c>
      <c r="AR195" s="104">
        <f t="shared" si="93"/>
        <v>0</v>
      </c>
      <c r="AS195" s="104">
        <f t="shared" si="93"/>
        <v>0</v>
      </c>
      <c r="AT195" s="104">
        <f t="shared" si="93"/>
        <v>0</v>
      </c>
    </row>
    <row r="196" spans="1:46" ht="30" hidden="1" customHeight="1" x14ac:dyDescent="0.25">
      <c r="A196" s="117"/>
      <c r="B196" s="118"/>
      <c r="C196" s="119"/>
      <c r="D196" s="120"/>
      <c r="E196" s="120"/>
      <c r="F196" s="121"/>
      <c r="G196" s="121"/>
      <c r="H196" s="122">
        <f t="shared" si="81"/>
        <v>0</v>
      </c>
      <c r="I196" s="123"/>
      <c r="J196" s="123"/>
      <c r="K196" s="123"/>
      <c r="L196" s="253"/>
      <c r="M196" s="254"/>
      <c r="N196" s="255"/>
      <c r="P196" s="249"/>
      <c r="Q196" s="104">
        <f t="shared" ref="Q196:AT196" si="94">IF(Q$32&lt;$I196,0,IF(Q$32=$I196,$H196,IF(Q$32&gt;((($J196-1)*$K196)+$I196),0,IF(ROUND((Q$32-$I196)/$K196,0)=ROUND((Q$32-$I196)/$K196,1),$H196,0))))</f>
        <v>0</v>
      </c>
      <c r="R196" s="104">
        <f t="shared" si="94"/>
        <v>0</v>
      </c>
      <c r="S196" s="104">
        <f t="shared" si="94"/>
        <v>0</v>
      </c>
      <c r="T196" s="104">
        <f t="shared" si="94"/>
        <v>0</v>
      </c>
      <c r="U196" s="104">
        <f t="shared" si="94"/>
        <v>0</v>
      </c>
      <c r="V196" s="104">
        <f t="shared" si="94"/>
        <v>0</v>
      </c>
      <c r="W196" s="104">
        <f t="shared" si="94"/>
        <v>0</v>
      </c>
      <c r="X196" s="104">
        <f t="shared" si="94"/>
        <v>0</v>
      </c>
      <c r="Y196" s="104">
        <f t="shared" si="94"/>
        <v>0</v>
      </c>
      <c r="Z196" s="104">
        <f t="shared" si="94"/>
        <v>0</v>
      </c>
      <c r="AA196" s="104">
        <f t="shared" si="94"/>
        <v>0</v>
      </c>
      <c r="AB196" s="104">
        <f t="shared" si="94"/>
        <v>0</v>
      </c>
      <c r="AC196" s="104">
        <f t="shared" si="94"/>
        <v>0</v>
      </c>
      <c r="AD196" s="104">
        <f t="shared" si="94"/>
        <v>0</v>
      </c>
      <c r="AE196" s="104">
        <f t="shared" si="94"/>
        <v>0</v>
      </c>
      <c r="AF196" s="104">
        <f t="shared" si="94"/>
        <v>0</v>
      </c>
      <c r="AG196" s="104">
        <f t="shared" si="94"/>
        <v>0</v>
      </c>
      <c r="AH196" s="104">
        <f t="shared" si="94"/>
        <v>0</v>
      </c>
      <c r="AI196" s="104">
        <f t="shared" si="94"/>
        <v>0</v>
      </c>
      <c r="AJ196" s="104">
        <f t="shared" si="94"/>
        <v>0</v>
      </c>
      <c r="AK196" s="104">
        <f t="shared" si="94"/>
        <v>0</v>
      </c>
      <c r="AL196" s="104">
        <f t="shared" si="94"/>
        <v>0</v>
      </c>
      <c r="AM196" s="104">
        <f t="shared" si="94"/>
        <v>0</v>
      </c>
      <c r="AN196" s="104">
        <f t="shared" si="94"/>
        <v>0</v>
      </c>
      <c r="AO196" s="104">
        <f t="shared" si="94"/>
        <v>0</v>
      </c>
      <c r="AP196" s="104">
        <f t="shared" si="94"/>
        <v>0</v>
      </c>
      <c r="AQ196" s="104">
        <f t="shared" si="94"/>
        <v>0</v>
      </c>
      <c r="AR196" s="104">
        <f t="shared" si="94"/>
        <v>0</v>
      </c>
      <c r="AS196" s="104">
        <f t="shared" si="94"/>
        <v>0</v>
      </c>
      <c r="AT196" s="104">
        <f t="shared" si="94"/>
        <v>0</v>
      </c>
    </row>
    <row r="197" spans="1:46" ht="30" customHeight="1" x14ac:dyDescent="0.25">
      <c r="P197" s="124" t="s">
        <v>53</v>
      </c>
      <c r="Q197" s="103">
        <f t="shared" ref="Q197:AT197" si="95">SUM(Q181:Q196)</f>
        <v>96000</v>
      </c>
      <c r="R197" s="103">
        <f t="shared" si="95"/>
        <v>113600</v>
      </c>
      <c r="S197" s="103">
        <f t="shared" si="95"/>
        <v>113600</v>
      </c>
      <c r="T197" s="104">
        <f t="shared" si="95"/>
        <v>17600</v>
      </c>
      <c r="U197" s="104">
        <f t="shared" si="95"/>
        <v>17600</v>
      </c>
      <c r="V197" s="104">
        <f t="shared" si="95"/>
        <v>17600</v>
      </c>
      <c r="W197" s="104">
        <f t="shared" si="95"/>
        <v>0</v>
      </c>
      <c r="X197" s="104">
        <f t="shared" si="95"/>
        <v>0</v>
      </c>
      <c r="Y197" s="104">
        <f t="shared" si="95"/>
        <v>0</v>
      </c>
      <c r="Z197" s="104">
        <f t="shared" si="95"/>
        <v>0</v>
      </c>
      <c r="AA197" s="104">
        <f t="shared" si="95"/>
        <v>0</v>
      </c>
      <c r="AB197" s="104">
        <f t="shared" si="95"/>
        <v>0</v>
      </c>
      <c r="AC197" s="104">
        <f t="shared" si="95"/>
        <v>0</v>
      </c>
      <c r="AD197" s="104">
        <f t="shared" si="95"/>
        <v>0</v>
      </c>
      <c r="AE197" s="104">
        <f t="shared" si="95"/>
        <v>0</v>
      </c>
      <c r="AF197" s="104">
        <f t="shared" si="95"/>
        <v>0</v>
      </c>
      <c r="AG197" s="104">
        <f t="shared" si="95"/>
        <v>0</v>
      </c>
      <c r="AH197" s="104">
        <f t="shared" si="95"/>
        <v>0</v>
      </c>
      <c r="AI197" s="104">
        <f t="shared" si="95"/>
        <v>0</v>
      </c>
      <c r="AJ197" s="104">
        <f t="shared" si="95"/>
        <v>0</v>
      </c>
      <c r="AK197" s="104">
        <f t="shared" si="95"/>
        <v>0</v>
      </c>
      <c r="AL197" s="104">
        <f t="shared" si="95"/>
        <v>0</v>
      </c>
      <c r="AM197" s="104">
        <f t="shared" si="95"/>
        <v>0</v>
      </c>
      <c r="AN197" s="104">
        <f t="shared" si="95"/>
        <v>0</v>
      </c>
      <c r="AO197" s="104">
        <f t="shared" si="95"/>
        <v>0</v>
      </c>
      <c r="AP197" s="104">
        <f t="shared" si="95"/>
        <v>0</v>
      </c>
      <c r="AQ197" s="104">
        <f t="shared" si="95"/>
        <v>0</v>
      </c>
      <c r="AR197" s="104">
        <f t="shared" si="95"/>
        <v>0</v>
      </c>
      <c r="AS197" s="104">
        <f t="shared" si="95"/>
        <v>0</v>
      </c>
      <c r="AT197" s="104">
        <f t="shared" si="95"/>
        <v>0</v>
      </c>
    </row>
    <row r="198" spans="1:46" ht="14.25" customHeight="1" x14ac:dyDescent="0.25"/>
    <row r="199" spans="1:46" ht="15" customHeight="1" x14ac:dyDescent="0.25">
      <c r="A199" s="299" t="s">
        <v>27</v>
      </c>
      <c r="B199" s="300"/>
      <c r="C199" s="300"/>
      <c r="D199" s="300"/>
      <c r="E199" s="300"/>
      <c r="F199" s="300"/>
      <c r="G199" s="300"/>
      <c r="H199" s="300"/>
      <c r="I199" s="300"/>
      <c r="J199" s="300"/>
      <c r="K199" s="300"/>
      <c r="L199" s="189"/>
      <c r="M199" s="190"/>
      <c r="N199" s="190"/>
      <c r="O199" s="190"/>
      <c r="P199" s="191"/>
      <c r="Q199" s="191"/>
      <c r="R199" s="191"/>
      <c r="S199" s="192"/>
      <c r="T199" s="192"/>
      <c r="U199" s="192"/>
      <c r="V199" s="192"/>
      <c r="W199" s="192"/>
      <c r="X199" s="192"/>
      <c r="Y199" s="192"/>
      <c r="Z199" s="192"/>
      <c r="AA199" s="192"/>
      <c r="AB199" s="192"/>
      <c r="AC199" s="192"/>
      <c r="AD199" s="192"/>
      <c r="AE199" s="192"/>
      <c r="AF199" s="192"/>
      <c r="AG199" s="192"/>
      <c r="AH199" s="192"/>
      <c r="AI199" s="192"/>
      <c r="AJ199" s="192"/>
      <c r="AK199" s="192"/>
      <c r="AL199" s="192"/>
      <c r="AM199" s="192"/>
      <c r="AN199" s="192"/>
      <c r="AO199" s="192"/>
      <c r="AP199" s="192"/>
      <c r="AQ199" s="192"/>
      <c r="AR199" s="192"/>
      <c r="AS199" s="192"/>
      <c r="AT199" s="192"/>
    </row>
    <row r="200" spans="1:46" ht="15" customHeight="1" x14ac:dyDescent="0.25">
      <c r="A200" s="32"/>
      <c r="B200" s="33"/>
      <c r="C200" s="33"/>
      <c r="D200" s="33"/>
      <c r="E200" s="33"/>
      <c r="F200" s="33"/>
      <c r="G200" s="34"/>
      <c r="H200" s="33"/>
      <c r="I200" s="33"/>
      <c r="J200" s="33"/>
      <c r="K200" s="33"/>
      <c r="L200" s="33"/>
      <c r="M200" s="33"/>
      <c r="N200" s="33"/>
      <c r="O200" s="33"/>
      <c r="P200" s="35"/>
      <c r="Q200" s="35"/>
      <c r="R200" s="35"/>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row>
    <row r="201" spans="1:46" ht="15" customHeight="1" x14ac:dyDescent="0.25">
      <c r="A201" s="37"/>
      <c r="B201" s="38"/>
      <c r="C201" s="38"/>
      <c r="D201" s="38"/>
      <c r="E201" s="38"/>
      <c r="F201" s="38"/>
      <c r="G201" s="39"/>
      <c r="H201" s="38"/>
      <c r="I201" s="38"/>
      <c r="J201" s="40"/>
      <c r="K201" s="10"/>
      <c r="L201" s="10"/>
      <c r="M201" s="10"/>
      <c r="N201" s="10"/>
      <c r="O201" s="10"/>
      <c r="P201" s="6"/>
      <c r="Q201" s="6"/>
      <c r="R201" s="6"/>
    </row>
    <row r="202" spans="1:46" ht="15" customHeight="1" x14ac:dyDescent="0.25">
      <c r="A202" s="7" t="s">
        <v>28</v>
      </c>
      <c r="B202" s="139"/>
      <c r="C202" s="42"/>
      <c r="D202" s="42"/>
      <c r="E202" s="42"/>
      <c r="F202" s="42"/>
      <c r="G202" s="43"/>
      <c r="H202" s="42"/>
      <c r="I202" s="42"/>
      <c r="J202" s="9"/>
      <c r="K202" s="10"/>
      <c r="L202" s="10"/>
      <c r="M202" s="10"/>
      <c r="N202" s="10"/>
      <c r="O202" s="10"/>
      <c r="P202" s="6"/>
      <c r="Q202" s="6"/>
      <c r="R202" s="6"/>
    </row>
    <row r="203" spans="1:46" ht="14.25" customHeight="1" x14ac:dyDescent="0.25">
      <c r="A203" s="7" t="s">
        <v>30</v>
      </c>
      <c r="B203" s="139"/>
      <c r="C203" s="45"/>
      <c r="D203" s="45"/>
      <c r="E203" s="45"/>
      <c r="F203" s="46"/>
      <c r="G203" s="45"/>
      <c r="H203" s="46"/>
      <c r="I203" s="45"/>
      <c r="J203" s="47"/>
      <c r="K203" s="48"/>
    </row>
    <row r="204" spans="1:46" ht="14.25" customHeight="1" x14ac:dyDescent="0.25">
      <c r="A204" s="7"/>
      <c r="B204" s="46"/>
      <c r="C204" s="46"/>
      <c r="D204" s="45"/>
      <c r="E204" s="46"/>
      <c r="F204" s="46"/>
      <c r="G204" s="46"/>
      <c r="H204" s="46"/>
      <c r="I204" s="46"/>
      <c r="J204" s="49"/>
      <c r="K204" s="50"/>
    </row>
    <row r="205" spans="1:46" x14ac:dyDescent="0.25">
      <c r="A205" s="51" t="s">
        <v>32</v>
      </c>
      <c r="B205" s="301" t="s">
        <v>388</v>
      </c>
      <c r="C205" s="251"/>
      <c r="D205" s="251"/>
      <c r="E205" s="251"/>
      <c r="F205" s="251"/>
      <c r="G205" s="251"/>
      <c r="H205" s="251"/>
      <c r="I205" s="257"/>
      <c r="J205" s="52"/>
      <c r="L205" s="271" t="s">
        <v>33</v>
      </c>
      <c r="M205" s="272"/>
    </row>
    <row r="206" spans="1:46" ht="15.75" customHeight="1" x14ac:dyDescent="0.25">
      <c r="A206" s="53" t="s">
        <v>34</v>
      </c>
      <c r="B206" s="273" t="s">
        <v>192</v>
      </c>
      <c r="C206" s="274"/>
      <c r="D206" s="274"/>
      <c r="E206" s="274"/>
      <c r="F206" s="274"/>
      <c r="G206" s="274"/>
      <c r="H206" s="274"/>
      <c r="I206" s="274"/>
      <c r="J206" s="52"/>
      <c r="L206" s="54" t="s">
        <v>25</v>
      </c>
      <c r="M206" s="55" t="s">
        <v>26</v>
      </c>
    </row>
    <row r="207" spans="1:46" ht="105" customHeight="1" x14ac:dyDescent="0.25">
      <c r="A207" s="53" t="s">
        <v>35</v>
      </c>
      <c r="B207" s="297" t="s">
        <v>312</v>
      </c>
      <c r="C207" s="268"/>
      <c r="D207" s="268"/>
      <c r="E207" s="268"/>
      <c r="F207" s="268"/>
      <c r="G207" s="268"/>
      <c r="H207" s="268"/>
      <c r="I207" s="268"/>
      <c r="J207" s="52"/>
      <c r="L207" s="56">
        <f>$L$10</f>
        <v>0</v>
      </c>
      <c r="M207" s="57">
        <f t="array" ref="M207">NPV(L207,Q234:AT234)</f>
        <v>349600</v>
      </c>
      <c r="O207" s="58"/>
    </row>
    <row r="208" spans="1:46" ht="15.75" customHeight="1" x14ac:dyDescent="0.25">
      <c r="A208" s="53" t="s">
        <v>36</v>
      </c>
      <c r="B208" s="278" t="s">
        <v>389</v>
      </c>
      <c r="C208" s="268"/>
      <c r="D208" s="268"/>
      <c r="E208" s="268"/>
      <c r="F208" s="268"/>
      <c r="G208" s="268"/>
      <c r="H208" s="268"/>
      <c r="I208" s="268"/>
      <c r="J208" s="52"/>
      <c r="L208" s="56">
        <f>$L$11</f>
        <v>0.03</v>
      </c>
      <c r="M208" s="57">
        <f t="array" ref="M208">NPV(L208,Q234:AT234)</f>
        <v>325214.32087054732</v>
      </c>
    </row>
    <row r="209" spans="1:46" ht="14.25" customHeight="1" x14ac:dyDescent="0.25">
      <c r="A209" s="59"/>
      <c r="B209" s="60"/>
      <c r="C209" s="60"/>
      <c r="D209" s="60"/>
      <c r="E209" s="60"/>
      <c r="F209" s="61"/>
      <c r="G209" s="62"/>
      <c r="H209" s="63"/>
      <c r="I209" s="63"/>
      <c r="J209" s="64"/>
      <c r="L209" s="65">
        <f>$L$12</f>
        <v>7.0000000000000007E-2</v>
      </c>
      <c r="M209" s="66">
        <f t="array" ref="M209">NPV(L209,Q234:AT234)</f>
        <v>296979.71481869312</v>
      </c>
    </row>
    <row r="210" spans="1:46" ht="14.25" customHeight="1" x14ac:dyDescent="0.25">
      <c r="A210" s="67"/>
      <c r="B210" s="48"/>
      <c r="C210" s="48"/>
      <c r="D210" s="48"/>
      <c r="E210" s="48"/>
      <c r="F210" s="50"/>
      <c r="G210" s="68"/>
    </row>
    <row r="211" spans="1:46" ht="14.25" customHeight="1" x14ac:dyDescent="0.25">
      <c r="A211" s="67"/>
      <c r="B211" s="48"/>
      <c r="C211" s="48"/>
      <c r="D211" s="48"/>
      <c r="E211" s="48"/>
      <c r="F211" s="50"/>
      <c r="G211" s="68"/>
      <c r="H211" s="69"/>
      <c r="I211" s="70"/>
      <c r="J211" s="71"/>
      <c r="K211" s="71"/>
    </row>
    <row r="212" spans="1:46" ht="15.75" customHeight="1" x14ac:dyDescent="0.25">
      <c r="A212" s="72" t="s">
        <v>37</v>
      </c>
      <c r="B212" s="73">
        <v>0.5</v>
      </c>
      <c r="C212" s="74"/>
      <c r="D212" s="74"/>
      <c r="E212" s="74"/>
      <c r="F212" s="75"/>
      <c r="H212" s="69"/>
      <c r="I212" s="70"/>
      <c r="J212" s="71"/>
      <c r="K212" s="71"/>
    </row>
    <row r="213" spans="1:46" ht="15" customHeight="1" x14ac:dyDescent="0.25">
      <c r="A213" s="76" t="s">
        <v>39</v>
      </c>
      <c r="B213" s="77">
        <v>0.5</v>
      </c>
      <c r="C213" s="44"/>
      <c r="D213" s="44"/>
      <c r="E213" s="44"/>
      <c r="F213" s="78"/>
      <c r="H213" s="69"/>
      <c r="I213" s="79"/>
      <c r="J213" s="58"/>
      <c r="K213" s="58"/>
      <c r="L213" s="80"/>
      <c r="M213" s="80"/>
      <c r="N213" s="80"/>
      <c r="O213" s="80"/>
    </row>
    <row r="214" spans="1:46" ht="14.25" customHeight="1" x14ac:dyDescent="0.25">
      <c r="A214" s="81" t="s">
        <v>41</v>
      </c>
      <c r="B214" s="82">
        <f>B212*B213</f>
        <v>0.25</v>
      </c>
      <c r="C214" s="83"/>
      <c r="D214" s="84"/>
      <c r="E214" s="84"/>
      <c r="F214" s="64"/>
      <c r="H214" s="69"/>
      <c r="I214" s="85"/>
      <c r="J214" s="86"/>
      <c r="K214" s="86"/>
    </row>
    <row r="215" spans="1:46" ht="14.25" customHeight="1" x14ac:dyDescent="0.25">
      <c r="H215" s="69"/>
      <c r="I215" s="85"/>
      <c r="J215" s="86"/>
      <c r="K215" s="86"/>
      <c r="L215" s="87"/>
      <c r="P215" s="88" t="s">
        <v>42</v>
      </c>
    </row>
    <row r="216" spans="1:46" ht="14.25" customHeight="1" x14ac:dyDescent="0.25">
      <c r="C216" s="33"/>
      <c r="D216" s="89"/>
      <c r="E216" s="89"/>
      <c r="L216" s="87"/>
      <c r="P216" s="88"/>
      <c r="Q216" s="267" t="s">
        <v>43</v>
      </c>
      <c r="R216" s="268"/>
      <c r="S216" s="268"/>
      <c r="T216" s="268"/>
      <c r="U216" s="268"/>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row>
    <row r="217" spans="1:46" ht="14.25" customHeight="1" x14ac:dyDescent="0.25">
      <c r="A217" s="90" t="s">
        <v>44</v>
      </c>
      <c r="B217" s="91" t="s">
        <v>45</v>
      </c>
      <c r="C217" s="91" t="s">
        <v>16</v>
      </c>
      <c r="D217" s="92" t="s">
        <v>17</v>
      </c>
      <c r="E217" s="92" t="s">
        <v>46</v>
      </c>
      <c r="F217" s="91" t="s">
        <v>47</v>
      </c>
      <c r="G217" s="91" t="s">
        <v>48</v>
      </c>
      <c r="H217" s="93" t="s">
        <v>18</v>
      </c>
      <c r="I217" s="92" t="s">
        <v>19</v>
      </c>
      <c r="J217" s="92" t="s">
        <v>49</v>
      </c>
      <c r="K217" s="92" t="s">
        <v>50</v>
      </c>
      <c r="L217" s="259" t="s">
        <v>20</v>
      </c>
      <c r="M217" s="260"/>
      <c r="N217" s="261"/>
      <c r="Q217" s="94">
        <v>1</v>
      </c>
      <c r="R217" s="94">
        <v>2</v>
      </c>
      <c r="S217" s="94">
        <v>3</v>
      </c>
      <c r="T217" s="94">
        <v>4</v>
      </c>
      <c r="U217" s="94">
        <v>5</v>
      </c>
      <c r="V217" s="94">
        <v>6</v>
      </c>
      <c r="W217" s="94">
        <v>7</v>
      </c>
      <c r="X217" s="94">
        <v>8</v>
      </c>
      <c r="Y217" s="94">
        <v>9</v>
      </c>
      <c r="Z217" s="94">
        <v>10</v>
      </c>
      <c r="AA217" s="94">
        <v>11</v>
      </c>
      <c r="AB217" s="94">
        <v>12</v>
      </c>
      <c r="AC217" s="94">
        <v>13</v>
      </c>
      <c r="AD217" s="94">
        <v>14</v>
      </c>
      <c r="AE217" s="94">
        <v>15</v>
      </c>
      <c r="AF217" s="94">
        <v>16</v>
      </c>
      <c r="AG217" s="94">
        <v>17</v>
      </c>
      <c r="AH217" s="94">
        <v>18</v>
      </c>
      <c r="AI217" s="94">
        <v>19</v>
      </c>
      <c r="AJ217" s="94">
        <v>20</v>
      </c>
      <c r="AK217" s="94">
        <v>21</v>
      </c>
      <c r="AL217" s="94">
        <v>22</v>
      </c>
      <c r="AM217" s="94">
        <v>23</v>
      </c>
      <c r="AN217" s="94">
        <v>24</v>
      </c>
      <c r="AO217" s="94">
        <v>25</v>
      </c>
      <c r="AP217" s="94">
        <v>26</v>
      </c>
      <c r="AQ217" s="94">
        <v>27</v>
      </c>
      <c r="AR217" s="94">
        <v>28</v>
      </c>
      <c r="AS217" s="94">
        <v>29</v>
      </c>
      <c r="AT217" s="94">
        <v>30</v>
      </c>
    </row>
    <row r="218" spans="1:46" x14ac:dyDescent="0.25">
      <c r="A218" s="193" t="s">
        <v>0</v>
      </c>
      <c r="B218" s="194" t="s">
        <v>390</v>
      </c>
      <c r="C218" s="168" t="s">
        <v>141</v>
      </c>
      <c r="D218" s="195">
        <v>1</v>
      </c>
      <c r="E218" s="196">
        <v>80000</v>
      </c>
      <c r="F218" s="197"/>
      <c r="G218" s="197"/>
      <c r="H218" s="111">
        <f t="shared" ref="H218:H219" si="96">(D218*E218)*1.2</f>
        <v>96000</v>
      </c>
      <c r="I218" s="198">
        <v>1</v>
      </c>
      <c r="J218" s="198">
        <v>3</v>
      </c>
      <c r="K218" s="198">
        <v>1</v>
      </c>
      <c r="L218" s="298" t="s">
        <v>391</v>
      </c>
      <c r="M218" s="263"/>
      <c r="N218" s="264"/>
      <c r="O218" s="36"/>
      <c r="P218" s="302" t="s">
        <v>51</v>
      </c>
      <c r="Q218" s="103">
        <f t="shared" ref="Q218:AT218" si="97">IF(Q$32&lt;$I218,0,IF(Q$32=$I218,$H218,IF(Q$32&gt;((($J218-1)*$K218)+$I218),0,IF(ROUND((Q$32-$I218)/$K218,0)=ROUND((Q$32-$I218)/$K218,1),$H218,0))))</f>
        <v>96000</v>
      </c>
      <c r="R218" s="103">
        <f t="shared" si="97"/>
        <v>96000</v>
      </c>
      <c r="S218" s="103">
        <f t="shared" si="97"/>
        <v>96000</v>
      </c>
      <c r="T218" s="104">
        <f t="shared" si="97"/>
        <v>0</v>
      </c>
      <c r="U218" s="104">
        <f t="shared" si="97"/>
        <v>0</v>
      </c>
      <c r="V218" s="104">
        <f t="shared" si="97"/>
        <v>0</v>
      </c>
      <c r="W218" s="104">
        <f t="shared" si="97"/>
        <v>0</v>
      </c>
      <c r="X218" s="104">
        <f t="shared" si="97"/>
        <v>0</v>
      </c>
      <c r="Y218" s="104">
        <f t="shared" si="97"/>
        <v>0</v>
      </c>
      <c r="Z218" s="104">
        <f t="shared" si="97"/>
        <v>0</v>
      </c>
      <c r="AA218" s="104">
        <f t="shared" si="97"/>
        <v>0</v>
      </c>
      <c r="AB218" s="104">
        <f t="shared" si="97"/>
        <v>0</v>
      </c>
      <c r="AC218" s="104">
        <f t="shared" si="97"/>
        <v>0</v>
      </c>
      <c r="AD218" s="104">
        <f t="shared" si="97"/>
        <v>0</v>
      </c>
      <c r="AE218" s="104">
        <f t="shared" si="97"/>
        <v>0</v>
      </c>
      <c r="AF218" s="104">
        <f t="shared" si="97"/>
        <v>0</v>
      </c>
      <c r="AG218" s="104">
        <f t="shared" si="97"/>
        <v>0</v>
      </c>
      <c r="AH218" s="104">
        <f t="shared" si="97"/>
        <v>0</v>
      </c>
      <c r="AI218" s="104">
        <f t="shared" si="97"/>
        <v>0</v>
      </c>
      <c r="AJ218" s="104">
        <f t="shared" si="97"/>
        <v>0</v>
      </c>
      <c r="AK218" s="104">
        <f t="shared" si="97"/>
        <v>0</v>
      </c>
      <c r="AL218" s="104">
        <f t="shared" si="97"/>
        <v>0</v>
      </c>
      <c r="AM218" s="104">
        <f t="shared" si="97"/>
        <v>0</v>
      </c>
      <c r="AN218" s="104">
        <f t="shared" si="97"/>
        <v>0</v>
      </c>
      <c r="AO218" s="104">
        <f t="shared" si="97"/>
        <v>0</v>
      </c>
      <c r="AP218" s="104">
        <f t="shared" si="97"/>
        <v>0</v>
      </c>
      <c r="AQ218" s="104">
        <f t="shared" si="97"/>
        <v>0</v>
      </c>
      <c r="AR218" s="104">
        <f t="shared" si="97"/>
        <v>0</v>
      </c>
      <c r="AS218" s="104">
        <f t="shared" si="97"/>
        <v>0</v>
      </c>
      <c r="AT218" s="104">
        <f t="shared" si="97"/>
        <v>0</v>
      </c>
    </row>
    <row r="219" spans="1:46" x14ac:dyDescent="0.25">
      <c r="A219" s="193" t="s">
        <v>0</v>
      </c>
      <c r="B219" s="194" t="s">
        <v>392</v>
      </c>
      <c r="C219" s="168" t="s">
        <v>141</v>
      </c>
      <c r="D219" s="195">
        <v>0.1</v>
      </c>
      <c r="E219" s="196">
        <v>65000</v>
      </c>
      <c r="F219" s="199"/>
      <c r="G219" s="199"/>
      <c r="H219" s="111">
        <f t="shared" si="96"/>
        <v>7800</v>
      </c>
      <c r="I219" s="198">
        <v>3</v>
      </c>
      <c r="J219" s="198">
        <v>5</v>
      </c>
      <c r="K219" s="198">
        <v>1</v>
      </c>
      <c r="L219" s="298" t="s">
        <v>393</v>
      </c>
      <c r="M219" s="263"/>
      <c r="N219" s="264"/>
      <c r="O219" s="36"/>
      <c r="P219" s="303"/>
      <c r="Q219" s="104">
        <f t="shared" ref="Q219:AT219" si="98">IF(Q$32&lt;$I219,0,IF(Q$32=$I219,$H219,IF(Q$32&gt;((($J219-1)*$K219)+$I219),0,IF(ROUND((Q$32-$I219)/$K219,0)=ROUND((Q$32-$I219)/$K219,1),$H219,0))))</f>
        <v>0</v>
      </c>
      <c r="R219" s="104">
        <f t="shared" si="98"/>
        <v>0</v>
      </c>
      <c r="S219" s="103">
        <f t="shared" si="98"/>
        <v>7800</v>
      </c>
      <c r="T219" s="103">
        <f t="shared" si="98"/>
        <v>7800</v>
      </c>
      <c r="U219" s="103">
        <f t="shared" si="98"/>
        <v>7800</v>
      </c>
      <c r="V219" s="103">
        <f t="shared" si="98"/>
        <v>7800</v>
      </c>
      <c r="W219" s="103">
        <f t="shared" si="98"/>
        <v>7800</v>
      </c>
      <c r="X219" s="104">
        <f t="shared" si="98"/>
        <v>0</v>
      </c>
      <c r="Y219" s="104">
        <f t="shared" si="98"/>
        <v>0</v>
      </c>
      <c r="Z219" s="104">
        <f t="shared" si="98"/>
        <v>0</v>
      </c>
      <c r="AA219" s="104">
        <f t="shared" si="98"/>
        <v>0</v>
      </c>
      <c r="AB219" s="104">
        <f t="shared" si="98"/>
        <v>0</v>
      </c>
      <c r="AC219" s="104">
        <f t="shared" si="98"/>
        <v>0</v>
      </c>
      <c r="AD219" s="104">
        <f t="shared" si="98"/>
        <v>0</v>
      </c>
      <c r="AE219" s="104">
        <f t="shared" si="98"/>
        <v>0</v>
      </c>
      <c r="AF219" s="104">
        <f t="shared" si="98"/>
        <v>0</v>
      </c>
      <c r="AG219" s="104">
        <f t="shared" si="98"/>
        <v>0</v>
      </c>
      <c r="AH219" s="104">
        <f t="shared" si="98"/>
        <v>0</v>
      </c>
      <c r="AI219" s="104">
        <f t="shared" si="98"/>
        <v>0</v>
      </c>
      <c r="AJ219" s="104">
        <f t="shared" si="98"/>
        <v>0</v>
      </c>
      <c r="AK219" s="104">
        <f t="shared" si="98"/>
        <v>0</v>
      </c>
      <c r="AL219" s="104">
        <f t="shared" si="98"/>
        <v>0</v>
      </c>
      <c r="AM219" s="104">
        <f t="shared" si="98"/>
        <v>0</v>
      </c>
      <c r="AN219" s="104">
        <f t="shared" si="98"/>
        <v>0</v>
      </c>
      <c r="AO219" s="104">
        <f t="shared" si="98"/>
        <v>0</v>
      </c>
      <c r="AP219" s="104">
        <f t="shared" si="98"/>
        <v>0</v>
      </c>
      <c r="AQ219" s="104">
        <f t="shared" si="98"/>
        <v>0</v>
      </c>
      <c r="AR219" s="104">
        <f t="shared" si="98"/>
        <v>0</v>
      </c>
      <c r="AS219" s="104">
        <f t="shared" si="98"/>
        <v>0</v>
      </c>
      <c r="AT219" s="104">
        <f t="shared" si="98"/>
        <v>0</v>
      </c>
    </row>
    <row r="220" spans="1:46" x14ac:dyDescent="0.25">
      <c r="A220" s="193" t="s">
        <v>394</v>
      </c>
      <c r="B220" s="200" t="s">
        <v>395</v>
      </c>
      <c r="C220" s="168" t="s">
        <v>209</v>
      </c>
      <c r="D220" s="201">
        <v>1</v>
      </c>
      <c r="E220" s="202">
        <v>2000</v>
      </c>
      <c r="F220" s="197"/>
      <c r="G220" s="197"/>
      <c r="H220" s="111">
        <f t="shared" ref="H220:H221" si="99">(D220*E220)</f>
        <v>2000</v>
      </c>
      <c r="I220" s="198">
        <v>3</v>
      </c>
      <c r="J220" s="198">
        <v>5</v>
      </c>
      <c r="K220" s="198">
        <v>1</v>
      </c>
      <c r="L220" s="298" t="s">
        <v>396</v>
      </c>
      <c r="M220" s="263"/>
      <c r="N220" s="264"/>
      <c r="O220" s="36"/>
      <c r="P220" s="303"/>
      <c r="Q220" s="104">
        <f t="shared" ref="Q220:AT220" si="100">IF(Q$32&lt;$I220,0,IF(Q$32=$I220,$H220,IF(Q$32&gt;((($J220-1)*$K220)+$I220),0,IF(ROUND((Q$32-$I220)/$K220,0)=ROUND((Q$32-$I220)/$K220,1),$H220,0))))</f>
        <v>0</v>
      </c>
      <c r="R220" s="104">
        <f t="shared" si="100"/>
        <v>0</v>
      </c>
      <c r="S220" s="103">
        <f t="shared" si="100"/>
        <v>2000</v>
      </c>
      <c r="T220" s="103">
        <f t="shared" si="100"/>
        <v>2000</v>
      </c>
      <c r="U220" s="103">
        <f t="shared" si="100"/>
        <v>2000</v>
      </c>
      <c r="V220" s="103">
        <f t="shared" si="100"/>
        <v>2000</v>
      </c>
      <c r="W220" s="103">
        <f t="shared" si="100"/>
        <v>2000</v>
      </c>
      <c r="X220" s="104">
        <f t="shared" si="100"/>
        <v>0</v>
      </c>
      <c r="Y220" s="104">
        <f t="shared" si="100"/>
        <v>0</v>
      </c>
      <c r="Z220" s="104">
        <f t="shared" si="100"/>
        <v>0</v>
      </c>
      <c r="AA220" s="104">
        <f t="shared" si="100"/>
        <v>0</v>
      </c>
      <c r="AB220" s="104">
        <f t="shared" si="100"/>
        <v>0</v>
      </c>
      <c r="AC220" s="104">
        <f t="shared" si="100"/>
        <v>0</v>
      </c>
      <c r="AD220" s="104">
        <f t="shared" si="100"/>
        <v>0</v>
      </c>
      <c r="AE220" s="104">
        <f t="shared" si="100"/>
        <v>0</v>
      </c>
      <c r="AF220" s="104">
        <f t="shared" si="100"/>
        <v>0</v>
      </c>
      <c r="AG220" s="104">
        <f t="shared" si="100"/>
        <v>0</v>
      </c>
      <c r="AH220" s="104">
        <f t="shared" si="100"/>
        <v>0</v>
      </c>
      <c r="AI220" s="104">
        <f t="shared" si="100"/>
        <v>0</v>
      </c>
      <c r="AJ220" s="104">
        <f t="shared" si="100"/>
        <v>0</v>
      </c>
      <c r="AK220" s="104">
        <f t="shared" si="100"/>
        <v>0</v>
      </c>
      <c r="AL220" s="104">
        <f t="shared" si="100"/>
        <v>0</v>
      </c>
      <c r="AM220" s="104">
        <f t="shared" si="100"/>
        <v>0</v>
      </c>
      <c r="AN220" s="104">
        <f t="shared" si="100"/>
        <v>0</v>
      </c>
      <c r="AO220" s="104">
        <f t="shared" si="100"/>
        <v>0</v>
      </c>
      <c r="AP220" s="104">
        <f t="shared" si="100"/>
        <v>0</v>
      </c>
      <c r="AQ220" s="104">
        <f t="shared" si="100"/>
        <v>0</v>
      </c>
      <c r="AR220" s="104">
        <f t="shared" si="100"/>
        <v>0</v>
      </c>
      <c r="AS220" s="104">
        <f t="shared" si="100"/>
        <v>0</v>
      </c>
      <c r="AT220" s="104">
        <f t="shared" si="100"/>
        <v>0</v>
      </c>
    </row>
    <row r="221" spans="1:46" ht="30" customHeight="1" x14ac:dyDescent="0.25">
      <c r="A221" s="193" t="s">
        <v>394</v>
      </c>
      <c r="B221" s="194" t="s">
        <v>397</v>
      </c>
      <c r="C221" s="168" t="s">
        <v>248</v>
      </c>
      <c r="D221" s="195">
        <v>6</v>
      </c>
      <c r="E221" s="203">
        <v>1050</v>
      </c>
      <c r="F221" s="197"/>
      <c r="G221" s="197"/>
      <c r="H221" s="111">
        <f t="shared" si="99"/>
        <v>6300</v>
      </c>
      <c r="I221" s="198">
        <v>3</v>
      </c>
      <c r="J221" s="198">
        <v>2</v>
      </c>
      <c r="K221" s="198">
        <v>1</v>
      </c>
      <c r="L221" s="298" t="s">
        <v>398</v>
      </c>
      <c r="M221" s="263"/>
      <c r="N221" s="264"/>
      <c r="O221" s="36"/>
      <c r="P221" s="303"/>
      <c r="Q221" s="104">
        <f t="shared" ref="Q221:AT221" si="101">IF(Q$32&lt;$I221,0,IF(Q$32=$I221,$H221,IF(Q$32&gt;((($J221-1)*$K221)+$I221),0,IF(ROUND((Q$32-$I221)/$K221,0)=ROUND((Q$32-$I221)/$K221,1),$H221,0))))</f>
        <v>0</v>
      </c>
      <c r="R221" s="104">
        <f t="shared" si="101"/>
        <v>0</v>
      </c>
      <c r="S221" s="103">
        <f t="shared" si="101"/>
        <v>6300</v>
      </c>
      <c r="T221" s="103">
        <f t="shared" si="101"/>
        <v>6300</v>
      </c>
      <c r="U221" s="104">
        <f t="shared" si="101"/>
        <v>0</v>
      </c>
      <c r="V221" s="104">
        <f t="shared" si="101"/>
        <v>0</v>
      </c>
      <c r="W221" s="104">
        <f t="shared" si="101"/>
        <v>0</v>
      </c>
      <c r="X221" s="104">
        <f t="shared" si="101"/>
        <v>0</v>
      </c>
      <c r="Y221" s="104">
        <f t="shared" si="101"/>
        <v>0</v>
      </c>
      <c r="Z221" s="104">
        <f t="shared" si="101"/>
        <v>0</v>
      </c>
      <c r="AA221" s="104">
        <f t="shared" si="101"/>
        <v>0</v>
      </c>
      <c r="AB221" s="104">
        <f t="shared" si="101"/>
        <v>0</v>
      </c>
      <c r="AC221" s="104">
        <f t="shared" si="101"/>
        <v>0</v>
      </c>
      <c r="AD221" s="104">
        <f t="shared" si="101"/>
        <v>0</v>
      </c>
      <c r="AE221" s="104">
        <f t="shared" si="101"/>
        <v>0</v>
      </c>
      <c r="AF221" s="104">
        <f t="shared" si="101"/>
        <v>0</v>
      </c>
      <c r="AG221" s="104">
        <f t="shared" si="101"/>
        <v>0</v>
      </c>
      <c r="AH221" s="104">
        <f t="shared" si="101"/>
        <v>0</v>
      </c>
      <c r="AI221" s="104">
        <f t="shared" si="101"/>
        <v>0</v>
      </c>
      <c r="AJ221" s="104">
        <f t="shared" si="101"/>
        <v>0</v>
      </c>
      <c r="AK221" s="104">
        <f t="shared" si="101"/>
        <v>0</v>
      </c>
      <c r="AL221" s="104">
        <f t="shared" si="101"/>
        <v>0</v>
      </c>
      <c r="AM221" s="104">
        <f t="shared" si="101"/>
        <v>0</v>
      </c>
      <c r="AN221" s="104">
        <f t="shared" si="101"/>
        <v>0</v>
      </c>
      <c r="AO221" s="104">
        <f t="shared" si="101"/>
        <v>0</v>
      </c>
      <c r="AP221" s="104">
        <f t="shared" si="101"/>
        <v>0</v>
      </c>
      <c r="AQ221" s="104">
        <f t="shared" si="101"/>
        <v>0</v>
      </c>
      <c r="AR221" s="104">
        <f t="shared" si="101"/>
        <v>0</v>
      </c>
      <c r="AS221" s="104">
        <f t="shared" si="101"/>
        <v>0</v>
      </c>
      <c r="AT221" s="104">
        <f t="shared" si="101"/>
        <v>0</v>
      </c>
    </row>
    <row r="222" spans="1:46" ht="30" hidden="1" customHeight="1" x14ac:dyDescent="0.25">
      <c r="A222" s="105"/>
      <c r="B222" s="106"/>
      <c r="C222" s="107"/>
      <c r="D222" s="108"/>
      <c r="E222" s="109"/>
      <c r="F222" s="113"/>
      <c r="G222" s="113"/>
      <c r="H222" s="111">
        <f t="shared" ref="H222:H233" si="102">D222*E222</f>
        <v>0</v>
      </c>
      <c r="I222" s="112"/>
      <c r="J222" s="112"/>
      <c r="K222" s="112"/>
      <c r="L222" s="250"/>
      <c r="M222" s="251"/>
      <c r="N222" s="252"/>
      <c r="P222" s="303"/>
      <c r="Q222" s="104">
        <f t="shared" ref="Q222:AT222" si="103">IF(Q$32&lt;$I222,0,IF(Q$32=$I222,$H222,IF(Q$32&gt;((($J222-1)*$K222)+$I222),0,IF(ROUND((Q$32-$I222)/$K222,0)=ROUND((Q$32-$I222)/$K222,1),$H222,0))))</f>
        <v>0</v>
      </c>
      <c r="R222" s="104">
        <f t="shared" si="103"/>
        <v>0</v>
      </c>
      <c r="S222" s="104">
        <f t="shared" si="103"/>
        <v>0</v>
      </c>
      <c r="T222" s="104">
        <f t="shared" si="103"/>
        <v>0</v>
      </c>
      <c r="U222" s="104">
        <f t="shared" si="103"/>
        <v>0</v>
      </c>
      <c r="V222" s="104">
        <f t="shared" si="103"/>
        <v>0</v>
      </c>
      <c r="W222" s="104">
        <f t="shared" si="103"/>
        <v>0</v>
      </c>
      <c r="X222" s="104">
        <f t="shared" si="103"/>
        <v>0</v>
      </c>
      <c r="Y222" s="104">
        <f t="shared" si="103"/>
        <v>0</v>
      </c>
      <c r="Z222" s="104">
        <f t="shared" si="103"/>
        <v>0</v>
      </c>
      <c r="AA222" s="104">
        <f t="shared" si="103"/>
        <v>0</v>
      </c>
      <c r="AB222" s="104">
        <f t="shared" si="103"/>
        <v>0</v>
      </c>
      <c r="AC222" s="104">
        <f t="shared" si="103"/>
        <v>0</v>
      </c>
      <c r="AD222" s="104">
        <f t="shared" si="103"/>
        <v>0</v>
      </c>
      <c r="AE222" s="104">
        <f t="shared" si="103"/>
        <v>0</v>
      </c>
      <c r="AF222" s="104">
        <f t="shared" si="103"/>
        <v>0</v>
      </c>
      <c r="AG222" s="104">
        <f t="shared" si="103"/>
        <v>0</v>
      </c>
      <c r="AH222" s="104">
        <f t="shared" si="103"/>
        <v>0</v>
      </c>
      <c r="AI222" s="104">
        <f t="shared" si="103"/>
        <v>0</v>
      </c>
      <c r="AJ222" s="104">
        <f t="shared" si="103"/>
        <v>0</v>
      </c>
      <c r="AK222" s="104">
        <f t="shared" si="103"/>
        <v>0</v>
      </c>
      <c r="AL222" s="104">
        <f t="shared" si="103"/>
        <v>0</v>
      </c>
      <c r="AM222" s="104">
        <f t="shared" si="103"/>
        <v>0</v>
      </c>
      <c r="AN222" s="104">
        <f t="shared" si="103"/>
        <v>0</v>
      </c>
      <c r="AO222" s="104">
        <f t="shared" si="103"/>
        <v>0</v>
      </c>
      <c r="AP222" s="104">
        <f t="shared" si="103"/>
        <v>0</v>
      </c>
      <c r="AQ222" s="104">
        <f t="shared" si="103"/>
        <v>0</v>
      </c>
      <c r="AR222" s="104">
        <f t="shared" si="103"/>
        <v>0</v>
      </c>
      <c r="AS222" s="104">
        <f t="shared" si="103"/>
        <v>0</v>
      </c>
      <c r="AT222" s="104">
        <f t="shared" si="103"/>
        <v>0</v>
      </c>
    </row>
    <row r="223" spans="1:46" ht="30" hidden="1" customHeight="1" x14ac:dyDescent="0.25">
      <c r="A223" s="105"/>
      <c r="B223" s="106"/>
      <c r="C223" s="107"/>
      <c r="D223" s="108"/>
      <c r="E223" s="114"/>
      <c r="F223" s="113"/>
      <c r="G223" s="113"/>
      <c r="H223" s="111">
        <f t="shared" si="102"/>
        <v>0</v>
      </c>
      <c r="I223" s="112"/>
      <c r="J223" s="112"/>
      <c r="K223" s="112"/>
      <c r="L223" s="250"/>
      <c r="M223" s="251"/>
      <c r="N223" s="252"/>
      <c r="P223" s="303"/>
      <c r="Q223" s="104">
        <f t="shared" ref="Q223:AT223" si="104">IF(Q$32&lt;$I223,0,IF(Q$32=$I223,$H223,IF(Q$32&gt;((($J223-1)*$K223)+$I223),0,IF(ROUND((Q$32-$I223)/$K223,0)=ROUND((Q$32-$I223)/$K223,1),$H223,0))))</f>
        <v>0</v>
      </c>
      <c r="R223" s="104">
        <f t="shared" si="104"/>
        <v>0</v>
      </c>
      <c r="S223" s="104">
        <f t="shared" si="104"/>
        <v>0</v>
      </c>
      <c r="T223" s="104">
        <f t="shared" si="104"/>
        <v>0</v>
      </c>
      <c r="U223" s="104">
        <f t="shared" si="104"/>
        <v>0</v>
      </c>
      <c r="V223" s="104">
        <f t="shared" si="104"/>
        <v>0</v>
      </c>
      <c r="W223" s="104">
        <f t="shared" si="104"/>
        <v>0</v>
      </c>
      <c r="X223" s="104">
        <f t="shared" si="104"/>
        <v>0</v>
      </c>
      <c r="Y223" s="104">
        <f t="shared" si="104"/>
        <v>0</v>
      </c>
      <c r="Z223" s="104">
        <f t="shared" si="104"/>
        <v>0</v>
      </c>
      <c r="AA223" s="104">
        <f t="shared" si="104"/>
        <v>0</v>
      </c>
      <c r="AB223" s="104">
        <f t="shared" si="104"/>
        <v>0</v>
      </c>
      <c r="AC223" s="104">
        <f t="shared" si="104"/>
        <v>0</v>
      </c>
      <c r="AD223" s="104">
        <f t="shared" si="104"/>
        <v>0</v>
      </c>
      <c r="AE223" s="104">
        <f t="shared" si="104"/>
        <v>0</v>
      </c>
      <c r="AF223" s="104">
        <f t="shared" si="104"/>
        <v>0</v>
      </c>
      <c r="AG223" s="104">
        <f t="shared" si="104"/>
        <v>0</v>
      </c>
      <c r="AH223" s="104">
        <f t="shared" si="104"/>
        <v>0</v>
      </c>
      <c r="AI223" s="104">
        <f t="shared" si="104"/>
        <v>0</v>
      </c>
      <c r="AJ223" s="104">
        <f t="shared" si="104"/>
        <v>0</v>
      </c>
      <c r="AK223" s="104">
        <f t="shared" si="104"/>
        <v>0</v>
      </c>
      <c r="AL223" s="104">
        <f t="shared" si="104"/>
        <v>0</v>
      </c>
      <c r="AM223" s="104">
        <f t="shared" si="104"/>
        <v>0</v>
      </c>
      <c r="AN223" s="104">
        <f t="shared" si="104"/>
        <v>0</v>
      </c>
      <c r="AO223" s="104">
        <f t="shared" si="104"/>
        <v>0</v>
      </c>
      <c r="AP223" s="104">
        <f t="shared" si="104"/>
        <v>0</v>
      </c>
      <c r="AQ223" s="104">
        <f t="shared" si="104"/>
        <v>0</v>
      </c>
      <c r="AR223" s="104">
        <f t="shared" si="104"/>
        <v>0</v>
      </c>
      <c r="AS223" s="104">
        <f t="shared" si="104"/>
        <v>0</v>
      </c>
      <c r="AT223" s="104">
        <f t="shared" si="104"/>
        <v>0</v>
      </c>
    </row>
    <row r="224" spans="1:46" ht="30" hidden="1" customHeight="1" x14ac:dyDescent="0.25">
      <c r="A224" s="105"/>
      <c r="B224" s="106"/>
      <c r="C224" s="107"/>
      <c r="D224" s="108"/>
      <c r="E224" s="108"/>
      <c r="F224" s="113"/>
      <c r="G224" s="113"/>
      <c r="H224" s="111">
        <f t="shared" si="102"/>
        <v>0</v>
      </c>
      <c r="I224" s="112"/>
      <c r="J224" s="112"/>
      <c r="K224" s="112"/>
      <c r="L224" s="250"/>
      <c r="M224" s="251"/>
      <c r="N224" s="252"/>
      <c r="P224" s="303"/>
      <c r="Q224" s="104">
        <f t="shared" ref="Q224:AT224" si="105">IF(Q$32&lt;$I224,0,IF(Q$32=$I224,$H224,IF(Q$32&gt;((($J224-1)*$K224)+$I224),0,IF(ROUND((Q$32-$I224)/$K224,0)=ROUND((Q$32-$I224)/$K224,1),$H224,0))))</f>
        <v>0</v>
      </c>
      <c r="R224" s="104">
        <f t="shared" si="105"/>
        <v>0</v>
      </c>
      <c r="S224" s="104">
        <f t="shared" si="105"/>
        <v>0</v>
      </c>
      <c r="T224" s="104">
        <f t="shared" si="105"/>
        <v>0</v>
      </c>
      <c r="U224" s="104">
        <f t="shared" si="105"/>
        <v>0</v>
      </c>
      <c r="V224" s="104">
        <f t="shared" si="105"/>
        <v>0</v>
      </c>
      <c r="W224" s="104">
        <f t="shared" si="105"/>
        <v>0</v>
      </c>
      <c r="X224" s="104">
        <f t="shared" si="105"/>
        <v>0</v>
      </c>
      <c r="Y224" s="104">
        <f t="shared" si="105"/>
        <v>0</v>
      </c>
      <c r="Z224" s="104">
        <f t="shared" si="105"/>
        <v>0</v>
      </c>
      <c r="AA224" s="104">
        <f t="shared" si="105"/>
        <v>0</v>
      </c>
      <c r="AB224" s="104">
        <f t="shared" si="105"/>
        <v>0</v>
      </c>
      <c r="AC224" s="104">
        <f t="shared" si="105"/>
        <v>0</v>
      </c>
      <c r="AD224" s="104">
        <f t="shared" si="105"/>
        <v>0</v>
      </c>
      <c r="AE224" s="104">
        <f t="shared" si="105"/>
        <v>0</v>
      </c>
      <c r="AF224" s="104">
        <f t="shared" si="105"/>
        <v>0</v>
      </c>
      <c r="AG224" s="104">
        <f t="shared" si="105"/>
        <v>0</v>
      </c>
      <c r="AH224" s="104">
        <f t="shared" si="105"/>
        <v>0</v>
      </c>
      <c r="AI224" s="104">
        <f t="shared" si="105"/>
        <v>0</v>
      </c>
      <c r="AJ224" s="104">
        <f t="shared" si="105"/>
        <v>0</v>
      </c>
      <c r="AK224" s="104">
        <f t="shared" si="105"/>
        <v>0</v>
      </c>
      <c r="AL224" s="104">
        <f t="shared" si="105"/>
        <v>0</v>
      </c>
      <c r="AM224" s="104">
        <f t="shared" si="105"/>
        <v>0</v>
      </c>
      <c r="AN224" s="104">
        <f t="shared" si="105"/>
        <v>0</v>
      </c>
      <c r="AO224" s="104">
        <f t="shared" si="105"/>
        <v>0</v>
      </c>
      <c r="AP224" s="104">
        <f t="shared" si="105"/>
        <v>0</v>
      </c>
      <c r="AQ224" s="104">
        <f t="shared" si="105"/>
        <v>0</v>
      </c>
      <c r="AR224" s="104">
        <f t="shared" si="105"/>
        <v>0</v>
      </c>
      <c r="AS224" s="104">
        <f t="shared" si="105"/>
        <v>0</v>
      </c>
      <c r="AT224" s="104">
        <f t="shared" si="105"/>
        <v>0</v>
      </c>
    </row>
    <row r="225" spans="1:46" ht="30" hidden="1" customHeight="1" x14ac:dyDescent="0.25">
      <c r="A225" s="115"/>
      <c r="B225" s="106"/>
      <c r="C225" s="107"/>
      <c r="D225" s="108"/>
      <c r="E225" s="108"/>
      <c r="F225" s="113"/>
      <c r="G225" s="113"/>
      <c r="H225" s="111">
        <f t="shared" si="102"/>
        <v>0</v>
      </c>
      <c r="I225" s="112"/>
      <c r="J225" s="112"/>
      <c r="K225" s="112"/>
      <c r="L225" s="250"/>
      <c r="M225" s="251"/>
      <c r="N225" s="252"/>
      <c r="P225" s="303"/>
      <c r="Q225" s="104">
        <f t="shared" ref="Q225:AT225" si="106">IF(Q$32&lt;$I225,0,IF(Q$32=$I225,$H225,IF(Q$32&gt;((($J225-1)*$K225)+$I225),0,IF(ROUND((Q$32-$I225)/$K225,0)=ROUND((Q$32-$I225)/$K225,1),$H225,0))))</f>
        <v>0</v>
      </c>
      <c r="R225" s="104">
        <f t="shared" si="106"/>
        <v>0</v>
      </c>
      <c r="S225" s="104">
        <f t="shared" si="106"/>
        <v>0</v>
      </c>
      <c r="T225" s="104">
        <f t="shared" si="106"/>
        <v>0</v>
      </c>
      <c r="U225" s="104">
        <f t="shared" si="106"/>
        <v>0</v>
      </c>
      <c r="V225" s="104">
        <f t="shared" si="106"/>
        <v>0</v>
      </c>
      <c r="W225" s="104">
        <f t="shared" si="106"/>
        <v>0</v>
      </c>
      <c r="X225" s="104">
        <f t="shared" si="106"/>
        <v>0</v>
      </c>
      <c r="Y225" s="104">
        <f t="shared" si="106"/>
        <v>0</v>
      </c>
      <c r="Z225" s="104">
        <f t="shared" si="106"/>
        <v>0</v>
      </c>
      <c r="AA225" s="104">
        <f t="shared" si="106"/>
        <v>0</v>
      </c>
      <c r="AB225" s="104">
        <f t="shared" si="106"/>
        <v>0</v>
      </c>
      <c r="AC225" s="104">
        <f t="shared" si="106"/>
        <v>0</v>
      </c>
      <c r="AD225" s="104">
        <f t="shared" si="106"/>
        <v>0</v>
      </c>
      <c r="AE225" s="104">
        <f t="shared" si="106"/>
        <v>0</v>
      </c>
      <c r="AF225" s="104">
        <f t="shared" si="106"/>
        <v>0</v>
      </c>
      <c r="AG225" s="104">
        <f t="shared" si="106"/>
        <v>0</v>
      </c>
      <c r="AH225" s="104">
        <f t="shared" si="106"/>
        <v>0</v>
      </c>
      <c r="AI225" s="104">
        <f t="shared" si="106"/>
        <v>0</v>
      </c>
      <c r="AJ225" s="104">
        <f t="shared" si="106"/>
        <v>0</v>
      </c>
      <c r="AK225" s="104">
        <f t="shared" si="106"/>
        <v>0</v>
      </c>
      <c r="AL225" s="104">
        <f t="shared" si="106"/>
        <v>0</v>
      </c>
      <c r="AM225" s="104">
        <f t="shared" si="106"/>
        <v>0</v>
      </c>
      <c r="AN225" s="104">
        <f t="shared" si="106"/>
        <v>0</v>
      </c>
      <c r="AO225" s="104">
        <f t="shared" si="106"/>
        <v>0</v>
      </c>
      <c r="AP225" s="104">
        <f t="shared" si="106"/>
        <v>0</v>
      </c>
      <c r="AQ225" s="104">
        <f t="shared" si="106"/>
        <v>0</v>
      </c>
      <c r="AR225" s="104">
        <f t="shared" si="106"/>
        <v>0</v>
      </c>
      <c r="AS225" s="104">
        <f t="shared" si="106"/>
        <v>0</v>
      </c>
      <c r="AT225" s="104">
        <f t="shared" si="106"/>
        <v>0</v>
      </c>
    </row>
    <row r="226" spans="1:46" ht="30" hidden="1" customHeight="1" x14ac:dyDescent="0.25">
      <c r="A226" s="105"/>
      <c r="B226" s="106"/>
      <c r="C226" s="107"/>
      <c r="D226" s="108"/>
      <c r="E226" s="116"/>
      <c r="F226" s="113"/>
      <c r="G226" s="113"/>
      <c r="H226" s="111">
        <f t="shared" si="102"/>
        <v>0</v>
      </c>
      <c r="I226" s="112"/>
      <c r="J226" s="112"/>
      <c r="K226" s="112"/>
      <c r="L226" s="250"/>
      <c r="M226" s="251"/>
      <c r="N226" s="252"/>
      <c r="P226" s="303"/>
      <c r="Q226" s="104">
        <f t="shared" ref="Q226:AT226" si="107">IF(Q$32&lt;$I226,0,IF(Q$32=$I226,$H226,IF(Q$32&gt;((($J226-1)*$K226)+$I226),0,IF(ROUND((Q$32-$I226)/$K226,0)=ROUND((Q$32-$I226)/$K226,1),$H226,0))))</f>
        <v>0</v>
      </c>
      <c r="R226" s="104">
        <f t="shared" si="107"/>
        <v>0</v>
      </c>
      <c r="S226" s="104">
        <f t="shared" si="107"/>
        <v>0</v>
      </c>
      <c r="T226" s="104">
        <f t="shared" si="107"/>
        <v>0</v>
      </c>
      <c r="U226" s="104">
        <f t="shared" si="107"/>
        <v>0</v>
      </c>
      <c r="V226" s="104">
        <f t="shared" si="107"/>
        <v>0</v>
      </c>
      <c r="W226" s="104">
        <f t="shared" si="107"/>
        <v>0</v>
      </c>
      <c r="X226" s="104">
        <f t="shared" si="107"/>
        <v>0</v>
      </c>
      <c r="Y226" s="104">
        <f t="shared" si="107"/>
        <v>0</v>
      </c>
      <c r="Z226" s="104">
        <f t="shared" si="107"/>
        <v>0</v>
      </c>
      <c r="AA226" s="104">
        <f t="shared" si="107"/>
        <v>0</v>
      </c>
      <c r="AB226" s="104">
        <f t="shared" si="107"/>
        <v>0</v>
      </c>
      <c r="AC226" s="104">
        <f t="shared" si="107"/>
        <v>0</v>
      </c>
      <c r="AD226" s="104">
        <f t="shared" si="107"/>
        <v>0</v>
      </c>
      <c r="AE226" s="104">
        <f t="shared" si="107"/>
        <v>0</v>
      </c>
      <c r="AF226" s="104">
        <f t="shared" si="107"/>
        <v>0</v>
      </c>
      <c r="AG226" s="104">
        <f t="shared" si="107"/>
        <v>0</v>
      </c>
      <c r="AH226" s="104">
        <f t="shared" si="107"/>
        <v>0</v>
      </c>
      <c r="AI226" s="104">
        <f t="shared" si="107"/>
        <v>0</v>
      </c>
      <c r="AJ226" s="104">
        <f t="shared" si="107"/>
        <v>0</v>
      </c>
      <c r="AK226" s="104">
        <f t="shared" si="107"/>
        <v>0</v>
      </c>
      <c r="AL226" s="104">
        <f t="shared" si="107"/>
        <v>0</v>
      </c>
      <c r="AM226" s="104">
        <f t="shared" si="107"/>
        <v>0</v>
      </c>
      <c r="AN226" s="104">
        <f t="shared" si="107"/>
        <v>0</v>
      </c>
      <c r="AO226" s="104">
        <f t="shared" si="107"/>
        <v>0</v>
      </c>
      <c r="AP226" s="104">
        <f t="shared" si="107"/>
        <v>0</v>
      </c>
      <c r="AQ226" s="104">
        <f t="shared" si="107"/>
        <v>0</v>
      </c>
      <c r="AR226" s="104">
        <f t="shared" si="107"/>
        <v>0</v>
      </c>
      <c r="AS226" s="104">
        <f t="shared" si="107"/>
        <v>0</v>
      </c>
      <c r="AT226" s="104">
        <f t="shared" si="107"/>
        <v>0</v>
      </c>
    </row>
    <row r="227" spans="1:46" ht="30" hidden="1" customHeight="1" x14ac:dyDescent="0.25">
      <c r="A227" s="105"/>
      <c r="B227" s="106"/>
      <c r="C227" s="107"/>
      <c r="D227" s="108"/>
      <c r="E227" s="108"/>
      <c r="F227" s="113"/>
      <c r="G227" s="113"/>
      <c r="H227" s="111">
        <f t="shared" si="102"/>
        <v>0</v>
      </c>
      <c r="I227" s="112"/>
      <c r="J227" s="112"/>
      <c r="K227" s="112"/>
      <c r="L227" s="250"/>
      <c r="M227" s="251"/>
      <c r="N227" s="252"/>
      <c r="P227" s="303"/>
      <c r="Q227" s="104">
        <f t="shared" ref="Q227:AT227" si="108">IF(Q$32&lt;$I227,0,IF(Q$32=$I227,$H227,IF(Q$32&gt;((($J227-1)*$K227)+$I227),0,IF(ROUND((Q$32-$I227)/$K227,0)=ROUND((Q$32-$I227)/$K227,1),$H227,0))))</f>
        <v>0</v>
      </c>
      <c r="R227" s="104">
        <f t="shared" si="108"/>
        <v>0</v>
      </c>
      <c r="S227" s="104">
        <f t="shared" si="108"/>
        <v>0</v>
      </c>
      <c r="T227" s="104">
        <f t="shared" si="108"/>
        <v>0</v>
      </c>
      <c r="U227" s="104">
        <f t="shared" si="108"/>
        <v>0</v>
      </c>
      <c r="V227" s="104">
        <f t="shared" si="108"/>
        <v>0</v>
      </c>
      <c r="W227" s="104">
        <f t="shared" si="108"/>
        <v>0</v>
      </c>
      <c r="X227" s="104">
        <f t="shared" si="108"/>
        <v>0</v>
      </c>
      <c r="Y227" s="104">
        <f t="shared" si="108"/>
        <v>0</v>
      </c>
      <c r="Z227" s="104">
        <f t="shared" si="108"/>
        <v>0</v>
      </c>
      <c r="AA227" s="104">
        <f t="shared" si="108"/>
        <v>0</v>
      </c>
      <c r="AB227" s="104">
        <f t="shared" si="108"/>
        <v>0</v>
      </c>
      <c r="AC227" s="104">
        <f t="shared" si="108"/>
        <v>0</v>
      </c>
      <c r="AD227" s="104">
        <f t="shared" si="108"/>
        <v>0</v>
      </c>
      <c r="AE227" s="104">
        <f t="shared" si="108"/>
        <v>0</v>
      </c>
      <c r="AF227" s="104">
        <f t="shared" si="108"/>
        <v>0</v>
      </c>
      <c r="AG227" s="104">
        <f t="shared" si="108"/>
        <v>0</v>
      </c>
      <c r="AH227" s="104">
        <f t="shared" si="108"/>
        <v>0</v>
      </c>
      <c r="AI227" s="104">
        <f t="shared" si="108"/>
        <v>0</v>
      </c>
      <c r="AJ227" s="104">
        <f t="shared" si="108"/>
        <v>0</v>
      </c>
      <c r="AK227" s="104">
        <f t="shared" si="108"/>
        <v>0</v>
      </c>
      <c r="AL227" s="104">
        <f t="shared" si="108"/>
        <v>0</v>
      </c>
      <c r="AM227" s="104">
        <f t="shared" si="108"/>
        <v>0</v>
      </c>
      <c r="AN227" s="104">
        <f t="shared" si="108"/>
        <v>0</v>
      </c>
      <c r="AO227" s="104">
        <f t="shared" si="108"/>
        <v>0</v>
      </c>
      <c r="AP227" s="104">
        <f t="shared" si="108"/>
        <v>0</v>
      </c>
      <c r="AQ227" s="104">
        <f t="shared" si="108"/>
        <v>0</v>
      </c>
      <c r="AR227" s="104">
        <f t="shared" si="108"/>
        <v>0</v>
      </c>
      <c r="AS227" s="104">
        <f t="shared" si="108"/>
        <v>0</v>
      </c>
      <c r="AT227" s="104">
        <f t="shared" si="108"/>
        <v>0</v>
      </c>
    </row>
    <row r="228" spans="1:46" ht="30" hidden="1" customHeight="1" x14ac:dyDescent="0.25">
      <c r="A228" s="105"/>
      <c r="B228" s="106"/>
      <c r="C228" s="107"/>
      <c r="D228" s="108"/>
      <c r="E228" s="108"/>
      <c r="F228" s="113"/>
      <c r="G228" s="113"/>
      <c r="H228" s="111">
        <f t="shared" si="102"/>
        <v>0</v>
      </c>
      <c r="I228" s="112"/>
      <c r="J228" s="112"/>
      <c r="K228" s="112"/>
      <c r="L228" s="250"/>
      <c r="M228" s="251"/>
      <c r="N228" s="252"/>
      <c r="P228" s="303"/>
      <c r="Q228" s="104">
        <f t="shared" ref="Q228:AT228" si="109">IF(Q$32&lt;$I228,0,IF(Q$32=$I228,$H228,IF(Q$32&gt;((($J228-1)*$K228)+$I228),0,IF(ROUND((Q$32-$I228)/$K228,0)=ROUND((Q$32-$I228)/$K228,1),$H228,0))))</f>
        <v>0</v>
      </c>
      <c r="R228" s="104">
        <f t="shared" si="109"/>
        <v>0</v>
      </c>
      <c r="S228" s="104">
        <f t="shared" si="109"/>
        <v>0</v>
      </c>
      <c r="T228" s="104">
        <f t="shared" si="109"/>
        <v>0</v>
      </c>
      <c r="U228" s="104">
        <f t="shared" si="109"/>
        <v>0</v>
      </c>
      <c r="V228" s="104">
        <f t="shared" si="109"/>
        <v>0</v>
      </c>
      <c r="W228" s="104">
        <f t="shared" si="109"/>
        <v>0</v>
      </c>
      <c r="X228" s="104">
        <f t="shared" si="109"/>
        <v>0</v>
      </c>
      <c r="Y228" s="104">
        <f t="shared" si="109"/>
        <v>0</v>
      </c>
      <c r="Z228" s="104">
        <f t="shared" si="109"/>
        <v>0</v>
      </c>
      <c r="AA228" s="104">
        <f t="shared" si="109"/>
        <v>0</v>
      </c>
      <c r="AB228" s="104">
        <f t="shared" si="109"/>
        <v>0</v>
      </c>
      <c r="AC228" s="104">
        <f t="shared" si="109"/>
        <v>0</v>
      </c>
      <c r="AD228" s="104">
        <f t="shared" si="109"/>
        <v>0</v>
      </c>
      <c r="AE228" s="104">
        <f t="shared" si="109"/>
        <v>0</v>
      </c>
      <c r="AF228" s="104">
        <f t="shared" si="109"/>
        <v>0</v>
      </c>
      <c r="AG228" s="104">
        <f t="shared" si="109"/>
        <v>0</v>
      </c>
      <c r="AH228" s="104">
        <f t="shared" si="109"/>
        <v>0</v>
      </c>
      <c r="AI228" s="104">
        <f t="shared" si="109"/>
        <v>0</v>
      </c>
      <c r="AJ228" s="104">
        <f t="shared" si="109"/>
        <v>0</v>
      </c>
      <c r="AK228" s="104">
        <f t="shared" si="109"/>
        <v>0</v>
      </c>
      <c r="AL228" s="104">
        <f t="shared" si="109"/>
        <v>0</v>
      </c>
      <c r="AM228" s="104">
        <f t="shared" si="109"/>
        <v>0</v>
      </c>
      <c r="AN228" s="104">
        <f t="shared" si="109"/>
        <v>0</v>
      </c>
      <c r="AO228" s="104">
        <f t="shared" si="109"/>
        <v>0</v>
      </c>
      <c r="AP228" s="104">
        <f t="shared" si="109"/>
        <v>0</v>
      </c>
      <c r="AQ228" s="104">
        <f t="shared" si="109"/>
        <v>0</v>
      </c>
      <c r="AR228" s="104">
        <f t="shared" si="109"/>
        <v>0</v>
      </c>
      <c r="AS228" s="104">
        <f t="shared" si="109"/>
        <v>0</v>
      </c>
      <c r="AT228" s="104">
        <f t="shared" si="109"/>
        <v>0</v>
      </c>
    </row>
    <row r="229" spans="1:46" ht="30" hidden="1" customHeight="1" x14ac:dyDescent="0.25">
      <c r="A229" s="105"/>
      <c r="B229" s="106"/>
      <c r="C229" s="107"/>
      <c r="D229" s="108"/>
      <c r="E229" s="108"/>
      <c r="F229" s="113"/>
      <c r="G229" s="113"/>
      <c r="H229" s="111">
        <f t="shared" si="102"/>
        <v>0</v>
      </c>
      <c r="I229" s="112"/>
      <c r="J229" s="112"/>
      <c r="K229" s="112"/>
      <c r="L229" s="250"/>
      <c r="M229" s="251"/>
      <c r="N229" s="252"/>
      <c r="P229" s="303"/>
      <c r="Q229" s="104">
        <f t="shared" ref="Q229:AT229" si="110">IF(Q$32&lt;$I229,0,IF(Q$32=$I229,$H229,IF(Q$32&gt;((($J229-1)*$K229)+$I229),0,IF(ROUND((Q$32-$I229)/$K229,0)=ROUND((Q$32-$I229)/$K229,1),$H229,0))))</f>
        <v>0</v>
      </c>
      <c r="R229" s="104">
        <f t="shared" si="110"/>
        <v>0</v>
      </c>
      <c r="S229" s="104">
        <f t="shared" si="110"/>
        <v>0</v>
      </c>
      <c r="T229" s="104">
        <f t="shared" si="110"/>
        <v>0</v>
      </c>
      <c r="U229" s="104">
        <f t="shared" si="110"/>
        <v>0</v>
      </c>
      <c r="V229" s="104">
        <f t="shared" si="110"/>
        <v>0</v>
      </c>
      <c r="W229" s="104">
        <f t="shared" si="110"/>
        <v>0</v>
      </c>
      <c r="X229" s="104">
        <f t="shared" si="110"/>
        <v>0</v>
      </c>
      <c r="Y229" s="104">
        <f t="shared" si="110"/>
        <v>0</v>
      </c>
      <c r="Z229" s="104">
        <f t="shared" si="110"/>
        <v>0</v>
      </c>
      <c r="AA229" s="104">
        <f t="shared" si="110"/>
        <v>0</v>
      </c>
      <c r="AB229" s="104">
        <f t="shared" si="110"/>
        <v>0</v>
      </c>
      <c r="AC229" s="104">
        <f t="shared" si="110"/>
        <v>0</v>
      </c>
      <c r="AD229" s="104">
        <f t="shared" si="110"/>
        <v>0</v>
      </c>
      <c r="AE229" s="104">
        <f t="shared" si="110"/>
        <v>0</v>
      </c>
      <c r="AF229" s="104">
        <f t="shared" si="110"/>
        <v>0</v>
      </c>
      <c r="AG229" s="104">
        <f t="shared" si="110"/>
        <v>0</v>
      </c>
      <c r="AH229" s="104">
        <f t="shared" si="110"/>
        <v>0</v>
      </c>
      <c r="AI229" s="104">
        <f t="shared" si="110"/>
        <v>0</v>
      </c>
      <c r="AJ229" s="104">
        <f t="shared" si="110"/>
        <v>0</v>
      </c>
      <c r="AK229" s="104">
        <f t="shared" si="110"/>
        <v>0</v>
      </c>
      <c r="AL229" s="104">
        <f t="shared" si="110"/>
        <v>0</v>
      </c>
      <c r="AM229" s="104">
        <f t="shared" si="110"/>
        <v>0</v>
      </c>
      <c r="AN229" s="104">
        <f t="shared" si="110"/>
        <v>0</v>
      </c>
      <c r="AO229" s="104">
        <f t="shared" si="110"/>
        <v>0</v>
      </c>
      <c r="AP229" s="104">
        <f t="shared" si="110"/>
        <v>0</v>
      </c>
      <c r="AQ229" s="104">
        <f t="shared" si="110"/>
        <v>0</v>
      </c>
      <c r="AR229" s="104">
        <f t="shared" si="110"/>
        <v>0</v>
      </c>
      <c r="AS229" s="104">
        <f t="shared" si="110"/>
        <v>0</v>
      </c>
      <c r="AT229" s="104">
        <f t="shared" si="110"/>
        <v>0</v>
      </c>
    </row>
    <row r="230" spans="1:46" ht="30" hidden="1" customHeight="1" x14ac:dyDescent="0.25">
      <c r="A230" s="105"/>
      <c r="B230" s="106"/>
      <c r="C230" s="107"/>
      <c r="D230" s="108"/>
      <c r="E230" s="108"/>
      <c r="F230" s="113"/>
      <c r="G230" s="113"/>
      <c r="H230" s="111">
        <f t="shared" si="102"/>
        <v>0</v>
      </c>
      <c r="I230" s="112"/>
      <c r="J230" s="112"/>
      <c r="K230" s="112"/>
      <c r="L230" s="250"/>
      <c r="M230" s="251"/>
      <c r="N230" s="252"/>
      <c r="P230" s="303"/>
      <c r="Q230" s="104">
        <f t="shared" ref="Q230:AT230" si="111">IF(Q$32&lt;$I230,0,IF(Q$32=$I230,$H230,IF(Q$32&gt;((($J230-1)*$K230)+$I230),0,IF(ROUND((Q$32-$I230)/$K230,0)=ROUND((Q$32-$I230)/$K230,1),$H230,0))))</f>
        <v>0</v>
      </c>
      <c r="R230" s="104">
        <f t="shared" si="111"/>
        <v>0</v>
      </c>
      <c r="S230" s="104">
        <f t="shared" si="111"/>
        <v>0</v>
      </c>
      <c r="T230" s="104">
        <f t="shared" si="111"/>
        <v>0</v>
      </c>
      <c r="U230" s="104">
        <f t="shared" si="111"/>
        <v>0</v>
      </c>
      <c r="V230" s="104">
        <f t="shared" si="111"/>
        <v>0</v>
      </c>
      <c r="W230" s="104">
        <f t="shared" si="111"/>
        <v>0</v>
      </c>
      <c r="X230" s="104">
        <f t="shared" si="111"/>
        <v>0</v>
      </c>
      <c r="Y230" s="104">
        <f t="shared" si="111"/>
        <v>0</v>
      </c>
      <c r="Z230" s="104">
        <f t="shared" si="111"/>
        <v>0</v>
      </c>
      <c r="AA230" s="104">
        <f t="shared" si="111"/>
        <v>0</v>
      </c>
      <c r="AB230" s="104">
        <f t="shared" si="111"/>
        <v>0</v>
      </c>
      <c r="AC230" s="104">
        <f t="shared" si="111"/>
        <v>0</v>
      </c>
      <c r="AD230" s="104">
        <f t="shared" si="111"/>
        <v>0</v>
      </c>
      <c r="AE230" s="104">
        <f t="shared" si="111"/>
        <v>0</v>
      </c>
      <c r="AF230" s="104">
        <f t="shared" si="111"/>
        <v>0</v>
      </c>
      <c r="AG230" s="104">
        <f t="shared" si="111"/>
        <v>0</v>
      </c>
      <c r="AH230" s="104">
        <f t="shared" si="111"/>
        <v>0</v>
      </c>
      <c r="AI230" s="104">
        <f t="shared" si="111"/>
        <v>0</v>
      </c>
      <c r="AJ230" s="104">
        <f t="shared" si="111"/>
        <v>0</v>
      </c>
      <c r="AK230" s="104">
        <f t="shared" si="111"/>
        <v>0</v>
      </c>
      <c r="AL230" s="104">
        <f t="shared" si="111"/>
        <v>0</v>
      </c>
      <c r="AM230" s="104">
        <f t="shared" si="111"/>
        <v>0</v>
      </c>
      <c r="AN230" s="104">
        <f t="shared" si="111"/>
        <v>0</v>
      </c>
      <c r="AO230" s="104">
        <f t="shared" si="111"/>
        <v>0</v>
      </c>
      <c r="AP230" s="104">
        <f t="shared" si="111"/>
        <v>0</v>
      </c>
      <c r="AQ230" s="104">
        <f t="shared" si="111"/>
        <v>0</v>
      </c>
      <c r="AR230" s="104">
        <f t="shared" si="111"/>
        <v>0</v>
      </c>
      <c r="AS230" s="104">
        <f t="shared" si="111"/>
        <v>0</v>
      </c>
      <c r="AT230" s="104">
        <f t="shared" si="111"/>
        <v>0</v>
      </c>
    </row>
    <row r="231" spans="1:46" ht="30" hidden="1" customHeight="1" x14ac:dyDescent="0.25">
      <c r="A231" s="105"/>
      <c r="B231" s="106"/>
      <c r="C231" s="107"/>
      <c r="D231" s="108"/>
      <c r="E231" s="109"/>
      <c r="F231" s="113"/>
      <c r="G231" s="113"/>
      <c r="H231" s="111">
        <f t="shared" si="102"/>
        <v>0</v>
      </c>
      <c r="I231" s="112"/>
      <c r="J231" s="112"/>
      <c r="K231" s="112"/>
      <c r="L231" s="250"/>
      <c r="M231" s="251"/>
      <c r="N231" s="252"/>
      <c r="P231" s="303"/>
      <c r="Q231" s="104">
        <f t="shared" ref="Q231:AT231" si="112">IF(Q$32&lt;$I231,0,IF(Q$32=$I231,$H231,IF(Q$32&gt;((($J231-1)*$K231)+$I231),0,IF(ROUND((Q$32-$I231)/$K231,0)=ROUND((Q$32-$I231)/$K231,1),$H231,0))))</f>
        <v>0</v>
      </c>
      <c r="R231" s="104">
        <f t="shared" si="112"/>
        <v>0</v>
      </c>
      <c r="S231" s="104">
        <f t="shared" si="112"/>
        <v>0</v>
      </c>
      <c r="T231" s="104">
        <f t="shared" si="112"/>
        <v>0</v>
      </c>
      <c r="U231" s="104">
        <f t="shared" si="112"/>
        <v>0</v>
      </c>
      <c r="V231" s="104">
        <f t="shared" si="112"/>
        <v>0</v>
      </c>
      <c r="W231" s="104">
        <f t="shared" si="112"/>
        <v>0</v>
      </c>
      <c r="X231" s="104">
        <f t="shared" si="112"/>
        <v>0</v>
      </c>
      <c r="Y231" s="104">
        <f t="shared" si="112"/>
        <v>0</v>
      </c>
      <c r="Z231" s="104">
        <f t="shared" si="112"/>
        <v>0</v>
      </c>
      <c r="AA231" s="104">
        <f t="shared" si="112"/>
        <v>0</v>
      </c>
      <c r="AB231" s="104">
        <f t="shared" si="112"/>
        <v>0</v>
      </c>
      <c r="AC231" s="104">
        <f t="shared" si="112"/>
        <v>0</v>
      </c>
      <c r="AD231" s="104">
        <f t="shared" si="112"/>
        <v>0</v>
      </c>
      <c r="AE231" s="104">
        <f t="shared" si="112"/>
        <v>0</v>
      </c>
      <c r="AF231" s="104">
        <f t="shared" si="112"/>
        <v>0</v>
      </c>
      <c r="AG231" s="104">
        <f t="shared" si="112"/>
        <v>0</v>
      </c>
      <c r="AH231" s="104">
        <f t="shared" si="112"/>
        <v>0</v>
      </c>
      <c r="AI231" s="104">
        <f t="shared" si="112"/>
        <v>0</v>
      </c>
      <c r="AJ231" s="104">
        <f t="shared" si="112"/>
        <v>0</v>
      </c>
      <c r="AK231" s="104">
        <f t="shared" si="112"/>
        <v>0</v>
      </c>
      <c r="AL231" s="104">
        <f t="shared" si="112"/>
        <v>0</v>
      </c>
      <c r="AM231" s="104">
        <f t="shared" si="112"/>
        <v>0</v>
      </c>
      <c r="AN231" s="104">
        <f t="shared" si="112"/>
        <v>0</v>
      </c>
      <c r="AO231" s="104">
        <f t="shared" si="112"/>
        <v>0</v>
      </c>
      <c r="AP231" s="104">
        <f t="shared" si="112"/>
        <v>0</v>
      </c>
      <c r="AQ231" s="104">
        <f t="shared" si="112"/>
        <v>0</v>
      </c>
      <c r="AR231" s="104">
        <f t="shared" si="112"/>
        <v>0</v>
      </c>
      <c r="AS231" s="104">
        <f t="shared" si="112"/>
        <v>0</v>
      </c>
      <c r="AT231" s="104">
        <f t="shared" si="112"/>
        <v>0</v>
      </c>
    </row>
    <row r="232" spans="1:46" ht="30" hidden="1" customHeight="1" x14ac:dyDescent="0.25">
      <c r="A232" s="105"/>
      <c r="B232" s="106"/>
      <c r="C232" s="107"/>
      <c r="D232" s="108"/>
      <c r="E232" s="108"/>
      <c r="F232" s="113"/>
      <c r="G232" s="113"/>
      <c r="H232" s="111">
        <f t="shared" si="102"/>
        <v>0</v>
      </c>
      <c r="I232" s="112"/>
      <c r="J232" s="112"/>
      <c r="K232" s="112"/>
      <c r="L232" s="250"/>
      <c r="M232" s="251"/>
      <c r="N232" s="252"/>
      <c r="P232" s="303"/>
      <c r="Q232" s="104">
        <f t="shared" ref="Q232:AT232" si="113">IF(Q$32&lt;$I232,0,IF(Q$32=$I232,$H232,IF(Q$32&gt;((($J232-1)*$K232)+$I232),0,IF(ROUND((Q$32-$I232)/$K232,0)=ROUND((Q$32-$I232)/$K232,1),$H232,0))))</f>
        <v>0</v>
      </c>
      <c r="R232" s="104">
        <f t="shared" si="113"/>
        <v>0</v>
      </c>
      <c r="S232" s="104">
        <f t="shared" si="113"/>
        <v>0</v>
      </c>
      <c r="T232" s="104">
        <f t="shared" si="113"/>
        <v>0</v>
      </c>
      <c r="U232" s="104">
        <f t="shared" si="113"/>
        <v>0</v>
      </c>
      <c r="V232" s="104">
        <f t="shared" si="113"/>
        <v>0</v>
      </c>
      <c r="W232" s="104">
        <f t="shared" si="113"/>
        <v>0</v>
      </c>
      <c r="X232" s="104">
        <f t="shared" si="113"/>
        <v>0</v>
      </c>
      <c r="Y232" s="104">
        <f t="shared" si="113"/>
        <v>0</v>
      </c>
      <c r="Z232" s="104">
        <f t="shared" si="113"/>
        <v>0</v>
      </c>
      <c r="AA232" s="104">
        <f t="shared" si="113"/>
        <v>0</v>
      </c>
      <c r="AB232" s="104">
        <f t="shared" si="113"/>
        <v>0</v>
      </c>
      <c r="AC232" s="104">
        <f t="shared" si="113"/>
        <v>0</v>
      </c>
      <c r="AD232" s="104">
        <f t="shared" si="113"/>
        <v>0</v>
      </c>
      <c r="AE232" s="104">
        <f t="shared" si="113"/>
        <v>0</v>
      </c>
      <c r="AF232" s="104">
        <f t="shared" si="113"/>
        <v>0</v>
      </c>
      <c r="AG232" s="104">
        <f t="shared" si="113"/>
        <v>0</v>
      </c>
      <c r="AH232" s="104">
        <f t="shared" si="113"/>
        <v>0</v>
      </c>
      <c r="AI232" s="104">
        <f t="shared" si="113"/>
        <v>0</v>
      </c>
      <c r="AJ232" s="104">
        <f t="shared" si="113"/>
        <v>0</v>
      </c>
      <c r="AK232" s="104">
        <f t="shared" si="113"/>
        <v>0</v>
      </c>
      <c r="AL232" s="104">
        <f t="shared" si="113"/>
        <v>0</v>
      </c>
      <c r="AM232" s="104">
        <f t="shared" si="113"/>
        <v>0</v>
      </c>
      <c r="AN232" s="104">
        <f t="shared" si="113"/>
        <v>0</v>
      </c>
      <c r="AO232" s="104">
        <f t="shared" si="113"/>
        <v>0</v>
      </c>
      <c r="AP232" s="104">
        <f t="shared" si="113"/>
        <v>0</v>
      </c>
      <c r="AQ232" s="104">
        <f t="shared" si="113"/>
        <v>0</v>
      </c>
      <c r="AR232" s="104">
        <f t="shared" si="113"/>
        <v>0</v>
      </c>
      <c r="AS232" s="104">
        <f t="shared" si="113"/>
        <v>0</v>
      </c>
      <c r="AT232" s="104">
        <f t="shared" si="113"/>
        <v>0</v>
      </c>
    </row>
    <row r="233" spans="1:46" ht="30" hidden="1" customHeight="1" x14ac:dyDescent="0.25">
      <c r="A233" s="117"/>
      <c r="B233" s="118"/>
      <c r="C233" s="119"/>
      <c r="D233" s="120"/>
      <c r="E233" s="120"/>
      <c r="F233" s="121"/>
      <c r="G233" s="121"/>
      <c r="H233" s="122">
        <f t="shared" si="102"/>
        <v>0</v>
      </c>
      <c r="I233" s="123"/>
      <c r="J233" s="123"/>
      <c r="K233" s="123"/>
      <c r="L233" s="253"/>
      <c r="M233" s="254"/>
      <c r="N233" s="255"/>
      <c r="P233" s="303"/>
      <c r="Q233" s="104">
        <f t="shared" ref="Q233:AT233" si="114">IF(Q$32&lt;$I233,0,IF(Q$32=$I233,$H233,IF(Q$32&gt;((($J233-1)*$K233)+$I233),0,IF(ROUND((Q$32-$I233)/$K233,0)=ROUND((Q$32-$I233)/$K233,1),$H233,0))))</f>
        <v>0</v>
      </c>
      <c r="R233" s="104">
        <f t="shared" si="114"/>
        <v>0</v>
      </c>
      <c r="S233" s="104">
        <f t="shared" si="114"/>
        <v>0</v>
      </c>
      <c r="T233" s="104">
        <f t="shared" si="114"/>
        <v>0</v>
      </c>
      <c r="U233" s="104">
        <f t="shared" si="114"/>
        <v>0</v>
      </c>
      <c r="V233" s="104">
        <f t="shared" si="114"/>
        <v>0</v>
      </c>
      <c r="W233" s="104">
        <f t="shared" si="114"/>
        <v>0</v>
      </c>
      <c r="X233" s="104">
        <f t="shared" si="114"/>
        <v>0</v>
      </c>
      <c r="Y233" s="104">
        <f t="shared" si="114"/>
        <v>0</v>
      </c>
      <c r="Z233" s="104">
        <f t="shared" si="114"/>
        <v>0</v>
      </c>
      <c r="AA233" s="104">
        <f t="shared" si="114"/>
        <v>0</v>
      </c>
      <c r="AB233" s="104">
        <f t="shared" si="114"/>
        <v>0</v>
      </c>
      <c r="AC233" s="104">
        <f t="shared" si="114"/>
        <v>0</v>
      </c>
      <c r="AD233" s="104">
        <f t="shared" si="114"/>
        <v>0</v>
      </c>
      <c r="AE233" s="104">
        <f t="shared" si="114"/>
        <v>0</v>
      </c>
      <c r="AF233" s="104">
        <f t="shared" si="114"/>
        <v>0</v>
      </c>
      <c r="AG233" s="104">
        <f t="shared" si="114"/>
        <v>0</v>
      </c>
      <c r="AH233" s="104">
        <f t="shared" si="114"/>
        <v>0</v>
      </c>
      <c r="AI233" s="104">
        <f t="shared" si="114"/>
        <v>0</v>
      </c>
      <c r="AJ233" s="104">
        <f t="shared" si="114"/>
        <v>0</v>
      </c>
      <c r="AK233" s="104">
        <f t="shared" si="114"/>
        <v>0</v>
      </c>
      <c r="AL233" s="104">
        <f t="shared" si="114"/>
        <v>0</v>
      </c>
      <c r="AM233" s="104">
        <f t="shared" si="114"/>
        <v>0</v>
      </c>
      <c r="AN233" s="104">
        <f t="shared" si="114"/>
        <v>0</v>
      </c>
      <c r="AO233" s="104">
        <f t="shared" si="114"/>
        <v>0</v>
      </c>
      <c r="AP233" s="104">
        <f t="shared" si="114"/>
        <v>0</v>
      </c>
      <c r="AQ233" s="104">
        <f t="shared" si="114"/>
        <v>0</v>
      </c>
      <c r="AR233" s="104">
        <f t="shared" si="114"/>
        <v>0</v>
      </c>
      <c r="AS233" s="104">
        <f t="shared" si="114"/>
        <v>0</v>
      </c>
      <c r="AT233" s="104">
        <f t="shared" si="114"/>
        <v>0</v>
      </c>
    </row>
    <row r="234" spans="1:46" ht="30" customHeight="1" x14ac:dyDescent="0.25">
      <c r="P234" s="124" t="s">
        <v>53</v>
      </c>
      <c r="Q234" s="103">
        <f t="shared" ref="Q234:AT234" si="115">SUM(Q218:Q233)</f>
        <v>96000</v>
      </c>
      <c r="R234" s="103">
        <f t="shared" si="115"/>
        <v>96000</v>
      </c>
      <c r="S234" s="103">
        <f t="shared" si="115"/>
        <v>112100</v>
      </c>
      <c r="T234" s="104">
        <f t="shared" si="115"/>
        <v>16100</v>
      </c>
      <c r="U234" s="103">
        <f t="shared" si="115"/>
        <v>9800</v>
      </c>
      <c r="V234" s="104">
        <f t="shared" si="115"/>
        <v>9800</v>
      </c>
      <c r="W234" s="104">
        <f t="shared" si="115"/>
        <v>9800</v>
      </c>
      <c r="X234" s="104">
        <f t="shared" si="115"/>
        <v>0</v>
      </c>
      <c r="Y234" s="104">
        <f t="shared" si="115"/>
        <v>0</v>
      </c>
      <c r="Z234" s="104">
        <f t="shared" si="115"/>
        <v>0</v>
      </c>
      <c r="AA234" s="104">
        <f t="shared" si="115"/>
        <v>0</v>
      </c>
      <c r="AB234" s="104">
        <f t="shared" si="115"/>
        <v>0</v>
      </c>
      <c r="AC234" s="104">
        <f t="shared" si="115"/>
        <v>0</v>
      </c>
      <c r="AD234" s="104">
        <f t="shared" si="115"/>
        <v>0</v>
      </c>
      <c r="AE234" s="104">
        <f t="shared" si="115"/>
        <v>0</v>
      </c>
      <c r="AF234" s="104">
        <f t="shared" si="115"/>
        <v>0</v>
      </c>
      <c r="AG234" s="104">
        <f t="shared" si="115"/>
        <v>0</v>
      </c>
      <c r="AH234" s="104">
        <f t="shared" si="115"/>
        <v>0</v>
      </c>
      <c r="AI234" s="104">
        <f t="shared" si="115"/>
        <v>0</v>
      </c>
      <c r="AJ234" s="104">
        <f t="shared" si="115"/>
        <v>0</v>
      </c>
      <c r="AK234" s="104">
        <f t="shared" si="115"/>
        <v>0</v>
      </c>
      <c r="AL234" s="104">
        <f t="shared" si="115"/>
        <v>0</v>
      </c>
      <c r="AM234" s="104">
        <f t="shared" si="115"/>
        <v>0</v>
      </c>
      <c r="AN234" s="104">
        <f t="shared" si="115"/>
        <v>0</v>
      </c>
      <c r="AO234" s="104">
        <f t="shared" si="115"/>
        <v>0</v>
      </c>
      <c r="AP234" s="104">
        <f t="shared" si="115"/>
        <v>0</v>
      </c>
      <c r="AQ234" s="104">
        <f t="shared" si="115"/>
        <v>0</v>
      </c>
      <c r="AR234" s="104">
        <f t="shared" si="115"/>
        <v>0</v>
      </c>
      <c r="AS234" s="104">
        <f t="shared" si="115"/>
        <v>0</v>
      </c>
      <c r="AT234" s="104">
        <f t="shared" si="115"/>
        <v>0</v>
      </c>
    </row>
    <row r="235" spans="1:46" ht="14.2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row>
    <row r="236" spans="1:46" ht="14.25" customHeight="1" x14ac:dyDescent="0.25"/>
    <row r="237" spans="1:46" ht="14.25" customHeight="1" x14ac:dyDescent="0.25"/>
    <row r="238" spans="1:46" ht="14.25" customHeight="1" x14ac:dyDescent="0.25"/>
    <row r="239" spans="1:46" ht="14.25" customHeight="1" x14ac:dyDescent="0.25"/>
    <row r="240" spans="1:46"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sheetData>
  <mergeCells count="163">
    <mergeCell ref="O9:P9"/>
    <mergeCell ref="B10:H10"/>
    <mergeCell ref="B11:H11"/>
    <mergeCell ref="A14:K14"/>
    <mergeCell ref="G16:H18"/>
    <mergeCell ref="B2:H2"/>
    <mergeCell ref="B3:H3"/>
    <mergeCell ref="B4:H4"/>
    <mergeCell ref="B5:H5"/>
    <mergeCell ref="B6:H6"/>
    <mergeCell ref="B7:H7"/>
    <mergeCell ref="L7:M8"/>
    <mergeCell ref="A51:K51"/>
    <mergeCell ref="B57:I57"/>
    <mergeCell ref="L57:M57"/>
    <mergeCell ref="B20:I20"/>
    <mergeCell ref="L20:M20"/>
    <mergeCell ref="B8:H8"/>
    <mergeCell ref="B9:H9"/>
    <mergeCell ref="B58:I58"/>
    <mergeCell ref="B21:I21"/>
    <mergeCell ref="B22:I22"/>
    <mergeCell ref="B23:I23"/>
    <mergeCell ref="Q31:AT31"/>
    <mergeCell ref="L32:N32"/>
    <mergeCell ref="L33:N33"/>
    <mergeCell ref="L40:N40"/>
    <mergeCell ref="L41:N41"/>
    <mergeCell ref="L42:N42"/>
    <mergeCell ref="L43:N43"/>
    <mergeCell ref="P33:P48"/>
    <mergeCell ref="L34:N34"/>
    <mergeCell ref="L35:N35"/>
    <mergeCell ref="L36:N36"/>
    <mergeCell ref="L37:N37"/>
    <mergeCell ref="L38:N38"/>
    <mergeCell ref="L39:N39"/>
    <mergeCell ref="L48:N48"/>
    <mergeCell ref="L44:N44"/>
    <mergeCell ref="L45:N45"/>
    <mergeCell ref="L46:N46"/>
    <mergeCell ref="L47:N47"/>
    <mergeCell ref="Q142:AT142"/>
    <mergeCell ref="L143:N143"/>
    <mergeCell ref="P107:P122"/>
    <mergeCell ref="B60:I60"/>
    <mergeCell ref="Q68:AT68"/>
    <mergeCell ref="L69:N69"/>
    <mergeCell ref="L70:N70"/>
    <mergeCell ref="Q105:AT105"/>
    <mergeCell ref="L106:N106"/>
    <mergeCell ref="L107:N107"/>
    <mergeCell ref="L81:N81"/>
    <mergeCell ref="L82:N82"/>
    <mergeCell ref="L71:N71"/>
    <mergeCell ref="L72:N72"/>
    <mergeCell ref="L73:N73"/>
    <mergeCell ref="L74:N74"/>
    <mergeCell ref="L85:N85"/>
    <mergeCell ref="A88:K88"/>
    <mergeCell ref="B94:I94"/>
    <mergeCell ref="B95:I95"/>
    <mergeCell ref="B96:I96"/>
    <mergeCell ref="B97:I97"/>
    <mergeCell ref="P70:P85"/>
    <mergeCell ref="L79:N79"/>
    <mergeCell ref="Q179:AT179"/>
    <mergeCell ref="L180:N180"/>
    <mergeCell ref="L181:N181"/>
    <mergeCell ref="L145:N145"/>
    <mergeCell ref="L146:N146"/>
    <mergeCell ref="L147:N147"/>
    <mergeCell ref="L148:N148"/>
    <mergeCell ref="L149:N149"/>
    <mergeCell ref="L150:N150"/>
    <mergeCell ref="L151:N151"/>
    <mergeCell ref="L159:N159"/>
    <mergeCell ref="P144:P159"/>
    <mergeCell ref="L144:N144"/>
    <mergeCell ref="L152:N152"/>
    <mergeCell ref="L154:N154"/>
    <mergeCell ref="L155:N155"/>
    <mergeCell ref="L156:N156"/>
    <mergeCell ref="L157:N157"/>
    <mergeCell ref="L158:N158"/>
    <mergeCell ref="L184:N184"/>
    <mergeCell ref="L83:N83"/>
    <mergeCell ref="L84:N84"/>
    <mergeCell ref="L94:M94"/>
    <mergeCell ref="L122:N122"/>
    <mergeCell ref="L153:N153"/>
    <mergeCell ref="L115:N115"/>
    <mergeCell ref="L116:N116"/>
    <mergeCell ref="L117:N117"/>
    <mergeCell ref="L118:N118"/>
    <mergeCell ref="L119:N119"/>
    <mergeCell ref="L120:N120"/>
    <mergeCell ref="L121:N121"/>
    <mergeCell ref="L108:N108"/>
    <mergeCell ref="L109:N109"/>
    <mergeCell ref="L110:N110"/>
    <mergeCell ref="L111:N111"/>
    <mergeCell ref="L112:N112"/>
    <mergeCell ref="L113:N113"/>
    <mergeCell ref="L114:N114"/>
    <mergeCell ref="L230:N230"/>
    <mergeCell ref="L231:N231"/>
    <mergeCell ref="L232:N232"/>
    <mergeCell ref="L185:N185"/>
    <mergeCell ref="L186:N186"/>
    <mergeCell ref="L187:N187"/>
    <mergeCell ref="L188:N188"/>
    <mergeCell ref="L189:N189"/>
    <mergeCell ref="L190:N190"/>
    <mergeCell ref="L223:N223"/>
    <mergeCell ref="L224:N224"/>
    <mergeCell ref="L225:N225"/>
    <mergeCell ref="L191:N191"/>
    <mergeCell ref="L192:N192"/>
    <mergeCell ref="Q216:AT216"/>
    <mergeCell ref="L217:N217"/>
    <mergeCell ref="L218:N218"/>
    <mergeCell ref="L193:N193"/>
    <mergeCell ref="L194:N194"/>
    <mergeCell ref="L195:N195"/>
    <mergeCell ref="L196:N196"/>
    <mergeCell ref="A199:K199"/>
    <mergeCell ref="B205:I205"/>
    <mergeCell ref="L205:M205"/>
    <mergeCell ref="P181:P196"/>
    <mergeCell ref="P218:P233"/>
    <mergeCell ref="L219:N219"/>
    <mergeCell ref="L220:N220"/>
    <mergeCell ref="L221:N221"/>
    <mergeCell ref="L222:N222"/>
    <mergeCell ref="L233:N233"/>
    <mergeCell ref="B206:I206"/>
    <mergeCell ref="B207:I207"/>
    <mergeCell ref="B208:I208"/>
    <mergeCell ref="L226:N226"/>
    <mergeCell ref="L227:N227"/>
    <mergeCell ref="L228:N228"/>
    <mergeCell ref="L229:N229"/>
    <mergeCell ref="B59:I59"/>
    <mergeCell ref="L75:N75"/>
    <mergeCell ref="L76:N76"/>
    <mergeCell ref="L77:N77"/>
    <mergeCell ref="L78:N78"/>
    <mergeCell ref="B169:I169"/>
    <mergeCell ref="B170:I170"/>
    <mergeCell ref="B171:I171"/>
    <mergeCell ref="L183:N183"/>
    <mergeCell ref="A125:K125"/>
    <mergeCell ref="B131:I131"/>
    <mergeCell ref="L131:M131"/>
    <mergeCell ref="B132:I132"/>
    <mergeCell ref="B133:I133"/>
    <mergeCell ref="B134:I134"/>
    <mergeCell ref="A162:K162"/>
    <mergeCell ref="B168:I168"/>
    <mergeCell ref="L168:M168"/>
    <mergeCell ref="L182:N182"/>
    <mergeCell ref="L80:N80"/>
  </mergeCells>
  <pageMargins left="0.25" right="0.25"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849"/>
  <sheetViews>
    <sheetView workbookViewId="0">
      <selection activeCell="A193" sqref="A193:XFD217"/>
    </sheetView>
  </sheetViews>
  <sheetFormatPr defaultColWidth="14.42578125" defaultRowHeight="15" customHeight="1" x14ac:dyDescent="0.25"/>
  <cols>
    <col min="1" max="1" width="20.42578125" customWidth="1"/>
    <col min="2" max="2" width="23.7109375" customWidth="1"/>
    <col min="3" max="3" width="14.5703125" customWidth="1"/>
    <col min="4" max="4" width="8.85546875" customWidth="1"/>
    <col min="5" max="6" width="11.42578125" customWidth="1"/>
    <col min="7" max="7" width="9.28515625" customWidth="1"/>
    <col min="8" max="8" width="17.42578125" customWidth="1"/>
    <col min="9" max="9" width="7.7109375" customWidth="1"/>
    <col min="10" max="10" width="10.85546875" customWidth="1"/>
    <col min="11" max="11" width="7.7109375" customWidth="1"/>
    <col min="12" max="12" width="13.5703125" customWidth="1"/>
    <col min="13" max="13" width="16.5703125" customWidth="1"/>
    <col min="14" max="16" width="13.5703125" customWidth="1"/>
    <col min="17" max="46" width="10.7109375" customWidth="1"/>
  </cols>
  <sheetData>
    <row r="1" spans="1:46" ht="14.25" customHeight="1" x14ac:dyDescent="0.25">
      <c r="A1" s="2" t="s">
        <v>399</v>
      </c>
    </row>
    <row r="2" spans="1:46" ht="15" customHeight="1" x14ac:dyDescent="0.25">
      <c r="A2" s="3" t="s">
        <v>21</v>
      </c>
      <c r="B2" s="315" t="s">
        <v>400</v>
      </c>
      <c r="C2" s="288"/>
      <c r="D2" s="288"/>
      <c r="E2" s="288"/>
      <c r="F2" s="288"/>
      <c r="G2" s="288"/>
      <c r="H2" s="288"/>
      <c r="I2" s="4"/>
      <c r="J2" s="5"/>
      <c r="K2" s="6"/>
      <c r="L2" s="204"/>
      <c r="M2" s="205"/>
      <c r="N2" s="205"/>
      <c r="O2" s="205"/>
      <c r="P2" s="6"/>
      <c r="Q2" s="6"/>
      <c r="R2" s="6"/>
    </row>
    <row r="3" spans="1:46" ht="15" customHeight="1" x14ac:dyDescent="0.25">
      <c r="A3" s="7" t="s">
        <v>22</v>
      </c>
      <c r="B3" s="316" t="s">
        <v>401</v>
      </c>
      <c r="C3" s="266"/>
      <c r="D3" s="266"/>
      <c r="E3" s="266"/>
      <c r="F3" s="266"/>
      <c r="G3" s="266"/>
      <c r="H3" s="266"/>
      <c r="I3" s="8"/>
      <c r="J3" s="9"/>
      <c r="K3" s="10"/>
      <c r="L3" s="10"/>
      <c r="M3" s="10"/>
      <c r="N3" s="10"/>
      <c r="O3" s="10"/>
      <c r="P3" s="6"/>
      <c r="Q3" s="6"/>
      <c r="R3" s="6"/>
    </row>
    <row r="4" spans="1:46" ht="138.75" customHeight="1" x14ac:dyDescent="0.25">
      <c r="A4" s="11" t="s">
        <v>23</v>
      </c>
      <c r="B4" s="306" t="s">
        <v>402</v>
      </c>
      <c r="C4" s="268"/>
      <c r="D4" s="268"/>
      <c r="E4" s="268"/>
      <c r="F4" s="268"/>
      <c r="G4" s="268"/>
      <c r="H4" s="268"/>
      <c r="I4" s="12"/>
      <c r="J4" s="9"/>
      <c r="K4" s="10"/>
      <c r="L4" s="10"/>
      <c r="M4" s="10"/>
      <c r="N4" s="10"/>
      <c r="O4" s="10"/>
      <c r="P4" s="6"/>
      <c r="Q4" s="6"/>
      <c r="R4" s="6"/>
    </row>
    <row r="5" spans="1:46" ht="69" customHeight="1" x14ac:dyDescent="0.25">
      <c r="A5" s="11"/>
      <c r="B5" s="306" t="s">
        <v>403</v>
      </c>
      <c r="C5" s="268"/>
      <c r="D5" s="268"/>
      <c r="E5" s="268"/>
      <c r="F5" s="268"/>
      <c r="G5" s="268"/>
      <c r="H5" s="268"/>
      <c r="I5" s="12"/>
      <c r="J5" s="9"/>
      <c r="K5" s="10"/>
      <c r="L5" s="10"/>
      <c r="M5" s="10"/>
      <c r="N5" s="10"/>
      <c r="O5" s="10"/>
      <c r="P5" s="6"/>
      <c r="Q5" s="6"/>
      <c r="R5" s="6"/>
    </row>
    <row r="6" spans="1:46" ht="105.75" customHeight="1" x14ac:dyDescent="0.25">
      <c r="A6" s="11"/>
      <c r="B6" s="306" t="s">
        <v>404</v>
      </c>
      <c r="C6" s="268"/>
      <c r="D6" s="268"/>
      <c r="E6" s="268"/>
      <c r="F6" s="268"/>
      <c r="G6" s="268"/>
      <c r="H6" s="268"/>
      <c r="I6" s="12"/>
      <c r="J6" s="9"/>
      <c r="K6" s="10"/>
      <c r="L6" s="10"/>
      <c r="M6" s="10"/>
      <c r="N6" s="10"/>
      <c r="O6" s="10"/>
      <c r="P6" s="6"/>
      <c r="Q6" s="6"/>
      <c r="R6" s="6"/>
    </row>
    <row r="7" spans="1:46" ht="36" customHeight="1" x14ac:dyDescent="0.25">
      <c r="A7" s="11"/>
      <c r="B7" s="306" t="s">
        <v>405</v>
      </c>
      <c r="C7" s="268"/>
      <c r="D7" s="268"/>
      <c r="E7" s="268"/>
      <c r="F7" s="268"/>
      <c r="G7" s="268"/>
      <c r="H7" s="268"/>
      <c r="I7" s="12"/>
      <c r="J7" s="9"/>
      <c r="K7" s="10"/>
      <c r="L7" s="292" t="s">
        <v>24</v>
      </c>
      <c r="M7" s="266"/>
      <c r="N7" s="10"/>
      <c r="O7" s="10"/>
      <c r="P7" s="6"/>
      <c r="Q7" s="6"/>
      <c r="R7" s="6"/>
    </row>
    <row r="8" spans="1:46" ht="54.75" customHeight="1" x14ac:dyDescent="0.25">
      <c r="A8" s="11"/>
      <c r="B8" s="306" t="s">
        <v>406</v>
      </c>
      <c r="C8" s="268"/>
      <c r="D8" s="268"/>
      <c r="E8" s="268"/>
      <c r="F8" s="268"/>
      <c r="G8" s="268"/>
      <c r="H8" s="268"/>
      <c r="I8" s="12"/>
      <c r="J8" s="9"/>
      <c r="K8" s="10"/>
      <c r="L8" s="266"/>
      <c r="M8" s="266"/>
      <c r="N8" s="10"/>
      <c r="O8" s="10"/>
      <c r="P8" s="6"/>
      <c r="Q8" s="6"/>
      <c r="R8" s="6"/>
    </row>
    <row r="9" spans="1:46" x14ac:dyDescent="0.25">
      <c r="A9" s="11"/>
      <c r="B9" s="313"/>
      <c r="C9" s="268"/>
      <c r="D9" s="268"/>
      <c r="E9" s="268"/>
      <c r="F9" s="268"/>
      <c r="G9" s="268"/>
      <c r="H9" s="268"/>
      <c r="I9" s="12"/>
      <c r="J9" s="9"/>
      <c r="K9" s="10"/>
      <c r="L9" s="13" t="s">
        <v>25</v>
      </c>
      <c r="M9" s="14" t="s">
        <v>26</v>
      </c>
      <c r="N9" s="10"/>
      <c r="O9" s="282" t="s">
        <v>131</v>
      </c>
      <c r="P9" s="283"/>
      <c r="Q9" s="6"/>
      <c r="R9" s="6"/>
    </row>
    <row r="10" spans="1:46" ht="15" customHeight="1" x14ac:dyDescent="0.25">
      <c r="A10" s="11"/>
      <c r="B10" s="314"/>
      <c r="C10" s="268"/>
      <c r="D10" s="268"/>
      <c r="E10" s="268"/>
      <c r="F10" s="268"/>
      <c r="G10" s="268"/>
      <c r="H10" s="268"/>
      <c r="I10" s="12"/>
      <c r="J10" s="9"/>
      <c r="K10" s="10"/>
      <c r="L10" s="15">
        <v>0</v>
      </c>
      <c r="M10" s="16">
        <f t="shared" ref="M10:M12" si="0">M22+M52+M89+M126+M163</f>
        <v>1764181961.3200004</v>
      </c>
      <c r="N10" s="10"/>
      <c r="O10" s="132" t="s">
        <v>132</v>
      </c>
      <c r="P10" s="133">
        <f t="shared" ref="P10:P12" si="1">AVERAGE(B27,B57,B94,B131,B168)</f>
        <v>0.8</v>
      </c>
      <c r="Q10" s="6"/>
      <c r="R10" s="6"/>
    </row>
    <row r="11" spans="1:46" ht="15" customHeight="1" x14ac:dyDescent="0.25">
      <c r="A11" s="11"/>
      <c r="B11" s="314"/>
      <c r="C11" s="268"/>
      <c r="D11" s="268"/>
      <c r="E11" s="268"/>
      <c r="F11" s="268"/>
      <c r="G11" s="268"/>
      <c r="H11" s="268"/>
      <c r="I11" s="12"/>
      <c r="J11" s="9"/>
      <c r="K11" s="10"/>
      <c r="L11" s="15">
        <v>0.03</v>
      </c>
      <c r="M11" s="16">
        <f t="shared" si="0"/>
        <v>1461944349.2916651</v>
      </c>
      <c r="N11" s="10"/>
      <c r="O11" s="132" t="s">
        <v>133</v>
      </c>
      <c r="P11" s="133">
        <f t="shared" si="1"/>
        <v>0.64</v>
      </c>
      <c r="Q11" s="6"/>
      <c r="R11" s="6"/>
    </row>
    <row r="12" spans="1:46" ht="15" customHeight="1" x14ac:dyDescent="0.25">
      <c r="A12" s="17"/>
      <c r="B12" s="169"/>
      <c r="C12" s="169"/>
      <c r="D12" s="169"/>
      <c r="E12" s="169"/>
      <c r="F12" s="169"/>
      <c r="G12" s="169"/>
      <c r="H12" s="169"/>
      <c r="I12" s="19"/>
      <c r="J12" s="20"/>
      <c r="K12" s="10"/>
      <c r="L12" s="21">
        <v>7.0000000000000007E-2</v>
      </c>
      <c r="M12" s="22">
        <f t="shared" si="0"/>
        <v>1165889627.6630073</v>
      </c>
      <c r="N12" s="10"/>
      <c r="O12" s="135" t="s">
        <v>134</v>
      </c>
      <c r="P12" s="136">
        <f t="shared" si="1"/>
        <v>0.51</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11" t="s">
        <v>28</v>
      </c>
      <c r="B17" s="139"/>
      <c r="C17" s="12"/>
      <c r="D17" s="12"/>
      <c r="E17" s="12"/>
      <c r="F17" s="12"/>
      <c r="G17" s="206"/>
      <c r="H17" s="12"/>
      <c r="I17" s="12"/>
      <c r="J17" s="9"/>
      <c r="K17" s="10"/>
      <c r="L17" s="10"/>
      <c r="M17" s="10"/>
      <c r="N17" s="10"/>
      <c r="O17" s="10"/>
      <c r="P17" s="6"/>
      <c r="Q17" s="6"/>
      <c r="R17" s="6"/>
    </row>
    <row r="18" spans="1:46" ht="14.25" customHeight="1" x14ac:dyDescent="0.25">
      <c r="A18" s="11" t="s">
        <v>30</v>
      </c>
      <c r="B18" s="139"/>
      <c r="C18" s="8"/>
      <c r="D18" s="8"/>
      <c r="E18" s="8"/>
      <c r="F18" s="207"/>
      <c r="G18" s="8"/>
      <c r="H18" s="207"/>
      <c r="I18" s="8"/>
      <c r="J18" s="47"/>
      <c r="K18" s="48"/>
    </row>
    <row r="19" spans="1:46" ht="14.25" customHeight="1" x14ac:dyDescent="0.25">
      <c r="A19" s="11"/>
      <c r="B19" s="207"/>
      <c r="C19" s="207"/>
      <c r="D19" s="8"/>
      <c r="E19" s="207"/>
      <c r="F19" s="207"/>
      <c r="G19" s="207"/>
      <c r="H19" s="207"/>
      <c r="I19" s="207"/>
      <c r="J19" s="49"/>
      <c r="K19" s="50"/>
    </row>
    <row r="20" spans="1:46" ht="201" customHeight="1" x14ac:dyDescent="0.25">
      <c r="A20" s="51" t="s">
        <v>32</v>
      </c>
      <c r="B20" s="270" t="s">
        <v>407</v>
      </c>
      <c r="C20" s="251"/>
      <c r="D20" s="251"/>
      <c r="E20" s="251"/>
      <c r="F20" s="251"/>
      <c r="G20" s="251"/>
      <c r="H20" s="251"/>
      <c r="I20" s="257"/>
      <c r="J20" s="208"/>
      <c r="L20" s="271" t="s">
        <v>33</v>
      </c>
      <c r="M20" s="272"/>
    </row>
    <row r="21" spans="1:46" ht="15.75" customHeight="1" x14ac:dyDescent="0.25">
      <c r="A21" s="51" t="s">
        <v>34</v>
      </c>
      <c r="B21" s="312" t="s">
        <v>408</v>
      </c>
      <c r="C21" s="274"/>
      <c r="D21" s="274"/>
      <c r="E21" s="274"/>
      <c r="F21" s="274"/>
      <c r="G21" s="274"/>
      <c r="H21" s="274"/>
      <c r="I21" s="274"/>
      <c r="J21" s="208"/>
      <c r="L21" s="54" t="s">
        <v>25</v>
      </c>
      <c r="M21" s="55" t="s">
        <v>26</v>
      </c>
    </row>
    <row r="22" spans="1:46" ht="15.75" customHeight="1" x14ac:dyDescent="0.25">
      <c r="A22" s="51" t="s">
        <v>35</v>
      </c>
      <c r="B22" s="285" t="s">
        <v>351</v>
      </c>
      <c r="C22" s="268"/>
      <c r="D22" s="268"/>
      <c r="E22" s="268"/>
      <c r="F22" s="268"/>
      <c r="G22" s="268"/>
      <c r="H22" s="268"/>
      <c r="I22" s="268"/>
      <c r="J22" s="208"/>
      <c r="L22" s="56">
        <f>$L$10</f>
        <v>0</v>
      </c>
      <c r="M22" s="57">
        <f t="array" ref="M22">NPV(L22,Q42:AT42)</f>
        <v>1741141860.4200003</v>
      </c>
      <c r="O22" s="58"/>
    </row>
    <row r="23" spans="1:46" ht="15.75" customHeight="1" x14ac:dyDescent="0.25">
      <c r="A23" s="51" t="s">
        <v>36</v>
      </c>
      <c r="B23" s="284" t="s">
        <v>409</v>
      </c>
      <c r="C23" s="268"/>
      <c r="D23" s="268"/>
      <c r="E23" s="268"/>
      <c r="F23" s="268"/>
      <c r="G23" s="268"/>
      <c r="H23" s="268"/>
      <c r="I23" s="268"/>
      <c r="J23" s="208"/>
      <c r="L23" s="56">
        <f>$L$11</f>
        <v>0.03</v>
      </c>
      <c r="M23" s="57">
        <f t="array" ref="M23">NPV(L23,Q42:AT42)</f>
        <v>1444288555.1097038</v>
      </c>
    </row>
    <row r="24" spans="1:46" ht="14.25" customHeight="1" x14ac:dyDescent="0.25">
      <c r="A24" s="59"/>
      <c r="B24" s="60"/>
      <c r="C24" s="60"/>
      <c r="D24" s="60"/>
      <c r="E24" s="60"/>
      <c r="F24" s="61"/>
      <c r="G24" s="62"/>
      <c r="H24" s="209"/>
      <c r="I24" s="209"/>
      <c r="J24" s="210"/>
      <c r="L24" s="65">
        <f>$L$12</f>
        <v>7.0000000000000007E-2</v>
      </c>
      <c r="M24" s="66">
        <f t="array" ref="M24">NPV(L24,Q42:AT42)</f>
        <v>1152465630.2635407</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0.8</v>
      </c>
      <c r="C27" s="74"/>
      <c r="D27" s="74"/>
      <c r="E27" s="74"/>
      <c r="F27" s="75"/>
      <c r="H27" s="69"/>
      <c r="I27" s="70"/>
      <c r="J27" s="71"/>
      <c r="K27" s="71"/>
    </row>
    <row r="28" spans="1:46" ht="15" customHeight="1" x14ac:dyDescent="0.25">
      <c r="A28" s="76" t="s">
        <v>39</v>
      </c>
      <c r="B28" s="77">
        <v>0.8</v>
      </c>
      <c r="C28" s="44"/>
      <c r="D28" s="44"/>
      <c r="E28" s="44"/>
      <c r="F28" s="78"/>
      <c r="H28" s="69"/>
      <c r="I28" s="79"/>
      <c r="J28" s="58"/>
      <c r="K28" s="58"/>
      <c r="L28" s="80"/>
      <c r="M28" s="80"/>
      <c r="N28" s="80"/>
      <c r="O28" s="80"/>
    </row>
    <row r="29" spans="1:46" ht="14.25" customHeight="1" x14ac:dyDescent="0.25">
      <c r="A29" s="81" t="s">
        <v>41</v>
      </c>
      <c r="B29" s="82">
        <f>B27*B28</f>
        <v>0.64000000000000012</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ht="134.25" customHeight="1" x14ac:dyDescent="0.25">
      <c r="A33" s="95" t="s">
        <v>410</v>
      </c>
      <c r="B33" s="96" t="s">
        <v>411</v>
      </c>
      <c r="C33" s="97" t="s">
        <v>412</v>
      </c>
      <c r="D33" s="98">
        <v>1</v>
      </c>
      <c r="E33" s="99">
        <f>((10000*169005.8)+(216*169005.8)+(8.9*169005.8))/12</f>
        <v>144005617.035</v>
      </c>
      <c r="F33" s="100"/>
      <c r="G33" s="100"/>
      <c r="H33" s="101">
        <f>D33*E33</f>
        <v>144005617.035</v>
      </c>
      <c r="I33" s="102">
        <v>1</v>
      </c>
      <c r="J33" s="102">
        <v>12</v>
      </c>
      <c r="K33" s="102">
        <v>1</v>
      </c>
      <c r="L33" s="286" t="s">
        <v>413</v>
      </c>
      <c r="M33" s="263"/>
      <c r="N33" s="258"/>
      <c r="P33" s="248" t="s">
        <v>51</v>
      </c>
      <c r="Q33" s="103">
        <f t="shared" ref="Q33:AT33" si="2">IF(Q$32&lt;$I33,0,IF(Q$32=$I33,$H33,IF(Q$32&gt;((($J33-1)*$K33)+$I33),0,IF(ROUND((Q$32-$I33)/$K33,0)=ROUND((Q$32-$I33)/$K33,1),$H33,0))))</f>
        <v>144005617.035</v>
      </c>
      <c r="R33" s="103">
        <f t="shared" si="2"/>
        <v>144005617.035</v>
      </c>
      <c r="S33" s="103">
        <f t="shared" si="2"/>
        <v>144005617.035</v>
      </c>
      <c r="T33" s="103">
        <f t="shared" si="2"/>
        <v>144005617.035</v>
      </c>
      <c r="U33" s="103">
        <f t="shared" si="2"/>
        <v>144005617.035</v>
      </c>
      <c r="V33" s="103">
        <f t="shared" si="2"/>
        <v>144005617.035</v>
      </c>
      <c r="W33" s="103">
        <f t="shared" si="2"/>
        <v>144005617.035</v>
      </c>
      <c r="X33" s="103">
        <f t="shared" si="2"/>
        <v>144005617.035</v>
      </c>
      <c r="Y33" s="103">
        <f t="shared" si="2"/>
        <v>144005617.035</v>
      </c>
      <c r="Z33" s="103">
        <f t="shared" si="2"/>
        <v>144005617.035</v>
      </c>
      <c r="AA33" s="103">
        <f t="shared" si="2"/>
        <v>144005617.035</v>
      </c>
      <c r="AB33" s="103">
        <f t="shared" si="2"/>
        <v>144005617.035</v>
      </c>
      <c r="AC33" s="104">
        <f t="shared" si="2"/>
        <v>0</v>
      </c>
      <c r="AD33" s="104">
        <f t="shared" si="2"/>
        <v>0</v>
      </c>
      <c r="AE33" s="104">
        <f t="shared" si="2"/>
        <v>0</v>
      </c>
      <c r="AF33" s="104">
        <f t="shared" si="2"/>
        <v>0</v>
      </c>
      <c r="AG33" s="104">
        <f t="shared" si="2"/>
        <v>0</v>
      </c>
      <c r="AH33" s="104">
        <f t="shared" si="2"/>
        <v>0</v>
      </c>
      <c r="AI33" s="104">
        <f t="shared" si="2"/>
        <v>0</v>
      </c>
      <c r="AJ33" s="104">
        <f t="shared" si="2"/>
        <v>0</v>
      </c>
      <c r="AK33" s="104">
        <f t="shared" si="2"/>
        <v>0</v>
      </c>
      <c r="AL33" s="104">
        <f t="shared" si="2"/>
        <v>0</v>
      </c>
      <c r="AM33" s="104">
        <f t="shared" si="2"/>
        <v>0</v>
      </c>
      <c r="AN33" s="104">
        <f t="shared" si="2"/>
        <v>0</v>
      </c>
      <c r="AO33" s="104">
        <f t="shared" si="2"/>
        <v>0</v>
      </c>
      <c r="AP33" s="104">
        <f t="shared" si="2"/>
        <v>0</v>
      </c>
      <c r="AQ33" s="104">
        <f t="shared" si="2"/>
        <v>0</v>
      </c>
      <c r="AR33" s="104">
        <f t="shared" si="2"/>
        <v>0</v>
      </c>
      <c r="AS33" s="104">
        <f t="shared" si="2"/>
        <v>0</v>
      </c>
      <c r="AT33" s="104">
        <f t="shared" si="2"/>
        <v>0</v>
      </c>
    </row>
    <row r="34" spans="1:46" x14ac:dyDescent="0.25">
      <c r="A34" s="105" t="s">
        <v>0</v>
      </c>
      <c r="B34" s="106" t="s">
        <v>414</v>
      </c>
      <c r="C34" s="107" t="s">
        <v>141</v>
      </c>
      <c r="D34" s="108">
        <v>1</v>
      </c>
      <c r="E34" s="109">
        <v>60000</v>
      </c>
      <c r="F34" s="110"/>
      <c r="G34" s="110"/>
      <c r="H34" s="111">
        <f t="shared" ref="H34:H41" si="3">(D34*E34)*1.2</f>
        <v>72000</v>
      </c>
      <c r="I34" s="112">
        <v>1</v>
      </c>
      <c r="J34" s="112">
        <v>1</v>
      </c>
      <c r="K34" s="112">
        <v>1</v>
      </c>
      <c r="L34" s="250" t="s">
        <v>415</v>
      </c>
      <c r="M34" s="251"/>
      <c r="N34" s="252"/>
      <c r="P34" s="249"/>
      <c r="Q34" s="103">
        <f t="shared" ref="Q34:AT34" si="4">IF(Q$32&lt;$I34,0,IF(Q$32=$I34,$H34,IF(Q$32&gt;((($J34-1)*$K34)+$I34),0,IF(ROUND((Q$32-$I34)/$K34,0)=ROUND((Q$32-$I34)/$K34,1),$H34,0))))</f>
        <v>72000</v>
      </c>
      <c r="R34" s="104">
        <f t="shared" si="4"/>
        <v>0</v>
      </c>
      <c r="S34" s="104">
        <f t="shared" si="4"/>
        <v>0</v>
      </c>
      <c r="T34" s="104">
        <f t="shared" si="4"/>
        <v>0</v>
      </c>
      <c r="U34" s="104">
        <f t="shared" si="4"/>
        <v>0</v>
      </c>
      <c r="V34" s="104">
        <f t="shared" si="4"/>
        <v>0</v>
      </c>
      <c r="W34" s="104">
        <f t="shared" si="4"/>
        <v>0</v>
      </c>
      <c r="X34" s="104">
        <f t="shared" si="4"/>
        <v>0</v>
      </c>
      <c r="Y34" s="104">
        <f t="shared" si="4"/>
        <v>0</v>
      </c>
      <c r="Z34" s="104">
        <f t="shared" si="4"/>
        <v>0</v>
      </c>
      <c r="AA34" s="104">
        <f t="shared" si="4"/>
        <v>0</v>
      </c>
      <c r="AB34" s="104">
        <f t="shared" si="4"/>
        <v>0</v>
      </c>
      <c r="AC34" s="104">
        <f t="shared" si="4"/>
        <v>0</v>
      </c>
      <c r="AD34" s="104">
        <f t="shared" si="4"/>
        <v>0</v>
      </c>
      <c r="AE34" s="104">
        <f t="shared" si="4"/>
        <v>0</v>
      </c>
      <c r="AF34" s="104">
        <f t="shared" si="4"/>
        <v>0</v>
      </c>
      <c r="AG34" s="104">
        <f t="shared" si="4"/>
        <v>0</v>
      </c>
      <c r="AH34" s="104">
        <f t="shared" si="4"/>
        <v>0</v>
      </c>
      <c r="AI34" s="104">
        <f t="shared" si="4"/>
        <v>0</v>
      </c>
      <c r="AJ34" s="104">
        <f t="shared" si="4"/>
        <v>0</v>
      </c>
      <c r="AK34" s="104">
        <f t="shared" si="4"/>
        <v>0</v>
      </c>
      <c r="AL34" s="104">
        <f t="shared" si="4"/>
        <v>0</v>
      </c>
      <c r="AM34" s="104">
        <f t="shared" si="4"/>
        <v>0</v>
      </c>
      <c r="AN34" s="104">
        <f t="shared" si="4"/>
        <v>0</v>
      </c>
      <c r="AO34" s="104">
        <f t="shared" si="4"/>
        <v>0</v>
      </c>
      <c r="AP34" s="104">
        <f t="shared" si="4"/>
        <v>0</v>
      </c>
      <c r="AQ34" s="104">
        <f t="shared" si="4"/>
        <v>0</v>
      </c>
      <c r="AR34" s="104">
        <f t="shared" si="4"/>
        <v>0</v>
      </c>
      <c r="AS34" s="104">
        <f t="shared" si="4"/>
        <v>0</v>
      </c>
      <c r="AT34" s="104">
        <f t="shared" si="4"/>
        <v>0</v>
      </c>
    </row>
    <row r="35" spans="1:46" ht="30" customHeight="1" x14ac:dyDescent="0.25">
      <c r="A35" s="105" t="s">
        <v>0</v>
      </c>
      <c r="B35" s="106" t="s">
        <v>4</v>
      </c>
      <c r="C35" s="107" t="s">
        <v>141</v>
      </c>
      <c r="D35" s="108">
        <v>1</v>
      </c>
      <c r="E35" s="109">
        <v>65000</v>
      </c>
      <c r="F35" s="113"/>
      <c r="G35" s="113"/>
      <c r="H35" s="111">
        <f t="shared" si="3"/>
        <v>78000</v>
      </c>
      <c r="I35" s="112">
        <v>1</v>
      </c>
      <c r="J35" s="112">
        <v>12</v>
      </c>
      <c r="K35" s="112">
        <v>1</v>
      </c>
      <c r="L35" s="250" t="s">
        <v>416</v>
      </c>
      <c r="M35" s="251"/>
      <c r="N35" s="252"/>
      <c r="P35" s="249"/>
      <c r="Q35" s="103">
        <f t="shared" ref="Q35:AT35" si="5">IF(Q$32&lt;$I35,0,IF(Q$32=$I35,$H35,IF(Q$32&gt;((($J35-1)*$K35)+$I35),0,IF(ROUND((Q$32-$I35)/$K35,0)=ROUND((Q$32-$I35)/$K35,1),$H35,0))))</f>
        <v>78000</v>
      </c>
      <c r="R35" s="103">
        <f t="shared" si="5"/>
        <v>78000</v>
      </c>
      <c r="S35" s="103">
        <f t="shared" si="5"/>
        <v>78000</v>
      </c>
      <c r="T35" s="103">
        <f t="shared" si="5"/>
        <v>78000</v>
      </c>
      <c r="U35" s="103">
        <f t="shared" si="5"/>
        <v>78000</v>
      </c>
      <c r="V35" s="103">
        <f t="shared" si="5"/>
        <v>78000</v>
      </c>
      <c r="W35" s="103">
        <f t="shared" si="5"/>
        <v>78000</v>
      </c>
      <c r="X35" s="103">
        <f t="shared" si="5"/>
        <v>78000</v>
      </c>
      <c r="Y35" s="103">
        <f t="shared" si="5"/>
        <v>78000</v>
      </c>
      <c r="Z35" s="103">
        <f t="shared" si="5"/>
        <v>78000</v>
      </c>
      <c r="AA35" s="103">
        <f t="shared" si="5"/>
        <v>78000</v>
      </c>
      <c r="AB35" s="103">
        <f t="shared" si="5"/>
        <v>78000</v>
      </c>
      <c r="AC35" s="104">
        <f t="shared" si="5"/>
        <v>0</v>
      </c>
      <c r="AD35" s="104">
        <f t="shared" si="5"/>
        <v>0</v>
      </c>
      <c r="AE35" s="104">
        <f t="shared" si="5"/>
        <v>0</v>
      </c>
      <c r="AF35" s="104">
        <f t="shared" si="5"/>
        <v>0</v>
      </c>
      <c r="AG35" s="104">
        <f t="shared" si="5"/>
        <v>0</v>
      </c>
      <c r="AH35" s="104">
        <f t="shared" si="5"/>
        <v>0</v>
      </c>
      <c r="AI35" s="104">
        <f t="shared" si="5"/>
        <v>0</v>
      </c>
      <c r="AJ35" s="104">
        <f t="shared" si="5"/>
        <v>0</v>
      </c>
      <c r="AK35" s="104">
        <f t="shared" si="5"/>
        <v>0</v>
      </c>
      <c r="AL35" s="104">
        <f t="shared" si="5"/>
        <v>0</v>
      </c>
      <c r="AM35" s="104">
        <f t="shared" si="5"/>
        <v>0</v>
      </c>
      <c r="AN35" s="104">
        <f t="shared" si="5"/>
        <v>0</v>
      </c>
      <c r="AO35" s="104">
        <f t="shared" si="5"/>
        <v>0</v>
      </c>
      <c r="AP35" s="104">
        <f t="shared" si="5"/>
        <v>0</v>
      </c>
      <c r="AQ35" s="104">
        <f t="shared" si="5"/>
        <v>0</v>
      </c>
      <c r="AR35" s="104">
        <f t="shared" si="5"/>
        <v>0</v>
      </c>
      <c r="AS35" s="104">
        <f t="shared" si="5"/>
        <v>0</v>
      </c>
      <c r="AT35" s="104">
        <f t="shared" si="5"/>
        <v>0</v>
      </c>
    </row>
    <row r="36" spans="1:46" ht="30" customHeight="1" x14ac:dyDescent="0.25">
      <c r="A36" s="105" t="s">
        <v>0</v>
      </c>
      <c r="B36" s="106" t="s">
        <v>417</v>
      </c>
      <c r="C36" s="107" t="s">
        <v>141</v>
      </c>
      <c r="D36" s="108">
        <v>1</v>
      </c>
      <c r="E36" s="114">
        <v>77500</v>
      </c>
      <c r="F36" s="113"/>
      <c r="G36" s="113"/>
      <c r="H36" s="111">
        <f t="shared" si="3"/>
        <v>93000</v>
      </c>
      <c r="I36" s="112">
        <v>1</v>
      </c>
      <c r="J36" s="112">
        <v>12</v>
      </c>
      <c r="K36" s="112">
        <v>1</v>
      </c>
      <c r="L36" s="250" t="s">
        <v>418</v>
      </c>
      <c r="M36" s="251"/>
      <c r="N36" s="252"/>
      <c r="P36" s="249"/>
      <c r="Q36" s="103">
        <f t="shared" ref="Q36:AT36" si="6">IF(Q$32&lt;$I36,0,IF(Q$32=$I36,$H36,IF(Q$32&gt;((($J36-1)*$K36)+$I36),0,IF(ROUND((Q$32-$I36)/$K36,0)=ROUND((Q$32-$I36)/$K36,1),$H36,0))))</f>
        <v>93000</v>
      </c>
      <c r="R36" s="103">
        <f t="shared" si="6"/>
        <v>93000</v>
      </c>
      <c r="S36" s="103">
        <f t="shared" si="6"/>
        <v>93000</v>
      </c>
      <c r="T36" s="103">
        <f t="shared" si="6"/>
        <v>93000</v>
      </c>
      <c r="U36" s="103">
        <f t="shared" si="6"/>
        <v>93000</v>
      </c>
      <c r="V36" s="103">
        <f t="shared" si="6"/>
        <v>93000</v>
      </c>
      <c r="W36" s="103">
        <f t="shared" si="6"/>
        <v>93000</v>
      </c>
      <c r="X36" s="103">
        <f t="shared" si="6"/>
        <v>93000</v>
      </c>
      <c r="Y36" s="103">
        <f t="shared" si="6"/>
        <v>93000</v>
      </c>
      <c r="Z36" s="103">
        <f t="shared" si="6"/>
        <v>93000</v>
      </c>
      <c r="AA36" s="103">
        <f t="shared" si="6"/>
        <v>93000</v>
      </c>
      <c r="AB36" s="103">
        <f t="shared" si="6"/>
        <v>93000</v>
      </c>
      <c r="AC36" s="104">
        <f t="shared" si="6"/>
        <v>0</v>
      </c>
      <c r="AD36" s="104">
        <f t="shared" si="6"/>
        <v>0</v>
      </c>
      <c r="AE36" s="104">
        <f t="shared" si="6"/>
        <v>0</v>
      </c>
      <c r="AF36" s="104">
        <f t="shared" si="6"/>
        <v>0</v>
      </c>
      <c r="AG36" s="104">
        <f t="shared" si="6"/>
        <v>0</v>
      </c>
      <c r="AH36" s="104">
        <f t="shared" si="6"/>
        <v>0</v>
      </c>
      <c r="AI36" s="104">
        <f t="shared" si="6"/>
        <v>0</v>
      </c>
      <c r="AJ36" s="104">
        <f t="shared" si="6"/>
        <v>0</v>
      </c>
      <c r="AK36" s="104">
        <f t="shared" si="6"/>
        <v>0</v>
      </c>
      <c r="AL36" s="104">
        <f t="shared" si="6"/>
        <v>0</v>
      </c>
      <c r="AM36" s="104">
        <f t="shared" si="6"/>
        <v>0</v>
      </c>
      <c r="AN36" s="104">
        <f t="shared" si="6"/>
        <v>0</v>
      </c>
      <c r="AO36" s="104">
        <f t="shared" si="6"/>
        <v>0</v>
      </c>
      <c r="AP36" s="104">
        <f t="shared" si="6"/>
        <v>0</v>
      </c>
      <c r="AQ36" s="104">
        <f t="shared" si="6"/>
        <v>0</v>
      </c>
      <c r="AR36" s="104">
        <f t="shared" si="6"/>
        <v>0</v>
      </c>
      <c r="AS36" s="104">
        <f t="shared" si="6"/>
        <v>0</v>
      </c>
      <c r="AT36" s="104">
        <f t="shared" si="6"/>
        <v>0</v>
      </c>
    </row>
    <row r="37" spans="1:46" ht="30" customHeight="1" x14ac:dyDescent="0.25">
      <c r="A37" s="105" t="s">
        <v>0</v>
      </c>
      <c r="B37" s="106" t="s">
        <v>414</v>
      </c>
      <c r="C37" s="107" t="s">
        <v>141</v>
      </c>
      <c r="D37" s="108">
        <v>0.2</v>
      </c>
      <c r="E37" s="109">
        <v>60000</v>
      </c>
      <c r="F37" s="113"/>
      <c r="G37" s="113"/>
      <c r="H37" s="111">
        <f t="shared" si="3"/>
        <v>14400</v>
      </c>
      <c r="I37" s="112">
        <v>4</v>
      </c>
      <c r="J37" s="112">
        <v>2</v>
      </c>
      <c r="K37" s="112">
        <v>4</v>
      </c>
      <c r="L37" s="250" t="s">
        <v>419</v>
      </c>
      <c r="M37" s="251"/>
      <c r="N37" s="252"/>
      <c r="P37" s="249"/>
      <c r="Q37" s="104">
        <f t="shared" ref="Q37:AT37" si="7">IF(Q$32&lt;$I37,0,IF(Q$32=$I37,$H37,IF(Q$32&gt;((($J37-1)*$K37)+$I37),0,IF(ROUND((Q$32-$I37)/$K37,0)=ROUND((Q$32-$I37)/$K37,1),$H37,0))))</f>
        <v>0</v>
      </c>
      <c r="R37" s="104">
        <f t="shared" si="7"/>
        <v>0</v>
      </c>
      <c r="S37" s="104">
        <f t="shared" si="7"/>
        <v>0</v>
      </c>
      <c r="T37" s="103">
        <f t="shared" si="7"/>
        <v>14400</v>
      </c>
      <c r="U37" s="104">
        <f t="shared" si="7"/>
        <v>0</v>
      </c>
      <c r="V37" s="104">
        <f t="shared" si="7"/>
        <v>0</v>
      </c>
      <c r="W37" s="104">
        <f t="shared" si="7"/>
        <v>0</v>
      </c>
      <c r="X37" s="103">
        <f t="shared" si="7"/>
        <v>14400</v>
      </c>
      <c r="Y37" s="104">
        <f t="shared" si="7"/>
        <v>0</v>
      </c>
      <c r="Z37" s="104">
        <f t="shared" si="7"/>
        <v>0</v>
      </c>
      <c r="AA37" s="104">
        <f t="shared" si="7"/>
        <v>0</v>
      </c>
      <c r="AB37" s="104">
        <f t="shared" si="7"/>
        <v>0</v>
      </c>
      <c r="AC37" s="104">
        <f t="shared" si="7"/>
        <v>0</v>
      </c>
      <c r="AD37" s="104">
        <f t="shared" si="7"/>
        <v>0</v>
      </c>
      <c r="AE37" s="104">
        <f t="shared" si="7"/>
        <v>0</v>
      </c>
      <c r="AF37" s="104">
        <f t="shared" si="7"/>
        <v>0</v>
      </c>
      <c r="AG37" s="104">
        <f t="shared" si="7"/>
        <v>0</v>
      </c>
      <c r="AH37" s="104">
        <f t="shared" si="7"/>
        <v>0</v>
      </c>
      <c r="AI37" s="104">
        <f t="shared" si="7"/>
        <v>0</v>
      </c>
      <c r="AJ37" s="104">
        <f t="shared" si="7"/>
        <v>0</v>
      </c>
      <c r="AK37" s="104">
        <f t="shared" si="7"/>
        <v>0</v>
      </c>
      <c r="AL37" s="104">
        <f t="shared" si="7"/>
        <v>0</v>
      </c>
      <c r="AM37" s="104">
        <f t="shared" si="7"/>
        <v>0</v>
      </c>
      <c r="AN37" s="104">
        <f t="shared" si="7"/>
        <v>0</v>
      </c>
      <c r="AO37" s="104">
        <f t="shared" si="7"/>
        <v>0</v>
      </c>
      <c r="AP37" s="104">
        <f t="shared" si="7"/>
        <v>0</v>
      </c>
      <c r="AQ37" s="104">
        <f t="shared" si="7"/>
        <v>0</v>
      </c>
      <c r="AR37" s="104">
        <f t="shared" si="7"/>
        <v>0</v>
      </c>
      <c r="AS37" s="104">
        <f t="shared" si="7"/>
        <v>0</v>
      </c>
      <c r="AT37" s="104">
        <f t="shared" si="7"/>
        <v>0</v>
      </c>
    </row>
    <row r="38" spans="1:46" ht="30" customHeight="1" x14ac:dyDescent="0.25">
      <c r="A38" s="105" t="s">
        <v>0</v>
      </c>
      <c r="B38" s="106" t="s">
        <v>420</v>
      </c>
      <c r="C38" s="107" t="s">
        <v>141</v>
      </c>
      <c r="D38" s="108">
        <v>5</v>
      </c>
      <c r="E38" s="114">
        <v>74173</v>
      </c>
      <c r="F38" s="113"/>
      <c r="G38" s="113"/>
      <c r="H38" s="111">
        <f t="shared" si="3"/>
        <v>445038</v>
      </c>
      <c r="I38" s="112">
        <v>1</v>
      </c>
      <c r="J38" s="112">
        <v>12</v>
      </c>
      <c r="K38" s="112">
        <v>1</v>
      </c>
      <c r="L38" s="250" t="s">
        <v>418</v>
      </c>
      <c r="M38" s="251"/>
      <c r="N38" s="252"/>
      <c r="P38" s="249"/>
      <c r="Q38" s="103">
        <f t="shared" ref="Q38:AT38" si="8">IF(Q$32&lt;$I38,0,IF(Q$32=$I38,$H38,IF(Q$32&gt;((($J38-1)*$K38)+$I38),0,IF(ROUND((Q$32-$I38)/$K38,0)=ROUND((Q$32-$I38)/$K38,1),$H38,0))))</f>
        <v>445038</v>
      </c>
      <c r="R38" s="103">
        <f t="shared" si="8"/>
        <v>445038</v>
      </c>
      <c r="S38" s="103">
        <f t="shared" si="8"/>
        <v>445038</v>
      </c>
      <c r="T38" s="103">
        <f t="shared" si="8"/>
        <v>445038</v>
      </c>
      <c r="U38" s="103">
        <f t="shared" si="8"/>
        <v>445038</v>
      </c>
      <c r="V38" s="103">
        <f t="shared" si="8"/>
        <v>445038</v>
      </c>
      <c r="W38" s="103">
        <f t="shared" si="8"/>
        <v>445038</v>
      </c>
      <c r="X38" s="103">
        <f t="shared" si="8"/>
        <v>445038</v>
      </c>
      <c r="Y38" s="103">
        <f t="shared" si="8"/>
        <v>445038</v>
      </c>
      <c r="Z38" s="103">
        <f t="shared" si="8"/>
        <v>445038</v>
      </c>
      <c r="AA38" s="103">
        <f t="shared" si="8"/>
        <v>445038</v>
      </c>
      <c r="AB38" s="103">
        <f t="shared" si="8"/>
        <v>445038</v>
      </c>
      <c r="AC38" s="104">
        <f t="shared" si="8"/>
        <v>0</v>
      </c>
      <c r="AD38" s="104">
        <f t="shared" si="8"/>
        <v>0</v>
      </c>
      <c r="AE38" s="104">
        <f t="shared" si="8"/>
        <v>0</v>
      </c>
      <c r="AF38" s="104">
        <f t="shared" si="8"/>
        <v>0</v>
      </c>
      <c r="AG38" s="104">
        <f t="shared" si="8"/>
        <v>0</v>
      </c>
      <c r="AH38" s="104">
        <f t="shared" si="8"/>
        <v>0</v>
      </c>
      <c r="AI38" s="104">
        <f t="shared" si="8"/>
        <v>0</v>
      </c>
      <c r="AJ38" s="104">
        <f t="shared" si="8"/>
        <v>0</v>
      </c>
      <c r="AK38" s="104">
        <f t="shared" si="8"/>
        <v>0</v>
      </c>
      <c r="AL38" s="104">
        <f t="shared" si="8"/>
        <v>0</v>
      </c>
      <c r="AM38" s="104">
        <f t="shared" si="8"/>
        <v>0</v>
      </c>
      <c r="AN38" s="104">
        <f t="shared" si="8"/>
        <v>0</v>
      </c>
      <c r="AO38" s="104">
        <f t="shared" si="8"/>
        <v>0</v>
      </c>
      <c r="AP38" s="104">
        <f t="shared" si="8"/>
        <v>0</v>
      </c>
      <c r="AQ38" s="104">
        <f t="shared" si="8"/>
        <v>0</v>
      </c>
      <c r="AR38" s="104">
        <f t="shared" si="8"/>
        <v>0</v>
      </c>
      <c r="AS38" s="104">
        <f t="shared" si="8"/>
        <v>0</v>
      </c>
      <c r="AT38" s="104">
        <f t="shared" si="8"/>
        <v>0</v>
      </c>
    </row>
    <row r="39" spans="1:46" ht="30" customHeight="1" x14ac:dyDescent="0.25">
      <c r="A39" s="181" t="s">
        <v>139</v>
      </c>
      <c r="B39" s="182" t="s">
        <v>421</v>
      </c>
      <c r="C39" s="183" t="s">
        <v>2</v>
      </c>
      <c r="D39" s="184">
        <v>5</v>
      </c>
      <c r="E39" s="185">
        <v>45000</v>
      </c>
      <c r="F39" s="186"/>
      <c r="G39" s="186"/>
      <c r="H39" s="187">
        <f t="shared" si="3"/>
        <v>270000</v>
      </c>
      <c r="I39" s="188">
        <v>1</v>
      </c>
      <c r="J39" s="188">
        <v>12</v>
      </c>
      <c r="K39" s="188">
        <v>1</v>
      </c>
      <c r="L39" s="304" t="s">
        <v>422</v>
      </c>
      <c r="M39" s="251"/>
      <c r="N39" s="252"/>
      <c r="P39" s="249"/>
      <c r="Q39" s="103">
        <f t="shared" ref="Q39:AT39" si="9">IF(Q$32&lt;$I39,0,IF(Q$32=$I39,$H39,IF(Q$32&gt;((($J39-1)*$K39)+$I39),0,IF(ROUND((Q$32-$I39)/$K39,0)=ROUND((Q$32-$I39)/$K39,1),$H39,0))))</f>
        <v>270000</v>
      </c>
      <c r="R39" s="103">
        <f t="shared" si="9"/>
        <v>270000</v>
      </c>
      <c r="S39" s="103">
        <f t="shared" si="9"/>
        <v>270000</v>
      </c>
      <c r="T39" s="103">
        <f t="shared" si="9"/>
        <v>270000</v>
      </c>
      <c r="U39" s="103">
        <f t="shared" si="9"/>
        <v>270000</v>
      </c>
      <c r="V39" s="103">
        <f t="shared" si="9"/>
        <v>270000</v>
      </c>
      <c r="W39" s="103">
        <f t="shared" si="9"/>
        <v>270000</v>
      </c>
      <c r="X39" s="103">
        <f t="shared" si="9"/>
        <v>270000</v>
      </c>
      <c r="Y39" s="103">
        <f t="shared" si="9"/>
        <v>270000</v>
      </c>
      <c r="Z39" s="103">
        <f t="shared" si="9"/>
        <v>270000</v>
      </c>
      <c r="AA39" s="103">
        <f t="shared" si="9"/>
        <v>270000</v>
      </c>
      <c r="AB39" s="103">
        <f t="shared" si="9"/>
        <v>270000</v>
      </c>
      <c r="AC39" s="103">
        <f t="shared" si="9"/>
        <v>0</v>
      </c>
      <c r="AD39" s="103">
        <f t="shared" si="9"/>
        <v>0</v>
      </c>
      <c r="AE39" s="103">
        <f t="shared" si="9"/>
        <v>0</v>
      </c>
      <c r="AF39" s="103">
        <f t="shared" si="9"/>
        <v>0</v>
      </c>
      <c r="AG39" s="103">
        <f t="shared" si="9"/>
        <v>0</v>
      </c>
      <c r="AH39" s="103">
        <f t="shared" si="9"/>
        <v>0</v>
      </c>
      <c r="AI39" s="103">
        <f t="shared" si="9"/>
        <v>0</v>
      </c>
      <c r="AJ39" s="103">
        <f t="shared" si="9"/>
        <v>0</v>
      </c>
      <c r="AK39" s="103">
        <f t="shared" si="9"/>
        <v>0</v>
      </c>
      <c r="AL39" s="103">
        <f t="shared" si="9"/>
        <v>0</v>
      </c>
      <c r="AM39" s="103">
        <f t="shared" si="9"/>
        <v>0</v>
      </c>
      <c r="AN39" s="103">
        <f t="shared" si="9"/>
        <v>0</v>
      </c>
      <c r="AO39" s="103">
        <f t="shared" si="9"/>
        <v>0</v>
      </c>
      <c r="AP39" s="103">
        <f t="shared" si="9"/>
        <v>0</v>
      </c>
      <c r="AQ39" s="103">
        <f t="shared" si="9"/>
        <v>0</v>
      </c>
      <c r="AR39" s="103">
        <f t="shared" si="9"/>
        <v>0</v>
      </c>
      <c r="AS39" s="103">
        <f t="shared" si="9"/>
        <v>0</v>
      </c>
      <c r="AT39" s="103">
        <f t="shared" si="9"/>
        <v>0</v>
      </c>
    </row>
    <row r="40" spans="1:46" ht="30" customHeight="1" x14ac:dyDescent="0.25">
      <c r="A40" s="105" t="s">
        <v>0</v>
      </c>
      <c r="B40" s="106" t="s">
        <v>417</v>
      </c>
      <c r="C40" s="107" t="s">
        <v>141</v>
      </c>
      <c r="D40" s="108">
        <v>0.2</v>
      </c>
      <c r="E40" s="114">
        <v>77500</v>
      </c>
      <c r="F40" s="113"/>
      <c r="G40" s="113"/>
      <c r="H40" s="111">
        <f t="shared" si="3"/>
        <v>18600</v>
      </c>
      <c r="I40" s="112">
        <v>4</v>
      </c>
      <c r="J40" s="112">
        <v>2</v>
      </c>
      <c r="K40" s="112">
        <v>4</v>
      </c>
      <c r="L40" s="250" t="s">
        <v>423</v>
      </c>
      <c r="M40" s="251"/>
      <c r="N40" s="252"/>
      <c r="P40" s="249"/>
      <c r="Q40" s="104">
        <f t="shared" ref="Q40:AT40" si="10">IF(Q$32&lt;$I40,0,IF(Q$32=$I40,$H40,IF(Q$32&gt;((($J40-1)*$K40)+$I40),0,IF(ROUND((Q$32-$I40)/$K40,0)=ROUND((Q$32-$I40)/$K40,1),$H40,0))))</f>
        <v>0</v>
      </c>
      <c r="R40" s="104">
        <f t="shared" si="10"/>
        <v>0</v>
      </c>
      <c r="S40" s="104">
        <f t="shared" si="10"/>
        <v>0</v>
      </c>
      <c r="T40" s="103">
        <f t="shared" si="10"/>
        <v>18600</v>
      </c>
      <c r="U40" s="104">
        <f t="shared" si="10"/>
        <v>0</v>
      </c>
      <c r="V40" s="104">
        <f t="shared" si="10"/>
        <v>0</v>
      </c>
      <c r="W40" s="104">
        <f t="shared" si="10"/>
        <v>0</v>
      </c>
      <c r="X40" s="103">
        <f t="shared" si="10"/>
        <v>18600</v>
      </c>
      <c r="Y40" s="104">
        <f t="shared" si="10"/>
        <v>0</v>
      </c>
      <c r="Z40" s="104">
        <f t="shared" si="10"/>
        <v>0</v>
      </c>
      <c r="AA40" s="104">
        <f t="shared" si="10"/>
        <v>0</v>
      </c>
      <c r="AB40" s="104">
        <f t="shared" si="10"/>
        <v>0</v>
      </c>
      <c r="AC40" s="104">
        <f t="shared" si="10"/>
        <v>0</v>
      </c>
      <c r="AD40" s="104">
        <f t="shared" si="10"/>
        <v>0</v>
      </c>
      <c r="AE40" s="104">
        <f t="shared" si="10"/>
        <v>0</v>
      </c>
      <c r="AF40" s="104">
        <f t="shared" si="10"/>
        <v>0</v>
      </c>
      <c r="AG40" s="104">
        <f t="shared" si="10"/>
        <v>0</v>
      </c>
      <c r="AH40" s="104">
        <f t="shared" si="10"/>
        <v>0</v>
      </c>
      <c r="AI40" s="104">
        <f t="shared" si="10"/>
        <v>0</v>
      </c>
      <c r="AJ40" s="104">
        <f t="shared" si="10"/>
        <v>0</v>
      </c>
      <c r="AK40" s="104">
        <f t="shared" si="10"/>
        <v>0</v>
      </c>
      <c r="AL40" s="104">
        <f t="shared" si="10"/>
        <v>0</v>
      </c>
      <c r="AM40" s="104">
        <f t="shared" si="10"/>
        <v>0</v>
      </c>
      <c r="AN40" s="104">
        <f t="shared" si="10"/>
        <v>0</v>
      </c>
      <c r="AO40" s="104">
        <f t="shared" si="10"/>
        <v>0</v>
      </c>
      <c r="AP40" s="104">
        <f t="shared" si="10"/>
        <v>0</v>
      </c>
      <c r="AQ40" s="104">
        <f t="shared" si="10"/>
        <v>0</v>
      </c>
      <c r="AR40" s="104">
        <f t="shared" si="10"/>
        <v>0</v>
      </c>
      <c r="AS40" s="104">
        <f t="shared" si="10"/>
        <v>0</v>
      </c>
      <c r="AT40" s="104">
        <f t="shared" si="10"/>
        <v>0</v>
      </c>
    </row>
    <row r="41" spans="1:46" x14ac:dyDescent="0.25">
      <c r="A41" s="115" t="s">
        <v>0</v>
      </c>
      <c r="B41" s="106" t="s">
        <v>376</v>
      </c>
      <c r="C41" s="107" t="s">
        <v>141</v>
      </c>
      <c r="D41" s="108">
        <v>2</v>
      </c>
      <c r="E41" s="114">
        <v>80000</v>
      </c>
      <c r="F41" s="113"/>
      <c r="G41" s="113"/>
      <c r="H41" s="111">
        <f t="shared" si="3"/>
        <v>192000</v>
      </c>
      <c r="I41" s="112">
        <v>1</v>
      </c>
      <c r="J41" s="112">
        <v>12</v>
      </c>
      <c r="K41" s="112">
        <v>1</v>
      </c>
      <c r="L41" s="250" t="s">
        <v>424</v>
      </c>
      <c r="M41" s="251"/>
      <c r="N41" s="252"/>
      <c r="P41" s="249"/>
      <c r="Q41" s="103">
        <f t="shared" ref="Q41:AT41" si="11">IF(Q$32&lt;$I41,0,IF(Q$32=$I41,$H41,IF(Q$32&gt;((($J41-1)*$K41)+$I41),0,IF(ROUND((Q$32-$I41)/$K41,0)=ROUND((Q$32-$I41)/$K41,1),$H41,0))))</f>
        <v>192000</v>
      </c>
      <c r="R41" s="103">
        <f t="shared" si="11"/>
        <v>192000</v>
      </c>
      <c r="S41" s="103">
        <f t="shared" si="11"/>
        <v>192000</v>
      </c>
      <c r="T41" s="103">
        <f t="shared" si="11"/>
        <v>192000</v>
      </c>
      <c r="U41" s="103">
        <f t="shared" si="11"/>
        <v>192000</v>
      </c>
      <c r="V41" s="103">
        <f t="shared" si="11"/>
        <v>192000</v>
      </c>
      <c r="W41" s="103">
        <f t="shared" si="11"/>
        <v>192000</v>
      </c>
      <c r="X41" s="103">
        <f t="shared" si="11"/>
        <v>192000</v>
      </c>
      <c r="Y41" s="103">
        <f t="shared" si="11"/>
        <v>192000</v>
      </c>
      <c r="Z41" s="103">
        <f t="shared" si="11"/>
        <v>192000</v>
      </c>
      <c r="AA41" s="103">
        <f t="shared" si="11"/>
        <v>192000</v>
      </c>
      <c r="AB41" s="103">
        <f t="shared" si="11"/>
        <v>192000</v>
      </c>
      <c r="AC41" s="104">
        <f t="shared" si="11"/>
        <v>0</v>
      </c>
      <c r="AD41" s="104">
        <f t="shared" si="11"/>
        <v>0</v>
      </c>
      <c r="AE41" s="104">
        <f t="shared" si="11"/>
        <v>0</v>
      </c>
      <c r="AF41" s="104">
        <f t="shared" si="11"/>
        <v>0</v>
      </c>
      <c r="AG41" s="104">
        <f t="shared" si="11"/>
        <v>0</v>
      </c>
      <c r="AH41" s="104">
        <f t="shared" si="11"/>
        <v>0</v>
      </c>
      <c r="AI41" s="104">
        <f t="shared" si="11"/>
        <v>0</v>
      </c>
      <c r="AJ41" s="104">
        <f t="shared" si="11"/>
        <v>0</v>
      </c>
      <c r="AK41" s="104">
        <f t="shared" si="11"/>
        <v>0</v>
      </c>
      <c r="AL41" s="104">
        <f t="shared" si="11"/>
        <v>0</v>
      </c>
      <c r="AM41" s="104">
        <f t="shared" si="11"/>
        <v>0</v>
      </c>
      <c r="AN41" s="104">
        <f t="shared" si="11"/>
        <v>0</v>
      </c>
      <c r="AO41" s="104">
        <f t="shared" si="11"/>
        <v>0</v>
      </c>
      <c r="AP41" s="104">
        <f t="shared" si="11"/>
        <v>0</v>
      </c>
      <c r="AQ41" s="104">
        <f t="shared" si="11"/>
        <v>0</v>
      </c>
      <c r="AR41" s="104">
        <f t="shared" si="11"/>
        <v>0</v>
      </c>
      <c r="AS41" s="104">
        <f t="shared" si="11"/>
        <v>0</v>
      </c>
      <c r="AT41" s="104">
        <f t="shared" si="11"/>
        <v>0</v>
      </c>
    </row>
    <row r="42" spans="1:46" ht="30" customHeight="1" x14ac:dyDescent="0.25">
      <c r="P42" s="124" t="s">
        <v>53</v>
      </c>
      <c r="Q42" s="103">
        <f t="shared" ref="Q42:AT42" si="12">SUM(Q33:Q41)</f>
        <v>145155655.035</v>
      </c>
      <c r="R42" s="103">
        <f t="shared" si="12"/>
        <v>145083655.035</v>
      </c>
      <c r="S42" s="103">
        <f t="shared" si="12"/>
        <v>145083655.035</v>
      </c>
      <c r="T42" s="103">
        <f t="shared" si="12"/>
        <v>145116655.035</v>
      </c>
      <c r="U42" s="103">
        <f t="shared" si="12"/>
        <v>145083655.035</v>
      </c>
      <c r="V42" s="103">
        <f t="shared" si="12"/>
        <v>145083655.035</v>
      </c>
      <c r="W42" s="103">
        <f t="shared" si="12"/>
        <v>145083655.035</v>
      </c>
      <c r="X42" s="103">
        <f t="shared" si="12"/>
        <v>145116655.035</v>
      </c>
      <c r="Y42" s="103">
        <f t="shared" si="12"/>
        <v>145083655.035</v>
      </c>
      <c r="Z42" s="103">
        <f t="shared" si="12"/>
        <v>145083655.035</v>
      </c>
      <c r="AA42" s="103">
        <f t="shared" si="12"/>
        <v>145083655.035</v>
      </c>
      <c r="AB42" s="103">
        <f t="shared" si="12"/>
        <v>145083655.035</v>
      </c>
      <c r="AC42" s="104">
        <f t="shared" si="12"/>
        <v>0</v>
      </c>
      <c r="AD42" s="104">
        <f t="shared" si="12"/>
        <v>0</v>
      </c>
      <c r="AE42" s="104">
        <f t="shared" si="12"/>
        <v>0</v>
      </c>
      <c r="AF42" s="104">
        <f t="shared" si="12"/>
        <v>0</v>
      </c>
      <c r="AG42" s="104">
        <f t="shared" si="12"/>
        <v>0</v>
      </c>
      <c r="AH42" s="104">
        <f t="shared" si="12"/>
        <v>0</v>
      </c>
      <c r="AI42" s="104">
        <f t="shared" si="12"/>
        <v>0</v>
      </c>
      <c r="AJ42" s="104">
        <f t="shared" si="12"/>
        <v>0</v>
      </c>
      <c r="AK42" s="104">
        <f t="shared" si="12"/>
        <v>0</v>
      </c>
      <c r="AL42" s="104">
        <f t="shared" si="12"/>
        <v>0</v>
      </c>
      <c r="AM42" s="104">
        <f t="shared" si="12"/>
        <v>0</v>
      </c>
      <c r="AN42" s="104">
        <f t="shared" si="12"/>
        <v>0</v>
      </c>
      <c r="AO42" s="104">
        <f t="shared" si="12"/>
        <v>0</v>
      </c>
      <c r="AP42" s="104">
        <f t="shared" si="12"/>
        <v>0</v>
      </c>
      <c r="AQ42" s="104">
        <f t="shared" si="12"/>
        <v>0</v>
      </c>
      <c r="AR42" s="104">
        <f t="shared" si="12"/>
        <v>0</v>
      </c>
      <c r="AS42" s="104">
        <f t="shared" si="12"/>
        <v>0</v>
      </c>
      <c r="AT42" s="104">
        <f t="shared" si="12"/>
        <v>0</v>
      </c>
    </row>
    <row r="43" spans="1:46" ht="14.25" customHeight="1"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row>
    <row r="44" spans="1:46" ht="15" customHeight="1" x14ac:dyDescent="0.25">
      <c r="A44" s="269" t="s">
        <v>27</v>
      </c>
      <c r="B44" s="268"/>
      <c r="C44" s="268"/>
      <c r="D44" s="268"/>
      <c r="E44" s="268"/>
      <c r="F44" s="268"/>
      <c r="G44" s="268"/>
      <c r="H44" s="268"/>
      <c r="I44" s="268"/>
      <c r="J44" s="268"/>
      <c r="K44" s="268"/>
      <c r="L44" s="28"/>
      <c r="M44" s="29"/>
      <c r="N44" s="29"/>
      <c r="O44" s="29"/>
      <c r="P44" s="30"/>
      <c r="Q44" s="30"/>
      <c r="R44" s="30"/>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row>
    <row r="45" spans="1:46" ht="15" customHeight="1" x14ac:dyDescent="0.25">
      <c r="A45" s="32"/>
      <c r="B45" s="33"/>
      <c r="C45" s="33"/>
      <c r="D45" s="33"/>
      <c r="E45" s="33"/>
      <c r="F45" s="33"/>
      <c r="G45" s="34"/>
      <c r="H45" s="33"/>
      <c r="I45" s="33"/>
      <c r="J45" s="33"/>
      <c r="K45" s="33"/>
      <c r="L45" s="33"/>
      <c r="M45" s="33"/>
      <c r="N45" s="33"/>
      <c r="O45" s="33"/>
      <c r="P45" s="35"/>
      <c r="Q45" s="35"/>
      <c r="R45" s="35"/>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row>
    <row r="46" spans="1:46" ht="15" customHeight="1" x14ac:dyDescent="0.25">
      <c r="A46" s="37"/>
      <c r="B46" s="38"/>
      <c r="C46" s="38"/>
      <c r="D46" s="38"/>
      <c r="E46" s="38"/>
      <c r="F46" s="38"/>
      <c r="G46" s="39"/>
      <c r="H46" s="38"/>
      <c r="I46" s="38"/>
      <c r="J46" s="40"/>
      <c r="K46" s="10"/>
      <c r="L46" s="10"/>
      <c r="M46" s="10"/>
      <c r="N46" s="10"/>
      <c r="O46" s="10"/>
      <c r="P46" s="6"/>
      <c r="Q46" s="6"/>
      <c r="R46" s="6"/>
    </row>
    <row r="47" spans="1:46" ht="15" customHeight="1" x14ac:dyDescent="0.25">
      <c r="A47" s="7" t="s">
        <v>28</v>
      </c>
      <c r="B47" s="139"/>
      <c r="C47" s="42"/>
      <c r="D47" s="42"/>
      <c r="E47" s="42"/>
      <c r="F47" s="42"/>
      <c r="G47" s="43"/>
      <c r="H47" s="42"/>
      <c r="I47" s="42"/>
      <c r="J47" s="9"/>
      <c r="K47" s="10"/>
      <c r="L47" s="10"/>
      <c r="M47" s="10"/>
      <c r="N47" s="10"/>
      <c r="O47" s="10"/>
      <c r="P47" s="6"/>
      <c r="Q47" s="6"/>
      <c r="R47" s="6"/>
    </row>
    <row r="48" spans="1:46" ht="14.25" customHeight="1" x14ac:dyDescent="0.25">
      <c r="A48" s="7" t="s">
        <v>30</v>
      </c>
      <c r="B48" s="139"/>
      <c r="C48" s="45"/>
      <c r="D48" s="45"/>
      <c r="E48" s="45"/>
      <c r="F48" s="46"/>
      <c r="G48" s="45"/>
      <c r="H48" s="46"/>
      <c r="I48" s="45"/>
      <c r="J48" s="47"/>
      <c r="K48" s="48"/>
    </row>
    <row r="49" spans="1:46" ht="14.25" customHeight="1" x14ac:dyDescent="0.25">
      <c r="A49" s="7"/>
      <c r="B49" s="211"/>
      <c r="C49" s="46"/>
      <c r="D49" s="45"/>
      <c r="E49" s="46"/>
      <c r="F49" s="46"/>
      <c r="G49" s="46"/>
      <c r="H49" s="46"/>
      <c r="I49" s="46"/>
      <c r="J49" s="49"/>
      <c r="K49" s="50"/>
    </row>
    <row r="50" spans="1:46" x14ac:dyDescent="0.25">
      <c r="A50" s="51" t="s">
        <v>32</v>
      </c>
      <c r="B50" s="270" t="s">
        <v>425</v>
      </c>
      <c r="C50" s="251"/>
      <c r="D50" s="251"/>
      <c r="E50" s="251"/>
      <c r="F50" s="251"/>
      <c r="G50" s="251"/>
      <c r="H50" s="251"/>
      <c r="I50" s="257"/>
      <c r="J50" s="52"/>
      <c r="L50" s="271" t="s">
        <v>33</v>
      </c>
      <c r="M50" s="272"/>
    </row>
    <row r="51" spans="1:46" ht="15.75" customHeight="1" x14ac:dyDescent="0.25">
      <c r="A51" s="53" t="s">
        <v>34</v>
      </c>
      <c r="B51" s="273" t="s">
        <v>426</v>
      </c>
      <c r="C51" s="274"/>
      <c r="D51" s="274"/>
      <c r="E51" s="274"/>
      <c r="F51" s="274"/>
      <c r="G51" s="274"/>
      <c r="H51" s="274"/>
      <c r="I51" s="274"/>
      <c r="J51" s="52"/>
      <c r="L51" s="54" t="s">
        <v>25</v>
      </c>
      <c r="M51" s="55" t="s">
        <v>26</v>
      </c>
    </row>
    <row r="52" spans="1:46" x14ac:dyDescent="0.25">
      <c r="A52" s="53" t="s">
        <v>35</v>
      </c>
      <c r="B52" s="277" t="s">
        <v>427</v>
      </c>
      <c r="C52" s="268"/>
      <c r="D52" s="268"/>
      <c r="E52" s="268"/>
      <c r="F52" s="268"/>
      <c r="G52" s="268"/>
      <c r="H52" s="268"/>
      <c r="I52" s="268"/>
      <c r="J52" s="52"/>
      <c r="L52" s="56">
        <f>$L$10</f>
        <v>0</v>
      </c>
      <c r="M52" s="57">
        <f t="array" ref="M52">NPV(L52,Q79:AT79)</f>
        <v>3150800</v>
      </c>
      <c r="O52" s="58"/>
    </row>
    <row r="53" spans="1:46" ht="15.75" customHeight="1" x14ac:dyDescent="0.25">
      <c r="A53" s="53" t="s">
        <v>36</v>
      </c>
      <c r="B53" s="278" t="s">
        <v>428</v>
      </c>
      <c r="C53" s="268"/>
      <c r="D53" s="268"/>
      <c r="E53" s="268"/>
      <c r="F53" s="268"/>
      <c r="G53" s="268"/>
      <c r="H53" s="268"/>
      <c r="I53" s="268"/>
      <c r="J53" s="52"/>
      <c r="L53" s="56">
        <f>$L$11</f>
        <v>0.03</v>
      </c>
      <c r="M53" s="57">
        <f t="array" ref="M53">NPV(L53,Q79:AT79)</f>
        <v>2240082.0700408313</v>
      </c>
    </row>
    <row r="54" spans="1:46" ht="14.25" customHeight="1" x14ac:dyDescent="0.25">
      <c r="A54" s="59"/>
      <c r="B54" s="60"/>
      <c r="C54" s="60"/>
      <c r="D54" s="60"/>
      <c r="E54" s="60"/>
      <c r="F54" s="61"/>
      <c r="G54" s="62"/>
      <c r="H54" s="63"/>
      <c r="I54" s="63"/>
      <c r="J54" s="64"/>
      <c r="L54" s="65">
        <f>$L$12</f>
        <v>7.0000000000000007E-2</v>
      </c>
      <c r="M54" s="66">
        <f t="array" ref="M54">NPV(L54,Q79:AT79)</f>
        <v>1554648.4542472304</v>
      </c>
    </row>
    <row r="55" spans="1:46" ht="14.25" customHeight="1" x14ac:dyDescent="0.25">
      <c r="A55" s="67"/>
      <c r="B55" s="48"/>
      <c r="C55" s="48"/>
      <c r="D55" s="48"/>
      <c r="E55" s="48"/>
      <c r="F55" s="50"/>
      <c r="G55" s="68"/>
    </row>
    <row r="56" spans="1:46" ht="14.25" customHeight="1" x14ac:dyDescent="0.25">
      <c r="A56" s="67"/>
      <c r="B56" s="48"/>
      <c r="C56" s="48"/>
      <c r="D56" s="48"/>
      <c r="E56" s="48"/>
      <c r="F56" s="50"/>
      <c r="G56" s="68"/>
      <c r="H56" s="69"/>
      <c r="I56" s="70"/>
      <c r="J56" s="71"/>
      <c r="K56" s="71"/>
    </row>
    <row r="57" spans="1:46" ht="15.75" customHeight="1" x14ac:dyDescent="0.25">
      <c r="A57" s="72" t="s">
        <v>37</v>
      </c>
      <c r="B57" s="73">
        <v>0.85</v>
      </c>
      <c r="C57" s="74"/>
      <c r="D57" s="74"/>
      <c r="E57" s="74"/>
      <c r="F57" s="75"/>
      <c r="H57" s="69"/>
      <c r="I57" s="70"/>
      <c r="J57" s="71"/>
      <c r="K57" s="71"/>
    </row>
    <row r="58" spans="1:46" ht="15" customHeight="1" x14ac:dyDescent="0.25">
      <c r="A58" s="76" t="s">
        <v>39</v>
      </c>
      <c r="B58" s="77">
        <v>0.55000000000000004</v>
      </c>
      <c r="C58" s="44"/>
      <c r="D58" s="44"/>
      <c r="E58" s="44"/>
      <c r="F58" s="78"/>
      <c r="H58" s="69"/>
      <c r="I58" s="79"/>
      <c r="J58" s="58"/>
      <c r="K58" s="58"/>
      <c r="L58" s="80"/>
      <c r="M58" s="80"/>
      <c r="N58" s="80"/>
      <c r="O58" s="80"/>
    </row>
    <row r="59" spans="1:46" ht="14.25" customHeight="1" x14ac:dyDescent="0.25">
      <c r="A59" s="81" t="s">
        <v>41</v>
      </c>
      <c r="B59" s="82">
        <f>B57*B58</f>
        <v>0.46750000000000003</v>
      </c>
      <c r="C59" s="83"/>
      <c r="D59" s="84"/>
      <c r="E59" s="84"/>
      <c r="F59" s="64"/>
      <c r="H59" s="69"/>
      <c r="I59" s="85"/>
      <c r="J59" s="86"/>
      <c r="K59" s="86"/>
    </row>
    <row r="60" spans="1:46" ht="14.25" customHeight="1" x14ac:dyDescent="0.25">
      <c r="H60" s="69"/>
      <c r="I60" s="85"/>
      <c r="J60" s="86"/>
      <c r="K60" s="86"/>
      <c r="L60" s="87"/>
      <c r="P60" s="88" t="s">
        <v>42</v>
      </c>
    </row>
    <row r="61" spans="1:46" ht="14.25" customHeight="1" x14ac:dyDescent="0.25">
      <c r="C61" s="33"/>
      <c r="D61" s="89"/>
      <c r="E61" s="89"/>
      <c r="L61" s="87"/>
      <c r="P61" s="88"/>
      <c r="Q61" s="267" t="s">
        <v>43</v>
      </c>
      <c r="R61" s="268"/>
      <c r="S61" s="268"/>
      <c r="T61" s="268"/>
      <c r="U61" s="268"/>
      <c r="V61" s="268"/>
      <c r="W61" s="268"/>
      <c r="X61" s="268"/>
      <c r="Y61" s="268"/>
      <c r="Z61" s="268"/>
      <c r="AA61" s="268"/>
      <c r="AB61" s="268"/>
      <c r="AC61" s="268"/>
      <c r="AD61" s="268"/>
      <c r="AE61" s="268"/>
      <c r="AF61" s="268"/>
      <c r="AG61" s="268"/>
      <c r="AH61" s="268"/>
      <c r="AI61" s="268"/>
      <c r="AJ61" s="268"/>
      <c r="AK61" s="268"/>
      <c r="AL61" s="268"/>
      <c r="AM61" s="268"/>
      <c r="AN61" s="268"/>
      <c r="AO61" s="268"/>
      <c r="AP61" s="268"/>
      <c r="AQ61" s="268"/>
      <c r="AR61" s="268"/>
      <c r="AS61" s="268"/>
      <c r="AT61" s="268"/>
    </row>
    <row r="62" spans="1:46" ht="14.25" customHeight="1" x14ac:dyDescent="0.25">
      <c r="A62" s="90" t="s">
        <v>44</v>
      </c>
      <c r="B62" s="91" t="s">
        <v>45</v>
      </c>
      <c r="C62" s="91" t="s">
        <v>16</v>
      </c>
      <c r="D62" s="92" t="s">
        <v>17</v>
      </c>
      <c r="E62" s="92" t="s">
        <v>46</v>
      </c>
      <c r="F62" s="91" t="s">
        <v>47</v>
      </c>
      <c r="G62" s="91" t="s">
        <v>48</v>
      </c>
      <c r="H62" s="93" t="s">
        <v>18</v>
      </c>
      <c r="I62" s="92" t="s">
        <v>19</v>
      </c>
      <c r="J62" s="92" t="s">
        <v>49</v>
      </c>
      <c r="K62" s="92" t="s">
        <v>50</v>
      </c>
      <c r="L62" s="259" t="s">
        <v>20</v>
      </c>
      <c r="M62" s="260"/>
      <c r="N62" s="261"/>
      <c r="Q62" s="94">
        <v>1</v>
      </c>
      <c r="R62" s="94">
        <v>2</v>
      </c>
      <c r="S62" s="94">
        <v>3</v>
      </c>
      <c r="T62" s="94">
        <v>4</v>
      </c>
      <c r="U62" s="94">
        <v>5</v>
      </c>
      <c r="V62" s="94">
        <v>6</v>
      </c>
      <c r="W62" s="94">
        <v>7</v>
      </c>
      <c r="X62" s="94">
        <v>8</v>
      </c>
      <c r="Y62" s="94">
        <v>9</v>
      </c>
      <c r="Z62" s="94">
        <v>10</v>
      </c>
      <c r="AA62" s="94">
        <v>11</v>
      </c>
      <c r="AB62" s="94">
        <v>12</v>
      </c>
      <c r="AC62" s="94">
        <v>13</v>
      </c>
      <c r="AD62" s="94">
        <v>14</v>
      </c>
      <c r="AE62" s="94">
        <v>15</v>
      </c>
      <c r="AF62" s="94">
        <v>16</v>
      </c>
      <c r="AG62" s="94">
        <v>17</v>
      </c>
      <c r="AH62" s="94">
        <v>18</v>
      </c>
      <c r="AI62" s="94">
        <v>19</v>
      </c>
      <c r="AJ62" s="94">
        <v>20</v>
      </c>
      <c r="AK62" s="94">
        <v>21</v>
      </c>
      <c r="AL62" s="94">
        <v>22</v>
      </c>
      <c r="AM62" s="94">
        <v>23</v>
      </c>
      <c r="AN62" s="94">
        <v>24</v>
      </c>
      <c r="AO62" s="94">
        <v>25</v>
      </c>
      <c r="AP62" s="94">
        <v>26</v>
      </c>
      <c r="AQ62" s="94">
        <v>27</v>
      </c>
      <c r="AR62" s="94">
        <v>28</v>
      </c>
      <c r="AS62" s="94">
        <v>29</v>
      </c>
      <c r="AT62" s="94">
        <v>30</v>
      </c>
    </row>
    <row r="63" spans="1:46" ht="63.75" customHeight="1" x14ac:dyDescent="0.25">
      <c r="A63" s="95" t="s">
        <v>0</v>
      </c>
      <c r="B63" s="96" t="s">
        <v>9</v>
      </c>
      <c r="C63" s="97" t="s">
        <v>141</v>
      </c>
      <c r="D63" s="98">
        <v>1</v>
      </c>
      <c r="E63" s="99">
        <v>80000</v>
      </c>
      <c r="F63" s="100"/>
      <c r="G63" s="100"/>
      <c r="H63" s="101">
        <f t="shared" ref="H63:H65" si="13">(D63*E63)*1.2</f>
        <v>96000</v>
      </c>
      <c r="I63" s="102">
        <v>1</v>
      </c>
      <c r="J63" s="102">
        <v>6</v>
      </c>
      <c r="K63" s="102">
        <v>1</v>
      </c>
      <c r="L63" s="286" t="s">
        <v>429</v>
      </c>
      <c r="M63" s="263"/>
      <c r="N63" s="258"/>
      <c r="P63" s="248" t="s">
        <v>51</v>
      </c>
      <c r="Q63" s="103">
        <f t="shared" ref="Q63:AT63" si="14">IF(Q$32&lt;$I63,0,IF(Q$32=$I63,$H63,IF(Q$32&gt;((($J63-1)*$K63)+$I63),0,IF(ROUND((Q$32-$I63)/$K63,0)=ROUND((Q$32-$I63)/$K63,1),$H63,0))))</f>
        <v>96000</v>
      </c>
      <c r="R63" s="103">
        <f t="shared" si="14"/>
        <v>96000</v>
      </c>
      <c r="S63" s="103">
        <f t="shared" si="14"/>
        <v>96000</v>
      </c>
      <c r="T63" s="103">
        <f t="shared" si="14"/>
        <v>96000</v>
      </c>
      <c r="U63" s="103">
        <f t="shared" si="14"/>
        <v>96000</v>
      </c>
      <c r="V63" s="103">
        <f t="shared" si="14"/>
        <v>96000</v>
      </c>
      <c r="W63" s="104">
        <f t="shared" si="14"/>
        <v>0</v>
      </c>
      <c r="X63" s="104">
        <f t="shared" si="14"/>
        <v>0</v>
      </c>
      <c r="Y63" s="104">
        <f t="shared" si="14"/>
        <v>0</v>
      </c>
      <c r="Z63" s="104">
        <f t="shared" si="14"/>
        <v>0</v>
      </c>
      <c r="AA63" s="104">
        <f t="shared" si="14"/>
        <v>0</v>
      </c>
      <c r="AB63" s="104">
        <f t="shared" si="14"/>
        <v>0</v>
      </c>
      <c r="AC63" s="104">
        <f t="shared" si="14"/>
        <v>0</v>
      </c>
      <c r="AD63" s="104">
        <f t="shared" si="14"/>
        <v>0</v>
      </c>
      <c r="AE63" s="104">
        <f t="shared" si="14"/>
        <v>0</v>
      </c>
      <c r="AF63" s="104">
        <f t="shared" si="14"/>
        <v>0</v>
      </c>
      <c r="AG63" s="104">
        <f t="shared" si="14"/>
        <v>0</v>
      </c>
      <c r="AH63" s="104">
        <f t="shared" si="14"/>
        <v>0</v>
      </c>
      <c r="AI63" s="104">
        <f t="shared" si="14"/>
        <v>0</v>
      </c>
      <c r="AJ63" s="104">
        <f t="shared" si="14"/>
        <v>0</v>
      </c>
      <c r="AK63" s="104">
        <f t="shared" si="14"/>
        <v>0</v>
      </c>
      <c r="AL63" s="104">
        <f t="shared" si="14"/>
        <v>0</v>
      </c>
      <c r="AM63" s="104">
        <f t="shared" si="14"/>
        <v>0</v>
      </c>
      <c r="AN63" s="104">
        <f t="shared" si="14"/>
        <v>0</v>
      </c>
      <c r="AO63" s="104">
        <f t="shared" si="14"/>
        <v>0</v>
      </c>
      <c r="AP63" s="104">
        <f t="shared" si="14"/>
        <v>0</v>
      </c>
      <c r="AQ63" s="104">
        <f t="shared" si="14"/>
        <v>0</v>
      </c>
      <c r="AR63" s="104">
        <f t="shared" si="14"/>
        <v>0</v>
      </c>
      <c r="AS63" s="104">
        <f t="shared" si="14"/>
        <v>0</v>
      </c>
      <c r="AT63" s="104">
        <f t="shared" si="14"/>
        <v>0</v>
      </c>
    </row>
    <row r="64" spans="1:46" ht="30" customHeight="1" x14ac:dyDescent="0.25">
      <c r="A64" s="105" t="s">
        <v>0</v>
      </c>
      <c r="B64" s="106" t="s">
        <v>5</v>
      </c>
      <c r="C64" s="107" t="s">
        <v>141</v>
      </c>
      <c r="D64" s="108">
        <v>0.5</v>
      </c>
      <c r="E64" s="109">
        <v>60000</v>
      </c>
      <c r="F64" s="110"/>
      <c r="G64" s="110"/>
      <c r="H64" s="111">
        <f t="shared" si="13"/>
        <v>36000</v>
      </c>
      <c r="I64" s="112">
        <v>1</v>
      </c>
      <c r="J64" s="112">
        <v>2</v>
      </c>
      <c r="K64" s="112">
        <v>1</v>
      </c>
      <c r="L64" s="250" t="s">
        <v>430</v>
      </c>
      <c r="M64" s="251"/>
      <c r="N64" s="252"/>
      <c r="P64" s="249"/>
      <c r="Q64" s="103">
        <f t="shared" ref="Q64:AT64" si="15">IF(Q$32&lt;$I64,0,IF(Q$32=$I64,$H64,IF(Q$32&gt;((($J64-1)*$K64)+$I64),0,IF(ROUND((Q$32-$I64)/$K64,0)=ROUND((Q$32-$I64)/$K64,1),$H64,0))))</f>
        <v>36000</v>
      </c>
      <c r="R64" s="103">
        <f t="shared" si="15"/>
        <v>36000</v>
      </c>
      <c r="S64" s="104">
        <f t="shared" si="15"/>
        <v>0</v>
      </c>
      <c r="T64" s="104">
        <f t="shared" si="15"/>
        <v>0</v>
      </c>
      <c r="U64" s="104">
        <f t="shared" si="15"/>
        <v>0</v>
      </c>
      <c r="V64" s="104">
        <f t="shared" si="15"/>
        <v>0</v>
      </c>
      <c r="W64" s="104">
        <f t="shared" si="15"/>
        <v>0</v>
      </c>
      <c r="X64" s="104">
        <f t="shared" si="15"/>
        <v>0</v>
      </c>
      <c r="Y64" s="104">
        <f t="shared" si="15"/>
        <v>0</v>
      </c>
      <c r="Z64" s="104">
        <f t="shared" si="15"/>
        <v>0</v>
      </c>
      <c r="AA64" s="104">
        <f t="shared" si="15"/>
        <v>0</v>
      </c>
      <c r="AB64" s="104">
        <f t="shared" si="15"/>
        <v>0</v>
      </c>
      <c r="AC64" s="104">
        <f t="shared" si="15"/>
        <v>0</v>
      </c>
      <c r="AD64" s="104">
        <f t="shared" si="15"/>
        <v>0</v>
      </c>
      <c r="AE64" s="104">
        <f t="shared" si="15"/>
        <v>0</v>
      </c>
      <c r="AF64" s="104">
        <f t="shared" si="15"/>
        <v>0</v>
      </c>
      <c r="AG64" s="104">
        <f t="shared" si="15"/>
        <v>0</v>
      </c>
      <c r="AH64" s="104">
        <f t="shared" si="15"/>
        <v>0</v>
      </c>
      <c r="AI64" s="104">
        <f t="shared" si="15"/>
        <v>0</v>
      </c>
      <c r="AJ64" s="104">
        <f t="shared" si="15"/>
        <v>0</v>
      </c>
      <c r="AK64" s="104">
        <f t="shared" si="15"/>
        <v>0</v>
      </c>
      <c r="AL64" s="104">
        <f t="shared" si="15"/>
        <v>0</v>
      </c>
      <c r="AM64" s="104">
        <f t="shared" si="15"/>
        <v>0</v>
      </c>
      <c r="AN64" s="104">
        <f t="shared" si="15"/>
        <v>0</v>
      </c>
      <c r="AO64" s="104">
        <f t="shared" si="15"/>
        <v>0</v>
      </c>
      <c r="AP64" s="104">
        <f t="shared" si="15"/>
        <v>0</v>
      </c>
      <c r="AQ64" s="104">
        <f t="shared" si="15"/>
        <v>0</v>
      </c>
      <c r="AR64" s="104">
        <f t="shared" si="15"/>
        <v>0</v>
      </c>
      <c r="AS64" s="104">
        <f t="shared" si="15"/>
        <v>0</v>
      </c>
      <c r="AT64" s="104">
        <f t="shared" si="15"/>
        <v>0</v>
      </c>
    </row>
    <row r="65" spans="1:46" ht="30" customHeight="1" x14ac:dyDescent="0.25">
      <c r="A65" s="105" t="s">
        <v>0</v>
      </c>
      <c r="B65" s="106" t="s">
        <v>431</v>
      </c>
      <c r="C65" s="107" t="s">
        <v>141</v>
      </c>
      <c r="D65" s="108">
        <v>0.1</v>
      </c>
      <c r="E65" s="109">
        <v>65000</v>
      </c>
      <c r="F65" s="113"/>
      <c r="G65" s="113"/>
      <c r="H65" s="111">
        <f t="shared" si="13"/>
        <v>7800</v>
      </c>
      <c r="I65" s="112">
        <v>2</v>
      </c>
      <c r="J65" s="142">
        <v>26</v>
      </c>
      <c r="K65" s="112">
        <v>1</v>
      </c>
      <c r="L65" s="250" t="s">
        <v>432</v>
      </c>
      <c r="M65" s="251"/>
      <c r="N65" s="252"/>
      <c r="P65" s="249"/>
      <c r="Q65" s="104">
        <f t="shared" ref="Q65:AT65" si="16">IF(Q$32&lt;$I65,0,IF(Q$32=$I65,$H65,IF(Q$32&gt;((($J65-1)*$K65)+$I65),0,IF(ROUND((Q$32-$I65)/$K65,0)=ROUND((Q$32-$I65)/$K65,1),$H65,0))))</f>
        <v>0</v>
      </c>
      <c r="R65" s="103">
        <f t="shared" si="16"/>
        <v>7800</v>
      </c>
      <c r="S65" s="103">
        <f t="shared" si="16"/>
        <v>7800</v>
      </c>
      <c r="T65" s="103">
        <f t="shared" si="16"/>
        <v>7800</v>
      </c>
      <c r="U65" s="103">
        <f t="shared" si="16"/>
        <v>7800</v>
      </c>
      <c r="V65" s="103">
        <f t="shared" si="16"/>
        <v>7800</v>
      </c>
      <c r="W65" s="103">
        <f t="shared" si="16"/>
        <v>7800</v>
      </c>
      <c r="X65" s="103">
        <f t="shared" si="16"/>
        <v>7800</v>
      </c>
      <c r="Y65" s="103">
        <f t="shared" si="16"/>
        <v>7800</v>
      </c>
      <c r="Z65" s="103">
        <f t="shared" si="16"/>
        <v>7800</v>
      </c>
      <c r="AA65" s="103">
        <f t="shared" si="16"/>
        <v>7800</v>
      </c>
      <c r="AB65" s="103">
        <f t="shared" si="16"/>
        <v>7800</v>
      </c>
      <c r="AC65" s="103">
        <f t="shared" si="16"/>
        <v>7800</v>
      </c>
      <c r="AD65" s="103">
        <f t="shared" si="16"/>
        <v>7800</v>
      </c>
      <c r="AE65" s="103">
        <f t="shared" si="16"/>
        <v>7800</v>
      </c>
      <c r="AF65" s="103">
        <f t="shared" si="16"/>
        <v>7800</v>
      </c>
      <c r="AG65" s="103">
        <f t="shared" si="16"/>
        <v>7800</v>
      </c>
      <c r="AH65" s="103">
        <f t="shared" si="16"/>
        <v>7800</v>
      </c>
      <c r="AI65" s="103">
        <f t="shared" si="16"/>
        <v>7800</v>
      </c>
      <c r="AJ65" s="103">
        <f t="shared" si="16"/>
        <v>7800</v>
      </c>
      <c r="AK65" s="103">
        <f t="shared" si="16"/>
        <v>7800</v>
      </c>
      <c r="AL65" s="103">
        <f t="shared" si="16"/>
        <v>7800</v>
      </c>
      <c r="AM65" s="103">
        <f t="shared" si="16"/>
        <v>7800</v>
      </c>
      <c r="AN65" s="103">
        <f t="shared" si="16"/>
        <v>7800</v>
      </c>
      <c r="AO65" s="103">
        <f t="shared" si="16"/>
        <v>7800</v>
      </c>
      <c r="AP65" s="103">
        <f t="shared" si="16"/>
        <v>7800</v>
      </c>
      <c r="AQ65" s="103">
        <f t="shared" si="16"/>
        <v>7800</v>
      </c>
      <c r="AR65" s="103">
        <f t="shared" si="16"/>
        <v>0</v>
      </c>
      <c r="AS65" s="104">
        <f t="shared" si="16"/>
        <v>0</v>
      </c>
      <c r="AT65" s="104">
        <f t="shared" si="16"/>
        <v>0</v>
      </c>
    </row>
    <row r="66" spans="1:46" ht="39" customHeight="1" x14ac:dyDescent="0.25">
      <c r="A66" s="105" t="s">
        <v>12</v>
      </c>
      <c r="B66" s="106" t="s">
        <v>433</v>
      </c>
      <c r="C66" s="107" t="s">
        <v>434</v>
      </c>
      <c r="D66" s="108">
        <v>1</v>
      </c>
      <c r="E66" s="114">
        <v>20000</v>
      </c>
      <c r="F66" s="113"/>
      <c r="G66" s="113"/>
      <c r="H66" s="111">
        <f>D66*E66</f>
        <v>20000</v>
      </c>
      <c r="I66" s="112">
        <v>2</v>
      </c>
      <c r="J66" s="112">
        <v>1</v>
      </c>
      <c r="K66" s="112">
        <v>1</v>
      </c>
      <c r="L66" s="250" t="s">
        <v>435</v>
      </c>
      <c r="M66" s="251"/>
      <c r="N66" s="252"/>
      <c r="P66" s="249"/>
      <c r="Q66" s="104">
        <f t="shared" ref="Q66:AT66" si="17">IF(Q$32&lt;$I66,0,IF(Q$32=$I66,$H66,IF(Q$32&gt;((($J66-1)*$K66)+$I66),0,IF(ROUND((Q$32-$I66)/$K66,0)=ROUND((Q$32-$I66)/$K66,1),$H66,0))))</f>
        <v>0</v>
      </c>
      <c r="R66" s="103">
        <f t="shared" si="17"/>
        <v>20000</v>
      </c>
      <c r="S66" s="104">
        <f t="shared" si="17"/>
        <v>0</v>
      </c>
      <c r="T66" s="104">
        <f t="shared" si="17"/>
        <v>0</v>
      </c>
      <c r="U66" s="104">
        <f t="shared" si="17"/>
        <v>0</v>
      </c>
      <c r="V66" s="104">
        <f t="shared" si="17"/>
        <v>0</v>
      </c>
      <c r="W66" s="104">
        <f t="shared" si="17"/>
        <v>0</v>
      </c>
      <c r="X66" s="104">
        <f t="shared" si="17"/>
        <v>0</v>
      </c>
      <c r="Y66" s="104">
        <f t="shared" si="17"/>
        <v>0</v>
      </c>
      <c r="Z66" s="104">
        <f t="shared" si="17"/>
        <v>0</v>
      </c>
      <c r="AA66" s="104">
        <f t="shared" si="17"/>
        <v>0</v>
      </c>
      <c r="AB66" s="104">
        <f t="shared" si="17"/>
        <v>0</v>
      </c>
      <c r="AC66" s="104">
        <f t="shared" si="17"/>
        <v>0</v>
      </c>
      <c r="AD66" s="104">
        <f t="shared" si="17"/>
        <v>0</v>
      </c>
      <c r="AE66" s="104">
        <f t="shared" si="17"/>
        <v>0</v>
      </c>
      <c r="AF66" s="104">
        <f t="shared" si="17"/>
        <v>0</v>
      </c>
      <c r="AG66" s="104">
        <f t="shared" si="17"/>
        <v>0</v>
      </c>
      <c r="AH66" s="104">
        <f t="shared" si="17"/>
        <v>0</v>
      </c>
      <c r="AI66" s="104">
        <f t="shared" si="17"/>
        <v>0</v>
      </c>
      <c r="AJ66" s="104">
        <f t="shared" si="17"/>
        <v>0</v>
      </c>
      <c r="AK66" s="104">
        <f t="shared" si="17"/>
        <v>0</v>
      </c>
      <c r="AL66" s="104">
        <f t="shared" si="17"/>
        <v>0</v>
      </c>
      <c r="AM66" s="104">
        <f t="shared" si="17"/>
        <v>0</v>
      </c>
      <c r="AN66" s="104">
        <f t="shared" si="17"/>
        <v>0</v>
      </c>
      <c r="AO66" s="104">
        <f t="shared" si="17"/>
        <v>0</v>
      </c>
      <c r="AP66" s="104">
        <f t="shared" si="17"/>
        <v>0</v>
      </c>
      <c r="AQ66" s="104">
        <f t="shared" si="17"/>
        <v>0</v>
      </c>
      <c r="AR66" s="104">
        <f t="shared" si="17"/>
        <v>0</v>
      </c>
      <c r="AS66" s="104">
        <f t="shared" si="17"/>
        <v>0</v>
      </c>
      <c r="AT66" s="104">
        <f t="shared" si="17"/>
        <v>0</v>
      </c>
    </row>
    <row r="67" spans="1:46" ht="30" customHeight="1" x14ac:dyDescent="0.25">
      <c r="A67" s="105" t="s">
        <v>0</v>
      </c>
      <c r="B67" s="106" t="s">
        <v>436</v>
      </c>
      <c r="C67" s="107" t="s">
        <v>141</v>
      </c>
      <c r="D67" s="108">
        <v>1</v>
      </c>
      <c r="E67" s="109">
        <v>70000</v>
      </c>
      <c r="F67" s="113"/>
      <c r="G67" s="113"/>
      <c r="H67" s="111">
        <f>(D67*E67)*1.2</f>
        <v>84000</v>
      </c>
      <c r="I67" s="112">
        <v>3</v>
      </c>
      <c r="J67" s="142">
        <v>25</v>
      </c>
      <c r="K67" s="112">
        <v>1</v>
      </c>
      <c r="L67" s="250" t="s">
        <v>437</v>
      </c>
      <c r="M67" s="251"/>
      <c r="N67" s="252"/>
      <c r="P67" s="249"/>
      <c r="Q67" s="104">
        <f t="shared" ref="Q67:AT67" si="18">IF(Q$32&lt;$I67,0,IF(Q$32=$I67,$H67,IF(Q$32&gt;((($J67-1)*$K67)+$I67),0,IF(ROUND((Q$32-$I67)/$K67,0)=ROUND((Q$32-$I67)/$K67,1),$H67,0))))</f>
        <v>0</v>
      </c>
      <c r="R67" s="104">
        <f t="shared" si="18"/>
        <v>0</v>
      </c>
      <c r="S67" s="103">
        <f t="shared" si="18"/>
        <v>84000</v>
      </c>
      <c r="T67" s="103">
        <f t="shared" si="18"/>
        <v>84000</v>
      </c>
      <c r="U67" s="103">
        <f t="shared" si="18"/>
        <v>84000</v>
      </c>
      <c r="V67" s="103">
        <f t="shared" si="18"/>
        <v>84000</v>
      </c>
      <c r="W67" s="103">
        <f t="shared" si="18"/>
        <v>84000</v>
      </c>
      <c r="X67" s="103">
        <f t="shared" si="18"/>
        <v>84000</v>
      </c>
      <c r="Y67" s="103">
        <f t="shared" si="18"/>
        <v>84000</v>
      </c>
      <c r="Z67" s="103">
        <f t="shared" si="18"/>
        <v>84000</v>
      </c>
      <c r="AA67" s="103">
        <f t="shared" si="18"/>
        <v>84000</v>
      </c>
      <c r="AB67" s="103">
        <f t="shared" si="18"/>
        <v>84000</v>
      </c>
      <c r="AC67" s="103">
        <f t="shared" si="18"/>
        <v>84000</v>
      </c>
      <c r="AD67" s="103">
        <f t="shared" si="18"/>
        <v>84000</v>
      </c>
      <c r="AE67" s="103">
        <f t="shared" si="18"/>
        <v>84000</v>
      </c>
      <c r="AF67" s="103">
        <f t="shared" si="18"/>
        <v>84000</v>
      </c>
      <c r="AG67" s="103">
        <f t="shared" si="18"/>
        <v>84000</v>
      </c>
      <c r="AH67" s="103">
        <f t="shared" si="18"/>
        <v>84000</v>
      </c>
      <c r="AI67" s="103">
        <f t="shared" si="18"/>
        <v>84000</v>
      </c>
      <c r="AJ67" s="103">
        <f t="shared" si="18"/>
        <v>84000</v>
      </c>
      <c r="AK67" s="103">
        <f t="shared" si="18"/>
        <v>84000</v>
      </c>
      <c r="AL67" s="103">
        <f t="shared" si="18"/>
        <v>84000</v>
      </c>
      <c r="AM67" s="103">
        <f t="shared" si="18"/>
        <v>84000</v>
      </c>
      <c r="AN67" s="103">
        <f t="shared" si="18"/>
        <v>84000</v>
      </c>
      <c r="AO67" s="103">
        <f t="shared" si="18"/>
        <v>84000</v>
      </c>
      <c r="AP67" s="103">
        <f t="shared" si="18"/>
        <v>84000</v>
      </c>
      <c r="AQ67" s="103">
        <f t="shared" si="18"/>
        <v>84000</v>
      </c>
      <c r="AR67" s="103">
        <f t="shared" si="18"/>
        <v>0</v>
      </c>
      <c r="AS67" s="104">
        <f t="shared" si="18"/>
        <v>0</v>
      </c>
      <c r="AT67" s="104">
        <f t="shared" si="18"/>
        <v>0</v>
      </c>
    </row>
    <row r="68" spans="1:46" ht="30" customHeight="1" x14ac:dyDescent="0.25">
      <c r="A68" s="105" t="s">
        <v>12</v>
      </c>
      <c r="B68" s="212" t="s">
        <v>438</v>
      </c>
      <c r="C68" s="107" t="s">
        <v>176</v>
      </c>
      <c r="D68" s="108">
        <v>5</v>
      </c>
      <c r="E68" s="114">
        <f>8*(900/5)</f>
        <v>1440</v>
      </c>
      <c r="F68" s="113"/>
      <c r="G68" s="113"/>
      <c r="H68" s="111">
        <f t="shared" ref="H68:H78" si="19">D68*E68</f>
        <v>7200</v>
      </c>
      <c r="I68" s="112">
        <v>3</v>
      </c>
      <c r="J68" s="142">
        <v>25</v>
      </c>
      <c r="K68" s="112">
        <v>1</v>
      </c>
      <c r="L68" s="250" t="s">
        <v>439</v>
      </c>
      <c r="M68" s="251"/>
      <c r="N68" s="252"/>
      <c r="P68" s="249"/>
      <c r="Q68" s="104">
        <f t="shared" ref="Q68:AT68" si="20">IF(Q$32&lt;$I68,0,IF(Q$32=$I68,$H68,IF(Q$32&gt;((($J68-1)*$K68)+$I68),0,IF(ROUND((Q$32-$I68)/$K68,0)=ROUND((Q$32-$I68)/$K68,1),$H68,0))))</f>
        <v>0</v>
      </c>
      <c r="R68" s="104">
        <f t="shared" si="20"/>
        <v>0</v>
      </c>
      <c r="S68" s="103">
        <f t="shared" si="20"/>
        <v>7200</v>
      </c>
      <c r="T68" s="103">
        <f t="shared" si="20"/>
        <v>7200</v>
      </c>
      <c r="U68" s="103">
        <f t="shared" si="20"/>
        <v>7200</v>
      </c>
      <c r="V68" s="103">
        <f t="shared" si="20"/>
        <v>7200</v>
      </c>
      <c r="W68" s="103">
        <f t="shared" si="20"/>
        <v>7200</v>
      </c>
      <c r="X68" s="103">
        <f t="shared" si="20"/>
        <v>7200</v>
      </c>
      <c r="Y68" s="103">
        <f t="shared" si="20"/>
        <v>7200</v>
      </c>
      <c r="Z68" s="103">
        <f t="shared" si="20"/>
        <v>7200</v>
      </c>
      <c r="AA68" s="103">
        <f t="shared" si="20"/>
        <v>7200</v>
      </c>
      <c r="AB68" s="103">
        <f t="shared" si="20"/>
        <v>7200</v>
      </c>
      <c r="AC68" s="103">
        <f t="shared" si="20"/>
        <v>7200</v>
      </c>
      <c r="AD68" s="103">
        <f t="shared" si="20"/>
        <v>7200</v>
      </c>
      <c r="AE68" s="103">
        <f t="shared" si="20"/>
        <v>7200</v>
      </c>
      <c r="AF68" s="103">
        <f t="shared" si="20"/>
        <v>7200</v>
      </c>
      <c r="AG68" s="103">
        <f t="shared" si="20"/>
        <v>7200</v>
      </c>
      <c r="AH68" s="103">
        <f t="shared" si="20"/>
        <v>7200</v>
      </c>
      <c r="AI68" s="103">
        <f t="shared" si="20"/>
        <v>7200</v>
      </c>
      <c r="AJ68" s="103">
        <f t="shared" si="20"/>
        <v>7200</v>
      </c>
      <c r="AK68" s="103">
        <f t="shared" si="20"/>
        <v>7200</v>
      </c>
      <c r="AL68" s="103">
        <f t="shared" si="20"/>
        <v>7200</v>
      </c>
      <c r="AM68" s="103">
        <f t="shared" si="20"/>
        <v>7200</v>
      </c>
      <c r="AN68" s="103">
        <f t="shared" si="20"/>
        <v>7200</v>
      </c>
      <c r="AO68" s="103">
        <f t="shared" si="20"/>
        <v>7200</v>
      </c>
      <c r="AP68" s="103">
        <f t="shared" si="20"/>
        <v>7200</v>
      </c>
      <c r="AQ68" s="103">
        <f t="shared" si="20"/>
        <v>7200</v>
      </c>
      <c r="AR68" s="103">
        <f t="shared" si="20"/>
        <v>0</v>
      </c>
      <c r="AS68" s="104">
        <f t="shared" si="20"/>
        <v>0</v>
      </c>
      <c r="AT68" s="104">
        <f t="shared" si="20"/>
        <v>0</v>
      </c>
    </row>
    <row r="69" spans="1:46" ht="30" hidden="1" customHeight="1" x14ac:dyDescent="0.25">
      <c r="A69" s="105"/>
      <c r="B69" s="106"/>
      <c r="C69" s="107"/>
      <c r="D69" s="108"/>
      <c r="E69" s="108"/>
      <c r="F69" s="113"/>
      <c r="G69" s="113"/>
      <c r="H69" s="111">
        <f t="shared" si="19"/>
        <v>0</v>
      </c>
      <c r="I69" s="112"/>
      <c r="J69" s="112"/>
      <c r="K69" s="112"/>
      <c r="L69" s="250"/>
      <c r="M69" s="251"/>
      <c r="N69" s="252"/>
      <c r="P69" s="249"/>
      <c r="Q69" s="104">
        <f t="shared" ref="Q69:AT69" si="21">IF(Q$32&lt;$I69,0,IF(Q$32=$I69,$H69,IF(Q$32&gt;((($J69-1)*$K69)+$I69),0,IF(ROUND((Q$32-$I69)/$K69,0)=ROUND((Q$32-$I69)/$K69,1),$H69,0))))</f>
        <v>0</v>
      </c>
      <c r="R69" s="104">
        <f t="shared" si="21"/>
        <v>0</v>
      </c>
      <c r="S69" s="104">
        <f t="shared" si="21"/>
        <v>0</v>
      </c>
      <c r="T69" s="104">
        <f t="shared" si="21"/>
        <v>0</v>
      </c>
      <c r="U69" s="104">
        <f t="shared" si="21"/>
        <v>0</v>
      </c>
      <c r="V69" s="104">
        <f t="shared" si="21"/>
        <v>0</v>
      </c>
      <c r="W69" s="104">
        <f t="shared" si="21"/>
        <v>0</v>
      </c>
      <c r="X69" s="104">
        <f t="shared" si="21"/>
        <v>0</v>
      </c>
      <c r="Y69" s="104">
        <f t="shared" si="21"/>
        <v>0</v>
      </c>
      <c r="Z69" s="104">
        <f t="shared" si="21"/>
        <v>0</v>
      </c>
      <c r="AA69" s="104">
        <f t="shared" si="21"/>
        <v>0</v>
      </c>
      <c r="AB69" s="104">
        <f t="shared" si="21"/>
        <v>0</v>
      </c>
      <c r="AC69" s="104">
        <f t="shared" si="21"/>
        <v>0</v>
      </c>
      <c r="AD69" s="104">
        <f t="shared" si="21"/>
        <v>0</v>
      </c>
      <c r="AE69" s="104">
        <f t="shared" si="21"/>
        <v>0</v>
      </c>
      <c r="AF69" s="104">
        <f t="shared" si="21"/>
        <v>0</v>
      </c>
      <c r="AG69" s="104">
        <f t="shared" si="21"/>
        <v>0</v>
      </c>
      <c r="AH69" s="104">
        <f t="shared" si="21"/>
        <v>0</v>
      </c>
      <c r="AI69" s="104">
        <f t="shared" si="21"/>
        <v>0</v>
      </c>
      <c r="AJ69" s="104">
        <f t="shared" si="21"/>
        <v>0</v>
      </c>
      <c r="AK69" s="104">
        <f t="shared" si="21"/>
        <v>0</v>
      </c>
      <c r="AL69" s="104">
        <f t="shared" si="21"/>
        <v>0</v>
      </c>
      <c r="AM69" s="104">
        <f t="shared" si="21"/>
        <v>0</v>
      </c>
      <c r="AN69" s="104">
        <f t="shared" si="21"/>
        <v>0</v>
      </c>
      <c r="AO69" s="104">
        <f t="shared" si="21"/>
        <v>0</v>
      </c>
      <c r="AP69" s="104">
        <f t="shared" si="21"/>
        <v>0</v>
      </c>
      <c r="AQ69" s="104">
        <f t="shared" si="21"/>
        <v>0</v>
      </c>
      <c r="AR69" s="104">
        <f t="shared" si="21"/>
        <v>0</v>
      </c>
      <c r="AS69" s="104">
        <f t="shared" si="21"/>
        <v>0</v>
      </c>
      <c r="AT69" s="104">
        <f t="shared" si="21"/>
        <v>0</v>
      </c>
    </row>
    <row r="70" spans="1:46" ht="30" hidden="1" customHeight="1" x14ac:dyDescent="0.25">
      <c r="A70" s="115"/>
      <c r="B70" s="106"/>
      <c r="C70" s="107"/>
      <c r="D70" s="108"/>
      <c r="E70" s="108"/>
      <c r="F70" s="113"/>
      <c r="G70" s="113"/>
      <c r="H70" s="111">
        <f t="shared" si="19"/>
        <v>0</v>
      </c>
      <c r="I70" s="112"/>
      <c r="J70" s="112"/>
      <c r="K70" s="112"/>
      <c r="L70" s="250"/>
      <c r="M70" s="251"/>
      <c r="N70" s="252"/>
      <c r="P70" s="249"/>
      <c r="Q70" s="104">
        <f t="shared" ref="Q70:AT70" si="22">IF(Q$32&lt;$I70,0,IF(Q$32=$I70,$H70,IF(Q$32&gt;((($J70-1)*$K70)+$I70),0,IF(ROUND((Q$32-$I70)/$K70,0)=ROUND((Q$32-$I70)/$K70,1),$H70,0))))</f>
        <v>0</v>
      </c>
      <c r="R70" s="104">
        <f t="shared" si="22"/>
        <v>0</v>
      </c>
      <c r="S70" s="104">
        <f t="shared" si="22"/>
        <v>0</v>
      </c>
      <c r="T70" s="104">
        <f t="shared" si="22"/>
        <v>0</v>
      </c>
      <c r="U70" s="104">
        <f t="shared" si="22"/>
        <v>0</v>
      </c>
      <c r="V70" s="104">
        <f t="shared" si="22"/>
        <v>0</v>
      </c>
      <c r="W70" s="104">
        <f t="shared" si="22"/>
        <v>0</v>
      </c>
      <c r="X70" s="104">
        <f t="shared" si="22"/>
        <v>0</v>
      </c>
      <c r="Y70" s="104">
        <f t="shared" si="22"/>
        <v>0</v>
      </c>
      <c r="Z70" s="104">
        <f t="shared" si="22"/>
        <v>0</v>
      </c>
      <c r="AA70" s="104">
        <f t="shared" si="22"/>
        <v>0</v>
      </c>
      <c r="AB70" s="104">
        <f t="shared" si="22"/>
        <v>0</v>
      </c>
      <c r="AC70" s="104">
        <f t="shared" si="22"/>
        <v>0</v>
      </c>
      <c r="AD70" s="104">
        <f t="shared" si="22"/>
        <v>0</v>
      </c>
      <c r="AE70" s="104">
        <f t="shared" si="22"/>
        <v>0</v>
      </c>
      <c r="AF70" s="104">
        <f t="shared" si="22"/>
        <v>0</v>
      </c>
      <c r="AG70" s="104">
        <f t="shared" si="22"/>
        <v>0</v>
      </c>
      <c r="AH70" s="104">
        <f t="shared" si="22"/>
        <v>0</v>
      </c>
      <c r="AI70" s="104">
        <f t="shared" si="22"/>
        <v>0</v>
      </c>
      <c r="AJ70" s="104">
        <f t="shared" si="22"/>
        <v>0</v>
      </c>
      <c r="AK70" s="104">
        <f t="shared" si="22"/>
        <v>0</v>
      </c>
      <c r="AL70" s="104">
        <f t="shared" si="22"/>
        <v>0</v>
      </c>
      <c r="AM70" s="104">
        <f t="shared" si="22"/>
        <v>0</v>
      </c>
      <c r="AN70" s="104">
        <f t="shared" si="22"/>
        <v>0</v>
      </c>
      <c r="AO70" s="104">
        <f t="shared" si="22"/>
        <v>0</v>
      </c>
      <c r="AP70" s="104">
        <f t="shared" si="22"/>
        <v>0</v>
      </c>
      <c r="AQ70" s="104">
        <f t="shared" si="22"/>
        <v>0</v>
      </c>
      <c r="AR70" s="104">
        <f t="shared" si="22"/>
        <v>0</v>
      </c>
      <c r="AS70" s="104">
        <f t="shared" si="22"/>
        <v>0</v>
      </c>
      <c r="AT70" s="104">
        <f t="shared" si="22"/>
        <v>0</v>
      </c>
    </row>
    <row r="71" spans="1:46" ht="30" hidden="1" customHeight="1" x14ac:dyDescent="0.25">
      <c r="A71" s="105"/>
      <c r="B71" s="106"/>
      <c r="C71" s="107"/>
      <c r="D71" s="108"/>
      <c r="E71" s="116"/>
      <c r="F71" s="113"/>
      <c r="G71" s="113"/>
      <c r="H71" s="111">
        <f t="shared" si="19"/>
        <v>0</v>
      </c>
      <c r="I71" s="112"/>
      <c r="J71" s="112"/>
      <c r="K71" s="112"/>
      <c r="L71" s="250"/>
      <c r="M71" s="251"/>
      <c r="N71" s="252"/>
      <c r="P71" s="249"/>
      <c r="Q71" s="104">
        <f t="shared" ref="Q71:AT71" si="23">IF(Q$32&lt;$I71,0,IF(Q$32=$I71,$H71,IF(Q$32&gt;((($J71-1)*$K71)+$I71),0,IF(ROUND((Q$32-$I71)/$K71,0)=ROUND((Q$32-$I71)/$K71,1),$H71,0))))</f>
        <v>0</v>
      </c>
      <c r="R71" s="104">
        <f t="shared" si="23"/>
        <v>0</v>
      </c>
      <c r="S71" s="104">
        <f t="shared" si="23"/>
        <v>0</v>
      </c>
      <c r="T71" s="104">
        <f t="shared" si="23"/>
        <v>0</v>
      </c>
      <c r="U71" s="104">
        <f t="shared" si="23"/>
        <v>0</v>
      </c>
      <c r="V71" s="104">
        <f t="shared" si="23"/>
        <v>0</v>
      </c>
      <c r="W71" s="104">
        <f t="shared" si="23"/>
        <v>0</v>
      </c>
      <c r="X71" s="104">
        <f t="shared" si="23"/>
        <v>0</v>
      </c>
      <c r="Y71" s="104">
        <f t="shared" si="23"/>
        <v>0</v>
      </c>
      <c r="Z71" s="104">
        <f t="shared" si="23"/>
        <v>0</v>
      </c>
      <c r="AA71" s="104">
        <f t="shared" si="23"/>
        <v>0</v>
      </c>
      <c r="AB71" s="104">
        <f t="shared" si="23"/>
        <v>0</v>
      </c>
      <c r="AC71" s="104">
        <f t="shared" si="23"/>
        <v>0</v>
      </c>
      <c r="AD71" s="104">
        <f t="shared" si="23"/>
        <v>0</v>
      </c>
      <c r="AE71" s="104">
        <f t="shared" si="23"/>
        <v>0</v>
      </c>
      <c r="AF71" s="104">
        <f t="shared" si="23"/>
        <v>0</v>
      </c>
      <c r="AG71" s="104">
        <f t="shared" si="23"/>
        <v>0</v>
      </c>
      <c r="AH71" s="104">
        <f t="shared" si="23"/>
        <v>0</v>
      </c>
      <c r="AI71" s="104">
        <f t="shared" si="23"/>
        <v>0</v>
      </c>
      <c r="AJ71" s="104">
        <f t="shared" si="23"/>
        <v>0</v>
      </c>
      <c r="AK71" s="104">
        <f t="shared" si="23"/>
        <v>0</v>
      </c>
      <c r="AL71" s="104">
        <f t="shared" si="23"/>
        <v>0</v>
      </c>
      <c r="AM71" s="104">
        <f t="shared" si="23"/>
        <v>0</v>
      </c>
      <c r="AN71" s="104">
        <f t="shared" si="23"/>
        <v>0</v>
      </c>
      <c r="AO71" s="104">
        <f t="shared" si="23"/>
        <v>0</v>
      </c>
      <c r="AP71" s="104">
        <f t="shared" si="23"/>
        <v>0</v>
      </c>
      <c r="AQ71" s="104">
        <f t="shared" si="23"/>
        <v>0</v>
      </c>
      <c r="AR71" s="104">
        <f t="shared" si="23"/>
        <v>0</v>
      </c>
      <c r="AS71" s="104">
        <f t="shared" si="23"/>
        <v>0</v>
      </c>
      <c r="AT71" s="104">
        <f t="shared" si="23"/>
        <v>0</v>
      </c>
    </row>
    <row r="72" spans="1:46" ht="30" hidden="1" customHeight="1" x14ac:dyDescent="0.25">
      <c r="A72" s="105"/>
      <c r="B72" s="106"/>
      <c r="C72" s="107"/>
      <c r="D72" s="108"/>
      <c r="E72" s="108"/>
      <c r="F72" s="113"/>
      <c r="G72" s="113"/>
      <c r="H72" s="111">
        <f t="shared" si="19"/>
        <v>0</v>
      </c>
      <c r="I72" s="112"/>
      <c r="J72" s="112"/>
      <c r="K72" s="112"/>
      <c r="L72" s="250"/>
      <c r="M72" s="251"/>
      <c r="N72" s="252"/>
      <c r="P72" s="249"/>
      <c r="Q72" s="104">
        <f t="shared" ref="Q72:AT72" si="24">IF(Q$32&lt;$I72,0,IF(Q$32=$I72,$H72,IF(Q$32&gt;((($J72-1)*$K72)+$I72),0,IF(ROUND((Q$32-$I72)/$K72,0)=ROUND((Q$32-$I72)/$K72,1),$H72,0))))</f>
        <v>0</v>
      </c>
      <c r="R72" s="104">
        <f t="shared" si="24"/>
        <v>0</v>
      </c>
      <c r="S72" s="104">
        <f t="shared" si="24"/>
        <v>0</v>
      </c>
      <c r="T72" s="104">
        <f t="shared" si="24"/>
        <v>0</v>
      </c>
      <c r="U72" s="104">
        <f t="shared" si="24"/>
        <v>0</v>
      </c>
      <c r="V72" s="104">
        <f t="shared" si="24"/>
        <v>0</v>
      </c>
      <c r="W72" s="104">
        <f t="shared" si="24"/>
        <v>0</v>
      </c>
      <c r="X72" s="104">
        <f t="shared" si="24"/>
        <v>0</v>
      </c>
      <c r="Y72" s="104">
        <f t="shared" si="24"/>
        <v>0</v>
      </c>
      <c r="Z72" s="104">
        <f t="shared" si="24"/>
        <v>0</v>
      </c>
      <c r="AA72" s="104">
        <f t="shared" si="24"/>
        <v>0</v>
      </c>
      <c r="AB72" s="104">
        <f t="shared" si="24"/>
        <v>0</v>
      </c>
      <c r="AC72" s="104">
        <f t="shared" si="24"/>
        <v>0</v>
      </c>
      <c r="AD72" s="104">
        <f t="shared" si="24"/>
        <v>0</v>
      </c>
      <c r="AE72" s="104">
        <f t="shared" si="24"/>
        <v>0</v>
      </c>
      <c r="AF72" s="104">
        <f t="shared" si="24"/>
        <v>0</v>
      </c>
      <c r="AG72" s="104">
        <f t="shared" si="24"/>
        <v>0</v>
      </c>
      <c r="AH72" s="104">
        <f t="shared" si="24"/>
        <v>0</v>
      </c>
      <c r="AI72" s="104">
        <f t="shared" si="24"/>
        <v>0</v>
      </c>
      <c r="AJ72" s="104">
        <f t="shared" si="24"/>
        <v>0</v>
      </c>
      <c r="AK72" s="104">
        <f t="shared" si="24"/>
        <v>0</v>
      </c>
      <c r="AL72" s="104">
        <f t="shared" si="24"/>
        <v>0</v>
      </c>
      <c r="AM72" s="104">
        <f t="shared" si="24"/>
        <v>0</v>
      </c>
      <c r="AN72" s="104">
        <f t="shared" si="24"/>
        <v>0</v>
      </c>
      <c r="AO72" s="104">
        <f t="shared" si="24"/>
        <v>0</v>
      </c>
      <c r="AP72" s="104">
        <f t="shared" si="24"/>
        <v>0</v>
      </c>
      <c r="AQ72" s="104">
        <f t="shared" si="24"/>
        <v>0</v>
      </c>
      <c r="AR72" s="104">
        <f t="shared" si="24"/>
        <v>0</v>
      </c>
      <c r="AS72" s="104">
        <f t="shared" si="24"/>
        <v>0</v>
      </c>
      <c r="AT72" s="104">
        <f t="shared" si="24"/>
        <v>0</v>
      </c>
    </row>
    <row r="73" spans="1:46" ht="30" hidden="1" customHeight="1" x14ac:dyDescent="0.25">
      <c r="A73" s="105"/>
      <c r="B73" s="106"/>
      <c r="C73" s="107"/>
      <c r="D73" s="108"/>
      <c r="E73" s="108"/>
      <c r="F73" s="113"/>
      <c r="G73" s="113"/>
      <c r="H73" s="111">
        <f t="shared" si="19"/>
        <v>0</v>
      </c>
      <c r="I73" s="112"/>
      <c r="J73" s="112"/>
      <c r="K73" s="112"/>
      <c r="L73" s="250"/>
      <c r="M73" s="251"/>
      <c r="N73" s="252"/>
      <c r="P73" s="249"/>
      <c r="Q73" s="104">
        <f t="shared" ref="Q73:AT73" si="25">IF(Q$32&lt;$I73,0,IF(Q$32=$I73,$H73,IF(Q$32&gt;((($J73-1)*$K73)+$I73),0,IF(ROUND((Q$32-$I73)/$K73,0)=ROUND((Q$32-$I73)/$K73,1),$H73,0))))</f>
        <v>0</v>
      </c>
      <c r="R73" s="104">
        <f t="shared" si="25"/>
        <v>0</v>
      </c>
      <c r="S73" s="104">
        <f t="shared" si="25"/>
        <v>0</v>
      </c>
      <c r="T73" s="104">
        <f t="shared" si="25"/>
        <v>0</v>
      </c>
      <c r="U73" s="104">
        <f t="shared" si="25"/>
        <v>0</v>
      </c>
      <c r="V73" s="104">
        <f t="shared" si="25"/>
        <v>0</v>
      </c>
      <c r="W73" s="104">
        <f t="shared" si="25"/>
        <v>0</v>
      </c>
      <c r="X73" s="104">
        <f t="shared" si="25"/>
        <v>0</v>
      </c>
      <c r="Y73" s="104">
        <f t="shared" si="25"/>
        <v>0</v>
      </c>
      <c r="Z73" s="104">
        <f t="shared" si="25"/>
        <v>0</v>
      </c>
      <c r="AA73" s="104">
        <f t="shared" si="25"/>
        <v>0</v>
      </c>
      <c r="AB73" s="104">
        <f t="shared" si="25"/>
        <v>0</v>
      </c>
      <c r="AC73" s="104">
        <f t="shared" si="25"/>
        <v>0</v>
      </c>
      <c r="AD73" s="104">
        <f t="shared" si="25"/>
        <v>0</v>
      </c>
      <c r="AE73" s="104">
        <f t="shared" si="25"/>
        <v>0</v>
      </c>
      <c r="AF73" s="104">
        <f t="shared" si="25"/>
        <v>0</v>
      </c>
      <c r="AG73" s="104">
        <f t="shared" si="25"/>
        <v>0</v>
      </c>
      <c r="AH73" s="104">
        <f t="shared" si="25"/>
        <v>0</v>
      </c>
      <c r="AI73" s="104">
        <f t="shared" si="25"/>
        <v>0</v>
      </c>
      <c r="AJ73" s="104">
        <f t="shared" si="25"/>
        <v>0</v>
      </c>
      <c r="AK73" s="104">
        <f t="shared" si="25"/>
        <v>0</v>
      </c>
      <c r="AL73" s="104">
        <f t="shared" si="25"/>
        <v>0</v>
      </c>
      <c r="AM73" s="104">
        <f t="shared" si="25"/>
        <v>0</v>
      </c>
      <c r="AN73" s="104">
        <f t="shared" si="25"/>
        <v>0</v>
      </c>
      <c r="AO73" s="104">
        <f t="shared" si="25"/>
        <v>0</v>
      </c>
      <c r="AP73" s="104">
        <f t="shared" si="25"/>
        <v>0</v>
      </c>
      <c r="AQ73" s="104">
        <f t="shared" si="25"/>
        <v>0</v>
      </c>
      <c r="AR73" s="104">
        <f t="shared" si="25"/>
        <v>0</v>
      </c>
      <c r="AS73" s="104">
        <f t="shared" si="25"/>
        <v>0</v>
      </c>
      <c r="AT73" s="104">
        <f t="shared" si="25"/>
        <v>0</v>
      </c>
    </row>
    <row r="74" spans="1:46" ht="30" hidden="1" customHeight="1" x14ac:dyDescent="0.25">
      <c r="A74" s="105"/>
      <c r="B74" s="106"/>
      <c r="C74" s="107"/>
      <c r="D74" s="108"/>
      <c r="E74" s="108"/>
      <c r="F74" s="113"/>
      <c r="G74" s="113"/>
      <c r="H74" s="111">
        <f t="shared" si="19"/>
        <v>0</v>
      </c>
      <c r="I74" s="112"/>
      <c r="J74" s="112"/>
      <c r="K74" s="112"/>
      <c r="L74" s="250"/>
      <c r="M74" s="251"/>
      <c r="N74" s="252"/>
      <c r="P74" s="249"/>
      <c r="Q74" s="104">
        <f t="shared" ref="Q74:AT74" si="26">IF(Q$32&lt;$I74,0,IF(Q$32=$I74,$H74,IF(Q$32&gt;((($J74-1)*$K74)+$I74),0,IF(ROUND((Q$32-$I74)/$K74,0)=ROUND((Q$32-$I74)/$K74,1),$H74,0))))</f>
        <v>0</v>
      </c>
      <c r="R74" s="104">
        <f t="shared" si="26"/>
        <v>0</v>
      </c>
      <c r="S74" s="104">
        <f t="shared" si="26"/>
        <v>0</v>
      </c>
      <c r="T74" s="104">
        <f t="shared" si="26"/>
        <v>0</v>
      </c>
      <c r="U74" s="104">
        <f t="shared" si="26"/>
        <v>0</v>
      </c>
      <c r="V74" s="104">
        <f t="shared" si="26"/>
        <v>0</v>
      </c>
      <c r="W74" s="104">
        <f t="shared" si="26"/>
        <v>0</v>
      </c>
      <c r="X74" s="104">
        <f t="shared" si="26"/>
        <v>0</v>
      </c>
      <c r="Y74" s="104">
        <f t="shared" si="26"/>
        <v>0</v>
      </c>
      <c r="Z74" s="104">
        <f t="shared" si="26"/>
        <v>0</v>
      </c>
      <c r="AA74" s="104">
        <f t="shared" si="26"/>
        <v>0</v>
      </c>
      <c r="AB74" s="104">
        <f t="shared" si="26"/>
        <v>0</v>
      </c>
      <c r="AC74" s="104">
        <f t="shared" si="26"/>
        <v>0</v>
      </c>
      <c r="AD74" s="104">
        <f t="shared" si="26"/>
        <v>0</v>
      </c>
      <c r="AE74" s="104">
        <f t="shared" si="26"/>
        <v>0</v>
      </c>
      <c r="AF74" s="104">
        <f t="shared" si="26"/>
        <v>0</v>
      </c>
      <c r="AG74" s="104">
        <f t="shared" si="26"/>
        <v>0</v>
      </c>
      <c r="AH74" s="104">
        <f t="shared" si="26"/>
        <v>0</v>
      </c>
      <c r="AI74" s="104">
        <f t="shared" si="26"/>
        <v>0</v>
      </c>
      <c r="AJ74" s="104">
        <f t="shared" si="26"/>
        <v>0</v>
      </c>
      <c r="AK74" s="104">
        <f t="shared" si="26"/>
        <v>0</v>
      </c>
      <c r="AL74" s="104">
        <f t="shared" si="26"/>
        <v>0</v>
      </c>
      <c r="AM74" s="104">
        <f t="shared" si="26"/>
        <v>0</v>
      </c>
      <c r="AN74" s="104">
        <f t="shared" si="26"/>
        <v>0</v>
      </c>
      <c r="AO74" s="104">
        <f t="shared" si="26"/>
        <v>0</v>
      </c>
      <c r="AP74" s="104">
        <f t="shared" si="26"/>
        <v>0</v>
      </c>
      <c r="AQ74" s="104">
        <f t="shared" si="26"/>
        <v>0</v>
      </c>
      <c r="AR74" s="104">
        <f t="shared" si="26"/>
        <v>0</v>
      </c>
      <c r="AS74" s="104">
        <f t="shared" si="26"/>
        <v>0</v>
      </c>
      <c r="AT74" s="104">
        <f t="shared" si="26"/>
        <v>0</v>
      </c>
    </row>
    <row r="75" spans="1:46" ht="30" hidden="1" customHeight="1" x14ac:dyDescent="0.25">
      <c r="A75" s="105"/>
      <c r="B75" s="106"/>
      <c r="C75" s="107"/>
      <c r="D75" s="108"/>
      <c r="E75" s="108"/>
      <c r="F75" s="113"/>
      <c r="G75" s="113"/>
      <c r="H75" s="111">
        <f t="shared" si="19"/>
        <v>0</v>
      </c>
      <c r="I75" s="112"/>
      <c r="J75" s="112"/>
      <c r="K75" s="112"/>
      <c r="L75" s="250"/>
      <c r="M75" s="251"/>
      <c r="N75" s="252"/>
      <c r="P75" s="249"/>
      <c r="Q75" s="104">
        <f t="shared" ref="Q75:AT75" si="27">IF(Q$32&lt;$I75,0,IF(Q$32=$I75,$H75,IF(Q$32&gt;((($J75-1)*$K75)+$I75),0,IF(ROUND((Q$32-$I75)/$K75,0)=ROUND((Q$32-$I75)/$K75,1),$H75,0))))</f>
        <v>0</v>
      </c>
      <c r="R75" s="104">
        <f t="shared" si="27"/>
        <v>0</v>
      </c>
      <c r="S75" s="104">
        <f t="shared" si="27"/>
        <v>0</v>
      </c>
      <c r="T75" s="104">
        <f t="shared" si="27"/>
        <v>0</v>
      </c>
      <c r="U75" s="104">
        <f t="shared" si="27"/>
        <v>0</v>
      </c>
      <c r="V75" s="104">
        <f t="shared" si="27"/>
        <v>0</v>
      </c>
      <c r="W75" s="104">
        <f t="shared" si="27"/>
        <v>0</v>
      </c>
      <c r="X75" s="104">
        <f t="shared" si="27"/>
        <v>0</v>
      </c>
      <c r="Y75" s="104">
        <f t="shared" si="27"/>
        <v>0</v>
      </c>
      <c r="Z75" s="104">
        <f t="shared" si="27"/>
        <v>0</v>
      </c>
      <c r="AA75" s="104">
        <f t="shared" si="27"/>
        <v>0</v>
      </c>
      <c r="AB75" s="104">
        <f t="shared" si="27"/>
        <v>0</v>
      </c>
      <c r="AC75" s="104">
        <f t="shared" si="27"/>
        <v>0</v>
      </c>
      <c r="AD75" s="104">
        <f t="shared" si="27"/>
        <v>0</v>
      </c>
      <c r="AE75" s="104">
        <f t="shared" si="27"/>
        <v>0</v>
      </c>
      <c r="AF75" s="104">
        <f t="shared" si="27"/>
        <v>0</v>
      </c>
      <c r="AG75" s="104">
        <f t="shared" si="27"/>
        <v>0</v>
      </c>
      <c r="AH75" s="104">
        <f t="shared" si="27"/>
        <v>0</v>
      </c>
      <c r="AI75" s="104">
        <f t="shared" si="27"/>
        <v>0</v>
      </c>
      <c r="AJ75" s="104">
        <f t="shared" si="27"/>
        <v>0</v>
      </c>
      <c r="AK75" s="104">
        <f t="shared" si="27"/>
        <v>0</v>
      </c>
      <c r="AL75" s="104">
        <f t="shared" si="27"/>
        <v>0</v>
      </c>
      <c r="AM75" s="104">
        <f t="shared" si="27"/>
        <v>0</v>
      </c>
      <c r="AN75" s="104">
        <f t="shared" si="27"/>
        <v>0</v>
      </c>
      <c r="AO75" s="104">
        <f t="shared" si="27"/>
        <v>0</v>
      </c>
      <c r="AP75" s="104">
        <f t="shared" si="27"/>
        <v>0</v>
      </c>
      <c r="AQ75" s="104">
        <f t="shared" si="27"/>
        <v>0</v>
      </c>
      <c r="AR75" s="104">
        <f t="shared" si="27"/>
        <v>0</v>
      </c>
      <c r="AS75" s="104">
        <f t="shared" si="27"/>
        <v>0</v>
      </c>
      <c r="AT75" s="104">
        <f t="shared" si="27"/>
        <v>0</v>
      </c>
    </row>
    <row r="76" spans="1:46" ht="30" hidden="1" customHeight="1" x14ac:dyDescent="0.25">
      <c r="A76" s="105"/>
      <c r="B76" s="106"/>
      <c r="C76" s="107"/>
      <c r="D76" s="108"/>
      <c r="E76" s="109"/>
      <c r="F76" s="113"/>
      <c r="G76" s="113"/>
      <c r="H76" s="111">
        <f t="shared" si="19"/>
        <v>0</v>
      </c>
      <c r="I76" s="112"/>
      <c r="J76" s="112"/>
      <c r="K76" s="112"/>
      <c r="L76" s="250"/>
      <c r="M76" s="251"/>
      <c r="N76" s="252"/>
      <c r="P76" s="249"/>
      <c r="Q76" s="104">
        <f t="shared" ref="Q76:AT76" si="28">IF(Q$32&lt;$I76,0,IF(Q$32=$I76,$H76,IF(Q$32&gt;((($J76-1)*$K76)+$I76),0,IF(ROUND((Q$32-$I76)/$K76,0)=ROUND((Q$32-$I76)/$K76,1),$H76,0))))</f>
        <v>0</v>
      </c>
      <c r="R76" s="104">
        <f t="shared" si="28"/>
        <v>0</v>
      </c>
      <c r="S76" s="104">
        <f t="shared" si="28"/>
        <v>0</v>
      </c>
      <c r="T76" s="104">
        <f t="shared" si="28"/>
        <v>0</v>
      </c>
      <c r="U76" s="104">
        <f t="shared" si="28"/>
        <v>0</v>
      </c>
      <c r="V76" s="104">
        <f t="shared" si="28"/>
        <v>0</v>
      </c>
      <c r="W76" s="104">
        <f t="shared" si="28"/>
        <v>0</v>
      </c>
      <c r="X76" s="104">
        <f t="shared" si="28"/>
        <v>0</v>
      </c>
      <c r="Y76" s="104">
        <f t="shared" si="28"/>
        <v>0</v>
      </c>
      <c r="Z76" s="104">
        <f t="shared" si="28"/>
        <v>0</v>
      </c>
      <c r="AA76" s="104">
        <f t="shared" si="28"/>
        <v>0</v>
      </c>
      <c r="AB76" s="104">
        <f t="shared" si="28"/>
        <v>0</v>
      </c>
      <c r="AC76" s="104">
        <f t="shared" si="28"/>
        <v>0</v>
      </c>
      <c r="AD76" s="104">
        <f t="shared" si="28"/>
        <v>0</v>
      </c>
      <c r="AE76" s="104">
        <f t="shared" si="28"/>
        <v>0</v>
      </c>
      <c r="AF76" s="104">
        <f t="shared" si="28"/>
        <v>0</v>
      </c>
      <c r="AG76" s="104">
        <f t="shared" si="28"/>
        <v>0</v>
      </c>
      <c r="AH76" s="104">
        <f t="shared" si="28"/>
        <v>0</v>
      </c>
      <c r="AI76" s="104">
        <f t="shared" si="28"/>
        <v>0</v>
      </c>
      <c r="AJ76" s="104">
        <f t="shared" si="28"/>
        <v>0</v>
      </c>
      <c r="AK76" s="104">
        <f t="shared" si="28"/>
        <v>0</v>
      </c>
      <c r="AL76" s="104">
        <f t="shared" si="28"/>
        <v>0</v>
      </c>
      <c r="AM76" s="104">
        <f t="shared" si="28"/>
        <v>0</v>
      </c>
      <c r="AN76" s="104">
        <f t="shared" si="28"/>
        <v>0</v>
      </c>
      <c r="AO76" s="104">
        <f t="shared" si="28"/>
        <v>0</v>
      </c>
      <c r="AP76" s="104">
        <f t="shared" si="28"/>
        <v>0</v>
      </c>
      <c r="AQ76" s="104">
        <f t="shared" si="28"/>
        <v>0</v>
      </c>
      <c r="AR76" s="104">
        <f t="shared" si="28"/>
        <v>0</v>
      </c>
      <c r="AS76" s="104">
        <f t="shared" si="28"/>
        <v>0</v>
      </c>
      <c r="AT76" s="104">
        <f t="shared" si="28"/>
        <v>0</v>
      </c>
    </row>
    <row r="77" spans="1:46" ht="30" hidden="1" customHeight="1" x14ac:dyDescent="0.25">
      <c r="A77" s="105"/>
      <c r="B77" s="106"/>
      <c r="C77" s="107"/>
      <c r="D77" s="108"/>
      <c r="E77" s="108"/>
      <c r="F77" s="113"/>
      <c r="G77" s="113"/>
      <c r="H77" s="111">
        <f t="shared" si="19"/>
        <v>0</v>
      </c>
      <c r="I77" s="112"/>
      <c r="J77" s="112"/>
      <c r="K77" s="112"/>
      <c r="L77" s="250"/>
      <c r="M77" s="251"/>
      <c r="N77" s="252"/>
      <c r="P77" s="249"/>
      <c r="Q77" s="104">
        <f t="shared" ref="Q77:AT77" si="29">IF(Q$32&lt;$I77,0,IF(Q$32=$I77,$H77,IF(Q$32&gt;((($J77-1)*$K77)+$I77),0,IF(ROUND((Q$32-$I77)/$K77,0)=ROUND((Q$32-$I77)/$K77,1),$H77,0))))</f>
        <v>0</v>
      </c>
      <c r="R77" s="104">
        <f t="shared" si="29"/>
        <v>0</v>
      </c>
      <c r="S77" s="104">
        <f t="shared" si="29"/>
        <v>0</v>
      </c>
      <c r="T77" s="104">
        <f t="shared" si="29"/>
        <v>0</v>
      </c>
      <c r="U77" s="104">
        <f t="shared" si="29"/>
        <v>0</v>
      </c>
      <c r="V77" s="104">
        <f t="shared" si="29"/>
        <v>0</v>
      </c>
      <c r="W77" s="104">
        <f t="shared" si="29"/>
        <v>0</v>
      </c>
      <c r="X77" s="104">
        <f t="shared" si="29"/>
        <v>0</v>
      </c>
      <c r="Y77" s="104">
        <f t="shared" si="29"/>
        <v>0</v>
      </c>
      <c r="Z77" s="104">
        <f t="shared" si="29"/>
        <v>0</v>
      </c>
      <c r="AA77" s="104">
        <f t="shared" si="29"/>
        <v>0</v>
      </c>
      <c r="AB77" s="104">
        <f t="shared" si="29"/>
        <v>0</v>
      </c>
      <c r="AC77" s="104">
        <f t="shared" si="29"/>
        <v>0</v>
      </c>
      <c r="AD77" s="104">
        <f t="shared" si="29"/>
        <v>0</v>
      </c>
      <c r="AE77" s="104">
        <f t="shared" si="29"/>
        <v>0</v>
      </c>
      <c r="AF77" s="104">
        <f t="shared" si="29"/>
        <v>0</v>
      </c>
      <c r="AG77" s="104">
        <f t="shared" si="29"/>
        <v>0</v>
      </c>
      <c r="AH77" s="104">
        <f t="shared" si="29"/>
        <v>0</v>
      </c>
      <c r="AI77" s="104">
        <f t="shared" si="29"/>
        <v>0</v>
      </c>
      <c r="AJ77" s="104">
        <f t="shared" si="29"/>
        <v>0</v>
      </c>
      <c r="AK77" s="104">
        <f t="shared" si="29"/>
        <v>0</v>
      </c>
      <c r="AL77" s="104">
        <f t="shared" si="29"/>
        <v>0</v>
      </c>
      <c r="AM77" s="104">
        <f t="shared" si="29"/>
        <v>0</v>
      </c>
      <c r="AN77" s="104">
        <f t="shared" si="29"/>
        <v>0</v>
      </c>
      <c r="AO77" s="104">
        <f t="shared" si="29"/>
        <v>0</v>
      </c>
      <c r="AP77" s="104">
        <f t="shared" si="29"/>
        <v>0</v>
      </c>
      <c r="AQ77" s="104">
        <f t="shared" si="29"/>
        <v>0</v>
      </c>
      <c r="AR77" s="104">
        <f t="shared" si="29"/>
        <v>0</v>
      </c>
      <c r="AS77" s="104">
        <f t="shared" si="29"/>
        <v>0</v>
      </c>
      <c r="AT77" s="104">
        <f t="shared" si="29"/>
        <v>0</v>
      </c>
    </row>
    <row r="78" spans="1:46" ht="30" hidden="1" customHeight="1" x14ac:dyDescent="0.25">
      <c r="A78" s="117"/>
      <c r="B78" s="118"/>
      <c r="C78" s="119"/>
      <c r="D78" s="120"/>
      <c r="E78" s="120"/>
      <c r="F78" s="121"/>
      <c r="G78" s="121"/>
      <c r="H78" s="122">
        <f t="shared" si="19"/>
        <v>0</v>
      </c>
      <c r="I78" s="123"/>
      <c r="J78" s="123"/>
      <c r="K78" s="123"/>
      <c r="L78" s="253"/>
      <c r="M78" s="254"/>
      <c r="N78" s="255"/>
      <c r="P78" s="249"/>
      <c r="Q78" s="104">
        <f t="shared" ref="Q78:AT78" si="30">IF(Q$32&lt;$I78,0,IF(Q$32=$I78,$H78,IF(Q$32&gt;((($J78-1)*$K78)+$I78),0,IF(ROUND((Q$32-$I78)/$K78,0)=ROUND((Q$32-$I78)/$K78,1),$H78,0))))</f>
        <v>0</v>
      </c>
      <c r="R78" s="104">
        <f t="shared" si="30"/>
        <v>0</v>
      </c>
      <c r="S78" s="104">
        <f t="shared" si="30"/>
        <v>0</v>
      </c>
      <c r="T78" s="104">
        <f t="shared" si="30"/>
        <v>0</v>
      </c>
      <c r="U78" s="104">
        <f t="shared" si="30"/>
        <v>0</v>
      </c>
      <c r="V78" s="104">
        <f t="shared" si="30"/>
        <v>0</v>
      </c>
      <c r="W78" s="104">
        <f t="shared" si="30"/>
        <v>0</v>
      </c>
      <c r="X78" s="104">
        <f t="shared" si="30"/>
        <v>0</v>
      </c>
      <c r="Y78" s="104">
        <f t="shared" si="30"/>
        <v>0</v>
      </c>
      <c r="Z78" s="104">
        <f t="shared" si="30"/>
        <v>0</v>
      </c>
      <c r="AA78" s="104">
        <f t="shared" si="30"/>
        <v>0</v>
      </c>
      <c r="AB78" s="104">
        <f t="shared" si="30"/>
        <v>0</v>
      </c>
      <c r="AC78" s="104">
        <f t="shared" si="30"/>
        <v>0</v>
      </c>
      <c r="AD78" s="104">
        <f t="shared" si="30"/>
        <v>0</v>
      </c>
      <c r="AE78" s="104">
        <f t="shared" si="30"/>
        <v>0</v>
      </c>
      <c r="AF78" s="104">
        <f t="shared" si="30"/>
        <v>0</v>
      </c>
      <c r="AG78" s="104">
        <f t="shared" si="30"/>
        <v>0</v>
      </c>
      <c r="AH78" s="104">
        <f t="shared" si="30"/>
        <v>0</v>
      </c>
      <c r="AI78" s="104">
        <f t="shared" si="30"/>
        <v>0</v>
      </c>
      <c r="AJ78" s="104">
        <f t="shared" si="30"/>
        <v>0</v>
      </c>
      <c r="AK78" s="104">
        <f t="shared" si="30"/>
        <v>0</v>
      </c>
      <c r="AL78" s="104">
        <f t="shared" si="30"/>
        <v>0</v>
      </c>
      <c r="AM78" s="104">
        <f t="shared" si="30"/>
        <v>0</v>
      </c>
      <c r="AN78" s="104">
        <f t="shared" si="30"/>
        <v>0</v>
      </c>
      <c r="AO78" s="104">
        <f t="shared" si="30"/>
        <v>0</v>
      </c>
      <c r="AP78" s="104">
        <f t="shared" si="30"/>
        <v>0</v>
      </c>
      <c r="AQ78" s="104">
        <f t="shared" si="30"/>
        <v>0</v>
      </c>
      <c r="AR78" s="104">
        <f t="shared" si="30"/>
        <v>0</v>
      </c>
      <c r="AS78" s="104">
        <f t="shared" si="30"/>
        <v>0</v>
      </c>
      <c r="AT78" s="104">
        <f t="shared" si="30"/>
        <v>0</v>
      </c>
    </row>
    <row r="79" spans="1:46" ht="30" customHeight="1" x14ac:dyDescent="0.25">
      <c r="P79" s="124" t="s">
        <v>53</v>
      </c>
      <c r="Q79" s="103">
        <f t="shared" ref="Q79:AT79" si="31">SUM(Q63:Q78)</f>
        <v>132000</v>
      </c>
      <c r="R79" s="103">
        <f t="shared" si="31"/>
        <v>159800</v>
      </c>
      <c r="S79" s="103">
        <f t="shared" si="31"/>
        <v>195000</v>
      </c>
      <c r="T79" s="103">
        <f t="shared" si="31"/>
        <v>195000</v>
      </c>
      <c r="U79" s="103">
        <f t="shared" si="31"/>
        <v>195000</v>
      </c>
      <c r="V79" s="103">
        <f t="shared" si="31"/>
        <v>195000</v>
      </c>
      <c r="W79" s="104">
        <f t="shared" si="31"/>
        <v>99000</v>
      </c>
      <c r="X79" s="104">
        <f t="shared" si="31"/>
        <v>99000</v>
      </c>
      <c r="Y79" s="104">
        <f t="shared" si="31"/>
        <v>99000</v>
      </c>
      <c r="Z79" s="104">
        <f t="shared" si="31"/>
        <v>99000</v>
      </c>
      <c r="AA79" s="104">
        <f t="shared" si="31"/>
        <v>99000</v>
      </c>
      <c r="AB79" s="104">
        <f t="shared" si="31"/>
        <v>99000</v>
      </c>
      <c r="AC79" s="104">
        <f t="shared" si="31"/>
        <v>99000</v>
      </c>
      <c r="AD79" s="104">
        <f t="shared" si="31"/>
        <v>99000</v>
      </c>
      <c r="AE79" s="104">
        <f t="shared" si="31"/>
        <v>99000</v>
      </c>
      <c r="AF79" s="104">
        <f t="shared" si="31"/>
        <v>99000</v>
      </c>
      <c r="AG79" s="104">
        <f t="shared" si="31"/>
        <v>99000</v>
      </c>
      <c r="AH79" s="104">
        <f t="shared" si="31"/>
        <v>99000</v>
      </c>
      <c r="AI79" s="104">
        <f t="shared" si="31"/>
        <v>99000</v>
      </c>
      <c r="AJ79" s="104">
        <f t="shared" si="31"/>
        <v>99000</v>
      </c>
      <c r="AK79" s="104">
        <f t="shared" si="31"/>
        <v>99000</v>
      </c>
      <c r="AL79" s="104">
        <f t="shared" si="31"/>
        <v>99000</v>
      </c>
      <c r="AM79" s="104">
        <f t="shared" si="31"/>
        <v>99000</v>
      </c>
      <c r="AN79" s="104">
        <f t="shared" si="31"/>
        <v>99000</v>
      </c>
      <c r="AO79" s="104">
        <f t="shared" si="31"/>
        <v>99000</v>
      </c>
      <c r="AP79" s="104">
        <f t="shared" si="31"/>
        <v>99000</v>
      </c>
      <c r="AQ79" s="104">
        <f t="shared" si="31"/>
        <v>99000</v>
      </c>
      <c r="AR79" s="104">
        <f t="shared" si="31"/>
        <v>0</v>
      </c>
      <c r="AS79" s="104">
        <f t="shared" si="31"/>
        <v>0</v>
      </c>
      <c r="AT79" s="104">
        <f t="shared" si="31"/>
        <v>0</v>
      </c>
    </row>
    <row r="80" spans="1:46" ht="14.25" customHeight="1"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row>
    <row r="81" spans="1:46" ht="15" customHeight="1" x14ac:dyDescent="0.25">
      <c r="A81" s="269" t="s">
        <v>27</v>
      </c>
      <c r="B81" s="268"/>
      <c r="C81" s="268"/>
      <c r="D81" s="268"/>
      <c r="E81" s="268"/>
      <c r="F81" s="268"/>
      <c r="G81" s="268"/>
      <c r="H81" s="268"/>
      <c r="I81" s="268"/>
      <c r="J81" s="268"/>
      <c r="K81" s="268"/>
      <c r="L81" s="28"/>
      <c r="M81" s="29"/>
      <c r="N81" s="29"/>
      <c r="O81" s="29"/>
      <c r="P81" s="30"/>
      <c r="Q81" s="30"/>
      <c r="R81" s="30"/>
      <c r="S81" s="31"/>
      <c r="T81" s="31"/>
      <c r="U81" s="31"/>
      <c r="V81" s="31"/>
      <c r="W81" s="31"/>
      <c r="X81" s="31"/>
      <c r="Y81" s="31"/>
      <c r="Z81" s="31"/>
      <c r="AA81" s="31"/>
      <c r="AB81" s="31"/>
      <c r="AC81" s="31"/>
      <c r="AD81" s="31"/>
      <c r="AE81" s="31"/>
      <c r="AF81" s="31"/>
      <c r="AG81" s="31"/>
      <c r="AH81" s="31"/>
      <c r="AI81" s="31"/>
      <c r="AJ81" s="31"/>
      <c r="AK81" s="31"/>
      <c r="AL81" s="31"/>
      <c r="AM81" s="31"/>
      <c r="AN81" s="31"/>
      <c r="AO81" s="31"/>
      <c r="AP81" s="31"/>
      <c r="AQ81" s="31"/>
      <c r="AR81" s="31"/>
      <c r="AS81" s="31"/>
      <c r="AT81" s="31"/>
    </row>
    <row r="82" spans="1:46" ht="15" customHeight="1" x14ac:dyDescent="0.25">
      <c r="A82" s="32"/>
      <c r="B82" s="33"/>
      <c r="C82" s="33"/>
      <c r="D82" s="33"/>
      <c r="E82" s="33"/>
      <c r="F82" s="33"/>
      <c r="G82" s="34"/>
      <c r="H82" s="33"/>
      <c r="I82" s="33"/>
      <c r="J82" s="33"/>
      <c r="K82" s="33"/>
      <c r="L82" s="33"/>
      <c r="M82" s="33"/>
      <c r="N82" s="33"/>
      <c r="O82" s="33"/>
      <c r="P82" s="35"/>
      <c r="Q82" s="35"/>
      <c r="R82" s="35"/>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row>
    <row r="83" spans="1:46" ht="15" customHeight="1" x14ac:dyDescent="0.25">
      <c r="A83" s="37"/>
      <c r="B83" s="38"/>
      <c r="C83" s="38"/>
      <c r="D83" s="38"/>
      <c r="E83" s="38"/>
      <c r="F83" s="38"/>
      <c r="G83" s="39"/>
      <c r="H83" s="38"/>
      <c r="I83" s="38"/>
      <c r="J83" s="40"/>
      <c r="K83" s="10"/>
      <c r="L83" s="10"/>
      <c r="M83" s="10"/>
      <c r="N83" s="10"/>
      <c r="O83" s="10"/>
      <c r="P83" s="6"/>
      <c r="Q83" s="6"/>
      <c r="R83" s="6"/>
    </row>
    <row r="84" spans="1:46" ht="15" customHeight="1" x14ac:dyDescent="0.25">
      <c r="A84" s="11" t="s">
        <v>28</v>
      </c>
      <c r="B84" s="139"/>
      <c r="C84" s="12"/>
      <c r="D84" s="12"/>
      <c r="E84" s="12"/>
      <c r="F84" s="12"/>
      <c r="G84" s="213"/>
      <c r="H84" s="12"/>
      <c r="I84" s="12"/>
      <c r="J84" s="9"/>
      <c r="K84" s="10"/>
      <c r="L84" s="10"/>
      <c r="M84" s="10"/>
      <c r="N84" s="10"/>
      <c r="O84" s="10"/>
      <c r="P84" s="6"/>
      <c r="Q84" s="6"/>
      <c r="R84" s="6"/>
    </row>
    <row r="85" spans="1:46" ht="14.25" customHeight="1" x14ac:dyDescent="0.25">
      <c r="A85" s="11" t="s">
        <v>30</v>
      </c>
      <c r="B85" s="139"/>
      <c r="C85" s="214"/>
      <c r="D85" s="214"/>
      <c r="E85" s="214"/>
      <c r="F85" s="12"/>
      <c r="G85" s="214"/>
      <c r="H85" s="12"/>
      <c r="I85" s="214"/>
      <c r="J85" s="215"/>
      <c r="K85" s="48"/>
    </row>
    <row r="86" spans="1:46" ht="14.25" customHeight="1" x14ac:dyDescent="0.25">
      <c r="A86" s="11"/>
      <c r="B86" s="12"/>
      <c r="C86" s="12"/>
      <c r="D86" s="214"/>
      <c r="E86" s="12"/>
      <c r="F86" s="12"/>
      <c r="G86" s="12"/>
      <c r="H86" s="12"/>
      <c r="I86" s="12"/>
      <c r="J86" s="9"/>
      <c r="K86" s="50"/>
    </row>
    <row r="87" spans="1:46" ht="114.75" customHeight="1" x14ac:dyDescent="0.25">
      <c r="A87" s="51" t="s">
        <v>32</v>
      </c>
      <c r="B87" s="270" t="s">
        <v>440</v>
      </c>
      <c r="C87" s="251"/>
      <c r="D87" s="251"/>
      <c r="E87" s="251"/>
      <c r="F87" s="251"/>
      <c r="G87" s="251"/>
      <c r="H87" s="251"/>
      <c r="I87" s="257"/>
      <c r="J87" s="216"/>
      <c r="L87" s="271" t="s">
        <v>33</v>
      </c>
      <c r="M87" s="272"/>
    </row>
    <row r="88" spans="1:46" ht="28.5" customHeight="1" x14ac:dyDescent="0.25">
      <c r="A88" s="51" t="s">
        <v>34</v>
      </c>
      <c r="B88" s="311" t="s">
        <v>441</v>
      </c>
      <c r="C88" s="274"/>
      <c r="D88" s="274"/>
      <c r="E88" s="274"/>
      <c r="F88" s="274"/>
      <c r="G88" s="274"/>
      <c r="H88" s="274"/>
      <c r="I88" s="274"/>
      <c r="J88" s="216"/>
      <c r="L88" s="54" t="s">
        <v>25</v>
      </c>
      <c r="M88" s="55" t="s">
        <v>26</v>
      </c>
    </row>
    <row r="89" spans="1:46" ht="43.5" customHeight="1" x14ac:dyDescent="0.25">
      <c r="A89" s="51" t="s">
        <v>35</v>
      </c>
      <c r="B89" s="290" t="s">
        <v>442</v>
      </c>
      <c r="C89" s="268"/>
      <c r="D89" s="268"/>
      <c r="E89" s="268"/>
      <c r="F89" s="268"/>
      <c r="G89" s="268"/>
      <c r="H89" s="268"/>
      <c r="I89" s="268"/>
      <c r="J89" s="216"/>
      <c r="L89" s="56">
        <f>$L$10</f>
        <v>0</v>
      </c>
      <c r="M89" s="57">
        <f t="array" ref="M89">NPV(L89,Q116:AT116)</f>
        <v>13600680</v>
      </c>
      <c r="O89" s="58"/>
    </row>
    <row r="90" spans="1:46" ht="30" customHeight="1" x14ac:dyDescent="0.25">
      <c r="A90" s="51" t="s">
        <v>36</v>
      </c>
      <c r="B90" s="281" t="s">
        <v>443</v>
      </c>
      <c r="C90" s="268"/>
      <c r="D90" s="268"/>
      <c r="E90" s="268"/>
      <c r="F90" s="268"/>
      <c r="G90" s="268"/>
      <c r="H90" s="268"/>
      <c r="I90" s="268"/>
      <c r="J90" s="216"/>
      <c r="L90" s="56">
        <f>$L$11</f>
        <v>0.03</v>
      </c>
      <c r="M90" s="57">
        <f t="array" ref="M90">NPV(L90,Q116:AT116)</f>
        <v>10846192.393211639</v>
      </c>
    </row>
    <row r="91" spans="1:46" ht="14.25" customHeight="1" x14ac:dyDescent="0.25">
      <c r="A91" s="59"/>
      <c r="B91" s="60"/>
      <c r="C91" s="60"/>
      <c r="D91" s="60"/>
      <c r="E91" s="60"/>
      <c r="F91" s="61"/>
      <c r="G91" s="62"/>
      <c r="H91" s="63"/>
      <c r="I91" s="63"/>
      <c r="J91" s="64"/>
      <c r="L91" s="65">
        <f>$L$12</f>
        <v>7.0000000000000007E-2</v>
      </c>
      <c r="M91" s="66">
        <f t="array" ref="M91">NPV(L91,Q116:AT116)</f>
        <v>8594975.5414873771</v>
      </c>
    </row>
    <row r="92" spans="1:46" ht="14.25" customHeight="1" x14ac:dyDescent="0.25">
      <c r="A92" s="67"/>
      <c r="B92" s="48"/>
      <c r="C92" s="48"/>
      <c r="D92" s="48"/>
      <c r="E92" s="48"/>
      <c r="F92" s="50"/>
      <c r="G92" s="68"/>
    </row>
    <row r="93" spans="1:46" ht="14.25" customHeight="1" x14ac:dyDescent="0.25">
      <c r="A93" s="67"/>
      <c r="B93" s="48"/>
      <c r="C93" s="48"/>
      <c r="D93" s="48"/>
      <c r="E93" s="48"/>
      <c r="F93" s="50"/>
      <c r="G93" s="68"/>
      <c r="H93" s="69"/>
      <c r="I93" s="70"/>
      <c r="J93" s="71"/>
      <c r="K93" s="71"/>
    </row>
    <row r="94" spans="1:46" ht="15.75" customHeight="1" x14ac:dyDescent="0.25">
      <c r="A94" s="72" t="s">
        <v>37</v>
      </c>
      <c r="B94" s="73">
        <v>0.8</v>
      </c>
      <c r="C94" s="74" t="s">
        <v>444</v>
      </c>
      <c r="D94" s="74"/>
      <c r="E94" s="74"/>
      <c r="F94" s="75"/>
      <c r="H94" s="69"/>
      <c r="I94" s="70"/>
      <c r="J94" s="71"/>
      <c r="K94" s="71"/>
    </row>
    <row r="95" spans="1:46" ht="15" customHeight="1" x14ac:dyDescent="0.25">
      <c r="A95" s="76" t="s">
        <v>39</v>
      </c>
      <c r="B95" s="77">
        <v>0.6</v>
      </c>
      <c r="C95" s="44" t="s">
        <v>445</v>
      </c>
      <c r="D95" s="44"/>
      <c r="E95" s="44"/>
      <c r="F95" s="78"/>
      <c r="H95" s="69"/>
      <c r="I95" s="79"/>
      <c r="J95" s="58"/>
      <c r="K95" s="58"/>
      <c r="L95" s="80"/>
      <c r="M95" s="80"/>
      <c r="N95" s="80"/>
      <c r="O95" s="80"/>
    </row>
    <row r="96" spans="1:46" ht="14.25" customHeight="1" x14ac:dyDescent="0.25">
      <c r="A96" s="81" t="s">
        <v>41</v>
      </c>
      <c r="B96" s="82">
        <f>B94*B95</f>
        <v>0.48</v>
      </c>
      <c r="C96" s="83"/>
      <c r="D96" s="84"/>
      <c r="E96" s="84"/>
      <c r="F96" s="64"/>
      <c r="H96" s="69"/>
      <c r="I96" s="85"/>
      <c r="J96" s="86"/>
      <c r="K96" s="86"/>
    </row>
    <row r="97" spans="1:46" ht="14.25" customHeight="1" x14ac:dyDescent="0.25">
      <c r="H97" s="69"/>
      <c r="I97" s="85"/>
      <c r="J97" s="86"/>
      <c r="K97" s="86"/>
      <c r="L97" s="87"/>
      <c r="P97" s="88" t="s">
        <v>42</v>
      </c>
    </row>
    <row r="98" spans="1:46" ht="14.25" customHeight="1" x14ac:dyDescent="0.25">
      <c r="C98" s="33"/>
      <c r="D98" s="89"/>
      <c r="E98" s="89"/>
      <c r="L98" s="87"/>
      <c r="P98" s="88"/>
      <c r="Q98" s="267" t="s">
        <v>43</v>
      </c>
      <c r="R98" s="268"/>
      <c r="S98" s="268"/>
      <c r="T98" s="268"/>
      <c r="U98" s="268"/>
      <c r="V98" s="268"/>
      <c r="W98" s="268"/>
      <c r="X98" s="268"/>
      <c r="Y98" s="268"/>
      <c r="Z98" s="268"/>
      <c r="AA98" s="268"/>
      <c r="AB98" s="268"/>
      <c r="AC98" s="268"/>
      <c r="AD98" s="268"/>
      <c r="AE98" s="268"/>
      <c r="AF98" s="268"/>
      <c r="AG98" s="268"/>
      <c r="AH98" s="268"/>
      <c r="AI98" s="268"/>
      <c r="AJ98" s="268"/>
      <c r="AK98" s="268"/>
      <c r="AL98" s="268"/>
      <c r="AM98" s="268"/>
      <c r="AN98" s="268"/>
      <c r="AO98" s="268"/>
      <c r="AP98" s="268"/>
      <c r="AQ98" s="268"/>
      <c r="AR98" s="268"/>
      <c r="AS98" s="268"/>
      <c r="AT98" s="268"/>
    </row>
    <row r="99" spans="1:46" ht="14.25" customHeight="1" x14ac:dyDescent="0.25">
      <c r="A99" s="90" t="s">
        <v>44</v>
      </c>
      <c r="B99" s="91" t="s">
        <v>45</v>
      </c>
      <c r="C99" s="91" t="s">
        <v>16</v>
      </c>
      <c r="D99" s="92" t="s">
        <v>17</v>
      </c>
      <c r="E99" s="92" t="s">
        <v>46</v>
      </c>
      <c r="F99" s="91" t="s">
        <v>47</v>
      </c>
      <c r="G99" s="91" t="s">
        <v>48</v>
      </c>
      <c r="H99" s="93" t="s">
        <v>18</v>
      </c>
      <c r="I99" s="92" t="s">
        <v>19</v>
      </c>
      <c r="J99" s="92" t="s">
        <v>49</v>
      </c>
      <c r="K99" s="92" t="s">
        <v>50</v>
      </c>
      <c r="L99" s="259" t="s">
        <v>20</v>
      </c>
      <c r="M99" s="260"/>
      <c r="N99" s="261"/>
      <c r="Q99" s="94">
        <v>1</v>
      </c>
      <c r="R99" s="94">
        <v>2</v>
      </c>
      <c r="S99" s="94">
        <v>3</v>
      </c>
      <c r="T99" s="94">
        <v>4</v>
      </c>
      <c r="U99" s="94">
        <v>5</v>
      </c>
      <c r="V99" s="94">
        <v>6</v>
      </c>
      <c r="W99" s="94">
        <v>7</v>
      </c>
      <c r="X99" s="94">
        <v>8</v>
      </c>
      <c r="Y99" s="94">
        <v>9</v>
      </c>
      <c r="Z99" s="94">
        <v>10</v>
      </c>
      <c r="AA99" s="94">
        <v>11</v>
      </c>
      <c r="AB99" s="94">
        <v>12</v>
      </c>
      <c r="AC99" s="94">
        <v>13</v>
      </c>
      <c r="AD99" s="94">
        <v>14</v>
      </c>
      <c r="AE99" s="94">
        <v>15</v>
      </c>
      <c r="AF99" s="94">
        <v>16</v>
      </c>
      <c r="AG99" s="94">
        <v>17</v>
      </c>
      <c r="AH99" s="94">
        <v>18</v>
      </c>
      <c r="AI99" s="94">
        <v>19</v>
      </c>
      <c r="AJ99" s="94">
        <v>20</v>
      </c>
      <c r="AK99" s="94">
        <v>21</v>
      </c>
      <c r="AL99" s="94">
        <v>22</v>
      </c>
      <c r="AM99" s="94">
        <v>23</v>
      </c>
      <c r="AN99" s="94">
        <v>24</v>
      </c>
      <c r="AO99" s="94">
        <v>25</v>
      </c>
      <c r="AP99" s="94">
        <v>26</v>
      </c>
      <c r="AQ99" s="94">
        <v>27</v>
      </c>
      <c r="AR99" s="94">
        <v>28</v>
      </c>
      <c r="AS99" s="94">
        <v>29</v>
      </c>
      <c r="AT99" s="94">
        <v>30</v>
      </c>
    </row>
    <row r="100" spans="1:46" ht="96.75" customHeight="1" x14ac:dyDescent="0.25">
      <c r="A100" s="95" t="s">
        <v>0</v>
      </c>
      <c r="B100" s="96" t="s">
        <v>446</v>
      </c>
      <c r="C100" s="97" t="s">
        <v>141</v>
      </c>
      <c r="D100" s="98">
        <v>10</v>
      </c>
      <c r="E100" s="99">
        <v>45000</v>
      </c>
      <c r="F100" s="100"/>
      <c r="G100" s="100"/>
      <c r="H100" s="101">
        <f t="shared" ref="H100:H102" si="32">(D100*E100)*1.2</f>
        <v>540000</v>
      </c>
      <c r="I100" s="102">
        <v>1</v>
      </c>
      <c r="J100" s="102">
        <v>5</v>
      </c>
      <c r="K100" s="102">
        <v>1</v>
      </c>
      <c r="L100" s="286" t="s">
        <v>447</v>
      </c>
      <c r="M100" s="263"/>
      <c r="N100" s="258"/>
      <c r="P100" s="248" t="s">
        <v>51</v>
      </c>
      <c r="Q100" s="103">
        <f t="shared" ref="Q100:AT100" si="33">IF(Q$32&lt;$I100,0,IF(Q$32=$I100,$H100,IF(Q$32&gt;((($J100-1)*$K100)+$I100),0,IF(ROUND((Q$32-$I100)/$K100,0)=ROUND((Q$32-$I100)/$K100,1),$H100,0))))</f>
        <v>540000</v>
      </c>
      <c r="R100" s="103">
        <f t="shared" si="33"/>
        <v>540000</v>
      </c>
      <c r="S100" s="103">
        <f t="shared" si="33"/>
        <v>540000</v>
      </c>
      <c r="T100" s="103">
        <f t="shared" si="33"/>
        <v>540000</v>
      </c>
      <c r="U100" s="103">
        <f t="shared" si="33"/>
        <v>540000</v>
      </c>
      <c r="V100" s="104">
        <f t="shared" si="33"/>
        <v>0</v>
      </c>
      <c r="W100" s="104">
        <f t="shared" si="33"/>
        <v>0</v>
      </c>
      <c r="X100" s="104">
        <f t="shared" si="33"/>
        <v>0</v>
      </c>
      <c r="Y100" s="104">
        <f t="shared" si="33"/>
        <v>0</v>
      </c>
      <c r="Z100" s="104">
        <f t="shared" si="33"/>
        <v>0</v>
      </c>
      <c r="AA100" s="104">
        <f t="shared" si="33"/>
        <v>0</v>
      </c>
      <c r="AB100" s="104">
        <f t="shared" si="33"/>
        <v>0</v>
      </c>
      <c r="AC100" s="104">
        <f t="shared" si="33"/>
        <v>0</v>
      </c>
      <c r="AD100" s="104">
        <f t="shared" si="33"/>
        <v>0</v>
      </c>
      <c r="AE100" s="104">
        <f t="shared" si="33"/>
        <v>0</v>
      </c>
      <c r="AF100" s="104">
        <f t="shared" si="33"/>
        <v>0</v>
      </c>
      <c r="AG100" s="104">
        <f t="shared" si="33"/>
        <v>0</v>
      </c>
      <c r="AH100" s="104">
        <f t="shared" si="33"/>
        <v>0</v>
      </c>
      <c r="AI100" s="104">
        <f t="shared" si="33"/>
        <v>0</v>
      </c>
      <c r="AJ100" s="104">
        <f t="shared" si="33"/>
        <v>0</v>
      </c>
      <c r="AK100" s="104">
        <f t="shared" si="33"/>
        <v>0</v>
      </c>
      <c r="AL100" s="104">
        <f t="shared" si="33"/>
        <v>0</v>
      </c>
      <c r="AM100" s="104">
        <f t="shared" si="33"/>
        <v>0</v>
      </c>
      <c r="AN100" s="104">
        <f t="shared" si="33"/>
        <v>0</v>
      </c>
      <c r="AO100" s="104">
        <f t="shared" si="33"/>
        <v>0</v>
      </c>
      <c r="AP100" s="104">
        <f t="shared" si="33"/>
        <v>0</v>
      </c>
      <c r="AQ100" s="104">
        <f t="shared" si="33"/>
        <v>0</v>
      </c>
      <c r="AR100" s="104">
        <f t="shared" si="33"/>
        <v>0</v>
      </c>
      <c r="AS100" s="104">
        <f t="shared" si="33"/>
        <v>0</v>
      </c>
      <c r="AT100" s="104">
        <f t="shared" si="33"/>
        <v>0</v>
      </c>
    </row>
    <row r="101" spans="1:46" ht="44.25" customHeight="1" x14ac:dyDescent="0.25">
      <c r="A101" s="105" t="s">
        <v>0</v>
      </c>
      <c r="B101" s="106" t="s">
        <v>4</v>
      </c>
      <c r="C101" s="107" t="s">
        <v>141</v>
      </c>
      <c r="D101" s="108">
        <v>1</v>
      </c>
      <c r="E101" s="109">
        <v>65000</v>
      </c>
      <c r="F101" s="110"/>
      <c r="G101" s="110"/>
      <c r="H101" s="111">
        <f t="shared" si="32"/>
        <v>78000</v>
      </c>
      <c r="I101" s="112">
        <v>1</v>
      </c>
      <c r="J101" s="142">
        <v>27</v>
      </c>
      <c r="K101" s="112">
        <v>1</v>
      </c>
      <c r="L101" s="250" t="s">
        <v>448</v>
      </c>
      <c r="M101" s="251"/>
      <c r="N101" s="252"/>
      <c r="P101" s="249"/>
      <c r="Q101" s="103">
        <f t="shared" ref="Q101:AT101" si="34">IF(Q$32&lt;$I101,0,IF(Q$32=$I101,$H101,IF(Q$32&gt;((($J101-1)*$K101)+$I101),0,IF(ROUND((Q$32-$I101)/$K101,0)=ROUND((Q$32-$I101)/$K101,1),$H101,0))))</f>
        <v>78000</v>
      </c>
      <c r="R101" s="103">
        <f t="shared" si="34"/>
        <v>78000</v>
      </c>
      <c r="S101" s="103">
        <f t="shared" si="34"/>
        <v>78000</v>
      </c>
      <c r="T101" s="103">
        <f t="shared" si="34"/>
        <v>78000</v>
      </c>
      <c r="U101" s="103">
        <f t="shared" si="34"/>
        <v>78000</v>
      </c>
      <c r="V101" s="103">
        <f t="shared" si="34"/>
        <v>78000</v>
      </c>
      <c r="W101" s="103">
        <f t="shared" si="34"/>
        <v>78000</v>
      </c>
      <c r="X101" s="103">
        <f t="shared" si="34"/>
        <v>78000</v>
      </c>
      <c r="Y101" s="103">
        <f t="shared" si="34"/>
        <v>78000</v>
      </c>
      <c r="Z101" s="103">
        <f t="shared" si="34"/>
        <v>78000</v>
      </c>
      <c r="AA101" s="103">
        <f t="shared" si="34"/>
        <v>78000</v>
      </c>
      <c r="AB101" s="103">
        <f t="shared" si="34"/>
        <v>78000</v>
      </c>
      <c r="AC101" s="103">
        <f t="shared" si="34"/>
        <v>78000</v>
      </c>
      <c r="AD101" s="103">
        <f t="shared" si="34"/>
        <v>78000</v>
      </c>
      <c r="AE101" s="103">
        <f t="shared" si="34"/>
        <v>78000</v>
      </c>
      <c r="AF101" s="103">
        <f t="shared" si="34"/>
        <v>78000</v>
      </c>
      <c r="AG101" s="103">
        <f t="shared" si="34"/>
        <v>78000</v>
      </c>
      <c r="AH101" s="103">
        <f t="shared" si="34"/>
        <v>78000</v>
      </c>
      <c r="AI101" s="103">
        <f t="shared" si="34"/>
        <v>78000</v>
      </c>
      <c r="AJ101" s="103">
        <f t="shared" si="34"/>
        <v>78000</v>
      </c>
      <c r="AK101" s="103">
        <f t="shared" si="34"/>
        <v>78000</v>
      </c>
      <c r="AL101" s="103">
        <f t="shared" si="34"/>
        <v>78000</v>
      </c>
      <c r="AM101" s="103">
        <f t="shared" si="34"/>
        <v>78000</v>
      </c>
      <c r="AN101" s="103">
        <f t="shared" si="34"/>
        <v>78000</v>
      </c>
      <c r="AO101" s="103">
        <f t="shared" si="34"/>
        <v>78000</v>
      </c>
      <c r="AP101" s="103">
        <f t="shared" si="34"/>
        <v>78000</v>
      </c>
      <c r="AQ101" s="103">
        <f t="shared" si="34"/>
        <v>78000</v>
      </c>
      <c r="AR101" s="103">
        <f t="shared" si="34"/>
        <v>0</v>
      </c>
      <c r="AS101" s="104">
        <f t="shared" si="34"/>
        <v>0</v>
      </c>
      <c r="AT101" s="104">
        <f t="shared" si="34"/>
        <v>0</v>
      </c>
    </row>
    <row r="102" spans="1:46" ht="30" customHeight="1" x14ac:dyDescent="0.25">
      <c r="A102" s="105" t="s">
        <v>0</v>
      </c>
      <c r="B102" s="106" t="s">
        <v>5</v>
      </c>
      <c r="C102" s="107" t="s">
        <v>141</v>
      </c>
      <c r="D102" s="108">
        <v>1</v>
      </c>
      <c r="E102" s="109">
        <v>60000</v>
      </c>
      <c r="F102" s="113"/>
      <c r="G102" s="113"/>
      <c r="H102" s="111">
        <f t="shared" si="32"/>
        <v>72000</v>
      </c>
      <c r="I102" s="112">
        <v>2</v>
      </c>
      <c r="J102" s="112">
        <v>3</v>
      </c>
      <c r="K102" s="112">
        <v>1</v>
      </c>
      <c r="L102" s="250" t="s">
        <v>449</v>
      </c>
      <c r="M102" s="251"/>
      <c r="N102" s="252"/>
      <c r="P102" s="249"/>
      <c r="Q102" s="104">
        <f t="shared" ref="Q102:AT102" si="35">IF(Q$32&lt;$I102,0,IF(Q$32=$I102,$H102,IF(Q$32&gt;((($J102-1)*$K102)+$I102),0,IF(ROUND((Q$32-$I102)/$K102,0)=ROUND((Q$32-$I102)/$K102,1),$H102,0))))</f>
        <v>0</v>
      </c>
      <c r="R102" s="103">
        <f t="shared" si="35"/>
        <v>72000</v>
      </c>
      <c r="S102" s="103">
        <f t="shared" si="35"/>
        <v>72000</v>
      </c>
      <c r="T102" s="103">
        <f t="shared" si="35"/>
        <v>72000</v>
      </c>
      <c r="U102" s="104">
        <f t="shared" si="35"/>
        <v>0</v>
      </c>
      <c r="V102" s="104">
        <f t="shared" si="35"/>
        <v>0</v>
      </c>
      <c r="W102" s="104">
        <f t="shared" si="35"/>
        <v>0</v>
      </c>
      <c r="X102" s="104">
        <f t="shared" si="35"/>
        <v>0</v>
      </c>
      <c r="Y102" s="104">
        <f t="shared" si="35"/>
        <v>0</v>
      </c>
      <c r="Z102" s="104">
        <f t="shared" si="35"/>
        <v>0</v>
      </c>
      <c r="AA102" s="104">
        <f t="shared" si="35"/>
        <v>0</v>
      </c>
      <c r="AB102" s="104">
        <f t="shared" si="35"/>
        <v>0</v>
      </c>
      <c r="AC102" s="104">
        <f t="shared" si="35"/>
        <v>0</v>
      </c>
      <c r="AD102" s="104">
        <f t="shared" si="35"/>
        <v>0</v>
      </c>
      <c r="AE102" s="104">
        <f t="shared" si="35"/>
        <v>0</v>
      </c>
      <c r="AF102" s="104">
        <f t="shared" si="35"/>
        <v>0</v>
      </c>
      <c r="AG102" s="104">
        <f t="shared" si="35"/>
        <v>0</v>
      </c>
      <c r="AH102" s="104">
        <f t="shared" si="35"/>
        <v>0</v>
      </c>
      <c r="AI102" s="104">
        <f t="shared" si="35"/>
        <v>0</v>
      </c>
      <c r="AJ102" s="104">
        <f t="shared" si="35"/>
        <v>0</v>
      </c>
      <c r="AK102" s="104">
        <f t="shared" si="35"/>
        <v>0</v>
      </c>
      <c r="AL102" s="104">
        <f t="shared" si="35"/>
        <v>0</v>
      </c>
      <c r="AM102" s="104">
        <f t="shared" si="35"/>
        <v>0</v>
      </c>
      <c r="AN102" s="104">
        <f t="shared" si="35"/>
        <v>0</v>
      </c>
      <c r="AO102" s="104">
        <f t="shared" si="35"/>
        <v>0</v>
      </c>
      <c r="AP102" s="104">
        <f t="shared" si="35"/>
        <v>0</v>
      </c>
      <c r="AQ102" s="104">
        <f t="shared" si="35"/>
        <v>0</v>
      </c>
      <c r="AR102" s="104">
        <f t="shared" si="35"/>
        <v>0</v>
      </c>
      <c r="AS102" s="104">
        <f t="shared" si="35"/>
        <v>0</v>
      </c>
      <c r="AT102" s="104">
        <f t="shared" si="35"/>
        <v>0</v>
      </c>
    </row>
    <row r="103" spans="1:46" ht="30" customHeight="1" x14ac:dyDescent="0.25">
      <c r="A103" s="105" t="s">
        <v>12</v>
      </c>
      <c r="B103" s="106" t="s">
        <v>450</v>
      </c>
      <c r="C103" s="107" t="s">
        <v>451</v>
      </c>
      <c r="D103" s="108">
        <v>120</v>
      </c>
      <c r="E103" s="114">
        <v>1050</v>
      </c>
      <c r="F103" s="113"/>
      <c r="G103" s="113"/>
      <c r="H103" s="111">
        <f t="shared" ref="H103:H104" si="36">D103*E103</f>
        <v>126000</v>
      </c>
      <c r="I103" s="112">
        <v>1</v>
      </c>
      <c r="J103" s="112">
        <v>5</v>
      </c>
      <c r="K103" s="112">
        <v>1</v>
      </c>
      <c r="L103" s="250" t="s">
        <v>452</v>
      </c>
      <c r="M103" s="251"/>
      <c r="N103" s="252"/>
      <c r="P103" s="249"/>
      <c r="Q103" s="103">
        <f t="shared" ref="Q103:AT103" si="37">IF(Q$32&lt;$I103,0,IF(Q$32=$I103,$H103,IF(Q$32&gt;((($J103-1)*$K103)+$I103),0,IF(ROUND((Q$32-$I103)/$K103,0)=ROUND((Q$32-$I103)/$K103,1),$H103,0))))</f>
        <v>126000</v>
      </c>
      <c r="R103" s="103">
        <f t="shared" si="37"/>
        <v>126000</v>
      </c>
      <c r="S103" s="103">
        <f t="shared" si="37"/>
        <v>126000</v>
      </c>
      <c r="T103" s="103">
        <f t="shared" si="37"/>
        <v>126000</v>
      </c>
      <c r="U103" s="103">
        <f t="shared" si="37"/>
        <v>126000</v>
      </c>
      <c r="V103" s="104">
        <f t="shared" si="37"/>
        <v>0</v>
      </c>
      <c r="W103" s="104">
        <f t="shared" si="37"/>
        <v>0</v>
      </c>
      <c r="X103" s="104">
        <f t="shared" si="37"/>
        <v>0</v>
      </c>
      <c r="Y103" s="104">
        <f t="shared" si="37"/>
        <v>0</v>
      </c>
      <c r="Z103" s="104">
        <f t="shared" si="37"/>
        <v>0</v>
      </c>
      <c r="AA103" s="104">
        <f t="shared" si="37"/>
        <v>0</v>
      </c>
      <c r="AB103" s="104">
        <f t="shared" si="37"/>
        <v>0</v>
      </c>
      <c r="AC103" s="104">
        <f t="shared" si="37"/>
        <v>0</v>
      </c>
      <c r="AD103" s="104">
        <f t="shared" si="37"/>
        <v>0</v>
      </c>
      <c r="AE103" s="104">
        <f t="shared" si="37"/>
        <v>0</v>
      </c>
      <c r="AF103" s="104">
        <f t="shared" si="37"/>
        <v>0</v>
      </c>
      <c r="AG103" s="104">
        <f t="shared" si="37"/>
        <v>0</v>
      </c>
      <c r="AH103" s="104">
        <f t="shared" si="37"/>
        <v>0</v>
      </c>
      <c r="AI103" s="104">
        <f t="shared" si="37"/>
        <v>0</v>
      </c>
      <c r="AJ103" s="104">
        <f t="shared" si="37"/>
        <v>0</v>
      </c>
      <c r="AK103" s="104">
        <f t="shared" si="37"/>
        <v>0</v>
      </c>
      <c r="AL103" s="104">
        <f t="shared" si="37"/>
        <v>0</v>
      </c>
      <c r="AM103" s="104">
        <f t="shared" si="37"/>
        <v>0</v>
      </c>
      <c r="AN103" s="104">
        <f t="shared" si="37"/>
        <v>0</v>
      </c>
      <c r="AO103" s="104">
        <f t="shared" si="37"/>
        <v>0</v>
      </c>
      <c r="AP103" s="104">
        <f t="shared" si="37"/>
        <v>0</v>
      </c>
      <c r="AQ103" s="104">
        <f t="shared" si="37"/>
        <v>0</v>
      </c>
      <c r="AR103" s="104">
        <f t="shared" si="37"/>
        <v>0</v>
      </c>
      <c r="AS103" s="104">
        <f t="shared" si="37"/>
        <v>0</v>
      </c>
      <c r="AT103" s="104">
        <f t="shared" si="37"/>
        <v>0</v>
      </c>
    </row>
    <row r="104" spans="1:46" ht="49.5" customHeight="1" x14ac:dyDescent="0.25">
      <c r="A104" s="105" t="s">
        <v>12</v>
      </c>
      <c r="B104" s="106" t="s">
        <v>453</v>
      </c>
      <c r="C104" s="107" t="s">
        <v>454</v>
      </c>
      <c r="D104" s="108">
        <v>10</v>
      </c>
      <c r="E104" s="109">
        <v>1000</v>
      </c>
      <c r="F104" s="113"/>
      <c r="G104" s="113"/>
      <c r="H104" s="111">
        <f t="shared" si="36"/>
        <v>10000</v>
      </c>
      <c r="I104" s="112">
        <v>1</v>
      </c>
      <c r="J104" s="112">
        <v>1</v>
      </c>
      <c r="K104" s="112">
        <v>1</v>
      </c>
      <c r="L104" s="250" t="s">
        <v>455</v>
      </c>
      <c r="M104" s="251"/>
      <c r="N104" s="252"/>
      <c r="P104" s="249"/>
      <c r="Q104" s="103">
        <f t="shared" ref="Q104:AT104" si="38">IF(Q$32&lt;$I104,0,IF(Q$32=$I104,$H104,IF(Q$32&gt;((($J104-1)*$K104)+$I104),0,IF(ROUND((Q$32-$I104)/$K104,0)=ROUND((Q$32-$I104)/$K104,1),$H104,0))))</f>
        <v>10000</v>
      </c>
      <c r="R104" s="104">
        <f t="shared" si="38"/>
        <v>0</v>
      </c>
      <c r="S104" s="104">
        <f t="shared" si="38"/>
        <v>0</v>
      </c>
      <c r="T104" s="104">
        <f t="shared" si="38"/>
        <v>0</v>
      </c>
      <c r="U104" s="104">
        <f t="shared" si="38"/>
        <v>0</v>
      </c>
      <c r="V104" s="104">
        <f t="shared" si="38"/>
        <v>0</v>
      </c>
      <c r="W104" s="104">
        <f t="shared" si="38"/>
        <v>0</v>
      </c>
      <c r="X104" s="104">
        <f t="shared" si="38"/>
        <v>0</v>
      </c>
      <c r="Y104" s="104">
        <f t="shared" si="38"/>
        <v>0</v>
      </c>
      <c r="Z104" s="104">
        <f t="shared" si="38"/>
        <v>0</v>
      </c>
      <c r="AA104" s="104">
        <f t="shared" si="38"/>
        <v>0</v>
      </c>
      <c r="AB104" s="104">
        <f t="shared" si="38"/>
        <v>0</v>
      </c>
      <c r="AC104" s="104">
        <f t="shared" si="38"/>
        <v>0</v>
      </c>
      <c r="AD104" s="104">
        <f t="shared" si="38"/>
        <v>0</v>
      </c>
      <c r="AE104" s="104">
        <f t="shared" si="38"/>
        <v>0</v>
      </c>
      <c r="AF104" s="104">
        <f t="shared" si="38"/>
        <v>0</v>
      </c>
      <c r="AG104" s="104">
        <f t="shared" si="38"/>
        <v>0</v>
      </c>
      <c r="AH104" s="104">
        <f t="shared" si="38"/>
        <v>0</v>
      </c>
      <c r="AI104" s="104">
        <f t="shared" si="38"/>
        <v>0</v>
      </c>
      <c r="AJ104" s="104">
        <f t="shared" si="38"/>
        <v>0</v>
      </c>
      <c r="AK104" s="104">
        <f t="shared" si="38"/>
        <v>0</v>
      </c>
      <c r="AL104" s="104">
        <f t="shared" si="38"/>
        <v>0</v>
      </c>
      <c r="AM104" s="104">
        <f t="shared" si="38"/>
        <v>0</v>
      </c>
      <c r="AN104" s="104">
        <f t="shared" si="38"/>
        <v>0</v>
      </c>
      <c r="AO104" s="104">
        <f t="shared" si="38"/>
        <v>0</v>
      </c>
      <c r="AP104" s="104">
        <f t="shared" si="38"/>
        <v>0</v>
      </c>
      <c r="AQ104" s="104">
        <f t="shared" si="38"/>
        <v>0</v>
      </c>
      <c r="AR104" s="104">
        <f t="shared" si="38"/>
        <v>0</v>
      </c>
      <c r="AS104" s="104">
        <f t="shared" si="38"/>
        <v>0</v>
      </c>
      <c r="AT104" s="104">
        <f t="shared" si="38"/>
        <v>0</v>
      </c>
    </row>
    <row r="105" spans="1:46" ht="30" customHeight="1" x14ac:dyDescent="0.25">
      <c r="A105" s="105" t="s">
        <v>0</v>
      </c>
      <c r="B105" s="106" t="s">
        <v>158</v>
      </c>
      <c r="C105" s="107" t="s">
        <v>141</v>
      </c>
      <c r="D105" s="108">
        <v>1</v>
      </c>
      <c r="E105" s="114">
        <v>65000</v>
      </c>
      <c r="F105" s="113"/>
      <c r="G105" s="113"/>
      <c r="H105" s="111">
        <f>(D105*E105)*1.2</f>
        <v>78000</v>
      </c>
      <c r="I105" s="112">
        <v>2</v>
      </c>
      <c r="J105" s="112">
        <v>4</v>
      </c>
      <c r="K105" s="112">
        <v>1</v>
      </c>
      <c r="L105" s="250" t="s">
        <v>456</v>
      </c>
      <c r="M105" s="251"/>
      <c r="N105" s="252"/>
      <c r="P105" s="249"/>
      <c r="Q105" s="104">
        <f t="shared" ref="Q105:AT105" si="39">IF(Q$32&lt;$I105,0,IF(Q$32=$I105,$H105,IF(Q$32&gt;((($J105-1)*$K105)+$I105),0,IF(ROUND((Q$32-$I105)/$K105,0)=ROUND((Q$32-$I105)/$K105,1),$H105,0))))</f>
        <v>0</v>
      </c>
      <c r="R105" s="103">
        <f t="shared" si="39"/>
        <v>78000</v>
      </c>
      <c r="S105" s="103">
        <f t="shared" si="39"/>
        <v>78000</v>
      </c>
      <c r="T105" s="103">
        <f t="shared" si="39"/>
        <v>78000</v>
      </c>
      <c r="U105" s="103">
        <f t="shared" si="39"/>
        <v>78000</v>
      </c>
      <c r="V105" s="104">
        <f t="shared" si="39"/>
        <v>0</v>
      </c>
      <c r="W105" s="104">
        <f t="shared" si="39"/>
        <v>0</v>
      </c>
      <c r="X105" s="104">
        <f t="shared" si="39"/>
        <v>0</v>
      </c>
      <c r="Y105" s="104">
        <f t="shared" si="39"/>
        <v>0</v>
      </c>
      <c r="Z105" s="104">
        <f t="shared" si="39"/>
        <v>0</v>
      </c>
      <c r="AA105" s="104">
        <f t="shared" si="39"/>
        <v>0</v>
      </c>
      <c r="AB105" s="104">
        <f t="shared" si="39"/>
        <v>0</v>
      </c>
      <c r="AC105" s="104">
        <f t="shared" si="39"/>
        <v>0</v>
      </c>
      <c r="AD105" s="104">
        <f t="shared" si="39"/>
        <v>0</v>
      </c>
      <c r="AE105" s="104">
        <f t="shared" si="39"/>
        <v>0</v>
      </c>
      <c r="AF105" s="104">
        <f t="shared" si="39"/>
        <v>0</v>
      </c>
      <c r="AG105" s="104">
        <f t="shared" si="39"/>
        <v>0</v>
      </c>
      <c r="AH105" s="104">
        <f t="shared" si="39"/>
        <v>0</v>
      </c>
      <c r="AI105" s="104">
        <f t="shared" si="39"/>
        <v>0</v>
      </c>
      <c r="AJ105" s="104">
        <f t="shared" si="39"/>
        <v>0</v>
      </c>
      <c r="AK105" s="104">
        <f t="shared" si="39"/>
        <v>0</v>
      </c>
      <c r="AL105" s="104">
        <f t="shared" si="39"/>
        <v>0</v>
      </c>
      <c r="AM105" s="104">
        <f t="shared" si="39"/>
        <v>0</v>
      </c>
      <c r="AN105" s="104">
        <f t="shared" si="39"/>
        <v>0</v>
      </c>
      <c r="AO105" s="104">
        <f t="shared" si="39"/>
        <v>0</v>
      </c>
      <c r="AP105" s="104">
        <f t="shared" si="39"/>
        <v>0</v>
      </c>
      <c r="AQ105" s="104">
        <f t="shared" si="39"/>
        <v>0</v>
      </c>
      <c r="AR105" s="104">
        <f t="shared" si="39"/>
        <v>0</v>
      </c>
      <c r="AS105" s="104">
        <f t="shared" si="39"/>
        <v>0</v>
      </c>
      <c r="AT105" s="104">
        <f t="shared" si="39"/>
        <v>0</v>
      </c>
    </row>
    <row r="106" spans="1:46" ht="30" customHeight="1" x14ac:dyDescent="0.25">
      <c r="A106" s="105" t="s">
        <v>12</v>
      </c>
      <c r="B106" s="106" t="s">
        <v>457</v>
      </c>
      <c r="C106" s="107" t="s">
        <v>458</v>
      </c>
      <c r="D106" s="108">
        <v>1</v>
      </c>
      <c r="E106" s="108">
        <v>50000</v>
      </c>
      <c r="F106" s="113"/>
      <c r="G106" s="113"/>
      <c r="H106" s="111">
        <f t="shared" ref="H106:H108" si="40">D106*E106</f>
        <v>50000</v>
      </c>
      <c r="I106" s="112">
        <v>4</v>
      </c>
      <c r="J106" s="112">
        <v>2</v>
      </c>
      <c r="K106" s="112">
        <v>1</v>
      </c>
      <c r="L106" s="250" t="s">
        <v>459</v>
      </c>
      <c r="M106" s="251"/>
      <c r="N106" s="252"/>
      <c r="P106" s="249"/>
      <c r="Q106" s="104">
        <f t="shared" ref="Q106:AT106" si="41">IF(Q$32&lt;$I106,0,IF(Q$32=$I106,$H106,IF(Q$32&gt;((($J106-1)*$K106)+$I106),0,IF(ROUND((Q$32-$I106)/$K106,0)=ROUND((Q$32-$I106)/$K106,1),$H106,0))))</f>
        <v>0</v>
      </c>
      <c r="R106" s="104">
        <f t="shared" si="41"/>
        <v>0</v>
      </c>
      <c r="S106" s="104">
        <f t="shared" si="41"/>
        <v>0</v>
      </c>
      <c r="T106" s="103">
        <f t="shared" si="41"/>
        <v>50000</v>
      </c>
      <c r="U106" s="103">
        <f t="shared" si="41"/>
        <v>50000</v>
      </c>
      <c r="V106" s="104">
        <f t="shared" si="41"/>
        <v>0</v>
      </c>
      <c r="W106" s="104">
        <f t="shared" si="41"/>
        <v>0</v>
      </c>
      <c r="X106" s="104">
        <f t="shared" si="41"/>
        <v>0</v>
      </c>
      <c r="Y106" s="104">
        <f t="shared" si="41"/>
        <v>0</v>
      </c>
      <c r="Z106" s="104">
        <f t="shared" si="41"/>
        <v>0</v>
      </c>
      <c r="AA106" s="104">
        <f t="shared" si="41"/>
        <v>0</v>
      </c>
      <c r="AB106" s="104">
        <f t="shared" si="41"/>
        <v>0</v>
      </c>
      <c r="AC106" s="104">
        <f t="shared" si="41"/>
        <v>0</v>
      </c>
      <c r="AD106" s="104">
        <f t="shared" si="41"/>
        <v>0</v>
      </c>
      <c r="AE106" s="104">
        <f t="shared" si="41"/>
        <v>0</v>
      </c>
      <c r="AF106" s="104">
        <f t="shared" si="41"/>
        <v>0</v>
      </c>
      <c r="AG106" s="104">
        <f t="shared" si="41"/>
        <v>0</v>
      </c>
      <c r="AH106" s="104">
        <f t="shared" si="41"/>
        <v>0</v>
      </c>
      <c r="AI106" s="104">
        <f t="shared" si="41"/>
        <v>0</v>
      </c>
      <c r="AJ106" s="104">
        <f t="shared" si="41"/>
        <v>0</v>
      </c>
      <c r="AK106" s="104">
        <f t="shared" si="41"/>
        <v>0</v>
      </c>
      <c r="AL106" s="104">
        <f t="shared" si="41"/>
        <v>0</v>
      </c>
      <c r="AM106" s="104">
        <f t="shared" si="41"/>
        <v>0</v>
      </c>
      <c r="AN106" s="104">
        <f t="shared" si="41"/>
        <v>0</v>
      </c>
      <c r="AO106" s="104">
        <f t="shared" si="41"/>
        <v>0</v>
      </c>
      <c r="AP106" s="104">
        <f t="shared" si="41"/>
        <v>0</v>
      </c>
      <c r="AQ106" s="104">
        <f t="shared" si="41"/>
        <v>0</v>
      </c>
      <c r="AR106" s="104">
        <f t="shared" si="41"/>
        <v>0</v>
      </c>
      <c r="AS106" s="104">
        <f t="shared" si="41"/>
        <v>0</v>
      </c>
      <c r="AT106" s="104">
        <f t="shared" si="41"/>
        <v>0</v>
      </c>
    </row>
    <row r="107" spans="1:46" ht="30" customHeight="1" x14ac:dyDescent="0.25">
      <c r="A107" s="115" t="s">
        <v>12</v>
      </c>
      <c r="B107" s="106" t="s">
        <v>460</v>
      </c>
      <c r="C107" s="107" t="s">
        <v>458</v>
      </c>
      <c r="D107" s="108">
        <v>1</v>
      </c>
      <c r="E107" s="108">
        <v>500000</v>
      </c>
      <c r="F107" s="113"/>
      <c r="G107" s="113"/>
      <c r="H107" s="111">
        <f t="shared" si="40"/>
        <v>500000</v>
      </c>
      <c r="I107" s="112">
        <v>3</v>
      </c>
      <c r="J107" s="112">
        <v>2</v>
      </c>
      <c r="K107" s="112">
        <v>1</v>
      </c>
      <c r="L107" s="250" t="s">
        <v>461</v>
      </c>
      <c r="M107" s="251"/>
      <c r="N107" s="252"/>
      <c r="P107" s="249"/>
      <c r="Q107" s="104">
        <f t="shared" ref="Q107:AT107" si="42">IF(Q$32&lt;$I107,0,IF(Q$32=$I107,$H107,IF(Q$32&gt;((($J107-1)*$K107)+$I107),0,IF(ROUND((Q$32-$I107)/$K107,0)=ROUND((Q$32-$I107)/$K107,1),$H107,0))))</f>
        <v>0</v>
      </c>
      <c r="R107" s="104">
        <f t="shared" si="42"/>
        <v>0</v>
      </c>
      <c r="S107" s="103">
        <f t="shared" si="42"/>
        <v>500000</v>
      </c>
      <c r="T107" s="103">
        <f t="shared" si="42"/>
        <v>500000</v>
      </c>
      <c r="U107" s="104">
        <f t="shared" si="42"/>
        <v>0</v>
      </c>
      <c r="V107" s="104">
        <f t="shared" si="42"/>
        <v>0</v>
      </c>
      <c r="W107" s="104">
        <f t="shared" si="42"/>
        <v>0</v>
      </c>
      <c r="X107" s="104">
        <f t="shared" si="42"/>
        <v>0</v>
      </c>
      <c r="Y107" s="104">
        <f t="shared" si="42"/>
        <v>0</v>
      </c>
      <c r="Z107" s="104">
        <f t="shared" si="42"/>
        <v>0</v>
      </c>
      <c r="AA107" s="104">
        <f t="shared" si="42"/>
        <v>0</v>
      </c>
      <c r="AB107" s="104">
        <f t="shared" si="42"/>
        <v>0</v>
      </c>
      <c r="AC107" s="104">
        <f t="shared" si="42"/>
        <v>0</v>
      </c>
      <c r="AD107" s="104">
        <f t="shared" si="42"/>
        <v>0</v>
      </c>
      <c r="AE107" s="104">
        <f t="shared" si="42"/>
        <v>0</v>
      </c>
      <c r="AF107" s="104">
        <f t="shared" si="42"/>
        <v>0</v>
      </c>
      <c r="AG107" s="104">
        <f t="shared" si="42"/>
        <v>0</v>
      </c>
      <c r="AH107" s="104">
        <f t="shared" si="42"/>
        <v>0</v>
      </c>
      <c r="AI107" s="104">
        <f t="shared" si="42"/>
        <v>0</v>
      </c>
      <c r="AJ107" s="104">
        <f t="shared" si="42"/>
        <v>0</v>
      </c>
      <c r="AK107" s="104">
        <f t="shared" si="42"/>
        <v>0</v>
      </c>
      <c r="AL107" s="104">
        <f t="shared" si="42"/>
        <v>0</v>
      </c>
      <c r="AM107" s="104">
        <f t="shared" si="42"/>
        <v>0</v>
      </c>
      <c r="AN107" s="104">
        <f t="shared" si="42"/>
        <v>0</v>
      </c>
      <c r="AO107" s="104">
        <f t="shared" si="42"/>
        <v>0</v>
      </c>
      <c r="AP107" s="104">
        <f t="shared" si="42"/>
        <v>0</v>
      </c>
      <c r="AQ107" s="104">
        <f t="shared" si="42"/>
        <v>0</v>
      </c>
      <c r="AR107" s="104">
        <f t="shared" si="42"/>
        <v>0</v>
      </c>
      <c r="AS107" s="104">
        <f t="shared" si="42"/>
        <v>0</v>
      </c>
      <c r="AT107" s="104">
        <f t="shared" si="42"/>
        <v>0</v>
      </c>
    </row>
    <row r="108" spans="1:46" ht="30" customHeight="1" x14ac:dyDescent="0.25">
      <c r="A108" s="105" t="s">
        <v>12</v>
      </c>
      <c r="B108" s="106" t="s">
        <v>460</v>
      </c>
      <c r="C108" s="107" t="s">
        <v>454</v>
      </c>
      <c r="D108" s="108">
        <v>100</v>
      </c>
      <c r="E108" s="116">
        <v>300</v>
      </c>
      <c r="F108" s="113"/>
      <c r="G108" s="113"/>
      <c r="H108" s="111">
        <f t="shared" si="40"/>
        <v>30000</v>
      </c>
      <c r="I108" s="112">
        <v>1</v>
      </c>
      <c r="J108" s="112">
        <v>1</v>
      </c>
      <c r="K108" s="112">
        <v>1</v>
      </c>
      <c r="L108" s="250" t="s">
        <v>462</v>
      </c>
      <c r="M108" s="251"/>
      <c r="N108" s="252"/>
      <c r="P108" s="249"/>
      <c r="Q108" s="103">
        <f t="shared" ref="Q108:AT108" si="43">IF(Q$32&lt;$I108,0,IF(Q$32=$I108,$H108,IF(Q$32&gt;((($J108-1)*$K108)+$I108),0,IF(ROUND((Q$32-$I108)/$K108,0)=ROUND((Q$32-$I108)/$K108,1),$H108,0))))</f>
        <v>30000</v>
      </c>
      <c r="R108" s="104">
        <f t="shared" si="43"/>
        <v>0</v>
      </c>
      <c r="S108" s="104">
        <f t="shared" si="43"/>
        <v>0</v>
      </c>
      <c r="T108" s="104">
        <f t="shared" si="43"/>
        <v>0</v>
      </c>
      <c r="U108" s="104">
        <f t="shared" si="43"/>
        <v>0</v>
      </c>
      <c r="V108" s="104">
        <f t="shared" si="43"/>
        <v>0</v>
      </c>
      <c r="W108" s="104">
        <f t="shared" si="43"/>
        <v>0</v>
      </c>
      <c r="X108" s="104">
        <f t="shared" si="43"/>
        <v>0</v>
      </c>
      <c r="Y108" s="104">
        <f t="shared" si="43"/>
        <v>0</v>
      </c>
      <c r="Z108" s="104">
        <f t="shared" si="43"/>
        <v>0</v>
      </c>
      <c r="AA108" s="104">
        <f t="shared" si="43"/>
        <v>0</v>
      </c>
      <c r="AB108" s="104">
        <f t="shared" si="43"/>
        <v>0</v>
      </c>
      <c r="AC108" s="104">
        <f t="shared" si="43"/>
        <v>0</v>
      </c>
      <c r="AD108" s="104">
        <f t="shared" si="43"/>
        <v>0</v>
      </c>
      <c r="AE108" s="104">
        <f t="shared" si="43"/>
        <v>0</v>
      </c>
      <c r="AF108" s="104">
        <f t="shared" si="43"/>
        <v>0</v>
      </c>
      <c r="AG108" s="104">
        <f t="shared" si="43"/>
        <v>0</v>
      </c>
      <c r="AH108" s="104">
        <f t="shared" si="43"/>
        <v>0</v>
      </c>
      <c r="AI108" s="104">
        <f t="shared" si="43"/>
        <v>0</v>
      </c>
      <c r="AJ108" s="104">
        <f t="shared" si="43"/>
        <v>0</v>
      </c>
      <c r="AK108" s="104">
        <f t="shared" si="43"/>
        <v>0</v>
      </c>
      <c r="AL108" s="104">
        <f t="shared" si="43"/>
        <v>0</v>
      </c>
      <c r="AM108" s="104">
        <f t="shared" si="43"/>
        <v>0</v>
      </c>
      <c r="AN108" s="104">
        <f t="shared" si="43"/>
        <v>0</v>
      </c>
      <c r="AO108" s="104">
        <f t="shared" si="43"/>
        <v>0</v>
      </c>
      <c r="AP108" s="104">
        <f t="shared" si="43"/>
        <v>0</v>
      </c>
      <c r="AQ108" s="104">
        <f t="shared" si="43"/>
        <v>0</v>
      </c>
      <c r="AR108" s="104">
        <f t="shared" si="43"/>
        <v>0</v>
      </c>
      <c r="AS108" s="104">
        <f t="shared" si="43"/>
        <v>0</v>
      </c>
      <c r="AT108" s="104">
        <f t="shared" si="43"/>
        <v>0</v>
      </c>
    </row>
    <row r="109" spans="1:46" ht="65.25" customHeight="1" x14ac:dyDescent="0.25">
      <c r="A109" s="105" t="s">
        <v>0</v>
      </c>
      <c r="B109" s="106" t="s">
        <v>446</v>
      </c>
      <c r="C109" s="107" t="s">
        <v>141</v>
      </c>
      <c r="D109" s="108">
        <v>0.5</v>
      </c>
      <c r="E109" s="108">
        <v>45000</v>
      </c>
      <c r="F109" s="113"/>
      <c r="G109" s="113"/>
      <c r="H109" s="111">
        <f t="shared" ref="H109:H110" si="44">(D109*E109)*1.2</f>
        <v>27000</v>
      </c>
      <c r="I109" s="112">
        <v>1</v>
      </c>
      <c r="J109" s="142">
        <v>27</v>
      </c>
      <c r="K109" s="112">
        <v>1</v>
      </c>
      <c r="L109" s="250" t="s">
        <v>463</v>
      </c>
      <c r="M109" s="251"/>
      <c r="N109" s="252"/>
      <c r="P109" s="249"/>
      <c r="Q109" s="103">
        <f t="shared" ref="Q109:AT109" si="45">IF(Q$32&lt;$I109,0,IF(Q$32=$I109,$H109,IF(Q$32&gt;((($J109-1)*$K109)+$I109),0,IF(ROUND((Q$32-$I109)/$K109,0)=ROUND((Q$32-$I109)/$K109,1),$H109,0))))</f>
        <v>27000</v>
      </c>
      <c r="R109" s="103">
        <f t="shared" si="45"/>
        <v>27000</v>
      </c>
      <c r="S109" s="103">
        <f t="shared" si="45"/>
        <v>27000</v>
      </c>
      <c r="T109" s="103">
        <f t="shared" si="45"/>
        <v>27000</v>
      </c>
      <c r="U109" s="103">
        <f t="shared" si="45"/>
        <v>27000</v>
      </c>
      <c r="V109" s="103">
        <f t="shared" si="45"/>
        <v>27000</v>
      </c>
      <c r="W109" s="103">
        <f t="shared" si="45"/>
        <v>27000</v>
      </c>
      <c r="X109" s="103">
        <f t="shared" si="45"/>
        <v>27000</v>
      </c>
      <c r="Y109" s="103">
        <f t="shared" si="45"/>
        <v>27000</v>
      </c>
      <c r="Z109" s="103">
        <f t="shared" si="45"/>
        <v>27000</v>
      </c>
      <c r="AA109" s="103">
        <f t="shared" si="45"/>
        <v>27000</v>
      </c>
      <c r="AB109" s="103">
        <f t="shared" si="45"/>
        <v>27000</v>
      </c>
      <c r="AC109" s="103">
        <f t="shared" si="45"/>
        <v>27000</v>
      </c>
      <c r="AD109" s="103">
        <f t="shared" si="45"/>
        <v>27000</v>
      </c>
      <c r="AE109" s="103">
        <f t="shared" si="45"/>
        <v>27000</v>
      </c>
      <c r="AF109" s="103">
        <f t="shared" si="45"/>
        <v>27000</v>
      </c>
      <c r="AG109" s="103">
        <f t="shared" si="45"/>
        <v>27000</v>
      </c>
      <c r="AH109" s="103">
        <f t="shared" si="45"/>
        <v>27000</v>
      </c>
      <c r="AI109" s="103">
        <f t="shared" si="45"/>
        <v>27000</v>
      </c>
      <c r="AJ109" s="103">
        <f t="shared" si="45"/>
        <v>27000</v>
      </c>
      <c r="AK109" s="103">
        <f t="shared" si="45"/>
        <v>27000</v>
      </c>
      <c r="AL109" s="103">
        <f t="shared" si="45"/>
        <v>27000</v>
      </c>
      <c r="AM109" s="103">
        <f t="shared" si="45"/>
        <v>27000</v>
      </c>
      <c r="AN109" s="103">
        <f t="shared" si="45"/>
        <v>27000</v>
      </c>
      <c r="AO109" s="103">
        <f t="shared" si="45"/>
        <v>27000</v>
      </c>
      <c r="AP109" s="103">
        <f t="shared" si="45"/>
        <v>27000</v>
      </c>
      <c r="AQ109" s="103">
        <f t="shared" si="45"/>
        <v>27000</v>
      </c>
      <c r="AR109" s="103">
        <f t="shared" si="45"/>
        <v>0</v>
      </c>
      <c r="AS109" s="104">
        <f t="shared" si="45"/>
        <v>0</v>
      </c>
      <c r="AT109" s="104">
        <f t="shared" si="45"/>
        <v>0</v>
      </c>
    </row>
    <row r="110" spans="1:46" ht="30" customHeight="1" x14ac:dyDescent="0.25">
      <c r="A110" s="105" t="s">
        <v>0</v>
      </c>
      <c r="B110" s="106" t="s">
        <v>1</v>
      </c>
      <c r="C110" s="107" t="s">
        <v>141</v>
      </c>
      <c r="D110" s="108">
        <v>10</v>
      </c>
      <c r="E110" s="108">
        <v>25000</v>
      </c>
      <c r="F110" s="113"/>
      <c r="G110" s="113"/>
      <c r="H110" s="111">
        <f t="shared" si="44"/>
        <v>300000</v>
      </c>
      <c r="I110" s="112">
        <v>1</v>
      </c>
      <c r="J110" s="112">
        <v>5</v>
      </c>
      <c r="K110" s="112">
        <v>1</v>
      </c>
      <c r="L110" s="250" t="s">
        <v>464</v>
      </c>
      <c r="M110" s="251"/>
      <c r="N110" s="252"/>
      <c r="P110" s="249"/>
      <c r="Q110" s="103">
        <f t="shared" ref="Q110:AT110" si="46">IF(Q$32&lt;$I110,0,IF(Q$32=$I110,$H110,IF(Q$32&gt;((($J110-1)*$K110)+$I110),0,IF(ROUND((Q$32-$I110)/$K110,0)=ROUND((Q$32-$I110)/$K110,1),$H110,0))))</f>
        <v>300000</v>
      </c>
      <c r="R110" s="103">
        <f t="shared" si="46"/>
        <v>300000</v>
      </c>
      <c r="S110" s="103">
        <f t="shared" si="46"/>
        <v>300000</v>
      </c>
      <c r="T110" s="103">
        <f t="shared" si="46"/>
        <v>300000</v>
      </c>
      <c r="U110" s="103">
        <f t="shared" si="46"/>
        <v>300000</v>
      </c>
      <c r="V110" s="104">
        <f t="shared" si="46"/>
        <v>0</v>
      </c>
      <c r="W110" s="104">
        <f t="shared" si="46"/>
        <v>0</v>
      </c>
      <c r="X110" s="104">
        <f t="shared" si="46"/>
        <v>0</v>
      </c>
      <c r="Y110" s="104">
        <f t="shared" si="46"/>
        <v>0</v>
      </c>
      <c r="Z110" s="104">
        <f t="shared" si="46"/>
        <v>0</v>
      </c>
      <c r="AA110" s="104">
        <f t="shared" si="46"/>
        <v>0</v>
      </c>
      <c r="AB110" s="104">
        <f t="shared" si="46"/>
        <v>0</v>
      </c>
      <c r="AC110" s="104">
        <f t="shared" si="46"/>
        <v>0</v>
      </c>
      <c r="AD110" s="104">
        <f t="shared" si="46"/>
        <v>0</v>
      </c>
      <c r="AE110" s="104">
        <f t="shared" si="46"/>
        <v>0</v>
      </c>
      <c r="AF110" s="104">
        <f t="shared" si="46"/>
        <v>0</v>
      </c>
      <c r="AG110" s="104">
        <f t="shared" si="46"/>
        <v>0</v>
      </c>
      <c r="AH110" s="104">
        <f t="shared" si="46"/>
        <v>0</v>
      </c>
      <c r="AI110" s="104">
        <f t="shared" si="46"/>
        <v>0</v>
      </c>
      <c r="AJ110" s="104">
        <f t="shared" si="46"/>
        <v>0</v>
      </c>
      <c r="AK110" s="104">
        <f t="shared" si="46"/>
        <v>0</v>
      </c>
      <c r="AL110" s="104">
        <f t="shared" si="46"/>
        <v>0</v>
      </c>
      <c r="AM110" s="104">
        <f t="shared" si="46"/>
        <v>0</v>
      </c>
      <c r="AN110" s="104">
        <f t="shared" si="46"/>
        <v>0</v>
      </c>
      <c r="AO110" s="104">
        <f t="shared" si="46"/>
        <v>0</v>
      </c>
      <c r="AP110" s="104">
        <f t="shared" si="46"/>
        <v>0</v>
      </c>
      <c r="AQ110" s="104">
        <f t="shared" si="46"/>
        <v>0</v>
      </c>
      <c r="AR110" s="104">
        <f t="shared" si="46"/>
        <v>0</v>
      </c>
      <c r="AS110" s="104">
        <f t="shared" si="46"/>
        <v>0</v>
      </c>
      <c r="AT110" s="104">
        <f t="shared" si="46"/>
        <v>0</v>
      </c>
    </row>
    <row r="111" spans="1:46" ht="30" customHeight="1" x14ac:dyDescent="0.25">
      <c r="A111" s="105" t="s">
        <v>0</v>
      </c>
      <c r="B111" s="106" t="s">
        <v>465</v>
      </c>
      <c r="C111" s="107" t="s">
        <v>466</v>
      </c>
      <c r="D111" s="108">
        <v>320</v>
      </c>
      <c r="E111" s="108">
        <v>402</v>
      </c>
      <c r="F111" s="113"/>
      <c r="G111" s="113"/>
      <c r="H111" s="111">
        <f t="shared" ref="H111:H113" si="47">D111*E111</f>
        <v>128640</v>
      </c>
      <c r="I111" s="112">
        <v>2</v>
      </c>
      <c r="J111" s="112">
        <v>10</v>
      </c>
      <c r="K111" s="112">
        <v>5</v>
      </c>
      <c r="L111" s="250" t="s">
        <v>467</v>
      </c>
      <c r="M111" s="251"/>
      <c r="N111" s="252"/>
      <c r="P111" s="249"/>
      <c r="Q111" s="104">
        <f t="shared" ref="Q111:AT111" si="48">IF(Q$32&lt;$I111,0,IF(Q$32=$I111,$H111,IF(Q$32&gt;((($J111-1)*$K111)+$I111),0,IF(ROUND((Q$32-$I111)/$K111,0)=ROUND((Q$32-$I111)/$K111,1),$H111,0))))</f>
        <v>0</v>
      </c>
      <c r="R111" s="103">
        <f t="shared" si="48"/>
        <v>128640</v>
      </c>
      <c r="S111" s="104">
        <f t="shared" si="48"/>
        <v>0</v>
      </c>
      <c r="T111" s="104">
        <f t="shared" si="48"/>
        <v>0</v>
      </c>
      <c r="U111" s="104">
        <f t="shared" si="48"/>
        <v>0</v>
      </c>
      <c r="V111" s="104">
        <f t="shared" si="48"/>
        <v>0</v>
      </c>
      <c r="W111" s="103">
        <f t="shared" si="48"/>
        <v>128640</v>
      </c>
      <c r="X111" s="104">
        <f t="shared" si="48"/>
        <v>0</v>
      </c>
      <c r="Y111" s="104">
        <f t="shared" si="48"/>
        <v>0</v>
      </c>
      <c r="Z111" s="104">
        <f t="shared" si="48"/>
        <v>0</v>
      </c>
      <c r="AA111" s="104">
        <f t="shared" si="48"/>
        <v>0</v>
      </c>
      <c r="AB111" s="103">
        <f t="shared" si="48"/>
        <v>128640</v>
      </c>
      <c r="AC111" s="104">
        <f t="shared" si="48"/>
        <v>0</v>
      </c>
      <c r="AD111" s="104">
        <f t="shared" si="48"/>
        <v>0</v>
      </c>
      <c r="AE111" s="104">
        <f t="shared" si="48"/>
        <v>0</v>
      </c>
      <c r="AF111" s="104">
        <f t="shared" si="48"/>
        <v>0</v>
      </c>
      <c r="AG111" s="103">
        <f t="shared" si="48"/>
        <v>128640</v>
      </c>
      <c r="AH111" s="104">
        <f t="shared" si="48"/>
        <v>0</v>
      </c>
      <c r="AI111" s="104">
        <f t="shared" si="48"/>
        <v>0</v>
      </c>
      <c r="AJ111" s="104">
        <f t="shared" si="48"/>
        <v>0</v>
      </c>
      <c r="AK111" s="104">
        <f t="shared" si="48"/>
        <v>0</v>
      </c>
      <c r="AL111" s="103">
        <f t="shared" si="48"/>
        <v>128640</v>
      </c>
      <c r="AM111" s="104">
        <f t="shared" si="48"/>
        <v>0</v>
      </c>
      <c r="AN111" s="104">
        <f t="shared" si="48"/>
        <v>0</v>
      </c>
      <c r="AO111" s="104">
        <f t="shared" si="48"/>
        <v>0</v>
      </c>
      <c r="AP111" s="104">
        <f t="shared" si="48"/>
        <v>0</v>
      </c>
      <c r="AQ111" s="103">
        <f t="shared" si="48"/>
        <v>128640</v>
      </c>
      <c r="AR111" s="104">
        <f t="shared" si="48"/>
        <v>0</v>
      </c>
      <c r="AS111" s="104">
        <f t="shared" si="48"/>
        <v>0</v>
      </c>
      <c r="AT111" s="104">
        <f t="shared" si="48"/>
        <v>0</v>
      </c>
    </row>
    <row r="112" spans="1:46" ht="30" customHeight="1" x14ac:dyDescent="0.25">
      <c r="A112" s="105" t="s">
        <v>0</v>
      </c>
      <c r="B112" s="106" t="s">
        <v>465</v>
      </c>
      <c r="C112" s="107" t="s">
        <v>466</v>
      </c>
      <c r="D112" s="108">
        <v>320</v>
      </c>
      <c r="E112" s="108">
        <v>402</v>
      </c>
      <c r="F112" s="113"/>
      <c r="G112" s="113"/>
      <c r="H112" s="111">
        <f t="shared" si="47"/>
        <v>128640</v>
      </c>
      <c r="I112" s="142">
        <v>2</v>
      </c>
      <c r="J112" s="112">
        <v>10</v>
      </c>
      <c r="K112" s="112">
        <v>5</v>
      </c>
      <c r="L112" s="250" t="s">
        <v>468</v>
      </c>
      <c r="M112" s="251"/>
      <c r="N112" s="252"/>
      <c r="P112" s="249"/>
      <c r="Q112" s="104">
        <f t="shared" ref="Q112:AT112" si="49">IF(Q$32&lt;$I112,0,IF(Q$32=$I112,$H112,IF(Q$32&gt;((($J112-1)*$K112)+$I112),0,IF(ROUND((Q$32-$I112)/$K112,0)=ROUND((Q$32-$I112)/$K112,1),$H112,0))))</f>
        <v>0</v>
      </c>
      <c r="R112" s="103">
        <f t="shared" si="49"/>
        <v>128640</v>
      </c>
      <c r="S112" s="103">
        <f t="shared" si="49"/>
        <v>0</v>
      </c>
      <c r="T112" s="104">
        <f t="shared" si="49"/>
        <v>0</v>
      </c>
      <c r="U112" s="104">
        <f t="shared" si="49"/>
        <v>0</v>
      </c>
      <c r="V112" s="104">
        <f t="shared" si="49"/>
        <v>0</v>
      </c>
      <c r="W112" s="103">
        <f t="shared" si="49"/>
        <v>128640</v>
      </c>
      <c r="X112" s="103">
        <f t="shared" si="49"/>
        <v>0</v>
      </c>
      <c r="Y112" s="104">
        <f t="shared" si="49"/>
        <v>0</v>
      </c>
      <c r="Z112" s="104">
        <f t="shared" si="49"/>
        <v>0</v>
      </c>
      <c r="AA112" s="104">
        <f t="shared" si="49"/>
        <v>0</v>
      </c>
      <c r="AB112" s="103">
        <f t="shared" si="49"/>
        <v>128640</v>
      </c>
      <c r="AC112" s="103">
        <f t="shared" si="49"/>
        <v>0</v>
      </c>
      <c r="AD112" s="104">
        <f t="shared" si="49"/>
        <v>0</v>
      </c>
      <c r="AE112" s="104">
        <f t="shared" si="49"/>
        <v>0</v>
      </c>
      <c r="AF112" s="104">
        <f t="shared" si="49"/>
        <v>0</v>
      </c>
      <c r="AG112" s="103">
        <f t="shared" si="49"/>
        <v>128640</v>
      </c>
      <c r="AH112" s="103">
        <f t="shared" si="49"/>
        <v>0</v>
      </c>
      <c r="AI112" s="104">
        <f t="shared" si="49"/>
        <v>0</v>
      </c>
      <c r="AJ112" s="104">
        <f t="shared" si="49"/>
        <v>0</v>
      </c>
      <c r="AK112" s="104">
        <f t="shared" si="49"/>
        <v>0</v>
      </c>
      <c r="AL112" s="103">
        <f t="shared" si="49"/>
        <v>128640</v>
      </c>
      <c r="AM112" s="103">
        <f t="shared" si="49"/>
        <v>0</v>
      </c>
      <c r="AN112" s="104">
        <f t="shared" si="49"/>
        <v>0</v>
      </c>
      <c r="AO112" s="104">
        <f t="shared" si="49"/>
        <v>0</v>
      </c>
      <c r="AP112" s="104">
        <f t="shared" si="49"/>
        <v>0</v>
      </c>
      <c r="AQ112" s="103">
        <f t="shared" si="49"/>
        <v>128640</v>
      </c>
      <c r="AR112" s="103">
        <f t="shared" si="49"/>
        <v>0</v>
      </c>
      <c r="AS112" s="104">
        <f t="shared" si="49"/>
        <v>0</v>
      </c>
      <c r="AT112" s="104">
        <f t="shared" si="49"/>
        <v>0</v>
      </c>
    </row>
    <row r="113" spans="1:46" ht="30" customHeight="1" x14ac:dyDescent="0.25">
      <c r="A113" s="105" t="s">
        <v>12</v>
      </c>
      <c r="B113" s="176" t="s">
        <v>469</v>
      </c>
      <c r="C113" s="107" t="s">
        <v>451</v>
      </c>
      <c r="D113" s="108">
        <v>120</v>
      </c>
      <c r="E113" s="109">
        <v>900</v>
      </c>
      <c r="F113" s="113"/>
      <c r="G113" s="113"/>
      <c r="H113" s="111">
        <f t="shared" si="47"/>
        <v>108000</v>
      </c>
      <c r="I113" s="112">
        <v>1</v>
      </c>
      <c r="J113" s="112">
        <v>5</v>
      </c>
      <c r="K113" s="112">
        <v>1</v>
      </c>
      <c r="L113" s="250"/>
      <c r="M113" s="251"/>
      <c r="N113" s="252"/>
      <c r="P113" s="249"/>
      <c r="Q113" s="103">
        <f t="shared" ref="Q113:AT113" si="50">IF(Q$32&lt;$I113,0,IF(Q$32=$I113,$H113,IF(Q$32&gt;((($J113-1)*$K113)+$I113),0,IF(ROUND((Q$32-$I113)/$K113,0)=ROUND((Q$32-$I113)/$K113,1),$H113,0))))</f>
        <v>108000</v>
      </c>
      <c r="R113" s="103">
        <f t="shared" si="50"/>
        <v>108000</v>
      </c>
      <c r="S113" s="103">
        <f t="shared" si="50"/>
        <v>108000</v>
      </c>
      <c r="T113" s="103">
        <f t="shared" si="50"/>
        <v>108000</v>
      </c>
      <c r="U113" s="103">
        <f t="shared" si="50"/>
        <v>108000</v>
      </c>
      <c r="V113" s="104">
        <f t="shared" si="50"/>
        <v>0</v>
      </c>
      <c r="W113" s="104">
        <f t="shared" si="50"/>
        <v>0</v>
      </c>
      <c r="X113" s="104">
        <f t="shared" si="50"/>
        <v>0</v>
      </c>
      <c r="Y113" s="104">
        <f t="shared" si="50"/>
        <v>0</v>
      </c>
      <c r="Z113" s="104">
        <f t="shared" si="50"/>
        <v>0</v>
      </c>
      <c r="AA113" s="104">
        <f t="shared" si="50"/>
        <v>0</v>
      </c>
      <c r="AB113" s="104">
        <f t="shared" si="50"/>
        <v>0</v>
      </c>
      <c r="AC113" s="104">
        <f t="shared" si="50"/>
        <v>0</v>
      </c>
      <c r="AD113" s="104">
        <f t="shared" si="50"/>
        <v>0</v>
      </c>
      <c r="AE113" s="104">
        <f t="shared" si="50"/>
        <v>0</v>
      </c>
      <c r="AF113" s="104">
        <f t="shared" si="50"/>
        <v>0</v>
      </c>
      <c r="AG113" s="104">
        <f t="shared" si="50"/>
        <v>0</v>
      </c>
      <c r="AH113" s="104">
        <f t="shared" si="50"/>
        <v>0</v>
      </c>
      <c r="AI113" s="104">
        <f t="shared" si="50"/>
        <v>0</v>
      </c>
      <c r="AJ113" s="104">
        <f t="shared" si="50"/>
        <v>0</v>
      </c>
      <c r="AK113" s="104">
        <f t="shared" si="50"/>
        <v>0</v>
      </c>
      <c r="AL113" s="104">
        <f t="shared" si="50"/>
        <v>0</v>
      </c>
      <c r="AM113" s="104">
        <f t="shared" si="50"/>
        <v>0</v>
      </c>
      <c r="AN113" s="104">
        <f t="shared" si="50"/>
        <v>0</v>
      </c>
      <c r="AO113" s="104">
        <f t="shared" si="50"/>
        <v>0</v>
      </c>
      <c r="AP113" s="104">
        <f t="shared" si="50"/>
        <v>0</v>
      </c>
      <c r="AQ113" s="104">
        <f t="shared" si="50"/>
        <v>0</v>
      </c>
      <c r="AR113" s="104">
        <f t="shared" si="50"/>
        <v>0</v>
      </c>
      <c r="AS113" s="104">
        <f t="shared" si="50"/>
        <v>0</v>
      </c>
      <c r="AT113" s="104">
        <f t="shared" si="50"/>
        <v>0</v>
      </c>
    </row>
    <row r="114" spans="1:46" ht="30" customHeight="1" x14ac:dyDescent="0.25">
      <c r="A114" s="105" t="s">
        <v>0</v>
      </c>
      <c r="B114" s="106" t="s">
        <v>436</v>
      </c>
      <c r="C114" s="107" t="s">
        <v>141</v>
      </c>
      <c r="D114" s="108">
        <v>1</v>
      </c>
      <c r="E114" s="109">
        <v>70000</v>
      </c>
      <c r="F114" s="113"/>
      <c r="G114" s="113"/>
      <c r="H114" s="111">
        <f>(D114*E114)*1.2</f>
        <v>84000</v>
      </c>
      <c r="I114" s="112">
        <v>2</v>
      </c>
      <c r="J114" s="112">
        <v>26</v>
      </c>
      <c r="K114" s="112">
        <v>1</v>
      </c>
      <c r="L114" s="250" t="s">
        <v>437</v>
      </c>
      <c r="M114" s="251"/>
      <c r="N114" s="252"/>
      <c r="P114" s="249"/>
      <c r="Q114" s="104">
        <f t="shared" ref="Q114:AT114" si="51">IF(Q$32&lt;$I114,0,IF(Q$32=$I114,$H114,IF(Q$32&gt;((($J114-1)*$K114)+$I114),0,IF(ROUND((Q$32-$I114)/$K114,0)=ROUND((Q$32-$I114)/$K114,1),$H114,0))))</f>
        <v>0</v>
      </c>
      <c r="R114" s="103">
        <f t="shared" si="51"/>
        <v>84000</v>
      </c>
      <c r="S114" s="103">
        <f t="shared" si="51"/>
        <v>84000</v>
      </c>
      <c r="T114" s="103">
        <f t="shared" si="51"/>
        <v>84000</v>
      </c>
      <c r="U114" s="103">
        <f t="shared" si="51"/>
        <v>84000</v>
      </c>
      <c r="V114" s="103">
        <f t="shared" si="51"/>
        <v>84000</v>
      </c>
      <c r="W114" s="103">
        <f t="shared" si="51"/>
        <v>84000</v>
      </c>
      <c r="X114" s="103">
        <f t="shared" si="51"/>
        <v>84000</v>
      </c>
      <c r="Y114" s="103">
        <f t="shared" si="51"/>
        <v>84000</v>
      </c>
      <c r="Z114" s="103">
        <f t="shared" si="51"/>
        <v>84000</v>
      </c>
      <c r="AA114" s="103">
        <f t="shared" si="51"/>
        <v>84000</v>
      </c>
      <c r="AB114" s="103">
        <f t="shared" si="51"/>
        <v>84000</v>
      </c>
      <c r="AC114" s="103">
        <f t="shared" si="51"/>
        <v>84000</v>
      </c>
      <c r="AD114" s="103">
        <f t="shared" si="51"/>
        <v>84000</v>
      </c>
      <c r="AE114" s="103">
        <f t="shared" si="51"/>
        <v>84000</v>
      </c>
      <c r="AF114" s="103">
        <f t="shared" si="51"/>
        <v>84000</v>
      </c>
      <c r="AG114" s="103">
        <f t="shared" si="51"/>
        <v>84000</v>
      </c>
      <c r="AH114" s="103">
        <f t="shared" si="51"/>
        <v>84000</v>
      </c>
      <c r="AI114" s="103">
        <f t="shared" si="51"/>
        <v>84000</v>
      </c>
      <c r="AJ114" s="103">
        <f t="shared" si="51"/>
        <v>84000</v>
      </c>
      <c r="AK114" s="103">
        <f t="shared" si="51"/>
        <v>84000</v>
      </c>
      <c r="AL114" s="103">
        <f t="shared" si="51"/>
        <v>84000</v>
      </c>
      <c r="AM114" s="103">
        <f t="shared" si="51"/>
        <v>84000</v>
      </c>
      <c r="AN114" s="103">
        <f t="shared" si="51"/>
        <v>84000</v>
      </c>
      <c r="AO114" s="103">
        <f t="shared" si="51"/>
        <v>84000</v>
      </c>
      <c r="AP114" s="103">
        <f t="shared" si="51"/>
        <v>84000</v>
      </c>
      <c r="AQ114" s="103">
        <f t="shared" si="51"/>
        <v>84000</v>
      </c>
      <c r="AR114" s="104">
        <f t="shared" si="51"/>
        <v>0</v>
      </c>
      <c r="AS114" s="104">
        <f t="shared" si="51"/>
        <v>0</v>
      </c>
      <c r="AT114" s="104">
        <f t="shared" si="51"/>
        <v>0</v>
      </c>
    </row>
    <row r="115" spans="1:46" ht="30" customHeight="1" x14ac:dyDescent="0.25">
      <c r="A115" s="117"/>
      <c r="B115" s="118"/>
      <c r="C115" s="119"/>
      <c r="D115" s="120"/>
      <c r="E115" s="120"/>
      <c r="F115" s="121"/>
      <c r="G115" s="121"/>
      <c r="H115" s="122">
        <f>D115*E115</f>
        <v>0</v>
      </c>
      <c r="I115" s="123"/>
      <c r="J115" s="123"/>
      <c r="K115" s="123"/>
      <c r="L115" s="253"/>
      <c r="M115" s="254"/>
      <c r="N115" s="255"/>
      <c r="P115" s="249"/>
      <c r="Q115" s="104">
        <f t="shared" ref="Q115:AT115" si="52">IF(Q$32&lt;$I115,0,IF(Q$32=$I115,$H115,IF(Q$32&gt;((($J115-1)*$K115)+$I115),0,IF(ROUND((Q$32-$I115)/$K115,0)=ROUND((Q$32-$I115)/$K115,1),$H115,0))))</f>
        <v>0</v>
      </c>
      <c r="R115" s="104">
        <f t="shared" si="52"/>
        <v>0</v>
      </c>
      <c r="S115" s="104">
        <f t="shared" si="52"/>
        <v>0</v>
      </c>
      <c r="T115" s="104">
        <f t="shared" si="52"/>
        <v>0</v>
      </c>
      <c r="U115" s="104">
        <f t="shared" si="52"/>
        <v>0</v>
      </c>
      <c r="V115" s="104">
        <f t="shared" si="52"/>
        <v>0</v>
      </c>
      <c r="W115" s="104">
        <f t="shared" si="52"/>
        <v>0</v>
      </c>
      <c r="X115" s="104">
        <f t="shared" si="52"/>
        <v>0</v>
      </c>
      <c r="Y115" s="104">
        <f t="shared" si="52"/>
        <v>0</v>
      </c>
      <c r="Z115" s="104">
        <f t="shared" si="52"/>
        <v>0</v>
      </c>
      <c r="AA115" s="104">
        <f t="shared" si="52"/>
        <v>0</v>
      </c>
      <c r="AB115" s="104">
        <f t="shared" si="52"/>
        <v>0</v>
      </c>
      <c r="AC115" s="104">
        <f t="shared" si="52"/>
        <v>0</v>
      </c>
      <c r="AD115" s="104">
        <f t="shared" si="52"/>
        <v>0</v>
      </c>
      <c r="AE115" s="104">
        <f t="shared" si="52"/>
        <v>0</v>
      </c>
      <c r="AF115" s="104">
        <f t="shared" si="52"/>
        <v>0</v>
      </c>
      <c r="AG115" s="104">
        <f t="shared" si="52"/>
        <v>0</v>
      </c>
      <c r="AH115" s="104">
        <f t="shared" si="52"/>
        <v>0</v>
      </c>
      <c r="AI115" s="104">
        <f t="shared" si="52"/>
        <v>0</v>
      </c>
      <c r="AJ115" s="104">
        <f t="shared" si="52"/>
        <v>0</v>
      </c>
      <c r="AK115" s="104">
        <f t="shared" si="52"/>
        <v>0</v>
      </c>
      <c r="AL115" s="104">
        <f t="shared" si="52"/>
        <v>0</v>
      </c>
      <c r="AM115" s="104">
        <f t="shared" si="52"/>
        <v>0</v>
      </c>
      <c r="AN115" s="104">
        <f t="shared" si="52"/>
        <v>0</v>
      </c>
      <c r="AO115" s="104">
        <f t="shared" si="52"/>
        <v>0</v>
      </c>
      <c r="AP115" s="104">
        <f t="shared" si="52"/>
        <v>0</v>
      </c>
      <c r="AQ115" s="104">
        <f t="shared" si="52"/>
        <v>0</v>
      </c>
      <c r="AR115" s="104">
        <f t="shared" si="52"/>
        <v>0</v>
      </c>
      <c r="AS115" s="104">
        <f t="shared" si="52"/>
        <v>0</v>
      </c>
      <c r="AT115" s="104">
        <f t="shared" si="52"/>
        <v>0</v>
      </c>
    </row>
    <row r="116" spans="1:46" ht="30" customHeight="1" x14ac:dyDescent="0.25">
      <c r="P116" s="124" t="s">
        <v>53</v>
      </c>
      <c r="Q116" s="103">
        <f t="shared" ref="Q116:AT116" si="53">SUM(Q100:Q115)</f>
        <v>1219000</v>
      </c>
      <c r="R116" s="103">
        <f t="shared" si="53"/>
        <v>1670280</v>
      </c>
      <c r="S116" s="103">
        <f t="shared" si="53"/>
        <v>1913000</v>
      </c>
      <c r="T116" s="103">
        <f t="shared" si="53"/>
        <v>1963000</v>
      </c>
      <c r="U116" s="103">
        <f t="shared" si="53"/>
        <v>1391000</v>
      </c>
      <c r="V116" s="104">
        <f t="shared" si="53"/>
        <v>189000</v>
      </c>
      <c r="W116" s="104">
        <f t="shared" si="53"/>
        <v>446280</v>
      </c>
      <c r="X116" s="104">
        <f t="shared" si="53"/>
        <v>189000</v>
      </c>
      <c r="Y116" s="104">
        <f t="shared" si="53"/>
        <v>189000</v>
      </c>
      <c r="Z116" s="104">
        <f t="shared" si="53"/>
        <v>189000</v>
      </c>
      <c r="AA116" s="104">
        <f t="shared" si="53"/>
        <v>189000</v>
      </c>
      <c r="AB116" s="104">
        <f t="shared" si="53"/>
        <v>446280</v>
      </c>
      <c r="AC116" s="104">
        <f t="shared" si="53"/>
        <v>189000</v>
      </c>
      <c r="AD116" s="104">
        <f t="shared" si="53"/>
        <v>189000</v>
      </c>
      <c r="AE116" s="104">
        <f t="shared" si="53"/>
        <v>189000</v>
      </c>
      <c r="AF116" s="104">
        <f t="shared" si="53"/>
        <v>189000</v>
      </c>
      <c r="AG116" s="104">
        <f t="shared" si="53"/>
        <v>446280</v>
      </c>
      <c r="AH116" s="104">
        <f t="shared" si="53"/>
        <v>189000</v>
      </c>
      <c r="AI116" s="104">
        <f t="shared" si="53"/>
        <v>189000</v>
      </c>
      <c r="AJ116" s="104">
        <f t="shared" si="53"/>
        <v>189000</v>
      </c>
      <c r="AK116" s="104">
        <f t="shared" si="53"/>
        <v>189000</v>
      </c>
      <c r="AL116" s="104">
        <f t="shared" si="53"/>
        <v>446280</v>
      </c>
      <c r="AM116" s="104">
        <f t="shared" si="53"/>
        <v>189000</v>
      </c>
      <c r="AN116" s="104">
        <f t="shared" si="53"/>
        <v>189000</v>
      </c>
      <c r="AO116" s="104">
        <f t="shared" si="53"/>
        <v>189000</v>
      </c>
      <c r="AP116" s="104">
        <f t="shared" si="53"/>
        <v>189000</v>
      </c>
      <c r="AQ116" s="104">
        <f t="shared" si="53"/>
        <v>446280</v>
      </c>
      <c r="AR116" s="104">
        <f t="shared" si="53"/>
        <v>0</v>
      </c>
      <c r="AS116" s="104">
        <f t="shared" si="53"/>
        <v>0</v>
      </c>
      <c r="AT116" s="104">
        <f t="shared" si="53"/>
        <v>0</v>
      </c>
    </row>
    <row r="117" spans="1:46" ht="14.25" customHeight="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row>
    <row r="118" spans="1:46" ht="15" customHeight="1" x14ac:dyDescent="0.25">
      <c r="A118" s="269" t="s">
        <v>27</v>
      </c>
      <c r="B118" s="268"/>
      <c r="C118" s="268"/>
      <c r="D118" s="268"/>
      <c r="E118" s="268"/>
      <c r="F118" s="268"/>
      <c r="G118" s="268"/>
      <c r="H118" s="268"/>
      <c r="I118" s="268"/>
      <c r="J118" s="268"/>
      <c r="K118" s="268"/>
      <c r="L118" s="28"/>
      <c r="M118" s="29"/>
      <c r="N118" s="29"/>
      <c r="O118" s="29"/>
      <c r="P118" s="30"/>
      <c r="Q118" s="30"/>
      <c r="R118" s="30"/>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row>
    <row r="119" spans="1:46" ht="15" customHeight="1" x14ac:dyDescent="0.25">
      <c r="A119" s="32"/>
      <c r="B119" s="33"/>
      <c r="C119" s="33"/>
      <c r="D119" s="33"/>
      <c r="E119" s="33"/>
      <c r="F119" s="33"/>
      <c r="G119" s="34"/>
      <c r="H119" s="33"/>
      <c r="I119" s="33"/>
      <c r="J119" s="33"/>
      <c r="K119" s="33"/>
      <c r="L119" s="33"/>
      <c r="M119" s="33"/>
      <c r="N119" s="33"/>
      <c r="O119" s="33"/>
      <c r="P119" s="35"/>
      <c r="Q119" s="35"/>
      <c r="R119" s="35"/>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row>
    <row r="120" spans="1:46" ht="15" customHeight="1" x14ac:dyDescent="0.25">
      <c r="A120" s="37"/>
      <c r="B120" s="38"/>
      <c r="C120" s="38"/>
      <c r="D120" s="38"/>
      <c r="E120" s="38"/>
      <c r="F120" s="38"/>
      <c r="G120" s="39"/>
      <c r="H120" s="38"/>
      <c r="I120" s="38"/>
      <c r="J120" s="40"/>
      <c r="K120" s="10"/>
      <c r="L120" s="10"/>
      <c r="M120" s="10"/>
      <c r="N120" s="10"/>
      <c r="O120" s="10"/>
      <c r="P120" s="6"/>
      <c r="Q120" s="6"/>
      <c r="R120" s="6"/>
    </row>
    <row r="121" spans="1:46" ht="15" customHeight="1" x14ac:dyDescent="0.25">
      <c r="A121" s="11" t="s">
        <v>28</v>
      </c>
      <c r="B121" s="139"/>
      <c r="C121" s="12"/>
      <c r="D121" s="12"/>
      <c r="E121" s="12"/>
      <c r="F121" s="12"/>
      <c r="G121" s="206"/>
      <c r="H121" s="12"/>
      <c r="I121" s="12"/>
      <c r="J121" s="9"/>
      <c r="K121" s="10"/>
      <c r="L121" s="10"/>
      <c r="M121" s="10"/>
      <c r="N121" s="10"/>
      <c r="O121" s="10"/>
      <c r="P121" s="6"/>
      <c r="Q121" s="6"/>
      <c r="R121" s="6"/>
    </row>
    <row r="122" spans="1:46" ht="14.25" customHeight="1" x14ac:dyDescent="0.25">
      <c r="A122" s="11" t="s">
        <v>30</v>
      </c>
      <c r="B122" s="139"/>
      <c r="C122" s="8"/>
      <c r="D122" s="8"/>
      <c r="E122" s="8"/>
      <c r="F122" s="207"/>
      <c r="G122" s="8"/>
      <c r="H122" s="207"/>
      <c r="I122" s="8"/>
      <c r="J122" s="47"/>
      <c r="K122" s="48"/>
    </row>
    <row r="123" spans="1:46" ht="14.25" customHeight="1" x14ac:dyDescent="0.25">
      <c r="A123" s="11"/>
      <c r="B123" s="217"/>
      <c r="C123" s="217"/>
      <c r="D123" s="218"/>
      <c r="E123" s="217"/>
      <c r="F123" s="217"/>
      <c r="G123" s="217"/>
      <c r="H123" s="217"/>
      <c r="I123" s="217"/>
      <c r="J123" s="49"/>
      <c r="K123" s="50"/>
    </row>
    <row r="124" spans="1:46" ht="39" customHeight="1" x14ac:dyDescent="0.25">
      <c r="A124" s="158" t="s">
        <v>32</v>
      </c>
      <c r="B124" s="270" t="s">
        <v>470</v>
      </c>
      <c r="C124" s="251"/>
      <c r="D124" s="251"/>
      <c r="E124" s="251"/>
      <c r="F124" s="251"/>
      <c r="G124" s="251"/>
      <c r="H124" s="251"/>
      <c r="I124" s="257"/>
      <c r="J124" s="219"/>
      <c r="L124" s="271" t="s">
        <v>33</v>
      </c>
      <c r="M124" s="272"/>
    </row>
    <row r="125" spans="1:46" ht="15.75" customHeight="1" x14ac:dyDescent="0.25">
      <c r="A125" s="51" t="s">
        <v>34</v>
      </c>
      <c r="B125" s="312" t="s">
        <v>471</v>
      </c>
      <c r="C125" s="274"/>
      <c r="D125" s="274"/>
      <c r="E125" s="274"/>
      <c r="F125" s="274"/>
      <c r="G125" s="274"/>
      <c r="H125" s="274"/>
      <c r="I125" s="274"/>
      <c r="J125" s="208"/>
      <c r="L125" s="54" t="s">
        <v>25</v>
      </c>
      <c r="M125" s="55" t="s">
        <v>26</v>
      </c>
    </row>
    <row r="126" spans="1:46" x14ac:dyDescent="0.25">
      <c r="A126" s="51" t="s">
        <v>35</v>
      </c>
      <c r="B126" s="277" t="s">
        <v>427</v>
      </c>
      <c r="C126" s="268"/>
      <c r="D126" s="268"/>
      <c r="E126" s="268"/>
      <c r="F126" s="268"/>
      <c r="G126" s="268"/>
      <c r="H126" s="268"/>
      <c r="I126" s="268"/>
      <c r="J126" s="208"/>
      <c r="L126" s="56">
        <f>$L$10</f>
        <v>0</v>
      </c>
      <c r="M126" s="57">
        <f t="array" ref="M126">NPV(L126,Q153:AT153)</f>
        <v>5306205.1999999993</v>
      </c>
      <c r="O126" s="58"/>
    </row>
    <row r="127" spans="1:46" ht="15.75" customHeight="1" x14ac:dyDescent="0.25">
      <c r="A127" s="51" t="s">
        <v>36</v>
      </c>
      <c r="B127" s="284" t="s">
        <v>428</v>
      </c>
      <c r="C127" s="268"/>
      <c r="D127" s="268"/>
      <c r="E127" s="268"/>
      <c r="F127" s="268"/>
      <c r="G127" s="268"/>
      <c r="H127" s="268"/>
      <c r="I127" s="268"/>
      <c r="J127" s="208"/>
      <c r="L127" s="56">
        <f>$L$11</f>
        <v>0.03</v>
      </c>
      <c r="M127" s="57">
        <f t="array" ref="M127">NPV(L127,Q153:AT153)</f>
        <v>3659853.5353056705</v>
      </c>
    </row>
    <row r="128" spans="1:46" ht="14.25" customHeight="1" x14ac:dyDescent="0.25">
      <c r="A128" s="59"/>
      <c r="B128" s="60"/>
      <c r="C128" s="60"/>
      <c r="D128" s="60"/>
      <c r="E128" s="60"/>
      <c r="F128" s="61"/>
      <c r="G128" s="62"/>
      <c r="H128" s="209"/>
      <c r="I128" s="209"/>
      <c r="J128" s="210"/>
      <c r="L128" s="65">
        <f>$L$12</f>
        <v>7.0000000000000007E-2</v>
      </c>
      <c r="M128" s="66">
        <f t="array" ref="M128">NPV(L128,Q153:AT153)</f>
        <v>2449515.1949524451</v>
      </c>
    </row>
    <row r="129" spans="1:46" ht="14.25" customHeight="1" x14ac:dyDescent="0.25">
      <c r="A129" s="67"/>
      <c r="B129" s="48"/>
      <c r="C129" s="48"/>
      <c r="D129" s="48"/>
      <c r="E129" s="48"/>
      <c r="F129" s="50"/>
      <c r="G129" s="68"/>
    </row>
    <row r="130" spans="1:46" ht="14.25" customHeight="1" x14ac:dyDescent="0.25">
      <c r="A130" s="67"/>
      <c r="B130" s="48"/>
      <c r="C130" s="48"/>
      <c r="D130" s="48"/>
      <c r="E130" s="48"/>
      <c r="F130" s="50"/>
      <c r="G130" s="68"/>
      <c r="H130" s="69"/>
      <c r="I130" s="70"/>
      <c r="J130" s="71"/>
      <c r="K130" s="71"/>
    </row>
    <row r="131" spans="1:46" ht="15.75" customHeight="1" x14ac:dyDescent="0.25">
      <c r="A131" s="72" t="s">
        <v>37</v>
      </c>
      <c r="B131" s="73">
        <v>0.8</v>
      </c>
      <c r="C131" s="74" t="s">
        <v>472</v>
      </c>
      <c r="D131" s="74"/>
      <c r="E131" s="74"/>
      <c r="F131" s="75"/>
      <c r="H131" s="69"/>
      <c r="I131" s="70"/>
      <c r="J131" s="71"/>
      <c r="K131" s="71"/>
    </row>
    <row r="132" spans="1:46" ht="15" customHeight="1" x14ac:dyDescent="0.25">
      <c r="A132" s="76" t="s">
        <v>39</v>
      </c>
      <c r="B132" s="77">
        <v>0.5</v>
      </c>
      <c r="C132" s="44" t="s">
        <v>473</v>
      </c>
      <c r="D132" s="44"/>
      <c r="E132" s="44"/>
      <c r="F132" s="78"/>
      <c r="H132" s="69"/>
      <c r="I132" s="79"/>
      <c r="J132" s="58"/>
      <c r="K132" s="58"/>
      <c r="L132" s="80"/>
      <c r="M132" s="80"/>
      <c r="N132" s="80"/>
      <c r="O132" s="80"/>
    </row>
    <row r="133" spans="1:46" ht="14.25" customHeight="1" x14ac:dyDescent="0.25">
      <c r="A133" s="81" t="s">
        <v>41</v>
      </c>
      <c r="B133" s="82">
        <f>B131*B132</f>
        <v>0.4</v>
      </c>
      <c r="C133" s="83"/>
      <c r="D133" s="84"/>
      <c r="E133" s="84"/>
      <c r="F133" s="64"/>
      <c r="H133" s="69"/>
      <c r="I133" s="85"/>
      <c r="J133" s="86"/>
      <c r="K133" s="86"/>
    </row>
    <row r="134" spans="1:46" ht="14.25" customHeight="1" x14ac:dyDescent="0.25">
      <c r="H134" s="69"/>
      <c r="I134" s="85"/>
      <c r="J134" s="86"/>
      <c r="K134" s="86"/>
      <c r="L134" s="87"/>
      <c r="P134" s="88" t="s">
        <v>42</v>
      </c>
    </row>
    <row r="135" spans="1:46" ht="14.25" customHeight="1" x14ac:dyDescent="0.25">
      <c r="C135" s="33"/>
      <c r="D135" s="89"/>
      <c r="E135" s="89"/>
      <c r="L135" s="87"/>
      <c r="P135" s="88"/>
      <c r="Q135" s="267" t="s">
        <v>43</v>
      </c>
      <c r="R135" s="268"/>
      <c r="S135" s="268"/>
      <c r="T135" s="268"/>
      <c r="U135" s="268"/>
      <c r="V135" s="268"/>
      <c r="W135" s="268"/>
      <c r="X135" s="268"/>
      <c r="Y135" s="268"/>
      <c r="Z135" s="268"/>
      <c r="AA135" s="268"/>
      <c r="AB135" s="268"/>
      <c r="AC135" s="268"/>
      <c r="AD135" s="268"/>
      <c r="AE135" s="268"/>
      <c r="AF135" s="268"/>
      <c r="AG135" s="268"/>
      <c r="AH135" s="268"/>
      <c r="AI135" s="268"/>
      <c r="AJ135" s="268"/>
      <c r="AK135" s="268"/>
      <c r="AL135" s="268"/>
      <c r="AM135" s="268"/>
      <c r="AN135" s="268"/>
      <c r="AO135" s="268"/>
      <c r="AP135" s="268"/>
      <c r="AQ135" s="268"/>
      <c r="AR135" s="268"/>
      <c r="AS135" s="268"/>
      <c r="AT135" s="268"/>
    </row>
    <row r="136" spans="1:46" ht="14.25" customHeight="1" x14ac:dyDescent="0.25">
      <c r="A136" s="90" t="s">
        <v>44</v>
      </c>
      <c r="B136" s="91" t="s">
        <v>45</v>
      </c>
      <c r="C136" s="91" t="s">
        <v>16</v>
      </c>
      <c r="D136" s="92" t="s">
        <v>17</v>
      </c>
      <c r="E136" s="92" t="s">
        <v>46</v>
      </c>
      <c r="F136" s="91" t="s">
        <v>47</v>
      </c>
      <c r="G136" s="91" t="s">
        <v>48</v>
      </c>
      <c r="H136" s="93" t="s">
        <v>18</v>
      </c>
      <c r="I136" s="92" t="s">
        <v>19</v>
      </c>
      <c r="J136" s="92" t="s">
        <v>49</v>
      </c>
      <c r="K136" s="92" t="s">
        <v>50</v>
      </c>
      <c r="L136" s="259" t="s">
        <v>20</v>
      </c>
      <c r="M136" s="260"/>
      <c r="N136" s="261"/>
      <c r="Q136" s="94">
        <v>1</v>
      </c>
      <c r="R136" s="94">
        <v>2</v>
      </c>
      <c r="S136" s="94">
        <v>3</v>
      </c>
      <c r="T136" s="94">
        <v>4</v>
      </c>
      <c r="U136" s="94">
        <v>5</v>
      </c>
      <c r="V136" s="94">
        <v>6</v>
      </c>
      <c r="W136" s="94">
        <v>7</v>
      </c>
      <c r="X136" s="94">
        <v>8</v>
      </c>
      <c r="Y136" s="94">
        <v>9</v>
      </c>
      <c r="Z136" s="94">
        <v>10</v>
      </c>
      <c r="AA136" s="94">
        <v>11</v>
      </c>
      <c r="AB136" s="94">
        <v>12</v>
      </c>
      <c r="AC136" s="94">
        <v>13</v>
      </c>
      <c r="AD136" s="94">
        <v>14</v>
      </c>
      <c r="AE136" s="94">
        <v>15</v>
      </c>
      <c r="AF136" s="94">
        <v>16</v>
      </c>
      <c r="AG136" s="94">
        <v>17</v>
      </c>
      <c r="AH136" s="94">
        <v>18</v>
      </c>
      <c r="AI136" s="94">
        <v>19</v>
      </c>
      <c r="AJ136" s="94">
        <v>20</v>
      </c>
      <c r="AK136" s="94">
        <v>21</v>
      </c>
      <c r="AL136" s="94">
        <v>22</v>
      </c>
      <c r="AM136" s="94">
        <v>23</v>
      </c>
      <c r="AN136" s="94">
        <v>24</v>
      </c>
      <c r="AO136" s="94">
        <v>25</v>
      </c>
      <c r="AP136" s="94">
        <v>26</v>
      </c>
      <c r="AQ136" s="94">
        <v>27</v>
      </c>
      <c r="AR136" s="94">
        <v>28</v>
      </c>
      <c r="AS136" s="94">
        <v>29</v>
      </c>
      <c r="AT136" s="94">
        <v>30</v>
      </c>
    </row>
    <row r="137" spans="1:46" ht="49.5" customHeight="1" x14ac:dyDescent="0.25">
      <c r="A137" s="95" t="s">
        <v>0</v>
      </c>
      <c r="B137" s="96" t="s">
        <v>10</v>
      </c>
      <c r="C137" s="97" t="s">
        <v>141</v>
      </c>
      <c r="D137" s="98">
        <v>0.5</v>
      </c>
      <c r="E137" s="99">
        <v>111000</v>
      </c>
      <c r="F137" s="100"/>
      <c r="G137" s="100"/>
      <c r="H137" s="101">
        <f t="shared" ref="H137:H139" si="54">(D137*E137)*1.2</f>
        <v>66600</v>
      </c>
      <c r="I137" s="102">
        <v>1</v>
      </c>
      <c r="J137" s="102">
        <v>4</v>
      </c>
      <c r="K137" s="102">
        <v>1</v>
      </c>
      <c r="L137" s="286" t="s">
        <v>474</v>
      </c>
      <c r="M137" s="263"/>
      <c r="N137" s="258"/>
      <c r="P137" s="248" t="s">
        <v>51</v>
      </c>
      <c r="Q137" s="103">
        <f t="shared" ref="Q137:AT137" si="55">IF(Q$32&lt;$I137,0,IF(Q$32=$I137,$H137,IF(Q$32&gt;((($J137-1)*$K137)+$I137),0,IF(ROUND((Q$32-$I137)/$K137,0)=ROUND((Q$32-$I137)/$K137,1),$H137,0))))</f>
        <v>66600</v>
      </c>
      <c r="R137" s="103">
        <f t="shared" si="55"/>
        <v>66600</v>
      </c>
      <c r="S137" s="103">
        <f t="shared" si="55"/>
        <v>66600</v>
      </c>
      <c r="T137" s="103">
        <f t="shared" si="55"/>
        <v>66600</v>
      </c>
      <c r="U137" s="104">
        <f t="shared" si="55"/>
        <v>0</v>
      </c>
      <c r="V137" s="104">
        <f t="shared" si="55"/>
        <v>0</v>
      </c>
      <c r="W137" s="104">
        <f t="shared" si="55"/>
        <v>0</v>
      </c>
      <c r="X137" s="104">
        <f t="shared" si="55"/>
        <v>0</v>
      </c>
      <c r="Y137" s="104">
        <f t="shared" si="55"/>
        <v>0</v>
      </c>
      <c r="Z137" s="104">
        <f t="shared" si="55"/>
        <v>0</v>
      </c>
      <c r="AA137" s="104">
        <f t="shared" si="55"/>
        <v>0</v>
      </c>
      <c r="AB137" s="104">
        <f t="shared" si="55"/>
        <v>0</v>
      </c>
      <c r="AC137" s="104">
        <f t="shared" si="55"/>
        <v>0</v>
      </c>
      <c r="AD137" s="104">
        <f t="shared" si="55"/>
        <v>0</v>
      </c>
      <c r="AE137" s="104">
        <f t="shared" si="55"/>
        <v>0</v>
      </c>
      <c r="AF137" s="104">
        <f t="shared" si="55"/>
        <v>0</v>
      </c>
      <c r="AG137" s="104">
        <f t="shared" si="55"/>
        <v>0</v>
      </c>
      <c r="AH137" s="104">
        <f t="shared" si="55"/>
        <v>0</v>
      </c>
      <c r="AI137" s="104">
        <f t="shared" si="55"/>
        <v>0</v>
      </c>
      <c r="AJ137" s="104">
        <f t="shared" si="55"/>
        <v>0</v>
      </c>
      <c r="AK137" s="104">
        <f t="shared" si="55"/>
        <v>0</v>
      </c>
      <c r="AL137" s="104">
        <f t="shared" si="55"/>
        <v>0</v>
      </c>
      <c r="AM137" s="104">
        <f t="shared" si="55"/>
        <v>0</v>
      </c>
      <c r="AN137" s="104">
        <f t="shared" si="55"/>
        <v>0</v>
      </c>
      <c r="AO137" s="104">
        <f t="shared" si="55"/>
        <v>0</v>
      </c>
      <c r="AP137" s="104">
        <f t="shared" si="55"/>
        <v>0</v>
      </c>
      <c r="AQ137" s="104">
        <f t="shared" si="55"/>
        <v>0</v>
      </c>
      <c r="AR137" s="104">
        <f t="shared" si="55"/>
        <v>0</v>
      </c>
      <c r="AS137" s="104">
        <f t="shared" si="55"/>
        <v>0</v>
      </c>
      <c r="AT137" s="104">
        <f t="shared" si="55"/>
        <v>0</v>
      </c>
    </row>
    <row r="138" spans="1:46" ht="39" customHeight="1" x14ac:dyDescent="0.25">
      <c r="A138" s="105" t="s">
        <v>0</v>
      </c>
      <c r="B138" s="106" t="s">
        <v>11</v>
      </c>
      <c r="C138" s="107" t="s">
        <v>141</v>
      </c>
      <c r="D138" s="108">
        <v>1</v>
      </c>
      <c r="E138" s="109">
        <v>111500</v>
      </c>
      <c r="F138" s="110"/>
      <c r="G138" s="110"/>
      <c r="H138" s="111">
        <f t="shared" si="54"/>
        <v>133800</v>
      </c>
      <c r="I138" s="112">
        <v>1</v>
      </c>
      <c r="J138" s="112">
        <v>1</v>
      </c>
      <c r="K138" s="112">
        <v>1</v>
      </c>
      <c r="L138" s="250" t="s">
        <v>475</v>
      </c>
      <c r="M138" s="251"/>
      <c r="N138" s="252"/>
      <c r="P138" s="249"/>
      <c r="Q138" s="103">
        <f t="shared" ref="Q138:AT138" si="56">IF(Q$32&lt;$I138,0,IF(Q$32=$I138,$H138,IF(Q$32&gt;((($J138-1)*$K138)+$I138),0,IF(ROUND((Q$32-$I138)/$K138,0)=ROUND((Q$32-$I138)/$K138,1),$H138,0))))</f>
        <v>133800</v>
      </c>
      <c r="R138" s="104">
        <f t="shared" si="56"/>
        <v>0</v>
      </c>
      <c r="S138" s="104">
        <f t="shared" si="56"/>
        <v>0</v>
      </c>
      <c r="T138" s="104">
        <f t="shared" si="56"/>
        <v>0</v>
      </c>
      <c r="U138" s="104">
        <f t="shared" si="56"/>
        <v>0</v>
      </c>
      <c r="V138" s="104">
        <f t="shared" si="56"/>
        <v>0</v>
      </c>
      <c r="W138" s="104">
        <f t="shared" si="56"/>
        <v>0</v>
      </c>
      <c r="X138" s="104">
        <f t="shared" si="56"/>
        <v>0</v>
      </c>
      <c r="Y138" s="104">
        <f t="shared" si="56"/>
        <v>0</v>
      </c>
      <c r="Z138" s="104">
        <f t="shared" si="56"/>
        <v>0</v>
      </c>
      <c r="AA138" s="104">
        <f t="shared" si="56"/>
        <v>0</v>
      </c>
      <c r="AB138" s="104">
        <f t="shared" si="56"/>
        <v>0</v>
      </c>
      <c r="AC138" s="104">
        <f t="shared" si="56"/>
        <v>0</v>
      </c>
      <c r="AD138" s="104">
        <f t="shared" si="56"/>
        <v>0</v>
      </c>
      <c r="AE138" s="104">
        <f t="shared" si="56"/>
        <v>0</v>
      </c>
      <c r="AF138" s="104">
        <f t="shared" si="56"/>
        <v>0</v>
      </c>
      <c r="AG138" s="104">
        <f t="shared" si="56"/>
        <v>0</v>
      </c>
      <c r="AH138" s="104">
        <f t="shared" si="56"/>
        <v>0</v>
      </c>
      <c r="AI138" s="104">
        <f t="shared" si="56"/>
        <v>0</v>
      </c>
      <c r="AJ138" s="104">
        <f t="shared" si="56"/>
        <v>0</v>
      </c>
      <c r="AK138" s="104">
        <f t="shared" si="56"/>
        <v>0</v>
      </c>
      <c r="AL138" s="104">
        <f t="shared" si="56"/>
        <v>0</v>
      </c>
      <c r="AM138" s="104">
        <f t="shared" si="56"/>
        <v>0</v>
      </c>
      <c r="AN138" s="104">
        <f t="shared" si="56"/>
        <v>0</v>
      </c>
      <c r="AO138" s="104">
        <f t="shared" si="56"/>
        <v>0</v>
      </c>
      <c r="AP138" s="104">
        <f t="shared" si="56"/>
        <v>0</v>
      </c>
      <c r="AQ138" s="104">
        <f t="shared" si="56"/>
        <v>0</v>
      </c>
      <c r="AR138" s="104">
        <f t="shared" si="56"/>
        <v>0</v>
      </c>
      <c r="AS138" s="104">
        <f t="shared" si="56"/>
        <v>0</v>
      </c>
      <c r="AT138" s="104">
        <f t="shared" si="56"/>
        <v>0</v>
      </c>
    </row>
    <row r="139" spans="1:46" ht="30" customHeight="1" x14ac:dyDescent="0.25">
      <c r="A139" s="105" t="s">
        <v>0</v>
      </c>
      <c r="B139" s="106" t="s">
        <v>431</v>
      </c>
      <c r="C139" s="107" t="s">
        <v>141</v>
      </c>
      <c r="D139" s="108">
        <v>0.1</v>
      </c>
      <c r="E139" s="109">
        <v>65000</v>
      </c>
      <c r="F139" s="113"/>
      <c r="G139" s="113"/>
      <c r="H139" s="111">
        <f t="shared" si="54"/>
        <v>7800</v>
      </c>
      <c r="I139" s="112">
        <v>2</v>
      </c>
      <c r="J139" s="142">
        <v>26</v>
      </c>
      <c r="K139" s="112">
        <v>1</v>
      </c>
      <c r="L139" s="250" t="s">
        <v>432</v>
      </c>
      <c r="M139" s="251"/>
      <c r="N139" s="252"/>
      <c r="P139" s="249"/>
      <c r="Q139" s="104">
        <f t="shared" ref="Q139:AT139" si="57">IF(Q$32&lt;$I139,0,IF(Q$32=$I139,$H139,IF(Q$32&gt;((($J139-1)*$K139)+$I139),0,IF(ROUND((Q$32-$I139)/$K139,0)=ROUND((Q$32-$I139)/$K139,1),$H139,0))))</f>
        <v>0</v>
      </c>
      <c r="R139" s="103">
        <f t="shared" si="57"/>
        <v>7800</v>
      </c>
      <c r="S139" s="103">
        <f t="shared" si="57"/>
        <v>7800</v>
      </c>
      <c r="T139" s="103">
        <f t="shared" si="57"/>
        <v>7800</v>
      </c>
      <c r="U139" s="103">
        <f t="shared" si="57"/>
        <v>7800</v>
      </c>
      <c r="V139" s="103">
        <f t="shared" si="57"/>
        <v>7800</v>
      </c>
      <c r="W139" s="103">
        <f t="shared" si="57"/>
        <v>7800</v>
      </c>
      <c r="X139" s="103">
        <f t="shared" si="57"/>
        <v>7800</v>
      </c>
      <c r="Y139" s="103">
        <f t="shared" si="57"/>
        <v>7800</v>
      </c>
      <c r="Z139" s="103">
        <f t="shared" si="57"/>
        <v>7800</v>
      </c>
      <c r="AA139" s="103">
        <f t="shared" si="57"/>
        <v>7800</v>
      </c>
      <c r="AB139" s="103">
        <f t="shared" si="57"/>
        <v>7800</v>
      </c>
      <c r="AC139" s="103">
        <f t="shared" si="57"/>
        <v>7800</v>
      </c>
      <c r="AD139" s="103">
        <f t="shared" si="57"/>
        <v>7800</v>
      </c>
      <c r="AE139" s="103">
        <f t="shared" si="57"/>
        <v>7800</v>
      </c>
      <c r="AF139" s="103">
        <f t="shared" si="57"/>
        <v>7800</v>
      </c>
      <c r="AG139" s="103">
        <f t="shared" si="57"/>
        <v>7800</v>
      </c>
      <c r="AH139" s="103">
        <f t="shared" si="57"/>
        <v>7800</v>
      </c>
      <c r="AI139" s="103">
        <f t="shared" si="57"/>
        <v>7800</v>
      </c>
      <c r="AJ139" s="103">
        <f t="shared" si="57"/>
        <v>7800</v>
      </c>
      <c r="AK139" s="103">
        <f t="shared" si="57"/>
        <v>7800</v>
      </c>
      <c r="AL139" s="103">
        <f t="shared" si="57"/>
        <v>7800</v>
      </c>
      <c r="AM139" s="103">
        <f t="shared" si="57"/>
        <v>7800</v>
      </c>
      <c r="AN139" s="103">
        <f t="shared" si="57"/>
        <v>7800</v>
      </c>
      <c r="AO139" s="103">
        <f t="shared" si="57"/>
        <v>7800</v>
      </c>
      <c r="AP139" s="103">
        <f t="shared" si="57"/>
        <v>7800</v>
      </c>
      <c r="AQ139" s="103">
        <f t="shared" si="57"/>
        <v>7800</v>
      </c>
      <c r="AR139" s="103">
        <f t="shared" si="57"/>
        <v>0</v>
      </c>
      <c r="AS139" s="104">
        <f t="shared" si="57"/>
        <v>0</v>
      </c>
      <c r="AT139" s="104">
        <f t="shared" si="57"/>
        <v>0</v>
      </c>
    </row>
    <row r="140" spans="1:46" ht="30" customHeight="1" x14ac:dyDescent="0.25">
      <c r="A140" s="105" t="s">
        <v>12</v>
      </c>
      <c r="B140" s="106" t="s">
        <v>433</v>
      </c>
      <c r="C140" s="107" t="s">
        <v>434</v>
      </c>
      <c r="D140" s="108">
        <v>1</v>
      </c>
      <c r="E140" s="114">
        <v>20000</v>
      </c>
      <c r="F140" s="113"/>
      <c r="G140" s="113"/>
      <c r="H140" s="111">
        <f>D140*E140</f>
        <v>20000</v>
      </c>
      <c r="I140" s="112">
        <v>2</v>
      </c>
      <c r="J140" s="112">
        <v>1</v>
      </c>
      <c r="K140" s="112">
        <v>1</v>
      </c>
      <c r="L140" s="250" t="s">
        <v>435</v>
      </c>
      <c r="M140" s="251"/>
      <c r="N140" s="252"/>
      <c r="P140" s="249"/>
      <c r="Q140" s="104">
        <f t="shared" ref="Q140:AT140" si="58">IF(Q$32&lt;$I140,0,IF(Q$32=$I140,$H140,IF(Q$32&gt;((($J140-1)*$K140)+$I140),0,IF(ROUND((Q$32-$I140)/$K140,0)=ROUND((Q$32-$I140)/$K140,1),$H140,0))))</f>
        <v>0</v>
      </c>
      <c r="R140" s="103">
        <f t="shared" si="58"/>
        <v>20000</v>
      </c>
      <c r="S140" s="104">
        <f t="shared" si="58"/>
        <v>0</v>
      </c>
      <c r="T140" s="104">
        <f t="shared" si="58"/>
        <v>0</v>
      </c>
      <c r="U140" s="104">
        <f t="shared" si="58"/>
        <v>0</v>
      </c>
      <c r="V140" s="104">
        <f t="shared" si="58"/>
        <v>0</v>
      </c>
      <c r="W140" s="104">
        <f t="shared" si="58"/>
        <v>0</v>
      </c>
      <c r="X140" s="104">
        <f t="shared" si="58"/>
        <v>0</v>
      </c>
      <c r="Y140" s="104">
        <f t="shared" si="58"/>
        <v>0</v>
      </c>
      <c r="Z140" s="104">
        <f t="shared" si="58"/>
        <v>0</v>
      </c>
      <c r="AA140" s="104">
        <f t="shared" si="58"/>
        <v>0</v>
      </c>
      <c r="AB140" s="104">
        <f t="shared" si="58"/>
        <v>0</v>
      </c>
      <c r="AC140" s="104">
        <f t="shared" si="58"/>
        <v>0</v>
      </c>
      <c r="AD140" s="104">
        <f t="shared" si="58"/>
        <v>0</v>
      </c>
      <c r="AE140" s="104">
        <f t="shared" si="58"/>
        <v>0</v>
      </c>
      <c r="AF140" s="104">
        <f t="shared" si="58"/>
        <v>0</v>
      </c>
      <c r="AG140" s="104">
        <f t="shared" si="58"/>
        <v>0</v>
      </c>
      <c r="AH140" s="104">
        <f t="shared" si="58"/>
        <v>0</v>
      </c>
      <c r="AI140" s="104">
        <f t="shared" si="58"/>
        <v>0</v>
      </c>
      <c r="AJ140" s="104">
        <f t="shared" si="58"/>
        <v>0</v>
      </c>
      <c r="AK140" s="104">
        <f t="shared" si="58"/>
        <v>0</v>
      </c>
      <c r="AL140" s="104">
        <f t="shared" si="58"/>
        <v>0</v>
      </c>
      <c r="AM140" s="104">
        <f t="shared" si="58"/>
        <v>0</v>
      </c>
      <c r="AN140" s="104">
        <f t="shared" si="58"/>
        <v>0</v>
      </c>
      <c r="AO140" s="104">
        <f t="shared" si="58"/>
        <v>0</v>
      </c>
      <c r="AP140" s="104">
        <f t="shared" si="58"/>
        <v>0</v>
      </c>
      <c r="AQ140" s="104">
        <f t="shared" si="58"/>
        <v>0</v>
      </c>
      <c r="AR140" s="104">
        <f t="shared" si="58"/>
        <v>0</v>
      </c>
      <c r="AS140" s="104">
        <f t="shared" si="58"/>
        <v>0</v>
      </c>
      <c r="AT140" s="104">
        <f t="shared" si="58"/>
        <v>0</v>
      </c>
    </row>
    <row r="141" spans="1:46" ht="30" customHeight="1" x14ac:dyDescent="0.25">
      <c r="A141" s="105" t="s">
        <v>0</v>
      </c>
      <c r="B141" s="106" t="s">
        <v>436</v>
      </c>
      <c r="C141" s="107" t="s">
        <v>141</v>
      </c>
      <c r="D141" s="108">
        <v>1</v>
      </c>
      <c r="E141" s="109">
        <v>70000</v>
      </c>
      <c r="F141" s="113"/>
      <c r="G141" s="113"/>
      <c r="H141" s="111">
        <f>(D141*E141)*1.2</f>
        <v>84000</v>
      </c>
      <c r="I141" s="112">
        <v>3</v>
      </c>
      <c r="J141" s="142">
        <v>25</v>
      </c>
      <c r="K141" s="112">
        <v>1</v>
      </c>
      <c r="L141" s="250" t="s">
        <v>437</v>
      </c>
      <c r="M141" s="251"/>
      <c r="N141" s="252"/>
      <c r="P141" s="249"/>
      <c r="Q141" s="104">
        <f t="shared" ref="Q141:AT141" si="59">IF(Q$32&lt;$I141,0,IF(Q$32=$I141,$H141,IF(Q$32&gt;((($J141-1)*$K141)+$I141),0,IF(ROUND((Q$32-$I141)/$K141,0)=ROUND((Q$32-$I141)/$K141,1),$H141,0))))</f>
        <v>0</v>
      </c>
      <c r="R141" s="104">
        <f t="shared" si="59"/>
        <v>0</v>
      </c>
      <c r="S141" s="103">
        <f t="shared" si="59"/>
        <v>84000</v>
      </c>
      <c r="T141" s="103">
        <f t="shared" si="59"/>
        <v>84000</v>
      </c>
      <c r="U141" s="103">
        <f t="shared" si="59"/>
        <v>84000</v>
      </c>
      <c r="V141" s="103">
        <f t="shared" si="59"/>
        <v>84000</v>
      </c>
      <c r="W141" s="103">
        <f t="shared" si="59"/>
        <v>84000</v>
      </c>
      <c r="X141" s="103">
        <f t="shared" si="59"/>
        <v>84000</v>
      </c>
      <c r="Y141" s="103">
        <f t="shared" si="59"/>
        <v>84000</v>
      </c>
      <c r="Z141" s="103">
        <f t="shared" si="59"/>
        <v>84000</v>
      </c>
      <c r="AA141" s="103">
        <f t="shared" si="59"/>
        <v>84000</v>
      </c>
      <c r="AB141" s="103">
        <f t="shared" si="59"/>
        <v>84000</v>
      </c>
      <c r="AC141" s="103">
        <f t="shared" si="59"/>
        <v>84000</v>
      </c>
      <c r="AD141" s="103">
        <f t="shared" si="59"/>
        <v>84000</v>
      </c>
      <c r="AE141" s="103">
        <f t="shared" si="59"/>
        <v>84000</v>
      </c>
      <c r="AF141" s="103">
        <f t="shared" si="59"/>
        <v>84000</v>
      </c>
      <c r="AG141" s="103">
        <f t="shared" si="59"/>
        <v>84000</v>
      </c>
      <c r="AH141" s="103">
        <f t="shared" si="59"/>
        <v>84000</v>
      </c>
      <c r="AI141" s="103">
        <f t="shared" si="59"/>
        <v>84000</v>
      </c>
      <c r="AJ141" s="103">
        <f t="shared" si="59"/>
        <v>84000</v>
      </c>
      <c r="AK141" s="103">
        <f t="shared" si="59"/>
        <v>84000</v>
      </c>
      <c r="AL141" s="103">
        <f t="shared" si="59"/>
        <v>84000</v>
      </c>
      <c r="AM141" s="103">
        <f t="shared" si="59"/>
        <v>84000</v>
      </c>
      <c r="AN141" s="103">
        <f t="shared" si="59"/>
        <v>84000</v>
      </c>
      <c r="AO141" s="103">
        <f t="shared" si="59"/>
        <v>84000</v>
      </c>
      <c r="AP141" s="103">
        <f t="shared" si="59"/>
        <v>84000</v>
      </c>
      <c r="AQ141" s="103">
        <f t="shared" si="59"/>
        <v>84000</v>
      </c>
      <c r="AR141" s="103">
        <f t="shared" si="59"/>
        <v>0</v>
      </c>
      <c r="AS141" s="104">
        <f t="shared" si="59"/>
        <v>0</v>
      </c>
      <c r="AT141" s="104">
        <f t="shared" si="59"/>
        <v>0</v>
      </c>
    </row>
    <row r="142" spans="1:46" ht="30" customHeight="1" x14ac:dyDescent="0.25">
      <c r="A142" s="105" t="s">
        <v>12</v>
      </c>
      <c r="B142" s="212" t="s">
        <v>438</v>
      </c>
      <c r="C142" s="107" t="s">
        <v>176</v>
      </c>
      <c r="D142" s="108">
        <v>5</v>
      </c>
      <c r="E142" s="114">
        <f>8*(900/5)</f>
        <v>1440</v>
      </c>
      <c r="F142" s="113"/>
      <c r="G142" s="113"/>
      <c r="H142" s="111">
        <f>D142*E142</f>
        <v>7200</v>
      </c>
      <c r="I142" s="112">
        <v>3</v>
      </c>
      <c r="J142" s="142">
        <v>25</v>
      </c>
      <c r="K142" s="112">
        <v>1</v>
      </c>
      <c r="L142" s="250" t="s">
        <v>439</v>
      </c>
      <c r="M142" s="251"/>
      <c r="N142" s="252"/>
      <c r="P142" s="249"/>
      <c r="Q142" s="104">
        <f t="shared" ref="Q142:AT142" si="60">IF(Q$32&lt;$I142,0,IF(Q$32=$I142,$H142,IF(Q$32&gt;((($J142-1)*$K142)+$I142),0,IF(ROUND((Q$32-$I142)/$K142,0)=ROUND((Q$32-$I142)/$K142,1),$H142,0))))</f>
        <v>0</v>
      </c>
      <c r="R142" s="104">
        <f t="shared" si="60"/>
        <v>0</v>
      </c>
      <c r="S142" s="103">
        <f t="shared" si="60"/>
        <v>7200</v>
      </c>
      <c r="T142" s="103">
        <f t="shared" si="60"/>
        <v>7200</v>
      </c>
      <c r="U142" s="103">
        <f t="shared" si="60"/>
        <v>7200</v>
      </c>
      <c r="V142" s="103">
        <f t="shared" si="60"/>
        <v>7200</v>
      </c>
      <c r="W142" s="103">
        <f t="shared" si="60"/>
        <v>7200</v>
      </c>
      <c r="X142" s="103">
        <f t="shared" si="60"/>
        <v>7200</v>
      </c>
      <c r="Y142" s="103">
        <f t="shared" si="60"/>
        <v>7200</v>
      </c>
      <c r="Z142" s="103">
        <f t="shared" si="60"/>
        <v>7200</v>
      </c>
      <c r="AA142" s="103">
        <f t="shared" si="60"/>
        <v>7200</v>
      </c>
      <c r="AB142" s="103">
        <f t="shared" si="60"/>
        <v>7200</v>
      </c>
      <c r="AC142" s="103">
        <f t="shared" si="60"/>
        <v>7200</v>
      </c>
      <c r="AD142" s="103">
        <f t="shared" si="60"/>
        <v>7200</v>
      </c>
      <c r="AE142" s="103">
        <f t="shared" si="60"/>
        <v>7200</v>
      </c>
      <c r="AF142" s="103">
        <f t="shared" si="60"/>
        <v>7200</v>
      </c>
      <c r="AG142" s="103">
        <f t="shared" si="60"/>
        <v>7200</v>
      </c>
      <c r="AH142" s="103">
        <f t="shared" si="60"/>
        <v>7200</v>
      </c>
      <c r="AI142" s="103">
        <f t="shared" si="60"/>
        <v>7200</v>
      </c>
      <c r="AJ142" s="103">
        <f t="shared" si="60"/>
        <v>7200</v>
      </c>
      <c r="AK142" s="103">
        <f t="shared" si="60"/>
        <v>7200</v>
      </c>
      <c r="AL142" s="103">
        <f t="shared" si="60"/>
        <v>7200</v>
      </c>
      <c r="AM142" s="103">
        <f t="shared" si="60"/>
        <v>7200</v>
      </c>
      <c r="AN142" s="103">
        <f t="shared" si="60"/>
        <v>7200</v>
      </c>
      <c r="AO142" s="103">
        <f t="shared" si="60"/>
        <v>7200</v>
      </c>
      <c r="AP142" s="103">
        <f t="shared" si="60"/>
        <v>7200</v>
      </c>
      <c r="AQ142" s="103">
        <f t="shared" si="60"/>
        <v>7200</v>
      </c>
      <c r="AR142" s="103">
        <f t="shared" si="60"/>
        <v>0</v>
      </c>
      <c r="AS142" s="104">
        <f t="shared" si="60"/>
        <v>0</v>
      </c>
      <c r="AT142" s="104">
        <f t="shared" si="60"/>
        <v>0</v>
      </c>
    </row>
    <row r="143" spans="1:46" x14ac:dyDescent="0.25">
      <c r="A143" s="105" t="s">
        <v>0</v>
      </c>
      <c r="B143" s="106" t="s">
        <v>197</v>
      </c>
      <c r="C143" s="107" t="s">
        <v>141</v>
      </c>
      <c r="D143" s="108">
        <v>1</v>
      </c>
      <c r="E143" s="114">
        <v>74173</v>
      </c>
      <c r="F143" s="113"/>
      <c r="G143" s="113"/>
      <c r="H143" s="111">
        <f>(D143*E143)*1.2</f>
        <v>89007.599999999991</v>
      </c>
      <c r="I143" s="112">
        <v>1</v>
      </c>
      <c r="J143" s="112">
        <v>27</v>
      </c>
      <c r="K143" s="112">
        <v>1</v>
      </c>
      <c r="L143" s="250" t="s">
        <v>476</v>
      </c>
      <c r="M143" s="251"/>
      <c r="N143" s="252"/>
      <c r="P143" s="249"/>
      <c r="Q143" s="103">
        <f t="shared" ref="Q143:AT143" si="61">IF(Q$32&lt;$I143,0,IF(Q$32=$I143,$H143,IF(Q$32&gt;((($J143-1)*$K143)+$I143),0,IF(ROUND((Q$32-$I143)/$K143,0)=ROUND((Q$32-$I143)/$K143,1),$H143,0))))</f>
        <v>89007.599999999991</v>
      </c>
      <c r="R143" s="103">
        <f t="shared" si="61"/>
        <v>89007.599999999991</v>
      </c>
      <c r="S143" s="103">
        <f t="shared" si="61"/>
        <v>89007.599999999991</v>
      </c>
      <c r="T143" s="103">
        <f t="shared" si="61"/>
        <v>89007.599999999991</v>
      </c>
      <c r="U143" s="103">
        <f t="shared" si="61"/>
        <v>89007.599999999991</v>
      </c>
      <c r="V143" s="103">
        <f t="shared" si="61"/>
        <v>89007.599999999991</v>
      </c>
      <c r="W143" s="103">
        <f t="shared" si="61"/>
        <v>89007.599999999991</v>
      </c>
      <c r="X143" s="103">
        <f t="shared" si="61"/>
        <v>89007.599999999991</v>
      </c>
      <c r="Y143" s="103">
        <f t="shared" si="61"/>
        <v>89007.599999999991</v>
      </c>
      <c r="Z143" s="103">
        <f t="shared" si="61"/>
        <v>89007.599999999991</v>
      </c>
      <c r="AA143" s="103">
        <f t="shared" si="61"/>
        <v>89007.599999999991</v>
      </c>
      <c r="AB143" s="103">
        <f t="shared" si="61"/>
        <v>89007.599999999991</v>
      </c>
      <c r="AC143" s="103">
        <f t="shared" si="61"/>
        <v>89007.599999999991</v>
      </c>
      <c r="AD143" s="103">
        <f t="shared" si="61"/>
        <v>89007.599999999991</v>
      </c>
      <c r="AE143" s="103">
        <f t="shared" si="61"/>
        <v>89007.599999999991</v>
      </c>
      <c r="AF143" s="103">
        <f t="shared" si="61"/>
        <v>89007.599999999991</v>
      </c>
      <c r="AG143" s="103">
        <f t="shared" si="61"/>
        <v>89007.599999999991</v>
      </c>
      <c r="AH143" s="103">
        <f t="shared" si="61"/>
        <v>89007.599999999991</v>
      </c>
      <c r="AI143" s="103">
        <f t="shared" si="61"/>
        <v>89007.599999999991</v>
      </c>
      <c r="AJ143" s="103">
        <f t="shared" si="61"/>
        <v>89007.599999999991</v>
      </c>
      <c r="AK143" s="103">
        <f t="shared" si="61"/>
        <v>89007.599999999991</v>
      </c>
      <c r="AL143" s="103">
        <f t="shared" si="61"/>
        <v>89007.599999999991</v>
      </c>
      <c r="AM143" s="103">
        <f t="shared" si="61"/>
        <v>89007.599999999991</v>
      </c>
      <c r="AN143" s="103">
        <f t="shared" si="61"/>
        <v>89007.599999999991</v>
      </c>
      <c r="AO143" s="103">
        <f t="shared" si="61"/>
        <v>89007.599999999991</v>
      </c>
      <c r="AP143" s="103">
        <f t="shared" si="61"/>
        <v>89007.599999999991</v>
      </c>
      <c r="AQ143" s="103">
        <f t="shared" si="61"/>
        <v>89007.599999999991</v>
      </c>
      <c r="AR143" s="104">
        <f t="shared" si="61"/>
        <v>0</v>
      </c>
      <c r="AS143" s="104">
        <f t="shared" si="61"/>
        <v>0</v>
      </c>
      <c r="AT143" s="104">
        <f t="shared" si="61"/>
        <v>0</v>
      </c>
    </row>
    <row r="144" spans="1:46" ht="30" hidden="1" customHeight="1" x14ac:dyDescent="0.25">
      <c r="A144" s="115"/>
      <c r="B144" s="106"/>
      <c r="C144" s="107"/>
      <c r="D144" s="108"/>
      <c r="E144" s="108"/>
      <c r="F144" s="113"/>
      <c r="G144" s="113"/>
      <c r="H144" s="111">
        <f t="shared" ref="H144:H152" si="62">D144*E144</f>
        <v>0</v>
      </c>
      <c r="I144" s="112"/>
      <c r="J144" s="112"/>
      <c r="K144" s="112"/>
      <c r="L144" s="250"/>
      <c r="M144" s="251"/>
      <c r="N144" s="252"/>
      <c r="P144" s="249"/>
      <c r="Q144" s="104">
        <f t="shared" ref="Q144:AT144" si="63">IF(Q$32&lt;$I144,0,IF(Q$32=$I144,$H144,IF(Q$32&gt;((($J144-1)*$K144)+$I144),0,IF(ROUND((Q$32-$I144)/$K144,0)=ROUND((Q$32-$I144)/$K144,1),$H144,0))))</f>
        <v>0</v>
      </c>
      <c r="R144" s="104">
        <f t="shared" si="63"/>
        <v>0</v>
      </c>
      <c r="S144" s="104">
        <f t="shared" si="63"/>
        <v>0</v>
      </c>
      <c r="T144" s="104">
        <f t="shared" si="63"/>
        <v>0</v>
      </c>
      <c r="U144" s="104">
        <f t="shared" si="63"/>
        <v>0</v>
      </c>
      <c r="V144" s="104">
        <f t="shared" si="63"/>
        <v>0</v>
      </c>
      <c r="W144" s="104">
        <f t="shared" si="63"/>
        <v>0</v>
      </c>
      <c r="X144" s="104">
        <f t="shared" si="63"/>
        <v>0</v>
      </c>
      <c r="Y144" s="104">
        <f t="shared" si="63"/>
        <v>0</v>
      </c>
      <c r="Z144" s="104">
        <f t="shared" si="63"/>
        <v>0</v>
      </c>
      <c r="AA144" s="104">
        <f t="shared" si="63"/>
        <v>0</v>
      </c>
      <c r="AB144" s="104">
        <f t="shared" si="63"/>
        <v>0</v>
      </c>
      <c r="AC144" s="104">
        <f t="shared" si="63"/>
        <v>0</v>
      </c>
      <c r="AD144" s="104">
        <f t="shared" si="63"/>
        <v>0</v>
      </c>
      <c r="AE144" s="104">
        <f t="shared" si="63"/>
        <v>0</v>
      </c>
      <c r="AF144" s="104">
        <f t="shared" si="63"/>
        <v>0</v>
      </c>
      <c r="AG144" s="104">
        <f t="shared" si="63"/>
        <v>0</v>
      </c>
      <c r="AH144" s="104">
        <f t="shared" si="63"/>
        <v>0</v>
      </c>
      <c r="AI144" s="104">
        <f t="shared" si="63"/>
        <v>0</v>
      </c>
      <c r="AJ144" s="104">
        <f t="shared" si="63"/>
        <v>0</v>
      </c>
      <c r="AK144" s="104">
        <f t="shared" si="63"/>
        <v>0</v>
      </c>
      <c r="AL144" s="104">
        <f t="shared" si="63"/>
        <v>0</v>
      </c>
      <c r="AM144" s="104">
        <f t="shared" si="63"/>
        <v>0</v>
      </c>
      <c r="AN144" s="104">
        <f t="shared" si="63"/>
        <v>0</v>
      </c>
      <c r="AO144" s="104">
        <f t="shared" si="63"/>
        <v>0</v>
      </c>
      <c r="AP144" s="104">
        <f t="shared" si="63"/>
        <v>0</v>
      </c>
      <c r="AQ144" s="104">
        <f t="shared" si="63"/>
        <v>0</v>
      </c>
      <c r="AR144" s="104">
        <f t="shared" si="63"/>
        <v>0</v>
      </c>
      <c r="AS144" s="104">
        <f t="shared" si="63"/>
        <v>0</v>
      </c>
      <c r="AT144" s="104">
        <f t="shared" si="63"/>
        <v>0</v>
      </c>
    </row>
    <row r="145" spans="1:46" ht="30" hidden="1" customHeight="1" x14ac:dyDescent="0.25">
      <c r="A145" s="105"/>
      <c r="B145" s="106"/>
      <c r="C145" s="107"/>
      <c r="D145" s="108"/>
      <c r="E145" s="116"/>
      <c r="F145" s="113"/>
      <c r="G145" s="113"/>
      <c r="H145" s="111">
        <f t="shared" si="62"/>
        <v>0</v>
      </c>
      <c r="I145" s="112"/>
      <c r="J145" s="112"/>
      <c r="K145" s="112"/>
      <c r="L145" s="250"/>
      <c r="M145" s="251"/>
      <c r="N145" s="252"/>
      <c r="P145" s="249"/>
      <c r="Q145" s="104">
        <f t="shared" ref="Q145:AT145" si="64">IF(Q$32&lt;$I145,0,IF(Q$32=$I145,$H145,IF(Q$32&gt;((($J145-1)*$K145)+$I145),0,IF(ROUND((Q$32-$I145)/$K145,0)=ROUND((Q$32-$I145)/$K145,1),$H145,0))))</f>
        <v>0</v>
      </c>
      <c r="R145" s="104">
        <f t="shared" si="64"/>
        <v>0</v>
      </c>
      <c r="S145" s="104">
        <f t="shared" si="64"/>
        <v>0</v>
      </c>
      <c r="T145" s="104">
        <f t="shared" si="64"/>
        <v>0</v>
      </c>
      <c r="U145" s="104">
        <f t="shared" si="64"/>
        <v>0</v>
      </c>
      <c r="V145" s="104">
        <f t="shared" si="64"/>
        <v>0</v>
      </c>
      <c r="W145" s="104">
        <f t="shared" si="64"/>
        <v>0</v>
      </c>
      <c r="X145" s="104">
        <f t="shared" si="64"/>
        <v>0</v>
      </c>
      <c r="Y145" s="104">
        <f t="shared" si="64"/>
        <v>0</v>
      </c>
      <c r="Z145" s="104">
        <f t="shared" si="64"/>
        <v>0</v>
      </c>
      <c r="AA145" s="104">
        <f t="shared" si="64"/>
        <v>0</v>
      </c>
      <c r="AB145" s="104">
        <f t="shared" si="64"/>
        <v>0</v>
      </c>
      <c r="AC145" s="104">
        <f t="shared" si="64"/>
        <v>0</v>
      </c>
      <c r="AD145" s="104">
        <f t="shared" si="64"/>
        <v>0</v>
      </c>
      <c r="AE145" s="104">
        <f t="shared" si="64"/>
        <v>0</v>
      </c>
      <c r="AF145" s="104">
        <f t="shared" si="64"/>
        <v>0</v>
      </c>
      <c r="AG145" s="104">
        <f t="shared" si="64"/>
        <v>0</v>
      </c>
      <c r="AH145" s="104">
        <f t="shared" si="64"/>
        <v>0</v>
      </c>
      <c r="AI145" s="104">
        <f t="shared" si="64"/>
        <v>0</v>
      </c>
      <c r="AJ145" s="104">
        <f t="shared" si="64"/>
        <v>0</v>
      </c>
      <c r="AK145" s="104">
        <f t="shared" si="64"/>
        <v>0</v>
      </c>
      <c r="AL145" s="104">
        <f t="shared" si="64"/>
        <v>0</v>
      </c>
      <c r="AM145" s="104">
        <f t="shared" si="64"/>
        <v>0</v>
      </c>
      <c r="AN145" s="104">
        <f t="shared" si="64"/>
        <v>0</v>
      </c>
      <c r="AO145" s="104">
        <f t="shared" si="64"/>
        <v>0</v>
      </c>
      <c r="AP145" s="104">
        <f t="shared" si="64"/>
        <v>0</v>
      </c>
      <c r="AQ145" s="104">
        <f t="shared" si="64"/>
        <v>0</v>
      </c>
      <c r="AR145" s="104">
        <f t="shared" si="64"/>
        <v>0</v>
      </c>
      <c r="AS145" s="104">
        <f t="shared" si="64"/>
        <v>0</v>
      </c>
      <c r="AT145" s="104">
        <f t="shared" si="64"/>
        <v>0</v>
      </c>
    </row>
    <row r="146" spans="1:46" ht="30" hidden="1" customHeight="1" x14ac:dyDescent="0.25">
      <c r="A146" s="105"/>
      <c r="B146" s="106"/>
      <c r="C146" s="107"/>
      <c r="D146" s="108"/>
      <c r="E146" s="108"/>
      <c r="F146" s="113"/>
      <c r="G146" s="113"/>
      <c r="H146" s="111">
        <f t="shared" si="62"/>
        <v>0</v>
      </c>
      <c r="I146" s="112"/>
      <c r="J146" s="112"/>
      <c r="K146" s="112"/>
      <c r="L146" s="250"/>
      <c r="M146" s="251"/>
      <c r="N146" s="252"/>
      <c r="P146" s="249"/>
      <c r="Q146" s="104">
        <f t="shared" ref="Q146:AT146" si="65">IF(Q$32&lt;$I146,0,IF(Q$32=$I146,$H146,IF(Q$32&gt;((($J146-1)*$K146)+$I146),0,IF(ROUND((Q$32-$I146)/$K146,0)=ROUND((Q$32-$I146)/$K146,1),$H146,0))))</f>
        <v>0</v>
      </c>
      <c r="R146" s="104">
        <f t="shared" si="65"/>
        <v>0</v>
      </c>
      <c r="S146" s="104">
        <f t="shared" si="65"/>
        <v>0</v>
      </c>
      <c r="T146" s="104">
        <f t="shared" si="65"/>
        <v>0</v>
      </c>
      <c r="U146" s="104">
        <f t="shared" si="65"/>
        <v>0</v>
      </c>
      <c r="V146" s="104">
        <f t="shared" si="65"/>
        <v>0</v>
      </c>
      <c r="W146" s="104">
        <f t="shared" si="65"/>
        <v>0</v>
      </c>
      <c r="X146" s="104">
        <f t="shared" si="65"/>
        <v>0</v>
      </c>
      <c r="Y146" s="104">
        <f t="shared" si="65"/>
        <v>0</v>
      </c>
      <c r="Z146" s="104">
        <f t="shared" si="65"/>
        <v>0</v>
      </c>
      <c r="AA146" s="104">
        <f t="shared" si="65"/>
        <v>0</v>
      </c>
      <c r="AB146" s="104">
        <f t="shared" si="65"/>
        <v>0</v>
      </c>
      <c r="AC146" s="104">
        <f t="shared" si="65"/>
        <v>0</v>
      </c>
      <c r="AD146" s="104">
        <f t="shared" si="65"/>
        <v>0</v>
      </c>
      <c r="AE146" s="104">
        <f t="shared" si="65"/>
        <v>0</v>
      </c>
      <c r="AF146" s="104">
        <f t="shared" si="65"/>
        <v>0</v>
      </c>
      <c r="AG146" s="104">
        <f t="shared" si="65"/>
        <v>0</v>
      </c>
      <c r="AH146" s="104">
        <f t="shared" si="65"/>
        <v>0</v>
      </c>
      <c r="AI146" s="104">
        <f t="shared" si="65"/>
        <v>0</v>
      </c>
      <c r="AJ146" s="104">
        <f t="shared" si="65"/>
        <v>0</v>
      </c>
      <c r="AK146" s="104">
        <f t="shared" si="65"/>
        <v>0</v>
      </c>
      <c r="AL146" s="104">
        <f t="shared" si="65"/>
        <v>0</v>
      </c>
      <c r="AM146" s="104">
        <f t="shared" si="65"/>
        <v>0</v>
      </c>
      <c r="AN146" s="104">
        <f t="shared" si="65"/>
        <v>0</v>
      </c>
      <c r="AO146" s="104">
        <f t="shared" si="65"/>
        <v>0</v>
      </c>
      <c r="AP146" s="104">
        <f t="shared" si="65"/>
        <v>0</v>
      </c>
      <c r="AQ146" s="104">
        <f t="shared" si="65"/>
        <v>0</v>
      </c>
      <c r="AR146" s="104">
        <f t="shared" si="65"/>
        <v>0</v>
      </c>
      <c r="AS146" s="104">
        <f t="shared" si="65"/>
        <v>0</v>
      </c>
      <c r="AT146" s="104">
        <f t="shared" si="65"/>
        <v>0</v>
      </c>
    </row>
    <row r="147" spans="1:46" ht="30" hidden="1" customHeight="1" x14ac:dyDescent="0.25">
      <c r="A147" s="105"/>
      <c r="B147" s="106"/>
      <c r="C147" s="107"/>
      <c r="D147" s="108"/>
      <c r="E147" s="108"/>
      <c r="F147" s="113"/>
      <c r="G147" s="113"/>
      <c r="H147" s="111">
        <f t="shared" si="62"/>
        <v>0</v>
      </c>
      <c r="I147" s="112"/>
      <c r="J147" s="112"/>
      <c r="K147" s="112"/>
      <c r="L147" s="250"/>
      <c r="M147" s="251"/>
      <c r="N147" s="252"/>
      <c r="P147" s="249"/>
      <c r="Q147" s="104">
        <f t="shared" ref="Q147:AT147" si="66">IF(Q$32&lt;$I147,0,IF(Q$32=$I147,$H147,IF(Q$32&gt;((($J147-1)*$K147)+$I147),0,IF(ROUND((Q$32-$I147)/$K147,0)=ROUND((Q$32-$I147)/$K147,1),$H147,0))))</f>
        <v>0</v>
      </c>
      <c r="R147" s="104">
        <f t="shared" si="66"/>
        <v>0</v>
      </c>
      <c r="S147" s="104">
        <f t="shared" si="66"/>
        <v>0</v>
      </c>
      <c r="T147" s="104">
        <f t="shared" si="66"/>
        <v>0</v>
      </c>
      <c r="U147" s="104">
        <f t="shared" si="66"/>
        <v>0</v>
      </c>
      <c r="V147" s="104">
        <f t="shared" si="66"/>
        <v>0</v>
      </c>
      <c r="W147" s="104">
        <f t="shared" si="66"/>
        <v>0</v>
      </c>
      <c r="X147" s="104">
        <f t="shared" si="66"/>
        <v>0</v>
      </c>
      <c r="Y147" s="104">
        <f t="shared" si="66"/>
        <v>0</v>
      </c>
      <c r="Z147" s="104">
        <f t="shared" si="66"/>
        <v>0</v>
      </c>
      <c r="AA147" s="104">
        <f t="shared" si="66"/>
        <v>0</v>
      </c>
      <c r="AB147" s="104">
        <f t="shared" si="66"/>
        <v>0</v>
      </c>
      <c r="AC147" s="104">
        <f t="shared" si="66"/>
        <v>0</v>
      </c>
      <c r="AD147" s="104">
        <f t="shared" si="66"/>
        <v>0</v>
      </c>
      <c r="AE147" s="104">
        <f t="shared" si="66"/>
        <v>0</v>
      </c>
      <c r="AF147" s="104">
        <f t="shared" si="66"/>
        <v>0</v>
      </c>
      <c r="AG147" s="104">
        <f t="shared" si="66"/>
        <v>0</v>
      </c>
      <c r="AH147" s="104">
        <f t="shared" si="66"/>
        <v>0</v>
      </c>
      <c r="AI147" s="104">
        <f t="shared" si="66"/>
        <v>0</v>
      </c>
      <c r="AJ147" s="104">
        <f t="shared" si="66"/>
        <v>0</v>
      </c>
      <c r="AK147" s="104">
        <f t="shared" si="66"/>
        <v>0</v>
      </c>
      <c r="AL147" s="104">
        <f t="shared" si="66"/>
        <v>0</v>
      </c>
      <c r="AM147" s="104">
        <f t="shared" si="66"/>
        <v>0</v>
      </c>
      <c r="AN147" s="104">
        <f t="shared" si="66"/>
        <v>0</v>
      </c>
      <c r="AO147" s="104">
        <f t="shared" si="66"/>
        <v>0</v>
      </c>
      <c r="AP147" s="104">
        <f t="shared" si="66"/>
        <v>0</v>
      </c>
      <c r="AQ147" s="104">
        <f t="shared" si="66"/>
        <v>0</v>
      </c>
      <c r="AR147" s="104">
        <f t="shared" si="66"/>
        <v>0</v>
      </c>
      <c r="AS147" s="104">
        <f t="shared" si="66"/>
        <v>0</v>
      </c>
      <c r="AT147" s="104">
        <f t="shared" si="66"/>
        <v>0</v>
      </c>
    </row>
    <row r="148" spans="1:46" ht="30" hidden="1" customHeight="1" x14ac:dyDescent="0.25">
      <c r="A148" s="105"/>
      <c r="B148" s="106"/>
      <c r="C148" s="107"/>
      <c r="D148" s="108"/>
      <c r="E148" s="108"/>
      <c r="F148" s="113"/>
      <c r="G148" s="113"/>
      <c r="H148" s="111">
        <f t="shared" si="62"/>
        <v>0</v>
      </c>
      <c r="I148" s="112"/>
      <c r="J148" s="112"/>
      <c r="K148" s="112"/>
      <c r="L148" s="250"/>
      <c r="M148" s="251"/>
      <c r="N148" s="252"/>
      <c r="P148" s="249"/>
      <c r="Q148" s="104">
        <f t="shared" ref="Q148:AT148" si="67">IF(Q$32&lt;$I148,0,IF(Q$32=$I148,$H148,IF(Q$32&gt;((($J148-1)*$K148)+$I148),0,IF(ROUND((Q$32-$I148)/$K148,0)=ROUND((Q$32-$I148)/$K148,1),$H148,0))))</f>
        <v>0</v>
      </c>
      <c r="R148" s="104">
        <f t="shared" si="67"/>
        <v>0</v>
      </c>
      <c r="S148" s="104">
        <f t="shared" si="67"/>
        <v>0</v>
      </c>
      <c r="T148" s="104">
        <f t="shared" si="67"/>
        <v>0</v>
      </c>
      <c r="U148" s="104">
        <f t="shared" si="67"/>
        <v>0</v>
      </c>
      <c r="V148" s="104">
        <f t="shared" si="67"/>
        <v>0</v>
      </c>
      <c r="W148" s="104">
        <f t="shared" si="67"/>
        <v>0</v>
      </c>
      <c r="X148" s="104">
        <f t="shared" si="67"/>
        <v>0</v>
      </c>
      <c r="Y148" s="104">
        <f t="shared" si="67"/>
        <v>0</v>
      </c>
      <c r="Z148" s="104">
        <f t="shared" si="67"/>
        <v>0</v>
      </c>
      <c r="AA148" s="104">
        <f t="shared" si="67"/>
        <v>0</v>
      </c>
      <c r="AB148" s="104">
        <f t="shared" si="67"/>
        <v>0</v>
      </c>
      <c r="AC148" s="104">
        <f t="shared" si="67"/>
        <v>0</v>
      </c>
      <c r="AD148" s="104">
        <f t="shared" si="67"/>
        <v>0</v>
      </c>
      <c r="AE148" s="104">
        <f t="shared" si="67"/>
        <v>0</v>
      </c>
      <c r="AF148" s="104">
        <f t="shared" si="67"/>
        <v>0</v>
      </c>
      <c r="AG148" s="104">
        <f t="shared" si="67"/>
        <v>0</v>
      </c>
      <c r="AH148" s="104">
        <f t="shared" si="67"/>
        <v>0</v>
      </c>
      <c r="AI148" s="104">
        <f t="shared" si="67"/>
        <v>0</v>
      </c>
      <c r="AJ148" s="104">
        <f t="shared" si="67"/>
        <v>0</v>
      </c>
      <c r="AK148" s="104">
        <f t="shared" si="67"/>
        <v>0</v>
      </c>
      <c r="AL148" s="104">
        <f t="shared" si="67"/>
        <v>0</v>
      </c>
      <c r="AM148" s="104">
        <f t="shared" si="67"/>
        <v>0</v>
      </c>
      <c r="AN148" s="104">
        <f t="shared" si="67"/>
        <v>0</v>
      </c>
      <c r="AO148" s="104">
        <f t="shared" si="67"/>
        <v>0</v>
      </c>
      <c r="AP148" s="104">
        <f t="shared" si="67"/>
        <v>0</v>
      </c>
      <c r="AQ148" s="104">
        <f t="shared" si="67"/>
        <v>0</v>
      </c>
      <c r="AR148" s="104">
        <f t="shared" si="67"/>
        <v>0</v>
      </c>
      <c r="AS148" s="104">
        <f t="shared" si="67"/>
        <v>0</v>
      </c>
      <c r="AT148" s="104">
        <f t="shared" si="67"/>
        <v>0</v>
      </c>
    </row>
    <row r="149" spans="1:46" ht="30" hidden="1" customHeight="1" x14ac:dyDescent="0.25">
      <c r="A149" s="105"/>
      <c r="B149" s="106"/>
      <c r="C149" s="107"/>
      <c r="D149" s="108"/>
      <c r="E149" s="108"/>
      <c r="F149" s="113"/>
      <c r="G149" s="113"/>
      <c r="H149" s="111">
        <f t="shared" si="62"/>
        <v>0</v>
      </c>
      <c r="I149" s="112"/>
      <c r="J149" s="112"/>
      <c r="K149" s="112"/>
      <c r="L149" s="250"/>
      <c r="M149" s="251"/>
      <c r="N149" s="252"/>
      <c r="P149" s="249"/>
      <c r="Q149" s="104">
        <f t="shared" ref="Q149:AT149" si="68">IF(Q$32&lt;$I149,0,IF(Q$32=$I149,$H149,IF(Q$32&gt;((($J149-1)*$K149)+$I149),0,IF(ROUND((Q$32-$I149)/$K149,0)=ROUND((Q$32-$I149)/$K149,1),$H149,0))))</f>
        <v>0</v>
      </c>
      <c r="R149" s="104">
        <f t="shared" si="68"/>
        <v>0</v>
      </c>
      <c r="S149" s="104">
        <f t="shared" si="68"/>
        <v>0</v>
      </c>
      <c r="T149" s="104">
        <f t="shared" si="68"/>
        <v>0</v>
      </c>
      <c r="U149" s="104">
        <f t="shared" si="68"/>
        <v>0</v>
      </c>
      <c r="V149" s="104">
        <f t="shared" si="68"/>
        <v>0</v>
      </c>
      <c r="W149" s="104">
        <f t="shared" si="68"/>
        <v>0</v>
      </c>
      <c r="X149" s="104">
        <f t="shared" si="68"/>
        <v>0</v>
      </c>
      <c r="Y149" s="104">
        <f t="shared" si="68"/>
        <v>0</v>
      </c>
      <c r="Z149" s="104">
        <f t="shared" si="68"/>
        <v>0</v>
      </c>
      <c r="AA149" s="104">
        <f t="shared" si="68"/>
        <v>0</v>
      </c>
      <c r="AB149" s="104">
        <f t="shared" si="68"/>
        <v>0</v>
      </c>
      <c r="AC149" s="104">
        <f t="shared" si="68"/>
        <v>0</v>
      </c>
      <c r="AD149" s="104">
        <f t="shared" si="68"/>
        <v>0</v>
      </c>
      <c r="AE149" s="104">
        <f t="shared" si="68"/>
        <v>0</v>
      </c>
      <c r="AF149" s="104">
        <f t="shared" si="68"/>
        <v>0</v>
      </c>
      <c r="AG149" s="104">
        <f t="shared" si="68"/>
        <v>0</v>
      </c>
      <c r="AH149" s="104">
        <f t="shared" si="68"/>
        <v>0</v>
      </c>
      <c r="AI149" s="104">
        <f t="shared" si="68"/>
        <v>0</v>
      </c>
      <c r="AJ149" s="104">
        <f t="shared" si="68"/>
        <v>0</v>
      </c>
      <c r="AK149" s="104">
        <f t="shared" si="68"/>
        <v>0</v>
      </c>
      <c r="AL149" s="104">
        <f t="shared" si="68"/>
        <v>0</v>
      </c>
      <c r="AM149" s="104">
        <f t="shared" si="68"/>
        <v>0</v>
      </c>
      <c r="AN149" s="104">
        <f t="shared" si="68"/>
        <v>0</v>
      </c>
      <c r="AO149" s="104">
        <f t="shared" si="68"/>
        <v>0</v>
      </c>
      <c r="AP149" s="104">
        <f t="shared" si="68"/>
        <v>0</v>
      </c>
      <c r="AQ149" s="104">
        <f t="shared" si="68"/>
        <v>0</v>
      </c>
      <c r="AR149" s="104">
        <f t="shared" si="68"/>
        <v>0</v>
      </c>
      <c r="AS149" s="104">
        <f t="shared" si="68"/>
        <v>0</v>
      </c>
      <c r="AT149" s="104">
        <f t="shared" si="68"/>
        <v>0</v>
      </c>
    </row>
    <row r="150" spans="1:46" ht="30" hidden="1" customHeight="1" x14ac:dyDescent="0.25">
      <c r="A150" s="105"/>
      <c r="B150" s="106"/>
      <c r="C150" s="107"/>
      <c r="D150" s="108"/>
      <c r="E150" s="109"/>
      <c r="F150" s="113"/>
      <c r="G150" s="113"/>
      <c r="H150" s="111">
        <f t="shared" si="62"/>
        <v>0</v>
      </c>
      <c r="I150" s="112"/>
      <c r="J150" s="112"/>
      <c r="K150" s="112"/>
      <c r="L150" s="250"/>
      <c r="M150" s="251"/>
      <c r="N150" s="252"/>
      <c r="P150" s="249"/>
      <c r="Q150" s="104">
        <f t="shared" ref="Q150:AT150" si="69">IF(Q$32&lt;$I150,0,IF(Q$32=$I150,$H150,IF(Q$32&gt;((($J150-1)*$K150)+$I150),0,IF(ROUND((Q$32-$I150)/$K150,0)=ROUND((Q$32-$I150)/$K150,1),$H150,0))))</f>
        <v>0</v>
      </c>
      <c r="R150" s="104">
        <f t="shared" si="69"/>
        <v>0</v>
      </c>
      <c r="S150" s="104">
        <f t="shared" si="69"/>
        <v>0</v>
      </c>
      <c r="T150" s="104">
        <f t="shared" si="69"/>
        <v>0</v>
      </c>
      <c r="U150" s="104">
        <f t="shared" si="69"/>
        <v>0</v>
      </c>
      <c r="V150" s="104">
        <f t="shared" si="69"/>
        <v>0</v>
      </c>
      <c r="W150" s="104">
        <f t="shared" si="69"/>
        <v>0</v>
      </c>
      <c r="X150" s="104">
        <f t="shared" si="69"/>
        <v>0</v>
      </c>
      <c r="Y150" s="104">
        <f t="shared" si="69"/>
        <v>0</v>
      </c>
      <c r="Z150" s="104">
        <f t="shared" si="69"/>
        <v>0</v>
      </c>
      <c r="AA150" s="104">
        <f t="shared" si="69"/>
        <v>0</v>
      </c>
      <c r="AB150" s="104">
        <f t="shared" si="69"/>
        <v>0</v>
      </c>
      <c r="AC150" s="104">
        <f t="shared" si="69"/>
        <v>0</v>
      </c>
      <c r="AD150" s="104">
        <f t="shared" si="69"/>
        <v>0</v>
      </c>
      <c r="AE150" s="104">
        <f t="shared" si="69"/>
        <v>0</v>
      </c>
      <c r="AF150" s="104">
        <f t="shared" si="69"/>
        <v>0</v>
      </c>
      <c r="AG150" s="104">
        <f t="shared" si="69"/>
        <v>0</v>
      </c>
      <c r="AH150" s="104">
        <f t="shared" si="69"/>
        <v>0</v>
      </c>
      <c r="AI150" s="104">
        <f t="shared" si="69"/>
        <v>0</v>
      </c>
      <c r="AJ150" s="104">
        <f t="shared" si="69"/>
        <v>0</v>
      </c>
      <c r="AK150" s="104">
        <f t="shared" si="69"/>
        <v>0</v>
      </c>
      <c r="AL150" s="104">
        <f t="shared" si="69"/>
        <v>0</v>
      </c>
      <c r="AM150" s="104">
        <f t="shared" si="69"/>
        <v>0</v>
      </c>
      <c r="AN150" s="104">
        <f t="shared" si="69"/>
        <v>0</v>
      </c>
      <c r="AO150" s="104">
        <f t="shared" si="69"/>
        <v>0</v>
      </c>
      <c r="AP150" s="104">
        <f t="shared" si="69"/>
        <v>0</v>
      </c>
      <c r="AQ150" s="104">
        <f t="shared" si="69"/>
        <v>0</v>
      </c>
      <c r="AR150" s="104">
        <f t="shared" si="69"/>
        <v>0</v>
      </c>
      <c r="AS150" s="104">
        <f t="shared" si="69"/>
        <v>0</v>
      </c>
      <c r="AT150" s="104">
        <f t="shared" si="69"/>
        <v>0</v>
      </c>
    </row>
    <row r="151" spans="1:46" ht="30" hidden="1" customHeight="1" x14ac:dyDescent="0.25">
      <c r="A151" s="105"/>
      <c r="B151" s="106"/>
      <c r="C151" s="107"/>
      <c r="D151" s="108"/>
      <c r="E151" s="108"/>
      <c r="F151" s="113"/>
      <c r="G151" s="113"/>
      <c r="H151" s="111">
        <f t="shared" si="62"/>
        <v>0</v>
      </c>
      <c r="I151" s="112"/>
      <c r="J151" s="112"/>
      <c r="K151" s="112"/>
      <c r="L151" s="250"/>
      <c r="M151" s="251"/>
      <c r="N151" s="252"/>
      <c r="P151" s="249"/>
      <c r="Q151" s="104">
        <f t="shared" ref="Q151:AT151" si="70">IF(Q$32&lt;$I151,0,IF(Q$32=$I151,$H151,IF(Q$32&gt;((($J151-1)*$K151)+$I151),0,IF(ROUND((Q$32-$I151)/$K151,0)=ROUND((Q$32-$I151)/$K151,1),$H151,0))))</f>
        <v>0</v>
      </c>
      <c r="R151" s="104">
        <f t="shared" si="70"/>
        <v>0</v>
      </c>
      <c r="S151" s="104">
        <f t="shared" si="70"/>
        <v>0</v>
      </c>
      <c r="T151" s="104">
        <f t="shared" si="70"/>
        <v>0</v>
      </c>
      <c r="U151" s="104">
        <f t="shared" si="70"/>
        <v>0</v>
      </c>
      <c r="V151" s="104">
        <f t="shared" si="70"/>
        <v>0</v>
      </c>
      <c r="W151" s="104">
        <f t="shared" si="70"/>
        <v>0</v>
      </c>
      <c r="X151" s="104">
        <f t="shared" si="70"/>
        <v>0</v>
      </c>
      <c r="Y151" s="104">
        <f t="shared" si="70"/>
        <v>0</v>
      </c>
      <c r="Z151" s="104">
        <f t="shared" si="70"/>
        <v>0</v>
      </c>
      <c r="AA151" s="104">
        <f t="shared" si="70"/>
        <v>0</v>
      </c>
      <c r="AB151" s="104">
        <f t="shared" si="70"/>
        <v>0</v>
      </c>
      <c r="AC151" s="104">
        <f t="shared" si="70"/>
        <v>0</v>
      </c>
      <c r="AD151" s="104">
        <f t="shared" si="70"/>
        <v>0</v>
      </c>
      <c r="AE151" s="104">
        <f t="shared" si="70"/>
        <v>0</v>
      </c>
      <c r="AF151" s="104">
        <f t="shared" si="70"/>
        <v>0</v>
      </c>
      <c r="AG151" s="104">
        <f t="shared" si="70"/>
        <v>0</v>
      </c>
      <c r="AH151" s="104">
        <f t="shared" si="70"/>
        <v>0</v>
      </c>
      <c r="AI151" s="104">
        <f t="shared" si="70"/>
        <v>0</v>
      </c>
      <c r="AJ151" s="104">
        <f t="shared" si="70"/>
        <v>0</v>
      </c>
      <c r="AK151" s="104">
        <f t="shared" si="70"/>
        <v>0</v>
      </c>
      <c r="AL151" s="104">
        <f t="shared" si="70"/>
        <v>0</v>
      </c>
      <c r="AM151" s="104">
        <f t="shared" si="70"/>
        <v>0</v>
      </c>
      <c r="AN151" s="104">
        <f t="shared" si="70"/>
        <v>0</v>
      </c>
      <c r="AO151" s="104">
        <f t="shared" si="70"/>
        <v>0</v>
      </c>
      <c r="AP151" s="104">
        <f t="shared" si="70"/>
        <v>0</v>
      </c>
      <c r="AQ151" s="104">
        <f t="shared" si="70"/>
        <v>0</v>
      </c>
      <c r="AR151" s="104">
        <f t="shared" si="70"/>
        <v>0</v>
      </c>
      <c r="AS151" s="104">
        <f t="shared" si="70"/>
        <v>0</v>
      </c>
      <c r="AT151" s="104">
        <f t="shared" si="70"/>
        <v>0</v>
      </c>
    </row>
    <row r="152" spans="1:46" ht="30" hidden="1" customHeight="1" x14ac:dyDescent="0.25">
      <c r="A152" s="117"/>
      <c r="B152" s="118"/>
      <c r="C152" s="119"/>
      <c r="D152" s="120"/>
      <c r="E152" s="120"/>
      <c r="F152" s="121"/>
      <c r="G152" s="121"/>
      <c r="H152" s="122">
        <f t="shared" si="62"/>
        <v>0</v>
      </c>
      <c r="I152" s="123"/>
      <c r="J152" s="123"/>
      <c r="K152" s="123"/>
      <c r="L152" s="253"/>
      <c r="M152" s="254"/>
      <c r="N152" s="255"/>
      <c r="P152" s="249"/>
      <c r="Q152" s="104">
        <f t="shared" ref="Q152:AT152" si="71">IF(Q$32&lt;$I152,0,IF(Q$32=$I152,$H152,IF(Q$32&gt;((($J152-1)*$K152)+$I152),0,IF(ROUND((Q$32-$I152)/$K152,0)=ROUND((Q$32-$I152)/$K152,1),$H152,0))))</f>
        <v>0</v>
      </c>
      <c r="R152" s="104">
        <f t="shared" si="71"/>
        <v>0</v>
      </c>
      <c r="S152" s="104">
        <f t="shared" si="71"/>
        <v>0</v>
      </c>
      <c r="T152" s="104">
        <f t="shared" si="71"/>
        <v>0</v>
      </c>
      <c r="U152" s="104">
        <f t="shared" si="71"/>
        <v>0</v>
      </c>
      <c r="V152" s="104">
        <f t="shared" si="71"/>
        <v>0</v>
      </c>
      <c r="W152" s="104">
        <f t="shared" si="71"/>
        <v>0</v>
      </c>
      <c r="X152" s="104">
        <f t="shared" si="71"/>
        <v>0</v>
      </c>
      <c r="Y152" s="104">
        <f t="shared" si="71"/>
        <v>0</v>
      </c>
      <c r="Z152" s="104">
        <f t="shared" si="71"/>
        <v>0</v>
      </c>
      <c r="AA152" s="104">
        <f t="shared" si="71"/>
        <v>0</v>
      </c>
      <c r="AB152" s="104">
        <f t="shared" si="71"/>
        <v>0</v>
      </c>
      <c r="AC152" s="104">
        <f t="shared" si="71"/>
        <v>0</v>
      </c>
      <c r="AD152" s="104">
        <f t="shared" si="71"/>
        <v>0</v>
      </c>
      <c r="AE152" s="104">
        <f t="shared" si="71"/>
        <v>0</v>
      </c>
      <c r="AF152" s="104">
        <f t="shared" si="71"/>
        <v>0</v>
      </c>
      <c r="AG152" s="104">
        <f t="shared" si="71"/>
        <v>0</v>
      </c>
      <c r="AH152" s="104">
        <f t="shared" si="71"/>
        <v>0</v>
      </c>
      <c r="AI152" s="104">
        <f t="shared" si="71"/>
        <v>0</v>
      </c>
      <c r="AJ152" s="104">
        <f t="shared" si="71"/>
        <v>0</v>
      </c>
      <c r="AK152" s="104">
        <f t="shared" si="71"/>
        <v>0</v>
      </c>
      <c r="AL152" s="104">
        <f t="shared" si="71"/>
        <v>0</v>
      </c>
      <c r="AM152" s="104">
        <f t="shared" si="71"/>
        <v>0</v>
      </c>
      <c r="AN152" s="104">
        <f t="shared" si="71"/>
        <v>0</v>
      </c>
      <c r="AO152" s="104">
        <f t="shared" si="71"/>
        <v>0</v>
      </c>
      <c r="AP152" s="104">
        <f t="shared" si="71"/>
        <v>0</v>
      </c>
      <c r="AQ152" s="104">
        <f t="shared" si="71"/>
        <v>0</v>
      </c>
      <c r="AR152" s="104">
        <f t="shared" si="71"/>
        <v>0</v>
      </c>
      <c r="AS152" s="104">
        <f t="shared" si="71"/>
        <v>0</v>
      </c>
      <c r="AT152" s="104">
        <f t="shared" si="71"/>
        <v>0</v>
      </c>
    </row>
    <row r="153" spans="1:46" ht="30" customHeight="1" x14ac:dyDescent="0.25">
      <c r="P153" s="124" t="s">
        <v>53</v>
      </c>
      <c r="Q153" s="103">
        <f t="shared" ref="Q153:AT153" si="72">SUM(Q137:Q152)</f>
        <v>289407.59999999998</v>
      </c>
      <c r="R153" s="103">
        <f t="shared" si="72"/>
        <v>183407.59999999998</v>
      </c>
      <c r="S153" s="103">
        <f t="shared" si="72"/>
        <v>254607.59999999998</v>
      </c>
      <c r="T153" s="103">
        <f t="shared" si="72"/>
        <v>254607.59999999998</v>
      </c>
      <c r="U153" s="104">
        <f t="shared" si="72"/>
        <v>188007.59999999998</v>
      </c>
      <c r="V153" s="104">
        <f t="shared" si="72"/>
        <v>188007.59999999998</v>
      </c>
      <c r="W153" s="104">
        <f t="shared" si="72"/>
        <v>188007.59999999998</v>
      </c>
      <c r="X153" s="104">
        <f t="shared" si="72"/>
        <v>188007.59999999998</v>
      </c>
      <c r="Y153" s="104">
        <f t="shared" si="72"/>
        <v>188007.59999999998</v>
      </c>
      <c r="Z153" s="104">
        <f t="shared" si="72"/>
        <v>188007.59999999998</v>
      </c>
      <c r="AA153" s="104">
        <f t="shared" si="72"/>
        <v>188007.59999999998</v>
      </c>
      <c r="AB153" s="104">
        <f t="shared" si="72"/>
        <v>188007.59999999998</v>
      </c>
      <c r="AC153" s="104">
        <f t="shared" si="72"/>
        <v>188007.59999999998</v>
      </c>
      <c r="AD153" s="104">
        <f t="shared" si="72"/>
        <v>188007.59999999998</v>
      </c>
      <c r="AE153" s="104">
        <f t="shared" si="72"/>
        <v>188007.59999999998</v>
      </c>
      <c r="AF153" s="104">
        <f t="shared" si="72"/>
        <v>188007.59999999998</v>
      </c>
      <c r="AG153" s="104">
        <f t="shared" si="72"/>
        <v>188007.59999999998</v>
      </c>
      <c r="AH153" s="104">
        <f t="shared" si="72"/>
        <v>188007.59999999998</v>
      </c>
      <c r="AI153" s="104">
        <f t="shared" si="72"/>
        <v>188007.59999999998</v>
      </c>
      <c r="AJ153" s="104">
        <f t="shared" si="72"/>
        <v>188007.59999999998</v>
      </c>
      <c r="AK153" s="104">
        <f t="shared" si="72"/>
        <v>188007.59999999998</v>
      </c>
      <c r="AL153" s="104">
        <f t="shared" si="72"/>
        <v>188007.59999999998</v>
      </c>
      <c r="AM153" s="104">
        <f t="shared" si="72"/>
        <v>188007.59999999998</v>
      </c>
      <c r="AN153" s="104">
        <f t="shared" si="72"/>
        <v>188007.59999999998</v>
      </c>
      <c r="AO153" s="104">
        <f t="shared" si="72"/>
        <v>188007.59999999998</v>
      </c>
      <c r="AP153" s="104">
        <f t="shared" si="72"/>
        <v>188007.59999999998</v>
      </c>
      <c r="AQ153" s="104">
        <f t="shared" si="72"/>
        <v>188007.59999999998</v>
      </c>
      <c r="AR153" s="104">
        <f t="shared" si="72"/>
        <v>0</v>
      </c>
      <c r="AS153" s="104">
        <f t="shared" si="72"/>
        <v>0</v>
      </c>
      <c r="AT153" s="104">
        <f t="shared" si="72"/>
        <v>0</v>
      </c>
    </row>
    <row r="154" spans="1:46" ht="14.25" customHeight="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row>
    <row r="155" spans="1:46" ht="15" customHeight="1" x14ac:dyDescent="0.25">
      <c r="A155" s="269" t="s">
        <v>27</v>
      </c>
      <c r="B155" s="268"/>
      <c r="C155" s="268"/>
      <c r="D155" s="268"/>
      <c r="E155" s="268"/>
      <c r="F155" s="268"/>
      <c r="G155" s="268"/>
      <c r="H155" s="268"/>
      <c r="I155" s="268"/>
      <c r="J155" s="268"/>
      <c r="K155" s="268"/>
      <c r="L155" s="28"/>
      <c r="M155" s="29"/>
      <c r="N155" s="29"/>
      <c r="O155" s="29"/>
      <c r="P155" s="30"/>
      <c r="Q155" s="30"/>
      <c r="R155" s="30"/>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row>
    <row r="156" spans="1:46" ht="15" customHeight="1" x14ac:dyDescent="0.25">
      <c r="A156" s="32"/>
      <c r="B156" s="33"/>
      <c r="C156" s="33"/>
      <c r="D156" s="33"/>
      <c r="E156" s="33"/>
      <c r="F156" s="33"/>
      <c r="G156" s="34"/>
      <c r="H156" s="33"/>
      <c r="I156" s="33"/>
      <c r="J156" s="33"/>
      <c r="K156" s="33"/>
      <c r="L156" s="33"/>
      <c r="M156" s="33"/>
      <c r="N156" s="33"/>
      <c r="O156" s="33"/>
      <c r="P156" s="35"/>
      <c r="Q156" s="35"/>
      <c r="R156" s="35"/>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row>
    <row r="157" spans="1:46" ht="15" customHeight="1" x14ac:dyDescent="0.25">
      <c r="A157" s="37"/>
      <c r="B157" s="38"/>
      <c r="C157" s="38"/>
      <c r="D157" s="38"/>
      <c r="E157" s="38"/>
      <c r="F157" s="38"/>
      <c r="G157" s="39"/>
      <c r="H157" s="38"/>
      <c r="I157" s="38"/>
      <c r="J157" s="40"/>
      <c r="K157" s="10"/>
      <c r="L157" s="10"/>
      <c r="M157" s="10"/>
      <c r="N157" s="10"/>
      <c r="O157" s="10"/>
      <c r="P157" s="6"/>
      <c r="Q157" s="6"/>
      <c r="R157" s="6"/>
    </row>
    <row r="158" spans="1:46" ht="15" customHeight="1" x14ac:dyDescent="0.25">
      <c r="A158" s="51" t="s">
        <v>28</v>
      </c>
      <c r="B158" s="139"/>
      <c r="C158" s="12"/>
      <c r="D158" s="12"/>
      <c r="E158" s="12"/>
      <c r="F158" s="12"/>
      <c r="G158" s="213"/>
      <c r="H158" s="12"/>
      <c r="I158" s="12"/>
      <c r="J158" s="9"/>
      <c r="K158" s="10"/>
      <c r="L158" s="10"/>
      <c r="M158" s="10"/>
      <c r="N158" s="10"/>
      <c r="O158" s="10"/>
      <c r="P158" s="6"/>
      <c r="Q158" s="6"/>
      <c r="R158" s="6"/>
    </row>
    <row r="159" spans="1:46" ht="14.25" customHeight="1" x14ac:dyDescent="0.25">
      <c r="A159" s="51" t="s">
        <v>30</v>
      </c>
      <c r="B159" s="139"/>
      <c r="C159" s="214"/>
      <c r="D159" s="214"/>
      <c r="E159" s="214"/>
      <c r="F159" s="12"/>
      <c r="G159" s="214"/>
      <c r="H159" s="12"/>
      <c r="I159" s="214"/>
      <c r="J159" s="215"/>
      <c r="K159" s="48"/>
    </row>
    <row r="160" spans="1:46" ht="14.25" customHeight="1" x14ac:dyDescent="0.25">
      <c r="A160" s="51"/>
      <c r="B160" s="12"/>
      <c r="C160" s="12"/>
      <c r="D160" s="214"/>
      <c r="E160" s="12"/>
      <c r="F160" s="12"/>
      <c r="G160" s="12"/>
      <c r="H160" s="12"/>
      <c r="I160" s="12"/>
      <c r="J160" s="9"/>
      <c r="K160" s="50"/>
    </row>
    <row r="161" spans="1:46" ht="53.25" customHeight="1" x14ac:dyDescent="0.25">
      <c r="A161" s="51" t="s">
        <v>32</v>
      </c>
      <c r="B161" s="270" t="s">
        <v>477</v>
      </c>
      <c r="C161" s="251"/>
      <c r="D161" s="251"/>
      <c r="E161" s="251"/>
      <c r="F161" s="251"/>
      <c r="G161" s="251"/>
      <c r="H161" s="251"/>
      <c r="I161" s="257"/>
      <c r="J161" s="216"/>
      <c r="L161" s="271" t="s">
        <v>33</v>
      </c>
      <c r="M161" s="272"/>
    </row>
    <row r="162" spans="1:46" ht="15.75" customHeight="1" x14ac:dyDescent="0.25">
      <c r="A162" s="51" t="s">
        <v>34</v>
      </c>
      <c r="B162" s="311" t="s">
        <v>478</v>
      </c>
      <c r="C162" s="274"/>
      <c r="D162" s="274"/>
      <c r="E162" s="274"/>
      <c r="F162" s="274"/>
      <c r="G162" s="274"/>
      <c r="H162" s="274"/>
      <c r="I162" s="274"/>
      <c r="J162" s="216"/>
      <c r="L162" s="54" t="s">
        <v>25</v>
      </c>
      <c r="M162" s="55" t="s">
        <v>26</v>
      </c>
    </row>
    <row r="163" spans="1:46" x14ac:dyDescent="0.25">
      <c r="A163" s="51" t="s">
        <v>35</v>
      </c>
      <c r="B163" s="290" t="s">
        <v>479</v>
      </c>
      <c r="C163" s="268"/>
      <c r="D163" s="268"/>
      <c r="E163" s="268"/>
      <c r="F163" s="268"/>
      <c r="G163" s="268"/>
      <c r="H163" s="268"/>
      <c r="I163" s="268"/>
      <c r="J163" s="216"/>
      <c r="L163" s="56">
        <f>$L$10</f>
        <v>0</v>
      </c>
      <c r="M163" s="57">
        <f t="array" ref="M163">NPV(L163,Q190:AT190)</f>
        <v>982415.70000000007</v>
      </c>
      <c r="O163" s="58"/>
    </row>
    <row r="164" spans="1:46" ht="15.75" customHeight="1" x14ac:dyDescent="0.25">
      <c r="A164" s="51" t="s">
        <v>36</v>
      </c>
      <c r="B164" s="281" t="s">
        <v>480</v>
      </c>
      <c r="C164" s="268"/>
      <c r="D164" s="268"/>
      <c r="E164" s="268"/>
      <c r="F164" s="268"/>
      <c r="G164" s="268"/>
      <c r="H164" s="268"/>
      <c r="I164" s="268"/>
      <c r="J164" s="216"/>
      <c r="L164" s="56">
        <f>$L$11</f>
        <v>0.03</v>
      </c>
      <c r="M164" s="57">
        <f t="array" ref="M164">NPV(L164,Q190:AT190)</f>
        <v>909666.1834031312</v>
      </c>
    </row>
    <row r="165" spans="1:46" ht="14.25" customHeight="1" x14ac:dyDescent="0.25">
      <c r="A165" s="59"/>
      <c r="B165" s="60"/>
      <c r="C165" s="60"/>
      <c r="D165" s="60"/>
      <c r="E165" s="60"/>
      <c r="F165" s="61"/>
      <c r="G165" s="62"/>
      <c r="H165" s="63"/>
      <c r="I165" s="63"/>
      <c r="J165" s="64"/>
      <c r="L165" s="65">
        <f>$L$12</f>
        <v>7.0000000000000007E-2</v>
      </c>
      <c r="M165" s="66">
        <f t="array" ref="M165">NPV(L165,Q190:AT190)</f>
        <v>824858.20877933549</v>
      </c>
    </row>
    <row r="166" spans="1:46" ht="14.25" customHeight="1" x14ac:dyDescent="0.25">
      <c r="A166" s="67"/>
      <c r="B166" s="48"/>
      <c r="C166" s="48"/>
      <c r="D166" s="48"/>
      <c r="E166" s="48"/>
      <c r="F166" s="50"/>
      <c r="G166" s="68"/>
    </row>
    <row r="167" spans="1:46" ht="14.25" customHeight="1" x14ac:dyDescent="0.25">
      <c r="A167" s="67"/>
      <c r="B167" s="48"/>
      <c r="C167" s="48"/>
      <c r="D167" s="48"/>
      <c r="E167" s="48"/>
      <c r="F167" s="50"/>
      <c r="G167" s="68"/>
      <c r="H167" s="69"/>
      <c r="I167" s="70"/>
      <c r="J167" s="71"/>
      <c r="K167" s="71"/>
    </row>
    <row r="168" spans="1:46" ht="15.75" customHeight="1" x14ac:dyDescent="0.25">
      <c r="A168" s="72" t="s">
        <v>37</v>
      </c>
      <c r="B168" s="73">
        <v>0.75</v>
      </c>
      <c r="C168" s="74" t="s">
        <v>481</v>
      </c>
      <c r="D168" s="74"/>
      <c r="E168" s="74"/>
      <c r="F168" s="75"/>
      <c r="H168" s="69"/>
      <c r="I168" s="70"/>
      <c r="J168" s="71"/>
      <c r="K168" s="71"/>
    </row>
    <row r="169" spans="1:46" ht="15" customHeight="1" x14ac:dyDescent="0.25">
      <c r="A169" s="76" t="s">
        <v>39</v>
      </c>
      <c r="B169" s="77">
        <v>0.75</v>
      </c>
      <c r="C169" s="44" t="s">
        <v>482</v>
      </c>
      <c r="D169" s="44"/>
      <c r="E169" s="44"/>
      <c r="F169" s="78"/>
      <c r="H169" s="69"/>
      <c r="I169" s="79"/>
      <c r="J169" s="58"/>
      <c r="K169" s="58"/>
      <c r="L169" s="80"/>
      <c r="M169" s="80"/>
      <c r="N169" s="80"/>
      <c r="O169" s="80"/>
    </row>
    <row r="170" spans="1:46" ht="14.25" customHeight="1" x14ac:dyDescent="0.25">
      <c r="A170" s="81" t="s">
        <v>41</v>
      </c>
      <c r="B170" s="82">
        <f>B168*B169</f>
        <v>0.5625</v>
      </c>
      <c r="C170" s="83"/>
      <c r="D170" s="84"/>
      <c r="E170" s="84"/>
      <c r="F170" s="64"/>
      <c r="H170" s="69"/>
      <c r="I170" s="85"/>
      <c r="J170" s="86"/>
      <c r="K170" s="86"/>
    </row>
    <row r="171" spans="1:46" ht="14.25" customHeight="1" x14ac:dyDescent="0.25">
      <c r="H171" s="69"/>
      <c r="I171" s="85"/>
      <c r="J171" s="86"/>
      <c r="K171" s="86"/>
      <c r="L171" s="87"/>
      <c r="P171" s="88" t="s">
        <v>42</v>
      </c>
    </row>
    <row r="172" spans="1:46" ht="14.25" customHeight="1" x14ac:dyDescent="0.25">
      <c r="C172" s="33"/>
      <c r="D172" s="89"/>
      <c r="E172" s="89"/>
      <c r="L172" s="87"/>
      <c r="P172" s="88"/>
      <c r="Q172" s="267" t="s">
        <v>43</v>
      </c>
      <c r="R172" s="268"/>
      <c r="S172" s="268"/>
      <c r="T172" s="268"/>
      <c r="U172" s="268"/>
      <c r="V172" s="268"/>
      <c r="W172" s="268"/>
      <c r="X172" s="268"/>
      <c r="Y172" s="268"/>
      <c r="Z172" s="268"/>
      <c r="AA172" s="268"/>
      <c r="AB172" s="268"/>
      <c r="AC172" s="268"/>
      <c r="AD172" s="268"/>
      <c r="AE172" s="268"/>
      <c r="AF172" s="268"/>
      <c r="AG172" s="268"/>
      <c r="AH172" s="268"/>
      <c r="AI172" s="268"/>
      <c r="AJ172" s="268"/>
      <c r="AK172" s="268"/>
      <c r="AL172" s="268"/>
      <c r="AM172" s="268"/>
      <c r="AN172" s="268"/>
      <c r="AO172" s="268"/>
      <c r="AP172" s="268"/>
      <c r="AQ172" s="268"/>
      <c r="AR172" s="268"/>
      <c r="AS172" s="268"/>
      <c r="AT172" s="268"/>
    </row>
    <row r="173" spans="1:46" ht="14.25" customHeight="1" x14ac:dyDescent="0.25">
      <c r="A173" s="90" t="s">
        <v>44</v>
      </c>
      <c r="B173" s="91" t="s">
        <v>45</v>
      </c>
      <c r="C173" s="91" t="s">
        <v>16</v>
      </c>
      <c r="D173" s="92" t="s">
        <v>17</v>
      </c>
      <c r="E173" s="92" t="s">
        <v>46</v>
      </c>
      <c r="F173" s="91" t="s">
        <v>47</v>
      </c>
      <c r="G173" s="91" t="s">
        <v>48</v>
      </c>
      <c r="H173" s="93" t="s">
        <v>18</v>
      </c>
      <c r="I173" s="92" t="s">
        <v>19</v>
      </c>
      <c r="J173" s="92" t="s">
        <v>49</v>
      </c>
      <c r="K173" s="92" t="s">
        <v>50</v>
      </c>
      <c r="L173" s="259" t="s">
        <v>20</v>
      </c>
      <c r="M173" s="260"/>
      <c r="N173" s="261"/>
      <c r="Q173" s="94">
        <v>1</v>
      </c>
      <c r="R173" s="94">
        <v>2</v>
      </c>
      <c r="S173" s="94">
        <v>3</v>
      </c>
      <c r="T173" s="94">
        <v>4</v>
      </c>
      <c r="U173" s="94">
        <v>5</v>
      </c>
      <c r="V173" s="94">
        <v>6</v>
      </c>
      <c r="W173" s="94">
        <v>7</v>
      </c>
      <c r="X173" s="94">
        <v>8</v>
      </c>
      <c r="Y173" s="94">
        <v>9</v>
      </c>
      <c r="Z173" s="94">
        <v>10</v>
      </c>
      <c r="AA173" s="94">
        <v>11</v>
      </c>
      <c r="AB173" s="94">
        <v>12</v>
      </c>
      <c r="AC173" s="94">
        <v>13</v>
      </c>
      <c r="AD173" s="94">
        <v>14</v>
      </c>
      <c r="AE173" s="94">
        <v>15</v>
      </c>
      <c r="AF173" s="94">
        <v>16</v>
      </c>
      <c r="AG173" s="94">
        <v>17</v>
      </c>
      <c r="AH173" s="94">
        <v>18</v>
      </c>
      <c r="AI173" s="94">
        <v>19</v>
      </c>
      <c r="AJ173" s="94">
        <v>20</v>
      </c>
      <c r="AK173" s="94">
        <v>21</v>
      </c>
      <c r="AL173" s="94">
        <v>22</v>
      </c>
      <c r="AM173" s="94">
        <v>23</v>
      </c>
      <c r="AN173" s="94">
        <v>24</v>
      </c>
      <c r="AO173" s="94">
        <v>25</v>
      </c>
      <c r="AP173" s="94">
        <v>26</v>
      </c>
      <c r="AQ173" s="94">
        <v>27</v>
      </c>
      <c r="AR173" s="94">
        <v>28</v>
      </c>
      <c r="AS173" s="94">
        <v>29</v>
      </c>
      <c r="AT173" s="94">
        <v>30</v>
      </c>
    </row>
    <row r="174" spans="1:46" ht="59.25" customHeight="1" x14ac:dyDescent="0.25">
      <c r="A174" s="105" t="s">
        <v>0</v>
      </c>
      <c r="B174" s="106" t="s">
        <v>483</v>
      </c>
      <c r="C174" s="107" t="s">
        <v>141</v>
      </c>
      <c r="D174" s="108">
        <v>1</v>
      </c>
      <c r="E174" s="109">
        <v>62805</v>
      </c>
      <c r="F174" s="113"/>
      <c r="G174" s="113"/>
      <c r="H174" s="111">
        <f t="shared" ref="H174:H177" si="73">(D174*E174)*1.2</f>
        <v>75366</v>
      </c>
      <c r="I174" s="112">
        <v>1</v>
      </c>
      <c r="J174" s="112">
        <v>2</v>
      </c>
      <c r="K174" s="112">
        <v>1</v>
      </c>
      <c r="L174" s="250" t="s">
        <v>484</v>
      </c>
      <c r="M174" s="251"/>
      <c r="N174" s="252"/>
      <c r="P174" s="248" t="s">
        <v>51</v>
      </c>
      <c r="Q174" s="103">
        <f t="shared" ref="Q174:AT174" si="74">IF(Q$32&lt;$I174,0,IF(Q$32=$I174,$H174,IF(Q$32&gt;((($J174-1)*$K174)+$I174),0,IF(ROUND((Q$32-$I174)/$K174,0)=ROUND((Q$32-$I174)/$K174,1),$H174,0))))</f>
        <v>75366</v>
      </c>
      <c r="R174" s="103">
        <f t="shared" si="74"/>
        <v>75366</v>
      </c>
      <c r="S174" s="104">
        <f t="shared" si="74"/>
        <v>0</v>
      </c>
      <c r="T174" s="104">
        <f t="shared" si="74"/>
        <v>0</v>
      </c>
      <c r="U174" s="104">
        <f t="shared" si="74"/>
        <v>0</v>
      </c>
      <c r="V174" s="104">
        <f t="shared" si="74"/>
        <v>0</v>
      </c>
      <c r="W174" s="104">
        <f t="shared" si="74"/>
        <v>0</v>
      </c>
      <c r="X174" s="104">
        <f t="shared" si="74"/>
        <v>0</v>
      </c>
      <c r="Y174" s="104">
        <f t="shared" si="74"/>
        <v>0</v>
      </c>
      <c r="Z174" s="104">
        <f t="shared" si="74"/>
        <v>0</v>
      </c>
      <c r="AA174" s="104">
        <f t="shared" si="74"/>
        <v>0</v>
      </c>
      <c r="AB174" s="104">
        <f t="shared" si="74"/>
        <v>0</v>
      </c>
      <c r="AC174" s="104">
        <f t="shared" si="74"/>
        <v>0</v>
      </c>
      <c r="AD174" s="104">
        <f t="shared" si="74"/>
        <v>0</v>
      </c>
      <c r="AE174" s="104">
        <f t="shared" si="74"/>
        <v>0</v>
      </c>
      <c r="AF174" s="104">
        <f t="shared" si="74"/>
        <v>0</v>
      </c>
      <c r="AG174" s="104">
        <f t="shared" si="74"/>
        <v>0</v>
      </c>
      <c r="AH174" s="104">
        <f t="shared" si="74"/>
        <v>0</v>
      </c>
      <c r="AI174" s="104">
        <f t="shared" si="74"/>
        <v>0</v>
      </c>
      <c r="AJ174" s="104">
        <f t="shared" si="74"/>
        <v>0</v>
      </c>
      <c r="AK174" s="104">
        <f t="shared" si="74"/>
        <v>0</v>
      </c>
      <c r="AL174" s="104">
        <f t="shared" si="74"/>
        <v>0</v>
      </c>
      <c r="AM174" s="104">
        <f t="shared" si="74"/>
        <v>0</v>
      </c>
      <c r="AN174" s="104">
        <f t="shared" si="74"/>
        <v>0</v>
      </c>
      <c r="AO174" s="104">
        <f t="shared" si="74"/>
        <v>0</v>
      </c>
      <c r="AP174" s="104">
        <f t="shared" si="74"/>
        <v>0</v>
      </c>
      <c r="AQ174" s="104">
        <f t="shared" si="74"/>
        <v>0</v>
      </c>
      <c r="AR174" s="104">
        <f t="shared" si="74"/>
        <v>0</v>
      </c>
      <c r="AS174" s="104">
        <f t="shared" si="74"/>
        <v>0</v>
      </c>
      <c r="AT174" s="104">
        <f t="shared" si="74"/>
        <v>0</v>
      </c>
    </row>
    <row r="175" spans="1:46" ht="30" customHeight="1" x14ac:dyDescent="0.25">
      <c r="A175" s="105" t="s">
        <v>0</v>
      </c>
      <c r="B175" s="106" t="s">
        <v>197</v>
      </c>
      <c r="C175" s="107" t="s">
        <v>141</v>
      </c>
      <c r="D175" s="108">
        <v>0.25</v>
      </c>
      <c r="E175" s="114">
        <v>74173</v>
      </c>
      <c r="F175" s="113"/>
      <c r="G175" s="113"/>
      <c r="H175" s="111">
        <f t="shared" si="73"/>
        <v>22251.899999999998</v>
      </c>
      <c r="I175" s="112">
        <v>1</v>
      </c>
      <c r="J175" s="112">
        <v>3</v>
      </c>
      <c r="K175" s="112">
        <v>1</v>
      </c>
      <c r="L175" s="250" t="s">
        <v>485</v>
      </c>
      <c r="M175" s="251"/>
      <c r="N175" s="252"/>
      <c r="P175" s="249"/>
      <c r="Q175" s="103">
        <f t="shared" ref="Q175:AT175" si="75">IF(Q$32&lt;$I175,0,IF(Q$32=$I175,$H175,IF(Q$32&gt;((($J175-1)*$K175)+$I175),0,IF(ROUND((Q$32-$I175)/$K175,0)=ROUND((Q$32-$I175)/$K175,1),$H175,0))))</f>
        <v>22251.899999999998</v>
      </c>
      <c r="R175" s="103">
        <f t="shared" si="75"/>
        <v>22251.899999999998</v>
      </c>
      <c r="S175" s="103">
        <f t="shared" si="75"/>
        <v>22251.899999999998</v>
      </c>
      <c r="T175" s="104">
        <f t="shared" si="75"/>
        <v>0</v>
      </c>
      <c r="U175" s="104">
        <f t="shared" si="75"/>
        <v>0</v>
      </c>
      <c r="V175" s="104">
        <f t="shared" si="75"/>
        <v>0</v>
      </c>
      <c r="W175" s="104">
        <f t="shared" si="75"/>
        <v>0</v>
      </c>
      <c r="X175" s="104">
        <f t="shared" si="75"/>
        <v>0</v>
      </c>
      <c r="Y175" s="104">
        <f t="shared" si="75"/>
        <v>0</v>
      </c>
      <c r="Z175" s="104">
        <f t="shared" si="75"/>
        <v>0</v>
      </c>
      <c r="AA175" s="104">
        <f t="shared" si="75"/>
        <v>0</v>
      </c>
      <c r="AB175" s="104">
        <f t="shared" si="75"/>
        <v>0</v>
      </c>
      <c r="AC175" s="104">
        <f t="shared" si="75"/>
        <v>0</v>
      </c>
      <c r="AD175" s="104">
        <f t="shared" si="75"/>
        <v>0</v>
      </c>
      <c r="AE175" s="104">
        <f t="shared" si="75"/>
        <v>0</v>
      </c>
      <c r="AF175" s="104">
        <f t="shared" si="75"/>
        <v>0</v>
      </c>
      <c r="AG175" s="104">
        <f t="shared" si="75"/>
        <v>0</v>
      </c>
      <c r="AH175" s="104">
        <f t="shared" si="75"/>
        <v>0</v>
      </c>
      <c r="AI175" s="104">
        <f t="shared" si="75"/>
        <v>0</v>
      </c>
      <c r="AJ175" s="104">
        <f t="shared" si="75"/>
        <v>0</v>
      </c>
      <c r="AK175" s="104">
        <f t="shared" si="75"/>
        <v>0</v>
      </c>
      <c r="AL175" s="104">
        <f t="shared" si="75"/>
        <v>0</v>
      </c>
      <c r="AM175" s="104">
        <f t="shared" si="75"/>
        <v>0</v>
      </c>
      <c r="AN175" s="104">
        <f t="shared" si="75"/>
        <v>0</v>
      </c>
      <c r="AO175" s="104">
        <f t="shared" si="75"/>
        <v>0</v>
      </c>
      <c r="AP175" s="104">
        <f t="shared" si="75"/>
        <v>0</v>
      </c>
      <c r="AQ175" s="104">
        <f t="shared" si="75"/>
        <v>0</v>
      </c>
      <c r="AR175" s="104">
        <f t="shared" si="75"/>
        <v>0</v>
      </c>
      <c r="AS175" s="104">
        <f t="shared" si="75"/>
        <v>0</v>
      </c>
      <c r="AT175" s="104">
        <f t="shared" si="75"/>
        <v>0</v>
      </c>
    </row>
    <row r="176" spans="1:46" ht="30" customHeight="1" x14ac:dyDescent="0.25">
      <c r="A176" s="105" t="s">
        <v>0</v>
      </c>
      <c r="B176" s="106" t="s">
        <v>486</v>
      </c>
      <c r="C176" s="107" t="s">
        <v>141</v>
      </c>
      <c r="D176" s="108">
        <v>1</v>
      </c>
      <c r="E176" s="114">
        <v>111000</v>
      </c>
      <c r="F176" s="113"/>
      <c r="G176" s="113"/>
      <c r="H176" s="111">
        <f t="shared" si="73"/>
        <v>133200</v>
      </c>
      <c r="I176" s="112">
        <v>2</v>
      </c>
      <c r="J176" s="112">
        <v>3</v>
      </c>
      <c r="K176" s="112">
        <v>1</v>
      </c>
      <c r="L176" s="250" t="s">
        <v>487</v>
      </c>
      <c r="M176" s="251"/>
      <c r="N176" s="252"/>
      <c r="P176" s="249"/>
      <c r="Q176" s="104">
        <f t="shared" ref="Q176:AT176" si="76">IF(Q$32&lt;$I176,0,IF(Q$32=$I176,$H176,IF(Q$32&gt;((($J176-1)*$K176)+$I176),0,IF(ROUND((Q$32-$I176)/$K176,0)=ROUND((Q$32-$I176)/$K176,1),$H176,0))))</f>
        <v>0</v>
      </c>
      <c r="R176" s="103">
        <f t="shared" si="76"/>
        <v>133200</v>
      </c>
      <c r="S176" s="103">
        <f t="shared" si="76"/>
        <v>133200</v>
      </c>
      <c r="T176" s="103">
        <f t="shared" si="76"/>
        <v>133200</v>
      </c>
      <c r="U176" s="104">
        <f t="shared" si="76"/>
        <v>0</v>
      </c>
      <c r="V176" s="104">
        <f t="shared" si="76"/>
        <v>0</v>
      </c>
      <c r="W176" s="104">
        <f t="shared" si="76"/>
        <v>0</v>
      </c>
      <c r="X176" s="104">
        <f t="shared" si="76"/>
        <v>0</v>
      </c>
      <c r="Y176" s="104">
        <f t="shared" si="76"/>
        <v>0</v>
      </c>
      <c r="Z176" s="104">
        <f t="shared" si="76"/>
        <v>0</v>
      </c>
      <c r="AA176" s="104">
        <f t="shared" si="76"/>
        <v>0</v>
      </c>
      <c r="AB176" s="104">
        <f t="shared" si="76"/>
        <v>0</v>
      </c>
      <c r="AC176" s="104">
        <f t="shared" si="76"/>
        <v>0</v>
      </c>
      <c r="AD176" s="104">
        <f t="shared" si="76"/>
        <v>0</v>
      </c>
      <c r="AE176" s="104">
        <f t="shared" si="76"/>
        <v>0</v>
      </c>
      <c r="AF176" s="104">
        <f t="shared" si="76"/>
        <v>0</v>
      </c>
      <c r="AG176" s="104">
        <f t="shared" si="76"/>
        <v>0</v>
      </c>
      <c r="AH176" s="104">
        <f t="shared" si="76"/>
        <v>0</v>
      </c>
      <c r="AI176" s="104">
        <f t="shared" si="76"/>
        <v>0</v>
      </c>
      <c r="AJ176" s="104">
        <f t="shared" si="76"/>
        <v>0</v>
      </c>
      <c r="AK176" s="104">
        <f t="shared" si="76"/>
        <v>0</v>
      </c>
      <c r="AL176" s="104">
        <f t="shared" si="76"/>
        <v>0</v>
      </c>
      <c r="AM176" s="104">
        <f t="shared" si="76"/>
        <v>0</v>
      </c>
      <c r="AN176" s="104">
        <f t="shared" si="76"/>
        <v>0</v>
      </c>
      <c r="AO176" s="104">
        <f t="shared" si="76"/>
        <v>0</v>
      </c>
      <c r="AP176" s="104">
        <f t="shared" si="76"/>
        <v>0</v>
      </c>
      <c r="AQ176" s="104">
        <f t="shared" si="76"/>
        <v>0</v>
      </c>
      <c r="AR176" s="104">
        <f t="shared" si="76"/>
        <v>0</v>
      </c>
      <c r="AS176" s="104">
        <f t="shared" si="76"/>
        <v>0</v>
      </c>
      <c r="AT176" s="104">
        <f t="shared" si="76"/>
        <v>0</v>
      </c>
    </row>
    <row r="177" spans="1:46" ht="44.25" customHeight="1" x14ac:dyDescent="0.25">
      <c r="A177" s="105" t="s">
        <v>0</v>
      </c>
      <c r="B177" s="106" t="s">
        <v>488</v>
      </c>
      <c r="C177" s="107" t="s">
        <v>141</v>
      </c>
      <c r="D177" s="108">
        <v>1</v>
      </c>
      <c r="E177" s="114">
        <v>90000</v>
      </c>
      <c r="F177" s="113"/>
      <c r="G177" s="113"/>
      <c r="H177" s="111">
        <f t="shared" si="73"/>
        <v>108000</v>
      </c>
      <c r="I177" s="112">
        <v>2</v>
      </c>
      <c r="J177" s="112">
        <v>3</v>
      </c>
      <c r="K177" s="112">
        <v>1</v>
      </c>
      <c r="L177" s="250" t="s">
        <v>489</v>
      </c>
      <c r="M177" s="251"/>
      <c r="N177" s="252"/>
      <c r="P177" s="249"/>
      <c r="Q177" s="104">
        <f t="shared" ref="Q177:AT177" si="77">IF(Q$32&lt;$I177,0,IF(Q$32=$I177,$H177,IF(Q$32&gt;((($J177-1)*$K177)+$I177),0,IF(ROUND((Q$32-$I177)/$K177,0)=ROUND((Q$32-$I177)/$K177,1),$H177,0))))</f>
        <v>0</v>
      </c>
      <c r="R177" s="103">
        <f t="shared" si="77"/>
        <v>108000</v>
      </c>
      <c r="S177" s="103">
        <f t="shared" si="77"/>
        <v>108000</v>
      </c>
      <c r="T177" s="103">
        <f t="shared" si="77"/>
        <v>108000</v>
      </c>
      <c r="U177" s="104">
        <f t="shared" si="77"/>
        <v>0</v>
      </c>
      <c r="V177" s="104">
        <f t="shared" si="77"/>
        <v>0</v>
      </c>
      <c r="W177" s="104">
        <f t="shared" si="77"/>
        <v>0</v>
      </c>
      <c r="X177" s="104">
        <f t="shared" si="77"/>
        <v>0</v>
      </c>
      <c r="Y177" s="104">
        <f t="shared" si="77"/>
        <v>0</v>
      </c>
      <c r="Z177" s="104">
        <f t="shared" si="77"/>
        <v>0</v>
      </c>
      <c r="AA177" s="104">
        <f t="shared" si="77"/>
        <v>0</v>
      </c>
      <c r="AB177" s="104">
        <f t="shared" si="77"/>
        <v>0</v>
      </c>
      <c r="AC177" s="104">
        <f t="shared" si="77"/>
        <v>0</v>
      </c>
      <c r="AD177" s="104">
        <f t="shared" si="77"/>
        <v>0</v>
      </c>
      <c r="AE177" s="104">
        <f t="shared" si="77"/>
        <v>0</v>
      </c>
      <c r="AF177" s="104">
        <f t="shared" si="77"/>
        <v>0</v>
      </c>
      <c r="AG177" s="104">
        <f t="shared" si="77"/>
        <v>0</v>
      </c>
      <c r="AH177" s="104">
        <f t="shared" si="77"/>
        <v>0</v>
      </c>
      <c r="AI177" s="104">
        <f t="shared" si="77"/>
        <v>0</v>
      </c>
      <c r="AJ177" s="104">
        <f t="shared" si="77"/>
        <v>0</v>
      </c>
      <c r="AK177" s="104">
        <f t="shared" si="77"/>
        <v>0</v>
      </c>
      <c r="AL177" s="104">
        <f t="shared" si="77"/>
        <v>0</v>
      </c>
      <c r="AM177" s="104">
        <f t="shared" si="77"/>
        <v>0</v>
      </c>
      <c r="AN177" s="104">
        <f t="shared" si="77"/>
        <v>0</v>
      </c>
      <c r="AO177" s="104">
        <f t="shared" si="77"/>
        <v>0</v>
      </c>
      <c r="AP177" s="104">
        <f t="shared" si="77"/>
        <v>0</v>
      </c>
      <c r="AQ177" s="104">
        <f t="shared" si="77"/>
        <v>0</v>
      </c>
      <c r="AR177" s="104">
        <f t="shared" si="77"/>
        <v>0</v>
      </c>
      <c r="AS177" s="104">
        <f t="shared" si="77"/>
        <v>0</v>
      </c>
      <c r="AT177" s="104">
        <f t="shared" si="77"/>
        <v>0</v>
      </c>
    </row>
    <row r="178" spans="1:46" ht="30" customHeight="1" x14ac:dyDescent="0.25">
      <c r="A178" s="105" t="s">
        <v>0</v>
      </c>
      <c r="B178" s="106" t="s">
        <v>490</v>
      </c>
      <c r="C178" s="107" t="s">
        <v>491</v>
      </c>
      <c r="D178" s="108">
        <v>64</v>
      </c>
      <c r="E178" s="109">
        <v>402</v>
      </c>
      <c r="F178" s="113"/>
      <c r="G178" s="113"/>
      <c r="H178" s="111">
        <f t="shared" ref="H178:H189" si="78">D178*E178</f>
        <v>25728</v>
      </c>
      <c r="I178" s="112">
        <v>1</v>
      </c>
      <c r="J178" s="112">
        <v>1</v>
      </c>
      <c r="K178" s="112">
        <v>1</v>
      </c>
      <c r="L178" s="250" t="s">
        <v>492</v>
      </c>
      <c r="M178" s="251"/>
      <c r="N178" s="252"/>
      <c r="P178" s="249"/>
      <c r="Q178" s="103">
        <f t="shared" ref="Q178:AT178" si="79">IF(Q$32&lt;$I178,0,IF(Q$32=$I178,$H178,IF(Q$32&gt;((($J178-1)*$K178)+$I178),0,IF(ROUND((Q$32-$I178)/$K178,0)=ROUND((Q$32-$I178)/$K178,1),$H178,0))))</f>
        <v>25728</v>
      </c>
      <c r="R178" s="104">
        <f t="shared" si="79"/>
        <v>0</v>
      </c>
      <c r="S178" s="104">
        <f t="shared" si="79"/>
        <v>0</v>
      </c>
      <c r="T178" s="104">
        <f t="shared" si="79"/>
        <v>0</v>
      </c>
      <c r="U178" s="104">
        <f t="shared" si="79"/>
        <v>0</v>
      </c>
      <c r="V178" s="104">
        <f t="shared" si="79"/>
        <v>0</v>
      </c>
      <c r="W178" s="104">
        <f t="shared" si="79"/>
        <v>0</v>
      </c>
      <c r="X178" s="104">
        <f t="shared" si="79"/>
        <v>0</v>
      </c>
      <c r="Y178" s="104">
        <f t="shared" si="79"/>
        <v>0</v>
      </c>
      <c r="Z178" s="104">
        <f t="shared" si="79"/>
        <v>0</v>
      </c>
      <c r="AA178" s="104">
        <f t="shared" si="79"/>
        <v>0</v>
      </c>
      <c r="AB178" s="104">
        <f t="shared" si="79"/>
        <v>0</v>
      </c>
      <c r="AC178" s="104">
        <f t="shared" si="79"/>
        <v>0</v>
      </c>
      <c r="AD178" s="104">
        <f t="shared" si="79"/>
        <v>0</v>
      </c>
      <c r="AE178" s="104">
        <f t="shared" si="79"/>
        <v>0</v>
      </c>
      <c r="AF178" s="104">
        <f t="shared" si="79"/>
        <v>0</v>
      </c>
      <c r="AG178" s="104">
        <f t="shared" si="79"/>
        <v>0</v>
      </c>
      <c r="AH178" s="104">
        <f t="shared" si="79"/>
        <v>0</v>
      </c>
      <c r="AI178" s="104">
        <f t="shared" si="79"/>
        <v>0</v>
      </c>
      <c r="AJ178" s="104">
        <f t="shared" si="79"/>
        <v>0</v>
      </c>
      <c r="AK178" s="104">
        <f t="shared" si="79"/>
        <v>0</v>
      </c>
      <c r="AL178" s="104">
        <f t="shared" si="79"/>
        <v>0</v>
      </c>
      <c r="AM178" s="104">
        <f t="shared" si="79"/>
        <v>0</v>
      </c>
      <c r="AN178" s="104">
        <f t="shared" si="79"/>
        <v>0</v>
      </c>
      <c r="AO178" s="104">
        <f t="shared" si="79"/>
        <v>0</v>
      </c>
      <c r="AP178" s="104">
        <f t="shared" si="79"/>
        <v>0</v>
      </c>
      <c r="AQ178" s="104">
        <f t="shared" si="79"/>
        <v>0</v>
      </c>
      <c r="AR178" s="104">
        <f t="shared" si="79"/>
        <v>0</v>
      </c>
      <c r="AS178" s="104">
        <f t="shared" si="79"/>
        <v>0</v>
      </c>
      <c r="AT178" s="104">
        <f t="shared" si="79"/>
        <v>0</v>
      </c>
    </row>
    <row r="179" spans="1:46" ht="30" customHeight="1" x14ac:dyDescent="0.25">
      <c r="A179" s="105" t="s">
        <v>12</v>
      </c>
      <c r="B179" s="106" t="s">
        <v>493</v>
      </c>
      <c r="C179" s="107" t="s">
        <v>494</v>
      </c>
      <c r="D179" s="108">
        <v>8</v>
      </c>
      <c r="E179" s="114">
        <v>1050</v>
      </c>
      <c r="F179" s="113"/>
      <c r="G179" s="113"/>
      <c r="H179" s="111">
        <f t="shared" si="78"/>
        <v>8400</v>
      </c>
      <c r="I179" s="112">
        <v>1</v>
      </c>
      <c r="J179" s="112">
        <v>1</v>
      </c>
      <c r="K179" s="112">
        <v>1</v>
      </c>
      <c r="L179" s="250" t="s">
        <v>495</v>
      </c>
      <c r="M179" s="251"/>
      <c r="N179" s="252"/>
      <c r="P179" s="249"/>
      <c r="Q179" s="103">
        <f t="shared" ref="Q179:AT179" si="80">IF(Q$32&lt;$I179,0,IF(Q$32=$I179,$H179,IF(Q$32&gt;((($J179-1)*$K179)+$I179),0,IF(ROUND((Q$32-$I179)/$K179,0)=ROUND((Q$32-$I179)/$K179,1),$H179,0))))</f>
        <v>8400</v>
      </c>
      <c r="R179" s="104">
        <f t="shared" si="80"/>
        <v>0</v>
      </c>
      <c r="S179" s="104">
        <f t="shared" si="80"/>
        <v>0</v>
      </c>
      <c r="T179" s="104">
        <f t="shared" si="80"/>
        <v>0</v>
      </c>
      <c r="U179" s="104">
        <f t="shared" si="80"/>
        <v>0</v>
      </c>
      <c r="V179" s="104">
        <f t="shared" si="80"/>
        <v>0</v>
      </c>
      <c r="W179" s="104">
        <f t="shared" si="80"/>
        <v>0</v>
      </c>
      <c r="X179" s="104">
        <f t="shared" si="80"/>
        <v>0</v>
      </c>
      <c r="Y179" s="104">
        <f t="shared" si="80"/>
        <v>0</v>
      </c>
      <c r="Z179" s="104">
        <f t="shared" si="80"/>
        <v>0</v>
      </c>
      <c r="AA179" s="104">
        <f t="shared" si="80"/>
        <v>0</v>
      </c>
      <c r="AB179" s="104">
        <f t="shared" si="80"/>
        <v>0</v>
      </c>
      <c r="AC179" s="104">
        <f t="shared" si="80"/>
        <v>0</v>
      </c>
      <c r="AD179" s="104">
        <f t="shared" si="80"/>
        <v>0</v>
      </c>
      <c r="AE179" s="104">
        <f t="shared" si="80"/>
        <v>0</v>
      </c>
      <c r="AF179" s="104">
        <f t="shared" si="80"/>
        <v>0</v>
      </c>
      <c r="AG179" s="104">
        <f t="shared" si="80"/>
        <v>0</v>
      </c>
      <c r="AH179" s="104">
        <f t="shared" si="80"/>
        <v>0</v>
      </c>
      <c r="AI179" s="104">
        <f t="shared" si="80"/>
        <v>0</v>
      </c>
      <c r="AJ179" s="104">
        <f t="shared" si="80"/>
        <v>0</v>
      </c>
      <c r="AK179" s="104">
        <f t="shared" si="80"/>
        <v>0</v>
      </c>
      <c r="AL179" s="104">
        <f t="shared" si="80"/>
        <v>0</v>
      </c>
      <c r="AM179" s="104">
        <f t="shared" si="80"/>
        <v>0</v>
      </c>
      <c r="AN179" s="104">
        <f t="shared" si="80"/>
        <v>0</v>
      </c>
      <c r="AO179" s="104">
        <f t="shared" si="80"/>
        <v>0</v>
      </c>
      <c r="AP179" s="104">
        <f t="shared" si="80"/>
        <v>0</v>
      </c>
      <c r="AQ179" s="104">
        <f t="shared" si="80"/>
        <v>0</v>
      </c>
      <c r="AR179" s="104">
        <f t="shared" si="80"/>
        <v>0</v>
      </c>
      <c r="AS179" s="104">
        <f t="shared" si="80"/>
        <v>0</v>
      </c>
      <c r="AT179" s="104">
        <f t="shared" si="80"/>
        <v>0</v>
      </c>
    </row>
    <row r="180" spans="1:46" ht="30" customHeight="1" x14ac:dyDescent="0.25">
      <c r="A180" s="105" t="s">
        <v>12</v>
      </c>
      <c r="B180" s="106" t="s">
        <v>438</v>
      </c>
      <c r="C180" s="107" t="s">
        <v>494</v>
      </c>
      <c r="D180" s="108">
        <v>8</v>
      </c>
      <c r="E180" s="108">
        <v>900</v>
      </c>
      <c r="F180" s="113"/>
      <c r="G180" s="113"/>
      <c r="H180" s="111">
        <f t="shared" si="78"/>
        <v>7200</v>
      </c>
      <c r="I180" s="112">
        <v>1</v>
      </c>
      <c r="J180" s="112">
        <v>1</v>
      </c>
      <c r="K180" s="112">
        <v>1</v>
      </c>
      <c r="L180" s="250" t="s">
        <v>469</v>
      </c>
      <c r="M180" s="251"/>
      <c r="N180" s="252"/>
      <c r="P180" s="249"/>
      <c r="Q180" s="103">
        <f t="shared" ref="Q180:AT180" si="81">IF(Q$32&lt;$I180,0,IF(Q$32=$I180,$H180,IF(Q$32&gt;((($J180-1)*$K180)+$I180),0,IF(ROUND((Q$32-$I180)/$K180,0)=ROUND((Q$32-$I180)/$K180,1),$H180,0))))</f>
        <v>7200</v>
      </c>
      <c r="R180" s="104">
        <f t="shared" si="81"/>
        <v>0</v>
      </c>
      <c r="S180" s="104">
        <f t="shared" si="81"/>
        <v>0</v>
      </c>
      <c r="T180" s="104">
        <f t="shared" si="81"/>
        <v>0</v>
      </c>
      <c r="U180" s="104">
        <f t="shared" si="81"/>
        <v>0</v>
      </c>
      <c r="V180" s="104">
        <f t="shared" si="81"/>
        <v>0</v>
      </c>
      <c r="W180" s="104">
        <f t="shared" si="81"/>
        <v>0</v>
      </c>
      <c r="X180" s="104">
        <f t="shared" si="81"/>
        <v>0</v>
      </c>
      <c r="Y180" s="104">
        <f t="shared" si="81"/>
        <v>0</v>
      </c>
      <c r="Z180" s="104">
        <f t="shared" si="81"/>
        <v>0</v>
      </c>
      <c r="AA180" s="104">
        <f t="shared" si="81"/>
        <v>0</v>
      </c>
      <c r="AB180" s="104">
        <f t="shared" si="81"/>
        <v>0</v>
      </c>
      <c r="AC180" s="104">
        <f t="shared" si="81"/>
        <v>0</v>
      </c>
      <c r="AD180" s="104">
        <f t="shared" si="81"/>
        <v>0</v>
      </c>
      <c r="AE180" s="104">
        <f t="shared" si="81"/>
        <v>0</v>
      </c>
      <c r="AF180" s="104">
        <f t="shared" si="81"/>
        <v>0</v>
      </c>
      <c r="AG180" s="104">
        <f t="shared" si="81"/>
        <v>0</v>
      </c>
      <c r="AH180" s="104">
        <f t="shared" si="81"/>
        <v>0</v>
      </c>
      <c r="AI180" s="104">
        <f t="shared" si="81"/>
        <v>0</v>
      </c>
      <c r="AJ180" s="104">
        <f t="shared" si="81"/>
        <v>0</v>
      </c>
      <c r="AK180" s="104">
        <f t="shared" si="81"/>
        <v>0</v>
      </c>
      <c r="AL180" s="104">
        <f t="shared" si="81"/>
        <v>0</v>
      </c>
      <c r="AM180" s="104">
        <f t="shared" si="81"/>
        <v>0</v>
      </c>
      <c r="AN180" s="104">
        <f t="shared" si="81"/>
        <v>0</v>
      </c>
      <c r="AO180" s="104">
        <f t="shared" si="81"/>
        <v>0</v>
      </c>
      <c r="AP180" s="104">
        <f t="shared" si="81"/>
        <v>0</v>
      </c>
      <c r="AQ180" s="104">
        <f t="shared" si="81"/>
        <v>0</v>
      </c>
      <c r="AR180" s="104">
        <f t="shared" si="81"/>
        <v>0</v>
      </c>
      <c r="AS180" s="104">
        <f t="shared" si="81"/>
        <v>0</v>
      </c>
      <c r="AT180" s="104">
        <f t="shared" si="81"/>
        <v>0</v>
      </c>
    </row>
    <row r="181" spans="1:46" ht="30" hidden="1" customHeight="1" x14ac:dyDescent="0.25">
      <c r="A181" s="115"/>
      <c r="B181" s="106"/>
      <c r="C181" s="107"/>
      <c r="D181" s="108"/>
      <c r="E181" s="108"/>
      <c r="F181" s="113"/>
      <c r="G181" s="113"/>
      <c r="H181" s="111">
        <f t="shared" si="78"/>
        <v>0</v>
      </c>
      <c r="I181" s="112"/>
      <c r="J181" s="112"/>
      <c r="K181" s="112"/>
      <c r="L181" s="250"/>
      <c r="M181" s="251"/>
      <c r="N181" s="252"/>
      <c r="P181" s="249"/>
      <c r="Q181" s="104">
        <f t="shared" ref="Q181:AT181" si="82">IF(Q$32&lt;$I181,0,IF(Q$32=$I181,$H181,IF(Q$32&gt;((($J181-1)*$K181)+$I181),0,IF(ROUND((Q$32-$I181)/$K181,0)=ROUND((Q$32-$I181)/$K181,1),$H181,0))))</f>
        <v>0</v>
      </c>
      <c r="R181" s="104">
        <f t="shared" si="82"/>
        <v>0</v>
      </c>
      <c r="S181" s="104">
        <f t="shared" si="82"/>
        <v>0</v>
      </c>
      <c r="T181" s="104">
        <f t="shared" si="82"/>
        <v>0</v>
      </c>
      <c r="U181" s="104">
        <f t="shared" si="82"/>
        <v>0</v>
      </c>
      <c r="V181" s="104">
        <f t="shared" si="82"/>
        <v>0</v>
      </c>
      <c r="W181" s="104">
        <f t="shared" si="82"/>
        <v>0</v>
      </c>
      <c r="X181" s="104">
        <f t="shared" si="82"/>
        <v>0</v>
      </c>
      <c r="Y181" s="104">
        <f t="shared" si="82"/>
        <v>0</v>
      </c>
      <c r="Z181" s="104">
        <f t="shared" si="82"/>
        <v>0</v>
      </c>
      <c r="AA181" s="104">
        <f t="shared" si="82"/>
        <v>0</v>
      </c>
      <c r="AB181" s="104">
        <f t="shared" si="82"/>
        <v>0</v>
      </c>
      <c r="AC181" s="104">
        <f t="shared" si="82"/>
        <v>0</v>
      </c>
      <c r="AD181" s="104">
        <f t="shared" si="82"/>
        <v>0</v>
      </c>
      <c r="AE181" s="104">
        <f t="shared" si="82"/>
        <v>0</v>
      </c>
      <c r="AF181" s="104">
        <f t="shared" si="82"/>
        <v>0</v>
      </c>
      <c r="AG181" s="104">
        <f t="shared" si="82"/>
        <v>0</v>
      </c>
      <c r="AH181" s="104">
        <f t="shared" si="82"/>
        <v>0</v>
      </c>
      <c r="AI181" s="104">
        <f t="shared" si="82"/>
        <v>0</v>
      </c>
      <c r="AJ181" s="104">
        <f t="shared" si="82"/>
        <v>0</v>
      </c>
      <c r="AK181" s="104">
        <f t="shared" si="82"/>
        <v>0</v>
      </c>
      <c r="AL181" s="104">
        <f t="shared" si="82"/>
        <v>0</v>
      </c>
      <c r="AM181" s="104">
        <f t="shared" si="82"/>
        <v>0</v>
      </c>
      <c r="AN181" s="104">
        <f t="shared" si="82"/>
        <v>0</v>
      </c>
      <c r="AO181" s="104">
        <f t="shared" si="82"/>
        <v>0</v>
      </c>
      <c r="AP181" s="104">
        <f t="shared" si="82"/>
        <v>0</v>
      </c>
      <c r="AQ181" s="104">
        <f t="shared" si="82"/>
        <v>0</v>
      </c>
      <c r="AR181" s="104">
        <f t="shared" si="82"/>
        <v>0</v>
      </c>
      <c r="AS181" s="104">
        <f t="shared" si="82"/>
        <v>0</v>
      </c>
      <c r="AT181" s="104">
        <f t="shared" si="82"/>
        <v>0</v>
      </c>
    </row>
    <row r="182" spans="1:46" ht="30" hidden="1" customHeight="1" x14ac:dyDescent="0.25">
      <c r="A182" s="105"/>
      <c r="B182" s="106"/>
      <c r="C182" s="107"/>
      <c r="D182" s="108"/>
      <c r="E182" s="116"/>
      <c r="F182" s="113"/>
      <c r="G182" s="113"/>
      <c r="H182" s="111">
        <f t="shared" si="78"/>
        <v>0</v>
      </c>
      <c r="I182" s="112"/>
      <c r="J182" s="112"/>
      <c r="K182" s="112"/>
      <c r="L182" s="250"/>
      <c r="M182" s="251"/>
      <c r="N182" s="252"/>
      <c r="P182" s="249"/>
      <c r="Q182" s="104">
        <f t="shared" ref="Q182:AT182" si="83">IF(Q$32&lt;$I182,0,IF(Q$32=$I182,$H182,IF(Q$32&gt;((($J182-1)*$K182)+$I182),0,IF(ROUND((Q$32-$I182)/$K182,0)=ROUND((Q$32-$I182)/$K182,1),$H182,0))))</f>
        <v>0</v>
      </c>
      <c r="R182" s="104">
        <f t="shared" si="83"/>
        <v>0</v>
      </c>
      <c r="S182" s="104">
        <f t="shared" si="83"/>
        <v>0</v>
      </c>
      <c r="T182" s="104">
        <f t="shared" si="83"/>
        <v>0</v>
      </c>
      <c r="U182" s="104">
        <f t="shared" si="83"/>
        <v>0</v>
      </c>
      <c r="V182" s="104">
        <f t="shared" si="83"/>
        <v>0</v>
      </c>
      <c r="W182" s="104">
        <f t="shared" si="83"/>
        <v>0</v>
      </c>
      <c r="X182" s="104">
        <f t="shared" si="83"/>
        <v>0</v>
      </c>
      <c r="Y182" s="104">
        <f t="shared" si="83"/>
        <v>0</v>
      </c>
      <c r="Z182" s="104">
        <f t="shared" si="83"/>
        <v>0</v>
      </c>
      <c r="AA182" s="104">
        <f t="shared" si="83"/>
        <v>0</v>
      </c>
      <c r="AB182" s="104">
        <f t="shared" si="83"/>
        <v>0</v>
      </c>
      <c r="AC182" s="104">
        <f t="shared" si="83"/>
        <v>0</v>
      </c>
      <c r="AD182" s="104">
        <f t="shared" si="83"/>
        <v>0</v>
      </c>
      <c r="AE182" s="104">
        <f t="shared" si="83"/>
        <v>0</v>
      </c>
      <c r="AF182" s="104">
        <f t="shared" si="83"/>
        <v>0</v>
      </c>
      <c r="AG182" s="104">
        <f t="shared" si="83"/>
        <v>0</v>
      </c>
      <c r="AH182" s="104">
        <f t="shared" si="83"/>
        <v>0</v>
      </c>
      <c r="AI182" s="104">
        <f t="shared" si="83"/>
        <v>0</v>
      </c>
      <c r="AJ182" s="104">
        <f t="shared" si="83"/>
        <v>0</v>
      </c>
      <c r="AK182" s="104">
        <f t="shared" si="83"/>
        <v>0</v>
      </c>
      <c r="AL182" s="104">
        <f t="shared" si="83"/>
        <v>0</v>
      </c>
      <c r="AM182" s="104">
        <f t="shared" si="83"/>
        <v>0</v>
      </c>
      <c r="AN182" s="104">
        <f t="shared" si="83"/>
        <v>0</v>
      </c>
      <c r="AO182" s="104">
        <f t="shared" si="83"/>
        <v>0</v>
      </c>
      <c r="AP182" s="104">
        <f t="shared" si="83"/>
        <v>0</v>
      </c>
      <c r="AQ182" s="104">
        <f t="shared" si="83"/>
        <v>0</v>
      </c>
      <c r="AR182" s="104">
        <f t="shared" si="83"/>
        <v>0</v>
      </c>
      <c r="AS182" s="104">
        <f t="shared" si="83"/>
        <v>0</v>
      </c>
      <c r="AT182" s="104">
        <f t="shared" si="83"/>
        <v>0</v>
      </c>
    </row>
    <row r="183" spans="1:46" ht="30" hidden="1" customHeight="1" x14ac:dyDescent="0.25">
      <c r="A183" s="105"/>
      <c r="B183" s="106"/>
      <c r="C183" s="107"/>
      <c r="D183" s="108"/>
      <c r="E183" s="108"/>
      <c r="F183" s="113"/>
      <c r="G183" s="113"/>
      <c r="H183" s="111">
        <f t="shared" si="78"/>
        <v>0</v>
      </c>
      <c r="I183" s="112"/>
      <c r="J183" s="112"/>
      <c r="K183" s="112"/>
      <c r="L183" s="250"/>
      <c r="M183" s="251"/>
      <c r="N183" s="252"/>
      <c r="P183" s="249"/>
      <c r="Q183" s="104">
        <f t="shared" ref="Q183:AT183" si="84">IF(Q$32&lt;$I183,0,IF(Q$32=$I183,$H183,IF(Q$32&gt;((($J183-1)*$K183)+$I183),0,IF(ROUND((Q$32-$I183)/$K183,0)=ROUND((Q$32-$I183)/$K183,1),$H183,0))))</f>
        <v>0</v>
      </c>
      <c r="R183" s="104">
        <f t="shared" si="84"/>
        <v>0</v>
      </c>
      <c r="S183" s="104">
        <f t="shared" si="84"/>
        <v>0</v>
      </c>
      <c r="T183" s="104">
        <f t="shared" si="84"/>
        <v>0</v>
      </c>
      <c r="U183" s="104">
        <f t="shared" si="84"/>
        <v>0</v>
      </c>
      <c r="V183" s="104">
        <f t="shared" si="84"/>
        <v>0</v>
      </c>
      <c r="W183" s="104">
        <f t="shared" si="84"/>
        <v>0</v>
      </c>
      <c r="X183" s="104">
        <f t="shared" si="84"/>
        <v>0</v>
      </c>
      <c r="Y183" s="104">
        <f t="shared" si="84"/>
        <v>0</v>
      </c>
      <c r="Z183" s="104">
        <f t="shared" si="84"/>
        <v>0</v>
      </c>
      <c r="AA183" s="104">
        <f t="shared" si="84"/>
        <v>0</v>
      </c>
      <c r="AB183" s="104">
        <f t="shared" si="84"/>
        <v>0</v>
      </c>
      <c r="AC183" s="104">
        <f t="shared" si="84"/>
        <v>0</v>
      </c>
      <c r="AD183" s="104">
        <f t="shared" si="84"/>
        <v>0</v>
      </c>
      <c r="AE183" s="104">
        <f t="shared" si="84"/>
        <v>0</v>
      </c>
      <c r="AF183" s="104">
        <f t="shared" si="84"/>
        <v>0</v>
      </c>
      <c r="AG183" s="104">
        <f t="shared" si="84"/>
        <v>0</v>
      </c>
      <c r="AH183" s="104">
        <f t="shared" si="84"/>
        <v>0</v>
      </c>
      <c r="AI183" s="104">
        <f t="shared" si="84"/>
        <v>0</v>
      </c>
      <c r="AJ183" s="104">
        <f t="shared" si="84"/>
        <v>0</v>
      </c>
      <c r="AK183" s="104">
        <f t="shared" si="84"/>
        <v>0</v>
      </c>
      <c r="AL183" s="104">
        <f t="shared" si="84"/>
        <v>0</v>
      </c>
      <c r="AM183" s="104">
        <f t="shared" si="84"/>
        <v>0</v>
      </c>
      <c r="AN183" s="104">
        <f t="shared" si="84"/>
        <v>0</v>
      </c>
      <c r="AO183" s="104">
        <f t="shared" si="84"/>
        <v>0</v>
      </c>
      <c r="AP183" s="104">
        <f t="shared" si="84"/>
        <v>0</v>
      </c>
      <c r="AQ183" s="104">
        <f t="shared" si="84"/>
        <v>0</v>
      </c>
      <c r="AR183" s="104">
        <f t="shared" si="84"/>
        <v>0</v>
      </c>
      <c r="AS183" s="104">
        <f t="shared" si="84"/>
        <v>0</v>
      </c>
      <c r="AT183" s="104">
        <f t="shared" si="84"/>
        <v>0</v>
      </c>
    </row>
    <row r="184" spans="1:46" ht="30" hidden="1" customHeight="1" x14ac:dyDescent="0.25">
      <c r="A184" s="105"/>
      <c r="B184" s="106"/>
      <c r="C184" s="107"/>
      <c r="D184" s="108"/>
      <c r="E184" s="108"/>
      <c r="F184" s="113"/>
      <c r="G184" s="113"/>
      <c r="H184" s="111">
        <f t="shared" si="78"/>
        <v>0</v>
      </c>
      <c r="I184" s="112"/>
      <c r="J184" s="112"/>
      <c r="K184" s="112"/>
      <c r="L184" s="250"/>
      <c r="M184" s="251"/>
      <c r="N184" s="252"/>
      <c r="P184" s="249"/>
      <c r="Q184" s="104">
        <f t="shared" ref="Q184:AT184" si="85">IF(Q$32&lt;$I184,0,IF(Q$32=$I184,$H184,IF(Q$32&gt;((($J184-1)*$K184)+$I184),0,IF(ROUND((Q$32-$I184)/$K184,0)=ROUND((Q$32-$I184)/$K184,1),$H184,0))))</f>
        <v>0</v>
      </c>
      <c r="R184" s="104">
        <f t="shared" si="85"/>
        <v>0</v>
      </c>
      <c r="S184" s="104">
        <f t="shared" si="85"/>
        <v>0</v>
      </c>
      <c r="T184" s="104">
        <f t="shared" si="85"/>
        <v>0</v>
      </c>
      <c r="U184" s="104">
        <f t="shared" si="85"/>
        <v>0</v>
      </c>
      <c r="V184" s="104">
        <f t="shared" si="85"/>
        <v>0</v>
      </c>
      <c r="W184" s="104">
        <f t="shared" si="85"/>
        <v>0</v>
      </c>
      <c r="X184" s="104">
        <f t="shared" si="85"/>
        <v>0</v>
      </c>
      <c r="Y184" s="104">
        <f t="shared" si="85"/>
        <v>0</v>
      </c>
      <c r="Z184" s="104">
        <f t="shared" si="85"/>
        <v>0</v>
      </c>
      <c r="AA184" s="104">
        <f t="shared" si="85"/>
        <v>0</v>
      </c>
      <c r="AB184" s="104">
        <f t="shared" si="85"/>
        <v>0</v>
      </c>
      <c r="AC184" s="104">
        <f t="shared" si="85"/>
        <v>0</v>
      </c>
      <c r="AD184" s="104">
        <f t="shared" si="85"/>
        <v>0</v>
      </c>
      <c r="AE184" s="104">
        <f t="shared" si="85"/>
        <v>0</v>
      </c>
      <c r="AF184" s="104">
        <f t="shared" si="85"/>
        <v>0</v>
      </c>
      <c r="AG184" s="104">
        <f t="shared" si="85"/>
        <v>0</v>
      </c>
      <c r="AH184" s="104">
        <f t="shared" si="85"/>
        <v>0</v>
      </c>
      <c r="AI184" s="104">
        <f t="shared" si="85"/>
        <v>0</v>
      </c>
      <c r="AJ184" s="104">
        <f t="shared" si="85"/>
        <v>0</v>
      </c>
      <c r="AK184" s="104">
        <f t="shared" si="85"/>
        <v>0</v>
      </c>
      <c r="AL184" s="104">
        <f t="shared" si="85"/>
        <v>0</v>
      </c>
      <c r="AM184" s="104">
        <f t="shared" si="85"/>
        <v>0</v>
      </c>
      <c r="AN184" s="104">
        <f t="shared" si="85"/>
        <v>0</v>
      </c>
      <c r="AO184" s="104">
        <f t="shared" si="85"/>
        <v>0</v>
      </c>
      <c r="AP184" s="104">
        <f t="shared" si="85"/>
        <v>0</v>
      </c>
      <c r="AQ184" s="104">
        <f t="shared" si="85"/>
        <v>0</v>
      </c>
      <c r="AR184" s="104">
        <f t="shared" si="85"/>
        <v>0</v>
      </c>
      <c r="AS184" s="104">
        <f t="shared" si="85"/>
        <v>0</v>
      </c>
      <c r="AT184" s="104">
        <f t="shared" si="85"/>
        <v>0</v>
      </c>
    </row>
    <row r="185" spans="1:46" ht="30" hidden="1" customHeight="1" x14ac:dyDescent="0.25">
      <c r="A185" s="105"/>
      <c r="B185" s="106"/>
      <c r="C185" s="107"/>
      <c r="D185" s="108"/>
      <c r="E185" s="108"/>
      <c r="F185" s="113"/>
      <c r="G185" s="113"/>
      <c r="H185" s="111">
        <f t="shared" si="78"/>
        <v>0</v>
      </c>
      <c r="I185" s="112"/>
      <c r="J185" s="112"/>
      <c r="K185" s="112"/>
      <c r="L185" s="250"/>
      <c r="M185" s="251"/>
      <c r="N185" s="252"/>
      <c r="P185" s="249"/>
      <c r="Q185" s="104">
        <f t="shared" ref="Q185:AT185" si="86">IF(Q$32&lt;$I185,0,IF(Q$32=$I185,$H185,IF(Q$32&gt;((($J185-1)*$K185)+$I185),0,IF(ROUND((Q$32-$I185)/$K185,0)=ROUND((Q$32-$I185)/$K185,1),$H185,0))))</f>
        <v>0</v>
      </c>
      <c r="R185" s="104">
        <f t="shared" si="86"/>
        <v>0</v>
      </c>
      <c r="S185" s="104">
        <f t="shared" si="86"/>
        <v>0</v>
      </c>
      <c r="T185" s="104">
        <f t="shared" si="86"/>
        <v>0</v>
      </c>
      <c r="U185" s="104">
        <f t="shared" si="86"/>
        <v>0</v>
      </c>
      <c r="V185" s="104">
        <f t="shared" si="86"/>
        <v>0</v>
      </c>
      <c r="W185" s="104">
        <f t="shared" si="86"/>
        <v>0</v>
      </c>
      <c r="X185" s="104">
        <f t="shared" si="86"/>
        <v>0</v>
      </c>
      <c r="Y185" s="104">
        <f t="shared" si="86"/>
        <v>0</v>
      </c>
      <c r="Z185" s="104">
        <f t="shared" si="86"/>
        <v>0</v>
      </c>
      <c r="AA185" s="104">
        <f t="shared" si="86"/>
        <v>0</v>
      </c>
      <c r="AB185" s="104">
        <f t="shared" si="86"/>
        <v>0</v>
      </c>
      <c r="AC185" s="104">
        <f t="shared" si="86"/>
        <v>0</v>
      </c>
      <c r="AD185" s="104">
        <f t="shared" si="86"/>
        <v>0</v>
      </c>
      <c r="AE185" s="104">
        <f t="shared" si="86"/>
        <v>0</v>
      </c>
      <c r="AF185" s="104">
        <f t="shared" si="86"/>
        <v>0</v>
      </c>
      <c r="AG185" s="104">
        <f t="shared" si="86"/>
        <v>0</v>
      </c>
      <c r="AH185" s="104">
        <f t="shared" si="86"/>
        <v>0</v>
      </c>
      <c r="AI185" s="104">
        <f t="shared" si="86"/>
        <v>0</v>
      </c>
      <c r="AJ185" s="104">
        <f t="shared" si="86"/>
        <v>0</v>
      </c>
      <c r="AK185" s="104">
        <f t="shared" si="86"/>
        <v>0</v>
      </c>
      <c r="AL185" s="104">
        <f t="shared" si="86"/>
        <v>0</v>
      </c>
      <c r="AM185" s="104">
        <f t="shared" si="86"/>
        <v>0</v>
      </c>
      <c r="AN185" s="104">
        <f t="shared" si="86"/>
        <v>0</v>
      </c>
      <c r="AO185" s="104">
        <f t="shared" si="86"/>
        <v>0</v>
      </c>
      <c r="AP185" s="104">
        <f t="shared" si="86"/>
        <v>0</v>
      </c>
      <c r="AQ185" s="104">
        <f t="shared" si="86"/>
        <v>0</v>
      </c>
      <c r="AR185" s="104">
        <f t="shared" si="86"/>
        <v>0</v>
      </c>
      <c r="AS185" s="104">
        <f t="shared" si="86"/>
        <v>0</v>
      </c>
      <c r="AT185" s="104">
        <f t="shared" si="86"/>
        <v>0</v>
      </c>
    </row>
    <row r="186" spans="1:46" ht="30" hidden="1" customHeight="1" x14ac:dyDescent="0.25">
      <c r="A186" s="105"/>
      <c r="B186" s="106"/>
      <c r="C186" s="107"/>
      <c r="D186" s="108"/>
      <c r="E186" s="108"/>
      <c r="F186" s="113"/>
      <c r="G186" s="113"/>
      <c r="H186" s="111">
        <f t="shared" si="78"/>
        <v>0</v>
      </c>
      <c r="I186" s="112"/>
      <c r="J186" s="112"/>
      <c r="K186" s="112"/>
      <c r="L186" s="250"/>
      <c r="M186" s="251"/>
      <c r="N186" s="252"/>
      <c r="P186" s="249"/>
      <c r="Q186" s="104">
        <f t="shared" ref="Q186:AT186" si="87">IF(Q$32&lt;$I186,0,IF(Q$32=$I186,$H186,IF(Q$32&gt;((($J186-1)*$K186)+$I186),0,IF(ROUND((Q$32-$I186)/$K186,0)=ROUND((Q$32-$I186)/$K186,1),$H186,0))))</f>
        <v>0</v>
      </c>
      <c r="R186" s="104">
        <f t="shared" si="87"/>
        <v>0</v>
      </c>
      <c r="S186" s="104">
        <f t="shared" si="87"/>
        <v>0</v>
      </c>
      <c r="T186" s="104">
        <f t="shared" si="87"/>
        <v>0</v>
      </c>
      <c r="U186" s="104">
        <f t="shared" si="87"/>
        <v>0</v>
      </c>
      <c r="V186" s="104">
        <f t="shared" si="87"/>
        <v>0</v>
      </c>
      <c r="W186" s="104">
        <f t="shared" si="87"/>
        <v>0</v>
      </c>
      <c r="X186" s="104">
        <f t="shared" si="87"/>
        <v>0</v>
      </c>
      <c r="Y186" s="104">
        <f t="shared" si="87"/>
        <v>0</v>
      </c>
      <c r="Z186" s="104">
        <f t="shared" si="87"/>
        <v>0</v>
      </c>
      <c r="AA186" s="104">
        <f t="shared" si="87"/>
        <v>0</v>
      </c>
      <c r="AB186" s="104">
        <f t="shared" si="87"/>
        <v>0</v>
      </c>
      <c r="AC186" s="104">
        <f t="shared" si="87"/>
        <v>0</v>
      </c>
      <c r="AD186" s="104">
        <f t="shared" si="87"/>
        <v>0</v>
      </c>
      <c r="AE186" s="104">
        <f t="shared" si="87"/>
        <v>0</v>
      </c>
      <c r="AF186" s="104">
        <f t="shared" si="87"/>
        <v>0</v>
      </c>
      <c r="AG186" s="104">
        <f t="shared" si="87"/>
        <v>0</v>
      </c>
      <c r="AH186" s="104">
        <f t="shared" si="87"/>
        <v>0</v>
      </c>
      <c r="AI186" s="104">
        <f t="shared" si="87"/>
        <v>0</v>
      </c>
      <c r="AJ186" s="104">
        <f t="shared" si="87"/>
        <v>0</v>
      </c>
      <c r="AK186" s="104">
        <f t="shared" si="87"/>
        <v>0</v>
      </c>
      <c r="AL186" s="104">
        <f t="shared" si="87"/>
        <v>0</v>
      </c>
      <c r="AM186" s="104">
        <f t="shared" si="87"/>
        <v>0</v>
      </c>
      <c r="AN186" s="104">
        <f t="shared" si="87"/>
        <v>0</v>
      </c>
      <c r="AO186" s="104">
        <f t="shared" si="87"/>
        <v>0</v>
      </c>
      <c r="AP186" s="104">
        <f t="shared" si="87"/>
        <v>0</v>
      </c>
      <c r="AQ186" s="104">
        <f t="shared" si="87"/>
        <v>0</v>
      </c>
      <c r="AR186" s="104">
        <f t="shared" si="87"/>
        <v>0</v>
      </c>
      <c r="AS186" s="104">
        <f t="shared" si="87"/>
        <v>0</v>
      </c>
      <c r="AT186" s="104">
        <f t="shared" si="87"/>
        <v>0</v>
      </c>
    </row>
    <row r="187" spans="1:46" ht="30" hidden="1" customHeight="1" x14ac:dyDescent="0.25">
      <c r="A187" s="105"/>
      <c r="B187" s="106"/>
      <c r="C187" s="107"/>
      <c r="D187" s="108"/>
      <c r="E187" s="109"/>
      <c r="F187" s="113"/>
      <c r="G187" s="113"/>
      <c r="H187" s="111">
        <f t="shared" si="78"/>
        <v>0</v>
      </c>
      <c r="I187" s="112"/>
      <c r="J187" s="112"/>
      <c r="K187" s="112"/>
      <c r="L187" s="250"/>
      <c r="M187" s="251"/>
      <c r="N187" s="252"/>
      <c r="P187" s="249"/>
      <c r="Q187" s="104">
        <f t="shared" ref="Q187:AT187" si="88">IF(Q$32&lt;$I187,0,IF(Q$32=$I187,$H187,IF(Q$32&gt;((($J187-1)*$K187)+$I187),0,IF(ROUND((Q$32-$I187)/$K187,0)=ROUND((Q$32-$I187)/$K187,1),$H187,0))))</f>
        <v>0</v>
      </c>
      <c r="R187" s="104">
        <f t="shared" si="88"/>
        <v>0</v>
      </c>
      <c r="S187" s="104">
        <f t="shared" si="88"/>
        <v>0</v>
      </c>
      <c r="T187" s="104">
        <f t="shared" si="88"/>
        <v>0</v>
      </c>
      <c r="U187" s="104">
        <f t="shared" si="88"/>
        <v>0</v>
      </c>
      <c r="V187" s="104">
        <f t="shared" si="88"/>
        <v>0</v>
      </c>
      <c r="W187" s="104">
        <f t="shared" si="88"/>
        <v>0</v>
      </c>
      <c r="X187" s="104">
        <f t="shared" si="88"/>
        <v>0</v>
      </c>
      <c r="Y187" s="104">
        <f t="shared" si="88"/>
        <v>0</v>
      </c>
      <c r="Z187" s="104">
        <f t="shared" si="88"/>
        <v>0</v>
      </c>
      <c r="AA187" s="104">
        <f t="shared" si="88"/>
        <v>0</v>
      </c>
      <c r="AB187" s="104">
        <f t="shared" si="88"/>
        <v>0</v>
      </c>
      <c r="AC187" s="104">
        <f t="shared" si="88"/>
        <v>0</v>
      </c>
      <c r="AD187" s="104">
        <f t="shared" si="88"/>
        <v>0</v>
      </c>
      <c r="AE187" s="104">
        <f t="shared" si="88"/>
        <v>0</v>
      </c>
      <c r="AF187" s="104">
        <f t="shared" si="88"/>
        <v>0</v>
      </c>
      <c r="AG187" s="104">
        <f t="shared" si="88"/>
        <v>0</v>
      </c>
      <c r="AH187" s="104">
        <f t="shared" si="88"/>
        <v>0</v>
      </c>
      <c r="AI187" s="104">
        <f t="shared" si="88"/>
        <v>0</v>
      </c>
      <c r="AJ187" s="104">
        <f t="shared" si="88"/>
        <v>0</v>
      </c>
      <c r="AK187" s="104">
        <f t="shared" si="88"/>
        <v>0</v>
      </c>
      <c r="AL187" s="104">
        <f t="shared" si="88"/>
        <v>0</v>
      </c>
      <c r="AM187" s="104">
        <f t="shared" si="88"/>
        <v>0</v>
      </c>
      <c r="AN187" s="104">
        <f t="shared" si="88"/>
        <v>0</v>
      </c>
      <c r="AO187" s="104">
        <f t="shared" si="88"/>
        <v>0</v>
      </c>
      <c r="AP187" s="104">
        <f t="shared" si="88"/>
        <v>0</v>
      </c>
      <c r="AQ187" s="104">
        <f t="shared" si="88"/>
        <v>0</v>
      </c>
      <c r="AR187" s="104">
        <f t="shared" si="88"/>
        <v>0</v>
      </c>
      <c r="AS187" s="104">
        <f t="shared" si="88"/>
        <v>0</v>
      </c>
      <c r="AT187" s="104">
        <f t="shared" si="88"/>
        <v>0</v>
      </c>
    </row>
    <row r="188" spans="1:46" ht="30" hidden="1" customHeight="1" x14ac:dyDescent="0.25">
      <c r="A188" s="105"/>
      <c r="B188" s="106"/>
      <c r="C188" s="107"/>
      <c r="D188" s="108"/>
      <c r="E188" s="108"/>
      <c r="F188" s="113"/>
      <c r="G188" s="113"/>
      <c r="H188" s="111">
        <f t="shared" si="78"/>
        <v>0</v>
      </c>
      <c r="I188" s="112"/>
      <c r="J188" s="112"/>
      <c r="K188" s="112"/>
      <c r="L188" s="250"/>
      <c r="M188" s="251"/>
      <c r="N188" s="252"/>
      <c r="P188" s="249"/>
      <c r="Q188" s="104">
        <f t="shared" ref="Q188:AT188" si="89">IF(Q$32&lt;$I188,0,IF(Q$32=$I188,$H188,IF(Q$32&gt;((($J188-1)*$K188)+$I188),0,IF(ROUND((Q$32-$I188)/$K188,0)=ROUND((Q$32-$I188)/$K188,1),$H188,0))))</f>
        <v>0</v>
      </c>
      <c r="R188" s="104">
        <f t="shared" si="89"/>
        <v>0</v>
      </c>
      <c r="S188" s="104">
        <f t="shared" si="89"/>
        <v>0</v>
      </c>
      <c r="T188" s="104">
        <f t="shared" si="89"/>
        <v>0</v>
      </c>
      <c r="U188" s="104">
        <f t="shared" si="89"/>
        <v>0</v>
      </c>
      <c r="V188" s="104">
        <f t="shared" si="89"/>
        <v>0</v>
      </c>
      <c r="W188" s="104">
        <f t="shared" si="89"/>
        <v>0</v>
      </c>
      <c r="X188" s="104">
        <f t="shared" si="89"/>
        <v>0</v>
      </c>
      <c r="Y188" s="104">
        <f t="shared" si="89"/>
        <v>0</v>
      </c>
      <c r="Z188" s="104">
        <f t="shared" si="89"/>
        <v>0</v>
      </c>
      <c r="AA188" s="104">
        <f t="shared" si="89"/>
        <v>0</v>
      </c>
      <c r="AB188" s="104">
        <f t="shared" si="89"/>
        <v>0</v>
      </c>
      <c r="AC188" s="104">
        <f t="shared" si="89"/>
        <v>0</v>
      </c>
      <c r="AD188" s="104">
        <f t="shared" si="89"/>
        <v>0</v>
      </c>
      <c r="AE188" s="104">
        <f t="shared" si="89"/>
        <v>0</v>
      </c>
      <c r="AF188" s="104">
        <f t="shared" si="89"/>
        <v>0</v>
      </c>
      <c r="AG188" s="104">
        <f t="shared" si="89"/>
        <v>0</v>
      </c>
      <c r="AH188" s="104">
        <f t="shared" si="89"/>
        <v>0</v>
      </c>
      <c r="AI188" s="104">
        <f t="shared" si="89"/>
        <v>0</v>
      </c>
      <c r="AJ188" s="104">
        <f t="shared" si="89"/>
        <v>0</v>
      </c>
      <c r="AK188" s="104">
        <f t="shared" si="89"/>
        <v>0</v>
      </c>
      <c r="AL188" s="104">
        <f t="shared" si="89"/>
        <v>0</v>
      </c>
      <c r="AM188" s="104">
        <f t="shared" si="89"/>
        <v>0</v>
      </c>
      <c r="AN188" s="104">
        <f t="shared" si="89"/>
        <v>0</v>
      </c>
      <c r="AO188" s="104">
        <f t="shared" si="89"/>
        <v>0</v>
      </c>
      <c r="AP188" s="104">
        <f t="shared" si="89"/>
        <v>0</v>
      </c>
      <c r="AQ188" s="104">
        <f t="shared" si="89"/>
        <v>0</v>
      </c>
      <c r="AR188" s="104">
        <f t="shared" si="89"/>
        <v>0</v>
      </c>
      <c r="AS188" s="104">
        <f t="shared" si="89"/>
        <v>0</v>
      </c>
      <c r="AT188" s="104">
        <f t="shared" si="89"/>
        <v>0</v>
      </c>
    </row>
    <row r="189" spans="1:46" ht="30" hidden="1" customHeight="1" x14ac:dyDescent="0.25">
      <c r="A189" s="117"/>
      <c r="B189" s="118"/>
      <c r="C189" s="119"/>
      <c r="D189" s="120"/>
      <c r="E189" s="120"/>
      <c r="F189" s="121"/>
      <c r="G189" s="121"/>
      <c r="H189" s="122">
        <f t="shared" si="78"/>
        <v>0</v>
      </c>
      <c r="I189" s="123"/>
      <c r="J189" s="123"/>
      <c r="K189" s="123"/>
      <c r="L189" s="253"/>
      <c r="M189" s="254"/>
      <c r="N189" s="255"/>
      <c r="P189" s="249"/>
      <c r="Q189" s="104">
        <f t="shared" ref="Q189:AT189" si="90">IF(Q$32&lt;$I189,0,IF(Q$32=$I189,$H189,IF(Q$32&gt;((($J189-1)*$K189)+$I189),0,IF(ROUND((Q$32-$I189)/$K189,0)=ROUND((Q$32-$I189)/$K189,1),$H189,0))))</f>
        <v>0</v>
      </c>
      <c r="R189" s="104">
        <f t="shared" si="90"/>
        <v>0</v>
      </c>
      <c r="S189" s="104">
        <f t="shared" si="90"/>
        <v>0</v>
      </c>
      <c r="T189" s="104">
        <f t="shared" si="90"/>
        <v>0</v>
      </c>
      <c r="U189" s="104">
        <f t="shared" si="90"/>
        <v>0</v>
      </c>
      <c r="V189" s="104">
        <f t="shared" si="90"/>
        <v>0</v>
      </c>
      <c r="W189" s="104">
        <f t="shared" si="90"/>
        <v>0</v>
      </c>
      <c r="X189" s="104">
        <f t="shared" si="90"/>
        <v>0</v>
      </c>
      <c r="Y189" s="104">
        <f t="shared" si="90"/>
        <v>0</v>
      </c>
      <c r="Z189" s="104">
        <f t="shared" si="90"/>
        <v>0</v>
      </c>
      <c r="AA189" s="104">
        <f t="shared" si="90"/>
        <v>0</v>
      </c>
      <c r="AB189" s="104">
        <f t="shared" si="90"/>
        <v>0</v>
      </c>
      <c r="AC189" s="104">
        <f t="shared" si="90"/>
        <v>0</v>
      </c>
      <c r="AD189" s="104">
        <f t="shared" si="90"/>
        <v>0</v>
      </c>
      <c r="AE189" s="104">
        <f t="shared" si="90"/>
        <v>0</v>
      </c>
      <c r="AF189" s="104">
        <f t="shared" si="90"/>
        <v>0</v>
      </c>
      <c r="AG189" s="104">
        <f t="shared" si="90"/>
        <v>0</v>
      </c>
      <c r="AH189" s="104">
        <f t="shared" si="90"/>
        <v>0</v>
      </c>
      <c r="AI189" s="104">
        <f t="shared" si="90"/>
        <v>0</v>
      </c>
      <c r="AJ189" s="104">
        <f t="shared" si="90"/>
        <v>0</v>
      </c>
      <c r="AK189" s="104">
        <f t="shared" si="90"/>
        <v>0</v>
      </c>
      <c r="AL189" s="104">
        <f t="shared" si="90"/>
        <v>0</v>
      </c>
      <c r="AM189" s="104">
        <f t="shared" si="90"/>
        <v>0</v>
      </c>
      <c r="AN189" s="104">
        <f t="shared" si="90"/>
        <v>0</v>
      </c>
      <c r="AO189" s="104">
        <f t="shared" si="90"/>
        <v>0</v>
      </c>
      <c r="AP189" s="104">
        <f t="shared" si="90"/>
        <v>0</v>
      </c>
      <c r="AQ189" s="104">
        <f t="shared" si="90"/>
        <v>0</v>
      </c>
      <c r="AR189" s="104">
        <f t="shared" si="90"/>
        <v>0</v>
      </c>
      <c r="AS189" s="104">
        <f t="shared" si="90"/>
        <v>0</v>
      </c>
      <c r="AT189" s="104">
        <f t="shared" si="90"/>
        <v>0</v>
      </c>
    </row>
    <row r="190" spans="1:46" ht="30" customHeight="1" x14ac:dyDescent="0.25">
      <c r="P190" s="124" t="s">
        <v>53</v>
      </c>
      <c r="Q190" s="103">
        <f t="shared" ref="Q190:AT190" si="91">SUM(Q174:Q189)</f>
        <v>138945.9</v>
      </c>
      <c r="R190" s="103">
        <f t="shared" si="91"/>
        <v>338817.9</v>
      </c>
      <c r="S190" s="104">
        <f t="shared" si="91"/>
        <v>263451.90000000002</v>
      </c>
      <c r="T190" s="104">
        <f t="shared" si="91"/>
        <v>241200</v>
      </c>
      <c r="U190" s="104">
        <f t="shared" si="91"/>
        <v>0</v>
      </c>
      <c r="V190" s="104">
        <f t="shared" si="91"/>
        <v>0</v>
      </c>
      <c r="W190" s="104">
        <f t="shared" si="91"/>
        <v>0</v>
      </c>
      <c r="X190" s="104">
        <f t="shared" si="91"/>
        <v>0</v>
      </c>
      <c r="Y190" s="104">
        <f t="shared" si="91"/>
        <v>0</v>
      </c>
      <c r="Z190" s="104">
        <f t="shared" si="91"/>
        <v>0</v>
      </c>
      <c r="AA190" s="104">
        <f t="shared" si="91"/>
        <v>0</v>
      </c>
      <c r="AB190" s="104">
        <f t="shared" si="91"/>
        <v>0</v>
      </c>
      <c r="AC190" s="104">
        <f t="shared" si="91"/>
        <v>0</v>
      </c>
      <c r="AD190" s="104">
        <f t="shared" si="91"/>
        <v>0</v>
      </c>
      <c r="AE190" s="104">
        <f t="shared" si="91"/>
        <v>0</v>
      </c>
      <c r="AF190" s="104">
        <f t="shared" si="91"/>
        <v>0</v>
      </c>
      <c r="AG190" s="104">
        <f t="shared" si="91"/>
        <v>0</v>
      </c>
      <c r="AH190" s="104">
        <f t="shared" si="91"/>
        <v>0</v>
      </c>
      <c r="AI190" s="104">
        <f t="shared" si="91"/>
        <v>0</v>
      </c>
      <c r="AJ190" s="104">
        <f t="shared" si="91"/>
        <v>0</v>
      </c>
      <c r="AK190" s="104">
        <f t="shared" si="91"/>
        <v>0</v>
      </c>
      <c r="AL190" s="104">
        <f t="shared" si="91"/>
        <v>0</v>
      </c>
      <c r="AM190" s="104">
        <f t="shared" si="91"/>
        <v>0</v>
      </c>
      <c r="AN190" s="104">
        <f t="shared" si="91"/>
        <v>0</v>
      </c>
      <c r="AO190" s="104">
        <f t="shared" si="91"/>
        <v>0</v>
      </c>
      <c r="AP190" s="104">
        <f t="shared" si="91"/>
        <v>0</v>
      </c>
      <c r="AQ190" s="104">
        <f t="shared" si="91"/>
        <v>0</v>
      </c>
      <c r="AR190" s="104">
        <f t="shared" si="91"/>
        <v>0</v>
      </c>
      <c r="AS190" s="104">
        <f t="shared" si="91"/>
        <v>0</v>
      </c>
      <c r="AT190" s="104">
        <f t="shared" si="91"/>
        <v>0</v>
      </c>
    </row>
    <row r="191" spans="1:46" ht="14.25" customHeight="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row>
    <row r="192" spans="1:46"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sheetData>
  <mergeCells count="130">
    <mergeCell ref="B2:H2"/>
    <mergeCell ref="B3:H3"/>
    <mergeCell ref="B4:H4"/>
    <mergeCell ref="B5:H5"/>
    <mergeCell ref="B6:H6"/>
    <mergeCell ref="B7:H7"/>
    <mergeCell ref="L7:M8"/>
    <mergeCell ref="B20:I20"/>
    <mergeCell ref="B21:I21"/>
    <mergeCell ref="B22:I22"/>
    <mergeCell ref="B23:I23"/>
    <mergeCell ref="Q31:AT31"/>
    <mergeCell ref="L32:N32"/>
    <mergeCell ref="L33:N33"/>
    <mergeCell ref="B8:H8"/>
    <mergeCell ref="B9:H9"/>
    <mergeCell ref="O9:P9"/>
    <mergeCell ref="B10:H10"/>
    <mergeCell ref="B11:H11"/>
    <mergeCell ref="A14:K14"/>
    <mergeCell ref="L20:M20"/>
    <mergeCell ref="L76:N76"/>
    <mergeCell ref="L77:N77"/>
    <mergeCell ref="A81:K81"/>
    <mergeCell ref="B53:I53"/>
    <mergeCell ref="Q61:AT61"/>
    <mergeCell ref="L62:N62"/>
    <mergeCell ref="L63:N63"/>
    <mergeCell ref="L40:N40"/>
    <mergeCell ref="L41:N41"/>
    <mergeCell ref="A44:K44"/>
    <mergeCell ref="B50:I50"/>
    <mergeCell ref="L50:M50"/>
    <mergeCell ref="B51:I51"/>
    <mergeCell ref="B52:I52"/>
    <mergeCell ref="P33:P41"/>
    <mergeCell ref="L34:N34"/>
    <mergeCell ref="L35:N35"/>
    <mergeCell ref="L36:N36"/>
    <mergeCell ref="L37:N37"/>
    <mergeCell ref="L38:N38"/>
    <mergeCell ref="L39:N39"/>
    <mergeCell ref="B87:I87"/>
    <mergeCell ref="L87:M87"/>
    <mergeCell ref="B88:I88"/>
    <mergeCell ref="B89:I89"/>
    <mergeCell ref="P63:P78"/>
    <mergeCell ref="P100:P115"/>
    <mergeCell ref="L64:N64"/>
    <mergeCell ref="L65:N65"/>
    <mergeCell ref="L66:N66"/>
    <mergeCell ref="L67:N67"/>
    <mergeCell ref="L68:N68"/>
    <mergeCell ref="L69:N69"/>
    <mergeCell ref="L78:N78"/>
    <mergeCell ref="B90:I90"/>
    <mergeCell ref="L107:N107"/>
    <mergeCell ref="L108:N108"/>
    <mergeCell ref="L109:N109"/>
    <mergeCell ref="L110:N110"/>
    <mergeCell ref="L70:N70"/>
    <mergeCell ref="L71:N71"/>
    <mergeCell ref="L72:N72"/>
    <mergeCell ref="L73:N73"/>
    <mergeCell ref="L74:N74"/>
    <mergeCell ref="L75:N75"/>
    <mergeCell ref="Q98:AT98"/>
    <mergeCell ref="L99:N99"/>
    <mergeCell ref="L100:N100"/>
    <mergeCell ref="L101:N101"/>
    <mergeCell ref="L102:N102"/>
    <mergeCell ref="L103:N103"/>
    <mergeCell ref="L104:N104"/>
    <mergeCell ref="L105:N105"/>
    <mergeCell ref="L106:N106"/>
    <mergeCell ref="P174:P189"/>
    <mergeCell ref="L175:N175"/>
    <mergeCell ref="L176:N176"/>
    <mergeCell ref="L177:N177"/>
    <mergeCell ref="L178:N178"/>
    <mergeCell ref="L189:N189"/>
    <mergeCell ref="P137:P152"/>
    <mergeCell ref="L179:N179"/>
    <mergeCell ref="L180:N180"/>
    <mergeCell ref="L181:N181"/>
    <mergeCell ref="L182:N182"/>
    <mergeCell ref="L183:N183"/>
    <mergeCell ref="L184:N184"/>
    <mergeCell ref="L185:N185"/>
    <mergeCell ref="L186:N186"/>
    <mergeCell ref="L141:N141"/>
    <mergeCell ref="L142:N142"/>
    <mergeCell ref="L143:N143"/>
    <mergeCell ref="L144:N144"/>
    <mergeCell ref="L145:N145"/>
    <mergeCell ref="L146:N146"/>
    <mergeCell ref="L147:N147"/>
    <mergeCell ref="L148:N148"/>
    <mergeCell ref="L149:N149"/>
    <mergeCell ref="L111:N111"/>
    <mergeCell ref="L112:N112"/>
    <mergeCell ref="L113:N113"/>
    <mergeCell ref="L114:N114"/>
    <mergeCell ref="L115:N115"/>
    <mergeCell ref="A118:K118"/>
    <mergeCell ref="L150:N150"/>
    <mergeCell ref="Q172:AT172"/>
    <mergeCell ref="L173:N173"/>
    <mergeCell ref="L151:N151"/>
    <mergeCell ref="L152:N152"/>
    <mergeCell ref="B124:I124"/>
    <mergeCell ref="B125:I125"/>
    <mergeCell ref="B126:I126"/>
    <mergeCell ref="B127:I127"/>
    <mergeCell ref="Q135:AT135"/>
    <mergeCell ref="L136:N136"/>
    <mergeCell ref="L137:N137"/>
    <mergeCell ref="L139:N139"/>
    <mergeCell ref="L140:N140"/>
    <mergeCell ref="L124:M124"/>
    <mergeCell ref="L138:N138"/>
    <mergeCell ref="A155:K155"/>
    <mergeCell ref="B161:I161"/>
    <mergeCell ref="L161:M161"/>
    <mergeCell ref="B162:I162"/>
    <mergeCell ref="B163:I163"/>
    <mergeCell ref="B164:I164"/>
    <mergeCell ref="L174:N174"/>
    <mergeCell ref="L187:N187"/>
    <mergeCell ref="L188:N188"/>
  </mergeCells>
  <pageMargins left="0.25" right="0.25"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T971"/>
  <sheetViews>
    <sheetView workbookViewId="0">
      <selection activeCell="A314" sqref="A314:XFD342"/>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8" width="11.42578125" customWidth="1"/>
    <col min="9" max="9" width="7.7109375" customWidth="1"/>
    <col min="10" max="10" width="10.85546875" customWidth="1"/>
    <col min="11" max="11" width="7.7109375" customWidth="1"/>
    <col min="12" max="16" width="13.5703125" customWidth="1"/>
    <col min="17" max="46" width="10.7109375" customWidth="1"/>
  </cols>
  <sheetData>
    <row r="1" spans="1:46" ht="14.25" customHeight="1" x14ac:dyDescent="0.25">
      <c r="A1" s="2" t="s">
        <v>496</v>
      </c>
    </row>
    <row r="2" spans="1:46" ht="15" customHeight="1" x14ac:dyDescent="0.25">
      <c r="A2" s="3" t="s">
        <v>21</v>
      </c>
      <c r="B2" s="287" t="s">
        <v>497</v>
      </c>
      <c r="C2" s="288"/>
      <c r="D2" s="288"/>
      <c r="E2" s="288"/>
      <c r="F2" s="288"/>
      <c r="G2" s="288"/>
      <c r="H2" s="288"/>
      <c r="I2" s="4"/>
      <c r="J2" s="5"/>
      <c r="K2" s="6"/>
      <c r="L2" s="204"/>
      <c r="M2" s="205"/>
      <c r="N2" s="205"/>
      <c r="O2" s="205"/>
      <c r="P2" s="6"/>
      <c r="Q2" s="6"/>
      <c r="R2" s="6"/>
    </row>
    <row r="3" spans="1:46" ht="15" customHeight="1" x14ac:dyDescent="0.25">
      <c r="A3" s="7" t="s">
        <v>22</v>
      </c>
      <c r="B3" s="265" t="s">
        <v>498</v>
      </c>
      <c r="C3" s="266"/>
      <c r="D3" s="266"/>
      <c r="E3" s="266"/>
      <c r="F3" s="266"/>
      <c r="G3" s="266"/>
      <c r="H3" s="266"/>
      <c r="I3" s="8"/>
      <c r="J3" s="9"/>
      <c r="K3" s="10"/>
      <c r="L3" s="10"/>
      <c r="M3" s="10"/>
      <c r="N3" s="10"/>
      <c r="O3" s="10"/>
      <c r="P3" s="6"/>
      <c r="Q3" s="6"/>
      <c r="R3" s="6"/>
    </row>
    <row r="4" spans="1:46" ht="58.5" customHeight="1" x14ac:dyDescent="0.25">
      <c r="A4" s="11" t="s">
        <v>23</v>
      </c>
      <c r="B4" s="306" t="s">
        <v>499</v>
      </c>
      <c r="C4" s="268"/>
      <c r="D4" s="268"/>
      <c r="E4" s="268"/>
      <c r="F4" s="268"/>
      <c r="G4" s="268"/>
      <c r="H4" s="268"/>
      <c r="I4" s="12"/>
      <c r="J4" s="9"/>
      <c r="K4" s="10"/>
      <c r="L4" s="10"/>
      <c r="M4" s="10"/>
      <c r="N4" s="10"/>
      <c r="O4" s="10"/>
      <c r="P4" s="6"/>
      <c r="Q4" s="6"/>
      <c r="R4" s="6"/>
    </row>
    <row r="5" spans="1:46" ht="67.5" customHeight="1" x14ac:dyDescent="0.25">
      <c r="A5" s="11"/>
      <c r="B5" s="306" t="s">
        <v>500</v>
      </c>
      <c r="C5" s="268"/>
      <c r="D5" s="268"/>
      <c r="E5" s="268"/>
      <c r="F5" s="268"/>
      <c r="G5" s="268"/>
      <c r="H5" s="268"/>
      <c r="I5" s="12"/>
      <c r="J5" s="9"/>
      <c r="K5" s="10"/>
      <c r="L5" s="10"/>
      <c r="M5" s="10"/>
      <c r="N5" s="10"/>
      <c r="O5" s="10"/>
      <c r="P5" s="6"/>
      <c r="Q5" s="6"/>
      <c r="R5" s="6"/>
    </row>
    <row r="6" spans="1:46" ht="84" customHeight="1" x14ac:dyDescent="0.25">
      <c r="A6" s="11"/>
      <c r="B6" s="306" t="s">
        <v>501</v>
      </c>
      <c r="C6" s="268"/>
      <c r="D6" s="268"/>
      <c r="E6" s="268"/>
      <c r="F6" s="268"/>
      <c r="G6" s="268"/>
      <c r="H6" s="268"/>
      <c r="I6" s="12"/>
      <c r="J6" s="9"/>
      <c r="K6" s="10"/>
      <c r="L6" s="10"/>
      <c r="M6" s="10"/>
      <c r="N6" s="10"/>
      <c r="O6" s="10"/>
      <c r="P6" s="6"/>
      <c r="Q6" s="6"/>
      <c r="R6" s="6"/>
    </row>
    <row r="7" spans="1:46" ht="38.25" customHeight="1" x14ac:dyDescent="0.25">
      <c r="A7" s="11"/>
      <c r="B7" s="306" t="s">
        <v>502</v>
      </c>
      <c r="C7" s="268"/>
      <c r="D7" s="268"/>
      <c r="E7" s="268"/>
      <c r="F7" s="268"/>
      <c r="G7" s="268"/>
      <c r="H7" s="268"/>
      <c r="I7" s="12"/>
      <c r="J7" s="9"/>
      <c r="K7" s="10"/>
      <c r="L7" s="292" t="s">
        <v>24</v>
      </c>
      <c r="M7" s="266"/>
      <c r="N7" s="10"/>
      <c r="O7" s="10"/>
      <c r="P7" s="6"/>
      <c r="Q7" s="6"/>
      <c r="R7" s="6"/>
    </row>
    <row r="8" spans="1:46" ht="15" customHeight="1" x14ac:dyDescent="0.25">
      <c r="A8" s="11"/>
      <c r="B8" s="318"/>
      <c r="C8" s="268"/>
      <c r="D8" s="268"/>
      <c r="E8" s="268"/>
      <c r="F8" s="268"/>
      <c r="G8" s="268"/>
      <c r="H8" s="268"/>
      <c r="I8" s="12"/>
      <c r="J8" s="9"/>
      <c r="K8" s="10"/>
      <c r="L8" s="266"/>
      <c r="M8" s="266"/>
      <c r="N8" s="10"/>
      <c r="O8" s="10"/>
      <c r="P8" s="6"/>
      <c r="Q8" s="6"/>
      <c r="R8" s="6"/>
    </row>
    <row r="9" spans="1:46" ht="15" customHeight="1" x14ac:dyDescent="0.25">
      <c r="A9" s="11"/>
      <c r="B9" s="285"/>
      <c r="C9" s="268"/>
      <c r="D9" s="268"/>
      <c r="E9" s="268"/>
      <c r="F9" s="268"/>
      <c r="G9" s="268"/>
      <c r="H9" s="268"/>
      <c r="I9" s="12"/>
      <c r="J9" s="9"/>
      <c r="K9" s="10"/>
      <c r="L9" s="13" t="s">
        <v>25</v>
      </c>
      <c r="M9" s="14" t="s">
        <v>26</v>
      </c>
      <c r="N9" s="10"/>
      <c r="O9" s="282" t="s">
        <v>131</v>
      </c>
      <c r="P9" s="283"/>
      <c r="Q9" s="6"/>
      <c r="R9" s="6"/>
    </row>
    <row r="10" spans="1:46" ht="15" customHeight="1" x14ac:dyDescent="0.25">
      <c r="A10" s="11"/>
      <c r="B10" s="285"/>
      <c r="C10" s="268"/>
      <c r="D10" s="268"/>
      <c r="E10" s="268"/>
      <c r="F10" s="268"/>
      <c r="G10" s="268"/>
      <c r="H10" s="268"/>
      <c r="I10" s="12"/>
      <c r="J10" s="9"/>
      <c r="K10" s="10"/>
      <c r="L10" s="15">
        <v>0</v>
      </c>
      <c r="M10" s="16">
        <f t="shared" ref="M10:M12" si="0">M22+M59+M96+M133</f>
        <v>130139148.8</v>
      </c>
      <c r="N10" s="10"/>
      <c r="O10" s="132" t="s">
        <v>132</v>
      </c>
      <c r="P10" s="133">
        <f t="shared" ref="P10:P12" si="1">AVERAGE(B27,B64,B101,B138)</f>
        <v>0.78749999999999998</v>
      </c>
      <c r="Q10" s="6"/>
      <c r="R10" s="6"/>
    </row>
    <row r="11" spans="1:46" ht="15" customHeight="1" x14ac:dyDescent="0.25">
      <c r="A11" s="11"/>
      <c r="B11" s="285"/>
      <c r="C11" s="268"/>
      <c r="D11" s="268"/>
      <c r="E11" s="268"/>
      <c r="F11" s="268"/>
      <c r="G11" s="268"/>
      <c r="H11" s="268"/>
      <c r="I11" s="12"/>
      <c r="J11" s="9"/>
      <c r="K11" s="10"/>
      <c r="L11" s="15">
        <v>0.03</v>
      </c>
      <c r="M11" s="16">
        <f t="shared" si="0"/>
        <v>88506157.699174076</v>
      </c>
      <c r="N11" s="10"/>
      <c r="O11" s="132" t="s">
        <v>133</v>
      </c>
      <c r="P11" s="133">
        <f t="shared" si="1"/>
        <v>0.85</v>
      </c>
      <c r="Q11" s="6"/>
      <c r="R11" s="6"/>
    </row>
    <row r="12" spans="1:46" ht="15" customHeight="1" x14ac:dyDescent="0.25">
      <c r="A12" s="17"/>
      <c r="B12" s="169"/>
      <c r="C12" s="169"/>
      <c r="D12" s="169"/>
      <c r="E12" s="169"/>
      <c r="F12" s="169"/>
      <c r="G12" s="169"/>
      <c r="H12" s="169"/>
      <c r="I12" s="19"/>
      <c r="J12" s="20"/>
      <c r="K12" s="10"/>
      <c r="L12" s="21">
        <v>7.0000000000000007E-2</v>
      </c>
      <c r="M12" s="22">
        <f t="shared" si="0"/>
        <v>58045072.961492874</v>
      </c>
      <c r="N12" s="10"/>
      <c r="O12" s="135" t="s">
        <v>134</v>
      </c>
      <c r="P12" s="136">
        <f t="shared" si="1"/>
        <v>0.66437499999999994</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11" t="s">
        <v>28</v>
      </c>
      <c r="B17" s="139"/>
      <c r="C17" s="12"/>
      <c r="D17" s="12"/>
      <c r="E17" s="12"/>
      <c r="F17" s="12"/>
      <c r="G17" s="206"/>
      <c r="H17" s="12"/>
      <c r="I17" s="12"/>
      <c r="J17" s="9"/>
      <c r="K17" s="10"/>
      <c r="L17" s="10"/>
      <c r="M17" s="10"/>
      <c r="N17" s="10"/>
      <c r="O17" s="10"/>
      <c r="P17" s="6"/>
      <c r="Q17" s="6"/>
      <c r="R17" s="6"/>
    </row>
    <row r="18" spans="1:46" ht="14.25" customHeight="1" x14ac:dyDescent="0.25">
      <c r="A18" s="11" t="s">
        <v>30</v>
      </c>
      <c r="B18" s="139"/>
      <c r="C18" s="8"/>
      <c r="D18" s="8"/>
      <c r="E18" s="8"/>
      <c r="F18" s="207"/>
      <c r="G18" s="8"/>
      <c r="H18" s="207"/>
      <c r="I18" s="8"/>
      <c r="J18" s="47"/>
      <c r="K18" s="48"/>
    </row>
    <row r="19" spans="1:46" ht="14.25" customHeight="1" x14ac:dyDescent="0.25">
      <c r="A19" s="11"/>
      <c r="B19" s="217"/>
      <c r="C19" s="217"/>
      <c r="D19" s="218"/>
      <c r="E19" s="217"/>
      <c r="F19" s="217"/>
      <c r="G19" s="217"/>
      <c r="H19" s="217"/>
      <c r="I19" s="217"/>
      <c r="J19" s="49"/>
      <c r="K19" s="50"/>
    </row>
    <row r="20" spans="1:46" ht="30" customHeight="1" x14ac:dyDescent="0.25">
      <c r="A20" s="158" t="s">
        <v>32</v>
      </c>
      <c r="B20" s="270" t="s">
        <v>503</v>
      </c>
      <c r="C20" s="251"/>
      <c r="D20" s="251"/>
      <c r="E20" s="251"/>
      <c r="F20" s="251"/>
      <c r="G20" s="251"/>
      <c r="H20" s="251"/>
      <c r="I20" s="257"/>
      <c r="J20" s="159"/>
      <c r="L20" s="271" t="s">
        <v>33</v>
      </c>
      <c r="M20" s="272"/>
    </row>
    <row r="21" spans="1:46" ht="15.75" customHeight="1" x14ac:dyDescent="0.25">
      <c r="A21" s="51" t="s">
        <v>34</v>
      </c>
      <c r="B21" s="312" t="s">
        <v>504</v>
      </c>
      <c r="C21" s="274"/>
      <c r="D21" s="274"/>
      <c r="E21" s="274"/>
      <c r="F21" s="274"/>
      <c r="G21" s="274"/>
      <c r="H21" s="274"/>
      <c r="I21" s="274"/>
      <c r="J21" s="52"/>
      <c r="L21" s="54" t="s">
        <v>25</v>
      </c>
      <c r="M21" s="55" t="s">
        <v>26</v>
      </c>
    </row>
    <row r="22" spans="1:46" x14ac:dyDescent="0.25">
      <c r="A22" s="51" t="s">
        <v>35</v>
      </c>
      <c r="B22" s="290" t="s">
        <v>505</v>
      </c>
      <c r="C22" s="268"/>
      <c r="D22" s="268"/>
      <c r="E22" s="268"/>
      <c r="F22" s="268"/>
      <c r="G22" s="268"/>
      <c r="H22" s="268"/>
      <c r="I22" s="268"/>
      <c r="J22" s="52"/>
      <c r="L22" s="56">
        <f>$L$10</f>
        <v>0</v>
      </c>
      <c r="M22" s="57">
        <f t="array" ref="M22">NPV(L22,Q49:AT49)</f>
        <v>38904168</v>
      </c>
      <c r="O22" s="58"/>
    </row>
    <row r="23" spans="1:46" ht="27.75" customHeight="1" x14ac:dyDescent="0.25">
      <c r="A23" s="51" t="s">
        <v>36</v>
      </c>
      <c r="B23" s="281" t="s">
        <v>506</v>
      </c>
      <c r="C23" s="268"/>
      <c r="D23" s="268"/>
      <c r="E23" s="268"/>
      <c r="F23" s="268"/>
      <c r="G23" s="268"/>
      <c r="H23" s="268"/>
      <c r="I23" s="268"/>
      <c r="J23" s="52"/>
      <c r="L23" s="56">
        <f>$L$11</f>
        <v>0.03</v>
      </c>
      <c r="M23" s="57">
        <f t="array" ref="M23">NPV(L23,Q49:AT49)</f>
        <v>26581878.311609399</v>
      </c>
    </row>
    <row r="24" spans="1:46" ht="14.25" customHeight="1" x14ac:dyDescent="0.25">
      <c r="A24" s="59"/>
      <c r="B24" s="60"/>
      <c r="C24" s="60"/>
      <c r="D24" s="60"/>
      <c r="E24" s="60"/>
      <c r="F24" s="61"/>
      <c r="G24" s="62"/>
      <c r="H24" s="63"/>
      <c r="I24" s="63"/>
      <c r="J24" s="64"/>
      <c r="L24" s="65">
        <f>$L$12</f>
        <v>7.0000000000000007E-2</v>
      </c>
      <c r="M24" s="66">
        <f t="array" ref="M24">NPV(L24,Q49:AT49)</f>
        <v>17557887.047059037</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0.8</v>
      </c>
      <c r="C27" s="74" t="s">
        <v>507</v>
      </c>
      <c r="D27" s="74"/>
      <c r="E27" s="74"/>
      <c r="F27" s="75"/>
      <c r="H27" s="220"/>
      <c r="I27" s="70"/>
      <c r="J27" s="71"/>
      <c r="K27" s="71"/>
    </row>
    <row r="28" spans="1:46" ht="15" customHeight="1" x14ac:dyDescent="0.25">
      <c r="A28" s="76" t="s">
        <v>39</v>
      </c>
      <c r="B28" s="77">
        <v>0.9</v>
      </c>
      <c r="C28" s="44" t="s">
        <v>508</v>
      </c>
      <c r="D28" s="44"/>
      <c r="E28" s="44"/>
      <c r="F28" s="78"/>
      <c r="H28" s="69"/>
      <c r="I28" s="79"/>
      <c r="J28" s="58"/>
      <c r="K28" s="58"/>
      <c r="L28" s="80"/>
      <c r="M28" s="80"/>
      <c r="N28" s="80"/>
      <c r="O28" s="80"/>
    </row>
    <row r="29" spans="1:46" ht="14.25" customHeight="1" x14ac:dyDescent="0.25">
      <c r="A29" s="81" t="s">
        <v>41</v>
      </c>
      <c r="B29" s="82">
        <f>B27*B28</f>
        <v>0.72000000000000008</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x14ac:dyDescent="0.25">
      <c r="A33" s="95" t="s">
        <v>0</v>
      </c>
      <c r="B33" s="96" t="s">
        <v>509</v>
      </c>
      <c r="C33" s="97" t="s">
        <v>141</v>
      </c>
      <c r="D33" s="98">
        <v>1</v>
      </c>
      <c r="E33" s="99">
        <v>19250</v>
      </c>
      <c r="F33" s="100"/>
      <c r="G33" s="100"/>
      <c r="H33" s="101">
        <f t="shared" ref="H33:H34" si="2">(D33*E33)*1.2</f>
        <v>23100</v>
      </c>
      <c r="I33" s="102">
        <v>1</v>
      </c>
      <c r="J33" s="102">
        <v>2</v>
      </c>
      <c r="K33" s="102">
        <v>1</v>
      </c>
      <c r="L33" s="286" t="s">
        <v>510</v>
      </c>
      <c r="M33" s="263"/>
      <c r="N33" s="258"/>
      <c r="P33" s="248" t="s">
        <v>51</v>
      </c>
      <c r="Q33" s="103">
        <f t="shared" ref="Q33:AT33" si="3">IF(Q$32&lt;$I33,0,IF(Q$32=$I33,$H33,IF(Q$32&gt;((($J33-1)*$K33)+$I33),0,IF(ROUND((Q$32-$I33)/$K33,0)=ROUND((Q$32-$I33)/$K33,1),$H33,0))))</f>
        <v>23100</v>
      </c>
      <c r="R33" s="103">
        <f t="shared" si="3"/>
        <v>23100</v>
      </c>
      <c r="S33" s="104">
        <f t="shared" si="3"/>
        <v>0</v>
      </c>
      <c r="T33" s="104">
        <f t="shared" si="3"/>
        <v>0</v>
      </c>
      <c r="U33" s="104">
        <f t="shared" si="3"/>
        <v>0</v>
      </c>
      <c r="V33" s="104">
        <f t="shared" si="3"/>
        <v>0</v>
      </c>
      <c r="W33" s="104">
        <f t="shared" si="3"/>
        <v>0</v>
      </c>
      <c r="X33" s="104">
        <f t="shared" si="3"/>
        <v>0</v>
      </c>
      <c r="Y33" s="104">
        <f t="shared" si="3"/>
        <v>0</v>
      </c>
      <c r="Z33" s="104">
        <f t="shared" si="3"/>
        <v>0</v>
      </c>
      <c r="AA33" s="104">
        <f t="shared" si="3"/>
        <v>0</v>
      </c>
      <c r="AB33" s="104">
        <f t="shared" si="3"/>
        <v>0</v>
      </c>
      <c r="AC33" s="104">
        <f t="shared" si="3"/>
        <v>0</v>
      </c>
      <c r="AD33" s="104">
        <f t="shared" si="3"/>
        <v>0</v>
      </c>
      <c r="AE33" s="104">
        <f t="shared" si="3"/>
        <v>0</v>
      </c>
      <c r="AF33" s="104">
        <f t="shared" si="3"/>
        <v>0</v>
      </c>
      <c r="AG33" s="104">
        <f t="shared" si="3"/>
        <v>0</v>
      </c>
      <c r="AH33" s="104">
        <f t="shared" si="3"/>
        <v>0</v>
      </c>
      <c r="AI33" s="104">
        <f t="shared" si="3"/>
        <v>0</v>
      </c>
      <c r="AJ33" s="104">
        <f t="shared" si="3"/>
        <v>0</v>
      </c>
      <c r="AK33" s="104">
        <f t="shared" si="3"/>
        <v>0</v>
      </c>
      <c r="AL33" s="104">
        <f t="shared" si="3"/>
        <v>0</v>
      </c>
      <c r="AM33" s="104">
        <f t="shared" si="3"/>
        <v>0</v>
      </c>
      <c r="AN33" s="104">
        <f t="shared" si="3"/>
        <v>0</v>
      </c>
      <c r="AO33" s="104">
        <f t="shared" si="3"/>
        <v>0</v>
      </c>
      <c r="AP33" s="104">
        <f t="shared" si="3"/>
        <v>0</v>
      </c>
      <c r="AQ33" s="104">
        <f t="shared" si="3"/>
        <v>0</v>
      </c>
      <c r="AR33" s="104">
        <f t="shared" si="3"/>
        <v>0</v>
      </c>
      <c r="AS33" s="104">
        <f t="shared" si="3"/>
        <v>0</v>
      </c>
      <c r="AT33" s="104">
        <f t="shared" si="3"/>
        <v>0</v>
      </c>
    </row>
    <row r="34" spans="1:46" ht="43.5" customHeight="1" x14ac:dyDescent="0.25">
      <c r="A34" s="105" t="s">
        <v>0</v>
      </c>
      <c r="B34" s="106" t="s">
        <v>431</v>
      </c>
      <c r="C34" s="107" t="s">
        <v>141</v>
      </c>
      <c r="D34" s="108">
        <v>0.1</v>
      </c>
      <c r="E34" s="109">
        <v>65000</v>
      </c>
      <c r="F34" s="110"/>
      <c r="G34" s="110"/>
      <c r="H34" s="111">
        <f t="shared" si="2"/>
        <v>7800</v>
      </c>
      <c r="I34" s="112">
        <v>1</v>
      </c>
      <c r="J34" s="142">
        <v>27</v>
      </c>
      <c r="K34" s="112">
        <v>1</v>
      </c>
      <c r="L34" s="250" t="s">
        <v>511</v>
      </c>
      <c r="M34" s="251"/>
      <c r="N34" s="252"/>
      <c r="P34" s="249"/>
      <c r="Q34" s="103">
        <f t="shared" ref="Q34:AT34" si="4">IF(Q$32&lt;$I34,0,IF(Q$32=$I34,$H34,IF(Q$32&gt;((($J34-1)*$K34)+$I34),0,IF(ROUND((Q$32-$I34)/$K34,0)=ROUND((Q$32-$I34)/$K34,1),$H34,0))))</f>
        <v>7800</v>
      </c>
      <c r="R34" s="103">
        <f t="shared" si="4"/>
        <v>7800</v>
      </c>
      <c r="S34" s="103">
        <f t="shared" si="4"/>
        <v>7800</v>
      </c>
      <c r="T34" s="103">
        <f t="shared" si="4"/>
        <v>7800</v>
      </c>
      <c r="U34" s="103">
        <f t="shared" si="4"/>
        <v>7800</v>
      </c>
      <c r="V34" s="103">
        <f t="shared" si="4"/>
        <v>7800</v>
      </c>
      <c r="W34" s="103">
        <f t="shared" si="4"/>
        <v>7800</v>
      </c>
      <c r="X34" s="103">
        <f t="shared" si="4"/>
        <v>7800</v>
      </c>
      <c r="Y34" s="103">
        <f t="shared" si="4"/>
        <v>7800</v>
      </c>
      <c r="Z34" s="103">
        <f t="shared" si="4"/>
        <v>7800</v>
      </c>
      <c r="AA34" s="103">
        <f t="shared" si="4"/>
        <v>7800</v>
      </c>
      <c r="AB34" s="103">
        <f t="shared" si="4"/>
        <v>7800</v>
      </c>
      <c r="AC34" s="103">
        <f t="shared" si="4"/>
        <v>7800</v>
      </c>
      <c r="AD34" s="103">
        <f t="shared" si="4"/>
        <v>7800</v>
      </c>
      <c r="AE34" s="103">
        <f t="shared" si="4"/>
        <v>7800</v>
      </c>
      <c r="AF34" s="103">
        <f t="shared" si="4"/>
        <v>7800</v>
      </c>
      <c r="AG34" s="103">
        <f t="shared" si="4"/>
        <v>7800</v>
      </c>
      <c r="AH34" s="103">
        <f t="shared" si="4"/>
        <v>7800</v>
      </c>
      <c r="AI34" s="103">
        <f t="shared" si="4"/>
        <v>7800</v>
      </c>
      <c r="AJ34" s="103">
        <f t="shared" si="4"/>
        <v>7800</v>
      </c>
      <c r="AK34" s="103">
        <f t="shared" si="4"/>
        <v>7800</v>
      </c>
      <c r="AL34" s="103">
        <f t="shared" si="4"/>
        <v>7800</v>
      </c>
      <c r="AM34" s="103">
        <f t="shared" si="4"/>
        <v>7800</v>
      </c>
      <c r="AN34" s="103">
        <f t="shared" si="4"/>
        <v>7800</v>
      </c>
      <c r="AO34" s="103">
        <f t="shared" si="4"/>
        <v>7800</v>
      </c>
      <c r="AP34" s="103">
        <f t="shared" si="4"/>
        <v>7800</v>
      </c>
      <c r="AQ34" s="103">
        <f t="shared" si="4"/>
        <v>7800</v>
      </c>
      <c r="AR34" s="103">
        <f t="shared" si="4"/>
        <v>0</v>
      </c>
      <c r="AS34" s="104">
        <f t="shared" si="4"/>
        <v>0</v>
      </c>
      <c r="AT34" s="104">
        <f t="shared" si="4"/>
        <v>0</v>
      </c>
    </row>
    <row r="35" spans="1:46" x14ac:dyDescent="0.25">
      <c r="A35" s="105" t="s">
        <v>0</v>
      </c>
      <c r="B35" s="106" t="s">
        <v>512</v>
      </c>
      <c r="C35" s="107" t="s">
        <v>491</v>
      </c>
      <c r="D35" s="108">
        <f>16*4</f>
        <v>64</v>
      </c>
      <c r="E35" s="109">
        <v>402</v>
      </c>
      <c r="F35" s="113"/>
      <c r="G35" s="113"/>
      <c r="H35" s="111">
        <f t="shared" ref="H35:H37" si="5">D35*E35</f>
        <v>25728</v>
      </c>
      <c r="I35" s="112">
        <v>1</v>
      </c>
      <c r="J35" s="112">
        <v>6</v>
      </c>
      <c r="K35" s="112">
        <v>5</v>
      </c>
      <c r="L35" s="250" t="s">
        <v>513</v>
      </c>
      <c r="M35" s="251"/>
      <c r="N35" s="252"/>
      <c r="P35" s="249"/>
      <c r="Q35" s="103">
        <f t="shared" ref="Q35:AT35" si="6">IF(Q$32&lt;$I35,0,IF(Q$32=$I35,$H35,IF(Q$32&gt;((($J35-1)*$K35)+$I35),0,IF(ROUND((Q$32-$I35)/$K35,0)=ROUND((Q$32-$I35)/$K35,1),$H35,0))))</f>
        <v>25728</v>
      </c>
      <c r="R35" s="104">
        <f t="shared" si="6"/>
        <v>0</v>
      </c>
      <c r="S35" s="104">
        <f t="shared" si="6"/>
        <v>0</v>
      </c>
      <c r="T35" s="104">
        <f t="shared" si="6"/>
        <v>0</v>
      </c>
      <c r="U35" s="104">
        <f t="shared" si="6"/>
        <v>0</v>
      </c>
      <c r="V35" s="103">
        <f t="shared" si="6"/>
        <v>25728</v>
      </c>
      <c r="W35" s="104">
        <f t="shared" si="6"/>
        <v>0</v>
      </c>
      <c r="X35" s="104">
        <f t="shared" si="6"/>
        <v>0</v>
      </c>
      <c r="Y35" s="104">
        <f t="shared" si="6"/>
        <v>0</v>
      </c>
      <c r="Z35" s="104">
        <f t="shared" si="6"/>
        <v>0</v>
      </c>
      <c r="AA35" s="103">
        <f t="shared" si="6"/>
        <v>25728</v>
      </c>
      <c r="AB35" s="104">
        <f t="shared" si="6"/>
        <v>0</v>
      </c>
      <c r="AC35" s="104">
        <f t="shared" si="6"/>
        <v>0</v>
      </c>
      <c r="AD35" s="104">
        <f t="shared" si="6"/>
        <v>0</v>
      </c>
      <c r="AE35" s="104">
        <f t="shared" si="6"/>
        <v>0</v>
      </c>
      <c r="AF35" s="103">
        <f t="shared" si="6"/>
        <v>25728</v>
      </c>
      <c r="AG35" s="104">
        <f t="shared" si="6"/>
        <v>0</v>
      </c>
      <c r="AH35" s="104">
        <f t="shared" si="6"/>
        <v>0</v>
      </c>
      <c r="AI35" s="104">
        <f t="shared" si="6"/>
        <v>0</v>
      </c>
      <c r="AJ35" s="104">
        <f t="shared" si="6"/>
        <v>0</v>
      </c>
      <c r="AK35" s="103">
        <f t="shared" si="6"/>
        <v>25728</v>
      </c>
      <c r="AL35" s="104">
        <f t="shared" si="6"/>
        <v>0</v>
      </c>
      <c r="AM35" s="104">
        <f t="shared" si="6"/>
        <v>0</v>
      </c>
      <c r="AN35" s="104">
        <f t="shared" si="6"/>
        <v>0</v>
      </c>
      <c r="AO35" s="104">
        <f t="shared" si="6"/>
        <v>0</v>
      </c>
      <c r="AP35" s="103">
        <f t="shared" si="6"/>
        <v>25728</v>
      </c>
      <c r="AQ35" s="104">
        <f t="shared" si="6"/>
        <v>0</v>
      </c>
      <c r="AR35" s="104">
        <f t="shared" si="6"/>
        <v>0</v>
      </c>
      <c r="AS35" s="104">
        <f t="shared" si="6"/>
        <v>0</v>
      </c>
      <c r="AT35" s="104">
        <f t="shared" si="6"/>
        <v>0</v>
      </c>
    </row>
    <row r="36" spans="1:46" ht="42" customHeight="1" x14ac:dyDescent="0.25">
      <c r="A36" s="105" t="s">
        <v>12</v>
      </c>
      <c r="B36" s="106" t="s">
        <v>450</v>
      </c>
      <c r="C36" s="107" t="s">
        <v>494</v>
      </c>
      <c r="D36" s="108">
        <v>8</v>
      </c>
      <c r="E36" s="114">
        <v>1050</v>
      </c>
      <c r="F36" s="113"/>
      <c r="G36" s="113"/>
      <c r="H36" s="111">
        <f t="shared" si="5"/>
        <v>8400</v>
      </c>
      <c r="I36" s="112">
        <v>1</v>
      </c>
      <c r="J36" s="112">
        <v>6</v>
      </c>
      <c r="K36" s="112">
        <v>5</v>
      </c>
      <c r="L36" s="250" t="s">
        <v>514</v>
      </c>
      <c r="M36" s="251"/>
      <c r="N36" s="252"/>
      <c r="P36" s="249"/>
      <c r="Q36" s="103">
        <f t="shared" ref="Q36:AT36" si="7">IF(Q$32&lt;$I36,0,IF(Q$32=$I36,$H36,IF(Q$32&gt;((($J36-1)*$K36)+$I36),0,IF(ROUND((Q$32-$I36)/$K36,0)=ROUND((Q$32-$I36)/$K36,1),$H36,0))))</f>
        <v>8400</v>
      </c>
      <c r="R36" s="104">
        <f t="shared" si="7"/>
        <v>0</v>
      </c>
      <c r="S36" s="104">
        <f t="shared" si="7"/>
        <v>0</v>
      </c>
      <c r="T36" s="104">
        <f t="shared" si="7"/>
        <v>0</v>
      </c>
      <c r="U36" s="104">
        <f t="shared" si="7"/>
        <v>0</v>
      </c>
      <c r="V36" s="103">
        <f t="shared" si="7"/>
        <v>8400</v>
      </c>
      <c r="W36" s="104">
        <f t="shared" si="7"/>
        <v>0</v>
      </c>
      <c r="X36" s="104">
        <f t="shared" si="7"/>
        <v>0</v>
      </c>
      <c r="Y36" s="104">
        <f t="shared" si="7"/>
        <v>0</v>
      </c>
      <c r="Z36" s="104">
        <f t="shared" si="7"/>
        <v>0</v>
      </c>
      <c r="AA36" s="103">
        <f t="shared" si="7"/>
        <v>8400</v>
      </c>
      <c r="AB36" s="104">
        <f t="shared" si="7"/>
        <v>0</v>
      </c>
      <c r="AC36" s="104">
        <f t="shared" si="7"/>
        <v>0</v>
      </c>
      <c r="AD36" s="104">
        <f t="shared" si="7"/>
        <v>0</v>
      </c>
      <c r="AE36" s="104">
        <f t="shared" si="7"/>
        <v>0</v>
      </c>
      <c r="AF36" s="103">
        <f t="shared" si="7"/>
        <v>8400</v>
      </c>
      <c r="AG36" s="104">
        <f t="shared" si="7"/>
        <v>0</v>
      </c>
      <c r="AH36" s="104">
        <f t="shared" si="7"/>
        <v>0</v>
      </c>
      <c r="AI36" s="104">
        <f t="shared" si="7"/>
        <v>0</v>
      </c>
      <c r="AJ36" s="104">
        <f t="shared" si="7"/>
        <v>0</v>
      </c>
      <c r="AK36" s="103">
        <f t="shared" si="7"/>
        <v>8400</v>
      </c>
      <c r="AL36" s="104">
        <f t="shared" si="7"/>
        <v>0</v>
      </c>
      <c r="AM36" s="104">
        <f t="shared" si="7"/>
        <v>0</v>
      </c>
      <c r="AN36" s="104">
        <f t="shared" si="7"/>
        <v>0</v>
      </c>
      <c r="AO36" s="104">
        <f t="shared" si="7"/>
        <v>0</v>
      </c>
      <c r="AP36" s="103">
        <f t="shared" si="7"/>
        <v>8400</v>
      </c>
      <c r="AQ36" s="104">
        <f t="shared" si="7"/>
        <v>0</v>
      </c>
      <c r="AR36" s="104">
        <f t="shared" si="7"/>
        <v>0</v>
      </c>
      <c r="AS36" s="104">
        <f t="shared" si="7"/>
        <v>0</v>
      </c>
      <c r="AT36" s="104">
        <f t="shared" si="7"/>
        <v>0</v>
      </c>
    </row>
    <row r="37" spans="1:46" ht="38.25" x14ac:dyDescent="0.25">
      <c r="A37" s="105" t="s">
        <v>12</v>
      </c>
      <c r="B37" s="106" t="s">
        <v>515</v>
      </c>
      <c r="C37" s="107" t="s">
        <v>516</v>
      </c>
      <c r="D37" s="108">
        <v>3.5</v>
      </c>
      <c r="E37" s="109">
        <v>400000</v>
      </c>
      <c r="F37" s="113">
        <v>225000</v>
      </c>
      <c r="G37" s="113">
        <v>575000</v>
      </c>
      <c r="H37" s="111">
        <f t="shared" si="5"/>
        <v>1400000</v>
      </c>
      <c r="I37" s="112">
        <v>1</v>
      </c>
      <c r="J37" s="142">
        <v>27</v>
      </c>
      <c r="K37" s="112">
        <v>1</v>
      </c>
      <c r="L37" s="250" t="s">
        <v>517</v>
      </c>
      <c r="M37" s="251"/>
      <c r="N37" s="252"/>
      <c r="P37" s="249"/>
      <c r="Q37" s="103">
        <f t="shared" ref="Q37:AT37" si="8">IF(Q$32&lt;$I37,0,IF(Q$32=$I37,$H37,IF(Q$32&gt;((($J37-1)*$K37)+$I37),0,IF(ROUND((Q$32-$I37)/$K37,0)=ROUND((Q$32-$I37)/$K37,1),$H37,0))))</f>
        <v>1400000</v>
      </c>
      <c r="R37" s="103">
        <f t="shared" si="8"/>
        <v>1400000</v>
      </c>
      <c r="S37" s="103">
        <f t="shared" si="8"/>
        <v>1400000</v>
      </c>
      <c r="T37" s="103">
        <f t="shared" si="8"/>
        <v>1400000</v>
      </c>
      <c r="U37" s="103">
        <f t="shared" si="8"/>
        <v>1400000</v>
      </c>
      <c r="V37" s="103">
        <f t="shared" si="8"/>
        <v>1400000</v>
      </c>
      <c r="W37" s="103">
        <f t="shared" si="8"/>
        <v>1400000</v>
      </c>
      <c r="X37" s="103">
        <f t="shared" si="8"/>
        <v>1400000</v>
      </c>
      <c r="Y37" s="103">
        <f t="shared" si="8"/>
        <v>1400000</v>
      </c>
      <c r="Z37" s="103">
        <f t="shared" si="8"/>
        <v>1400000</v>
      </c>
      <c r="AA37" s="103">
        <f t="shared" si="8"/>
        <v>1400000</v>
      </c>
      <c r="AB37" s="103">
        <f t="shared" si="8"/>
        <v>1400000</v>
      </c>
      <c r="AC37" s="103">
        <f t="shared" si="8"/>
        <v>1400000</v>
      </c>
      <c r="AD37" s="103">
        <f t="shared" si="8"/>
        <v>1400000</v>
      </c>
      <c r="AE37" s="103">
        <f t="shared" si="8"/>
        <v>1400000</v>
      </c>
      <c r="AF37" s="103">
        <f t="shared" si="8"/>
        <v>1400000</v>
      </c>
      <c r="AG37" s="103">
        <f t="shared" si="8"/>
        <v>1400000</v>
      </c>
      <c r="AH37" s="103">
        <f t="shared" si="8"/>
        <v>1400000</v>
      </c>
      <c r="AI37" s="103">
        <f t="shared" si="8"/>
        <v>1400000</v>
      </c>
      <c r="AJ37" s="103">
        <f t="shared" si="8"/>
        <v>1400000</v>
      </c>
      <c r="AK37" s="103">
        <f t="shared" si="8"/>
        <v>1400000</v>
      </c>
      <c r="AL37" s="103">
        <f t="shared" si="8"/>
        <v>1400000</v>
      </c>
      <c r="AM37" s="103">
        <f t="shared" si="8"/>
        <v>1400000</v>
      </c>
      <c r="AN37" s="103">
        <f t="shared" si="8"/>
        <v>1400000</v>
      </c>
      <c r="AO37" s="103">
        <f t="shared" si="8"/>
        <v>1400000</v>
      </c>
      <c r="AP37" s="103">
        <f t="shared" si="8"/>
        <v>1400000</v>
      </c>
      <c r="AQ37" s="103">
        <f t="shared" si="8"/>
        <v>1400000</v>
      </c>
      <c r="AR37" s="103">
        <f t="shared" si="8"/>
        <v>0</v>
      </c>
      <c r="AS37" s="104">
        <f t="shared" si="8"/>
        <v>0</v>
      </c>
      <c r="AT37" s="104">
        <f t="shared" si="8"/>
        <v>0</v>
      </c>
    </row>
    <row r="38" spans="1:46" x14ac:dyDescent="0.25">
      <c r="A38" s="105" t="s">
        <v>0</v>
      </c>
      <c r="B38" s="106" t="s">
        <v>518</v>
      </c>
      <c r="C38" s="107" t="s">
        <v>141</v>
      </c>
      <c r="D38" s="108">
        <f>3*0.5</f>
        <v>1.5</v>
      </c>
      <c r="E38" s="109">
        <v>111000</v>
      </c>
      <c r="F38" s="113"/>
      <c r="G38" s="113"/>
      <c r="H38" s="111">
        <f>(D38*E38)*1.2</f>
        <v>199800</v>
      </c>
      <c r="I38" s="112">
        <v>1</v>
      </c>
      <c r="J38" s="112">
        <v>3</v>
      </c>
      <c r="K38" s="112">
        <v>1</v>
      </c>
      <c r="L38" s="250" t="s">
        <v>519</v>
      </c>
      <c r="M38" s="251"/>
      <c r="N38" s="252"/>
      <c r="P38" s="249"/>
      <c r="Q38" s="103">
        <f t="shared" ref="Q38:AT38" si="9">IF(Q$32&lt;$I38,0,IF(Q$32=$I38,$H38,IF(Q$32&gt;((($J38-1)*$K38)+$I38),0,IF(ROUND((Q$32-$I38)/$K38,0)=ROUND((Q$32-$I38)/$K38,1),$H38,0))))</f>
        <v>199800</v>
      </c>
      <c r="R38" s="103">
        <f t="shared" si="9"/>
        <v>199800</v>
      </c>
      <c r="S38" s="103">
        <f t="shared" si="9"/>
        <v>199800</v>
      </c>
      <c r="T38" s="104">
        <f t="shared" si="9"/>
        <v>0</v>
      </c>
      <c r="U38" s="104">
        <f t="shared" si="9"/>
        <v>0</v>
      </c>
      <c r="V38" s="104">
        <f t="shared" si="9"/>
        <v>0</v>
      </c>
      <c r="W38" s="104">
        <f t="shared" si="9"/>
        <v>0</v>
      </c>
      <c r="X38" s="104">
        <f t="shared" si="9"/>
        <v>0</v>
      </c>
      <c r="Y38" s="104">
        <f t="shared" si="9"/>
        <v>0</v>
      </c>
      <c r="Z38" s="104">
        <f t="shared" si="9"/>
        <v>0</v>
      </c>
      <c r="AA38" s="104">
        <f t="shared" si="9"/>
        <v>0</v>
      </c>
      <c r="AB38" s="104">
        <f t="shared" si="9"/>
        <v>0</v>
      </c>
      <c r="AC38" s="104">
        <f t="shared" si="9"/>
        <v>0</v>
      </c>
      <c r="AD38" s="104">
        <f t="shared" si="9"/>
        <v>0</v>
      </c>
      <c r="AE38" s="104">
        <f t="shared" si="9"/>
        <v>0</v>
      </c>
      <c r="AF38" s="104">
        <f t="shared" si="9"/>
        <v>0</v>
      </c>
      <c r="AG38" s="104">
        <f t="shared" si="9"/>
        <v>0</v>
      </c>
      <c r="AH38" s="104">
        <f t="shared" si="9"/>
        <v>0</v>
      </c>
      <c r="AI38" s="104">
        <f t="shared" si="9"/>
        <v>0</v>
      </c>
      <c r="AJ38" s="104">
        <f t="shared" si="9"/>
        <v>0</v>
      </c>
      <c r="AK38" s="104">
        <f t="shared" si="9"/>
        <v>0</v>
      </c>
      <c r="AL38" s="104">
        <f t="shared" si="9"/>
        <v>0</v>
      </c>
      <c r="AM38" s="104">
        <f t="shared" si="9"/>
        <v>0</v>
      </c>
      <c r="AN38" s="104">
        <f t="shared" si="9"/>
        <v>0</v>
      </c>
      <c r="AO38" s="104">
        <f t="shared" si="9"/>
        <v>0</v>
      </c>
      <c r="AP38" s="104">
        <f t="shared" si="9"/>
        <v>0</v>
      </c>
      <c r="AQ38" s="104">
        <f t="shared" si="9"/>
        <v>0</v>
      </c>
      <c r="AR38" s="104">
        <f t="shared" si="9"/>
        <v>0</v>
      </c>
      <c r="AS38" s="104">
        <f t="shared" si="9"/>
        <v>0</v>
      </c>
      <c r="AT38" s="104">
        <f t="shared" si="9"/>
        <v>0</v>
      </c>
    </row>
    <row r="39" spans="1:46" ht="30" customHeight="1" x14ac:dyDescent="0.25">
      <c r="A39" s="105" t="s">
        <v>12</v>
      </c>
      <c r="B39" s="106" t="s">
        <v>438</v>
      </c>
      <c r="C39" s="107" t="s">
        <v>494</v>
      </c>
      <c r="D39" s="108">
        <v>8</v>
      </c>
      <c r="E39" s="108">
        <v>900</v>
      </c>
      <c r="F39" s="113"/>
      <c r="G39" s="113"/>
      <c r="H39" s="111">
        <f t="shared" ref="H39:H48" si="10">D39*E39</f>
        <v>7200</v>
      </c>
      <c r="I39" s="112">
        <v>1</v>
      </c>
      <c r="J39" s="112">
        <v>6</v>
      </c>
      <c r="K39" s="112">
        <v>5</v>
      </c>
      <c r="L39" s="250" t="s">
        <v>520</v>
      </c>
      <c r="M39" s="251"/>
      <c r="N39" s="252"/>
      <c r="P39" s="249"/>
      <c r="Q39" s="103">
        <f t="shared" ref="Q39:AT39" si="11">IF(Q$32&lt;$I39,0,IF(Q$32=$I39,$H39,IF(Q$32&gt;((($J39-1)*$K39)+$I39),0,IF(ROUND((Q$32-$I39)/$K39,0)=ROUND((Q$32-$I39)/$K39,1),$H39,0))))</f>
        <v>7200</v>
      </c>
      <c r="R39" s="104">
        <f t="shared" si="11"/>
        <v>0</v>
      </c>
      <c r="S39" s="104">
        <f t="shared" si="11"/>
        <v>0</v>
      </c>
      <c r="T39" s="104">
        <f t="shared" si="11"/>
        <v>0</v>
      </c>
      <c r="U39" s="104">
        <f t="shared" si="11"/>
        <v>0</v>
      </c>
      <c r="V39" s="103">
        <f t="shared" si="11"/>
        <v>7200</v>
      </c>
      <c r="W39" s="104">
        <f t="shared" si="11"/>
        <v>0</v>
      </c>
      <c r="X39" s="104">
        <f t="shared" si="11"/>
        <v>0</v>
      </c>
      <c r="Y39" s="104">
        <f t="shared" si="11"/>
        <v>0</v>
      </c>
      <c r="Z39" s="104">
        <f t="shared" si="11"/>
        <v>0</v>
      </c>
      <c r="AA39" s="103">
        <f t="shared" si="11"/>
        <v>7200</v>
      </c>
      <c r="AB39" s="104">
        <f t="shared" si="11"/>
        <v>0</v>
      </c>
      <c r="AC39" s="104">
        <f t="shared" si="11"/>
        <v>0</v>
      </c>
      <c r="AD39" s="104">
        <f t="shared" si="11"/>
        <v>0</v>
      </c>
      <c r="AE39" s="104">
        <f t="shared" si="11"/>
        <v>0</v>
      </c>
      <c r="AF39" s="103">
        <f t="shared" si="11"/>
        <v>7200</v>
      </c>
      <c r="AG39" s="104">
        <f t="shared" si="11"/>
        <v>0</v>
      </c>
      <c r="AH39" s="104">
        <f t="shared" si="11"/>
        <v>0</v>
      </c>
      <c r="AI39" s="104">
        <f t="shared" si="11"/>
        <v>0</v>
      </c>
      <c r="AJ39" s="104">
        <f t="shared" si="11"/>
        <v>0</v>
      </c>
      <c r="AK39" s="103">
        <f t="shared" si="11"/>
        <v>7200</v>
      </c>
      <c r="AL39" s="104">
        <f t="shared" si="11"/>
        <v>0</v>
      </c>
      <c r="AM39" s="104">
        <f t="shared" si="11"/>
        <v>0</v>
      </c>
      <c r="AN39" s="104">
        <f t="shared" si="11"/>
        <v>0</v>
      </c>
      <c r="AO39" s="104">
        <f t="shared" si="11"/>
        <v>0</v>
      </c>
      <c r="AP39" s="103">
        <f t="shared" si="11"/>
        <v>7200</v>
      </c>
      <c r="AQ39" s="104">
        <f t="shared" si="11"/>
        <v>0</v>
      </c>
      <c r="AR39" s="104">
        <f t="shared" si="11"/>
        <v>0</v>
      </c>
      <c r="AS39" s="104">
        <f t="shared" si="11"/>
        <v>0</v>
      </c>
      <c r="AT39" s="104">
        <f t="shared" si="11"/>
        <v>0</v>
      </c>
    </row>
    <row r="40" spans="1:46" ht="30" hidden="1" customHeight="1" x14ac:dyDescent="0.25">
      <c r="A40" s="115"/>
      <c r="B40" s="106"/>
      <c r="C40" s="107"/>
      <c r="D40" s="108"/>
      <c r="E40" s="108"/>
      <c r="F40" s="113"/>
      <c r="G40" s="113"/>
      <c r="H40" s="111">
        <f t="shared" si="10"/>
        <v>0</v>
      </c>
      <c r="I40" s="112"/>
      <c r="J40" s="112"/>
      <c r="K40" s="112"/>
      <c r="L40" s="250"/>
      <c r="M40" s="251"/>
      <c r="N40" s="252"/>
      <c r="P40" s="249"/>
      <c r="Q40" s="104">
        <f t="shared" ref="Q40:AT40" si="12">IF(Q$32&lt;$I40,0,IF(Q$32=$I40,$H40,IF(Q$32&gt;((($J40-1)*$K40)+$I40),0,IF(ROUND((Q$32-$I40)/$K40,0)=ROUND((Q$32-$I40)/$K40,1),$H40,0))))</f>
        <v>0</v>
      </c>
      <c r="R40" s="104">
        <f t="shared" si="12"/>
        <v>0</v>
      </c>
      <c r="S40" s="104">
        <f t="shared" si="12"/>
        <v>0</v>
      </c>
      <c r="T40" s="104">
        <f t="shared" si="12"/>
        <v>0</v>
      </c>
      <c r="U40" s="104">
        <f t="shared" si="12"/>
        <v>0</v>
      </c>
      <c r="V40" s="104">
        <f t="shared" si="12"/>
        <v>0</v>
      </c>
      <c r="W40" s="104">
        <f t="shared" si="12"/>
        <v>0</v>
      </c>
      <c r="X40" s="104">
        <f t="shared" si="12"/>
        <v>0</v>
      </c>
      <c r="Y40" s="104">
        <f t="shared" si="12"/>
        <v>0</v>
      </c>
      <c r="Z40" s="104">
        <f t="shared" si="12"/>
        <v>0</v>
      </c>
      <c r="AA40" s="104">
        <f t="shared" si="12"/>
        <v>0</v>
      </c>
      <c r="AB40" s="104">
        <f t="shared" si="12"/>
        <v>0</v>
      </c>
      <c r="AC40" s="104">
        <f t="shared" si="12"/>
        <v>0</v>
      </c>
      <c r="AD40" s="104">
        <f t="shared" si="12"/>
        <v>0</v>
      </c>
      <c r="AE40" s="104">
        <f t="shared" si="12"/>
        <v>0</v>
      </c>
      <c r="AF40" s="104">
        <f t="shared" si="12"/>
        <v>0</v>
      </c>
      <c r="AG40" s="104">
        <f t="shared" si="12"/>
        <v>0</v>
      </c>
      <c r="AH40" s="104">
        <f t="shared" si="12"/>
        <v>0</v>
      </c>
      <c r="AI40" s="104">
        <f t="shared" si="12"/>
        <v>0</v>
      </c>
      <c r="AJ40" s="104">
        <f t="shared" si="12"/>
        <v>0</v>
      </c>
      <c r="AK40" s="104">
        <f t="shared" si="12"/>
        <v>0</v>
      </c>
      <c r="AL40" s="104">
        <f t="shared" si="12"/>
        <v>0</v>
      </c>
      <c r="AM40" s="104">
        <f t="shared" si="12"/>
        <v>0</v>
      </c>
      <c r="AN40" s="104">
        <f t="shared" si="12"/>
        <v>0</v>
      </c>
      <c r="AO40" s="104">
        <f t="shared" si="12"/>
        <v>0</v>
      </c>
      <c r="AP40" s="104">
        <f t="shared" si="12"/>
        <v>0</v>
      </c>
      <c r="AQ40" s="104">
        <f t="shared" si="12"/>
        <v>0</v>
      </c>
      <c r="AR40" s="104">
        <f t="shared" si="12"/>
        <v>0</v>
      </c>
      <c r="AS40" s="104">
        <f t="shared" si="12"/>
        <v>0</v>
      </c>
      <c r="AT40" s="104">
        <f t="shared" si="12"/>
        <v>0</v>
      </c>
    </row>
    <row r="41" spans="1:46" ht="30" hidden="1" customHeight="1" x14ac:dyDescent="0.25">
      <c r="A41" s="105"/>
      <c r="B41" s="106"/>
      <c r="C41" s="107"/>
      <c r="D41" s="108"/>
      <c r="E41" s="116"/>
      <c r="F41" s="113"/>
      <c r="G41" s="113"/>
      <c r="H41" s="111">
        <f t="shared" si="10"/>
        <v>0</v>
      </c>
      <c r="I41" s="112"/>
      <c r="J41" s="112"/>
      <c r="K41" s="112"/>
      <c r="L41" s="250"/>
      <c r="M41" s="251"/>
      <c r="N41" s="252"/>
      <c r="P41" s="249"/>
      <c r="Q41" s="104">
        <f t="shared" ref="Q41:AT41" si="13">IF(Q$32&lt;$I41,0,IF(Q$32=$I41,$H41,IF(Q$32&gt;((($J41-1)*$K41)+$I41),0,IF(ROUND((Q$32-$I41)/$K41,0)=ROUND((Q$32-$I41)/$K41,1),$H41,0))))</f>
        <v>0</v>
      </c>
      <c r="R41" s="104">
        <f t="shared" si="13"/>
        <v>0</v>
      </c>
      <c r="S41" s="104">
        <f t="shared" si="13"/>
        <v>0</v>
      </c>
      <c r="T41" s="104">
        <f t="shared" si="13"/>
        <v>0</v>
      </c>
      <c r="U41" s="104">
        <f t="shared" si="13"/>
        <v>0</v>
      </c>
      <c r="V41" s="104">
        <f t="shared" si="13"/>
        <v>0</v>
      </c>
      <c r="W41" s="104">
        <f t="shared" si="13"/>
        <v>0</v>
      </c>
      <c r="X41" s="104">
        <f t="shared" si="13"/>
        <v>0</v>
      </c>
      <c r="Y41" s="104">
        <f t="shared" si="13"/>
        <v>0</v>
      </c>
      <c r="Z41" s="104">
        <f t="shared" si="13"/>
        <v>0</v>
      </c>
      <c r="AA41" s="104">
        <f t="shared" si="13"/>
        <v>0</v>
      </c>
      <c r="AB41" s="104">
        <f t="shared" si="13"/>
        <v>0</v>
      </c>
      <c r="AC41" s="104">
        <f t="shared" si="13"/>
        <v>0</v>
      </c>
      <c r="AD41" s="104">
        <f t="shared" si="13"/>
        <v>0</v>
      </c>
      <c r="AE41" s="104">
        <f t="shared" si="13"/>
        <v>0</v>
      </c>
      <c r="AF41" s="104">
        <f t="shared" si="13"/>
        <v>0</v>
      </c>
      <c r="AG41" s="104">
        <f t="shared" si="13"/>
        <v>0</v>
      </c>
      <c r="AH41" s="104">
        <f t="shared" si="13"/>
        <v>0</v>
      </c>
      <c r="AI41" s="104">
        <f t="shared" si="13"/>
        <v>0</v>
      </c>
      <c r="AJ41" s="104">
        <f t="shared" si="13"/>
        <v>0</v>
      </c>
      <c r="AK41" s="104">
        <f t="shared" si="13"/>
        <v>0</v>
      </c>
      <c r="AL41" s="104">
        <f t="shared" si="13"/>
        <v>0</v>
      </c>
      <c r="AM41" s="104">
        <f t="shared" si="13"/>
        <v>0</v>
      </c>
      <c r="AN41" s="104">
        <f t="shared" si="13"/>
        <v>0</v>
      </c>
      <c r="AO41" s="104">
        <f t="shared" si="13"/>
        <v>0</v>
      </c>
      <c r="AP41" s="104">
        <f t="shared" si="13"/>
        <v>0</v>
      </c>
      <c r="AQ41" s="104">
        <f t="shared" si="13"/>
        <v>0</v>
      </c>
      <c r="AR41" s="104">
        <f t="shared" si="13"/>
        <v>0</v>
      </c>
      <c r="AS41" s="104">
        <f t="shared" si="13"/>
        <v>0</v>
      </c>
      <c r="AT41" s="104">
        <f t="shared" si="13"/>
        <v>0</v>
      </c>
    </row>
    <row r="42" spans="1:46" ht="30" hidden="1" customHeight="1" x14ac:dyDescent="0.25">
      <c r="A42" s="105"/>
      <c r="B42" s="106"/>
      <c r="C42" s="107"/>
      <c r="D42" s="108"/>
      <c r="E42" s="108"/>
      <c r="F42" s="113"/>
      <c r="G42" s="113"/>
      <c r="H42" s="111">
        <f t="shared" si="10"/>
        <v>0</v>
      </c>
      <c r="I42" s="112"/>
      <c r="J42" s="112"/>
      <c r="K42" s="112"/>
      <c r="L42" s="250"/>
      <c r="M42" s="251"/>
      <c r="N42" s="252"/>
      <c r="P42" s="249"/>
      <c r="Q42" s="104">
        <f t="shared" ref="Q42:AT42" si="14">IF(Q$32&lt;$I42,0,IF(Q$32=$I42,$H42,IF(Q$32&gt;((($J42-1)*$K42)+$I42),0,IF(ROUND((Q$32-$I42)/$K42,0)=ROUND((Q$32-$I42)/$K42,1),$H42,0))))</f>
        <v>0</v>
      </c>
      <c r="R42" s="104">
        <f t="shared" si="14"/>
        <v>0</v>
      </c>
      <c r="S42" s="104">
        <f t="shared" si="14"/>
        <v>0</v>
      </c>
      <c r="T42" s="104">
        <f t="shared" si="14"/>
        <v>0</v>
      </c>
      <c r="U42" s="104">
        <f t="shared" si="14"/>
        <v>0</v>
      </c>
      <c r="V42" s="104">
        <f t="shared" si="14"/>
        <v>0</v>
      </c>
      <c r="W42" s="104">
        <f t="shared" si="14"/>
        <v>0</v>
      </c>
      <c r="X42" s="104">
        <f t="shared" si="14"/>
        <v>0</v>
      </c>
      <c r="Y42" s="104">
        <f t="shared" si="14"/>
        <v>0</v>
      </c>
      <c r="Z42" s="104">
        <f t="shared" si="14"/>
        <v>0</v>
      </c>
      <c r="AA42" s="104">
        <f t="shared" si="14"/>
        <v>0</v>
      </c>
      <c r="AB42" s="104">
        <f t="shared" si="14"/>
        <v>0</v>
      </c>
      <c r="AC42" s="104">
        <f t="shared" si="14"/>
        <v>0</v>
      </c>
      <c r="AD42" s="104">
        <f t="shared" si="14"/>
        <v>0</v>
      </c>
      <c r="AE42" s="104">
        <f t="shared" si="14"/>
        <v>0</v>
      </c>
      <c r="AF42" s="104">
        <f t="shared" si="14"/>
        <v>0</v>
      </c>
      <c r="AG42" s="104">
        <f t="shared" si="14"/>
        <v>0</v>
      </c>
      <c r="AH42" s="104">
        <f t="shared" si="14"/>
        <v>0</v>
      </c>
      <c r="AI42" s="104">
        <f t="shared" si="14"/>
        <v>0</v>
      </c>
      <c r="AJ42" s="104">
        <f t="shared" si="14"/>
        <v>0</v>
      </c>
      <c r="AK42" s="104">
        <f t="shared" si="14"/>
        <v>0</v>
      </c>
      <c r="AL42" s="104">
        <f t="shared" si="14"/>
        <v>0</v>
      </c>
      <c r="AM42" s="104">
        <f t="shared" si="14"/>
        <v>0</v>
      </c>
      <c r="AN42" s="104">
        <f t="shared" si="14"/>
        <v>0</v>
      </c>
      <c r="AO42" s="104">
        <f t="shared" si="14"/>
        <v>0</v>
      </c>
      <c r="AP42" s="104">
        <f t="shared" si="14"/>
        <v>0</v>
      </c>
      <c r="AQ42" s="104">
        <f t="shared" si="14"/>
        <v>0</v>
      </c>
      <c r="AR42" s="104">
        <f t="shared" si="14"/>
        <v>0</v>
      </c>
      <c r="AS42" s="104">
        <f t="shared" si="14"/>
        <v>0</v>
      </c>
      <c r="AT42" s="104">
        <f t="shared" si="14"/>
        <v>0</v>
      </c>
    </row>
    <row r="43" spans="1:46" ht="30" hidden="1" customHeight="1" x14ac:dyDescent="0.25">
      <c r="A43" s="105"/>
      <c r="B43" s="106"/>
      <c r="C43" s="107"/>
      <c r="D43" s="108"/>
      <c r="E43" s="108"/>
      <c r="F43" s="113"/>
      <c r="G43" s="113"/>
      <c r="H43" s="111">
        <f t="shared" si="10"/>
        <v>0</v>
      </c>
      <c r="I43" s="112"/>
      <c r="J43" s="112"/>
      <c r="K43" s="112"/>
      <c r="L43" s="250"/>
      <c r="M43" s="251"/>
      <c r="N43" s="252"/>
      <c r="P43" s="249"/>
      <c r="Q43" s="104">
        <f t="shared" ref="Q43:AT43" si="15">IF(Q$32&lt;$I43,0,IF(Q$32=$I43,$H43,IF(Q$32&gt;((($J43-1)*$K43)+$I43),0,IF(ROUND((Q$32-$I43)/$K43,0)=ROUND((Q$32-$I43)/$K43,1),$H43,0))))</f>
        <v>0</v>
      </c>
      <c r="R43" s="104">
        <f t="shared" si="15"/>
        <v>0</v>
      </c>
      <c r="S43" s="104">
        <f t="shared" si="15"/>
        <v>0</v>
      </c>
      <c r="T43" s="104">
        <f t="shared" si="15"/>
        <v>0</v>
      </c>
      <c r="U43" s="104">
        <f t="shared" si="15"/>
        <v>0</v>
      </c>
      <c r="V43" s="104">
        <f t="shared" si="15"/>
        <v>0</v>
      </c>
      <c r="W43" s="104">
        <f t="shared" si="15"/>
        <v>0</v>
      </c>
      <c r="X43" s="104">
        <f t="shared" si="15"/>
        <v>0</v>
      </c>
      <c r="Y43" s="104">
        <f t="shared" si="15"/>
        <v>0</v>
      </c>
      <c r="Z43" s="104">
        <f t="shared" si="15"/>
        <v>0</v>
      </c>
      <c r="AA43" s="104">
        <f t="shared" si="15"/>
        <v>0</v>
      </c>
      <c r="AB43" s="104">
        <f t="shared" si="15"/>
        <v>0</v>
      </c>
      <c r="AC43" s="104">
        <f t="shared" si="15"/>
        <v>0</v>
      </c>
      <c r="AD43" s="104">
        <f t="shared" si="15"/>
        <v>0</v>
      </c>
      <c r="AE43" s="104">
        <f t="shared" si="15"/>
        <v>0</v>
      </c>
      <c r="AF43" s="104">
        <f t="shared" si="15"/>
        <v>0</v>
      </c>
      <c r="AG43" s="104">
        <f t="shared" si="15"/>
        <v>0</v>
      </c>
      <c r="AH43" s="104">
        <f t="shared" si="15"/>
        <v>0</v>
      </c>
      <c r="AI43" s="104">
        <f t="shared" si="15"/>
        <v>0</v>
      </c>
      <c r="AJ43" s="104">
        <f t="shared" si="15"/>
        <v>0</v>
      </c>
      <c r="AK43" s="104">
        <f t="shared" si="15"/>
        <v>0</v>
      </c>
      <c r="AL43" s="104">
        <f t="shared" si="15"/>
        <v>0</v>
      </c>
      <c r="AM43" s="104">
        <f t="shared" si="15"/>
        <v>0</v>
      </c>
      <c r="AN43" s="104">
        <f t="shared" si="15"/>
        <v>0</v>
      </c>
      <c r="AO43" s="104">
        <f t="shared" si="15"/>
        <v>0</v>
      </c>
      <c r="AP43" s="104">
        <f t="shared" si="15"/>
        <v>0</v>
      </c>
      <c r="AQ43" s="104">
        <f t="shared" si="15"/>
        <v>0</v>
      </c>
      <c r="AR43" s="104">
        <f t="shared" si="15"/>
        <v>0</v>
      </c>
      <c r="AS43" s="104">
        <f t="shared" si="15"/>
        <v>0</v>
      </c>
      <c r="AT43" s="104">
        <f t="shared" si="15"/>
        <v>0</v>
      </c>
    </row>
    <row r="44" spans="1:46" ht="30" hidden="1" customHeight="1" x14ac:dyDescent="0.25">
      <c r="A44" s="105"/>
      <c r="B44" s="106"/>
      <c r="C44" s="107"/>
      <c r="D44" s="108"/>
      <c r="E44" s="108"/>
      <c r="F44" s="113"/>
      <c r="G44" s="113"/>
      <c r="H44" s="111">
        <f t="shared" si="10"/>
        <v>0</v>
      </c>
      <c r="I44" s="112"/>
      <c r="J44" s="112"/>
      <c r="K44" s="112"/>
      <c r="L44" s="250"/>
      <c r="M44" s="251"/>
      <c r="N44" s="252"/>
      <c r="P44" s="249"/>
      <c r="Q44" s="104">
        <f t="shared" ref="Q44:AT44" si="16">IF(Q$32&lt;$I44,0,IF(Q$32=$I44,$H44,IF(Q$32&gt;((($J44-1)*$K44)+$I44),0,IF(ROUND((Q$32-$I44)/$K44,0)=ROUND((Q$32-$I44)/$K44,1),$H44,0))))</f>
        <v>0</v>
      </c>
      <c r="R44" s="104">
        <f t="shared" si="16"/>
        <v>0</v>
      </c>
      <c r="S44" s="104">
        <f t="shared" si="16"/>
        <v>0</v>
      </c>
      <c r="T44" s="104">
        <f t="shared" si="16"/>
        <v>0</v>
      </c>
      <c r="U44" s="104">
        <f t="shared" si="16"/>
        <v>0</v>
      </c>
      <c r="V44" s="104">
        <f t="shared" si="16"/>
        <v>0</v>
      </c>
      <c r="W44" s="104">
        <f t="shared" si="16"/>
        <v>0</v>
      </c>
      <c r="X44" s="104">
        <f t="shared" si="16"/>
        <v>0</v>
      </c>
      <c r="Y44" s="104">
        <f t="shared" si="16"/>
        <v>0</v>
      </c>
      <c r="Z44" s="104">
        <f t="shared" si="16"/>
        <v>0</v>
      </c>
      <c r="AA44" s="104">
        <f t="shared" si="16"/>
        <v>0</v>
      </c>
      <c r="AB44" s="104">
        <f t="shared" si="16"/>
        <v>0</v>
      </c>
      <c r="AC44" s="104">
        <f t="shared" si="16"/>
        <v>0</v>
      </c>
      <c r="AD44" s="104">
        <f t="shared" si="16"/>
        <v>0</v>
      </c>
      <c r="AE44" s="104">
        <f t="shared" si="16"/>
        <v>0</v>
      </c>
      <c r="AF44" s="104">
        <f t="shared" si="16"/>
        <v>0</v>
      </c>
      <c r="AG44" s="104">
        <f t="shared" si="16"/>
        <v>0</v>
      </c>
      <c r="AH44" s="104">
        <f t="shared" si="16"/>
        <v>0</v>
      </c>
      <c r="AI44" s="104">
        <f t="shared" si="16"/>
        <v>0</v>
      </c>
      <c r="AJ44" s="104">
        <f t="shared" si="16"/>
        <v>0</v>
      </c>
      <c r="AK44" s="104">
        <f t="shared" si="16"/>
        <v>0</v>
      </c>
      <c r="AL44" s="104">
        <f t="shared" si="16"/>
        <v>0</v>
      </c>
      <c r="AM44" s="104">
        <f t="shared" si="16"/>
        <v>0</v>
      </c>
      <c r="AN44" s="104">
        <f t="shared" si="16"/>
        <v>0</v>
      </c>
      <c r="AO44" s="104">
        <f t="shared" si="16"/>
        <v>0</v>
      </c>
      <c r="AP44" s="104">
        <f t="shared" si="16"/>
        <v>0</v>
      </c>
      <c r="AQ44" s="104">
        <f t="shared" si="16"/>
        <v>0</v>
      </c>
      <c r="AR44" s="104">
        <f t="shared" si="16"/>
        <v>0</v>
      </c>
      <c r="AS44" s="104">
        <f t="shared" si="16"/>
        <v>0</v>
      </c>
      <c r="AT44" s="104">
        <f t="shared" si="16"/>
        <v>0</v>
      </c>
    </row>
    <row r="45" spans="1:46" ht="30" hidden="1" customHeight="1" x14ac:dyDescent="0.25">
      <c r="A45" s="105"/>
      <c r="B45" s="106"/>
      <c r="C45" s="107"/>
      <c r="D45" s="108"/>
      <c r="E45" s="108"/>
      <c r="F45" s="113"/>
      <c r="G45" s="113"/>
      <c r="H45" s="111">
        <f t="shared" si="10"/>
        <v>0</v>
      </c>
      <c r="I45" s="112"/>
      <c r="J45" s="112"/>
      <c r="K45" s="112"/>
      <c r="L45" s="250"/>
      <c r="M45" s="251"/>
      <c r="N45" s="252"/>
      <c r="P45" s="249"/>
      <c r="Q45" s="104">
        <f t="shared" ref="Q45:AT45" si="17">IF(Q$32&lt;$I45,0,IF(Q$32=$I45,$H45,IF(Q$32&gt;((($J45-1)*$K45)+$I45),0,IF(ROUND((Q$32-$I45)/$K45,0)=ROUND((Q$32-$I45)/$K45,1),$H45,0))))</f>
        <v>0</v>
      </c>
      <c r="R45" s="104">
        <f t="shared" si="17"/>
        <v>0</v>
      </c>
      <c r="S45" s="104">
        <f t="shared" si="17"/>
        <v>0</v>
      </c>
      <c r="T45" s="104">
        <f t="shared" si="17"/>
        <v>0</v>
      </c>
      <c r="U45" s="104">
        <f t="shared" si="17"/>
        <v>0</v>
      </c>
      <c r="V45" s="104">
        <f t="shared" si="17"/>
        <v>0</v>
      </c>
      <c r="W45" s="104">
        <f t="shared" si="17"/>
        <v>0</v>
      </c>
      <c r="X45" s="104">
        <f t="shared" si="17"/>
        <v>0</v>
      </c>
      <c r="Y45" s="104">
        <f t="shared" si="17"/>
        <v>0</v>
      </c>
      <c r="Z45" s="104">
        <f t="shared" si="17"/>
        <v>0</v>
      </c>
      <c r="AA45" s="104">
        <f t="shared" si="17"/>
        <v>0</v>
      </c>
      <c r="AB45" s="104">
        <f t="shared" si="17"/>
        <v>0</v>
      </c>
      <c r="AC45" s="104">
        <f t="shared" si="17"/>
        <v>0</v>
      </c>
      <c r="AD45" s="104">
        <f t="shared" si="17"/>
        <v>0</v>
      </c>
      <c r="AE45" s="104">
        <f t="shared" si="17"/>
        <v>0</v>
      </c>
      <c r="AF45" s="104">
        <f t="shared" si="17"/>
        <v>0</v>
      </c>
      <c r="AG45" s="104">
        <f t="shared" si="17"/>
        <v>0</v>
      </c>
      <c r="AH45" s="104">
        <f t="shared" si="17"/>
        <v>0</v>
      </c>
      <c r="AI45" s="104">
        <f t="shared" si="17"/>
        <v>0</v>
      </c>
      <c r="AJ45" s="104">
        <f t="shared" si="17"/>
        <v>0</v>
      </c>
      <c r="AK45" s="104">
        <f t="shared" si="17"/>
        <v>0</v>
      </c>
      <c r="AL45" s="104">
        <f t="shared" si="17"/>
        <v>0</v>
      </c>
      <c r="AM45" s="104">
        <f t="shared" si="17"/>
        <v>0</v>
      </c>
      <c r="AN45" s="104">
        <f t="shared" si="17"/>
        <v>0</v>
      </c>
      <c r="AO45" s="104">
        <f t="shared" si="17"/>
        <v>0</v>
      </c>
      <c r="AP45" s="104">
        <f t="shared" si="17"/>
        <v>0</v>
      </c>
      <c r="AQ45" s="104">
        <f t="shared" si="17"/>
        <v>0</v>
      </c>
      <c r="AR45" s="104">
        <f t="shared" si="17"/>
        <v>0</v>
      </c>
      <c r="AS45" s="104">
        <f t="shared" si="17"/>
        <v>0</v>
      </c>
      <c r="AT45" s="104">
        <f t="shared" si="17"/>
        <v>0</v>
      </c>
    </row>
    <row r="46" spans="1:46" ht="30" hidden="1" customHeight="1" x14ac:dyDescent="0.25">
      <c r="A46" s="105"/>
      <c r="B46" s="106"/>
      <c r="C46" s="107"/>
      <c r="D46" s="108"/>
      <c r="E46" s="109"/>
      <c r="F46" s="113"/>
      <c r="G46" s="113"/>
      <c r="H46" s="111">
        <f t="shared" si="10"/>
        <v>0</v>
      </c>
      <c r="I46" s="112"/>
      <c r="J46" s="112"/>
      <c r="K46" s="112"/>
      <c r="L46" s="250"/>
      <c r="M46" s="251"/>
      <c r="N46" s="252"/>
      <c r="P46" s="249"/>
      <c r="Q46" s="104">
        <f t="shared" ref="Q46:AT46" si="18">IF(Q$32&lt;$I46,0,IF(Q$32=$I46,$H46,IF(Q$32&gt;((($J46-1)*$K46)+$I46),0,IF(ROUND((Q$32-$I46)/$K46,0)=ROUND((Q$32-$I46)/$K46,1),$H46,0))))</f>
        <v>0</v>
      </c>
      <c r="R46" s="104">
        <f t="shared" si="18"/>
        <v>0</v>
      </c>
      <c r="S46" s="104">
        <f t="shared" si="18"/>
        <v>0</v>
      </c>
      <c r="T46" s="104">
        <f t="shared" si="18"/>
        <v>0</v>
      </c>
      <c r="U46" s="104">
        <f t="shared" si="18"/>
        <v>0</v>
      </c>
      <c r="V46" s="104">
        <f t="shared" si="18"/>
        <v>0</v>
      </c>
      <c r="W46" s="104">
        <f t="shared" si="18"/>
        <v>0</v>
      </c>
      <c r="X46" s="104">
        <f t="shared" si="18"/>
        <v>0</v>
      </c>
      <c r="Y46" s="104">
        <f t="shared" si="18"/>
        <v>0</v>
      </c>
      <c r="Z46" s="104">
        <f t="shared" si="18"/>
        <v>0</v>
      </c>
      <c r="AA46" s="104">
        <f t="shared" si="18"/>
        <v>0</v>
      </c>
      <c r="AB46" s="104">
        <f t="shared" si="18"/>
        <v>0</v>
      </c>
      <c r="AC46" s="104">
        <f t="shared" si="18"/>
        <v>0</v>
      </c>
      <c r="AD46" s="104">
        <f t="shared" si="18"/>
        <v>0</v>
      </c>
      <c r="AE46" s="104">
        <f t="shared" si="18"/>
        <v>0</v>
      </c>
      <c r="AF46" s="104">
        <f t="shared" si="18"/>
        <v>0</v>
      </c>
      <c r="AG46" s="104">
        <f t="shared" si="18"/>
        <v>0</v>
      </c>
      <c r="AH46" s="104">
        <f t="shared" si="18"/>
        <v>0</v>
      </c>
      <c r="AI46" s="104">
        <f t="shared" si="18"/>
        <v>0</v>
      </c>
      <c r="AJ46" s="104">
        <f t="shared" si="18"/>
        <v>0</v>
      </c>
      <c r="AK46" s="104">
        <f t="shared" si="18"/>
        <v>0</v>
      </c>
      <c r="AL46" s="104">
        <f t="shared" si="18"/>
        <v>0</v>
      </c>
      <c r="AM46" s="104">
        <f t="shared" si="18"/>
        <v>0</v>
      </c>
      <c r="AN46" s="104">
        <f t="shared" si="18"/>
        <v>0</v>
      </c>
      <c r="AO46" s="104">
        <f t="shared" si="18"/>
        <v>0</v>
      </c>
      <c r="AP46" s="104">
        <f t="shared" si="18"/>
        <v>0</v>
      </c>
      <c r="AQ46" s="104">
        <f t="shared" si="18"/>
        <v>0</v>
      </c>
      <c r="AR46" s="104">
        <f t="shared" si="18"/>
        <v>0</v>
      </c>
      <c r="AS46" s="104">
        <f t="shared" si="18"/>
        <v>0</v>
      </c>
      <c r="AT46" s="104">
        <f t="shared" si="18"/>
        <v>0</v>
      </c>
    </row>
    <row r="47" spans="1:46" ht="30" hidden="1" customHeight="1" x14ac:dyDescent="0.25">
      <c r="A47" s="105"/>
      <c r="B47" s="106"/>
      <c r="C47" s="107"/>
      <c r="D47" s="108"/>
      <c r="E47" s="108"/>
      <c r="F47" s="113"/>
      <c r="G47" s="113"/>
      <c r="H47" s="111">
        <f t="shared" si="10"/>
        <v>0</v>
      </c>
      <c r="I47" s="112"/>
      <c r="J47" s="112"/>
      <c r="K47" s="112"/>
      <c r="L47" s="250"/>
      <c r="M47" s="251"/>
      <c r="N47" s="252"/>
      <c r="P47" s="249"/>
      <c r="Q47" s="104">
        <f t="shared" ref="Q47:AT47" si="19">IF(Q$32&lt;$I47,0,IF(Q$32=$I47,$H47,IF(Q$32&gt;((($J47-1)*$K47)+$I47),0,IF(ROUND((Q$32-$I47)/$K47,0)=ROUND((Q$32-$I47)/$K47,1),$H47,0))))</f>
        <v>0</v>
      </c>
      <c r="R47" s="104">
        <f t="shared" si="19"/>
        <v>0</v>
      </c>
      <c r="S47" s="104">
        <f t="shared" si="19"/>
        <v>0</v>
      </c>
      <c r="T47" s="104">
        <f t="shared" si="19"/>
        <v>0</v>
      </c>
      <c r="U47" s="104">
        <f t="shared" si="19"/>
        <v>0</v>
      </c>
      <c r="V47" s="104">
        <f t="shared" si="19"/>
        <v>0</v>
      </c>
      <c r="W47" s="104">
        <f t="shared" si="19"/>
        <v>0</v>
      </c>
      <c r="X47" s="104">
        <f t="shared" si="19"/>
        <v>0</v>
      </c>
      <c r="Y47" s="104">
        <f t="shared" si="19"/>
        <v>0</v>
      </c>
      <c r="Z47" s="104">
        <f t="shared" si="19"/>
        <v>0</v>
      </c>
      <c r="AA47" s="104">
        <f t="shared" si="19"/>
        <v>0</v>
      </c>
      <c r="AB47" s="104">
        <f t="shared" si="19"/>
        <v>0</v>
      </c>
      <c r="AC47" s="104">
        <f t="shared" si="19"/>
        <v>0</v>
      </c>
      <c r="AD47" s="104">
        <f t="shared" si="19"/>
        <v>0</v>
      </c>
      <c r="AE47" s="104">
        <f t="shared" si="19"/>
        <v>0</v>
      </c>
      <c r="AF47" s="104">
        <f t="shared" si="19"/>
        <v>0</v>
      </c>
      <c r="AG47" s="104">
        <f t="shared" si="19"/>
        <v>0</v>
      </c>
      <c r="AH47" s="104">
        <f t="shared" si="19"/>
        <v>0</v>
      </c>
      <c r="AI47" s="104">
        <f t="shared" si="19"/>
        <v>0</v>
      </c>
      <c r="AJ47" s="104">
        <f t="shared" si="19"/>
        <v>0</v>
      </c>
      <c r="AK47" s="104">
        <f t="shared" si="19"/>
        <v>0</v>
      </c>
      <c r="AL47" s="104">
        <f t="shared" si="19"/>
        <v>0</v>
      </c>
      <c r="AM47" s="104">
        <f t="shared" si="19"/>
        <v>0</v>
      </c>
      <c r="AN47" s="104">
        <f t="shared" si="19"/>
        <v>0</v>
      </c>
      <c r="AO47" s="104">
        <f t="shared" si="19"/>
        <v>0</v>
      </c>
      <c r="AP47" s="104">
        <f t="shared" si="19"/>
        <v>0</v>
      </c>
      <c r="AQ47" s="104">
        <f t="shared" si="19"/>
        <v>0</v>
      </c>
      <c r="AR47" s="104">
        <f t="shared" si="19"/>
        <v>0</v>
      </c>
      <c r="AS47" s="104">
        <f t="shared" si="19"/>
        <v>0</v>
      </c>
      <c r="AT47" s="104">
        <f t="shared" si="19"/>
        <v>0</v>
      </c>
    </row>
    <row r="48" spans="1:46" ht="30" hidden="1" customHeight="1" x14ac:dyDescent="0.25">
      <c r="A48" s="117"/>
      <c r="B48" s="118"/>
      <c r="C48" s="119"/>
      <c r="D48" s="120"/>
      <c r="E48" s="120"/>
      <c r="F48" s="121"/>
      <c r="G48" s="121"/>
      <c r="H48" s="122">
        <f t="shared" si="10"/>
        <v>0</v>
      </c>
      <c r="I48" s="123"/>
      <c r="J48" s="123"/>
      <c r="K48" s="123"/>
      <c r="L48" s="253"/>
      <c r="M48" s="254"/>
      <c r="N48" s="255"/>
      <c r="P48" s="249"/>
      <c r="Q48" s="104">
        <f t="shared" ref="Q48:AT48" si="20">IF(Q$32&lt;$I48,0,IF(Q$32=$I48,$H48,IF(Q$32&gt;((($J48-1)*$K48)+$I48),0,IF(ROUND((Q$32-$I48)/$K48,0)=ROUND((Q$32-$I48)/$K48,1),$H48,0))))</f>
        <v>0</v>
      </c>
      <c r="R48" s="104">
        <f t="shared" si="20"/>
        <v>0</v>
      </c>
      <c r="S48" s="104">
        <f t="shared" si="20"/>
        <v>0</v>
      </c>
      <c r="T48" s="104">
        <f t="shared" si="20"/>
        <v>0</v>
      </c>
      <c r="U48" s="104">
        <f t="shared" si="20"/>
        <v>0</v>
      </c>
      <c r="V48" s="104">
        <f t="shared" si="20"/>
        <v>0</v>
      </c>
      <c r="W48" s="104">
        <f t="shared" si="20"/>
        <v>0</v>
      </c>
      <c r="X48" s="104">
        <f t="shared" si="20"/>
        <v>0</v>
      </c>
      <c r="Y48" s="104">
        <f t="shared" si="20"/>
        <v>0</v>
      </c>
      <c r="Z48" s="104">
        <f t="shared" si="20"/>
        <v>0</v>
      </c>
      <c r="AA48" s="104">
        <f t="shared" si="20"/>
        <v>0</v>
      </c>
      <c r="AB48" s="104">
        <f t="shared" si="20"/>
        <v>0</v>
      </c>
      <c r="AC48" s="104">
        <f t="shared" si="20"/>
        <v>0</v>
      </c>
      <c r="AD48" s="104">
        <f t="shared" si="20"/>
        <v>0</v>
      </c>
      <c r="AE48" s="104">
        <f t="shared" si="20"/>
        <v>0</v>
      </c>
      <c r="AF48" s="104">
        <f t="shared" si="20"/>
        <v>0</v>
      </c>
      <c r="AG48" s="104">
        <f t="shared" si="20"/>
        <v>0</v>
      </c>
      <c r="AH48" s="104">
        <f t="shared" si="20"/>
        <v>0</v>
      </c>
      <c r="AI48" s="104">
        <f t="shared" si="20"/>
        <v>0</v>
      </c>
      <c r="AJ48" s="104">
        <f t="shared" si="20"/>
        <v>0</v>
      </c>
      <c r="AK48" s="104">
        <f t="shared" si="20"/>
        <v>0</v>
      </c>
      <c r="AL48" s="104">
        <f t="shared" si="20"/>
        <v>0</v>
      </c>
      <c r="AM48" s="104">
        <f t="shared" si="20"/>
        <v>0</v>
      </c>
      <c r="AN48" s="104">
        <f t="shared" si="20"/>
        <v>0</v>
      </c>
      <c r="AO48" s="104">
        <f t="shared" si="20"/>
        <v>0</v>
      </c>
      <c r="AP48" s="104">
        <f t="shared" si="20"/>
        <v>0</v>
      </c>
      <c r="AQ48" s="104">
        <f t="shared" si="20"/>
        <v>0</v>
      </c>
      <c r="AR48" s="104">
        <f t="shared" si="20"/>
        <v>0</v>
      </c>
      <c r="AS48" s="104">
        <f t="shared" si="20"/>
        <v>0</v>
      </c>
      <c r="AT48" s="104">
        <f t="shared" si="20"/>
        <v>0</v>
      </c>
    </row>
    <row r="49" spans="1:46" ht="30" customHeight="1" x14ac:dyDescent="0.25">
      <c r="P49" s="124" t="s">
        <v>53</v>
      </c>
      <c r="Q49" s="103">
        <f t="shared" ref="Q49:AT49" si="21">SUM(Q33:Q48)</f>
        <v>1672028</v>
      </c>
      <c r="R49" s="103">
        <f t="shared" si="21"/>
        <v>1630700</v>
      </c>
      <c r="S49" s="104">
        <f t="shared" si="21"/>
        <v>1607600</v>
      </c>
      <c r="T49" s="104">
        <f t="shared" si="21"/>
        <v>1407800</v>
      </c>
      <c r="U49" s="104">
        <f t="shared" si="21"/>
        <v>1407800</v>
      </c>
      <c r="V49" s="104">
        <f t="shared" si="21"/>
        <v>1449128</v>
      </c>
      <c r="W49" s="104">
        <f t="shared" si="21"/>
        <v>1407800</v>
      </c>
      <c r="X49" s="104">
        <f t="shared" si="21"/>
        <v>1407800</v>
      </c>
      <c r="Y49" s="104">
        <f t="shared" si="21"/>
        <v>1407800</v>
      </c>
      <c r="Z49" s="104">
        <f t="shared" si="21"/>
        <v>1407800</v>
      </c>
      <c r="AA49" s="104">
        <f t="shared" si="21"/>
        <v>1449128</v>
      </c>
      <c r="AB49" s="104">
        <f t="shared" si="21"/>
        <v>1407800</v>
      </c>
      <c r="AC49" s="104">
        <f t="shared" si="21"/>
        <v>1407800</v>
      </c>
      <c r="AD49" s="104">
        <f t="shared" si="21"/>
        <v>1407800</v>
      </c>
      <c r="AE49" s="104">
        <f t="shared" si="21"/>
        <v>1407800</v>
      </c>
      <c r="AF49" s="104">
        <f t="shared" si="21"/>
        <v>1449128</v>
      </c>
      <c r="AG49" s="104">
        <f t="shared" si="21"/>
        <v>1407800</v>
      </c>
      <c r="AH49" s="104">
        <f t="shared" si="21"/>
        <v>1407800</v>
      </c>
      <c r="AI49" s="104">
        <f t="shared" si="21"/>
        <v>1407800</v>
      </c>
      <c r="AJ49" s="104">
        <f t="shared" si="21"/>
        <v>1407800</v>
      </c>
      <c r="AK49" s="104">
        <f t="shared" si="21"/>
        <v>1449128</v>
      </c>
      <c r="AL49" s="104">
        <f t="shared" si="21"/>
        <v>1407800</v>
      </c>
      <c r="AM49" s="104">
        <f t="shared" si="21"/>
        <v>1407800</v>
      </c>
      <c r="AN49" s="104">
        <f t="shared" si="21"/>
        <v>1407800</v>
      </c>
      <c r="AO49" s="104">
        <f t="shared" si="21"/>
        <v>1407800</v>
      </c>
      <c r="AP49" s="104">
        <f t="shared" si="21"/>
        <v>1449128</v>
      </c>
      <c r="AQ49" s="104">
        <f t="shared" si="21"/>
        <v>1407800</v>
      </c>
      <c r="AR49" s="104">
        <f t="shared" si="21"/>
        <v>0</v>
      </c>
      <c r="AS49" s="104">
        <f t="shared" si="21"/>
        <v>0</v>
      </c>
      <c r="AT49" s="104">
        <f t="shared" si="21"/>
        <v>0</v>
      </c>
    </row>
    <row r="50" spans="1:4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row>
    <row r="51" spans="1:46" ht="15" customHeight="1" x14ac:dyDescent="0.25">
      <c r="A51" s="269" t="s">
        <v>27</v>
      </c>
      <c r="B51" s="268"/>
      <c r="C51" s="268"/>
      <c r="D51" s="268"/>
      <c r="E51" s="268"/>
      <c r="F51" s="268"/>
      <c r="G51" s="268"/>
      <c r="H51" s="268"/>
      <c r="I51" s="268"/>
      <c r="J51" s="268"/>
      <c r="K51" s="268"/>
      <c r="L51" s="28"/>
      <c r="M51" s="29"/>
      <c r="N51" s="29"/>
      <c r="O51" s="29"/>
      <c r="P51" s="30"/>
      <c r="Q51" s="30"/>
      <c r="R51" s="30"/>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row>
    <row r="52" spans="1:46" ht="15" customHeight="1" x14ac:dyDescent="0.25">
      <c r="A52" s="32"/>
      <c r="B52" s="33"/>
      <c r="C52" s="33"/>
      <c r="D52" s="33"/>
      <c r="E52" s="33"/>
      <c r="F52" s="33"/>
      <c r="G52" s="34"/>
      <c r="H52" s="33"/>
      <c r="I52" s="33"/>
      <c r="J52" s="33"/>
      <c r="K52" s="33"/>
      <c r="L52" s="33"/>
      <c r="M52" s="33"/>
      <c r="N52" s="33"/>
      <c r="O52" s="33"/>
      <c r="P52" s="35"/>
      <c r="Q52" s="35"/>
      <c r="R52" s="35"/>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row>
    <row r="53" spans="1:46" ht="15" customHeight="1" x14ac:dyDescent="0.25">
      <c r="A53" s="37"/>
      <c r="B53" s="38"/>
      <c r="C53" s="38"/>
      <c r="D53" s="38"/>
      <c r="E53" s="38"/>
      <c r="F53" s="38"/>
      <c r="G53" s="39"/>
      <c r="H53" s="38"/>
      <c r="I53" s="38"/>
      <c r="J53" s="40"/>
      <c r="K53" s="10"/>
      <c r="L53" s="10"/>
      <c r="M53" s="10"/>
      <c r="N53" s="10"/>
      <c r="O53" s="10"/>
      <c r="P53" s="6"/>
      <c r="Q53" s="6"/>
      <c r="R53" s="6"/>
    </row>
    <row r="54" spans="1:46" ht="15" customHeight="1" x14ac:dyDescent="0.25">
      <c r="A54" s="11" t="s">
        <v>28</v>
      </c>
      <c r="B54" s="139"/>
      <c r="C54" s="12"/>
      <c r="D54" s="12"/>
      <c r="E54" s="12"/>
      <c r="F54" s="12"/>
      <c r="G54" s="206"/>
      <c r="H54" s="12"/>
      <c r="I54" s="12"/>
      <c r="J54" s="9"/>
      <c r="K54" s="10"/>
      <c r="L54" s="10"/>
      <c r="M54" s="10"/>
      <c r="N54" s="10"/>
      <c r="O54" s="10"/>
      <c r="P54" s="6"/>
      <c r="Q54" s="6"/>
      <c r="R54" s="6"/>
    </row>
    <row r="55" spans="1:46" ht="14.25" customHeight="1" x14ac:dyDescent="0.25">
      <c r="A55" s="11" t="s">
        <v>30</v>
      </c>
      <c r="B55" s="139"/>
      <c r="C55" s="8"/>
      <c r="D55" s="8"/>
      <c r="E55" s="8"/>
      <c r="F55" s="207"/>
      <c r="G55" s="8"/>
      <c r="H55" s="207"/>
      <c r="I55" s="8"/>
      <c r="J55" s="47"/>
      <c r="K55" s="48"/>
    </row>
    <row r="56" spans="1:46" ht="14.25" customHeight="1" x14ac:dyDescent="0.25">
      <c r="A56" s="11"/>
      <c r="B56" s="207"/>
      <c r="C56" s="207"/>
      <c r="D56" s="8"/>
      <c r="E56" s="207"/>
      <c r="F56" s="207"/>
      <c r="G56" s="207"/>
      <c r="H56" s="207"/>
      <c r="I56" s="207"/>
      <c r="J56" s="49"/>
      <c r="K56" s="50"/>
    </row>
    <row r="57" spans="1:46" ht="54" customHeight="1" x14ac:dyDescent="0.25">
      <c r="A57" s="51" t="s">
        <v>32</v>
      </c>
      <c r="B57" s="270" t="s">
        <v>521</v>
      </c>
      <c r="C57" s="251"/>
      <c r="D57" s="251"/>
      <c r="E57" s="251"/>
      <c r="F57" s="251"/>
      <c r="G57" s="251"/>
      <c r="H57" s="251"/>
      <c r="I57" s="257"/>
      <c r="J57" s="208"/>
      <c r="L57" s="271" t="s">
        <v>33</v>
      </c>
      <c r="M57" s="272"/>
    </row>
    <row r="58" spans="1:46" ht="15.75" customHeight="1" x14ac:dyDescent="0.25">
      <c r="A58" s="51" t="s">
        <v>34</v>
      </c>
      <c r="B58" s="312" t="s">
        <v>522</v>
      </c>
      <c r="C58" s="274"/>
      <c r="D58" s="274"/>
      <c r="E58" s="274"/>
      <c r="F58" s="274"/>
      <c r="G58" s="274"/>
      <c r="H58" s="274"/>
      <c r="I58" s="274"/>
      <c r="J58" s="208"/>
      <c r="L58" s="54" t="s">
        <v>25</v>
      </c>
      <c r="M58" s="55" t="s">
        <v>26</v>
      </c>
    </row>
    <row r="59" spans="1:46" x14ac:dyDescent="0.25">
      <c r="A59" s="51" t="s">
        <v>35</v>
      </c>
      <c r="B59" s="290" t="s">
        <v>523</v>
      </c>
      <c r="C59" s="268"/>
      <c r="D59" s="268"/>
      <c r="E59" s="268"/>
      <c r="F59" s="268"/>
      <c r="G59" s="268"/>
      <c r="H59" s="268"/>
      <c r="I59" s="268"/>
      <c r="J59" s="208"/>
      <c r="L59" s="56">
        <f>$L$10</f>
        <v>0</v>
      </c>
      <c r="M59" s="57">
        <f t="array" ref="M59">NPV(L59,Q86:AT86)</f>
        <v>65982300</v>
      </c>
      <c r="O59" s="58"/>
    </row>
    <row r="60" spans="1:46" ht="15.75" customHeight="1" x14ac:dyDescent="0.25">
      <c r="A60" s="51" t="s">
        <v>36</v>
      </c>
      <c r="B60" s="284" t="s">
        <v>524</v>
      </c>
      <c r="C60" s="268"/>
      <c r="D60" s="268"/>
      <c r="E60" s="268"/>
      <c r="F60" s="268"/>
      <c r="G60" s="268"/>
      <c r="H60" s="268"/>
      <c r="I60" s="268"/>
      <c r="J60" s="208"/>
      <c r="L60" s="56">
        <f>$L$11</f>
        <v>0.03</v>
      </c>
      <c r="M60" s="57">
        <f t="array" ref="M60">NPV(L60,Q86:AT86)</f>
        <v>44520803.978868946</v>
      </c>
    </row>
    <row r="61" spans="1:46" ht="14.25" customHeight="1" x14ac:dyDescent="0.25">
      <c r="A61" s="59"/>
      <c r="B61" s="60"/>
      <c r="C61" s="60"/>
      <c r="D61" s="60"/>
      <c r="E61" s="60"/>
      <c r="F61" s="61"/>
      <c r="G61" s="62"/>
      <c r="H61" s="209"/>
      <c r="I61" s="209"/>
      <c r="J61" s="210"/>
      <c r="L61" s="65">
        <f>$L$12</f>
        <v>7.0000000000000007E-2</v>
      </c>
      <c r="M61" s="66">
        <f t="array" ref="M61">NPV(L61,Q86:AT86)</f>
        <v>28848945.662162844</v>
      </c>
    </row>
    <row r="62" spans="1:46" ht="14.25" customHeight="1" x14ac:dyDescent="0.25">
      <c r="A62" s="67"/>
      <c r="B62" s="48"/>
      <c r="C62" s="48"/>
      <c r="D62" s="48"/>
      <c r="E62" s="48"/>
      <c r="F62" s="50"/>
      <c r="G62" s="68"/>
    </row>
    <row r="63" spans="1:46" ht="14.25" customHeight="1" x14ac:dyDescent="0.25">
      <c r="A63" s="67"/>
      <c r="B63" s="48"/>
      <c r="C63" s="48"/>
      <c r="D63" s="48"/>
      <c r="E63" s="48"/>
      <c r="F63" s="50"/>
      <c r="G63" s="68"/>
      <c r="H63" s="69"/>
      <c r="I63" s="70"/>
      <c r="J63" s="71"/>
      <c r="K63" s="71"/>
    </row>
    <row r="64" spans="1:46" ht="15.75" customHeight="1" x14ac:dyDescent="0.25">
      <c r="A64" s="72" t="s">
        <v>37</v>
      </c>
      <c r="B64" s="73">
        <v>0.8</v>
      </c>
      <c r="C64" s="74" t="s">
        <v>525</v>
      </c>
      <c r="D64" s="74"/>
      <c r="E64" s="74"/>
      <c r="F64" s="75"/>
      <c r="H64" s="69"/>
      <c r="I64" s="70"/>
      <c r="J64" s="71"/>
      <c r="K64" s="221" t="s">
        <v>526</v>
      </c>
    </row>
    <row r="65" spans="1:46" ht="15" customHeight="1" x14ac:dyDescent="0.25">
      <c r="A65" s="76" t="s">
        <v>39</v>
      </c>
      <c r="B65" s="77">
        <v>0.9</v>
      </c>
      <c r="C65" s="44" t="s">
        <v>527</v>
      </c>
      <c r="D65" s="44"/>
      <c r="E65" s="44"/>
      <c r="F65" s="78"/>
      <c r="H65" s="69"/>
      <c r="I65" s="79"/>
      <c r="J65" s="58"/>
      <c r="K65" s="222" t="s">
        <v>528</v>
      </c>
      <c r="L65" s="80"/>
      <c r="M65" s="80"/>
      <c r="N65" s="80"/>
      <c r="O65" s="80"/>
    </row>
    <row r="66" spans="1:46" ht="14.25" customHeight="1" x14ac:dyDescent="0.25">
      <c r="A66" s="81" t="s">
        <v>41</v>
      </c>
      <c r="B66" s="82">
        <f>B64*B65</f>
        <v>0.72000000000000008</v>
      </c>
      <c r="C66" s="83"/>
      <c r="D66" s="84"/>
      <c r="E66" s="84"/>
      <c r="F66" s="64"/>
      <c r="H66" s="69"/>
      <c r="I66" s="85"/>
      <c r="J66" s="86"/>
      <c r="K66" s="223" t="s">
        <v>529</v>
      </c>
    </row>
    <row r="67" spans="1:46" ht="14.25" customHeight="1" x14ac:dyDescent="0.25">
      <c r="H67" s="69"/>
      <c r="I67" s="85"/>
      <c r="J67" s="86"/>
      <c r="K67" s="86"/>
      <c r="L67" s="87"/>
      <c r="P67" s="88" t="s">
        <v>42</v>
      </c>
    </row>
    <row r="68" spans="1:46" ht="14.25" customHeight="1" x14ac:dyDescent="0.25">
      <c r="C68" s="33"/>
      <c r="D68" s="89"/>
      <c r="E68" s="89"/>
      <c r="L68" s="87"/>
      <c r="P68" s="88"/>
      <c r="Q68" s="267" t="s">
        <v>43</v>
      </c>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row>
    <row r="69" spans="1:46" ht="14.25" customHeight="1" x14ac:dyDescent="0.25">
      <c r="A69" s="90" t="s">
        <v>44</v>
      </c>
      <c r="B69" s="91" t="s">
        <v>45</v>
      </c>
      <c r="C69" s="91" t="s">
        <v>16</v>
      </c>
      <c r="D69" s="92" t="s">
        <v>17</v>
      </c>
      <c r="E69" s="92" t="s">
        <v>46</v>
      </c>
      <c r="F69" s="91" t="s">
        <v>47</v>
      </c>
      <c r="G69" s="91" t="s">
        <v>48</v>
      </c>
      <c r="H69" s="93" t="s">
        <v>18</v>
      </c>
      <c r="I69" s="92" t="s">
        <v>19</v>
      </c>
      <c r="J69" s="92" t="s">
        <v>49</v>
      </c>
      <c r="K69" s="92" t="s">
        <v>50</v>
      </c>
      <c r="L69" s="259" t="s">
        <v>20</v>
      </c>
      <c r="M69" s="260"/>
      <c r="N69" s="261"/>
      <c r="Q69" s="94">
        <v>1</v>
      </c>
      <c r="R69" s="94">
        <v>2</v>
      </c>
      <c r="S69" s="94">
        <v>3</v>
      </c>
      <c r="T69" s="94">
        <v>4</v>
      </c>
      <c r="U69" s="94">
        <v>5</v>
      </c>
      <c r="V69" s="94">
        <v>6</v>
      </c>
      <c r="W69" s="94">
        <v>7</v>
      </c>
      <c r="X69" s="94">
        <v>8</v>
      </c>
      <c r="Y69" s="94">
        <v>9</v>
      </c>
      <c r="Z69" s="94">
        <v>10</v>
      </c>
      <c r="AA69" s="94">
        <v>11</v>
      </c>
      <c r="AB69" s="94">
        <v>12</v>
      </c>
      <c r="AC69" s="94">
        <v>13</v>
      </c>
      <c r="AD69" s="94">
        <v>14</v>
      </c>
      <c r="AE69" s="94">
        <v>15</v>
      </c>
      <c r="AF69" s="94">
        <v>16</v>
      </c>
      <c r="AG69" s="94">
        <v>17</v>
      </c>
      <c r="AH69" s="94">
        <v>18</v>
      </c>
      <c r="AI69" s="94">
        <v>19</v>
      </c>
      <c r="AJ69" s="94">
        <v>20</v>
      </c>
      <c r="AK69" s="94">
        <v>21</v>
      </c>
      <c r="AL69" s="94">
        <v>22</v>
      </c>
      <c r="AM69" s="94">
        <v>23</v>
      </c>
      <c r="AN69" s="94">
        <v>24</v>
      </c>
      <c r="AO69" s="94">
        <v>25</v>
      </c>
      <c r="AP69" s="94">
        <v>26</v>
      </c>
      <c r="AQ69" s="94">
        <v>27</v>
      </c>
      <c r="AR69" s="94">
        <v>28</v>
      </c>
      <c r="AS69" s="94">
        <v>29</v>
      </c>
      <c r="AT69" s="94">
        <v>30</v>
      </c>
    </row>
    <row r="70" spans="1:46" ht="43.5" customHeight="1" x14ac:dyDescent="0.25">
      <c r="A70" s="95" t="s">
        <v>0</v>
      </c>
      <c r="B70" s="96" t="s">
        <v>509</v>
      </c>
      <c r="C70" s="97" t="s">
        <v>141</v>
      </c>
      <c r="D70" s="98">
        <v>1</v>
      </c>
      <c r="E70" s="99">
        <v>19250</v>
      </c>
      <c r="F70" s="100"/>
      <c r="G70" s="100"/>
      <c r="H70" s="101">
        <f t="shared" ref="H70:H72" si="22">(D70*E70)*1.2</f>
        <v>23100</v>
      </c>
      <c r="I70" s="102">
        <v>1</v>
      </c>
      <c r="J70" s="102">
        <v>2</v>
      </c>
      <c r="K70" s="102">
        <v>1</v>
      </c>
      <c r="L70" s="286" t="s">
        <v>530</v>
      </c>
      <c r="M70" s="263"/>
      <c r="N70" s="258"/>
      <c r="P70" s="248" t="s">
        <v>51</v>
      </c>
      <c r="Q70" s="103">
        <f t="shared" ref="Q70:AT70" si="23">IF(Q$32&lt;$I70,0,IF(Q$32=$I70,$H70,IF(Q$32&gt;((($J70-1)*$K70)+$I70),0,IF(ROUND((Q$32-$I70)/$K70,0)=ROUND((Q$32-$I70)/$K70,1),$H70,0))))</f>
        <v>23100</v>
      </c>
      <c r="R70" s="103">
        <f t="shared" si="23"/>
        <v>23100</v>
      </c>
      <c r="S70" s="104">
        <f t="shared" si="23"/>
        <v>0</v>
      </c>
      <c r="T70" s="104">
        <f t="shared" si="23"/>
        <v>0</v>
      </c>
      <c r="U70" s="104">
        <f t="shared" si="23"/>
        <v>0</v>
      </c>
      <c r="V70" s="104">
        <f t="shared" si="23"/>
        <v>0</v>
      </c>
      <c r="W70" s="104">
        <f t="shared" si="23"/>
        <v>0</v>
      </c>
      <c r="X70" s="104">
        <f t="shared" si="23"/>
        <v>0</v>
      </c>
      <c r="Y70" s="104">
        <f t="shared" si="23"/>
        <v>0</v>
      </c>
      <c r="Z70" s="104">
        <f t="shared" si="23"/>
        <v>0</v>
      </c>
      <c r="AA70" s="104">
        <f t="shared" si="23"/>
        <v>0</v>
      </c>
      <c r="AB70" s="104">
        <f t="shared" si="23"/>
        <v>0</v>
      </c>
      <c r="AC70" s="104">
        <f t="shared" si="23"/>
        <v>0</v>
      </c>
      <c r="AD70" s="104">
        <f t="shared" si="23"/>
        <v>0</v>
      </c>
      <c r="AE70" s="104">
        <f t="shared" si="23"/>
        <v>0</v>
      </c>
      <c r="AF70" s="104">
        <f t="shared" si="23"/>
        <v>0</v>
      </c>
      <c r="AG70" s="104">
        <f t="shared" si="23"/>
        <v>0</v>
      </c>
      <c r="AH70" s="104">
        <f t="shared" si="23"/>
        <v>0</v>
      </c>
      <c r="AI70" s="104">
        <f t="shared" si="23"/>
        <v>0</v>
      </c>
      <c r="AJ70" s="104">
        <f t="shared" si="23"/>
        <v>0</v>
      </c>
      <c r="AK70" s="104">
        <f t="shared" si="23"/>
        <v>0</v>
      </c>
      <c r="AL70" s="104">
        <f t="shared" si="23"/>
        <v>0</v>
      </c>
      <c r="AM70" s="104">
        <f t="shared" si="23"/>
        <v>0</v>
      </c>
      <c r="AN70" s="104">
        <f t="shared" si="23"/>
        <v>0</v>
      </c>
      <c r="AO70" s="104">
        <f t="shared" si="23"/>
        <v>0</v>
      </c>
      <c r="AP70" s="104">
        <f t="shared" si="23"/>
        <v>0</v>
      </c>
      <c r="AQ70" s="104">
        <f t="shared" si="23"/>
        <v>0</v>
      </c>
      <c r="AR70" s="104">
        <f t="shared" si="23"/>
        <v>0</v>
      </c>
      <c r="AS70" s="104">
        <f t="shared" si="23"/>
        <v>0</v>
      </c>
      <c r="AT70" s="104">
        <f t="shared" si="23"/>
        <v>0</v>
      </c>
    </row>
    <row r="71" spans="1:46" x14ac:dyDescent="0.25">
      <c r="A71" s="105" t="s">
        <v>0</v>
      </c>
      <c r="B71" s="106" t="s">
        <v>531</v>
      </c>
      <c r="C71" s="107" t="s">
        <v>141</v>
      </c>
      <c r="D71" s="108">
        <v>8</v>
      </c>
      <c r="E71" s="109">
        <v>70000</v>
      </c>
      <c r="F71" s="110"/>
      <c r="G71" s="110"/>
      <c r="H71" s="111">
        <f t="shared" si="22"/>
        <v>672000</v>
      </c>
      <c r="I71" s="112">
        <v>3</v>
      </c>
      <c r="J71" s="142">
        <v>25</v>
      </c>
      <c r="K71" s="112">
        <v>1</v>
      </c>
      <c r="L71" s="250" t="s">
        <v>532</v>
      </c>
      <c r="M71" s="251"/>
      <c r="N71" s="252"/>
      <c r="P71" s="249"/>
      <c r="Q71" s="104">
        <f t="shared" ref="Q71:AT71" si="24">IF(Q$32&lt;$I71,0,IF(Q$32=$I71,$H71,IF(Q$32&gt;((($J71-1)*$K71)+$I71),0,IF(ROUND((Q$32-$I71)/$K71,0)=ROUND((Q$32-$I71)/$K71,1),$H71,0))))</f>
        <v>0</v>
      </c>
      <c r="R71" s="104">
        <f t="shared" si="24"/>
        <v>0</v>
      </c>
      <c r="S71" s="103">
        <f t="shared" si="24"/>
        <v>672000</v>
      </c>
      <c r="T71" s="103">
        <f t="shared" si="24"/>
        <v>672000</v>
      </c>
      <c r="U71" s="103">
        <f t="shared" si="24"/>
        <v>672000</v>
      </c>
      <c r="V71" s="103">
        <f t="shared" si="24"/>
        <v>672000</v>
      </c>
      <c r="W71" s="103">
        <f t="shared" si="24"/>
        <v>672000</v>
      </c>
      <c r="X71" s="103">
        <f t="shared" si="24"/>
        <v>672000</v>
      </c>
      <c r="Y71" s="103">
        <f t="shared" si="24"/>
        <v>672000</v>
      </c>
      <c r="Z71" s="103">
        <f t="shared" si="24"/>
        <v>672000</v>
      </c>
      <c r="AA71" s="103">
        <f t="shared" si="24"/>
        <v>672000</v>
      </c>
      <c r="AB71" s="103">
        <f t="shared" si="24"/>
        <v>672000</v>
      </c>
      <c r="AC71" s="103">
        <f t="shared" si="24"/>
        <v>672000</v>
      </c>
      <c r="AD71" s="103">
        <f t="shared" si="24"/>
        <v>672000</v>
      </c>
      <c r="AE71" s="103">
        <f t="shared" si="24"/>
        <v>672000</v>
      </c>
      <c r="AF71" s="103">
        <f t="shared" si="24"/>
        <v>672000</v>
      </c>
      <c r="AG71" s="103">
        <f t="shared" si="24"/>
        <v>672000</v>
      </c>
      <c r="AH71" s="103">
        <f t="shared" si="24"/>
        <v>672000</v>
      </c>
      <c r="AI71" s="103">
        <f t="shared" si="24"/>
        <v>672000</v>
      </c>
      <c r="AJ71" s="103">
        <f t="shared" si="24"/>
        <v>672000</v>
      </c>
      <c r="AK71" s="103">
        <f t="shared" si="24"/>
        <v>672000</v>
      </c>
      <c r="AL71" s="103">
        <f t="shared" si="24"/>
        <v>672000</v>
      </c>
      <c r="AM71" s="103">
        <f t="shared" si="24"/>
        <v>672000</v>
      </c>
      <c r="AN71" s="103">
        <f t="shared" si="24"/>
        <v>672000</v>
      </c>
      <c r="AO71" s="103">
        <f t="shared" si="24"/>
        <v>672000</v>
      </c>
      <c r="AP71" s="103">
        <f t="shared" si="24"/>
        <v>672000</v>
      </c>
      <c r="AQ71" s="103">
        <f t="shared" si="24"/>
        <v>672000</v>
      </c>
      <c r="AR71" s="103">
        <f t="shared" si="24"/>
        <v>0</v>
      </c>
      <c r="AS71" s="104">
        <f t="shared" si="24"/>
        <v>0</v>
      </c>
      <c r="AT71" s="104">
        <f t="shared" si="24"/>
        <v>0</v>
      </c>
    </row>
    <row r="72" spans="1:46" ht="52.5" customHeight="1" x14ac:dyDescent="0.25">
      <c r="A72" s="105" t="s">
        <v>0</v>
      </c>
      <c r="B72" s="106" t="s">
        <v>4</v>
      </c>
      <c r="C72" s="107" t="s">
        <v>141</v>
      </c>
      <c r="D72" s="108">
        <v>0.5</v>
      </c>
      <c r="E72" s="109">
        <v>65000</v>
      </c>
      <c r="F72" s="113"/>
      <c r="G72" s="113"/>
      <c r="H72" s="111">
        <f t="shared" si="22"/>
        <v>39000</v>
      </c>
      <c r="I72" s="112">
        <v>2</v>
      </c>
      <c r="J72" s="142">
        <v>26</v>
      </c>
      <c r="K72" s="112">
        <v>1</v>
      </c>
      <c r="L72" s="250" t="s">
        <v>533</v>
      </c>
      <c r="M72" s="251"/>
      <c r="N72" s="252"/>
      <c r="P72" s="249"/>
      <c r="Q72" s="104">
        <f t="shared" ref="Q72:AT72" si="25">IF(Q$32&lt;$I72,0,IF(Q$32=$I72,$H72,IF(Q$32&gt;((($J72-1)*$K72)+$I72),0,IF(ROUND((Q$32-$I72)/$K72,0)=ROUND((Q$32-$I72)/$K72,1),$H72,0))))</f>
        <v>0</v>
      </c>
      <c r="R72" s="103">
        <f t="shared" si="25"/>
        <v>39000</v>
      </c>
      <c r="S72" s="103">
        <f t="shared" si="25"/>
        <v>39000</v>
      </c>
      <c r="T72" s="103">
        <f t="shared" si="25"/>
        <v>39000</v>
      </c>
      <c r="U72" s="103">
        <f t="shared" si="25"/>
        <v>39000</v>
      </c>
      <c r="V72" s="103">
        <f t="shared" si="25"/>
        <v>39000</v>
      </c>
      <c r="W72" s="103">
        <f t="shared" si="25"/>
        <v>39000</v>
      </c>
      <c r="X72" s="103">
        <f t="shared" si="25"/>
        <v>39000</v>
      </c>
      <c r="Y72" s="103">
        <f t="shared" si="25"/>
        <v>39000</v>
      </c>
      <c r="Z72" s="103">
        <f t="shared" si="25"/>
        <v>39000</v>
      </c>
      <c r="AA72" s="103">
        <f t="shared" si="25"/>
        <v>39000</v>
      </c>
      <c r="AB72" s="103">
        <f t="shared" si="25"/>
        <v>39000</v>
      </c>
      <c r="AC72" s="103">
        <f t="shared" si="25"/>
        <v>39000</v>
      </c>
      <c r="AD72" s="103">
        <f t="shared" si="25"/>
        <v>39000</v>
      </c>
      <c r="AE72" s="103">
        <f t="shared" si="25"/>
        <v>39000</v>
      </c>
      <c r="AF72" s="103">
        <f t="shared" si="25"/>
        <v>39000</v>
      </c>
      <c r="AG72" s="103">
        <f t="shared" si="25"/>
        <v>39000</v>
      </c>
      <c r="AH72" s="103">
        <f t="shared" si="25"/>
        <v>39000</v>
      </c>
      <c r="AI72" s="103">
        <f t="shared" si="25"/>
        <v>39000</v>
      </c>
      <c r="AJ72" s="103">
        <f t="shared" si="25"/>
        <v>39000</v>
      </c>
      <c r="AK72" s="103">
        <f t="shared" si="25"/>
        <v>39000</v>
      </c>
      <c r="AL72" s="103">
        <f t="shared" si="25"/>
        <v>39000</v>
      </c>
      <c r="AM72" s="103">
        <f t="shared" si="25"/>
        <v>39000</v>
      </c>
      <c r="AN72" s="103">
        <f t="shared" si="25"/>
        <v>39000</v>
      </c>
      <c r="AO72" s="103">
        <f t="shared" si="25"/>
        <v>39000</v>
      </c>
      <c r="AP72" s="103">
        <f t="shared" si="25"/>
        <v>39000</v>
      </c>
      <c r="AQ72" s="103">
        <f t="shared" si="25"/>
        <v>39000</v>
      </c>
      <c r="AR72" s="103">
        <f t="shared" si="25"/>
        <v>0</v>
      </c>
      <c r="AS72" s="104">
        <f t="shared" si="25"/>
        <v>0</v>
      </c>
      <c r="AT72" s="104">
        <f t="shared" si="25"/>
        <v>0</v>
      </c>
    </row>
    <row r="73" spans="1:46" ht="45.75" customHeight="1" x14ac:dyDescent="0.25">
      <c r="A73" s="105" t="s">
        <v>12</v>
      </c>
      <c r="B73" s="106" t="s">
        <v>534</v>
      </c>
      <c r="C73" s="107" t="s">
        <v>535</v>
      </c>
      <c r="D73" s="108">
        <v>3.5</v>
      </c>
      <c r="E73" s="114">
        <f>AVERAGE(F73:G73)</f>
        <v>505000</v>
      </c>
      <c r="F73" s="113">
        <v>10000</v>
      </c>
      <c r="G73" s="113">
        <v>1000000</v>
      </c>
      <c r="H73" s="111">
        <f>D73*E73</f>
        <v>1767500</v>
      </c>
      <c r="I73" s="112">
        <v>1</v>
      </c>
      <c r="J73" s="142">
        <v>27</v>
      </c>
      <c r="K73" s="112">
        <v>1</v>
      </c>
      <c r="L73" s="250" t="s">
        <v>536</v>
      </c>
      <c r="M73" s="251"/>
      <c r="N73" s="252"/>
      <c r="P73" s="249"/>
      <c r="Q73" s="103">
        <f t="shared" ref="Q73:AT73" si="26">IF(Q$32&lt;$I73,0,IF(Q$32=$I73,$H73,IF(Q$32&gt;((($J73-1)*$K73)+$I73),0,IF(ROUND((Q$32-$I73)/$K73,0)=ROUND((Q$32-$I73)/$K73,1),$H73,0))))</f>
        <v>1767500</v>
      </c>
      <c r="R73" s="103">
        <f t="shared" si="26"/>
        <v>1767500</v>
      </c>
      <c r="S73" s="103">
        <f t="shared" si="26"/>
        <v>1767500</v>
      </c>
      <c r="T73" s="103">
        <f t="shared" si="26"/>
        <v>1767500</v>
      </c>
      <c r="U73" s="103">
        <f t="shared" si="26"/>
        <v>1767500</v>
      </c>
      <c r="V73" s="103">
        <f t="shared" si="26"/>
        <v>1767500</v>
      </c>
      <c r="W73" s="103">
        <f t="shared" si="26"/>
        <v>1767500</v>
      </c>
      <c r="X73" s="103">
        <f t="shared" si="26"/>
        <v>1767500</v>
      </c>
      <c r="Y73" s="103">
        <f t="shared" si="26"/>
        <v>1767500</v>
      </c>
      <c r="Z73" s="103">
        <f t="shared" si="26"/>
        <v>1767500</v>
      </c>
      <c r="AA73" s="103">
        <f t="shared" si="26"/>
        <v>1767500</v>
      </c>
      <c r="AB73" s="103">
        <f t="shared" si="26"/>
        <v>1767500</v>
      </c>
      <c r="AC73" s="103">
        <f t="shared" si="26"/>
        <v>1767500</v>
      </c>
      <c r="AD73" s="103">
        <f t="shared" si="26"/>
        <v>1767500</v>
      </c>
      <c r="AE73" s="103">
        <f t="shared" si="26"/>
        <v>1767500</v>
      </c>
      <c r="AF73" s="103">
        <f t="shared" si="26"/>
        <v>1767500</v>
      </c>
      <c r="AG73" s="103">
        <f t="shared" si="26"/>
        <v>1767500</v>
      </c>
      <c r="AH73" s="103">
        <f t="shared" si="26"/>
        <v>1767500</v>
      </c>
      <c r="AI73" s="103">
        <f t="shared" si="26"/>
        <v>1767500</v>
      </c>
      <c r="AJ73" s="103">
        <f t="shared" si="26"/>
        <v>1767500</v>
      </c>
      <c r="AK73" s="103">
        <f t="shared" si="26"/>
        <v>1767500</v>
      </c>
      <c r="AL73" s="103">
        <f t="shared" si="26"/>
        <v>1767500</v>
      </c>
      <c r="AM73" s="103">
        <f t="shared" si="26"/>
        <v>1767500</v>
      </c>
      <c r="AN73" s="103">
        <f t="shared" si="26"/>
        <v>1767500</v>
      </c>
      <c r="AO73" s="103">
        <f t="shared" si="26"/>
        <v>1767500</v>
      </c>
      <c r="AP73" s="103">
        <f t="shared" si="26"/>
        <v>1767500</v>
      </c>
      <c r="AQ73" s="103">
        <f t="shared" si="26"/>
        <v>1767500</v>
      </c>
      <c r="AR73" s="103">
        <f t="shared" si="26"/>
        <v>0</v>
      </c>
      <c r="AS73" s="104">
        <f t="shared" si="26"/>
        <v>0</v>
      </c>
      <c r="AT73" s="104">
        <f t="shared" si="26"/>
        <v>0</v>
      </c>
    </row>
    <row r="74" spans="1:46" ht="72.75" customHeight="1" x14ac:dyDescent="0.25">
      <c r="A74" s="105" t="s">
        <v>0</v>
      </c>
      <c r="B74" s="106" t="s">
        <v>518</v>
      </c>
      <c r="C74" s="107" t="s">
        <v>141</v>
      </c>
      <c r="D74" s="108">
        <v>1</v>
      </c>
      <c r="E74" s="109">
        <v>111000</v>
      </c>
      <c r="F74" s="113"/>
      <c r="G74" s="113"/>
      <c r="H74" s="111">
        <f>(D74*E74)*1.2</f>
        <v>133200</v>
      </c>
      <c r="I74" s="112">
        <v>1</v>
      </c>
      <c r="J74" s="112">
        <v>3</v>
      </c>
      <c r="K74" s="112">
        <v>1</v>
      </c>
      <c r="L74" s="250" t="s">
        <v>537</v>
      </c>
      <c r="M74" s="251"/>
      <c r="N74" s="252"/>
      <c r="P74" s="249"/>
      <c r="Q74" s="103">
        <f t="shared" ref="Q74:AT74" si="27">IF(Q$32&lt;$I74,0,IF(Q$32=$I74,$H74,IF(Q$32&gt;((($J74-1)*$K74)+$I74),0,IF(ROUND((Q$32-$I74)/$K74,0)=ROUND((Q$32-$I74)/$K74,1),$H74,0))))</f>
        <v>133200</v>
      </c>
      <c r="R74" s="103">
        <f t="shared" si="27"/>
        <v>133200</v>
      </c>
      <c r="S74" s="103">
        <f t="shared" si="27"/>
        <v>133200</v>
      </c>
      <c r="T74" s="104">
        <f t="shared" si="27"/>
        <v>0</v>
      </c>
      <c r="U74" s="104">
        <f t="shared" si="27"/>
        <v>0</v>
      </c>
      <c r="V74" s="104">
        <f t="shared" si="27"/>
        <v>0</v>
      </c>
      <c r="W74" s="104">
        <f t="shared" si="27"/>
        <v>0</v>
      </c>
      <c r="X74" s="104">
        <f t="shared" si="27"/>
        <v>0</v>
      </c>
      <c r="Y74" s="104">
        <f t="shared" si="27"/>
        <v>0</v>
      </c>
      <c r="Z74" s="104">
        <f t="shared" si="27"/>
        <v>0</v>
      </c>
      <c r="AA74" s="104">
        <f t="shared" si="27"/>
        <v>0</v>
      </c>
      <c r="AB74" s="104">
        <f t="shared" si="27"/>
        <v>0</v>
      </c>
      <c r="AC74" s="104">
        <f t="shared" si="27"/>
        <v>0</v>
      </c>
      <c r="AD74" s="104">
        <f t="shared" si="27"/>
        <v>0</v>
      </c>
      <c r="AE74" s="104">
        <f t="shared" si="27"/>
        <v>0</v>
      </c>
      <c r="AF74" s="104">
        <f t="shared" si="27"/>
        <v>0</v>
      </c>
      <c r="AG74" s="104">
        <f t="shared" si="27"/>
        <v>0</v>
      </c>
      <c r="AH74" s="104">
        <f t="shared" si="27"/>
        <v>0</v>
      </c>
      <c r="AI74" s="104">
        <f t="shared" si="27"/>
        <v>0</v>
      </c>
      <c r="AJ74" s="104">
        <f t="shared" si="27"/>
        <v>0</v>
      </c>
      <c r="AK74" s="104">
        <f t="shared" si="27"/>
        <v>0</v>
      </c>
      <c r="AL74" s="104">
        <f t="shared" si="27"/>
        <v>0</v>
      </c>
      <c r="AM74" s="104">
        <f t="shared" si="27"/>
        <v>0</v>
      </c>
      <c r="AN74" s="104">
        <f t="shared" si="27"/>
        <v>0</v>
      </c>
      <c r="AO74" s="104">
        <f t="shared" si="27"/>
        <v>0</v>
      </c>
      <c r="AP74" s="104">
        <f t="shared" si="27"/>
        <v>0</v>
      </c>
      <c r="AQ74" s="104">
        <f t="shared" si="27"/>
        <v>0</v>
      </c>
      <c r="AR74" s="104">
        <f t="shared" si="27"/>
        <v>0</v>
      </c>
      <c r="AS74" s="104">
        <f t="shared" si="27"/>
        <v>0</v>
      </c>
      <c r="AT74" s="104">
        <f t="shared" si="27"/>
        <v>0</v>
      </c>
    </row>
    <row r="75" spans="1:46" ht="73.5" hidden="1" customHeight="1" x14ac:dyDescent="0.25">
      <c r="A75" s="105"/>
      <c r="B75" s="176"/>
      <c r="C75" s="107"/>
      <c r="D75" s="108"/>
      <c r="E75" s="114"/>
      <c r="F75" s="113"/>
      <c r="G75" s="113"/>
      <c r="H75" s="111">
        <f t="shared" ref="H75:H85" si="28">D75*E75</f>
        <v>0</v>
      </c>
      <c r="I75" s="112"/>
      <c r="J75" s="112"/>
      <c r="K75" s="112"/>
      <c r="L75" s="250"/>
      <c r="M75" s="251"/>
      <c r="N75" s="252"/>
      <c r="P75" s="249"/>
      <c r="Q75" s="104">
        <f t="shared" ref="Q75:AT75" si="29">IF(Q$32&lt;$I75,0,IF(Q$32=$I75,$H75,IF(Q$32&gt;((($J75-1)*$K75)+$I75),0,IF(ROUND((Q$32-$I75)/$K75,0)=ROUND((Q$32-$I75)/$K75,1),$H75,0))))</f>
        <v>0</v>
      </c>
      <c r="R75" s="104">
        <f t="shared" si="29"/>
        <v>0</v>
      </c>
      <c r="S75" s="104">
        <f t="shared" si="29"/>
        <v>0</v>
      </c>
      <c r="T75" s="104">
        <f t="shared" si="29"/>
        <v>0</v>
      </c>
      <c r="U75" s="104">
        <f t="shared" si="29"/>
        <v>0</v>
      </c>
      <c r="V75" s="104">
        <f t="shared" si="29"/>
        <v>0</v>
      </c>
      <c r="W75" s="104">
        <f t="shared" si="29"/>
        <v>0</v>
      </c>
      <c r="X75" s="104">
        <f t="shared" si="29"/>
        <v>0</v>
      </c>
      <c r="Y75" s="104">
        <f t="shared" si="29"/>
        <v>0</v>
      </c>
      <c r="Z75" s="104">
        <f t="shared" si="29"/>
        <v>0</v>
      </c>
      <c r="AA75" s="104">
        <f t="shared" si="29"/>
        <v>0</v>
      </c>
      <c r="AB75" s="104">
        <f t="shared" si="29"/>
        <v>0</v>
      </c>
      <c r="AC75" s="104">
        <f t="shared" si="29"/>
        <v>0</v>
      </c>
      <c r="AD75" s="104">
        <f t="shared" si="29"/>
        <v>0</v>
      </c>
      <c r="AE75" s="104">
        <f t="shared" si="29"/>
        <v>0</v>
      </c>
      <c r="AF75" s="104">
        <f t="shared" si="29"/>
        <v>0</v>
      </c>
      <c r="AG75" s="104">
        <f t="shared" si="29"/>
        <v>0</v>
      </c>
      <c r="AH75" s="104">
        <f t="shared" si="29"/>
        <v>0</v>
      </c>
      <c r="AI75" s="104">
        <f t="shared" si="29"/>
        <v>0</v>
      </c>
      <c r="AJ75" s="104">
        <f t="shared" si="29"/>
        <v>0</v>
      </c>
      <c r="AK75" s="104">
        <f t="shared" si="29"/>
        <v>0</v>
      </c>
      <c r="AL75" s="104">
        <f t="shared" si="29"/>
        <v>0</v>
      </c>
      <c r="AM75" s="104">
        <f t="shared" si="29"/>
        <v>0</v>
      </c>
      <c r="AN75" s="104">
        <f t="shared" si="29"/>
        <v>0</v>
      </c>
      <c r="AO75" s="104">
        <f t="shared" si="29"/>
        <v>0</v>
      </c>
      <c r="AP75" s="104">
        <f t="shared" si="29"/>
        <v>0</v>
      </c>
      <c r="AQ75" s="104">
        <f t="shared" si="29"/>
        <v>0</v>
      </c>
      <c r="AR75" s="104">
        <f t="shared" si="29"/>
        <v>0</v>
      </c>
      <c r="AS75" s="104">
        <f t="shared" si="29"/>
        <v>0</v>
      </c>
      <c r="AT75" s="104">
        <f t="shared" si="29"/>
        <v>0</v>
      </c>
    </row>
    <row r="76" spans="1:46" ht="30" hidden="1" customHeight="1" x14ac:dyDescent="0.25">
      <c r="A76" s="105"/>
      <c r="B76" s="176"/>
      <c r="C76" s="107"/>
      <c r="D76" s="108"/>
      <c r="E76" s="108"/>
      <c r="F76" s="113"/>
      <c r="G76" s="113"/>
      <c r="H76" s="111">
        <f t="shared" si="28"/>
        <v>0</v>
      </c>
      <c r="I76" s="112"/>
      <c r="J76" s="112"/>
      <c r="K76" s="112"/>
      <c r="L76" s="250"/>
      <c r="M76" s="251"/>
      <c r="N76" s="252"/>
      <c r="P76" s="249"/>
      <c r="Q76" s="104">
        <f t="shared" ref="Q76:AT76" si="30">IF(Q$32&lt;$I76,0,IF(Q$32=$I76,$H76,IF(Q$32&gt;((($J76-1)*$K76)+$I76),0,IF(ROUND((Q$32-$I76)/$K76,0)=ROUND((Q$32-$I76)/$K76,1),$H76,0))))</f>
        <v>0</v>
      </c>
      <c r="R76" s="104">
        <f t="shared" si="30"/>
        <v>0</v>
      </c>
      <c r="S76" s="104">
        <f t="shared" si="30"/>
        <v>0</v>
      </c>
      <c r="T76" s="104">
        <f t="shared" si="30"/>
        <v>0</v>
      </c>
      <c r="U76" s="104">
        <f t="shared" si="30"/>
        <v>0</v>
      </c>
      <c r="V76" s="104">
        <f t="shared" si="30"/>
        <v>0</v>
      </c>
      <c r="W76" s="104">
        <f t="shared" si="30"/>
        <v>0</v>
      </c>
      <c r="X76" s="104">
        <f t="shared" si="30"/>
        <v>0</v>
      </c>
      <c r="Y76" s="104">
        <f t="shared" si="30"/>
        <v>0</v>
      </c>
      <c r="Z76" s="104">
        <f t="shared" si="30"/>
        <v>0</v>
      </c>
      <c r="AA76" s="104">
        <f t="shared" si="30"/>
        <v>0</v>
      </c>
      <c r="AB76" s="104">
        <f t="shared" si="30"/>
        <v>0</v>
      </c>
      <c r="AC76" s="104">
        <f t="shared" si="30"/>
        <v>0</v>
      </c>
      <c r="AD76" s="104">
        <f t="shared" si="30"/>
        <v>0</v>
      </c>
      <c r="AE76" s="104">
        <f t="shared" si="30"/>
        <v>0</v>
      </c>
      <c r="AF76" s="104">
        <f t="shared" si="30"/>
        <v>0</v>
      </c>
      <c r="AG76" s="104">
        <f t="shared" si="30"/>
        <v>0</v>
      </c>
      <c r="AH76" s="104">
        <f t="shared" si="30"/>
        <v>0</v>
      </c>
      <c r="AI76" s="104">
        <f t="shared" si="30"/>
        <v>0</v>
      </c>
      <c r="AJ76" s="104">
        <f t="shared" si="30"/>
        <v>0</v>
      </c>
      <c r="AK76" s="104">
        <f t="shared" si="30"/>
        <v>0</v>
      </c>
      <c r="AL76" s="104">
        <f t="shared" si="30"/>
        <v>0</v>
      </c>
      <c r="AM76" s="104">
        <f t="shared" si="30"/>
        <v>0</v>
      </c>
      <c r="AN76" s="104">
        <f t="shared" si="30"/>
        <v>0</v>
      </c>
      <c r="AO76" s="104">
        <f t="shared" si="30"/>
        <v>0</v>
      </c>
      <c r="AP76" s="104">
        <f t="shared" si="30"/>
        <v>0</v>
      </c>
      <c r="AQ76" s="104">
        <f t="shared" si="30"/>
        <v>0</v>
      </c>
      <c r="AR76" s="104">
        <f t="shared" si="30"/>
        <v>0</v>
      </c>
      <c r="AS76" s="104">
        <f t="shared" si="30"/>
        <v>0</v>
      </c>
      <c r="AT76" s="104">
        <f t="shared" si="30"/>
        <v>0</v>
      </c>
    </row>
    <row r="77" spans="1:46" ht="30" hidden="1" customHeight="1" x14ac:dyDescent="0.25">
      <c r="A77" s="115"/>
      <c r="B77" s="106"/>
      <c r="C77" s="107"/>
      <c r="D77" s="108"/>
      <c r="E77" s="108"/>
      <c r="F77" s="113"/>
      <c r="G77" s="113"/>
      <c r="H77" s="111">
        <f t="shared" si="28"/>
        <v>0</v>
      </c>
      <c r="I77" s="112"/>
      <c r="J77" s="112"/>
      <c r="K77" s="112"/>
      <c r="L77" s="250"/>
      <c r="M77" s="251"/>
      <c r="N77" s="252"/>
      <c r="P77" s="249"/>
      <c r="Q77" s="104">
        <f t="shared" ref="Q77:AT77" si="31">IF(Q$32&lt;$I77,0,IF(Q$32=$I77,$H77,IF(Q$32&gt;((($J77-1)*$K77)+$I77),0,IF(ROUND((Q$32-$I77)/$K77,0)=ROUND((Q$32-$I77)/$K77,1),$H77,0))))</f>
        <v>0</v>
      </c>
      <c r="R77" s="104">
        <f t="shared" si="31"/>
        <v>0</v>
      </c>
      <c r="S77" s="104">
        <f t="shared" si="31"/>
        <v>0</v>
      </c>
      <c r="T77" s="104">
        <f t="shared" si="31"/>
        <v>0</v>
      </c>
      <c r="U77" s="104">
        <f t="shared" si="31"/>
        <v>0</v>
      </c>
      <c r="V77" s="104">
        <f t="shared" si="31"/>
        <v>0</v>
      </c>
      <c r="W77" s="104">
        <f t="shared" si="31"/>
        <v>0</v>
      </c>
      <c r="X77" s="104">
        <f t="shared" si="31"/>
        <v>0</v>
      </c>
      <c r="Y77" s="104">
        <f t="shared" si="31"/>
        <v>0</v>
      </c>
      <c r="Z77" s="104">
        <f t="shared" si="31"/>
        <v>0</v>
      </c>
      <c r="AA77" s="104">
        <f t="shared" si="31"/>
        <v>0</v>
      </c>
      <c r="AB77" s="104">
        <f t="shared" si="31"/>
        <v>0</v>
      </c>
      <c r="AC77" s="104">
        <f t="shared" si="31"/>
        <v>0</v>
      </c>
      <c r="AD77" s="104">
        <f t="shared" si="31"/>
        <v>0</v>
      </c>
      <c r="AE77" s="104">
        <f t="shared" si="31"/>
        <v>0</v>
      </c>
      <c r="AF77" s="104">
        <f t="shared" si="31"/>
        <v>0</v>
      </c>
      <c r="AG77" s="104">
        <f t="shared" si="31"/>
        <v>0</v>
      </c>
      <c r="AH77" s="104">
        <f t="shared" si="31"/>
        <v>0</v>
      </c>
      <c r="AI77" s="104">
        <f t="shared" si="31"/>
        <v>0</v>
      </c>
      <c r="AJ77" s="104">
        <f t="shared" si="31"/>
        <v>0</v>
      </c>
      <c r="AK77" s="104">
        <f t="shared" si="31"/>
        <v>0</v>
      </c>
      <c r="AL77" s="104">
        <f t="shared" si="31"/>
        <v>0</v>
      </c>
      <c r="AM77" s="104">
        <f t="shared" si="31"/>
        <v>0</v>
      </c>
      <c r="AN77" s="104">
        <f t="shared" si="31"/>
        <v>0</v>
      </c>
      <c r="AO77" s="104">
        <f t="shared" si="31"/>
        <v>0</v>
      </c>
      <c r="AP77" s="104">
        <f t="shared" si="31"/>
        <v>0</v>
      </c>
      <c r="AQ77" s="104">
        <f t="shared" si="31"/>
        <v>0</v>
      </c>
      <c r="AR77" s="104">
        <f t="shared" si="31"/>
        <v>0</v>
      </c>
      <c r="AS77" s="104">
        <f t="shared" si="31"/>
        <v>0</v>
      </c>
      <c r="AT77" s="104">
        <f t="shared" si="31"/>
        <v>0</v>
      </c>
    </row>
    <row r="78" spans="1:46" ht="30" hidden="1" customHeight="1" x14ac:dyDescent="0.25">
      <c r="A78" s="105"/>
      <c r="B78" s="106"/>
      <c r="C78" s="107"/>
      <c r="D78" s="108"/>
      <c r="E78" s="116"/>
      <c r="F78" s="113"/>
      <c r="G78" s="113"/>
      <c r="H78" s="111">
        <f t="shared" si="28"/>
        <v>0</v>
      </c>
      <c r="I78" s="112"/>
      <c r="J78" s="112"/>
      <c r="K78" s="112"/>
      <c r="L78" s="250"/>
      <c r="M78" s="251"/>
      <c r="N78" s="252"/>
      <c r="P78" s="249"/>
      <c r="Q78" s="104">
        <f t="shared" ref="Q78:AT78" si="32">IF(Q$32&lt;$I78,0,IF(Q$32=$I78,$H78,IF(Q$32&gt;((($J78-1)*$K78)+$I78),0,IF(ROUND((Q$32-$I78)/$K78,0)=ROUND((Q$32-$I78)/$K78,1),$H78,0))))</f>
        <v>0</v>
      </c>
      <c r="R78" s="104">
        <f t="shared" si="32"/>
        <v>0</v>
      </c>
      <c r="S78" s="104">
        <f t="shared" si="32"/>
        <v>0</v>
      </c>
      <c r="T78" s="104">
        <f t="shared" si="32"/>
        <v>0</v>
      </c>
      <c r="U78" s="104">
        <f t="shared" si="32"/>
        <v>0</v>
      </c>
      <c r="V78" s="104">
        <f t="shared" si="32"/>
        <v>0</v>
      </c>
      <c r="W78" s="104">
        <f t="shared" si="32"/>
        <v>0</v>
      </c>
      <c r="X78" s="104">
        <f t="shared" si="32"/>
        <v>0</v>
      </c>
      <c r="Y78" s="104">
        <f t="shared" si="32"/>
        <v>0</v>
      </c>
      <c r="Z78" s="104">
        <f t="shared" si="32"/>
        <v>0</v>
      </c>
      <c r="AA78" s="104">
        <f t="shared" si="32"/>
        <v>0</v>
      </c>
      <c r="AB78" s="104">
        <f t="shared" si="32"/>
        <v>0</v>
      </c>
      <c r="AC78" s="104">
        <f t="shared" si="32"/>
        <v>0</v>
      </c>
      <c r="AD78" s="104">
        <f t="shared" si="32"/>
        <v>0</v>
      </c>
      <c r="AE78" s="104">
        <f t="shared" si="32"/>
        <v>0</v>
      </c>
      <c r="AF78" s="104">
        <f t="shared" si="32"/>
        <v>0</v>
      </c>
      <c r="AG78" s="104">
        <f t="shared" si="32"/>
        <v>0</v>
      </c>
      <c r="AH78" s="104">
        <f t="shared" si="32"/>
        <v>0</v>
      </c>
      <c r="AI78" s="104">
        <f t="shared" si="32"/>
        <v>0</v>
      </c>
      <c r="AJ78" s="104">
        <f t="shared" si="32"/>
        <v>0</v>
      </c>
      <c r="AK78" s="104">
        <f t="shared" si="32"/>
        <v>0</v>
      </c>
      <c r="AL78" s="104">
        <f t="shared" si="32"/>
        <v>0</v>
      </c>
      <c r="AM78" s="104">
        <f t="shared" si="32"/>
        <v>0</v>
      </c>
      <c r="AN78" s="104">
        <f t="shared" si="32"/>
        <v>0</v>
      </c>
      <c r="AO78" s="104">
        <f t="shared" si="32"/>
        <v>0</v>
      </c>
      <c r="AP78" s="104">
        <f t="shared" si="32"/>
        <v>0</v>
      </c>
      <c r="AQ78" s="104">
        <f t="shared" si="32"/>
        <v>0</v>
      </c>
      <c r="AR78" s="104">
        <f t="shared" si="32"/>
        <v>0</v>
      </c>
      <c r="AS78" s="104">
        <f t="shared" si="32"/>
        <v>0</v>
      </c>
      <c r="AT78" s="104">
        <f t="shared" si="32"/>
        <v>0</v>
      </c>
    </row>
    <row r="79" spans="1:46" ht="30" hidden="1" customHeight="1" x14ac:dyDescent="0.25">
      <c r="A79" s="105"/>
      <c r="B79" s="106"/>
      <c r="C79" s="107"/>
      <c r="D79" s="108"/>
      <c r="E79" s="108"/>
      <c r="F79" s="113"/>
      <c r="G79" s="113"/>
      <c r="H79" s="111">
        <f t="shared" si="28"/>
        <v>0</v>
      </c>
      <c r="I79" s="112"/>
      <c r="J79" s="112"/>
      <c r="K79" s="112"/>
      <c r="L79" s="250"/>
      <c r="M79" s="251"/>
      <c r="N79" s="252"/>
      <c r="P79" s="249"/>
      <c r="Q79" s="104">
        <f t="shared" ref="Q79:AT79" si="33">IF(Q$32&lt;$I79,0,IF(Q$32=$I79,$H79,IF(Q$32&gt;((($J79-1)*$K79)+$I79),0,IF(ROUND((Q$32-$I79)/$K79,0)=ROUND((Q$32-$I79)/$K79,1),$H79,0))))</f>
        <v>0</v>
      </c>
      <c r="R79" s="104">
        <f t="shared" si="33"/>
        <v>0</v>
      </c>
      <c r="S79" s="104">
        <f t="shared" si="33"/>
        <v>0</v>
      </c>
      <c r="T79" s="104">
        <f t="shared" si="33"/>
        <v>0</v>
      </c>
      <c r="U79" s="104">
        <f t="shared" si="33"/>
        <v>0</v>
      </c>
      <c r="V79" s="104">
        <f t="shared" si="33"/>
        <v>0</v>
      </c>
      <c r="W79" s="104">
        <f t="shared" si="33"/>
        <v>0</v>
      </c>
      <c r="X79" s="104">
        <f t="shared" si="33"/>
        <v>0</v>
      </c>
      <c r="Y79" s="104">
        <f t="shared" si="33"/>
        <v>0</v>
      </c>
      <c r="Z79" s="104">
        <f t="shared" si="33"/>
        <v>0</v>
      </c>
      <c r="AA79" s="104">
        <f t="shared" si="33"/>
        <v>0</v>
      </c>
      <c r="AB79" s="104">
        <f t="shared" si="33"/>
        <v>0</v>
      </c>
      <c r="AC79" s="104">
        <f t="shared" si="33"/>
        <v>0</v>
      </c>
      <c r="AD79" s="104">
        <f t="shared" si="33"/>
        <v>0</v>
      </c>
      <c r="AE79" s="104">
        <f t="shared" si="33"/>
        <v>0</v>
      </c>
      <c r="AF79" s="104">
        <f t="shared" si="33"/>
        <v>0</v>
      </c>
      <c r="AG79" s="104">
        <f t="shared" si="33"/>
        <v>0</v>
      </c>
      <c r="AH79" s="104">
        <f t="shared" si="33"/>
        <v>0</v>
      </c>
      <c r="AI79" s="104">
        <f t="shared" si="33"/>
        <v>0</v>
      </c>
      <c r="AJ79" s="104">
        <f t="shared" si="33"/>
        <v>0</v>
      </c>
      <c r="AK79" s="104">
        <f t="shared" si="33"/>
        <v>0</v>
      </c>
      <c r="AL79" s="104">
        <f t="shared" si="33"/>
        <v>0</v>
      </c>
      <c r="AM79" s="104">
        <f t="shared" si="33"/>
        <v>0</v>
      </c>
      <c r="AN79" s="104">
        <f t="shared" si="33"/>
        <v>0</v>
      </c>
      <c r="AO79" s="104">
        <f t="shared" si="33"/>
        <v>0</v>
      </c>
      <c r="AP79" s="104">
        <f t="shared" si="33"/>
        <v>0</v>
      </c>
      <c r="AQ79" s="104">
        <f t="shared" si="33"/>
        <v>0</v>
      </c>
      <c r="AR79" s="104">
        <f t="shared" si="33"/>
        <v>0</v>
      </c>
      <c r="AS79" s="104">
        <f t="shared" si="33"/>
        <v>0</v>
      </c>
      <c r="AT79" s="104">
        <f t="shared" si="33"/>
        <v>0</v>
      </c>
    </row>
    <row r="80" spans="1:46" ht="30" hidden="1" customHeight="1" x14ac:dyDescent="0.25">
      <c r="A80" s="105"/>
      <c r="B80" s="106"/>
      <c r="C80" s="107"/>
      <c r="D80" s="108"/>
      <c r="E80" s="108"/>
      <c r="F80" s="113"/>
      <c r="G80" s="113"/>
      <c r="H80" s="111">
        <f t="shared" si="28"/>
        <v>0</v>
      </c>
      <c r="I80" s="112"/>
      <c r="J80" s="112"/>
      <c r="K80" s="112"/>
      <c r="L80" s="250"/>
      <c r="M80" s="251"/>
      <c r="N80" s="252"/>
      <c r="P80" s="249"/>
      <c r="Q80" s="104">
        <f t="shared" ref="Q80:AT80" si="34">IF(Q$32&lt;$I80,0,IF(Q$32=$I80,$H80,IF(Q$32&gt;((($J80-1)*$K80)+$I80),0,IF(ROUND((Q$32-$I80)/$K80,0)=ROUND((Q$32-$I80)/$K80,1),$H80,0))))</f>
        <v>0</v>
      </c>
      <c r="R80" s="104">
        <f t="shared" si="34"/>
        <v>0</v>
      </c>
      <c r="S80" s="104">
        <f t="shared" si="34"/>
        <v>0</v>
      </c>
      <c r="T80" s="104">
        <f t="shared" si="34"/>
        <v>0</v>
      </c>
      <c r="U80" s="104">
        <f t="shared" si="34"/>
        <v>0</v>
      </c>
      <c r="V80" s="104">
        <f t="shared" si="34"/>
        <v>0</v>
      </c>
      <c r="W80" s="104">
        <f t="shared" si="34"/>
        <v>0</v>
      </c>
      <c r="X80" s="104">
        <f t="shared" si="34"/>
        <v>0</v>
      </c>
      <c r="Y80" s="104">
        <f t="shared" si="34"/>
        <v>0</v>
      </c>
      <c r="Z80" s="104">
        <f t="shared" si="34"/>
        <v>0</v>
      </c>
      <c r="AA80" s="104">
        <f t="shared" si="34"/>
        <v>0</v>
      </c>
      <c r="AB80" s="104">
        <f t="shared" si="34"/>
        <v>0</v>
      </c>
      <c r="AC80" s="104">
        <f t="shared" si="34"/>
        <v>0</v>
      </c>
      <c r="AD80" s="104">
        <f t="shared" si="34"/>
        <v>0</v>
      </c>
      <c r="AE80" s="104">
        <f t="shared" si="34"/>
        <v>0</v>
      </c>
      <c r="AF80" s="104">
        <f t="shared" si="34"/>
        <v>0</v>
      </c>
      <c r="AG80" s="104">
        <f t="shared" si="34"/>
        <v>0</v>
      </c>
      <c r="AH80" s="104">
        <f t="shared" si="34"/>
        <v>0</v>
      </c>
      <c r="AI80" s="104">
        <f t="shared" si="34"/>
        <v>0</v>
      </c>
      <c r="AJ80" s="104">
        <f t="shared" si="34"/>
        <v>0</v>
      </c>
      <c r="AK80" s="104">
        <f t="shared" si="34"/>
        <v>0</v>
      </c>
      <c r="AL80" s="104">
        <f t="shared" si="34"/>
        <v>0</v>
      </c>
      <c r="AM80" s="104">
        <f t="shared" si="34"/>
        <v>0</v>
      </c>
      <c r="AN80" s="104">
        <f t="shared" si="34"/>
        <v>0</v>
      </c>
      <c r="AO80" s="104">
        <f t="shared" si="34"/>
        <v>0</v>
      </c>
      <c r="AP80" s="104">
        <f t="shared" si="34"/>
        <v>0</v>
      </c>
      <c r="AQ80" s="104">
        <f t="shared" si="34"/>
        <v>0</v>
      </c>
      <c r="AR80" s="104">
        <f t="shared" si="34"/>
        <v>0</v>
      </c>
      <c r="AS80" s="104">
        <f t="shared" si="34"/>
        <v>0</v>
      </c>
      <c r="AT80" s="104">
        <f t="shared" si="34"/>
        <v>0</v>
      </c>
    </row>
    <row r="81" spans="1:46" ht="30" hidden="1" customHeight="1" x14ac:dyDescent="0.25">
      <c r="A81" s="105"/>
      <c r="B81" s="106"/>
      <c r="C81" s="107"/>
      <c r="D81" s="108"/>
      <c r="E81" s="108"/>
      <c r="F81" s="113"/>
      <c r="G81" s="113"/>
      <c r="H81" s="111">
        <f t="shared" si="28"/>
        <v>0</v>
      </c>
      <c r="I81" s="112"/>
      <c r="J81" s="112"/>
      <c r="K81" s="112"/>
      <c r="L81" s="250"/>
      <c r="M81" s="251"/>
      <c r="N81" s="252"/>
      <c r="P81" s="249"/>
      <c r="Q81" s="104">
        <f t="shared" ref="Q81:AT81" si="35">IF(Q$32&lt;$I81,0,IF(Q$32=$I81,$H81,IF(Q$32&gt;((($J81-1)*$K81)+$I81),0,IF(ROUND((Q$32-$I81)/$K81,0)=ROUND((Q$32-$I81)/$K81,1),$H81,0))))</f>
        <v>0</v>
      </c>
      <c r="R81" s="104">
        <f t="shared" si="35"/>
        <v>0</v>
      </c>
      <c r="S81" s="104">
        <f t="shared" si="35"/>
        <v>0</v>
      </c>
      <c r="T81" s="104">
        <f t="shared" si="35"/>
        <v>0</v>
      </c>
      <c r="U81" s="104">
        <f t="shared" si="35"/>
        <v>0</v>
      </c>
      <c r="V81" s="104">
        <f t="shared" si="35"/>
        <v>0</v>
      </c>
      <c r="W81" s="104">
        <f t="shared" si="35"/>
        <v>0</v>
      </c>
      <c r="X81" s="104">
        <f t="shared" si="35"/>
        <v>0</v>
      </c>
      <c r="Y81" s="104">
        <f t="shared" si="35"/>
        <v>0</v>
      </c>
      <c r="Z81" s="104">
        <f t="shared" si="35"/>
        <v>0</v>
      </c>
      <c r="AA81" s="104">
        <f t="shared" si="35"/>
        <v>0</v>
      </c>
      <c r="AB81" s="104">
        <f t="shared" si="35"/>
        <v>0</v>
      </c>
      <c r="AC81" s="104">
        <f t="shared" si="35"/>
        <v>0</v>
      </c>
      <c r="AD81" s="104">
        <f t="shared" si="35"/>
        <v>0</v>
      </c>
      <c r="AE81" s="104">
        <f t="shared" si="35"/>
        <v>0</v>
      </c>
      <c r="AF81" s="104">
        <f t="shared" si="35"/>
        <v>0</v>
      </c>
      <c r="AG81" s="104">
        <f t="shared" si="35"/>
        <v>0</v>
      </c>
      <c r="AH81" s="104">
        <f t="shared" si="35"/>
        <v>0</v>
      </c>
      <c r="AI81" s="104">
        <f t="shared" si="35"/>
        <v>0</v>
      </c>
      <c r="AJ81" s="104">
        <f t="shared" si="35"/>
        <v>0</v>
      </c>
      <c r="AK81" s="104">
        <f t="shared" si="35"/>
        <v>0</v>
      </c>
      <c r="AL81" s="104">
        <f t="shared" si="35"/>
        <v>0</v>
      </c>
      <c r="AM81" s="104">
        <f t="shared" si="35"/>
        <v>0</v>
      </c>
      <c r="AN81" s="104">
        <f t="shared" si="35"/>
        <v>0</v>
      </c>
      <c r="AO81" s="104">
        <f t="shared" si="35"/>
        <v>0</v>
      </c>
      <c r="AP81" s="104">
        <f t="shared" si="35"/>
        <v>0</v>
      </c>
      <c r="AQ81" s="104">
        <f t="shared" si="35"/>
        <v>0</v>
      </c>
      <c r="AR81" s="104">
        <f t="shared" si="35"/>
        <v>0</v>
      </c>
      <c r="AS81" s="104">
        <f t="shared" si="35"/>
        <v>0</v>
      </c>
      <c r="AT81" s="104">
        <f t="shared" si="35"/>
        <v>0</v>
      </c>
    </row>
    <row r="82" spans="1:46" ht="30" hidden="1" customHeight="1" x14ac:dyDescent="0.25">
      <c r="A82" s="105"/>
      <c r="B82" s="106"/>
      <c r="C82" s="107"/>
      <c r="D82" s="108"/>
      <c r="E82" s="108"/>
      <c r="F82" s="113"/>
      <c r="G82" s="113"/>
      <c r="H82" s="111">
        <f t="shared" si="28"/>
        <v>0</v>
      </c>
      <c r="I82" s="112"/>
      <c r="J82" s="112"/>
      <c r="K82" s="112"/>
      <c r="L82" s="250"/>
      <c r="M82" s="251"/>
      <c r="N82" s="252"/>
      <c r="P82" s="249"/>
      <c r="Q82" s="104">
        <f t="shared" ref="Q82:AT82" si="36">IF(Q$32&lt;$I82,0,IF(Q$32=$I82,$H82,IF(Q$32&gt;((($J82-1)*$K82)+$I82),0,IF(ROUND((Q$32-$I82)/$K82,0)=ROUND((Q$32-$I82)/$K82,1),$H82,0))))</f>
        <v>0</v>
      </c>
      <c r="R82" s="104">
        <f t="shared" si="36"/>
        <v>0</v>
      </c>
      <c r="S82" s="104">
        <f t="shared" si="36"/>
        <v>0</v>
      </c>
      <c r="T82" s="104">
        <f t="shared" si="36"/>
        <v>0</v>
      </c>
      <c r="U82" s="104">
        <f t="shared" si="36"/>
        <v>0</v>
      </c>
      <c r="V82" s="104">
        <f t="shared" si="36"/>
        <v>0</v>
      </c>
      <c r="W82" s="104">
        <f t="shared" si="36"/>
        <v>0</v>
      </c>
      <c r="X82" s="104">
        <f t="shared" si="36"/>
        <v>0</v>
      </c>
      <c r="Y82" s="104">
        <f t="shared" si="36"/>
        <v>0</v>
      </c>
      <c r="Z82" s="104">
        <f t="shared" si="36"/>
        <v>0</v>
      </c>
      <c r="AA82" s="104">
        <f t="shared" si="36"/>
        <v>0</v>
      </c>
      <c r="AB82" s="104">
        <f t="shared" si="36"/>
        <v>0</v>
      </c>
      <c r="AC82" s="104">
        <f t="shared" si="36"/>
        <v>0</v>
      </c>
      <c r="AD82" s="104">
        <f t="shared" si="36"/>
        <v>0</v>
      </c>
      <c r="AE82" s="104">
        <f t="shared" si="36"/>
        <v>0</v>
      </c>
      <c r="AF82" s="104">
        <f t="shared" si="36"/>
        <v>0</v>
      </c>
      <c r="AG82" s="104">
        <f t="shared" si="36"/>
        <v>0</v>
      </c>
      <c r="AH82" s="104">
        <f t="shared" si="36"/>
        <v>0</v>
      </c>
      <c r="AI82" s="104">
        <f t="shared" si="36"/>
        <v>0</v>
      </c>
      <c r="AJ82" s="104">
        <f t="shared" si="36"/>
        <v>0</v>
      </c>
      <c r="AK82" s="104">
        <f t="shared" si="36"/>
        <v>0</v>
      </c>
      <c r="AL82" s="104">
        <f t="shared" si="36"/>
        <v>0</v>
      </c>
      <c r="AM82" s="104">
        <f t="shared" si="36"/>
        <v>0</v>
      </c>
      <c r="AN82" s="104">
        <f t="shared" si="36"/>
        <v>0</v>
      </c>
      <c r="AO82" s="104">
        <f t="shared" si="36"/>
        <v>0</v>
      </c>
      <c r="AP82" s="104">
        <f t="shared" si="36"/>
        <v>0</v>
      </c>
      <c r="AQ82" s="104">
        <f t="shared" si="36"/>
        <v>0</v>
      </c>
      <c r="AR82" s="104">
        <f t="shared" si="36"/>
        <v>0</v>
      </c>
      <c r="AS82" s="104">
        <f t="shared" si="36"/>
        <v>0</v>
      </c>
      <c r="AT82" s="104">
        <f t="shared" si="36"/>
        <v>0</v>
      </c>
    </row>
    <row r="83" spans="1:46" ht="30" hidden="1" customHeight="1" x14ac:dyDescent="0.25">
      <c r="A83" s="105"/>
      <c r="B83" s="106"/>
      <c r="C83" s="107"/>
      <c r="D83" s="108"/>
      <c r="E83" s="109"/>
      <c r="F83" s="113"/>
      <c r="G83" s="113"/>
      <c r="H83" s="111">
        <f t="shared" si="28"/>
        <v>0</v>
      </c>
      <c r="I83" s="112"/>
      <c r="J83" s="112"/>
      <c r="K83" s="112"/>
      <c r="L83" s="250"/>
      <c r="M83" s="251"/>
      <c r="N83" s="252"/>
      <c r="P83" s="249"/>
      <c r="Q83" s="104">
        <f t="shared" ref="Q83:AT83" si="37">IF(Q$32&lt;$I83,0,IF(Q$32=$I83,$H83,IF(Q$32&gt;((($J83-1)*$K83)+$I83),0,IF(ROUND((Q$32-$I83)/$K83,0)=ROUND((Q$32-$I83)/$K83,1),$H83,0))))</f>
        <v>0</v>
      </c>
      <c r="R83" s="104">
        <f t="shared" si="37"/>
        <v>0</v>
      </c>
      <c r="S83" s="104">
        <f t="shared" si="37"/>
        <v>0</v>
      </c>
      <c r="T83" s="104">
        <f t="shared" si="37"/>
        <v>0</v>
      </c>
      <c r="U83" s="104">
        <f t="shared" si="37"/>
        <v>0</v>
      </c>
      <c r="V83" s="104">
        <f t="shared" si="37"/>
        <v>0</v>
      </c>
      <c r="W83" s="104">
        <f t="shared" si="37"/>
        <v>0</v>
      </c>
      <c r="X83" s="104">
        <f t="shared" si="37"/>
        <v>0</v>
      </c>
      <c r="Y83" s="104">
        <f t="shared" si="37"/>
        <v>0</v>
      </c>
      <c r="Z83" s="104">
        <f t="shared" si="37"/>
        <v>0</v>
      </c>
      <c r="AA83" s="104">
        <f t="shared" si="37"/>
        <v>0</v>
      </c>
      <c r="AB83" s="104">
        <f t="shared" si="37"/>
        <v>0</v>
      </c>
      <c r="AC83" s="104">
        <f t="shared" si="37"/>
        <v>0</v>
      </c>
      <c r="AD83" s="104">
        <f t="shared" si="37"/>
        <v>0</v>
      </c>
      <c r="AE83" s="104">
        <f t="shared" si="37"/>
        <v>0</v>
      </c>
      <c r="AF83" s="104">
        <f t="shared" si="37"/>
        <v>0</v>
      </c>
      <c r="AG83" s="104">
        <f t="shared" si="37"/>
        <v>0</v>
      </c>
      <c r="AH83" s="104">
        <f t="shared" si="37"/>
        <v>0</v>
      </c>
      <c r="AI83" s="104">
        <f t="shared" si="37"/>
        <v>0</v>
      </c>
      <c r="AJ83" s="104">
        <f t="shared" si="37"/>
        <v>0</v>
      </c>
      <c r="AK83" s="104">
        <f t="shared" si="37"/>
        <v>0</v>
      </c>
      <c r="AL83" s="104">
        <f t="shared" si="37"/>
        <v>0</v>
      </c>
      <c r="AM83" s="104">
        <f t="shared" si="37"/>
        <v>0</v>
      </c>
      <c r="AN83" s="104">
        <f t="shared" si="37"/>
        <v>0</v>
      </c>
      <c r="AO83" s="104">
        <f t="shared" si="37"/>
        <v>0</v>
      </c>
      <c r="AP83" s="104">
        <f t="shared" si="37"/>
        <v>0</v>
      </c>
      <c r="AQ83" s="104">
        <f t="shared" si="37"/>
        <v>0</v>
      </c>
      <c r="AR83" s="104">
        <f t="shared" si="37"/>
        <v>0</v>
      </c>
      <c r="AS83" s="104">
        <f t="shared" si="37"/>
        <v>0</v>
      </c>
      <c r="AT83" s="104">
        <f t="shared" si="37"/>
        <v>0</v>
      </c>
    </row>
    <row r="84" spans="1:46" ht="30" hidden="1" customHeight="1" x14ac:dyDescent="0.25">
      <c r="A84" s="105"/>
      <c r="B84" s="106"/>
      <c r="C84" s="107"/>
      <c r="D84" s="108"/>
      <c r="E84" s="108"/>
      <c r="F84" s="113"/>
      <c r="G84" s="113"/>
      <c r="H84" s="111">
        <f t="shared" si="28"/>
        <v>0</v>
      </c>
      <c r="I84" s="112"/>
      <c r="J84" s="112"/>
      <c r="K84" s="112"/>
      <c r="L84" s="250"/>
      <c r="M84" s="251"/>
      <c r="N84" s="252"/>
      <c r="P84" s="249"/>
      <c r="Q84" s="104">
        <f t="shared" ref="Q84:AT84" si="38">IF(Q$32&lt;$I84,0,IF(Q$32=$I84,$H84,IF(Q$32&gt;((($J84-1)*$K84)+$I84),0,IF(ROUND((Q$32-$I84)/$K84,0)=ROUND((Q$32-$I84)/$K84,1),$H84,0))))</f>
        <v>0</v>
      </c>
      <c r="R84" s="104">
        <f t="shared" si="38"/>
        <v>0</v>
      </c>
      <c r="S84" s="104">
        <f t="shared" si="38"/>
        <v>0</v>
      </c>
      <c r="T84" s="104">
        <f t="shared" si="38"/>
        <v>0</v>
      </c>
      <c r="U84" s="104">
        <f t="shared" si="38"/>
        <v>0</v>
      </c>
      <c r="V84" s="104">
        <f t="shared" si="38"/>
        <v>0</v>
      </c>
      <c r="W84" s="104">
        <f t="shared" si="38"/>
        <v>0</v>
      </c>
      <c r="X84" s="104">
        <f t="shared" si="38"/>
        <v>0</v>
      </c>
      <c r="Y84" s="104">
        <f t="shared" si="38"/>
        <v>0</v>
      </c>
      <c r="Z84" s="104">
        <f t="shared" si="38"/>
        <v>0</v>
      </c>
      <c r="AA84" s="104">
        <f t="shared" si="38"/>
        <v>0</v>
      </c>
      <c r="AB84" s="104">
        <f t="shared" si="38"/>
        <v>0</v>
      </c>
      <c r="AC84" s="104">
        <f t="shared" si="38"/>
        <v>0</v>
      </c>
      <c r="AD84" s="104">
        <f t="shared" si="38"/>
        <v>0</v>
      </c>
      <c r="AE84" s="104">
        <f t="shared" si="38"/>
        <v>0</v>
      </c>
      <c r="AF84" s="104">
        <f t="shared" si="38"/>
        <v>0</v>
      </c>
      <c r="AG84" s="104">
        <f t="shared" si="38"/>
        <v>0</v>
      </c>
      <c r="AH84" s="104">
        <f t="shared" si="38"/>
        <v>0</v>
      </c>
      <c r="AI84" s="104">
        <f t="shared" si="38"/>
        <v>0</v>
      </c>
      <c r="AJ84" s="104">
        <f t="shared" si="38"/>
        <v>0</v>
      </c>
      <c r="AK84" s="104">
        <f t="shared" si="38"/>
        <v>0</v>
      </c>
      <c r="AL84" s="104">
        <f t="shared" si="38"/>
        <v>0</v>
      </c>
      <c r="AM84" s="104">
        <f t="shared" si="38"/>
        <v>0</v>
      </c>
      <c r="AN84" s="104">
        <f t="shared" si="38"/>
        <v>0</v>
      </c>
      <c r="AO84" s="104">
        <f t="shared" si="38"/>
        <v>0</v>
      </c>
      <c r="AP84" s="104">
        <f t="shared" si="38"/>
        <v>0</v>
      </c>
      <c r="AQ84" s="104">
        <f t="shared" si="38"/>
        <v>0</v>
      </c>
      <c r="AR84" s="104">
        <f t="shared" si="38"/>
        <v>0</v>
      </c>
      <c r="AS84" s="104">
        <f t="shared" si="38"/>
        <v>0</v>
      </c>
      <c r="AT84" s="104">
        <f t="shared" si="38"/>
        <v>0</v>
      </c>
    </row>
    <row r="85" spans="1:46" ht="30" hidden="1" customHeight="1" x14ac:dyDescent="0.25">
      <c r="A85" s="117"/>
      <c r="B85" s="118"/>
      <c r="C85" s="119"/>
      <c r="D85" s="120"/>
      <c r="E85" s="120"/>
      <c r="F85" s="121"/>
      <c r="G85" s="121"/>
      <c r="H85" s="122">
        <f t="shared" si="28"/>
        <v>0</v>
      </c>
      <c r="I85" s="123"/>
      <c r="J85" s="123"/>
      <c r="K85" s="123"/>
      <c r="L85" s="253"/>
      <c r="M85" s="254"/>
      <c r="N85" s="255"/>
      <c r="P85" s="249"/>
      <c r="Q85" s="104">
        <f t="shared" ref="Q85:AT85" si="39">IF(Q$32&lt;$I85,0,IF(Q$32=$I85,$H85,IF(Q$32&gt;((($J85-1)*$K85)+$I85),0,IF(ROUND((Q$32-$I85)/$K85,0)=ROUND((Q$32-$I85)/$K85,1),$H85,0))))</f>
        <v>0</v>
      </c>
      <c r="R85" s="104">
        <f t="shared" si="39"/>
        <v>0</v>
      </c>
      <c r="S85" s="104">
        <f t="shared" si="39"/>
        <v>0</v>
      </c>
      <c r="T85" s="104">
        <f t="shared" si="39"/>
        <v>0</v>
      </c>
      <c r="U85" s="104">
        <f t="shared" si="39"/>
        <v>0</v>
      </c>
      <c r="V85" s="104">
        <f t="shared" si="39"/>
        <v>0</v>
      </c>
      <c r="W85" s="104">
        <f t="shared" si="39"/>
        <v>0</v>
      </c>
      <c r="X85" s="104">
        <f t="shared" si="39"/>
        <v>0</v>
      </c>
      <c r="Y85" s="104">
        <f t="shared" si="39"/>
        <v>0</v>
      </c>
      <c r="Z85" s="104">
        <f t="shared" si="39"/>
        <v>0</v>
      </c>
      <c r="AA85" s="104">
        <f t="shared" si="39"/>
        <v>0</v>
      </c>
      <c r="AB85" s="104">
        <f t="shared" si="39"/>
        <v>0</v>
      </c>
      <c r="AC85" s="104">
        <f t="shared" si="39"/>
        <v>0</v>
      </c>
      <c r="AD85" s="104">
        <f t="shared" si="39"/>
        <v>0</v>
      </c>
      <c r="AE85" s="104">
        <f t="shared" si="39"/>
        <v>0</v>
      </c>
      <c r="AF85" s="104">
        <f t="shared" si="39"/>
        <v>0</v>
      </c>
      <c r="AG85" s="104">
        <f t="shared" si="39"/>
        <v>0</v>
      </c>
      <c r="AH85" s="104">
        <f t="shared" si="39"/>
        <v>0</v>
      </c>
      <c r="AI85" s="104">
        <f t="shared" si="39"/>
        <v>0</v>
      </c>
      <c r="AJ85" s="104">
        <f t="shared" si="39"/>
        <v>0</v>
      </c>
      <c r="AK85" s="104">
        <f t="shared" si="39"/>
        <v>0</v>
      </c>
      <c r="AL85" s="104">
        <f t="shared" si="39"/>
        <v>0</v>
      </c>
      <c r="AM85" s="104">
        <f t="shared" si="39"/>
        <v>0</v>
      </c>
      <c r="AN85" s="104">
        <f t="shared" si="39"/>
        <v>0</v>
      </c>
      <c r="AO85" s="104">
        <f t="shared" si="39"/>
        <v>0</v>
      </c>
      <c r="AP85" s="104">
        <f t="shared" si="39"/>
        <v>0</v>
      </c>
      <c r="AQ85" s="104">
        <f t="shared" si="39"/>
        <v>0</v>
      </c>
      <c r="AR85" s="104">
        <f t="shared" si="39"/>
        <v>0</v>
      </c>
      <c r="AS85" s="104">
        <f t="shared" si="39"/>
        <v>0</v>
      </c>
      <c r="AT85" s="104">
        <f t="shared" si="39"/>
        <v>0</v>
      </c>
    </row>
    <row r="86" spans="1:46" ht="30" customHeight="1" x14ac:dyDescent="0.25">
      <c r="P86" s="124" t="s">
        <v>53</v>
      </c>
      <c r="Q86" s="103">
        <f t="shared" ref="Q86:AT86" si="40">SUM(Q70:Q85)</f>
        <v>1923800</v>
      </c>
      <c r="R86" s="103">
        <f t="shared" si="40"/>
        <v>1962800</v>
      </c>
      <c r="S86" s="104">
        <f t="shared" si="40"/>
        <v>2611700</v>
      </c>
      <c r="T86" s="104">
        <f t="shared" si="40"/>
        <v>2478500</v>
      </c>
      <c r="U86" s="104">
        <f t="shared" si="40"/>
        <v>2478500</v>
      </c>
      <c r="V86" s="104">
        <f t="shared" si="40"/>
        <v>2478500</v>
      </c>
      <c r="W86" s="104">
        <f t="shared" si="40"/>
        <v>2478500</v>
      </c>
      <c r="X86" s="104">
        <f t="shared" si="40"/>
        <v>2478500</v>
      </c>
      <c r="Y86" s="104">
        <f t="shared" si="40"/>
        <v>2478500</v>
      </c>
      <c r="Z86" s="104">
        <f t="shared" si="40"/>
        <v>2478500</v>
      </c>
      <c r="AA86" s="104">
        <f t="shared" si="40"/>
        <v>2478500</v>
      </c>
      <c r="AB86" s="104">
        <f t="shared" si="40"/>
        <v>2478500</v>
      </c>
      <c r="AC86" s="104">
        <f t="shared" si="40"/>
        <v>2478500</v>
      </c>
      <c r="AD86" s="104">
        <f t="shared" si="40"/>
        <v>2478500</v>
      </c>
      <c r="AE86" s="104">
        <f t="shared" si="40"/>
        <v>2478500</v>
      </c>
      <c r="AF86" s="104">
        <f t="shared" si="40"/>
        <v>2478500</v>
      </c>
      <c r="AG86" s="104">
        <f t="shared" si="40"/>
        <v>2478500</v>
      </c>
      <c r="AH86" s="104">
        <f t="shared" si="40"/>
        <v>2478500</v>
      </c>
      <c r="AI86" s="104">
        <f t="shared" si="40"/>
        <v>2478500</v>
      </c>
      <c r="AJ86" s="104">
        <f t="shared" si="40"/>
        <v>2478500</v>
      </c>
      <c r="AK86" s="104">
        <f t="shared" si="40"/>
        <v>2478500</v>
      </c>
      <c r="AL86" s="104">
        <f t="shared" si="40"/>
        <v>2478500</v>
      </c>
      <c r="AM86" s="104">
        <f t="shared" si="40"/>
        <v>2478500</v>
      </c>
      <c r="AN86" s="104">
        <f t="shared" si="40"/>
        <v>2478500</v>
      </c>
      <c r="AO86" s="104">
        <f t="shared" si="40"/>
        <v>2478500</v>
      </c>
      <c r="AP86" s="104">
        <f t="shared" si="40"/>
        <v>2478500</v>
      </c>
      <c r="AQ86" s="104">
        <f t="shared" si="40"/>
        <v>2478500</v>
      </c>
      <c r="AR86" s="104">
        <f t="shared" si="40"/>
        <v>0</v>
      </c>
      <c r="AS86" s="104">
        <f t="shared" si="40"/>
        <v>0</v>
      </c>
      <c r="AT86" s="104">
        <f t="shared" si="40"/>
        <v>0</v>
      </c>
    </row>
    <row r="87" spans="1:4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row>
    <row r="88" spans="1:46" ht="15" customHeight="1" x14ac:dyDescent="0.25">
      <c r="A88" s="269" t="s">
        <v>27</v>
      </c>
      <c r="B88" s="268"/>
      <c r="C88" s="268"/>
      <c r="D88" s="268"/>
      <c r="E88" s="268"/>
      <c r="F88" s="268"/>
      <c r="G88" s="268"/>
      <c r="H88" s="268"/>
      <c r="I88" s="268"/>
      <c r="J88" s="268"/>
      <c r="K88" s="268"/>
      <c r="L88" s="28"/>
      <c r="M88" s="29"/>
      <c r="N88" s="29"/>
      <c r="O88" s="29"/>
      <c r="P88" s="30"/>
      <c r="Q88" s="30"/>
      <c r="R88" s="30"/>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row>
    <row r="89" spans="1:46" ht="15" customHeight="1" x14ac:dyDescent="0.25">
      <c r="A89" s="32"/>
      <c r="B89" s="33"/>
      <c r="C89" s="33"/>
      <c r="D89" s="33"/>
      <c r="E89" s="33"/>
      <c r="F89" s="33"/>
      <c r="G89" s="34"/>
      <c r="H89" s="33"/>
      <c r="I89" s="33"/>
      <c r="J89" s="33"/>
      <c r="K89" s="33"/>
      <c r="L89" s="33"/>
      <c r="M89" s="33"/>
      <c r="N89" s="33"/>
      <c r="O89" s="33"/>
      <c r="P89" s="35"/>
      <c r="Q89" s="35"/>
      <c r="R89" s="35"/>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row>
    <row r="90" spans="1:46" ht="15" customHeight="1" x14ac:dyDescent="0.25">
      <c r="A90" s="37"/>
      <c r="B90" s="38"/>
      <c r="C90" s="38"/>
      <c r="D90" s="38"/>
      <c r="E90" s="38"/>
      <c r="F90" s="38"/>
      <c r="G90" s="39"/>
      <c r="H90" s="38"/>
      <c r="I90" s="38"/>
      <c r="J90" s="40"/>
      <c r="K90" s="10"/>
      <c r="L90" s="10"/>
      <c r="M90" s="10"/>
      <c r="N90" s="10"/>
      <c r="O90" s="10"/>
      <c r="P90" s="6"/>
      <c r="Q90" s="6"/>
      <c r="R90" s="6"/>
    </row>
    <row r="91" spans="1:46" ht="15" customHeight="1" x14ac:dyDescent="0.25">
      <c r="A91" s="224" t="s">
        <v>28</v>
      </c>
      <c r="B91" s="139"/>
      <c r="C91" s="10"/>
      <c r="D91" s="10"/>
      <c r="E91" s="10"/>
      <c r="F91" s="10"/>
      <c r="G91" s="225"/>
      <c r="H91" s="10"/>
      <c r="I91" s="10"/>
      <c r="J91" s="226"/>
      <c r="K91" s="10"/>
      <c r="L91" s="10"/>
      <c r="M91" s="10"/>
      <c r="N91" s="10"/>
      <c r="O91" s="10"/>
      <c r="P91" s="6"/>
      <c r="Q91" s="6"/>
      <c r="R91" s="6"/>
    </row>
    <row r="92" spans="1:46" ht="14.25" customHeight="1" x14ac:dyDescent="0.25">
      <c r="A92" s="224" t="s">
        <v>30</v>
      </c>
      <c r="B92" s="139"/>
      <c r="C92" s="48"/>
      <c r="D92" s="48"/>
      <c r="E92" s="48"/>
      <c r="F92" s="50"/>
      <c r="G92" s="48"/>
      <c r="H92" s="50"/>
      <c r="I92" s="48"/>
      <c r="J92" s="227"/>
      <c r="K92" s="48"/>
    </row>
    <row r="93" spans="1:46" ht="14.25" customHeight="1" x14ac:dyDescent="0.25">
      <c r="A93" s="224"/>
      <c r="B93" s="50"/>
      <c r="C93" s="50"/>
      <c r="D93" s="48"/>
      <c r="E93" s="50"/>
      <c r="F93" s="50"/>
      <c r="G93" s="50"/>
      <c r="H93" s="50"/>
      <c r="I93" s="50"/>
      <c r="J93" s="228"/>
      <c r="K93" s="50"/>
    </row>
    <row r="94" spans="1:46" ht="63.75" customHeight="1" x14ac:dyDescent="0.25">
      <c r="A94" s="229" t="s">
        <v>32</v>
      </c>
      <c r="B94" s="317" t="s">
        <v>538</v>
      </c>
      <c r="C94" s="251"/>
      <c r="D94" s="251"/>
      <c r="E94" s="251"/>
      <c r="F94" s="251"/>
      <c r="G94" s="251"/>
      <c r="H94" s="251"/>
      <c r="I94" s="257"/>
      <c r="J94" s="230"/>
      <c r="L94" s="271" t="s">
        <v>33</v>
      </c>
      <c r="M94" s="272"/>
    </row>
    <row r="95" spans="1:46" ht="42.75" customHeight="1" x14ac:dyDescent="0.25">
      <c r="A95" s="229" t="s">
        <v>34</v>
      </c>
      <c r="B95" s="246" t="s">
        <v>539</v>
      </c>
      <c r="C95" s="247"/>
      <c r="D95" s="247"/>
      <c r="E95" s="247"/>
      <c r="F95" s="247"/>
      <c r="G95" s="247"/>
      <c r="H95" s="247"/>
      <c r="I95" s="247"/>
      <c r="J95" s="230"/>
      <c r="L95" s="54" t="s">
        <v>25</v>
      </c>
      <c r="M95" s="55" t="s">
        <v>26</v>
      </c>
    </row>
    <row r="96" spans="1:46" x14ac:dyDescent="0.25">
      <c r="A96" s="229" t="s">
        <v>35</v>
      </c>
      <c r="B96" s="290" t="s">
        <v>540</v>
      </c>
      <c r="C96" s="268"/>
      <c r="D96" s="268"/>
      <c r="E96" s="268"/>
      <c r="F96" s="268"/>
      <c r="G96" s="268"/>
      <c r="H96" s="268"/>
      <c r="I96" s="268"/>
      <c r="J96" s="230"/>
      <c r="L96" s="56">
        <f>$L$10</f>
        <v>0</v>
      </c>
      <c r="M96" s="57">
        <f t="array" ref="M96">NPV(L96,Q123:AT123)</f>
        <v>24314173.200000007</v>
      </c>
      <c r="O96" s="58"/>
    </row>
    <row r="97" spans="1:46" ht="15.75" customHeight="1" x14ac:dyDescent="0.25">
      <c r="A97" s="229" t="s">
        <v>36</v>
      </c>
      <c r="B97" s="316" t="s">
        <v>541</v>
      </c>
      <c r="C97" s="266"/>
      <c r="D97" s="266"/>
      <c r="E97" s="266"/>
      <c r="F97" s="266"/>
      <c r="G97" s="266"/>
      <c r="H97" s="266"/>
      <c r="I97" s="266"/>
      <c r="J97" s="230"/>
      <c r="L97" s="56">
        <f>$L$11</f>
        <v>0.03</v>
      </c>
      <c r="M97" s="57">
        <f t="array" ref="M97">NPV(L97,Q123:AT123)</f>
        <v>16525107.798991008</v>
      </c>
    </row>
    <row r="98" spans="1:46" ht="14.25" customHeight="1" x14ac:dyDescent="0.25">
      <c r="A98" s="59"/>
      <c r="B98" s="60"/>
      <c r="C98" s="60"/>
      <c r="D98" s="60"/>
      <c r="E98" s="60"/>
      <c r="F98" s="61"/>
      <c r="G98" s="62"/>
      <c r="H98" s="63"/>
      <c r="I98" s="63"/>
      <c r="J98" s="64"/>
      <c r="L98" s="65">
        <f>$L$12</f>
        <v>7.0000000000000007E-2</v>
      </c>
      <c r="M98" s="66">
        <f t="array" ref="M98">NPV(L98,Q123:AT123)</f>
        <v>10830636.085744955</v>
      </c>
    </row>
    <row r="99" spans="1:46" ht="14.25" customHeight="1" x14ac:dyDescent="0.25">
      <c r="A99" s="67"/>
      <c r="B99" s="48"/>
      <c r="C99" s="48"/>
      <c r="D99" s="48"/>
      <c r="E99" s="48"/>
      <c r="F99" s="50"/>
      <c r="G99" s="68"/>
    </row>
    <row r="100" spans="1:46" ht="14.25" customHeight="1" x14ac:dyDescent="0.25">
      <c r="A100" s="67"/>
      <c r="B100" s="48"/>
      <c r="C100" s="48"/>
      <c r="D100" s="48"/>
      <c r="E100" s="48"/>
      <c r="F100" s="50"/>
      <c r="G100" s="68"/>
      <c r="H100" s="69"/>
      <c r="I100" s="70"/>
      <c r="J100" s="71"/>
      <c r="K100" s="71"/>
    </row>
    <row r="101" spans="1:46" ht="15.75" customHeight="1" x14ac:dyDescent="0.25">
      <c r="A101" s="72" t="s">
        <v>37</v>
      </c>
      <c r="B101" s="73">
        <v>0.7</v>
      </c>
      <c r="C101" s="74" t="s">
        <v>542</v>
      </c>
      <c r="D101" s="74"/>
      <c r="E101" s="74"/>
      <c r="F101" s="75"/>
      <c r="H101" s="69"/>
      <c r="I101" s="70"/>
      <c r="J101" s="71"/>
      <c r="K101" s="71"/>
    </row>
    <row r="102" spans="1:46" ht="15" customHeight="1" x14ac:dyDescent="0.25">
      <c r="A102" s="76" t="s">
        <v>39</v>
      </c>
      <c r="B102" s="77">
        <v>0.95</v>
      </c>
      <c r="C102" s="44" t="s">
        <v>543</v>
      </c>
      <c r="D102" s="44"/>
      <c r="E102" s="44"/>
      <c r="F102" s="78"/>
      <c r="H102" s="69"/>
      <c r="I102" s="79"/>
      <c r="J102" s="58"/>
      <c r="K102" s="58"/>
      <c r="L102" s="80"/>
      <c r="M102" s="80"/>
      <c r="N102" s="80"/>
      <c r="O102" s="80"/>
    </row>
    <row r="103" spans="1:46" ht="14.25" customHeight="1" x14ac:dyDescent="0.25">
      <c r="A103" s="81" t="s">
        <v>41</v>
      </c>
      <c r="B103" s="82">
        <f>B101*B102</f>
        <v>0.66499999999999992</v>
      </c>
      <c r="C103" s="83"/>
      <c r="D103" s="84"/>
      <c r="E103" s="84"/>
      <c r="F103" s="64"/>
      <c r="H103" s="69"/>
      <c r="I103" s="85"/>
      <c r="J103" s="86"/>
      <c r="K103" s="86"/>
    </row>
    <row r="104" spans="1:46" ht="14.25" customHeight="1" x14ac:dyDescent="0.25">
      <c r="H104" s="69"/>
      <c r="I104" s="85"/>
      <c r="J104" s="86"/>
      <c r="K104" s="86"/>
      <c r="L104" s="87"/>
      <c r="P104" s="88" t="s">
        <v>42</v>
      </c>
    </row>
    <row r="105" spans="1:46" ht="14.25" customHeight="1" x14ac:dyDescent="0.25">
      <c r="C105" s="33"/>
      <c r="D105" s="89"/>
      <c r="E105" s="89"/>
      <c r="L105" s="87"/>
      <c r="P105" s="88"/>
      <c r="Q105" s="267" t="s">
        <v>43</v>
      </c>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row>
    <row r="106" spans="1:46" ht="14.25" customHeight="1" x14ac:dyDescent="0.25">
      <c r="A106" s="90" t="s">
        <v>44</v>
      </c>
      <c r="B106" s="91" t="s">
        <v>45</v>
      </c>
      <c r="C106" s="91" t="s">
        <v>16</v>
      </c>
      <c r="D106" s="92" t="s">
        <v>17</v>
      </c>
      <c r="E106" s="92" t="s">
        <v>46</v>
      </c>
      <c r="F106" s="91" t="s">
        <v>47</v>
      </c>
      <c r="G106" s="91" t="s">
        <v>48</v>
      </c>
      <c r="H106" s="93" t="s">
        <v>18</v>
      </c>
      <c r="I106" s="92" t="s">
        <v>19</v>
      </c>
      <c r="J106" s="92" t="s">
        <v>49</v>
      </c>
      <c r="K106" s="92" t="s">
        <v>50</v>
      </c>
      <c r="L106" s="259" t="s">
        <v>20</v>
      </c>
      <c r="M106" s="260"/>
      <c r="N106" s="261"/>
      <c r="Q106" s="94">
        <v>1</v>
      </c>
      <c r="R106" s="94">
        <v>2</v>
      </c>
      <c r="S106" s="94">
        <v>3</v>
      </c>
      <c r="T106" s="94">
        <v>4</v>
      </c>
      <c r="U106" s="94">
        <v>5</v>
      </c>
      <c r="V106" s="94">
        <v>6</v>
      </c>
      <c r="W106" s="94">
        <v>7</v>
      </c>
      <c r="X106" s="94">
        <v>8</v>
      </c>
      <c r="Y106" s="94">
        <v>9</v>
      </c>
      <c r="Z106" s="94">
        <v>10</v>
      </c>
      <c r="AA106" s="94">
        <v>11</v>
      </c>
      <c r="AB106" s="94">
        <v>12</v>
      </c>
      <c r="AC106" s="94">
        <v>13</v>
      </c>
      <c r="AD106" s="94">
        <v>14</v>
      </c>
      <c r="AE106" s="94">
        <v>15</v>
      </c>
      <c r="AF106" s="94">
        <v>16</v>
      </c>
      <c r="AG106" s="94">
        <v>17</v>
      </c>
      <c r="AH106" s="94">
        <v>18</v>
      </c>
      <c r="AI106" s="94">
        <v>19</v>
      </c>
      <c r="AJ106" s="94">
        <v>20</v>
      </c>
      <c r="AK106" s="94">
        <v>21</v>
      </c>
      <c r="AL106" s="94">
        <v>22</v>
      </c>
      <c r="AM106" s="94">
        <v>23</v>
      </c>
      <c r="AN106" s="94">
        <v>24</v>
      </c>
      <c r="AO106" s="94">
        <v>25</v>
      </c>
      <c r="AP106" s="94">
        <v>26</v>
      </c>
      <c r="AQ106" s="94">
        <v>27</v>
      </c>
      <c r="AR106" s="94">
        <v>28</v>
      </c>
      <c r="AS106" s="94">
        <v>29</v>
      </c>
      <c r="AT106" s="94">
        <v>30</v>
      </c>
    </row>
    <row r="107" spans="1:46" ht="63.75" customHeight="1" x14ac:dyDescent="0.25">
      <c r="A107" s="95" t="s">
        <v>12</v>
      </c>
      <c r="B107" s="96" t="s">
        <v>544</v>
      </c>
      <c r="C107" s="97" t="s">
        <v>545</v>
      </c>
      <c r="D107" s="98">
        <v>2</v>
      </c>
      <c r="E107" s="99">
        <v>400000</v>
      </c>
      <c r="F107" s="100"/>
      <c r="G107" s="100"/>
      <c r="H107" s="101">
        <f t="shared" ref="H107:H109" si="41">D107*E107</f>
        <v>800000</v>
      </c>
      <c r="I107" s="102">
        <v>1</v>
      </c>
      <c r="J107" s="141">
        <v>27</v>
      </c>
      <c r="K107" s="102">
        <v>1</v>
      </c>
      <c r="L107" s="286" t="s">
        <v>546</v>
      </c>
      <c r="M107" s="263"/>
      <c r="N107" s="258"/>
      <c r="P107" s="248" t="s">
        <v>51</v>
      </c>
      <c r="Q107" s="103">
        <f t="shared" ref="Q107:AT107" si="42">IF(Q$32&lt;$I107,0,IF(Q$32=$I107,$H107,IF(Q$32&gt;((($J107-1)*$K107)+$I107),0,IF(ROUND((Q$32-$I107)/$K107,0)=ROUND((Q$32-$I107)/$K107,1),$H107,0))))</f>
        <v>800000</v>
      </c>
      <c r="R107" s="103">
        <f t="shared" si="42"/>
        <v>800000</v>
      </c>
      <c r="S107" s="103">
        <f t="shared" si="42"/>
        <v>800000</v>
      </c>
      <c r="T107" s="103">
        <f t="shared" si="42"/>
        <v>800000</v>
      </c>
      <c r="U107" s="103">
        <f t="shared" si="42"/>
        <v>800000</v>
      </c>
      <c r="V107" s="103">
        <f t="shared" si="42"/>
        <v>800000</v>
      </c>
      <c r="W107" s="103">
        <f t="shared" si="42"/>
        <v>800000</v>
      </c>
      <c r="X107" s="103">
        <f t="shared" si="42"/>
        <v>800000</v>
      </c>
      <c r="Y107" s="103">
        <f t="shared" si="42"/>
        <v>800000</v>
      </c>
      <c r="Z107" s="103">
        <f t="shared" si="42"/>
        <v>800000</v>
      </c>
      <c r="AA107" s="103">
        <f t="shared" si="42"/>
        <v>800000</v>
      </c>
      <c r="AB107" s="103">
        <f t="shared" si="42"/>
        <v>800000</v>
      </c>
      <c r="AC107" s="103">
        <f t="shared" si="42"/>
        <v>800000</v>
      </c>
      <c r="AD107" s="103">
        <f t="shared" si="42"/>
        <v>800000</v>
      </c>
      <c r="AE107" s="103">
        <f t="shared" si="42"/>
        <v>800000</v>
      </c>
      <c r="AF107" s="103">
        <f t="shared" si="42"/>
        <v>800000</v>
      </c>
      <c r="AG107" s="103">
        <f t="shared" si="42"/>
        <v>800000</v>
      </c>
      <c r="AH107" s="103">
        <f t="shared" si="42"/>
        <v>800000</v>
      </c>
      <c r="AI107" s="103">
        <f t="shared" si="42"/>
        <v>800000</v>
      </c>
      <c r="AJ107" s="103">
        <f t="shared" si="42"/>
        <v>800000</v>
      </c>
      <c r="AK107" s="103">
        <f t="shared" si="42"/>
        <v>800000</v>
      </c>
      <c r="AL107" s="103">
        <f t="shared" si="42"/>
        <v>800000</v>
      </c>
      <c r="AM107" s="103">
        <f t="shared" si="42"/>
        <v>800000</v>
      </c>
      <c r="AN107" s="103">
        <f t="shared" si="42"/>
        <v>800000</v>
      </c>
      <c r="AO107" s="103">
        <f t="shared" si="42"/>
        <v>800000</v>
      </c>
      <c r="AP107" s="103">
        <f t="shared" si="42"/>
        <v>800000</v>
      </c>
      <c r="AQ107" s="103">
        <f t="shared" si="42"/>
        <v>800000</v>
      </c>
      <c r="AR107" s="103">
        <f t="shared" si="42"/>
        <v>0</v>
      </c>
      <c r="AS107" s="104">
        <f t="shared" si="42"/>
        <v>0</v>
      </c>
      <c r="AT107" s="104">
        <f t="shared" si="42"/>
        <v>0</v>
      </c>
    </row>
    <row r="108" spans="1:46" ht="54" customHeight="1" x14ac:dyDescent="0.25">
      <c r="A108" s="105" t="s">
        <v>0</v>
      </c>
      <c r="B108" s="106" t="s">
        <v>512</v>
      </c>
      <c r="C108" s="107" t="s">
        <v>491</v>
      </c>
      <c r="D108" s="108">
        <f>16*4</f>
        <v>64</v>
      </c>
      <c r="E108" s="109">
        <v>402</v>
      </c>
      <c r="F108" s="113"/>
      <c r="G108" s="113"/>
      <c r="H108" s="111">
        <f t="shared" si="41"/>
        <v>25728</v>
      </c>
      <c r="I108" s="112">
        <v>1</v>
      </c>
      <c r="J108" s="112">
        <v>6</v>
      </c>
      <c r="K108" s="112">
        <v>5</v>
      </c>
      <c r="L108" s="250" t="s">
        <v>547</v>
      </c>
      <c r="M108" s="251"/>
      <c r="N108" s="252"/>
      <c r="P108" s="249"/>
      <c r="Q108" s="103">
        <f t="shared" ref="Q108:AT108" si="43">IF(Q$32&lt;$I108,0,IF(Q$32=$I108,$H108,IF(Q$32&gt;((($J108-1)*$K108)+$I108),0,IF(ROUND((Q$32-$I108)/$K108,0)=ROUND((Q$32-$I108)/$K108,1),$H108,0))))</f>
        <v>25728</v>
      </c>
      <c r="R108" s="104">
        <f t="shared" si="43"/>
        <v>0</v>
      </c>
      <c r="S108" s="104">
        <f t="shared" si="43"/>
        <v>0</v>
      </c>
      <c r="T108" s="104">
        <f t="shared" si="43"/>
        <v>0</v>
      </c>
      <c r="U108" s="104">
        <f t="shared" si="43"/>
        <v>0</v>
      </c>
      <c r="V108" s="103">
        <f t="shared" si="43"/>
        <v>25728</v>
      </c>
      <c r="W108" s="104">
        <f t="shared" si="43"/>
        <v>0</v>
      </c>
      <c r="X108" s="104">
        <f t="shared" si="43"/>
        <v>0</v>
      </c>
      <c r="Y108" s="104">
        <f t="shared" si="43"/>
        <v>0</v>
      </c>
      <c r="Z108" s="104">
        <f t="shared" si="43"/>
        <v>0</v>
      </c>
      <c r="AA108" s="103">
        <f t="shared" si="43"/>
        <v>25728</v>
      </c>
      <c r="AB108" s="104">
        <f t="shared" si="43"/>
        <v>0</v>
      </c>
      <c r="AC108" s="104">
        <f t="shared" si="43"/>
        <v>0</v>
      </c>
      <c r="AD108" s="104">
        <f t="shared" si="43"/>
        <v>0</v>
      </c>
      <c r="AE108" s="104">
        <f t="shared" si="43"/>
        <v>0</v>
      </c>
      <c r="AF108" s="103">
        <f t="shared" si="43"/>
        <v>25728</v>
      </c>
      <c r="AG108" s="104">
        <f t="shared" si="43"/>
        <v>0</v>
      </c>
      <c r="AH108" s="104">
        <f t="shared" si="43"/>
        <v>0</v>
      </c>
      <c r="AI108" s="104">
        <f t="shared" si="43"/>
        <v>0</v>
      </c>
      <c r="AJ108" s="104">
        <f t="shared" si="43"/>
        <v>0</v>
      </c>
      <c r="AK108" s="103">
        <f t="shared" si="43"/>
        <v>25728</v>
      </c>
      <c r="AL108" s="104">
        <f t="shared" si="43"/>
        <v>0</v>
      </c>
      <c r="AM108" s="104">
        <f t="shared" si="43"/>
        <v>0</v>
      </c>
      <c r="AN108" s="104">
        <f t="shared" si="43"/>
        <v>0</v>
      </c>
      <c r="AO108" s="104">
        <f t="shared" si="43"/>
        <v>0</v>
      </c>
      <c r="AP108" s="103">
        <f t="shared" si="43"/>
        <v>25728</v>
      </c>
      <c r="AQ108" s="104">
        <f t="shared" si="43"/>
        <v>0</v>
      </c>
      <c r="AR108" s="104">
        <f t="shared" si="43"/>
        <v>0</v>
      </c>
      <c r="AS108" s="104">
        <f t="shared" si="43"/>
        <v>0</v>
      </c>
      <c r="AT108" s="104">
        <f t="shared" si="43"/>
        <v>0</v>
      </c>
    </row>
    <row r="109" spans="1:46" ht="30" customHeight="1" x14ac:dyDescent="0.25">
      <c r="A109" s="105" t="s">
        <v>12</v>
      </c>
      <c r="B109" s="106" t="s">
        <v>450</v>
      </c>
      <c r="C109" s="107" t="s">
        <v>494</v>
      </c>
      <c r="D109" s="108">
        <v>8</v>
      </c>
      <c r="E109" s="114">
        <v>1050</v>
      </c>
      <c r="F109" s="113"/>
      <c r="G109" s="113"/>
      <c r="H109" s="111">
        <f t="shared" si="41"/>
        <v>8400</v>
      </c>
      <c r="I109" s="112">
        <v>1</v>
      </c>
      <c r="J109" s="112">
        <v>6</v>
      </c>
      <c r="K109" s="112">
        <v>5</v>
      </c>
      <c r="L109" s="250" t="s">
        <v>548</v>
      </c>
      <c r="M109" s="251"/>
      <c r="N109" s="252"/>
      <c r="P109" s="249"/>
      <c r="Q109" s="103">
        <f t="shared" ref="Q109:AT109" si="44">IF(Q$32&lt;$I109,0,IF(Q$32=$I109,$H109,IF(Q$32&gt;((($J109-1)*$K109)+$I109),0,IF(ROUND((Q$32-$I109)/$K109,0)=ROUND((Q$32-$I109)/$K109,1),$H109,0))))</f>
        <v>8400</v>
      </c>
      <c r="R109" s="104">
        <f t="shared" si="44"/>
        <v>0</v>
      </c>
      <c r="S109" s="104">
        <f t="shared" si="44"/>
        <v>0</v>
      </c>
      <c r="T109" s="104">
        <f t="shared" si="44"/>
        <v>0</v>
      </c>
      <c r="U109" s="104">
        <f t="shared" si="44"/>
        <v>0</v>
      </c>
      <c r="V109" s="103">
        <f t="shared" si="44"/>
        <v>8400</v>
      </c>
      <c r="W109" s="104">
        <f t="shared" si="44"/>
        <v>0</v>
      </c>
      <c r="X109" s="104">
        <f t="shared" si="44"/>
        <v>0</v>
      </c>
      <c r="Y109" s="104">
        <f t="shared" si="44"/>
        <v>0</v>
      </c>
      <c r="Z109" s="104">
        <f t="shared" si="44"/>
        <v>0</v>
      </c>
      <c r="AA109" s="103">
        <f t="shared" si="44"/>
        <v>8400</v>
      </c>
      <c r="AB109" s="104">
        <f t="shared" si="44"/>
        <v>0</v>
      </c>
      <c r="AC109" s="104">
        <f t="shared" si="44"/>
        <v>0</v>
      </c>
      <c r="AD109" s="104">
        <f t="shared" si="44"/>
        <v>0</v>
      </c>
      <c r="AE109" s="104">
        <f t="shared" si="44"/>
        <v>0</v>
      </c>
      <c r="AF109" s="103">
        <f t="shared" si="44"/>
        <v>8400</v>
      </c>
      <c r="AG109" s="104">
        <f t="shared" si="44"/>
        <v>0</v>
      </c>
      <c r="AH109" s="104">
        <f t="shared" si="44"/>
        <v>0</v>
      </c>
      <c r="AI109" s="104">
        <f t="shared" si="44"/>
        <v>0</v>
      </c>
      <c r="AJ109" s="104">
        <f t="shared" si="44"/>
        <v>0</v>
      </c>
      <c r="AK109" s="103">
        <f t="shared" si="44"/>
        <v>8400</v>
      </c>
      <c r="AL109" s="104">
        <f t="shared" si="44"/>
        <v>0</v>
      </c>
      <c r="AM109" s="104">
        <f t="shared" si="44"/>
        <v>0</v>
      </c>
      <c r="AN109" s="104">
        <f t="shared" si="44"/>
        <v>0</v>
      </c>
      <c r="AO109" s="104">
        <f t="shared" si="44"/>
        <v>0</v>
      </c>
      <c r="AP109" s="103">
        <f t="shared" si="44"/>
        <v>8400</v>
      </c>
      <c r="AQ109" s="104">
        <f t="shared" si="44"/>
        <v>0</v>
      </c>
      <c r="AR109" s="104">
        <f t="shared" si="44"/>
        <v>0</v>
      </c>
      <c r="AS109" s="104">
        <f t="shared" si="44"/>
        <v>0</v>
      </c>
      <c r="AT109" s="104">
        <f t="shared" si="44"/>
        <v>0</v>
      </c>
    </row>
    <row r="110" spans="1:46" ht="53.25" customHeight="1" x14ac:dyDescent="0.25">
      <c r="A110" s="95" t="s">
        <v>0</v>
      </c>
      <c r="B110" s="96" t="s">
        <v>509</v>
      </c>
      <c r="C110" s="97" t="s">
        <v>141</v>
      </c>
      <c r="D110" s="98">
        <v>1</v>
      </c>
      <c r="E110" s="99">
        <v>19250</v>
      </c>
      <c r="F110" s="100"/>
      <c r="G110" s="100"/>
      <c r="H110" s="101">
        <f t="shared" ref="H110:H111" si="45">(D110*E110)*1.2</f>
        <v>23100</v>
      </c>
      <c r="I110" s="102">
        <v>1</v>
      </c>
      <c r="J110" s="102">
        <v>2</v>
      </c>
      <c r="K110" s="102">
        <v>1</v>
      </c>
      <c r="L110" s="286" t="s">
        <v>549</v>
      </c>
      <c r="M110" s="263"/>
      <c r="N110" s="258"/>
      <c r="P110" s="249"/>
      <c r="Q110" s="103">
        <f t="shared" ref="Q110:AT110" si="46">IF(Q$32&lt;$I110,0,IF(Q$32=$I110,$H110,IF(Q$32&gt;((($J110-1)*$K110)+$I110),0,IF(ROUND((Q$32-$I110)/$K110,0)=ROUND((Q$32-$I110)/$K110,1),$H110,0))))</f>
        <v>23100</v>
      </c>
      <c r="R110" s="103">
        <f t="shared" si="46"/>
        <v>23100</v>
      </c>
      <c r="S110" s="104">
        <f t="shared" si="46"/>
        <v>0</v>
      </c>
      <c r="T110" s="104">
        <f t="shared" si="46"/>
        <v>0</v>
      </c>
      <c r="U110" s="104">
        <f t="shared" si="46"/>
        <v>0</v>
      </c>
      <c r="V110" s="104">
        <f t="shared" si="46"/>
        <v>0</v>
      </c>
      <c r="W110" s="104">
        <f t="shared" si="46"/>
        <v>0</v>
      </c>
      <c r="X110" s="104">
        <f t="shared" si="46"/>
        <v>0</v>
      </c>
      <c r="Y110" s="104">
        <f t="shared" si="46"/>
        <v>0</v>
      </c>
      <c r="Z110" s="104">
        <f t="shared" si="46"/>
        <v>0</v>
      </c>
      <c r="AA110" s="104">
        <f t="shared" si="46"/>
        <v>0</v>
      </c>
      <c r="AB110" s="104">
        <f t="shared" si="46"/>
        <v>0</v>
      </c>
      <c r="AC110" s="104">
        <f t="shared" si="46"/>
        <v>0</v>
      </c>
      <c r="AD110" s="104">
        <f t="shared" si="46"/>
        <v>0</v>
      </c>
      <c r="AE110" s="104">
        <f t="shared" si="46"/>
        <v>0</v>
      </c>
      <c r="AF110" s="104">
        <f t="shared" si="46"/>
        <v>0</v>
      </c>
      <c r="AG110" s="104">
        <f t="shared" si="46"/>
        <v>0</v>
      </c>
      <c r="AH110" s="104">
        <f t="shared" si="46"/>
        <v>0</v>
      </c>
      <c r="AI110" s="104">
        <f t="shared" si="46"/>
        <v>0</v>
      </c>
      <c r="AJ110" s="104">
        <f t="shared" si="46"/>
        <v>0</v>
      </c>
      <c r="AK110" s="104">
        <f t="shared" si="46"/>
        <v>0</v>
      </c>
      <c r="AL110" s="104">
        <f t="shared" si="46"/>
        <v>0</v>
      </c>
      <c r="AM110" s="104">
        <f t="shared" si="46"/>
        <v>0</v>
      </c>
      <c r="AN110" s="104">
        <f t="shared" si="46"/>
        <v>0</v>
      </c>
      <c r="AO110" s="104">
        <f t="shared" si="46"/>
        <v>0</v>
      </c>
      <c r="AP110" s="104">
        <f t="shared" si="46"/>
        <v>0</v>
      </c>
      <c r="AQ110" s="104">
        <f t="shared" si="46"/>
        <v>0</v>
      </c>
      <c r="AR110" s="104">
        <f t="shared" si="46"/>
        <v>0</v>
      </c>
      <c r="AS110" s="104">
        <f t="shared" si="46"/>
        <v>0</v>
      </c>
      <c r="AT110" s="104">
        <f t="shared" si="46"/>
        <v>0</v>
      </c>
    </row>
    <row r="111" spans="1:46" ht="30" customHeight="1" x14ac:dyDescent="0.25">
      <c r="A111" s="105" t="s">
        <v>0</v>
      </c>
      <c r="B111" s="106" t="s">
        <v>197</v>
      </c>
      <c r="C111" s="107" t="s">
        <v>141</v>
      </c>
      <c r="D111" s="108">
        <v>1</v>
      </c>
      <c r="E111" s="114">
        <v>74173</v>
      </c>
      <c r="F111" s="113"/>
      <c r="G111" s="113"/>
      <c r="H111" s="111">
        <f t="shared" si="45"/>
        <v>89007.599999999991</v>
      </c>
      <c r="I111" s="112">
        <v>1</v>
      </c>
      <c r="J111" s="142">
        <v>27</v>
      </c>
      <c r="K111" s="112">
        <v>1</v>
      </c>
      <c r="L111" s="250" t="s">
        <v>550</v>
      </c>
      <c r="M111" s="251"/>
      <c r="N111" s="252"/>
      <c r="P111" s="249"/>
      <c r="Q111" s="103">
        <f t="shared" ref="Q111:AT111" si="47">IF(Q$32&lt;$I111,0,IF(Q$32=$I111,$H111,IF(Q$32&gt;((($J111-1)*$K111)+$I111),0,IF(ROUND((Q$32-$I111)/$K111,0)=ROUND((Q$32-$I111)/$K111,1),$H111,0))))</f>
        <v>89007.599999999991</v>
      </c>
      <c r="R111" s="103">
        <f t="shared" si="47"/>
        <v>89007.599999999991</v>
      </c>
      <c r="S111" s="103">
        <f t="shared" si="47"/>
        <v>89007.599999999991</v>
      </c>
      <c r="T111" s="103">
        <f t="shared" si="47"/>
        <v>89007.599999999991</v>
      </c>
      <c r="U111" s="103">
        <f t="shared" si="47"/>
        <v>89007.599999999991</v>
      </c>
      <c r="V111" s="103">
        <f t="shared" si="47"/>
        <v>89007.599999999991</v>
      </c>
      <c r="W111" s="103">
        <f t="shared" si="47"/>
        <v>89007.599999999991</v>
      </c>
      <c r="X111" s="103">
        <f t="shared" si="47"/>
        <v>89007.599999999991</v>
      </c>
      <c r="Y111" s="103">
        <f t="shared" si="47"/>
        <v>89007.599999999991</v>
      </c>
      <c r="Z111" s="103">
        <f t="shared" si="47"/>
        <v>89007.599999999991</v>
      </c>
      <c r="AA111" s="103">
        <f t="shared" si="47"/>
        <v>89007.599999999991</v>
      </c>
      <c r="AB111" s="103">
        <f t="shared" si="47"/>
        <v>89007.599999999991</v>
      </c>
      <c r="AC111" s="103">
        <f t="shared" si="47"/>
        <v>89007.599999999991</v>
      </c>
      <c r="AD111" s="103">
        <f t="shared" si="47"/>
        <v>89007.599999999991</v>
      </c>
      <c r="AE111" s="103">
        <f t="shared" si="47"/>
        <v>89007.599999999991</v>
      </c>
      <c r="AF111" s="103">
        <f t="shared" si="47"/>
        <v>89007.599999999991</v>
      </c>
      <c r="AG111" s="103">
        <f t="shared" si="47"/>
        <v>89007.599999999991</v>
      </c>
      <c r="AH111" s="103">
        <f t="shared" si="47"/>
        <v>89007.599999999991</v>
      </c>
      <c r="AI111" s="103">
        <f t="shared" si="47"/>
        <v>89007.599999999991</v>
      </c>
      <c r="AJ111" s="103">
        <f t="shared" si="47"/>
        <v>89007.599999999991</v>
      </c>
      <c r="AK111" s="103">
        <f t="shared" si="47"/>
        <v>89007.599999999991</v>
      </c>
      <c r="AL111" s="103">
        <f t="shared" si="47"/>
        <v>89007.599999999991</v>
      </c>
      <c r="AM111" s="103">
        <f t="shared" si="47"/>
        <v>89007.599999999991</v>
      </c>
      <c r="AN111" s="103">
        <f t="shared" si="47"/>
        <v>89007.599999999991</v>
      </c>
      <c r="AO111" s="103">
        <f t="shared" si="47"/>
        <v>89007.599999999991</v>
      </c>
      <c r="AP111" s="103">
        <f t="shared" si="47"/>
        <v>89007.599999999991</v>
      </c>
      <c r="AQ111" s="103">
        <f t="shared" si="47"/>
        <v>89007.599999999991</v>
      </c>
      <c r="AR111" s="103">
        <f t="shared" si="47"/>
        <v>0</v>
      </c>
      <c r="AS111" s="104">
        <f t="shared" si="47"/>
        <v>0</v>
      </c>
      <c r="AT111" s="104">
        <f t="shared" si="47"/>
        <v>0</v>
      </c>
    </row>
    <row r="112" spans="1:46" ht="48" customHeight="1" x14ac:dyDescent="0.25">
      <c r="A112" s="105" t="s">
        <v>12</v>
      </c>
      <c r="B112" s="106" t="s">
        <v>551</v>
      </c>
      <c r="C112" s="107" t="s">
        <v>552</v>
      </c>
      <c r="D112" s="108">
        <f>28*2</f>
        <v>56</v>
      </c>
      <c r="E112" s="114">
        <v>300</v>
      </c>
      <c r="F112" s="113"/>
      <c r="G112" s="113"/>
      <c r="H112" s="111">
        <f t="shared" ref="H112:H122" si="48">D112*E112</f>
        <v>16800</v>
      </c>
      <c r="I112" s="112">
        <v>1</v>
      </c>
      <c r="J112" s="112">
        <v>1</v>
      </c>
      <c r="K112" s="112">
        <v>1</v>
      </c>
      <c r="L112" s="250" t="s">
        <v>553</v>
      </c>
      <c r="M112" s="251"/>
      <c r="N112" s="252"/>
      <c r="P112" s="249"/>
      <c r="Q112" s="103">
        <f t="shared" ref="Q112:AT112" si="49">IF(Q$32&lt;$I112,0,IF(Q$32=$I112,$H112,IF(Q$32&gt;((($J112-1)*$K112)+$I112),0,IF(ROUND((Q$32-$I112)/$K112,0)=ROUND((Q$32-$I112)/$K112,1),$H112,0))))</f>
        <v>16800</v>
      </c>
      <c r="R112" s="104">
        <f t="shared" si="49"/>
        <v>0</v>
      </c>
      <c r="S112" s="104">
        <f t="shared" si="49"/>
        <v>0</v>
      </c>
      <c r="T112" s="104">
        <f t="shared" si="49"/>
        <v>0</v>
      </c>
      <c r="U112" s="104">
        <f t="shared" si="49"/>
        <v>0</v>
      </c>
      <c r="V112" s="104">
        <f t="shared" si="49"/>
        <v>0</v>
      </c>
      <c r="W112" s="104">
        <f t="shared" si="49"/>
        <v>0</v>
      </c>
      <c r="X112" s="104">
        <f t="shared" si="49"/>
        <v>0</v>
      </c>
      <c r="Y112" s="104">
        <f t="shared" si="49"/>
        <v>0</v>
      </c>
      <c r="Z112" s="104">
        <f t="shared" si="49"/>
        <v>0</v>
      </c>
      <c r="AA112" s="104">
        <f t="shared" si="49"/>
        <v>0</v>
      </c>
      <c r="AB112" s="104">
        <f t="shared" si="49"/>
        <v>0</v>
      </c>
      <c r="AC112" s="104">
        <f t="shared" si="49"/>
        <v>0</v>
      </c>
      <c r="AD112" s="104">
        <f t="shared" si="49"/>
        <v>0</v>
      </c>
      <c r="AE112" s="104">
        <f t="shared" si="49"/>
        <v>0</v>
      </c>
      <c r="AF112" s="104">
        <f t="shared" si="49"/>
        <v>0</v>
      </c>
      <c r="AG112" s="104">
        <f t="shared" si="49"/>
        <v>0</v>
      </c>
      <c r="AH112" s="104">
        <f t="shared" si="49"/>
        <v>0</v>
      </c>
      <c r="AI112" s="104">
        <f t="shared" si="49"/>
        <v>0</v>
      </c>
      <c r="AJ112" s="104">
        <f t="shared" si="49"/>
        <v>0</v>
      </c>
      <c r="AK112" s="104">
        <f t="shared" si="49"/>
        <v>0</v>
      </c>
      <c r="AL112" s="104">
        <f t="shared" si="49"/>
        <v>0</v>
      </c>
      <c r="AM112" s="104">
        <f t="shared" si="49"/>
        <v>0</v>
      </c>
      <c r="AN112" s="104">
        <f t="shared" si="49"/>
        <v>0</v>
      </c>
      <c r="AO112" s="104">
        <f t="shared" si="49"/>
        <v>0</v>
      </c>
      <c r="AP112" s="104">
        <f t="shared" si="49"/>
        <v>0</v>
      </c>
      <c r="AQ112" s="104">
        <f t="shared" si="49"/>
        <v>0</v>
      </c>
      <c r="AR112" s="104">
        <f t="shared" si="49"/>
        <v>0</v>
      </c>
      <c r="AS112" s="104">
        <f t="shared" si="49"/>
        <v>0</v>
      </c>
      <c r="AT112" s="104">
        <f t="shared" si="49"/>
        <v>0</v>
      </c>
    </row>
    <row r="113" spans="1:46" ht="30" customHeight="1" x14ac:dyDescent="0.25">
      <c r="A113" s="105" t="s">
        <v>12</v>
      </c>
      <c r="B113" s="106" t="s">
        <v>438</v>
      </c>
      <c r="C113" s="107" t="s">
        <v>494</v>
      </c>
      <c r="D113" s="108">
        <v>8</v>
      </c>
      <c r="E113" s="114">
        <v>900</v>
      </c>
      <c r="F113" s="113"/>
      <c r="G113" s="113"/>
      <c r="H113" s="111">
        <f t="shared" si="48"/>
        <v>7200</v>
      </c>
      <c r="I113" s="112">
        <v>1</v>
      </c>
      <c r="J113" s="112">
        <v>6</v>
      </c>
      <c r="K113" s="112">
        <v>5</v>
      </c>
      <c r="L113" s="250"/>
      <c r="M113" s="251"/>
      <c r="N113" s="252"/>
      <c r="P113" s="249"/>
      <c r="Q113" s="103">
        <f t="shared" ref="Q113:AT113" si="50">IF(Q$32&lt;$I113,0,IF(Q$32=$I113,$H113,IF(Q$32&gt;((($J113-1)*$K113)+$I113),0,IF(ROUND((Q$32-$I113)/$K113,0)=ROUND((Q$32-$I113)/$K113,1),$H113,0))))</f>
        <v>7200</v>
      </c>
      <c r="R113" s="104">
        <f t="shared" si="50"/>
        <v>0</v>
      </c>
      <c r="S113" s="104">
        <f t="shared" si="50"/>
        <v>0</v>
      </c>
      <c r="T113" s="104">
        <f t="shared" si="50"/>
        <v>0</v>
      </c>
      <c r="U113" s="104">
        <f t="shared" si="50"/>
        <v>0</v>
      </c>
      <c r="V113" s="103">
        <f t="shared" si="50"/>
        <v>7200</v>
      </c>
      <c r="W113" s="104">
        <f t="shared" si="50"/>
        <v>0</v>
      </c>
      <c r="X113" s="104">
        <f t="shared" si="50"/>
        <v>0</v>
      </c>
      <c r="Y113" s="104">
        <f t="shared" si="50"/>
        <v>0</v>
      </c>
      <c r="Z113" s="104">
        <f t="shared" si="50"/>
        <v>0</v>
      </c>
      <c r="AA113" s="103">
        <f t="shared" si="50"/>
        <v>7200</v>
      </c>
      <c r="AB113" s="104">
        <f t="shared" si="50"/>
        <v>0</v>
      </c>
      <c r="AC113" s="104">
        <f t="shared" si="50"/>
        <v>0</v>
      </c>
      <c r="AD113" s="104">
        <f t="shared" si="50"/>
        <v>0</v>
      </c>
      <c r="AE113" s="104">
        <f t="shared" si="50"/>
        <v>0</v>
      </c>
      <c r="AF113" s="103">
        <f t="shared" si="50"/>
        <v>7200</v>
      </c>
      <c r="AG113" s="104">
        <f t="shared" si="50"/>
        <v>0</v>
      </c>
      <c r="AH113" s="104">
        <f t="shared" si="50"/>
        <v>0</v>
      </c>
      <c r="AI113" s="104">
        <f t="shared" si="50"/>
        <v>0</v>
      </c>
      <c r="AJ113" s="104">
        <f t="shared" si="50"/>
        <v>0</v>
      </c>
      <c r="AK113" s="103">
        <f t="shared" si="50"/>
        <v>7200</v>
      </c>
      <c r="AL113" s="104">
        <f t="shared" si="50"/>
        <v>0</v>
      </c>
      <c r="AM113" s="104">
        <f t="shared" si="50"/>
        <v>0</v>
      </c>
      <c r="AN113" s="104">
        <f t="shared" si="50"/>
        <v>0</v>
      </c>
      <c r="AO113" s="104">
        <f t="shared" si="50"/>
        <v>0</v>
      </c>
      <c r="AP113" s="103">
        <f t="shared" si="50"/>
        <v>7200</v>
      </c>
      <c r="AQ113" s="104">
        <f t="shared" si="50"/>
        <v>0</v>
      </c>
      <c r="AR113" s="104">
        <f t="shared" si="50"/>
        <v>0</v>
      </c>
      <c r="AS113" s="104">
        <f t="shared" si="50"/>
        <v>0</v>
      </c>
      <c r="AT113" s="104">
        <f t="shared" si="50"/>
        <v>0</v>
      </c>
    </row>
    <row r="114" spans="1:46" ht="30" hidden="1" customHeight="1" x14ac:dyDescent="0.25">
      <c r="A114" s="115"/>
      <c r="B114" s="106"/>
      <c r="C114" s="107"/>
      <c r="D114" s="108"/>
      <c r="E114" s="108"/>
      <c r="F114" s="113"/>
      <c r="G114" s="113"/>
      <c r="H114" s="111">
        <f t="shared" si="48"/>
        <v>0</v>
      </c>
      <c r="I114" s="112"/>
      <c r="J114" s="112"/>
      <c r="K114" s="112"/>
      <c r="L114" s="250"/>
      <c r="M114" s="251"/>
      <c r="N114" s="252"/>
      <c r="P114" s="249"/>
      <c r="Q114" s="104">
        <f t="shared" ref="Q114:AT114" si="51">IF(Q$32&lt;$I114,0,IF(Q$32=$I114,$H114,IF(Q$32&gt;((($J114-1)*$K114)+$I114),0,IF(ROUND((Q$32-$I114)/$K114,0)=ROUND((Q$32-$I114)/$K114,1),$H114,0))))</f>
        <v>0</v>
      </c>
      <c r="R114" s="104">
        <f t="shared" si="51"/>
        <v>0</v>
      </c>
      <c r="S114" s="104">
        <f t="shared" si="51"/>
        <v>0</v>
      </c>
      <c r="T114" s="104">
        <f t="shared" si="51"/>
        <v>0</v>
      </c>
      <c r="U114" s="104">
        <f t="shared" si="51"/>
        <v>0</v>
      </c>
      <c r="V114" s="104">
        <f t="shared" si="51"/>
        <v>0</v>
      </c>
      <c r="W114" s="104">
        <f t="shared" si="51"/>
        <v>0</v>
      </c>
      <c r="X114" s="104">
        <f t="shared" si="51"/>
        <v>0</v>
      </c>
      <c r="Y114" s="104">
        <f t="shared" si="51"/>
        <v>0</v>
      </c>
      <c r="Z114" s="104">
        <f t="shared" si="51"/>
        <v>0</v>
      </c>
      <c r="AA114" s="104">
        <f t="shared" si="51"/>
        <v>0</v>
      </c>
      <c r="AB114" s="104">
        <f t="shared" si="51"/>
        <v>0</v>
      </c>
      <c r="AC114" s="104">
        <f t="shared" si="51"/>
        <v>0</v>
      </c>
      <c r="AD114" s="104">
        <f t="shared" si="51"/>
        <v>0</v>
      </c>
      <c r="AE114" s="104">
        <f t="shared" si="51"/>
        <v>0</v>
      </c>
      <c r="AF114" s="104">
        <f t="shared" si="51"/>
        <v>0</v>
      </c>
      <c r="AG114" s="104">
        <f t="shared" si="51"/>
        <v>0</v>
      </c>
      <c r="AH114" s="104">
        <f t="shared" si="51"/>
        <v>0</v>
      </c>
      <c r="AI114" s="104">
        <f t="shared" si="51"/>
        <v>0</v>
      </c>
      <c r="AJ114" s="104">
        <f t="shared" si="51"/>
        <v>0</v>
      </c>
      <c r="AK114" s="104">
        <f t="shared" si="51"/>
        <v>0</v>
      </c>
      <c r="AL114" s="104">
        <f t="shared" si="51"/>
        <v>0</v>
      </c>
      <c r="AM114" s="104">
        <f t="shared" si="51"/>
        <v>0</v>
      </c>
      <c r="AN114" s="104">
        <f t="shared" si="51"/>
        <v>0</v>
      </c>
      <c r="AO114" s="104">
        <f t="shared" si="51"/>
        <v>0</v>
      </c>
      <c r="AP114" s="104">
        <f t="shared" si="51"/>
        <v>0</v>
      </c>
      <c r="AQ114" s="104">
        <f t="shared" si="51"/>
        <v>0</v>
      </c>
      <c r="AR114" s="104">
        <f t="shared" si="51"/>
        <v>0</v>
      </c>
      <c r="AS114" s="104">
        <f t="shared" si="51"/>
        <v>0</v>
      </c>
      <c r="AT114" s="104">
        <f t="shared" si="51"/>
        <v>0</v>
      </c>
    </row>
    <row r="115" spans="1:46" ht="30" hidden="1" customHeight="1" x14ac:dyDescent="0.25">
      <c r="A115" s="105"/>
      <c r="B115" s="106"/>
      <c r="C115" s="107"/>
      <c r="D115" s="108"/>
      <c r="E115" s="116"/>
      <c r="F115" s="113"/>
      <c r="G115" s="113"/>
      <c r="H115" s="111">
        <f t="shared" si="48"/>
        <v>0</v>
      </c>
      <c r="I115" s="112"/>
      <c r="J115" s="112"/>
      <c r="K115" s="112"/>
      <c r="L115" s="250"/>
      <c r="M115" s="251"/>
      <c r="N115" s="252"/>
      <c r="P115" s="249"/>
      <c r="Q115" s="104">
        <f t="shared" ref="Q115:AT115" si="52">IF(Q$32&lt;$I115,0,IF(Q$32=$I115,$H115,IF(Q$32&gt;((($J115-1)*$K115)+$I115),0,IF(ROUND((Q$32-$I115)/$K115,0)=ROUND((Q$32-$I115)/$K115,1),$H115,0))))</f>
        <v>0</v>
      </c>
      <c r="R115" s="104">
        <f t="shared" si="52"/>
        <v>0</v>
      </c>
      <c r="S115" s="104">
        <f t="shared" si="52"/>
        <v>0</v>
      </c>
      <c r="T115" s="104">
        <f t="shared" si="52"/>
        <v>0</v>
      </c>
      <c r="U115" s="104">
        <f t="shared" si="52"/>
        <v>0</v>
      </c>
      <c r="V115" s="104">
        <f t="shared" si="52"/>
        <v>0</v>
      </c>
      <c r="W115" s="104">
        <f t="shared" si="52"/>
        <v>0</v>
      </c>
      <c r="X115" s="104">
        <f t="shared" si="52"/>
        <v>0</v>
      </c>
      <c r="Y115" s="104">
        <f t="shared" si="52"/>
        <v>0</v>
      </c>
      <c r="Z115" s="104">
        <f t="shared" si="52"/>
        <v>0</v>
      </c>
      <c r="AA115" s="104">
        <f t="shared" si="52"/>
        <v>0</v>
      </c>
      <c r="AB115" s="104">
        <f t="shared" si="52"/>
        <v>0</v>
      </c>
      <c r="AC115" s="104">
        <f t="shared" si="52"/>
        <v>0</v>
      </c>
      <c r="AD115" s="104">
        <f t="shared" si="52"/>
        <v>0</v>
      </c>
      <c r="AE115" s="104">
        <f t="shared" si="52"/>
        <v>0</v>
      </c>
      <c r="AF115" s="104">
        <f t="shared" si="52"/>
        <v>0</v>
      </c>
      <c r="AG115" s="104">
        <f t="shared" si="52"/>
        <v>0</v>
      </c>
      <c r="AH115" s="104">
        <f t="shared" si="52"/>
        <v>0</v>
      </c>
      <c r="AI115" s="104">
        <f t="shared" si="52"/>
        <v>0</v>
      </c>
      <c r="AJ115" s="104">
        <f t="shared" si="52"/>
        <v>0</v>
      </c>
      <c r="AK115" s="104">
        <f t="shared" si="52"/>
        <v>0</v>
      </c>
      <c r="AL115" s="104">
        <f t="shared" si="52"/>
        <v>0</v>
      </c>
      <c r="AM115" s="104">
        <f t="shared" si="52"/>
        <v>0</v>
      </c>
      <c r="AN115" s="104">
        <f t="shared" si="52"/>
        <v>0</v>
      </c>
      <c r="AO115" s="104">
        <f t="shared" si="52"/>
        <v>0</v>
      </c>
      <c r="AP115" s="104">
        <f t="shared" si="52"/>
        <v>0</v>
      </c>
      <c r="AQ115" s="104">
        <f t="shared" si="52"/>
        <v>0</v>
      </c>
      <c r="AR115" s="104">
        <f t="shared" si="52"/>
        <v>0</v>
      </c>
      <c r="AS115" s="104">
        <f t="shared" si="52"/>
        <v>0</v>
      </c>
      <c r="AT115" s="104">
        <f t="shared" si="52"/>
        <v>0</v>
      </c>
    </row>
    <row r="116" spans="1:46" ht="30" hidden="1" customHeight="1" x14ac:dyDescent="0.25">
      <c r="A116" s="105"/>
      <c r="B116" s="106"/>
      <c r="C116" s="107"/>
      <c r="D116" s="108"/>
      <c r="E116" s="108"/>
      <c r="F116" s="113"/>
      <c r="G116" s="113"/>
      <c r="H116" s="111">
        <f t="shared" si="48"/>
        <v>0</v>
      </c>
      <c r="I116" s="112"/>
      <c r="J116" s="112"/>
      <c r="K116" s="112"/>
      <c r="L116" s="250"/>
      <c r="M116" s="251"/>
      <c r="N116" s="252"/>
      <c r="P116" s="249"/>
      <c r="Q116" s="104">
        <f t="shared" ref="Q116:AT116" si="53">IF(Q$32&lt;$I116,0,IF(Q$32=$I116,$H116,IF(Q$32&gt;((($J116-1)*$K116)+$I116),0,IF(ROUND((Q$32-$I116)/$K116,0)=ROUND((Q$32-$I116)/$K116,1),$H116,0))))</f>
        <v>0</v>
      </c>
      <c r="R116" s="104">
        <f t="shared" si="53"/>
        <v>0</v>
      </c>
      <c r="S116" s="104">
        <f t="shared" si="53"/>
        <v>0</v>
      </c>
      <c r="T116" s="104">
        <f t="shared" si="53"/>
        <v>0</v>
      </c>
      <c r="U116" s="104">
        <f t="shared" si="53"/>
        <v>0</v>
      </c>
      <c r="V116" s="104">
        <f t="shared" si="53"/>
        <v>0</v>
      </c>
      <c r="W116" s="104">
        <f t="shared" si="53"/>
        <v>0</v>
      </c>
      <c r="X116" s="104">
        <f t="shared" si="53"/>
        <v>0</v>
      </c>
      <c r="Y116" s="104">
        <f t="shared" si="53"/>
        <v>0</v>
      </c>
      <c r="Z116" s="104">
        <f t="shared" si="53"/>
        <v>0</v>
      </c>
      <c r="AA116" s="104">
        <f t="shared" si="53"/>
        <v>0</v>
      </c>
      <c r="AB116" s="104">
        <f t="shared" si="53"/>
        <v>0</v>
      </c>
      <c r="AC116" s="104">
        <f t="shared" si="53"/>
        <v>0</v>
      </c>
      <c r="AD116" s="104">
        <f t="shared" si="53"/>
        <v>0</v>
      </c>
      <c r="AE116" s="104">
        <f t="shared" si="53"/>
        <v>0</v>
      </c>
      <c r="AF116" s="104">
        <f t="shared" si="53"/>
        <v>0</v>
      </c>
      <c r="AG116" s="104">
        <f t="shared" si="53"/>
        <v>0</v>
      </c>
      <c r="AH116" s="104">
        <f t="shared" si="53"/>
        <v>0</v>
      </c>
      <c r="AI116" s="104">
        <f t="shared" si="53"/>
        <v>0</v>
      </c>
      <c r="AJ116" s="104">
        <f t="shared" si="53"/>
        <v>0</v>
      </c>
      <c r="AK116" s="104">
        <f t="shared" si="53"/>
        <v>0</v>
      </c>
      <c r="AL116" s="104">
        <f t="shared" si="53"/>
        <v>0</v>
      </c>
      <c r="AM116" s="104">
        <f t="shared" si="53"/>
        <v>0</v>
      </c>
      <c r="AN116" s="104">
        <f t="shared" si="53"/>
        <v>0</v>
      </c>
      <c r="AO116" s="104">
        <f t="shared" si="53"/>
        <v>0</v>
      </c>
      <c r="AP116" s="104">
        <f t="shared" si="53"/>
        <v>0</v>
      </c>
      <c r="AQ116" s="104">
        <f t="shared" si="53"/>
        <v>0</v>
      </c>
      <c r="AR116" s="104">
        <f t="shared" si="53"/>
        <v>0</v>
      </c>
      <c r="AS116" s="104">
        <f t="shared" si="53"/>
        <v>0</v>
      </c>
      <c r="AT116" s="104">
        <f t="shared" si="53"/>
        <v>0</v>
      </c>
    </row>
    <row r="117" spans="1:46" ht="30" hidden="1" customHeight="1" x14ac:dyDescent="0.25">
      <c r="A117" s="105"/>
      <c r="B117" s="106"/>
      <c r="C117" s="107"/>
      <c r="D117" s="108"/>
      <c r="E117" s="108"/>
      <c r="F117" s="113"/>
      <c r="G117" s="113"/>
      <c r="H117" s="111">
        <f t="shared" si="48"/>
        <v>0</v>
      </c>
      <c r="I117" s="112"/>
      <c r="J117" s="112"/>
      <c r="K117" s="112"/>
      <c r="L117" s="250"/>
      <c r="M117" s="251"/>
      <c r="N117" s="252"/>
      <c r="P117" s="249"/>
      <c r="Q117" s="104">
        <f t="shared" ref="Q117:AT117" si="54">IF(Q$32&lt;$I117,0,IF(Q$32=$I117,$H117,IF(Q$32&gt;((($J117-1)*$K117)+$I117),0,IF(ROUND((Q$32-$I117)/$K117,0)=ROUND((Q$32-$I117)/$K117,1),$H117,0))))</f>
        <v>0</v>
      </c>
      <c r="R117" s="104">
        <f t="shared" si="54"/>
        <v>0</v>
      </c>
      <c r="S117" s="104">
        <f t="shared" si="54"/>
        <v>0</v>
      </c>
      <c r="T117" s="104">
        <f t="shared" si="54"/>
        <v>0</v>
      </c>
      <c r="U117" s="104">
        <f t="shared" si="54"/>
        <v>0</v>
      </c>
      <c r="V117" s="104">
        <f t="shared" si="54"/>
        <v>0</v>
      </c>
      <c r="W117" s="104">
        <f t="shared" si="54"/>
        <v>0</v>
      </c>
      <c r="X117" s="104">
        <f t="shared" si="54"/>
        <v>0</v>
      </c>
      <c r="Y117" s="104">
        <f t="shared" si="54"/>
        <v>0</v>
      </c>
      <c r="Z117" s="104">
        <f t="shared" si="54"/>
        <v>0</v>
      </c>
      <c r="AA117" s="104">
        <f t="shared" si="54"/>
        <v>0</v>
      </c>
      <c r="AB117" s="104">
        <f t="shared" si="54"/>
        <v>0</v>
      </c>
      <c r="AC117" s="104">
        <f t="shared" si="54"/>
        <v>0</v>
      </c>
      <c r="AD117" s="104">
        <f t="shared" si="54"/>
        <v>0</v>
      </c>
      <c r="AE117" s="104">
        <f t="shared" si="54"/>
        <v>0</v>
      </c>
      <c r="AF117" s="104">
        <f t="shared" si="54"/>
        <v>0</v>
      </c>
      <c r="AG117" s="104">
        <f t="shared" si="54"/>
        <v>0</v>
      </c>
      <c r="AH117" s="104">
        <f t="shared" si="54"/>
        <v>0</v>
      </c>
      <c r="AI117" s="104">
        <f t="shared" si="54"/>
        <v>0</v>
      </c>
      <c r="AJ117" s="104">
        <f t="shared" si="54"/>
        <v>0</v>
      </c>
      <c r="AK117" s="104">
        <f t="shared" si="54"/>
        <v>0</v>
      </c>
      <c r="AL117" s="104">
        <f t="shared" si="54"/>
        <v>0</v>
      </c>
      <c r="AM117" s="104">
        <f t="shared" si="54"/>
        <v>0</v>
      </c>
      <c r="AN117" s="104">
        <f t="shared" si="54"/>
        <v>0</v>
      </c>
      <c r="AO117" s="104">
        <f t="shared" si="54"/>
        <v>0</v>
      </c>
      <c r="AP117" s="104">
        <f t="shared" si="54"/>
        <v>0</v>
      </c>
      <c r="AQ117" s="104">
        <f t="shared" si="54"/>
        <v>0</v>
      </c>
      <c r="AR117" s="104">
        <f t="shared" si="54"/>
        <v>0</v>
      </c>
      <c r="AS117" s="104">
        <f t="shared" si="54"/>
        <v>0</v>
      </c>
      <c r="AT117" s="104">
        <f t="shared" si="54"/>
        <v>0</v>
      </c>
    </row>
    <row r="118" spans="1:46" ht="30" hidden="1" customHeight="1" x14ac:dyDescent="0.25">
      <c r="A118" s="105"/>
      <c r="B118" s="106"/>
      <c r="C118" s="107"/>
      <c r="D118" s="108"/>
      <c r="E118" s="108"/>
      <c r="F118" s="113"/>
      <c r="G118" s="113"/>
      <c r="H118" s="111">
        <f t="shared" si="48"/>
        <v>0</v>
      </c>
      <c r="I118" s="112"/>
      <c r="J118" s="112"/>
      <c r="K118" s="112"/>
      <c r="L118" s="250"/>
      <c r="M118" s="251"/>
      <c r="N118" s="252"/>
      <c r="P118" s="249"/>
      <c r="Q118" s="104">
        <f t="shared" ref="Q118:AT118" si="55">IF(Q$32&lt;$I118,0,IF(Q$32=$I118,$H118,IF(Q$32&gt;((($J118-1)*$K118)+$I118),0,IF(ROUND((Q$32-$I118)/$K118,0)=ROUND((Q$32-$I118)/$K118,1),$H118,0))))</f>
        <v>0</v>
      </c>
      <c r="R118" s="104">
        <f t="shared" si="55"/>
        <v>0</v>
      </c>
      <c r="S118" s="104">
        <f t="shared" si="55"/>
        <v>0</v>
      </c>
      <c r="T118" s="104">
        <f t="shared" si="55"/>
        <v>0</v>
      </c>
      <c r="U118" s="104">
        <f t="shared" si="55"/>
        <v>0</v>
      </c>
      <c r="V118" s="104">
        <f t="shared" si="55"/>
        <v>0</v>
      </c>
      <c r="W118" s="104">
        <f t="shared" si="55"/>
        <v>0</v>
      </c>
      <c r="X118" s="104">
        <f t="shared" si="55"/>
        <v>0</v>
      </c>
      <c r="Y118" s="104">
        <f t="shared" si="55"/>
        <v>0</v>
      </c>
      <c r="Z118" s="104">
        <f t="shared" si="55"/>
        <v>0</v>
      </c>
      <c r="AA118" s="104">
        <f t="shared" si="55"/>
        <v>0</v>
      </c>
      <c r="AB118" s="104">
        <f t="shared" si="55"/>
        <v>0</v>
      </c>
      <c r="AC118" s="104">
        <f t="shared" si="55"/>
        <v>0</v>
      </c>
      <c r="AD118" s="104">
        <f t="shared" si="55"/>
        <v>0</v>
      </c>
      <c r="AE118" s="104">
        <f t="shared" si="55"/>
        <v>0</v>
      </c>
      <c r="AF118" s="104">
        <f t="shared" si="55"/>
        <v>0</v>
      </c>
      <c r="AG118" s="104">
        <f t="shared" si="55"/>
        <v>0</v>
      </c>
      <c r="AH118" s="104">
        <f t="shared" si="55"/>
        <v>0</v>
      </c>
      <c r="AI118" s="104">
        <f t="shared" si="55"/>
        <v>0</v>
      </c>
      <c r="AJ118" s="104">
        <f t="shared" si="55"/>
        <v>0</v>
      </c>
      <c r="AK118" s="104">
        <f t="shared" si="55"/>
        <v>0</v>
      </c>
      <c r="AL118" s="104">
        <f t="shared" si="55"/>
        <v>0</v>
      </c>
      <c r="AM118" s="104">
        <f t="shared" si="55"/>
        <v>0</v>
      </c>
      <c r="AN118" s="104">
        <f t="shared" si="55"/>
        <v>0</v>
      </c>
      <c r="AO118" s="104">
        <f t="shared" si="55"/>
        <v>0</v>
      </c>
      <c r="AP118" s="104">
        <f t="shared" si="55"/>
        <v>0</v>
      </c>
      <c r="AQ118" s="104">
        <f t="shared" si="55"/>
        <v>0</v>
      </c>
      <c r="AR118" s="104">
        <f t="shared" si="55"/>
        <v>0</v>
      </c>
      <c r="AS118" s="104">
        <f t="shared" si="55"/>
        <v>0</v>
      </c>
      <c r="AT118" s="104">
        <f t="shared" si="55"/>
        <v>0</v>
      </c>
    </row>
    <row r="119" spans="1:46" ht="30" hidden="1" customHeight="1" x14ac:dyDescent="0.25">
      <c r="A119" s="105"/>
      <c r="B119" s="106"/>
      <c r="C119" s="107"/>
      <c r="D119" s="108"/>
      <c r="E119" s="108"/>
      <c r="F119" s="113"/>
      <c r="G119" s="113"/>
      <c r="H119" s="111">
        <f t="shared" si="48"/>
        <v>0</v>
      </c>
      <c r="I119" s="112"/>
      <c r="J119" s="112"/>
      <c r="K119" s="112"/>
      <c r="L119" s="250"/>
      <c r="M119" s="251"/>
      <c r="N119" s="252"/>
      <c r="P119" s="249"/>
      <c r="Q119" s="104">
        <f t="shared" ref="Q119:AT119" si="56">IF(Q$32&lt;$I119,0,IF(Q$32=$I119,$H119,IF(Q$32&gt;((($J119-1)*$K119)+$I119),0,IF(ROUND((Q$32-$I119)/$K119,0)=ROUND((Q$32-$I119)/$K119,1),$H119,0))))</f>
        <v>0</v>
      </c>
      <c r="R119" s="104">
        <f t="shared" si="56"/>
        <v>0</v>
      </c>
      <c r="S119" s="104">
        <f t="shared" si="56"/>
        <v>0</v>
      </c>
      <c r="T119" s="104">
        <f t="shared" si="56"/>
        <v>0</v>
      </c>
      <c r="U119" s="104">
        <f t="shared" si="56"/>
        <v>0</v>
      </c>
      <c r="V119" s="104">
        <f t="shared" si="56"/>
        <v>0</v>
      </c>
      <c r="W119" s="104">
        <f t="shared" si="56"/>
        <v>0</v>
      </c>
      <c r="X119" s="104">
        <f t="shared" si="56"/>
        <v>0</v>
      </c>
      <c r="Y119" s="104">
        <f t="shared" si="56"/>
        <v>0</v>
      </c>
      <c r="Z119" s="104">
        <f t="shared" si="56"/>
        <v>0</v>
      </c>
      <c r="AA119" s="104">
        <f t="shared" si="56"/>
        <v>0</v>
      </c>
      <c r="AB119" s="104">
        <f t="shared" si="56"/>
        <v>0</v>
      </c>
      <c r="AC119" s="104">
        <f t="shared" si="56"/>
        <v>0</v>
      </c>
      <c r="AD119" s="104">
        <f t="shared" si="56"/>
        <v>0</v>
      </c>
      <c r="AE119" s="104">
        <f t="shared" si="56"/>
        <v>0</v>
      </c>
      <c r="AF119" s="104">
        <f t="shared" si="56"/>
        <v>0</v>
      </c>
      <c r="AG119" s="104">
        <f t="shared" si="56"/>
        <v>0</v>
      </c>
      <c r="AH119" s="104">
        <f t="shared" si="56"/>
        <v>0</v>
      </c>
      <c r="AI119" s="104">
        <f t="shared" si="56"/>
        <v>0</v>
      </c>
      <c r="AJ119" s="104">
        <f t="shared" si="56"/>
        <v>0</v>
      </c>
      <c r="AK119" s="104">
        <f t="shared" si="56"/>
        <v>0</v>
      </c>
      <c r="AL119" s="104">
        <f t="shared" si="56"/>
        <v>0</v>
      </c>
      <c r="AM119" s="104">
        <f t="shared" si="56"/>
        <v>0</v>
      </c>
      <c r="AN119" s="104">
        <f t="shared" si="56"/>
        <v>0</v>
      </c>
      <c r="AO119" s="104">
        <f t="shared" si="56"/>
        <v>0</v>
      </c>
      <c r="AP119" s="104">
        <f t="shared" si="56"/>
        <v>0</v>
      </c>
      <c r="AQ119" s="104">
        <f t="shared" si="56"/>
        <v>0</v>
      </c>
      <c r="AR119" s="104">
        <f t="shared" si="56"/>
        <v>0</v>
      </c>
      <c r="AS119" s="104">
        <f t="shared" si="56"/>
        <v>0</v>
      </c>
      <c r="AT119" s="104">
        <f t="shared" si="56"/>
        <v>0</v>
      </c>
    </row>
    <row r="120" spans="1:46" ht="30" hidden="1" customHeight="1" x14ac:dyDescent="0.25">
      <c r="A120" s="105"/>
      <c r="B120" s="106"/>
      <c r="C120" s="107"/>
      <c r="D120" s="108"/>
      <c r="E120" s="109"/>
      <c r="F120" s="113"/>
      <c r="G120" s="113"/>
      <c r="H120" s="111">
        <f t="shared" si="48"/>
        <v>0</v>
      </c>
      <c r="I120" s="112"/>
      <c r="J120" s="112"/>
      <c r="K120" s="112"/>
      <c r="L120" s="250"/>
      <c r="M120" s="251"/>
      <c r="N120" s="252"/>
      <c r="P120" s="249"/>
      <c r="Q120" s="104">
        <f t="shared" ref="Q120:AT120" si="57">IF(Q$32&lt;$I120,0,IF(Q$32=$I120,$H120,IF(Q$32&gt;((($J120-1)*$K120)+$I120),0,IF(ROUND((Q$32-$I120)/$K120,0)=ROUND((Q$32-$I120)/$K120,1),$H120,0))))</f>
        <v>0</v>
      </c>
      <c r="R120" s="104">
        <f t="shared" si="57"/>
        <v>0</v>
      </c>
      <c r="S120" s="104">
        <f t="shared" si="57"/>
        <v>0</v>
      </c>
      <c r="T120" s="104">
        <f t="shared" si="57"/>
        <v>0</v>
      </c>
      <c r="U120" s="104">
        <f t="shared" si="57"/>
        <v>0</v>
      </c>
      <c r="V120" s="104">
        <f t="shared" si="57"/>
        <v>0</v>
      </c>
      <c r="W120" s="104">
        <f t="shared" si="57"/>
        <v>0</v>
      </c>
      <c r="X120" s="104">
        <f t="shared" si="57"/>
        <v>0</v>
      </c>
      <c r="Y120" s="104">
        <f t="shared" si="57"/>
        <v>0</v>
      </c>
      <c r="Z120" s="104">
        <f t="shared" si="57"/>
        <v>0</v>
      </c>
      <c r="AA120" s="104">
        <f t="shared" si="57"/>
        <v>0</v>
      </c>
      <c r="AB120" s="104">
        <f t="shared" si="57"/>
        <v>0</v>
      </c>
      <c r="AC120" s="104">
        <f t="shared" si="57"/>
        <v>0</v>
      </c>
      <c r="AD120" s="104">
        <f t="shared" si="57"/>
        <v>0</v>
      </c>
      <c r="AE120" s="104">
        <f t="shared" si="57"/>
        <v>0</v>
      </c>
      <c r="AF120" s="104">
        <f t="shared" si="57"/>
        <v>0</v>
      </c>
      <c r="AG120" s="104">
        <f t="shared" si="57"/>
        <v>0</v>
      </c>
      <c r="AH120" s="104">
        <f t="shared" si="57"/>
        <v>0</v>
      </c>
      <c r="AI120" s="104">
        <f t="shared" si="57"/>
        <v>0</v>
      </c>
      <c r="AJ120" s="104">
        <f t="shared" si="57"/>
        <v>0</v>
      </c>
      <c r="AK120" s="104">
        <f t="shared" si="57"/>
        <v>0</v>
      </c>
      <c r="AL120" s="104">
        <f t="shared" si="57"/>
        <v>0</v>
      </c>
      <c r="AM120" s="104">
        <f t="shared" si="57"/>
        <v>0</v>
      </c>
      <c r="AN120" s="104">
        <f t="shared" si="57"/>
        <v>0</v>
      </c>
      <c r="AO120" s="104">
        <f t="shared" si="57"/>
        <v>0</v>
      </c>
      <c r="AP120" s="104">
        <f t="shared" si="57"/>
        <v>0</v>
      </c>
      <c r="AQ120" s="104">
        <f t="shared" si="57"/>
        <v>0</v>
      </c>
      <c r="AR120" s="104">
        <f t="shared" si="57"/>
        <v>0</v>
      </c>
      <c r="AS120" s="104">
        <f t="shared" si="57"/>
        <v>0</v>
      </c>
      <c r="AT120" s="104">
        <f t="shared" si="57"/>
        <v>0</v>
      </c>
    </row>
    <row r="121" spans="1:46" ht="30" hidden="1" customHeight="1" x14ac:dyDescent="0.25">
      <c r="A121" s="105"/>
      <c r="B121" s="106"/>
      <c r="C121" s="107"/>
      <c r="D121" s="108"/>
      <c r="E121" s="108"/>
      <c r="F121" s="113"/>
      <c r="G121" s="113"/>
      <c r="H121" s="111">
        <f t="shared" si="48"/>
        <v>0</v>
      </c>
      <c r="I121" s="112"/>
      <c r="J121" s="112"/>
      <c r="K121" s="112"/>
      <c r="L121" s="250"/>
      <c r="M121" s="251"/>
      <c r="N121" s="252"/>
      <c r="P121" s="249"/>
      <c r="Q121" s="104">
        <f t="shared" ref="Q121:AT121" si="58">IF(Q$32&lt;$I121,0,IF(Q$32=$I121,$H121,IF(Q$32&gt;((($J121-1)*$K121)+$I121),0,IF(ROUND((Q$32-$I121)/$K121,0)=ROUND((Q$32-$I121)/$K121,1),$H121,0))))</f>
        <v>0</v>
      </c>
      <c r="R121" s="104">
        <f t="shared" si="58"/>
        <v>0</v>
      </c>
      <c r="S121" s="104">
        <f t="shared" si="58"/>
        <v>0</v>
      </c>
      <c r="T121" s="104">
        <f t="shared" si="58"/>
        <v>0</v>
      </c>
      <c r="U121" s="104">
        <f t="shared" si="58"/>
        <v>0</v>
      </c>
      <c r="V121" s="104">
        <f t="shared" si="58"/>
        <v>0</v>
      </c>
      <c r="W121" s="104">
        <f t="shared" si="58"/>
        <v>0</v>
      </c>
      <c r="X121" s="104">
        <f t="shared" si="58"/>
        <v>0</v>
      </c>
      <c r="Y121" s="104">
        <f t="shared" si="58"/>
        <v>0</v>
      </c>
      <c r="Z121" s="104">
        <f t="shared" si="58"/>
        <v>0</v>
      </c>
      <c r="AA121" s="104">
        <f t="shared" si="58"/>
        <v>0</v>
      </c>
      <c r="AB121" s="104">
        <f t="shared" si="58"/>
        <v>0</v>
      </c>
      <c r="AC121" s="104">
        <f t="shared" si="58"/>
        <v>0</v>
      </c>
      <c r="AD121" s="104">
        <f t="shared" si="58"/>
        <v>0</v>
      </c>
      <c r="AE121" s="104">
        <f t="shared" si="58"/>
        <v>0</v>
      </c>
      <c r="AF121" s="104">
        <f t="shared" si="58"/>
        <v>0</v>
      </c>
      <c r="AG121" s="104">
        <f t="shared" si="58"/>
        <v>0</v>
      </c>
      <c r="AH121" s="104">
        <f t="shared" si="58"/>
        <v>0</v>
      </c>
      <c r="AI121" s="104">
        <f t="shared" si="58"/>
        <v>0</v>
      </c>
      <c r="AJ121" s="104">
        <f t="shared" si="58"/>
        <v>0</v>
      </c>
      <c r="AK121" s="104">
        <f t="shared" si="58"/>
        <v>0</v>
      </c>
      <c r="AL121" s="104">
        <f t="shared" si="58"/>
        <v>0</v>
      </c>
      <c r="AM121" s="104">
        <f t="shared" si="58"/>
        <v>0</v>
      </c>
      <c r="AN121" s="104">
        <f t="shared" si="58"/>
        <v>0</v>
      </c>
      <c r="AO121" s="104">
        <f t="shared" si="58"/>
        <v>0</v>
      </c>
      <c r="AP121" s="104">
        <f t="shared" si="58"/>
        <v>0</v>
      </c>
      <c r="AQ121" s="104">
        <f t="shared" si="58"/>
        <v>0</v>
      </c>
      <c r="AR121" s="104">
        <f t="shared" si="58"/>
        <v>0</v>
      </c>
      <c r="AS121" s="104">
        <f t="shared" si="58"/>
        <v>0</v>
      </c>
      <c r="AT121" s="104">
        <f t="shared" si="58"/>
        <v>0</v>
      </c>
    </row>
    <row r="122" spans="1:46" ht="30" hidden="1" customHeight="1" x14ac:dyDescent="0.25">
      <c r="A122" s="117"/>
      <c r="B122" s="118"/>
      <c r="C122" s="119"/>
      <c r="D122" s="120"/>
      <c r="E122" s="120"/>
      <c r="F122" s="121"/>
      <c r="G122" s="121"/>
      <c r="H122" s="122">
        <f t="shared" si="48"/>
        <v>0</v>
      </c>
      <c r="I122" s="123"/>
      <c r="J122" s="123"/>
      <c r="K122" s="123"/>
      <c r="L122" s="253"/>
      <c r="M122" s="254"/>
      <c r="N122" s="255"/>
      <c r="P122" s="249"/>
      <c r="Q122" s="104">
        <f t="shared" ref="Q122:AT122" si="59">IF(Q$32&lt;$I122,0,IF(Q$32=$I122,$H122,IF(Q$32&gt;((($J122-1)*$K122)+$I122),0,IF(ROUND((Q$32-$I122)/$K122,0)=ROUND((Q$32-$I122)/$K122,1),$H122,0))))</f>
        <v>0</v>
      </c>
      <c r="R122" s="104">
        <f t="shared" si="59"/>
        <v>0</v>
      </c>
      <c r="S122" s="104">
        <f t="shared" si="59"/>
        <v>0</v>
      </c>
      <c r="T122" s="104">
        <f t="shared" si="59"/>
        <v>0</v>
      </c>
      <c r="U122" s="104">
        <f t="shared" si="59"/>
        <v>0</v>
      </c>
      <c r="V122" s="104">
        <f t="shared" si="59"/>
        <v>0</v>
      </c>
      <c r="W122" s="104">
        <f t="shared" si="59"/>
        <v>0</v>
      </c>
      <c r="X122" s="104">
        <f t="shared" si="59"/>
        <v>0</v>
      </c>
      <c r="Y122" s="104">
        <f t="shared" si="59"/>
        <v>0</v>
      </c>
      <c r="Z122" s="104">
        <f t="shared" si="59"/>
        <v>0</v>
      </c>
      <c r="AA122" s="104">
        <f t="shared" si="59"/>
        <v>0</v>
      </c>
      <c r="AB122" s="104">
        <f t="shared" si="59"/>
        <v>0</v>
      </c>
      <c r="AC122" s="104">
        <f t="shared" si="59"/>
        <v>0</v>
      </c>
      <c r="AD122" s="104">
        <f t="shared" si="59"/>
        <v>0</v>
      </c>
      <c r="AE122" s="104">
        <f t="shared" si="59"/>
        <v>0</v>
      </c>
      <c r="AF122" s="104">
        <f t="shared" si="59"/>
        <v>0</v>
      </c>
      <c r="AG122" s="104">
        <f t="shared" si="59"/>
        <v>0</v>
      </c>
      <c r="AH122" s="104">
        <f t="shared" si="59"/>
        <v>0</v>
      </c>
      <c r="AI122" s="104">
        <f t="shared" si="59"/>
        <v>0</v>
      </c>
      <c r="AJ122" s="104">
        <f t="shared" si="59"/>
        <v>0</v>
      </c>
      <c r="AK122" s="104">
        <f t="shared" si="59"/>
        <v>0</v>
      </c>
      <c r="AL122" s="104">
        <f t="shared" si="59"/>
        <v>0</v>
      </c>
      <c r="AM122" s="104">
        <f t="shared" si="59"/>
        <v>0</v>
      </c>
      <c r="AN122" s="104">
        <f t="shared" si="59"/>
        <v>0</v>
      </c>
      <c r="AO122" s="104">
        <f t="shared" si="59"/>
        <v>0</v>
      </c>
      <c r="AP122" s="104">
        <f t="shared" si="59"/>
        <v>0</v>
      </c>
      <c r="AQ122" s="104">
        <f t="shared" si="59"/>
        <v>0</v>
      </c>
      <c r="AR122" s="104">
        <f t="shared" si="59"/>
        <v>0</v>
      </c>
      <c r="AS122" s="104">
        <f t="shared" si="59"/>
        <v>0</v>
      </c>
      <c r="AT122" s="104">
        <f t="shared" si="59"/>
        <v>0</v>
      </c>
    </row>
    <row r="123" spans="1:46" ht="30" customHeight="1" x14ac:dyDescent="0.25">
      <c r="P123" s="124" t="s">
        <v>53</v>
      </c>
      <c r="Q123" s="103">
        <f t="shared" ref="Q123:AT123" si="60">SUM(Q107:Q122)</f>
        <v>970235.6</v>
      </c>
      <c r="R123" s="103">
        <f t="shared" si="60"/>
        <v>912107.6</v>
      </c>
      <c r="S123" s="103">
        <f t="shared" si="60"/>
        <v>889007.6</v>
      </c>
      <c r="T123" s="103">
        <f t="shared" si="60"/>
        <v>889007.6</v>
      </c>
      <c r="U123" s="103">
        <f t="shared" si="60"/>
        <v>889007.6</v>
      </c>
      <c r="V123" s="103">
        <f t="shared" si="60"/>
        <v>930335.6</v>
      </c>
      <c r="W123" s="103">
        <f t="shared" si="60"/>
        <v>889007.6</v>
      </c>
      <c r="X123" s="103">
        <f t="shared" si="60"/>
        <v>889007.6</v>
      </c>
      <c r="Y123" s="103">
        <f t="shared" si="60"/>
        <v>889007.6</v>
      </c>
      <c r="Z123" s="103">
        <f t="shared" si="60"/>
        <v>889007.6</v>
      </c>
      <c r="AA123" s="103">
        <f t="shared" si="60"/>
        <v>930335.6</v>
      </c>
      <c r="AB123" s="103">
        <f t="shared" si="60"/>
        <v>889007.6</v>
      </c>
      <c r="AC123" s="103">
        <f t="shared" si="60"/>
        <v>889007.6</v>
      </c>
      <c r="AD123" s="103">
        <f t="shared" si="60"/>
        <v>889007.6</v>
      </c>
      <c r="AE123" s="103">
        <f t="shared" si="60"/>
        <v>889007.6</v>
      </c>
      <c r="AF123" s="103">
        <f t="shared" si="60"/>
        <v>930335.6</v>
      </c>
      <c r="AG123" s="103">
        <f t="shared" si="60"/>
        <v>889007.6</v>
      </c>
      <c r="AH123" s="103">
        <f t="shared" si="60"/>
        <v>889007.6</v>
      </c>
      <c r="AI123" s="103">
        <f t="shared" si="60"/>
        <v>889007.6</v>
      </c>
      <c r="AJ123" s="103">
        <f t="shared" si="60"/>
        <v>889007.6</v>
      </c>
      <c r="AK123" s="103">
        <f t="shared" si="60"/>
        <v>930335.6</v>
      </c>
      <c r="AL123" s="103">
        <f t="shared" si="60"/>
        <v>889007.6</v>
      </c>
      <c r="AM123" s="103">
        <f t="shared" si="60"/>
        <v>889007.6</v>
      </c>
      <c r="AN123" s="103">
        <f t="shared" si="60"/>
        <v>889007.6</v>
      </c>
      <c r="AO123" s="103">
        <f t="shared" si="60"/>
        <v>889007.6</v>
      </c>
      <c r="AP123" s="103">
        <f t="shared" si="60"/>
        <v>930335.6</v>
      </c>
      <c r="AQ123" s="103">
        <f t="shared" si="60"/>
        <v>889007.6</v>
      </c>
      <c r="AR123" s="103">
        <f t="shared" si="60"/>
        <v>0</v>
      </c>
      <c r="AS123" s="104">
        <f t="shared" si="60"/>
        <v>0</v>
      </c>
      <c r="AT123" s="104">
        <f t="shared" si="60"/>
        <v>0</v>
      </c>
    </row>
    <row r="124" spans="1:4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row>
    <row r="125" spans="1:46" ht="15" customHeight="1" x14ac:dyDescent="0.25">
      <c r="A125" s="269" t="s">
        <v>27</v>
      </c>
      <c r="B125" s="268"/>
      <c r="C125" s="268"/>
      <c r="D125" s="268"/>
      <c r="E125" s="268"/>
      <c r="F125" s="268"/>
      <c r="G125" s="268"/>
      <c r="H125" s="268"/>
      <c r="I125" s="268"/>
      <c r="J125" s="268"/>
      <c r="K125" s="268"/>
      <c r="L125" s="28"/>
      <c r="M125" s="29"/>
      <c r="N125" s="29"/>
      <c r="O125" s="29"/>
      <c r="P125" s="30"/>
      <c r="Q125" s="30"/>
      <c r="R125" s="30"/>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row>
    <row r="126" spans="1:46" ht="15" customHeight="1" x14ac:dyDescent="0.25">
      <c r="A126" s="32"/>
      <c r="B126" s="33"/>
      <c r="C126" s="33"/>
      <c r="D126" s="33"/>
      <c r="E126" s="33"/>
      <c r="F126" s="33"/>
      <c r="G126" s="34"/>
      <c r="H126" s="33"/>
      <c r="I126" s="33"/>
      <c r="J126" s="33"/>
      <c r="K126" s="33"/>
      <c r="L126" s="33"/>
      <c r="M126" s="33"/>
      <c r="N126" s="33"/>
      <c r="O126" s="33"/>
      <c r="P126" s="35"/>
      <c r="Q126" s="35"/>
      <c r="R126" s="35"/>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row>
    <row r="127" spans="1:46" ht="15" customHeight="1" x14ac:dyDescent="0.25">
      <c r="A127" s="37"/>
      <c r="B127" s="38"/>
      <c r="C127" s="38"/>
      <c r="D127" s="38"/>
      <c r="E127" s="38"/>
      <c r="F127" s="38"/>
      <c r="G127" s="39"/>
      <c r="H127" s="38"/>
      <c r="I127" s="38"/>
      <c r="J127" s="40"/>
      <c r="K127" s="10"/>
      <c r="L127" s="10"/>
      <c r="M127" s="10"/>
      <c r="N127" s="10"/>
      <c r="O127" s="10"/>
      <c r="P127" s="6"/>
      <c r="Q127" s="6"/>
      <c r="R127" s="6"/>
    </row>
    <row r="128" spans="1:46" ht="15" customHeight="1" x14ac:dyDescent="0.25">
      <c r="A128" s="11" t="s">
        <v>28</v>
      </c>
      <c r="B128" s="139"/>
      <c r="C128" s="12"/>
      <c r="D128" s="12"/>
      <c r="E128" s="12"/>
      <c r="F128" s="12"/>
      <c r="G128" s="206"/>
      <c r="H128" s="12"/>
      <c r="I128" s="12"/>
      <c r="J128" s="9"/>
      <c r="K128" s="10"/>
      <c r="L128" s="10"/>
      <c r="M128" s="10"/>
      <c r="N128" s="10"/>
      <c r="O128" s="10"/>
      <c r="P128" s="6"/>
      <c r="Q128" s="6"/>
      <c r="R128" s="6"/>
    </row>
    <row r="129" spans="1:46" ht="14.25" customHeight="1" x14ac:dyDescent="0.25">
      <c r="A129" s="11" t="s">
        <v>30</v>
      </c>
      <c r="B129" s="139"/>
      <c r="C129" s="8"/>
      <c r="D129" s="8"/>
      <c r="E129" s="8"/>
      <c r="F129" s="207"/>
      <c r="G129" s="8"/>
      <c r="H129" s="207"/>
      <c r="I129" s="8"/>
      <c r="J129" s="47"/>
      <c r="K129" s="48"/>
    </row>
    <row r="130" spans="1:46" ht="14.25" customHeight="1" x14ac:dyDescent="0.25">
      <c r="A130" s="11"/>
      <c r="B130" s="207"/>
      <c r="C130" s="207"/>
      <c r="D130" s="8"/>
      <c r="E130" s="207"/>
      <c r="F130" s="207"/>
      <c r="G130" s="207"/>
      <c r="H130" s="207"/>
      <c r="I130" s="207"/>
      <c r="J130" s="49"/>
      <c r="K130" s="50"/>
    </row>
    <row r="131" spans="1:46" ht="30" customHeight="1" x14ac:dyDescent="0.25">
      <c r="A131" s="51" t="s">
        <v>32</v>
      </c>
      <c r="B131" s="280" t="s">
        <v>92</v>
      </c>
      <c r="C131" s="251"/>
      <c r="D131" s="251"/>
      <c r="E131" s="251"/>
      <c r="F131" s="251"/>
      <c r="G131" s="251"/>
      <c r="H131" s="251"/>
      <c r="I131" s="257"/>
      <c r="J131" s="208"/>
      <c r="L131" s="271" t="s">
        <v>33</v>
      </c>
      <c r="M131" s="272"/>
    </row>
    <row r="132" spans="1:46" ht="15.75" customHeight="1" x14ac:dyDescent="0.25">
      <c r="A132" s="51" t="s">
        <v>34</v>
      </c>
      <c r="B132" s="312" t="s">
        <v>554</v>
      </c>
      <c r="C132" s="274"/>
      <c r="D132" s="274"/>
      <c r="E132" s="274"/>
      <c r="F132" s="274"/>
      <c r="G132" s="274"/>
      <c r="H132" s="274"/>
      <c r="I132" s="274"/>
      <c r="J132" s="208"/>
      <c r="L132" s="54" t="s">
        <v>25</v>
      </c>
      <c r="M132" s="55" t="s">
        <v>26</v>
      </c>
    </row>
    <row r="133" spans="1:46" ht="15.75" customHeight="1" x14ac:dyDescent="0.25">
      <c r="A133" s="51" t="s">
        <v>35</v>
      </c>
      <c r="B133" s="285" t="s">
        <v>555</v>
      </c>
      <c r="C133" s="268"/>
      <c r="D133" s="268"/>
      <c r="E133" s="268"/>
      <c r="F133" s="268"/>
      <c r="G133" s="268"/>
      <c r="H133" s="268"/>
      <c r="I133" s="268"/>
      <c r="J133" s="208"/>
      <c r="L133" s="56">
        <f>$L$10</f>
        <v>0</v>
      </c>
      <c r="M133" s="57">
        <f t="array" ref="M133">NPV(L133,Q160:AT160)</f>
        <v>938507.60000000009</v>
      </c>
      <c r="O133" s="58"/>
    </row>
    <row r="134" spans="1:46" ht="15.75" customHeight="1" x14ac:dyDescent="0.25">
      <c r="A134" s="51" t="s">
        <v>36</v>
      </c>
      <c r="B134" s="284" t="s">
        <v>556</v>
      </c>
      <c r="C134" s="268"/>
      <c r="D134" s="268"/>
      <c r="E134" s="268"/>
      <c r="F134" s="268"/>
      <c r="G134" s="268"/>
      <c r="H134" s="268"/>
      <c r="I134" s="268"/>
      <c r="J134" s="208"/>
      <c r="L134" s="56">
        <f>$L$11</f>
        <v>0.03</v>
      </c>
      <c r="M134" s="57">
        <f t="array" ref="M134">NPV(L134,Q160:AT160)</f>
        <v>878367.60970471648</v>
      </c>
    </row>
    <row r="135" spans="1:46" ht="14.25" customHeight="1" x14ac:dyDescent="0.25">
      <c r="A135" s="59"/>
      <c r="B135" s="60"/>
      <c r="C135" s="60"/>
      <c r="D135" s="60"/>
      <c r="E135" s="60"/>
      <c r="F135" s="61"/>
      <c r="G135" s="62"/>
      <c r="H135" s="209"/>
      <c r="I135" s="209"/>
      <c r="J135" s="210"/>
      <c r="L135" s="65">
        <f>$L$12</f>
        <v>7.0000000000000007E-2</v>
      </c>
      <c r="M135" s="66">
        <f t="array" ref="M135">NPV(L135,Q160:AT160)</f>
        <v>807604.16652603331</v>
      </c>
    </row>
    <row r="136" spans="1:46" ht="14.25" customHeight="1" x14ac:dyDescent="0.25">
      <c r="A136" s="67"/>
      <c r="B136" s="48"/>
      <c r="C136" s="48"/>
      <c r="D136" s="48"/>
      <c r="E136" s="48"/>
      <c r="F136" s="50"/>
      <c r="G136" s="68"/>
    </row>
    <row r="137" spans="1:46" ht="14.25" customHeight="1" x14ac:dyDescent="0.25">
      <c r="A137" s="67"/>
      <c r="B137" s="48"/>
      <c r="C137" s="48"/>
      <c r="D137" s="48"/>
      <c r="E137" s="48"/>
      <c r="F137" s="50"/>
      <c r="G137" s="68"/>
      <c r="H137" s="69"/>
      <c r="I137" s="70"/>
      <c r="J137" s="71"/>
      <c r="K137" s="71"/>
    </row>
    <row r="138" spans="1:46" ht="15.75" customHeight="1" x14ac:dyDescent="0.25">
      <c r="A138" s="72" t="s">
        <v>37</v>
      </c>
      <c r="B138" s="73">
        <v>0.85</v>
      </c>
      <c r="C138" s="74" t="s">
        <v>557</v>
      </c>
      <c r="D138" s="74"/>
      <c r="E138" s="74"/>
      <c r="F138" s="75"/>
      <c r="H138" s="69"/>
      <c r="I138" s="70"/>
      <c r="J138" s="71"/>
      <c r="K138" s="71"/>
    </row>
    <row r="139" spans="1:46" ht="15" customHeight="1" x14ac:dyDescent="0.25">
      <c r="A139" s="76" t="s">
        <v>39</v>
      </c>
      <c r="B139" s="77">
        <v>0.65</v>
      </c>
      <c r="C139" s="44"/>
      <c r="D139" s="44"/>
      <c r="E139" s="44"/>
      <c r="F139" s="78"/>
      <c r="H139" s="69"/>
      <c r="I139" s="79"/>
      <c r="J139" s="58"/>
      <c r="K139" s="58"/>
      <c r="L139" s="80"/>
      <c r="M139" s="80"/>
      <c r="N139" s="80"/>
      <c r="O139" s="80"/>
    </row>
    <row r="140" spans="1:46" ht="14.25" customHeight="1" x14ac:dyDescent="0.25">
      <c r="A140" s="81" t="s">
        <v>41</v>
      </c>
      <c r="B140" s="82">
        <f>B138*B139</f>
        <v>0.55249999999999999</v>
      </c>
      <c r="C140" s="83"/>
      <c r="D140" s="84"/>
      <c r="E140" s="84"/>
      <c r="F140" s="64"/>
      <c r="H140" s="69"/>
      <c r="I140" s="85"/>
      <c r="J140" s="86"/>
      <c r="K140" s="86"/>
    </row>
    <row r="141" spans="1:46" ht="14.25" customHeight="1" x14ac:dyDescent="0.25">
      <c r="H141" s="69"/>
      <c r="I141" s="85"/>
      <c r="J141" s="86"/>
      <c r="K141" s="86"/>
      <c r="L141" s="87"/>
      <c r="P141" s="88" t="s">
        <v>42</v>
      </c>
    </row>
    <row r="142" spans="1:46" ht="14.25" customHeight="1" x14ac:dyDescent="0.25">
      <c r="C142" s="33"/>
      <c r="D142" s="89"/>
      <c r="E142" s="89"/>
      <c r="L142" s="87"/>
      <c r="P142" s="88"/>
      <c r="Q142" s="267" t="s">
        <v>43</v>
      </c>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row>
    <row r="143" spans="1:46" ht="14.25" customHeight="1" x14ac:dyDescent="0.25">
      <c r="A143" s="90" t="s">
        <v>44</v>
      </c>
      <c r="B143" s="91" t="s">
        <v>45</v>
      </c>
      <c r="C143" s="91" t="s">
        <v>16</v>
      </c>
      <c r="D143" s="92" t="s">
        <v>17</v>
      </c>
      <c r="E143" s="92" t="s">
        <v>46</v>
      </c>
      <c r="F143" s="91" t="s">
        <v>47</v>
      </c>
      <c r="G143" s="91" t="s">
        <v>48</v>
      </c>
      <c r="H143" s="93" t="s">
        <v>18</v>
      </c>
      <c r="I143" s="92" t="s">
        <v>19</v>
      </c>
      <c r="J143" s="92" t="s">
        <v>49</v>
      </c>
      <c r="K143" s="92" t="s">
        <v>50</v>
      </c>
      <c r="L143" s="259" t="s">
        <v>20</v>
      </c>
      <c r="M143" s="260"/>
      <c r="N143" s="261"/>
      <c r="Q143" s="94">
        <v>1</v>
      </c>
      <c r="R143" s="94">
        <v>2</v>
      </c>
      <c r="S143" s="94">
        <v>3</v>
      </c>
      <c r="T143" s="94">
        <v>4</v>
      </c>
      <c r="U143" s="94">
        <v>5</v>
      </c>
      <c r="V143" s="94">
        <v>6</v>
      </c>
      <c r="W143" s="94">
        <v>7</v>
      </c>
      <c r="X143" s="94">
        <v>8</v>
      </c>
      <c r="Y143" s="94">
        <v>9</v>
      </c>
      <c r="Z143" s="94">
        <v>10</v>
      </c>
      <c r="AA143" s="94">
        <v>11</v>
      </c>
      <c r="AB143" s="94">
        <v>12</v>
      </c>
      <c r="AC143" s="94">
        <v>13</v>
      </c>
      <c r="AD143" s="94">
        <v>14</v>
      </c>
      <c r="AE143" s="94">
        <v>15</v>
      </c>
      <c r="AF143" s="94">
        <v>16</v>
      </c>
      <c r="AG143" s="94">
        <v>17</v>
      </c>
      <c r="AH143" s="94">
        <v>18</v>
      </c>
      <c r="AI143" s="94">
        <v>19</v>
      </c>
      <c r="AJ143" s="94">
        <v>20</v>
      </c>
      <c r="AK143" s="94">
        <v>21</v>
      </c>
      <c r="AL143" s="94">
        <v>22</v>
      </c>
      <c r="AM143" s="94">
        <v>23</v>
      </c>
      <c r="AN143" s="94">
        <v>24</v>
      </c>
      <c r="AO143" s="94">
        <v>25</v>
      </c>
      <c r="AP143" s="94">
        <v>26</v>
      </c>
      <c r="AQ143" s="94">
        <v>27</v>
      </c>
      <c r="AR143" s="94">
        <v>28</v>
      </c>
      <c r="AS143" s="94">
        <v>29</v>
      </c>
      <c r="AT143" s="94">
        <v>30</v>
      </c>
    </row>
    <row r="144" spans="1:46" ht="73.5" customHeight="1" x14ac:dyDescent="0.25">
      <c r="A144" s="105" t="s">
        <v>0</v>
      </c>
      <c r="B144" s="106" t="s">
        <v>488</v>
      </c>
      <c r="C144" s="107" t="s">
        <v>141</v>
      </c>
      <c r="D144" s="108">
        <v>1</v>
      </c>
      <c r="E144" s="114">
        <v>90000</v>
      </c>
      <c r="F144" s="113"/>
      <c r="G144" s="113"/>
      <c r="H144" s="111">
        <f t="shared" ref="H144:H145" si="61">(D144*E144)*1.2</f>
        <v>108000</v>
      </c>
      <c r="I144" s="112">
        <v>1</v>
      </c>
      <c r="J144" s="112">
        <v>4</v>
      </c>
      <c r="K144" s="112">
        <v>1</v>
      </c>
      <c r="L144" s="250" t="s">
        <v>558</v>
      </c>
      <c r="M144" s="251"/>
      <c r="N144" s="252"/>
      <c r="P144" s="248" t="s">
        <v>51</v>
      </c>
      <c r="Q144" s="103">
        <f t="shared" ref="Q144:AT144" si="62">IF(Q$32&lt;$I144,0,IF(Q$32=$I144,$H144,IF(Q$32&gt;((($J144-1)*$K144)+$I144),0,IF(ROUND((Q$32-$I144)/$K144,0)=ROUND((Q$32-$I144)/$K144,1),$H144,0))))</f>
        <v>108000</v>
      </c>
      <c r="R144" s="103">
        <f t="shared" si="62"/>
        <v>108000</v>
      </c>
      <c r="S144" s="103">
        <f t="shared" si="62"/>
        <v>108000</v>
      </c>
      <c r="T144" s="103">
        <f t="shared" si="62"/>
        <v>108000</v>
      </c>
      <c r="U144" s="104">
        <f t="shared" si="62"/>
        <v>0</v>
      </c>
      <c r="V144" s="104">
        <f t="shared" si="62"/>
        <v>0</v>
      </c>
      <c r="W144" s="104">
        <f t="shared" si="62"/>
        <v>0</v>
      </c>
      <c r="X144" s="104">
        <f t="shared" si="62"/>
        <v>0</v>
      </c>
      <c r="Y144" s="104">
        <f t="shared" si="62"/>
        <v>0</v>
      </c>
      <c r="Z144" s="104">
        <f t="shared" si="62"/>
        <v>0</v>
      </c>
      <c r="AA144" s="104">
        <f t="shared" si="62"/>
        <v>0</v>
      </c>
      <c r="AB144" s="104">
        <f t="shared" si="62"/>
        <v>0</v>
      </c>
      <c r="AC144" s="104">
        <f t="shared" si="62"/>
        <v>0</v>
      </c>
      <c r="AD144" s="104">
        <f t="shared" si="62"/>
        <v>0</v>
      </c>
      <c r="AE144" s="104">
        <f t="shared" si="62"/>
        <v>0</v>
      </c>
      <c r="AF144" s="104">
        <f t="shared" si="62"/>
        <v>0</v>
      </c>
      <c r="AG144" s="104">
        <f t="shared" si="62"/>
        <v>0</v>
      </c>
      <c r="AH144" s="104">
        <f t="shared" si="62"/>
        <v>0</v>
      </c>
      <c r="AI144" s="104">
        <f t="shared" si="62"/>
        <v>0</v>
      </c>
      <c r="AJ144" s="104">
        <f t="shared" si="62"/>
        <v>0</v>
      </c>
      <c r="AK144" s="104">
        <f t="shared" si="62"/>
        <v>0</v>
      </c>
      <c r="AL144" s="104">
        <f t="shared" si="62"/>
        <v>0</v>
      </c>
      <c r="AM144" s="104">
        <f t="shared" si="62"/>
        <v>0</v>
      </c>
      <c r="AN144" s="104">
        <f t="shared" si="62"/>
        <v>0</v>
      </c>
      <c r="AO144" s="104">
        <f t="shared" si="62"/>
        <v>0</v>
      </c>
      <c r="AP144" s="104">
        <f t="shared" si="62"/>
        <v>0</v>
      </c>
      <c r="AQ144" s="104">
        <f t="shared" si="62"/>
        <v>0</v>
      </c>
      <c r="AR144" s="104">
        <f t="shared" si="62"/>
        <v>0</v>
      </c>
      <c r="AS144" s="104">
        <f t="shared" si="62"/>
        <v>0</v>
      </c>
      <c r="AT144" s="104">
        <f t="shared" si="62"/>
        <v>0</v>
      </c>
    </row>
    <row r="145" spans="1:46" ht="30" customHeight="1" x14ac:dyDescent="0.25">
      <c r="A145" s="105" t="s">
        <v>0</v>
      </c>
      <c r="B145" s="106" t="s">
        <v>559</v>
      </c>
      <c r="C145" s="107" t="s">
        <v>141</v>
      </c>
      <c r="D145" s="108">
        <v>0.25</v>
      </c>
      <c r="E145" s="109">
        <v>74173</v>
      </c>
      <c r="F145" s="110"/>
      <c r="G145" s="110"/>
      <c r="H145" s="111">
        <f t="shared" si="61"/>
        <v>22251.899999999998</v>
      </c>
      <c r="I145" s="112">
        <v>1</v>
      </c>
      <c r="J145" s="112">
        <v>4</v>
      </c>
      <c r="K145" s="112">
        <v>1</v>
      </c>
      <c r="L145" s="250" t="s">
        <v>560</v>
      </c>
      <c r="M145" s="251"/>
      <c r="N145" s="252"/>
      <c r="P145" s="249"/>
      <c r="Q145" s="103">
        <f t="shared" ref="Q145:AT145" si="63">IF(Q$32&lt;$I145,0,IF(Q$32=$I145,$H145,IF(Q$32&gt;((($J145-1)*$K145)+$I145),0,IF(ROUND((Q$32-$I145)/$K145,0)=ROUND((Q$32-$I145)/$K145,1),$H145,0))))</f>
        <v>22251.899999999998</v>
      </c>
      <c r="R145" s="103">
        <f t="shared" si="63"/>
        <v>22251.899999999998</v>
      </c>
      <c r="S145" s="103">
        <f t="shared" si="63"/>
        <v>22251.899999999998</v>
      </c>
      <c r="T145" s="103">
        <f t="shared" si="63"/>
        <v>22251.899999999998</v>
      </c>
      <c r="U145" s="104">
        <f t="shared" si="63"/>
        <v>0</v>
      </c>
      <c r="V145" s="104">
        <f t="shared" si="63"/>
        <v>0</v>
      </c>
      <c r="W145" s="104">
        <f t="shared" si="63"/>
        <v>0</v>
      </c>
      <c r="X145" s="104">
        <f t="shared" si="63"/>
        <v>0</v>
      </c>
      <c r="Y145" s="104">
        <f t="shared" si="63"/>
        <v>0</v>
      </c>
      <c r="Z145" s="104">
        <f t="shared" si="63"/>
        <v>0</v>
      </c>
      <c r="AA145" s="104">
        <f t="shared" si="63"/>
        <v>0</v>
      </c>
      <c r="AB145" s="104">
        <f t="shared" si="63"/>
        <v>0</v>
      </c>
      <c r="AC145" s="104">
        <f t="shared" si="63"/>
        <v>0</v>
      </c>
      <c r="AD145" s="104">
        <f t="shared" si="63"/>
        <v>0</v>
      </c>
      <c r="AE145" s="104">
        <f t="shared" si="63"/>
        <v>0</v>
      </c>
      <c r="AF145" s="104">
        <f t="shared" si="63"/>
        <v>0</v>
      </c>
      <c r="AG145" s="104">
        <f t="shared" si="63"/>
        <v>0</v>
      </c>
      <c r="AH145" s="104">
        <f t="shared" si="63"/>
        <v>0</v>
      </c>
      <c r="AI145" s="104">
        <f t="shared" si="63"/>
        <v>0</v>
      </c>
      <c r="AJ145" s="104">
        <f t="shared" si="63"/>
        <v>0</v>
      </c>
      <c r="AK145" s="104">
        <f t="shared" si="63"/>
        <v>0</v>
      </c>
      <c r="AL145" s="104">
        <f t="shared" si="63"/>
        <v>0</v>
      </c>
      <c r="AM145" s="104">
        <f t="shared" si="63"/>
        <v>0</v>
      </c>
      <c r="AN145" s="104">
        <f t="shared" si="63"/>
        <v>0</v>
      </c>
      <c r="AO145" s="104">
        <f t="shared" si="63"/>
        <v>0</v>
      </c>
      <c r="AP145" s="104">
        <f t="shared" si="63"/>
        <v>0</v>
      </c>
      <c r="AQ145" s="104">
        <f t="shared" si="63"/>
        <v>0</v>
      </c>
      <c r="AR145" s="104">
        <f t="shared" si="63"/>
        <v>0</v>
      </c>
      <c r="AS145" s="104">
        <f t="shared" si="63"/>
        <v>0</v>
      </c>
      <c r="AT145" s="104">
        <f t="shared" si="63"/>
        <v>0</v>
      </c>
    </row>
    <row r="146" spans="1:46" ht="30" customHeight="1" x14ac:dyDescent="0.25">
      <c r="A146" s="105" t="s">
        <v>12</v>
      </c>
      <c r="B146" s="106" t="s">
        <v>561</v>
      </c>
      <c r="C146" s="107" t="s">
        <v>562</v>
      </c>
      <c r="D146" s="108">
        <v>1</v>
      </c>
      <c r="E146" s="109">
        <v>20000</v>
      </c>
      <c r="F146" s="113"/>
      <c r="G146" s="113"/>
      <c r="H146" s="111">
        <f t="shared" ref="H146:H159" si="64">D146*E146</f>
        <v>20000</v>
      </c>
      <c r="I146" s="112">
        <v>1</v>
      </c>
      <c r="J146" s="112">
        <v>1</v>
      </c>
      <c r="K146" s="112">
        <v>1</v>
      </c>
      <c r="L146" s="250" t="s">
        <v>563</v>
      </c>
      <c r="M146" s="251"/>
      <c r="N146" s="252"/>
      <c r="P146" s="249"/>
      <c r="Q146" s="103">
        <f t="shared" ref="Q146:AT146" si="65">IF(Q$32&lt;$I146,0,IF(Q$32=$I146,$H146,IF(Q$32&gt;((($J146-1)*$K146)+$I146),0,IF(ROUND((Q$32-$I146)/$K146,0)=ROUND((Q$32-$I146)/$K146,1),$H146,0))))</f>
        <v>20000</v>
      </c>
      <c r="R146" s="104">
        <f t="shared" si="65"/>
        <v>0</v>
      </c>
      <c r="S146" s="104">
        <f t="shared" si="65"/>
        <v>0</v>
      </c>
      <c r="T146" s="104">
        <f t="shared" si="65"/>
        <v>0</v>
      </c>
      <c r="U146" s="104">
        <f t="shared" si="65"/>
        <v>0</v>
      </c>
      <c r="V146" s="104">
        <f t="shared" si="65"/>
        <v>0</v>
      </c>
      <c r="W146" s="104">
        <f t="shared" si="65"/>
        <v>0</v>
      </c>
      <c r="X146" s="104">
        <f t="shared" si="65"/>
        <v>0</v>
      </c>
      <c r="Y146" s="104">
        <f t="shared" si="65"/>
        <v>0</v>
      </c>
      <c r="Z146" s="104">
        <f t="shared" si="65"/>
        <v>0</v>
      </c>
      <c r="AA146" s="104">
        <f t="shared" si="65"/>
        <v>0</v>
      </c>
      <c r="AB146" s="104">
        <f t="shared" si="65"/>
        <v>0</v>
      </c>
      <c r="AC146" s="104">
        <f t="shared" si="65"/>
        <v>0</v>
      </c>
      <c r="AD146" s="104">
        <f t="shared" si="65"/>
        <v>0</v>
      </c>
      <c r="AE146" s="104">
        <f t="shared" si="65"/>
        <v>0</v>
      </c>
      <c r="AF146" s="104">
        <f t="shared" si="65"/>
        <v>0</v>
      </c>
      <c r="AG146" s="104">
        <f t="shared" si="65"/>
        <v>0</v>
      </c>
      <c r="AH146" s="104">
        <f t="shared" si="65"/>
        <v>0</v>
      </c>
      <c r="AI146" s="104">
        <f t="shared" si="65"/>
        <v>0</v>
      </c>
      <c r="AJ146" s="104">
        <f t="shared" si="65"/>
        <v>0</v>
      </c>
      <c r="AK146" s="104">
        <f t="shared" si="65"/>
        <v>0</v>
      </c>
      <c r="AL146" s="104">
        <f t="shared" si="65"/>
        <v>0</v>
      </c>
      <c r="AM146" s="104">
        <f t="shared" si="65"/>
        <v>0</v>
      </c>
      <c r="AN146" s="104">
        <f t="shared" si="65"/>
        <v>0</v>
      </c>
      <c r="AO146" s="104">
        <f t="shared" si="65"/>
        <v>0</v>
      </c>
      <c r="AP146" s="104">
        <f t="shared" si="65"/>
        <v>0</v>
      </c>
      <c r="AQ146" s="104">
        <f t="shared" si="65"/>
        <v>0</v>
      </c>
      <c r="AR146" s="104">
        <f t="shared" si="65"/>
        <v>0</v>
      </c>
      <c r="AS146" s="104">
        <f t="shared" si="65"/>
        <v>0</v>
      </c>
      <c r="AT146" s="104">
        <f t="shared" si="65"/>
        <v>0</v>
      </c>
    </row>
    <row r="147" spans="1:46" ht="30" customHeight="1" x14ac:dyDescent="0.25">
      <c r="A147" s="105" t="s">
        <v>564</v>
      </c>
      <c r="B147" s="106" t="s">
        <v>564</v>
      </c>
      <c r="C147" s="107" t="s">
        <v>565</v>
      </c>
      <c r="D147" s="108">
        <f t="shared" ref="D147:D148" si="66">50*3</f>
        <v>150</v>
      </c>
      <c r="E147" s="114">
        <v>850</v>
      </c>
      <c r="F147" s="113"/>
      <c r="G147" s="113"/>
      <c r="H147" s="111">
        <f t="shared" si="64"/>
        <v>127500</v>
      </c>
      <c r="I147" s="112">
        <v>1</v>
      </c>
      <c r="J147" s="112">
        <v>2</v>
      </c>
      <c r="K147" s="112">
        <v>1</v>
      </c>
      <c r="L147" s="319" t="s">
        <v>566</v>
      </c>
      <c r="M147" s="251"/>
      <c r="N147" s="252"/>
      <c r="P147" s="249"/>
      <c r="Q147" s="103">
        <f t="shared" ref="Q147:AT147" si="67">IF(Q$32&lt;$I147,0,IF(Q$32=$I147,$H147,IF(Q$32&gt;((($J147-1)*$K147)+$I147),0,IF(ROUND((Q$32-$I147)/$K147,0)=ROUND((Q$32-$I147)/$K147,1),$H147,0))))</f>
        <v>127500</v>
      </c>
      <c r="R147" s="103">
        <f t="shared" si="67"/>
        <v>127500</v>
      </c>
      <c r="S147" s="104">
        <f t="shared" si="67"/>
        <v>0</v>
      </c>
      <c r="T147" s="104">
        <f t="shared" si="67"/>
        <v>0</v>
      </c>
      <c r="U147" s="104">
        <f t="shared" si="67"/>
        <v>0</v>
      </c>
      <c r="V147" s="104">
        <f t="shared" si="67"/>
        <v>0</v>
      </c>
      <c r="W147" s="104">
        <f t="shared" si="67"/>
        <v>0</v>
      </c>
      <c r="X147" s="104">
        <f t="shared" si="67"/>
        <v>0</v>
      </c>
      <c r="Y147" s="104">
        <f t="shared" si="67"/>
        <v>0</v>
      </c>
      <c r="Z147" s="104">
        <f t="shared" si="67"/>
        <v>0</v>
      </c>
      <c r="AA147" s="104">
        <f t="shared" si="67"/>
        <v>0</v>
      </c>
      <c r="AB147" s="104">
        <f t="shared" si="67"/>
        <v>0</v>
      </c>
      <c r="AC147" s="104">
        <f t="shared" si="67"/>
        <v>0</v>
      </c>
      <c r="AD147" s="104">
        <f t="shared" si="67"/>
        <v>0</v>
      </c>
      <c r="AE147" s="104">
        <f t="shared" si="67"/>
        <v>0</v>
      </c>
      <c r="AF147" s="104">
        <f t="shared" si="67"/>
        <v>0</v>
      </c>
      <c r="AG147" s="104">
        <f t="shared" si="67"/>
        <v>0</v>
      </c>
      <c r="AH147" s="104">
        <f t="shared" si="67"/>
        <v>0</v>
      </c>
      <c r="AI147" s="104">
        <f t="shared" si="67"/>
        <v>0</v>
      </c>
      <c r="AJ147" s="104">
        <f t="shared" si="67"/>
        <v>0</v>
      </c>
      <c r="AK147" s="104">
        <f t="shared" si="67"/>
        <v>0</v>
      </c>
      <c r="AL147" s="104">
        <f t="shared" si="67"/>
        <v>0</v>
      </c>
      <c r="AM147" s="104">
        <f t="shared" si="67"/>
        <v>0</v>
      </c>
      <c r="AN147" s="104">
        <f t="shared" si="67"/>
        <v>0</v>
      </c>
      <c r="AO147" s="104">
        <f t="shared" si="67"/>
        <v>0</v>
      </c>
      <c r="AP147" s="104">
        <f t="shared" si="67"/>
        <v>0</v>
      </c>
      <c r="AQ147" s="104">
        <f t="shared" si="67"/>
        <v>0</v>
      </c>
      <c r="AR147" s="104">
        <f t="shared" si="67"/>
        <v>0</v>
      </c>
      <c r="AS147" s="104">
        <f t="shared" si="67"/>
        <v>0</v>
      </c>
      <c r="AT147" s="104">
        <f t="shared" si="67"/>
        <v>0</v>
      </c>
    </row>
    <row r="148" spans="1:46" ht="30" customHeight="1" x14ac:dyDescent="0.25">
      <c r="A148" s="105" t="s">
        <v>564</v>
      </c>
      <c r="B148" s="106" t="s">
        <v>564</v>
      </c>
      <c r="C148" s="107" t="s">
        <v>565</v>
      </c>
      <c r="D148" s="108">
        <f t="shared" si="66"/>
        <v>150</v>
      </c>
      <c r="E148" s="114">
        <v>850</v>
      </c>
      <c r="F148" s="113"/>
      <c r="G148" s="113"/>
      <c r="H148" s="111">
        <f t="shared" si="64"/>
        <v>127500</v>
      </c>
      <c r="I148" s="112">
        <v>3</v>
      </c>
      <c r="J148" s="112">
        <v>1</v>
      </c>
      <c r="K148" s="112">
        <v>1</v>
      </c>
      <c r="L148" s="319" t="s">
        <v>567</v>
      </c>
      <c r="M148" s="251"/>
      <c r="N148" s="252"/>
      <c r="P148" s="249"/>
      <c r="Q148" s="104">
        <f t="shared" ref="Q148:AT148" si="68">IF(Q$32&lt;$I148,0,IF(Q$32=$I148,$H148,IF(Q$32&gt;((($J148-1)*$K148)+$I148),0,IF(ROUND((Q$32-$I148)/$K148,0)=ROUND((Q$32-$I148)/$K148,1),$H148,0))))</f>
        <v>0</v>
      </c>
      <c r="R148" s="104">
        <f t="shared" si="68"/>
        <v>0</v>
      </c>
      <c r="S148" s="103">
        <f t="shared" si="68"/>
        <v>127500</v>
      </c>
      <c r="T148" s="104">
        <f t="shared" si="68"/>
        <v>0</v>
      </c>
      <c r="U148" s="104">
        <f t="shared" si="68"/>
        <v>0</v>
      </c>
      <c r="V148" s="104">
        <f t="shared" si="68"/>
        <v>0</v>
      </c>
      <c r="W148" s="104">
        <f t="shared" si="68"/>
        <v>0</v>
      </c>
      <c r="X148" s="104">
        <f t="shared" si="68"/>
        <v>0</v>
      </c>
      <c r="Y148" s="104">
        <f t="shared" si="68"/>
        <v>0</v>
      </c>
      <c r="Z148" s="104">
        <f t="shared" si="68"/>
        <v>0</v>
      </c>
      <c r="AA148" s="104">
        <f t="shared" si="68"/>
        <v>0</v>
      </c>
      <c r="AB148" s="104">
        <f t="shared" si="68"/>
        <v>0</v>
      </c>
      <c r="AC148" s="104">
        <f t="shared" si="68"/>
        <v>0</v>
      </c>
      <c r="AD148" s="104">
        <f t="shared" si="68"/>
        <v>0</v>
      </c>
      <c r="AE148" s="104">
        <f t="shared" si="68"/>
        <v>0</v>
      </c>
      <c r="AF148" s="104">
        <f t="shared" si="68"/>
        <v>0</v>
      </c>
      <c r="AG148" s="104">
        <f t="shared" si="68"/>
        <v>0</v>
      </c>
      <c r="AH148" s="104">
        <f t="shared" si="68"/>
        <v>0</v>
      </c>
      <c r="AI148" s="104">
        <f t="shared" si="68"/>
        <v>0</v>
      </c>
      <c r="AJ148" s="104">
        <f t="shared" si="68"/>
        <v>0</v>
      </c>
      <c r="AK148" s="104">
        <f t="shared" si="68"/>
        <v>0</v>
      </c>
      <c r="AL148" s="104">
        <f t="shared" si="68"/>
        <v>0</v>
      </c>
      <c r="AM148" s="104">
        <f t="shared" si="68"/>
        <v>0</v>
      </c>
      <c r="AN148" s="104">
        <f t="shared" si="68"/>
        <v>0</v>
      </c>
      <c r="AO148" s="104">
        <f t="shared" si="68"/>
        <v>0</v>
      </c>
      <c r="AP148" s="104">
        <f t="shared" si="68"/>
        <v>0</v>
      </c>
      <c r="AQ148" s="104">
        <f t="shared" si="68"/>
        <v>0</v>
      </c>
      <c r="AR148" s="104">
        <f t="shared" si="68"/>
        <v>0</v>
      </c>
      <c r="AS148" s="104">
        <f t="shared" si="68"/>
        <v>0</v>
      </c>
      <c r="AT148" s="104">
        <f t="shared" si="68"/>
        <v>0</v>
      </c>
    </row>
    <row r="149" spans="1:46" ht="30" customHeight="1" x14ac:dyDescent="0.25">
      <c r="A149" s="105" t="s">
        <v>12</v>
      </c>
      <c r="B149" s="106" t="s">
        <v>568</v>
      </c>
      <c r="C149" s="107" t="s">
        <v>43</v>
      </c>
      <c r="D149" s="108">
        <v>1</v>
      </c>
      <c r="E149" s="114">
        <v>5000</v>
      </c>
      <c r="F149" s="113"/>
      <c r="G149" s="113"/>
      <c r="H149" s="111">
        <f t="shared" si="64"/>
        <v>5000</v>
      </c>
      <c r="I149" s="112">
        <v>1</v>
      </c>
      <c r="J149" s="112">
        <v>3</v>
      </c>
      <c r="K149" s="112">
        <v>1</v>
      </c>
      <c r="L149" s="250" t="s">
        <v>569</v>
      </c>
      <c r="M149" s="251"/>
      <c r="N149" s="252"/>
      <c r="P149" s="249"/>
      <c r="Q149" s="103">
        <f t="shared" ref="Q149:AT149" si="69">IF(Q$32&lt;$I149,0,IF(Q$32=$I149,$H149,IF(Q$32&gt;((($J149-1)*$K149)+$I149),0,IF(ROUND((Q$32-$I149)/$K149,0)=ROUND((Q$32-$I149)/$K149,1),$H149,0))))</f>
        <v>5000</v>
      </c>
      <c r="R149" s="103">
        <f t="shared" si="69"/>
        <v>5000</v>
      </c>
      <c r="S149" s="103">
        <f t="shared" si="69"/>
        <v>5000</v>
      </c>
      <c r="T149" s="104">
        <f t="shared" si="69"/>
        <v>0</v>
      </c>
      <c r="U149" s="104">
        <f t="shared" si="69"/>
        <v>0</v>
      </c>
      <c r="V149" s="104">
        <f t="shared" si="69"/>
        <v>0</v>
      </c>
      <c r="W149" s="104">
        <f t="shared" si="69"/>
        <v>0</v>
      </c>
      <c r="X149" s="104">
        <f t="shared" si="69"/>
        <v>0</v>
      </c>
      <c r="Y149" s="104">
        <f t="shared" si="69"/>
        <v>0</v>
      </c>
      <c r="Z149" s="104">
        <f t="shared" si="69"/>
        <v>0</v>
      </c>
      <c r="AA149" s="104">
        <f t="shared" si="69"/>
        <v>0</v>
      </c>
      <c r="AB149" s="104">
        <f t="shared" si="69"/>
        <v>0</v>
      </c>
      <c r="AC149" s="104">
        <f t="shared" si="69"/>
        <v>0</v>
      </c>
      <c r="AD149" s="104">
        <f t="shared" si="69"/>
        <v>0</v>
      </c>
      <c r="AE149" s="104">
        <f t="shared" si="69"/>
        <v>0</v>
      </c>
      <c r="AF149" s="104">
        <f t="shared" si="69"/>
        <v>0</v>
      </c>
      <c r="AG149" s="104">
        <f t="shared" si="69"/>
        <v>0</v>
      </c>
      <c r="AH149" s="104">
        <f t="shared" si="69"/>
        <v>0</v>
      </c>
      <c r="AI149" s="104">
        <f t="shared" si="69"/>
        <v>0</v>
      </c>
      <c r="AJ149" s="104">
        <f t="shared" si="69"/>
        <v>0</v>
      </c>
      <c r="AK149" s="104">
        <f t="shared" si="69"/>
        <v>0</v>
      </c>
      <c r="AL149" s="104">
        <f t="shared" si="69"/>
        <v>0</v>
      </c>
      <c r="AM149" s="104">
        <f t="shared" si="69"/>
        <v>0</v>
      </c>
      <c r="AN149" s="104">
        <f t="shared" si="69"/>
        <v>0</v>
      </c>
      <c r="AO149" s="104">
        <f t="shared" si="69"/>
        <v>0</v>
      </c>
      <c r="AP149" s="104">
        <f t="shared" si="69"/>
        <v>0</v>
      </c>
      <c r="AQ149" s="104">
        <f t="shared" si="69"/>
        <v>0</v>
      </c>
      <c r="AR149" s="104">
        <f t="shared" si="69"/>
        <v>0</v>
      </c>
      <c r="AS149" s="104">
        <f t="shared" si="69"/>
        <v>0</v>
      </c>
      <c r="AT149" s="104">
        <f t="shared" si="69"/>
        <v>0</v>
      </c>
    </row>
    <row r="150" spans="1:46" ht="30" hidden="1" customHeight="1" x14ac:dyDescent="0.25">
      <c r="A150" s="105"/>
      <c r="B150" s="106"/>
      <c r="C150" s="107"/>
      <c r="D150" s="108"/>
      <c r="E150" s="108"/>
      <c r="F150" s="113"/>
      <c r="G150" s="113"/>
      <c r="H150" s="111">
        <f t="shared" si="64"/>
        <v>0</v>
      </c>
      <c r="I150" s="112"/>
      <c r="J150" s="112"/>
      <c r="K150" s="112"/>
      <c r="L150" s="250"/>
      <c r="M150" s="251"/>
      <c r="N150" s="252"/>
      <c r="P150" s="249"/>
      <c r="Q150" s="104">
        <f t="shared" ref="Q150:AT150" si="70">IF(Q$32&lt;$I150,0,IF(Q$32=$I150,$H150,IF(Q$32&gt;((($J150-1)*$K150)+$I150),0,IF(ROUND((Q$32-$I150)/$K150,0)=ROUND((Q$32-$I150)/$K150,1),$H150,0))))</f>
        <v>0</v>
      </c>
      <c r="R150" s="104">
        <f t="shared" si="70"/>
        <v>0</v>
      </c>
      <c r="S150" s="104">
        <f t="shared" si="70"/>
        <v>0</v>
      </c>
      <c r="T150" s="104">
        <f t="shared" si="70"/>
        <v>0</v>
      </c>
      <c r="U150" s="104">
        <f t="shared" si="70"/>
        <v>0</v>
      </c>
      <c r="V150" s="104">
        <f t="shared" si="70"/>
        <v>0</v>
      </c>
      <c r="W150" s="104">
        <f t="shared" si="70"/>
        <v>0</v>
      </c>
      <c r="X150" s="104">
        <f t="shared" si="70"/>
        <v>0</v>
      </c>
      <c r="Y150" s="104">
        <f t="shared" si="70"/>
        <v>0</v>
      </c>
      <c r="Z150" s="104">
        <f t="shared" si="70"/>
        <v>0</v>
      </c>
      <c r="AA150" s="104">
        <f t="shared" si="70"/>
        <v>0</v>
      </c>
      <c r="AB150" s="104">
        <f t="shared" si="70"/>
        <v>0</v>
      </c>
      <c r="AC150" s="104">
        <f t="shared" si="70"/>
        <v>0</v>
      </c>
      <c r="AD150" s="104">
        <f t="shared" si="70"/>
        <v>0</v>
      </c>
      <c r="AE150" s="104">
        <f t="shared" si="70"/>
        <v>0</v>
      </c>
      <c r="AF150" s="104">
        <f t="shared" si="70"/>
        <v>0</v>
      </c>
      <c r="AG150" s="104">
        <f t="shared" si="70"/>
        <v>0</v>
      </c>
      <c r="AH150" s="104">
        <f t="shared" si="70"/>
        <v>0</v>
      </c>
      <c r="AI150" s="104">
        <f t="shared" si="70"/>
        <v>0</v>
      </c>
      <c r="AJ150" s="104">
        <f t="shared" si="70"/>
        <v>0</v>
      </c>
      <c r="AK150" s="104">
        <f t="shared" si="70"/>
        <v>0</v>
      </c>
      <c r="AL150" s="104">
        <f t="shared" si="70"/>
        <v>0</v>
      </c>
      <c r="AM150" s="104">
        <f t="shared" si="70"/>
        <v>0</v>
      </c>
      <c r="AN150" s="104">
        <f t="shared" si="70"/>
        <v>0</v>
      </c>
      <c r="AO150" s="104">
        <f t="shared" si="70"/>
        <v>0</v>
      </c>
      <c r="AP150" s="104">
        <f t="shared" si="70"/>
        <v>0</v>
      </c>
      <c r="AQ150" s="104">
        <f t="shared" si="70"/>
        <v>0</v>
      </c>
      <c r="AR150" s="104">
        <f t="shared" si="70"/>
        <v>0</v>
      </c>
      <c r="AS150" s="104">
        <f t="shared" si="70"/>
        <v>0</v>
      </c>
      <c r="AT150" s="104">
        <f t="shared" si="70"/>
        <v>0</v>
      </c>
    </row>
    <row r="151" spans="1:46" ht="30" hidden="1" customHeight="1" x14ac:dyDescent="0.25">
      <c r="A151" s="115"/>
      <c r="B151" s="106"/>
      <c r="C151" s="107"/>
      <c r="D151" s="108"/>
      <c r="E151" s="108"/>
      <c r="F151" s="113"/>
      <c r="G151" s="113"/>
      <c r="H151" s="111">
        <f t="shared" si="64"/>
        <v>0</v>
      </c>
      <c r="I151" s="112"/>
      <c r="J151" s="112"/>
      <c r="K151" s="112"/>
      <c r="L151" s="250"/>
      <c r="M151" s="251"/>
      <c r="N151" s="252"/>
      <c r="P151" s="249"/>
      <c r="Q151" s="104">
        <f t="shared" ref="Q151:AT151" si="71">IF(Q$32&lt;$I151,0,IF(Q$32=$I151,$H151,IF(Q$32&gt;((($J151-1)*$K151)+$I151),0,IF(ROUND((Q$32-$I151)/$K151,0)=ROUND((Q$32-$I151)/$K151,1),$H151,0))))</f>
        <v>0</v>
      </c>
      <c r="R151" s="104">
        <f t="shared" si="71"/>
        <v>0</v>
      </c>
      <c r="S151" s="104">
        <f t="shared" si="71"/>
        <v>0</v>
      </c>
      <c r="T151" s="104">
        <f t="shared" si="71"/>
        <v>0</v>
      </c>
      <c r="U151" s="104">
        <f t="shared" si="71"/>
        <v>0</v>
      </c>
      <c r="V151" s="104">
        <f t="shared" si="71"/>
        <v>0</v>
      </c>
      <c r="W151" s="104">
        <f t="shared" si="71"/>
        <v>0</v>
      </c>
      <c r="X151" s="104">
        <f t="shared" si="71"/>
        <v>0</v>
      </c>
      <c r="Y151" s="104">
        <f t="shared" si="71"/>
        <v>0</v>
      </c>
      <c r="Z151" s="104">
        <f t="shared" si="71"/>
        <v>0</v>
      </c>
      <c r="AA151" s="104">
        <f t="shared" si="71"/>
        <v>0</v>
      </c>
      <c r="AB151" s="104">
        <f t="shared" si="71"/>
        <v>0</v>
      </c>
      <c r="AC151" s="104">
        <f t="shared" si="71"/>
        <v>0</v>
      </c>
      <c r="AD151" s="104">
        <f t="shared" si="71"/>
        <v>0</v>
      </c>
      <c r="AE151" s="104">
        <f t="shared" si="71"/>
        <v>0</v>
      </c>
      <c r="AF151" s="104">
        <f t="shared" si="71"/>
        <v>0</v>
      </c>
      <c r="AG151" s="104">
        <f t="shared" si="71"/>
        <v>0</v>
      </c>
      <c r="AH151" s="104">
        <f t="shared" si="71"/>
        <v>0</v>
      </c>
      <c r="AI151" s="104">
        <f t="shared" si="71"/>
        <v>0</v>
      </c>
      <c r="AJ151" s="104">
        <f t="shared" si="71"/>
        <v>0</v>
      </c>
      <c r="AK151" s="104">
        <f t="shared" si="71"/>
        <v>0</v>
      </c>
      <c r="AL151" s="104">
        <f t="shared" si="71"/>
        <v>0</v>
      </c>
      <c r="AM151" s="104">
        <f t="shared" si="71"/>
        <v>0</v>
      </c>
      <c r="AN151" s="104">
        <f t="shared" si="71"/>
        <v>0</v>
      </c>
      <c r="AO151" s="104">
        <f t="shared" si="71"/>
        <v>0</v>
      </c>
      <c r="AP151" s="104">
        <f t="shared" si="71"/>
        <v>0</v>
      </c>
      <c r="AQ151" s="104">
        <f t="shared" si="71"/>
        <v>0</v>
      </c>
      <c r="AR151" s="104">
        <f t="shared" si="71"/>
        <v>0</v>
      </c>
      <c r="AS151" s="104">
        <f t="shared" si="71"/>
        <v>0</v>
      </c>
      <c r="AT151" s="104">
        <f t="shared" si="71"/>
        <v>0</v>
      </c>
    </row>
    <row r="152" spans="1:46" ht="30" hidden="1" customHeight="1" x14ac:dyDescent="0.25">
      <c r="A152" s="105"/>
      <c r="B152" s="106"/>
      <c r="C152" s="107"/>
      <c r="D152" s="108"/>
      <c r="E152" s="116"/>
      <c r="F152" s="113"/>
      <c r="G152" s="113"/>
      <c r="H152" s="111">
        <f t="shared" si="64"/>
        <v>0</v>
      </c>
      <c r="I152" s="112"/>
      <c r="J152" s="112"/>
      <c r="K152" s="112"/>
      <c r="L152" s="250"/>
      <c r="M152" s="251"/>
      <c r="N152" s="252"/>
      <c r="P152" s="249"/>
      <c r="Q152" s="104">
        <f t="shared" ref="Q152:AT152" si="72">IF(Q$32&lt;$I152,0,IF(Q$32=$I152,$H152,IF(Q$32&gt;((($J152-1)*$K152)+$I152),0,IF(ROUND((Q$32-$I152)/$K152,0)=ROUND((Q$32-$I152)/$K152,1),$H152,0))))</f>
        <v>0</v>
      </c>
      <c r="R152" s="104">
        <f t="shared" si="72"/>
        <v>0</v>
      </c>
      <c r="S152" s="104">
        <f t="shared" si="72"/>
        <v>0</v>
      </c>
      <c r="T152" s="104">
        <f t="shared" si="72"/>
        <v>0</v>
      </c>
      <c r="U152" s="104">
        <f t="shared" si="72"/>
        <v>0</v>
      </c>
      <c r="V152" s="104">
        <f t="shared" si="72"/>
        <v>0</v>
      </c>
      <c r="W152" s="104">
        <f t="shared" si="72"/>
        <v>0</v>
      </c>
      <c r="X152" s="104">
        <f t="shared" si="72"/>
        <v>0</v>
      </c>
      <c r="Y152" s="104">
        <f t="shared" si="72"/>
        <v>0</v>
      </c>
      <c r="Z152" s="104">
        <f t="shared" si="72"/>
        <v>0</v>
      </c>
      <c r="AA152" s="104">
        <f t="shared" si="72"/>
        <v>0</v>
      </c>
      <c r="AB152" s="104">
        <f t="shared" si="72"/>
        <v>0</v>
      </c>
      <c r="AC152" s="104">
        <f t="shared" si="72"/>
        <v>0</v>
      </c>
      <c r="AD152" s="104">
        <f t="shared" si="72"/>
        <v>0</v>
      </c>
      <c r="AE152" s="104">
        <f t="shared" si="72"/>
        <v>0</v>
      </c>
      <c r="AF152" s="104">
        <f t="shared" si="72"/>
        <v>0</v>
      </c>
      <c r="AG152" s="104">
        <f t="shared" si="72"/>
        <v>0</v>
      </c>
      <c r="AH152" s="104">
        <f t="shared" si="72"/>
        <v>0</v>
      </c>
      <c r="AI152" s="104">
        <f t="shared" si="72"/>
        <v>0</v>
      </c>
      <c r="AJ152" s="104">
        <f t="shared" si="72"/>
        <v>0</v>
      </c>
      <c r="AK152" s="104">
        <f t="shared" si="72"/>
        <v>0</v>
      </c>
      <c r="AL152" s="104">
        <f t="shared" si="72"/>
        <v>0</v>
      </c>
      <c r="AM152" s="104">
        <f t="shared" si="72"/>
        <v>0</v>
      </c>
      <c r="AN152" s="104">
        <f t="shared" si="72"/>
        <v>0</v>
      </c>
      <c r="AO152" s="104">
        <f t="shared" si="72"/>
        <v>0</v>
      </c>
      <c r="AP152" s="104">
        <f t="shared" si="72"/>
        <v>0</v>
      </c>
      <c r="AQ152" s="104">
        <f t="shared" si="72"/>
        <v>0</v>
      </c>
      <c r="AR152" s="104">
        <f t="shared" si="72"/>
        <v>0</v>
      </c>
      <c r="AS152" s="104">
        <f t="shared" si="72"/>
        <v>0</v>
      </c>
      <c r="AT152" s="104">
        <f t="shared" si="72"/>
        <v>0</v>
      </c>
    </row>
    <row r="153" spans="1:46" ht="30" hidden="1" customHeight="1" x14ac:dyDescent="0.25">
      <c r="A153" s="105"/>
      <c r="B153" s="106"/>
      <c r="C153" s="107"/>
      <c r="D153" s="108"/>
      <c r="E153" s="108"/>
      <c r="F153" s="113"/>
      <c r="G153" s="113"/>
      <c r="H153" s="111">
        <f t="shared" si="64"/>
        <v>0</v>
      </c>
      <c r="I153" s="112"/>
      <c r="J153" s="112"/>
      <c r="K153" s="112"/>
      <c r="L153" s="250"/>
      <c r="M153" s="251"/>
      <c r="N153" s="252"/>
      <c r="P153" s="249"/>
      <c r="Q153" s="104">
        <f t="shared" ref="Q153:AT153" si="73">IF(Q$32&lt;$I153,0,IF(Q$32=$I153,$H153,IF(Q$32&gt;((($J153-1)*$K153)+$I153),0,IF(ROUND((Q$32-$I153)/$K153,0)=ROUND((Q$32-$I153)/$K153,1),$H153,0))))</f>
        <v>0</v>
      </c>
      <c r="R153" s="104">
        <f t="shared" si="73"/>
        <v>0</v>
      </c>
      <c r="S153" s="104">
        <f t="shared" si="73"/>
        <v>0</v>
      </c>
      <c r="T153" s="104">
        <f t="shared" si="73"/>
        <v>0</v>
      </c>
      <c r="U153" s="104">
        <f t="shared" si="73"/>
        <v>0</v>
      </c>
      <c r="V153" s="104">
        <f t="shared" si="73"/>
        <v>0</v>
      </c>
      <c r="W153" s="104">
        <f t="shared" si="73"/>
        <v>0</v>
      </c>
      <c r="X153" s="104">
        <f t="shared" si="73"/>
        <v>0</v>
      </c>
      <c r="Y153" s="104">
        <f t="shared" si="73"/>
        <v>0</v>
      </c>
      <c r="Z153" s="104">
        <f t="shared" si="73"/>
        <v>0</v>
      </c>
      <c r="AA153" s="104">
        <f t="shared" si="73"/>
        <v>0</v>
      </c>
      <c r="AB153" s="104">
        <f t="shared" si="73"/>
        <v>0</v>
      </c>
      <c r="AC153" s="104">
        <f t="shared" si="73"/>
        <v>0</v>
      </c>
      <c r="AD153" s="104">
        <f t="shared" si="73"/>
        <v>0</v>
      </c>
      <c r="AE153" s="104">
        <f t="shared" si="73"/>
        <v>0</v>
      </c>
      <c r="AF153" s="104">
        <f t="shared" si="73"/>
        <v>0</v>
      </c>
      <c r="AG153" s="104">
        <f t="shared" si="73"/>
        <v>0</v>
      </c>
      <c r="AH153" s="104">
        <f t="shared" si="73"/>
        <v>0</v>
      </c>
      <c r="AI153" s="104">
        <f t="shared" si="73"/>
        <v>0</v>
      </c>
      <c r="AJ153" s="104">
        <f t="shared" si="73"/>
        <v>0</v>
      </c>
      <c r="AK153" s="104">
        <f t="shared" si="73"/>
        <v>0</v>
      </c>
      <c r="AL153" s="104">
        <f t="shared" si="73"/>
        <v>0</v>
      </c>
      <c r="AM153" s="104">
        <f t="shared" si="73"/>
        <v>0</v>
      </c>
      <c r="AN153" s="104">
        <f t="shared" si="73"/>
        <v>0</v>
      </c>
      <c r="AO153" s="104">
        <f t="shared" si="73"/>
        <v>0</v>
      </c>
      <c r="AP153" s="104">
        <f t="shared" si="73"/>
        <v>0</v>
      </c>
      <c r="AQ153" s="104">
        <f t="shared" si="73"/>
        <v>0</v>
      </c>
      <c r="AR153" s="104">
        <f t="shared" si="73"/>
        <v>0</v>
      </c>
      <c r="AS153" s="104">
        <f t="shared" si="73"/>
        <v>0</v>
      </c>
      <c r="AT153" s="104">
        <f t="shared" si="73"/>
        <v>0</v>
      </c>
    </row>
    <row r="154" spans="1:46" ht="30" hidden="1" customHeight="1" x14ac:dyDescent="0.25">
      <c r="A154" s="105"/>
      <c r="B154" s="106"/>
      <c r="C154" s="107"/>
      <c r="D154" s="108"/>
      <c r="E154" s="108"/>
      <c r="F154" s="113"/>
      <c r="G154" s="113"/>
      <c r="H154" s="111">
        <f t="shared" si="64"/>
        <v>0</v>
      </c>
      <c r="I154" s="112"/>
      <c r="J154" s="112"/>
      <c r="K154" s="112"/>
      <c r="L154" s="250"/>
      <c r="M154" s="251"/>
      <c r="N154" s="252"/>
      <c r="P154" s="249"/>
      <c r="Q154" s="104">
        <f t="shared" ref="Q154:AT154" si="74">IF(Q$32&lt;$I154,0,IF(Q$32=$I154,$H154,IF(Q$32&gt;((($J154-1)*$K154)+$I154),0,IF(ROUND((Q$32-$I154)/$K154,0)=ROUND((Q$32-$I154)/$K154,1),$H154,0))))</f>
        <v>0</v>
      </c>
      <c r="R154" s="104">
        <f t="shared" si="74"/>
        <v>0</v>
      </c>
      <c r="S154" s="104">
        <f t="shared" si="74"/>
        <v>0</v>
      </c>
      <c r="T154" s="104">
        <f t="shared" si="74"/>
        <v>0</v>
      </c>
      <c r="U154" s="104">
        <f t="shared" si="74"/>
        <v>0</v>
      </c>
      <c r="V154" s="104">
        <f t="shared" si="74"/>
        <v>0</v>
      </c>
      <c r="W154" s="104">
        <f t="shared" si="74"/>
        <v>0</v>
      </c>
      <c r="X154" s="104">
        <f t="shared" si="74"/>
        <v>0</v>
      </c>
      <c r="Y154" s="104">
        <f t="shared" si="74"/>
        <v>0</v>
      </c>
      <c r="Z154" s="104">
        <f t="shared" si="74"/>
        <v>0</v>
      </c>
      <c r="AA154" s="104">
        <f t="shared" si="74"/>
        <v>0</v>
      </c>
      <c r="AB154" s="104">
        <f t="shared" si="74"/>
        <v>0</v>
      </c>
      <c r="AC154" s="104">
        <f t="shared" si="74"/>
        <v>0</v>
      </c>
      <c r="AD154" s="104">
        <f t="shared" si="74"/>
        <v>0</v>
      </c>
      <c r="AE154" s="104">
        <f t="shared" si="74"/>
        <v>0</v>
      </c>
      <c r="AF154" s="104">
        <f t="shared" si="74"/>
        <v>0</v>
      </c>
      <c r="AG154" s="104">
        <f t="shared" si="74"/>
        <v>0</v>
      </c>
      <c r="AH154" s="104">
        <f t="shared" si="74"/>
        <v>0</v>
      </c>
      <c r="AI154" s="104">
        <f t="shared" si="74"/>
        <v>0</v>
      </c>
      <c r="AJ154" s="104">
        <f t="shared" si="74"/>
        <v>0</v>
      </c>
      <c r="AK154" s="104">
        <f t="shared" si="74"/>
        <v>0</v>
      </c>
      <c r="AL154" s="104">
        <f t="shared" si="74"/>
        <v>0</v>
      </c>
      <c r="AM154" s="104">
        <f t="shared" si="74"/>
        <v>0</v>
      </c>
      <c r="AN154" s="104">
        <f t="shared" si="74"/>
        <v>0</v>
      </c>
      <c r="AO154" s="104">
        <f t="shared" si="74"/>
        <v>0</v>
      </c>
      <c r="AP154" s="104">
        <f t="shared" si="74"/>
        <v>0</v>
      </c>
      <c r="AQ154" s="104">
        <f t="shared" si="74"/>
        <v>0</v>
      </c>
      <c r="AR154" s="104">
        <f t="shared" si="74"/>
        <v>0</v>
      </c>
      <c r="AS154" s="104">
        <f t="shared" si="74"/>
        <v>0</v>
      </c>
      <c r="AT154" s="104">
        <f t="shared" si="74"/>
        <v>0</v>
      </c>
    </row>
    <row r="155" spans="1:46" ht="30" hidden="1" customHeight="1" x14ac:dyDescent="0.25">
      <c r="A155" s="105"/>
      <c r="B155" s="106"/>
      <c r="C155" s="107"/>
      <c r="D155" s="108"/>
      <c r="E155" s="108"/>
      <c r="F155" s="113"/>
      <c r="G155" s="113"/>
      <c r="H155" s="111">
        <f t="shared" si="64"/>
        <v>0</v>
      </c>
      <c r="I155" s="112"/>
      <c r="J155" s="112"/>
      <c r="K155" s="112"/>
      <c r="L155" s="250"/>
      <c r="M155" s="251"/>
      <c r="N155" s="252"/>
      <c r="P155" s="249"/>
      <c r="Q155" s="104">
        <f t="shared" ref="Q155:AT155" si="75">IF(Q$32&lt;$I155,0,IF(Q$32=$I155,$H155,IF(Q$32&gt;((($J155-1)*$K155)+$I155),0,IF(ROUND((Q$32-$I155)/$K155,0)=ROUND((Q$32-$I155)/$K155,1),$H155,0))))</f>
        <v>0</v>
      </c>
      <c r="R155" s="104">
        <f t="shared" si="75"/>
        <v>0</v>
      </c>
      <c r="S155" s="104">
        <f t="shared" si="75"/>
        <v>0</v>
      </c>
      <c r="T155" s="104">
        <f t="shared" si="75"/>
        <v>0</v>
      </c>
      <c r="U155" s="104">
        <f t="shared" si="75"/>
        <v>0</v>
      </c>
      <c r="V155" s="104">
        <f t="shared" si="75"/>
        <v>0</v>
      </c>
      <c r="W155" s="104">
        <f t="shared" si="75"/>
        <v>0</v>
      </c>
      <c r="X155" s="104">
        <f t="shared" si="75"/>
        <v>0</v>
      </c>
      <c r="Y155" s="104">
        <f t="shared" si="75"/>
        <v>0</v>
      </c>
      <c r="Z155" s="104">
        <f t="shared" si="75"/>
        <v>0</v>
      </c>
      <c r="AA155" s="104">
        <f t="shared" si="75"/>
        <v>0</v>
      </c>
      <c r="AB155" s="104">
        <f t="shared" si="75"/>
        <v>0</v>
      </c>
      <c r="AC155" s="104">
        <f t="shared" si="75"/>
        <v>0</v>
      </c>
      <c r="AD155" s="104">
        <f t="shared" si="75"/>
        <v>0</v>
      </c>
      <c r="AE155" s="104">
        <f t="shared" si="75"/>
        <v>0</v>
      </c>
      <c r="AF155" s="104">
        <f t="shared" si="75"/>
        <v>0</v>
      </c>
      <c r="AG155" s="104">
        <f t="shared" si="75"/>
        <v>0</v>
      </c>
      <c r="AH155" s="104">
        <f t="shared" si="75"/>
        <v>0</v>
      </c>
      <c r="AI155" s="104">
        <f t="shared" si="75"/>
        <v>0</v>
      </c>
      <c r="AJ155" s="104">
        <f t="shared" si="75"/>
        <v>0</v>
      </c>
      <c r="AK155" s="104">
        <f t="shared" si="75"/>
        <v>0</v>
      </c>
      <c r="AL155" s="104">
        <f t="shared" si="75"/>
        <v>0</v>
      </c>
      <c r="AM155" s="104">
        <f t="shared" si="75"/>
        <v>0</v>
      </c>
      <c r="AN155" s="104">
        <f t="shared" si="75"/>
        <v>0</v>
      </c>
      <c r="AO155" s="104">
        <f t="shared" si="75"/>
        <v>0</v>
      </c>
      <c r="AP155" s="104">
        <f t="shared" si="75"/>
        <v>0</v>
      </c>
      <c r="AQ155" s="104">
        <f t="shared" si="75"/>
        <v>0</v>
      </c>
      <c r="AR155" s="104">
        <f t="shared" si="75"/>
        <v>0</v>
      </c>
      <c r="AS155" s="104">
        <f t="shared" si="75"/>
        <v>0</v>
      </c>
      <c r="AT155" s="104">
        <f t="shared" si="75"/>
        <v>0</v>
      </c>
    </row>
    <row r="156" spans="1:46" ht="30" hidden="1" customHeight="1" x14ac:dyDescent="0.25">
      <c r="A156" s="105"/>
      <c r="B156" s="106"/>
      <c r="C156" s="107"/>
      <c r="D156" s="108"/>
      <c r="E156" s="108"/>
      <c r="F156" s="113"/>
      <c r="G156" s="113"/>
      <c r="H156" s="111">
        <f t="shared" si="64"/>
        <v>0</v>
      </c>
      <c r="I156" s="112"/>
      <c r="J156" s="112"/>
      <c r="K156" s="112"/>
      <c r="L156" s="250"/>
      <c r="M156" s="251"/>
      <c r="N156" s="252"/>
      <c r="P156" s="249"/>
      <c r="Q156" s="104">
        <f t="shared" ref="Q156:AT156" si="76">IF(Q$32&lt;$I156,0,IF(Q$32=$I156,$H156,IF(Q$32&gt;((($J156-1)*$K156)+$I156),0,IF(ROUND((Q$32-$I156)/$K156,0)=ROUND((Q$32-$I156)/$K156,1),$H156,0))))</f>
        <v>0</v>
      </c>
      <c r="R156" s="104">
        <f t="shared" si="76"/>
        <v>0</v>
      </c>
      <c r="S156" s="104">
        <f t="shared" si="76"/>
        <v>0</v>
      </c>
      <c r="T156" s="104">
        <f t="shared" si="76"/>
        <v>0</v>
      </c>
      <c r="U156" s="104">
        <f t="shared" si="76"/>
        <v>0</v>
      </c>
      <c r="V156" s="104">
        <f t="shared" si="76"/>
        <v>0</v>
      </c>
      <c r="W156" s="104">
        <f t="shared" si="76"/>
        <v>0</v>
      </c>
      <c r="X156" s="104">
        <f t="shared" si="76"/>
        <v>0</v>
      </c>
      <c r="Y156" s="104">
        <f t="shared" si="76"/>
        <v>0</v>
      </c>
      <c r="Z156" s="104">
        <f t="shared" si="76"/>
        <v>0</v>
      </c>
      <c r="AA156" s="104">
        <f t="shared" si="76"/>
        <v>0</v>
      </c>
      <c r="AB156" s="104">
        <f t="shared" si="76"/>
        <v>0</v>
      </c>
      <c r="AC156" s="104">
        <f t="shared" si="76"/>
        <v>0</v>
      </c>
      <c r="AD156" s="104">
        <f t="shared" si="76"/>
        <v>0</v>
      </c>
      <c r="AE156" s="104">
        <f t="shared" si="76"/>
        <v>0</v>
      </c>
      <c r="AF156" s="104">
        <f t="shared" si="76"/>
        <v>0</v>
      </c>
      <c r="AG156" s="104">
        <f t="shared" si="76"/>
        <v>0</v>
      </c>
      <c r="AH156" s="104">
        <f t="shared" si="76"/>
        <v>0</v>
      </c>
      <c r="AI156" s="104">
        <f t="shared" si="76"/>
        <v>0</v>
      </c>
      <c r="AJ156" s="104">
        <f t="shared" si="76"/>
        <v>0</v>
      </c>
      <c r="AK156" s="104">
        <f t="shared" si="76"/>
        <v>0</v>
      </c>
      <c r="AL156" s="104">
        <f t="shared" si="76"/>
        <v>0</v>
      </c>
      <c r="AM156" s="104">
        <f t="shared" si="76"/>
        <v>0</v>
      </c>
      <c r="AN156" s="104">
        <f t="shared" si="76"/>
        <v>0</v>
      </c>
      <c r="AO156" s="104">
        <f t="shared" si="76"/>
        <v>0</v>
      </c>
      <c r="AP156" s="104">
        <f t="shared" si="76"/>
        <v>0</v>
      </c>
      <c r="AQ156" s="104">
        <f t="shared" si="76"/>
        <v>0</v>
      </c>
      <c r="AR156" s="104">
        <f t="shared" si="76"/>
        <v>0</v>
      </c>
      <c r="AS156" s="104">
        <f t="shared" si="76"/>
        <v>0</v>
      </c>
      <c r="AT156" s="104">
        <f t="shared" si="76"/>
        <v>0</v>
      </c>
    </row>
    <row r="157" spans="1:46" ht="30" hidden="1" customHeight="1" x14ac:dyDescent="0.25">
      <c r="A157" s="105"/>
      <c r="B157" s="106"/>
      <c r="C157" s="107"/>
      <c r="D157" s="108"/>
      <c r="E157" s="109"/>
      <c r="F157" s="113"/>
      <c r="G157" s="113"/>
      <c r="H157" s="111">
        <f t="shared" si="64"/>
        <v>0</v>
      </c>
      <c r="I157" s="112"/>
      <c r="J157" s="112"/>
      <c r="K157" s="112"/>
      <c r="L157" s="250"/>
      <c r="M157" s="251"/>
      <c r="N157" s="252"/>
      <c r="P157" s="249"/>
      <c r="Q157" s="104">
        <f t="shared" ref="Q157:AT157" si="77">IF(Q$32&lt;$I157,0,IF(Q$32=$I157,$H157,IF(Q$32&gt;((($J157-1)*$K157)+$I157),0,IF(ROUND((Q$32-$I157)/$K157,0)=ROUND((Q$32-$I157)/$K157,1),$H157,0))))</f>
        <v>0</v>
      </c>
      <c r="R157" s="104">
        <f t="shared" si="77"/>
        <v>0</v>
      </c>
      <c r="S157" s="104">
        <f t="shared" si="77"/>
        <v>0</v>
      </c>
      <c r="T157" s="104">
        <f t="shared" si="77"/>
        <v>0</v>
      </c>
      <c r="U157" s="104">
        <f t="shared" si="77"/>
        <v>0</v>
      </c>
      <c r="V157" s="104">
        <f t="shared" si="77"/>
        <v>0</v>
      </c>
      <c r="W157" s="104">
        <f t="shared" si="77"/>
        <v>0</v>
      </c>
      <c r="X157" s="104">
        <f t="shared" si="77"/>
        <v>0</v>
      </c>
      <c r="Y157" s="104">
        <f t="shared" si="77"/>
        <v>0</v>
      </c>
      <c r="Z157" s="104">
        <f t="shared" si="77"/>
        <v>0</v>
      </c>
      <c r="AA157" s="104">
        <f t="shared" si="77"/>
        <v>0</v>
      </c>
      <c r="AB157" s="104">
        <f t="shared" si="77"/>
        <v>0</v>
      </c>
      <c r="AC157" s="104">
        <f t="shared" si="77"/>
        <v>0</v>
      </c>
      <c r="AD157" s="104">
        <f t="shared" si="77"/>
        <v>0</v>
      </c>
      <c r="AE157" s="104">
        <f t="shared" si="77"/>
        <v>0</v>
      </c>
      <c r="AF157" s="104">
        <f t="shared" si="77"/>
        <v>0</v>
      </c>
      <c r="AG157" s="104">
        <f t="shared" si="77"/>
        <v>0</v>
      </c>
      <c r="AH157" s="104">
        <f t="shared" si="77"/>
        <v>0</v>
      </c>
      <c r="AI157" s="104">
        <f t="shared" si="77"/>
        <v>0</v>
      </c>
      <c r="AJ157" s="104">
        <f t="shared" si="77"/>
        <v>0</v>
      </c>
      <c r="AK157" s="104">
        <f t="shared" si="77"/>
        <v>0</v>
      </c>
      <c r="AL157" s="104">
        <f t="shared" si="77"/>
        <v>0</v>
      </c>
      <c r="AM157" s="104">
        <f t="shared" si="77"/>
        <v>0</v>
      </c>
      <c r="AN157" s="104">
        <f t="shared" si="77"/>
        <v>0</v>
      </c>
      <c r="AO157" s="104">
        <f t="shared" si="77"/>
        <v>0</v>
      </c>
      <c r="AP157" s="104">
        <f t="shared" si="77"/>
        <v>0</v>
      </c>
      <c r="AQ157" s="104">
        <f t="shared" si="77"/>
        <v>0</v>
      </c>
      <c r="AR157" s="104">
        <f t="shared" si="77"/>
        <v>0</v>
      </c>
      <c r="AS157" s="104">
        <f t="shared" si="77"/>
        <v>0</v>
      </c>
      <c r="AT157" s="104">
        <f t="shared" si="77"/>
        <v>0</v>
      </c>
    </row>
    <row r="158" spans="1:46" ht="30" hidden="1" customHeight="1" x14ac:dyDescent="0.25">
      <c r="A158" s="105"/>
      <c r="B158" s="106"/>
      <c r="C158" s="107"/>
      <c r="D158" s="108"/>
      <c r="E158" s="108"/>
      <c r="F158" s="113"/>
      <c r="G158" s="113"/>
      <c r="H158" s="111">
        <f t="shared" si="64"/>
        <v>0</v>
      </c>
      <c r="I158" s="112"/>
      <c r="J158" s="112"/>
      <c r="K158" s="112"/>
      <c r="L158" s="250"/>
      <c r="M158" s="251"/>
      <c r="N158" s="252"/>
      <c r="P158" s="249"/>
      <c r="Q158" s="104">
        <f t="shared" ref="Q158:AT158" si="78">IF(Q$32&lt;$I158,0,IF(Q$32=$I158,$H158,IF(Q$32&gt;((($J158-1)*$K158)+$I158),0,IF(ROUND((Q$32-$I158)/$K158,0)=ROUND((Q$32-$I158)/$K158,1),$H158,0))))</f>
        <v>0</v>
      </c>
      <c r="R158" s="104">
        <f t="shared" si="78"/>
        <v>0</v>
      </c>
      <c r="S158" s="104">
        <f t="shared" si="78"/>
        <v>0</v>
      </c>
      <c r="T158" s="104">
        <f t="shared" si="78"/>
        <v>0</v>
      </c>
      <c r="U158" s="104">
        <f t="shared" si="78"/>
        <v>0</v>
      </c>
      <c r="V158" s="104">
        <f t="shared" si="78"/>
        <v>0</v>
      </c>
      <c r="W158" s="104">
        <f t="shared" si="78"/>
        <v>0</v>
      </c>
      <c r="X158" s="104">
        <f t="shared" si="78"/>
        <v>0</v>
      </c>
      <c r="Y158" s="104">
        <f t="shared" si="78"/>
        <v>0</v>
      </c>
      <c r="Z158" s="104">
        <f t="shared" si="78"/>
        <v>0</v>
      </c>
      <c r="AA158" s="104">
        <f t="shared" si="78"/>
        <v>0</v>
      </c>
      <c r="AB158" s="104">
        <f t="shared" si="78"/>
        <v>0</v>
      </c>
      <c r="AC158" s="104">
        <f t="shared" si="78"/>
        <v>0</v>
      </c>
      <c r="AD158" s="104">
        <f t="shared" si="78"/>
        <v>0</v>
      </c>
      <c r="AE158" s="104">
        <f t="shared" si="78"/>
        <v>0</v>
      </c>
      <c r="AF158" s="104">
        <f t="shared" si="78"/>
        <v>0</v>
      </c>
      <c r="AG158" s="104">
        <f t="shared" si="78"/>
        <v>0</v>
      </c>
      <c r="AH158" s="104">
        <f t="shared" si="78"/>
        <v>0</v>
      </c>
      <c r="AI158" s="104">
        <f t="shared" si="78"/>
        <v>0</v>
      </c>
      <c r="AJ158" s="104">
        <f t="shared" si="78"/>
        <v>0</v>
      </c>
      <c r="AK158" s="104">
        <f t="shared" si="78"/>
        <v>0</v>
      </c>
      <c r="AL158" s="104">
        <f t="shared" si="78"/>
        <v>0</v>
      </c>
      <c r="AM158" s="104">
        <f t="shared" si="78"/>
        <v>0</v>
      </c>
      <c r="AN158" s="104">
        <f t="shared" si="78"/>
        <v>0</v>
      </c>
      <c r="AO158" s="104">
        <f t="shared" si="78"/>
        <v>0</v>
      </c>
      <c r="AP158" s="104">
        <f t="shared" si="78"/>
        <v>0</v>
      </c>
      <c r="AQ158" s="104">
        <f t="shared" si="78"/>
        <v>0</v>
      </c>
      <c r="AR158" s="104">
        <f t="shared" si="78"/>
        <v>0</v>
      </c>
      <c r="AS158" s="104">
        <f t="shared" si="78"/>
        <v>0</v>
      </c>
      <c r="AT158" s="104">
        <f t="shared" si="78"/>
        <v>0</v>
      </c>
    </row>
    <row r="159" spans="1:46" ht="30" hidden="1" customHeight="1" x14ac:dyDescent="0.25">
      <c r="A159" s="117"/>
      <c r="B159" s="118"/>
      <c r="C159" s="119"/>
      <c r="D159" s="120"/>
      <c r="E159" s="120"/>
      <c r="F159" s="121"/>
      <c r="G159" s="121"/>
      <c r="H159" s="122">
        <f t="shared" si="64"/>
        <v>0</v>
      </c>
      <c r="I159" s="123"/>
      <c r="J159" s="123"/>
      <c r="K159" s="123"/>
      <c r="L159" s="253"/>
      <c r="M159" s="254"/>
      <c r="N159" s="255"/>
      <c r="P159" s="249"/>
      <c r="Q159" s="104">
        <f t="shared" ref="Q159:AT159" si="79">IF(Q$32&lt;$I159,0,IF(Q$32=$I159,$H159,IF(Q$32&gt;((($J159-1)*$K159)+$I159),0,IF(ROUND((Q$32-$I159)/$K159,0)=ROUND((Q$32-$I159)/$K159,1),$H159,0))))</f>
        <v>0</v>
      </c>
      <c r="R159" s="104">
        <f t="shared" si="79"/>
        <v>0</v>
      </c>
      <c r="S159" s="104">
        <f t="shared" si="79"/>
        <v>0</v>
      </c>
      <c r="T159" s="104">
        <f t="shared" si="79"/>
        <v>0</v>
      </c>
      <c r="U159" s="104">
        <f t="shared" si="79"/>
        <v>0</v>
      </c>
      <c r="V159" s="104">
        <f t="shared" si="79"/>
        <v>0</v>
      </c>
      <c r="W159" s="104">
        <f t="shared" si="79"/>
        <v>0</v>
      </c>
      <c r="X159" s="104">
        <f t="shared" si="79"/>
        <v>0</v>
      </c>
      <c r="Y159" s="104">
        <f t="shared" si="79"/>
        <v>0</v>
      </c>
      <c r="Z159" s="104">
        <f t="shared" si="79"/>
        <v>0</v>
      </c>
      <c r="AA159" s="104">
        <f t="shared" si="79"/>
        <v>0</v>
      </c>
      <c r="AB159" s="104">
        <f t="shared" si="79"/>
        <v>0</v>
      </c>
      <c r="AC159" s="104">
        <f t="shared" si="79"/>
        <v>0</v>
      </c>
      <c r="AD159" s="104">
        <f t="shared" si="79"/>
        <v>0</v>
      </c>
      <c r="AE159" s="104">
        <f t="shared" si="79"/>
        <v>0</v>
      </c>
      <c r="AF159" s="104">
        <f t="shared" si="79"/>
        <v>0</v>
      </c>
      <c r="AG159" s="104">
        <f t="shared" si="79"/>
        <v>0</v>
      </c>
      <c r="AH159" s="104">
        <f t="shared" si="79"/>
        <v>0</v>
      </c>
      <c r="AI159" s="104">
        <f t="shared" si="79"/>
        <v>0</v>
      </c>
      <c r="AJ159" s="104">
        <f t="shared" si="79"/>
        <v>0</v>
      </c>
      <c r="AK159" s="104">
        <f t="shared" si="79"/>
        <v>0</v>
      </c>
      <c r="AL159" s="104">
        <f t="shared" si="79"/>
        <v>0</v>
      </c>
      <c r="AM159" s="104">
        <f t="shared" si="79"/>
        <v>0</v>
      </c>
      <c r="AN159" s="104">
        <f t="shared" si="79"/>
        <v>0</v>
      </c>
      <c r="AO159" s="104">
        <f t="shared" si="79"/>
        <v>0</v>
      </c>
      <c r="AP159" s="104">
        <f t="shared" si="79"/>
        <v>0</v>
      </c>
      <c r="AQ159" s="104">
        <f t="shared" si="79"/>
        <v>0</v>
      </c>
      <c r="AR159" s="104">
        <f t="shared" si="79"/>
        <v>0</v>
      </c>
      <c r="AS159" s="104">
        <f t="shared" si="79"/>
        <v>0</v>
      </c>
      <c r="AT159" s="104">
        <f t="shared" si="79"/>
        <v>0</v>
      </c>
    </row>
    <row r="160" spans="1:46" ht="30" customHeight="1" x14ac:dyDescent="0.25">
      <c r="P160" s="124" t="s">
        <v>53</v>
      </c>
      <c r="Q160" s="103">
        <f t="shared" ref="Q160:AT160" si="80">SUM(Q144:Q159)</f>
        <v>282751.90000000002</v>
      </c>
      <c r="R160" s="103">
        <f t="shared" si="80"/>
        <v>262751.90000000002</v>
      </c>
      <c r="S160" s="103">
        <f t="shared" si="80"/>
        <v>262751.90000000002</v>
      </c>
      <c r="T160" s="103">
        <f t="shared" si="80"/>
        <v>130251.9</v>
      </c>
      <c r="U160" s="104">
        <f t="shared" si="80"/>
        <v>0</v>
      </c>
      <c r="V160" s="104">
        <f t="shared" si="80"/>
        <v>0</v>
      </c>
      <c r="W160" s="104">
        <f t="shared" si="80"/>
        <v>0</v>
      </c>
      <c r="X160" s="104">
        <f t="shared" si="80"/>
        <v>0</v>
      </c>
      <c r="Y160" s="104">
        <f t="shared" si="80"/>
        <v>0</v>
      </c>
      <c r="Z160" s="104">
        <f t="shared" si="80"/>
        <v>0</v>
      </c>
      <c r="AA160" s="104">
        <f t="shared" si="80"/>
        <v>0</v>
      </c>
      <c r="AB160" s="104">
        <f t="shared" si="80"/>
        <v>0</v>
      </c>
      <c r="AC160" s="104">
        <f t="shared" si="80"/>
        <v>0</v>
      </c>
      <c r="AD160" s="104">
        <f t="shared" si="80"/>
        <v>0</v>
      </c>
      <c r="AE160" s="104">
        <f t="shared" si="80"/>
        <v>0</v>
      </c>
      <c r="AF160" s="104">
        <f t="shared" si="80"/>
        <v>0</v>
      </c>
      <c r="AG160" s="104">
        <f t="shared" si="80"/>
        <v>0</v>
      </c>
      <c r="AH160" s="104">
        <f t="shared" si="80"/>
        <v>0</v>
      </c>
      <c r="AI160" s="104">
        <f t="shared" si="80"/>
        <v>0</v>
      </c>
      <c r="AJ160" s="104">
        <f t="shared" si="80"/>
        <v>0</v>
      </c>
      <c r="AK160" s="104">
        <f t="shared" si="80"/>
        <v>0</v>
      </c>
      <c r="AL160" s="104">
        <f t="shared" si="80"/>
        <v>0</v>
      </c>
      <c r="AM160" s="104">
        <f t="shared" si="80"/>
        <v>0</v>
      </c>
      <c r="AN160" s="104">
        <f t="shared" si="80"/>
        <v>0</v>
      </c>
      <c r="AO160" s="104">
        <f t="shared" si="80"/>
        <v>0</v>
      </c>
      <c r="AP160" s="104">
        <f t="shared" si="80"/>
        <v>0</v>
      </c>
      <c r="AQ160" s="104">
        <f t="shared" si="80"/>
        <v>0</v>
      </c>
      <c r="AR160" s="104">
        <f t="shared" si="80"/>
        <v>0</v>
      </c>
      <c r="AS160" s="104">
        <f t="shared" si="80"/>
        <v>0</v>
      </c>
      <c r="AT160" s="104">
        <f t="shared" si="80"/>
        <v>0</v>
      </c>
    </row>
    <row r="161" spans="1:46" ht="14.25" hidden="1"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row>
    <row r="162" spans="1:46" ht="15" hidden="1" customHeight="1" x14ac:dyDescent="0.25">
      <c r="A162" s="269" t="s">
        <v>27</v>
      </c>
      <c r="B162" s="268"/>
      <c r="C162" s="268"/>
      <c r="D162" s="268"/>
      <c r="E162" s="268"/>
      <c r="F162" s="268"/>
      <c r="G162" s="268"/>
      <c r="H162" s="268"/>
      <c r="I162" s="268"/>
      <c r="J162" s="268"/>
      <c r="K162" s="268"/>
      <c r="L162" s="28"/>
      <c r="M162" s="29"/>
      <c r="N162" s="29"/>
      <c r="O162" s="29"/>
      <c r="P162" s="30"/>
      <c r="Q162" s="30"/>
      <c r="R162" s="30"/>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row>
    <row r="163" spans="1:46" ht="15" hidden="1" customHeight="1" x14ac:dyDescent="0.25">
      <c r="A163" s="32"/>
      <c r="B163" s="33"/>
      <c r="C163" s="33"/>
      <c r="D163" s="33"/>
      <c r="E163" s="33"/>
      <c r="F163" s="33"/>
      <c r="G163" s="34"/>
      <c r="H163" s="33"/>
      <c r="I163" s="33"/>
      <c r="J163" s="33"/>
      <c r="K163" s="33"/>
      <c r="L163" s="33"/>
      <c r="M163" s="33"/>
      <c r="N163" s="33"/>
      <c r="O163" s="33"/>
      <c r="P163" s="35"/>
      <c r="Q163" s="35"/>
      <c r="R163" s="35"/>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row>
    <row r="164" spans="1:46" ht="15" hidden="1" customHeight="1" x14ac:dyDescent="0.25">
      <c r="A164" s="37"/>
      <c r="B164" s="38"/>
      <c r="C164" s="38"/>
      <c r="D164" s="38"/>
      <c r="E164" s="38"/>
      <c r="F164" s="38"/>
      <c r="G164" s="39"/>
      <c r="H164" s="38"/>
      <c r="I164" s="38"/>
      <c r="J164" s="40"/>
      <c r="K164" s="10"/>
      <c r="L164" s="10"/>
      <c r="M164" s="10"/>
      <c r="N164" s="10"/>
      <c r="O164" s="10"/>
      <c r="P164" s="6"/>
      <c r="Q164" s="6"/>
      <c r="R164" s="6"/>
    </row>
    <row r="165" spans="1:46" ht="15" hidden="1" customHeight="1" x14ac:dyDescent="0.25">
      <c r="A165" s="11" t="s">
        <v>28</v>
      </c>
      <c r="B165" s="231"/>
      <c r="C165" s="12"/>
      <c r="D165" s="12"/>
      <c r="E165" s="12"/>
      <c r="F165" s="12"/>
      <c r="G165" s="206"/>
      <c r="H165" s="12"/>
      <c r="I165" s="12"/>
      <c r="J165" s="9"/>
      <c r="K165" s="10"/>
      <c r="L165" s="10"/>
      <c r="M165" s="10"/>
      <c r="N165" s="10"/>
      <c r="O165" s="10"/>
      <c r="P165" s="6"/>
      <c r="Q165" s="6"/>
      <c r="R165" s="6"/>
    </row>
    <row r="166" spans="1:46" ht="14.25" hidden="1" customHeight="1" x14ac:dyDescent="0.25">
      <c r="A166" s="11" t="s">
        <v>30</v>
      </c>
      <c r="B166" s="232"/>
      <c r="C166" s="8"/>
      <c r="D166" s="8"/>
      <c r="E166" s="8"/>
      <c r="F166" s="207"/>
      <c r="G166" s="8"/>
      <c r="H166" s="207"/>
      <c r="I166" s="8"/>
      <c r="J166" s="47"/>
      <c r="K166" s="48"/>
    </row>
    <row r="167" spans="1:46" ht="14.25" hidden="1" customHeight="1" x14ac:dyDescent="0.25">
      <c r="A167" s="11"/>
      <c r="B167" s="207"/>
      <c r="C167" s="207"/>
      <c r="D167" s="8"/>
      <c r="E167" s="207"/>
      <c r="F167" s="207"/>
      <c r="G167" s="207"/>
      <c r="H167" s="207"/>
      <c r="I167" s="207"/>
      <c r="J167" s="49"/>
      <c r="K167" s="50"/>
    </row>
    <row r="168" spans="1:46" ht="52.5" hidden="1" customHeight="1" x14ac:dyDescent="0.25">
      <c r="A168" s="51" t="s">
        <v>32</v>
      </c>
      <c r="B168" s="270"/>
      <c r="C168" s="251"/>
      <c r="D168" s="251"/>
      <c r="E168" s="251"/>
      <c r="F168" s="251"/>
      <c r="G168" s="251"/>
      <c r="H168" s="251"/>
      <c r="I168" s="257"/>
      <c r="J168" s="208"/>
      <c r="L168" s="271" t="s">
        <v>33</v>
      </c>
      <c r="M168" s="272"/>
    </row>
    <row r="169" spans="1:46" ht="15.75" hidden="1" customHeight="1" x14ac:dyDescent="0.25">
      <c r="A169" s="51" t="s">
        <v>34</v>
      </c>
      <c r="B169" s="312"/>
      <c r="C169" s="274"/>
      <c r="D169" s="274"/>
      <c r="E169" s="274"/>
      <c r="F169" s="274"/>
      <c r="G169" s="274"/>
      <c r="H169" s="274"/>
      <c r="I169" s="274"/>
      <c r="J169" s="208"/>
      <c r="L169" s="54" t="s">
        <v>25</v>
      </c>
      <c r="M169" s="55" t="s">
        <v>26</v>
      </c>
    </row>
    <row r="170" spans="1:46" ht="15.75" hidden="1" customHeight="1" x14ac:dyDescent="0.25">
      <c r="A170" s="51" t="s">
        <v>35</v>
      </c>
      <c r="B170" s="285"/>
      <c r="C170" s="268"/>
      <c r="D170" s="268"/>
      <c r="E170" s="268"/>
      <c r="F170" s="268"/>
      <c r="G170" s="268"/>
      <c r="H170" s="268"/>
      <c r="I170" s="268"/>
      <c r="J170" s="208"/>
      <c r="L170" s="56">
        <f>$L$10</f>
        <v>0</v>
      </c>
      <c r="M170" s="57">
        <f t="array" ref="M170">NPV(L170,Q197:AT197)</f>
        <v>0</v>
      </c>
      <c r="O170" s="58"/>
    </row>
    <row r="171" spans="1:46" ht="15.75" hidden="1" customHeight="1" x14ac:dyDescent="0.25">
      <c r="A171" s="51" t="s">
        <v>36</v>
      </c>
      <c r="B171" s="284"/>
      <c r="C171" s="268"/>
      <c r="D171" s="268"/>
      <c r="E171" s="268"/>
      <c r="F171" s="268"/>
      <c r="G171" s="268"/>
      <c r="H171" s="268"/>
      <c r="I171" s="268"/>
      <c r="J171" s="208"/>
      <c r="L171" s="56">
        <f>$L$11</f>
        <v>0.03</v>
      </c>
      <c r="M171" s="57">
        <f t="array" ref="M171">NPV(L171,Q197:AT197)</f>
        <v>0</v>
      </c>
    </row>
    <row r="172" spans="1:46" ht="14.25" hidden="1" customHeight="1" x14ac:dyDescent="0.25">
      <c r="A172" s="59"/>
      <c r="B172" s="60"/>
      <c r="C172" s="60"/>
      <c r="D172" s="60"/>
      <c r="E172" s="60"/>
      <c r="F172" s="61"/>
      <c r="G172" s="62"/>
      <c r="H172" s="209"/>
      <c r="I172" s="209"/>
      <c r="J172" s="210"/>
      <c r="L172" s="65">
        <f>$L$12</f>
        <v>7.0000000000000007E-2</v>
      </c>
      <c r="M172" s="66">
        <f t="array" ref="M172">NPV(L172,Q197:AT197)</f>
        <v>0</v>
      </c>
    </row>
    <row r="173" spans="1:46" ht="14.25" hidden="1" customHeight="1" x14ac:dyDescent="0.25">
      <c r="A173" s="67"/>
      <c r="B173" s="48"/>
      <c r="C173" s="48"/>
      <c r="D173" s="48"/>
      <c r="E173" s="48"/>
      <c r="F173" s="50"/>
      <c r="G173" s="68"/>
    </row>
    <row r="174" spans="1:46" ht="14.25" hidden="1" customHeight="1" x14ac:dyDescent="0.25">
      <c r="A174" s="67"/>
      <c r="B174" s="48"/>
      <c r="C174" s="48"/>
      <c r="D174" s="48"/>
      <c r="E174" s="48"/>
      <c r="F174" s="50"/>
      <c r="G174" s="68"/>
      <c r="H174" s="69"/>
      <c r="I174" s="70"/>
      <c r="J174" s="71"/>
      <c r="K174" s="71"/>
    </row>
    <row r="175" spans="1:46" ht="15.75" hidden="1" customHeight="1" x14ac:dyDescent="0.25">
      <c r="A175" s="72" t="s">
        <v>37</v>
      </c>
      <c r="B175" s="73"/>
      <c r="C175" s="74" t="s">
        <v>38</v>
      </c>
      <c r="D175" s="74"/>
      <c r="E175" s="74"/>
      <c r="F175" s="75"/>
      <c r="H175" s="69"/>
      <c r="I175" s="70"/>
      <c r="J175" s="71"/>
      <c r="K175" s="71"/>
    </row>
    <row r="176" spans="1:46" ht="15" hidden="1" customHeight="1" x14ac:dyDescent="0.25">
      <c r="A176" s="76" t="s">
        <v>39</v>
      </c>
      <c r="B176" s="77"/>
      <c r="C176" s="44" t="s">
        <v>40</v>
      </c>
      <c r="D176" s="44"/>
      <c r="E176" s="44"/>
      <c r="F176" s="78"/>
      <c r="H176" s="69"/>
      <c r="I176" s="79"/>
      <c r="J176" s="58"/>
      <c r="K176" s="58"/>
      <c r="L176" s="80"/>
      <c r="M176" s="80"/>
      <c r="N176" s="80"/>
      <c r="O176" s="80"/>
    </row>
    <row r="177" spans="1:46" ht="14.25" hidden="1" customHeight="1" x14ac:dyDescent="0.25">
      <c r="A177" s="81" t="s">
        <v>41</v>
      </c>
      <c r="B177" s="82">
        <f>B175*B176</f>
        <v>0</v>
      </c>
      <c r="C177" s="83"/>
      <c r="D177" s="84"/>
      <c r="E177" s="84"/>
      <c r="F177" s="64"/>
      <c r="H177" s="69"/>
      <c r="I177" s="85"/>
      <c r="J177" s="86"/>
      <c r="K177" s="86"/>
    </row>
    <row r="178" spans="1:46" ht="14.25" hidden="1" customHeight="1" x14ac:dyDescent="0.25">
      <c r="H178" s="69"/>
      <c r="I178" s="85"/>
      <c r="J178" s="86"/>
      <c r="K178" s="86"/>
      <c r="L178" s="87"/>
      <c r="P178" s="88" t="s">
        <v>42</v>
      </c>
    </row>
    <row r="179" spans="1:46" ht="14.25" hidden="1" customHeight="1" x14ac:dyDescent="0.25">
      <c r="C179" s="33"/>
      <c r="D179" s="89"/>
      <c r="E179" s="89"/>
      <c r="L179" s="87"/>
      <c r="P179" s="88"/>
      <c r="Q179" s="267" t="s">
        <v>43</v>
      </c>
      <c r="R179" s="268"/>
      <c r="S179" s="268"/>
      <c r="T179" s="268"/>
      <c r="U179" s="268"/>
      <c r="V179" s="268"/>
      <c r="W179" s="268"/>
      <c r="X179" s="268"/>
      <c r="Y179" s="268"/>
      <c r="Z179" s="268"/>
      <c r="AA179" s="268"/>
      <c r="AB179" s="268"/>
      <c r="AC179" s="268"/>
      <c r="AD179" s="268"/>
      <c r="AE179" s="268"/>
      <c r="AF179" s="268"/>
      <c r="AG179" s="268"/>
      <c r="AH179" s="268"/>
      <c r="AI179" s="268"/>
      <c r="AJ179" s="268"/>
      <c r="AK179" s="268"/>
      <c r="AL179" s="268"/>
      <c r="AM179" s="268"/>
      <c r="AN179" s="268"/>
      <c r="AO179" s="268"/>
      <c r="AP179" s="268"/>
      <c r="AQ179" s="268"/>
      <c r="AR179" s="268"/>
      <c r="AS179" s="268"/>
      <c r="AT179" s="268"/>
    </row>
    <row r="180" spans="1:46" ht="14.25" hidden="1" customHeight="1" x14ac:dyDescent="0.25">
      <c r="A180" s="90" t="s">
        <v>44</v>
      </c>
      <c r="B180" s="91" t="s">
        <v>45</v>
      </c>
      <c r="C180" s="91" t="s">
        <v>16</v>
      </c>
      <c r="D180" s="92" t="s">
        <v>17</v>
      </c>
      <c r="E180" s="92" t="s">
        <v>46</v>
      </c>
      <c r="F180" s="91" t="s">
        <v>47</v>
      </c>
      <c r="G180" s="91" t="s">
        <v>48</v>
      </c>
      <c r="H180" s="93" t="s">
        <v>18</v>
      </c>
      <c r="I180" s="92" t="s">
        <v>19</v>
      </c>
      <c r="J180" s="92" t="s">
        <v>49</v>
      </c>
      <c r="K180" s="92" t="s">
        <v>50</v>
      </c>
      <c r="L180" s="259" t="s">
        <v>20</v>
      </c>
      <c r="M180" s="260"/>
      <c r="N180" s="261"/>
      <c r="Q180" s="94">
        <v>1</v>
      </c>
      <c r="R180" s="94">
        <v>2</v>
      </c>
      <c r="S180" s="94">
        <v>3</v>
      </c>
      <c r="T180" s="94">
        <v>4</v>
      </c>
      <c r="U180" s="94">
        <v>5</v>
      </c>
      <c r="V180" s="94">
        <v>6</v>
      </c>
      <c r="W180" s="94">
        <v>7</v>
      </c>
      <c r="X180" s="94">
        <v>8</v>
      </c>
      <c r="Y180" s="94">
        <v>9</v>
      </c>
      <c r="Z180" s="94">
        <v>10</v>
      </c>
      <c r="AA180" s="94">
        <v>11</v>
      </c>
      <c r="AB180" s="94">
        <v>12</v>
      </c>
      <c r="AC180" s="94">
        <v>13</v>
      </c>
      <c r="AD180" s="94">
        <v>14</v>
      </c>
      <c r="AE180" s="94">
        <v>15</v>
      </c>
      <c r="AF180" s="94">
        <v>16</v>
      </c>
      <c r="AG180" s="94">
        <v>17</v>
      </c>
      <c r="AH180" s="94">
        <v>18</v>
      </c>
      <c r="AI180" s="94">
        <v>19</v>
      </c>
      <c r="AJ180" s="94">
        <v>20</v>
      </c>
      <c r="AK180" s="94">
        <v>21</v>
      </c>
      <c r="AL180" s="94">
        <v>22</v>
      </c>
      <c r="AM180" s="94">
        <v>23</v>
      </c>
      <c r="AN180" s="94">
        <v>24</v>
      </c>
      <c r="AO180" s="94">
        <v>25</v>
      </c>
      <c r="AP180" s="94">
        <v>26</v>
      </c>
      <c r="AQ180" s="94">
        <v>27</v>
      </c>
      <c r="AR180" s="94">
        <v>28</v>
      </c>
      <c r="AS180" s="94">
        <v>29</v>
      </c>
      <c r="AT180" s="94">
        <v>30</v>
      </c>
    </row>
    <row r="181" spans="1:46" ht="30" hidden="1" customHeight="1" x14ac:dyDescent="0.25">
      <c r="A181" s="95"/>
      <c r="B181" s="96"/>
      <c r="C181" s="97"/>
      <c r="D181" s="98"/>
      <c r="E181" s="99"/>
      <c r="F181" s="100"/>
      <c r="G181" s="100"/>
      <c r="H181" s="101">
        <f t="shared" ref="H181:H196" si="81">D181*E181</f>
        <v>0</v>
      </c>
      <c r="I181" s="102"/>
      <c r="J181" s="102"/>
      <c r="K181" s="102"/>
      <c r="L181" s="286"/>
      <c r="M181" s="263"/>
      <c r="N181" s="258"/>
      <c r="P181" s="248" t="s">
        <v>51</v>
      </c>
      <c r="Q181" s="104">
        <f t="shared" ref="Q181:AT181" si="82">IF(Q$32&lt;$I181,0,IF(Q$32=$I181,$H181,IF(Q$32&gt;((($J181-1)*$K181)+$I181),0,IF(ROUND((Q$32-$I181)/$K181,0)=ROUND((Q$32-$I181)/$K181,1),$H181,0))))</f>
        <v>0</v>
      </c>
      <c r="R181" s="104">
        <f t="shared" si="82"/>
        <v>0</v>
      </c>
      <c r="S181" s="104">
        <f t="shared" si="82"/>
        <v>0</v>
      </c>
      <c r="T181" s="104">
        <f t="shared" si="82"/>
        <v>0</v>
      </c>
      <c r="U181" s="104">
        <f t="shared" si="82"/>
        <v>0</v>
      </c>
      <c r="V181" s="104">
        <f t="shared" si="82"/>
        <v>0</v>
      </c>
      <c r="W181" s="104">
        <f t="shared" si="82"/>
        <v>0</v>
      </c>
      <c r="X181" s="104">
        <f t="shared" si="82"/>
        <v>0</v>
      </c>
      <c r="Y181" s="104">
        <f t="shared" si="82"/>
        <v>0</v>
      </c>
      <c r="Z181" s="104">
        <f t="shared" si="82"/>
        <v>0</v>
      </c>
      <c r="AA181" s="104">
        <f t="shared" si="82"/>
        <v>0</v>
      </c>
      <c r="AB181" s="104">
        <f t="shared" si="82"/>
        <v>0</v>
      </c>
      <c r="AC181" s="104">
        <f t="shared" si="82"/>
        <v>0</v>
      </c>
      <c r="AD181" s="104">
        <f t="shared" si="82"/>
        <v>0</v>
      </c>
      <c r="AE181" s="104">
        <f t="shared" si="82"/>
        <v>0</v>
      </c>
      <c r="AF181" s="104">
        <f t="shared" si="82"/>
        <v>0</v>
      </c>
      <c r="AG181" s="104">
        <f t="shared" si="82"/>
        <v>0</v>
      </c>
      <c r="AH181" s="104">
        <f t="shared" si="82"/>
        <v>0</v>
      </c>
      <c r="AI181" s="104">
        <f t="shared" si="82"/>
        <v>0</v>
      </c>
      <c r="AJ181" s="104">
        <f t="shared" si="82"/>
        <v>0</v>
      </c>
      <c r="AK181" s="104">
        <f t="shared" si="82"/>
        <v>0</v>
      </c>
      <c r="AL181" s="104">
        <f t="shared" si="82"/>
        <v>0</v>
      </c>
      <c r="AM181" s="104">
        <f t="shared" si="82"/>
        <v>0</v>
      </c>
      <c r="AN181" s="104">
        <f t="shared" si="82"/>
        <v>0</v>
      </c>
      <c r="AO181" s="104">
        <f t="shared" si="82"/>
        <v>0</v>
      </c>
      <c r="AP181" s="104">
        <f t="shared" si="82"/>
        <v>0</v>
      </c>
      <c r="AQ181" s="104">
        <f t="shared" si="82"/>
        <v>0</v>
      </c>
      <c r="AR181" s="104">
        <f t="shared" si="82"/>
        <v>0</v>
      </c>
      <c r="AS181" s="104">
        <f t="shared" si="82"/>
        <v>0</v>
      </c>
      <c r="AT181" s="104">
        <f t="shared" si="82"/>
        <v>0</v>
      </c>
    </row>
    <row r="182" spans="1:46" ht="30" hidden="1" customHeight="1" x14ac:dyDescent="0.25">
      <c r="A182" s="105"/>
      <c r="B182" s="106"/>
      <c r="C182" s="107"/>
      <c r="D182" s="108"/>
      <c r="E182" s="109"/>
      <c r="F182" s="110"/>
      <c r="G182" s="110"/>
      <c r="H182" s="111">
        <f t="shared" si="81"/>
        <v>0</v>
      </c>
      <c r="I182" s="112"/>
      <c r="J182" s="112"/>
      <c r="K182" s="112"/>
      <c r="L182" s="250"/>
      <c r="M182" s="251"/>
      <c r="N182" s="252"/>
      <c r="P182" s="249"/>
      <c r="Q182" s="104">
        <f t="shared" ref="Q182:AT182" si="83">IF(Q$32&lt;$I182,0,IF(Q$32=$I182,$H182,IF(Q$32&gt;((($J182-1)*$K182)+$I182),0,IF(ROUND((Q$32-$I182)/$K182,0)=ROUND((Q$32-$I182)/$K182,1),$H182,0))))</f>
        <v>0</v>
      </c>
      <c r="R182" s="104">
        <f t="shared" si="83"/>
        <v>0</v>
      </c>
      <c r="S182" s="104">
        <f t="shared" si="83"/>
        <v>0</v>
      </c>
      <c r="T182" s="104">
        <f t="shared" si="83"/>
        <v>0</v>
      </c>
      <c r="U182" s="104">
        <f t="shared" si="83"/>
        <v>0</v>
      </c>
      <c r="V182" s="104">
        <f t="shared" si="83"/>
        <v>0</v>
      </c>
      <c r="W182" s="104">
        <f t="shared" si="83"/>
        <v>0</v>
      </c>
      <c r="X182" s="104">
        <f t="shared" si="83"/>
        <v>0</v>
      </c>
      <c r="Y182" s="104">
        <f t="shared" si="83"/>
        <v>0</v>
      </c>
      <c r="Z182" s="104">
        <f t="shared" si="83"/>
        <v>0</v>
      </c>
      <c r="AA182" s="104">
        <f t="shared" si="83"/>
        <v>0</v>
      </c>
      <c r="AB182" s="104">
        <f t="shared" si="83"/>
        <v>0</v>
      </c>
      <c r="AC182" s="104">
        <f t="shared" si="83"/>
        <v>0</v>
      </c>
      <c r="AD182" s="104">
        <f t="shared" si="83"/>
        <v>0</v>
      </c>
      <c r="AE182" s="104">
        <f t="shared" si="83"/>
        <v>0</v>
      </c>
      <c r="AF182" s="104">
        <f t="shared" si="83"/>
        <v>0</v>
      </c>
      <c r="AG182" s="104">
        <f t="shared" si="83"/>
        <v>0</v>
      </c>
      <c r="AH182" s="104">
        <f t="shared" si="83"/>
        <v>0</v>
      </c>
      <c r="AI182" s="104">
        <f t="shared" si="83"/>
        <v>0</v>
      </c>
      <c r="AJ182" s="104">
        <f t="shared" si="83"/>
        <v>0</v>
      </c>
      <c r="AK182" s="104">
        <f t="shared" si="83"/>
        <v>0</v>
      </c>
      <c r="AL182" s="104">
        <f t="shared" si="83"/>
        <v>0</v>
      </c>
      <c r="AM182" s="104">
        <f t="shared" si="83"/>
        <v>0</v>
      </c>
      <c r="AN182" s="104">
        <f t="shared" si="83"/>
        <v>0</v>
      </c>
      <c r="AO182" s="104">
        <f t="shared" si="83"/>
        <v>0</v>
      </c>
      <c r="AP182" s="104">
        <f t="shared" si="83"/>
        <v>0</v>
      </c>
      <c r="AQ182" s="104">
        <f t="shared" si="83"/>
        <v>0</v>
      </c>
      <c r="AR182" s="104">
        <f t="shared" si="83"/>
        <v>0</v>
      </c>
      <c r="AS182" s="104">
        <f t="shared" si="83"/>
        <v>0</v>
      </c>
      <c r="AT182" s="104">
        <f t="shared" si="83"/>
        <v>0</v>
      </c>
    </row>
    <row r="183" spans="1:46" ht="30" hidden="1" customHeight="1" x14ac:dyDescent="0.25">
      <c r="A183" s="105"/>
      <c r="B183" s="106"/>
      <c r="C183" s="107"/>
      <c r="D183" s="108"/>
      <c r="E183" s="109"/>
      <c r="F183" s="113"/>
      <c r="G183" s="113"/>
      <c r="H183" s="111">
        <f t="shared" si="81"/>
        <v>0</v>
      </c>
      <c r="I183" s="112"/>
      <c r="J183" s="112"/>
      <c r="K183" s="112"/>
      <c r="L183" s="250"/>
      <c r="M183" s="251"/>
      <c r="N183" s="252"/>
      <c r="P183" s="249"/>
      <c r="Q183" s="104">
        <f t="shared" ref="Q183:AT183" si="84">IF(Q$32&lt;$I183,0,IF(Q$32=$I183,$H183,IF(Q$32&gt;((($J183-1)*$K183)+$I183),0,IF(ROUND((Q$32-$I183)/$K183,0)=ROUND((Q$32-$I183)/$K183,1),$H183,0))))</f>
        <v>0</v>
      </c>
      <c r="R183" s="104">
        <f t="shared" si="84"/>
        <v>0</v>
      </c>
      <c r="S183" s="104">
        <f t="shared" si="84"/>
        <v>0</v>
      </c>
      <c r="T183" s="104">
        <f t="shared" si="84"/>
        <v>0</v>
      </c>
      <c r="U183" s="104">
        <f t="shared" si="84"/>
        <v>0</v>
      </c>
      <c r="V183" s="104">
        <f t="shared" si="84"/>
        <v>0</v>
      </c>
      <c r="W183" s="104">
        <f t="shared" si="84"/>
        <v>0</v>
      </c>
      <c r="X183" s="104">
        <f t="shared" si="84"/>
        <v>0</v>
      </c>
      <c r="Y183" s="104">
        <f t="shared" si="84"/>
        <v>0</v>
      </c>
      <c r="Z183" s="104">
        <f t="shared" si="84"/>
        <v>0</v>
      </c>
      <c r="AA183" s="104">
        <f t="shared" si="84"/>
        <v>0</v>
      </c>
      <c r="AB183" s="104">
        <f t="shared" si="84"/>
        <v>0</v>
      </c>
      <c r="AC183" s="104">
        <f t="shared" si="84"/>
        <v>0</v>
      </c>
      <c r="AD183" s="104">
        <f t="shared" si="84"/>
        <v>0</v>
      </c>
      <c r="AE183" s="104">
        <f t="shared" si="84"/>
        <v>0</v>
      </c>
      <c r="AF183" s="104">
        <f t="shared" si="84"/>
        <v>0</v>
      </c>
      <c r="AG183" s="104">
        <f t="shared" si="84"/>
        <v>0</v>
      </c>
      <c r="AH183" s="104">
        <f t="shared" si="84"/>
        <v>0</v>
      </c>
      <c r="AI183" s="104">
        <f t="shared" si="84"/>
        <v>0</v>
      </c>
      <c r="AJ183" s="104">
        <f t="shared" si="84"/>
        <v>0</v>
      </c>
      <c r="AK183" s="104">
        <f t="shared" si="84"/>
        <v>0</v>
      </c>
      <c r="AL183" s="104">
        <f t="shared" si="84"/>
        <v>0</v>
      </c>
      <c r="AM183" s="104">
        <f t="shared" si="84"/>
        <v>0</v>
      </c>
      <c r="AN183" s="104">
        <f t="shared" si="84"/>
        <v>0</v>
      </c>
      <c r="AO183" s="104">
        <f t="shared" si="84"/>
        <v>0</v>
      </c>
      <c r="AP183" s="104">
        <f t="shared" si="84"/>
        <v>0</v>
      </c>
      <c r="AQ183" s="104">
        <f t="shared" si="84"/>
        <v>0</v>
      </c>
      <c r="AR183" s="104">
        <f t="shared" si="84"/>
        <v>0</v>
      </c>
      <c r="AS183" s="104">
        <f t="shared" si="84"/>
        <v>0</v>
      </c>
      <c r="AT183" s="104">
        <f t="shared" si="84"/>
        <v>0</v>
      </c>
    </row>
    <row r="184" spans="1:46" ht="30" hidden="1" customHeight="1" x14ac:dyDescent="0.25">
      <c r="A184" s="105"/>
      <c r="B184" s="106"/>
      <c r="C184" s="107"/>
      <c r="D184" s="108"/>
      <c r="E184" s="114"/>
      <c r="F184" s="113"/>
      <c r="G184" s="113"/>
      <c r="H184" s="111">
        <f t="shared" si="81"/>
        <v>0</v>
      </c>
      <c r="I184" s="112"/>
      <c r="J184" s="112"/>
      <c r="K184" s="112"/>
      <c r="L184" s="250"/>
      <c r="M184" s="251"/>
      <c r="N184" s="252"/>
      <c r="P184" s="249"/>
      <c r="Q184" s="104">
        <f t="shared" ref="Q184:AT184" si="85">IF(Q$32&lt;$I184,0,IF(Q$32=$I184,$H184,IF(Q$32&gt;((($J184-1)*$K184)+$I184),0,IF(ROUND((Q$32-$I184)/$K184,0)=ROUND((Q$32-$I184)/$K184,1),$H184,0))))</f>
        <v>0</v>
      </c>
      <c r="R184" s="104">
        <f t="shared" si="85"/>
        <v>0</v>
      </c>
      <c r="S184" s="104">
        <f t="shared" si="85"/>
        <v>0</v>
      </c>
      <c r="T184" s="104">
        <f t="shared" si="85"/>
        <v>0</v>
      </c>
      <c r="U184" s="104">
        <f t="shared" si="85"/>
        <v>0</v>
      </c>
      <c r="V184" s="104">
        <f t="shared" si="85"/>
        <v>0</v>
      </c>
      <c r="W184" s="104">
        <f t="shared" si="85"/>
        <v>0</v>
      </c>
      <c r="X184" s="104">
        <f t="shared" si="85"/>
        <v>0</v>
      </c>
      <c r="Y184" s="104">
        <f t="shared" si="85"/>
        <v>0</v>
      </c>
      <c r="Z184" s="104">
        <f t="shared" si="85"/>
        <v>0</v>
      </c>
      <c r="AA184" s="104">
        <f t="shared" si="85"/>
        <v>0</v>
      </c>
      <c r="AB184" s="104">
        <f t="shared" si="85"/>
        <v>0</v>
      </c>
      <c r="AC184" s="104">
        <f t="shared" si="85"/>
        <v>0</v>
      </c>
      <c r="AD184" s="104">
        <f t="shared" si="85"/>
        <v>0</v>
      </c>
      <c r="AE184" s="104">
        <f t="shared" si="85"/>
        <v>0</v>
      </c>
      <c r="AF184" s="104">
        <f t="shared" si="85"/>
        <v>0</v>
      </c>
      <c r="AG184" s="104">
        <f t="shared" si="85"/>
        <v>0</v>
      </c>
      <c r="AH184" s="104">
        <f t="shared" si="85"/>
        <v>0</v>
      </c>
      <c r="AI184" s="104">
        <f t="shared" si="85"/>
        <v>0</v>
      </c>
      <c r="AJ184" s="104">
        <f t="shared" si="85"/>
        <v>0</v>
      </c>
      <c r="AK184" s="104">
        <f t="shared" si="85"/>
        <v>0</v>
      </c>
      <c r="AL184" s="104">
        <f t="shared" si="85"/>
        <v>0</v>
      </c>
      <c r="AM184" s="104">
        <f t="shared" si="85"/>
        <v>0</v>
      </c>
      <c r="AN184" s="104">
        <f t="shared" si="85"/>
        <v>0</v>
      </c>
      <c r="AO184" s="104">
        <f t="shared" si="85"/>
        <v>0</v>
      </c>
      <c r="AP184" s="104">
        <f t="shared" si="85"/>
        <v>0</v>
      </c>
      <c r="AQ184" s="104">
        <f t="shared" si="85"/>
        <v>0</v>
      </c>
      <c r="AR184" s="104">
        <f t="shared" si="85"/>
        <v>0</v>
      </c>
      <c r="AS184" s="104">
        <f t="shared" si="85"/>
        <v>0</v>
      </c>
      <c r="AT184" s="104">
        <f t="shared" si="85"/>
        <v>0</v>
      </c>
    </row>
    <row r="185" spans="1:46" ht="30" hidden="1" customHeight="1" x14ac:dyDescent="0.25">
      <c r="A185" s="105"/>
      <c r="B185" s="106"/>
      <c r="C185" s="107"/>
      <c r="D185" s="108"/>
      <c r="E185" s="109"/>
      <c r="F185" s="113"/>
      <c r="G185" s="113"/>
      <c r="H185" s="111">
        <f t="shared" si="81"/>
        <v>0</v>
      </c>
      <c r="I185" s="112"/>
      <c r="J185" s="112"/>
      <c r="K185" s="112"/>
      <c r="L185" s="250"/>
      <c r="M185" s="251"/>
      <c r="N185" s="252"/>
      <c r="P185" s="249"/>
      <c r="Q185" s="104">
        <f t="shared" ref="Q185:AT185" si="86">IF(Q$32&lt;$I185,0,IF(Q$32=$I185,$H185,IF(Q$32&gt;((($J185-1)*$K185)+$I185),0,IF(ROUND((Q$32-$I185)/$K185,0)=ROUND((Q$32-$I185)/$K185,1),$H185,0))))</f>
        <v>0</v>
      </c>
      <c r="R185" s="104">
        <f t="shared" si="86"/>
        <v>0</v>
      </c>
      <c r="S185" s="104">
        <f t="shared" si="86"/>
        <v>0</v>
      </c>
      <c r="T185" s="104">
        <f t="shared" si="86"/>
        <v>0</v>
      </c>
      <c r="U185" s="104">
        <f t="shared" si="86"/>
        <v>0</v>
      </c>
      <c r="V185" s="104">
        <f t="shared" si="86"/>
        <v>0</v>
      </c>
      <c r="W185" s="104">
        <f t="shared" si="86"/>
        <v>0</v>
      </c>
      <c r="X185" s="104">
        <f t="shared" si="86"/>
        <v>0</v>
      </c>
      <c r="Y185" s="104">
        <f t="shared" si="86"/>
        <v>0</v>
      </c>
      <c r="Z185" s="104">
        <f t="shared" si="86"/>
        <v>0</v>
      </c>
      <c r="AA185" s="104">
        <f t="shared" si="86"/>
        <v>0</v>
      </c>
      <c r="AB185" s="104">
        <f t="shared" si="86"/>
        <v>0</v>
      </c>
      <c r="AC185" s="104">
        <f t="shared" si="86"/>
        <v>0</v>
      </c>
      <c r="AD185" s="104">
        <f t="shared" si="86"/>
        <v>0</v>
      </c>
      <c r="AE185" s="104">
        <f t="shared" si="86"/>
        <v>0</v>
      </c>
      <c r="AF185" s="104">
        <f t="shared" si="86"/>
        <v>0</v>
      </c>
      <c r="AG185" s="104">
        <f t="shared" si="86"/>
        <v>0</v>
      </c>
      <c r="AH185" s="104">
        <f t="shared" si="86"/>
        <v>0</v>
      </c>
      <c r="AI185" s="104">
        <f t="shared" si="86"/>
        <v>0</v>
      </c>
      <c r="AJ185" s="104">
        <f t="shared" si="86"/>
        <v>0</v>
      </c>
      <c r="AK185" s="104">
        <f t="shared" si="86"/>
        <v>0</v>
      </c>
      <c r="AL185" s="104">
        <f t="shared" si="86"/>
        <v>0</v>
      </c>
      <c r="AM185" s="104">
        <f t="shared" si="86"/>
        <v>0</v>
      </c>
      <c r="AN185" s="104">
        <f t="shared" si="86"/>
        <v>0</v>
      </c>
      <c r="AO185" s="104">
        <f t="shared" si="86"/>
        <v>0</v>
      </c>
      <c r="AP185" s="104">
        <f t="shared" si="86"/>
        <v>0</v>
      </c>
      <c r="AQ185" s="104">
        <f t="shared" si="86"/>
        <v>0</v>
      </c>
      <c r="AR185" s="104">
        <f t="shared" si="86"/>
        <v>0</v>
      </c>
      <c r="AS185" s="104">
        <f t="shared" si="86"/>
        <v>0</v>
      </c>
      <c r="AT185" s="104">
        <f t="shared" si="86"/>
        <v>0</v>
      </c>
    </row>
    <row r="186" spans="1:46" ht="30" hidden="1" customHeight="1" x14ac:dyDescent="0.25">
      <c r="A186" s="105"/>
      <c r="B186" s="106"/>
      <c r="C186" s="107"/>
      <c r="D186" s="108"/>
      <c r="E186" s="114"/>
      <c r="F186" s="113"/>
      <c r="G186" s="113"/>
      <c r="H186" s="111">
        <f t="shared" si="81"/>
        <v>0</v>
      </c>
      <c r="I186" s="112"/>
      <c r="J186" s="112"/>
      <c r="K186" s="112"/>
      <c r="L186" s="250"/>
      <c r="M186" s="251"/>
      <c r="N186" s="252"/>
      <c r="P186" s="249"/>
      <c r="Q186" s="104">
        <f t="shared" ref="Q186:AT186" si="87">IF(Q$32&lt;$I186,0,IF(Q$32=$I186,$H186,IF(Q$32&gt;((($J186-1)*$K186)+$I186),0,IF(ROUND((Q$32-$I186)/$K186,0)=ROUND((Q$32-$I186)/$K186,1),$H186,0))))</f>
        <v>0</v>
      </c>
      <c r="R186" s="104">
        <f t="shared" si="87"/>
        <v>0</v>
      </c>
      <c r="S186" s="104">
        <f t="shared" si="87"/>
        <v>0</v>
      </c>
      <c r="T186" s="104">
        <f t="shared" si="87"/>
        <v>0</v>
      </c>
      <c r="U186" s="104">
        <f t="shared" si="87"/>
        <v>0</v>
      </c>
      <c r="V186" s="104">
        <f t="shared" si="87"/>
        <v>0</v>
      </c>
      <c r="W186" s="104">
        <f t="shared" si="87"/>
        <v>0</v>
      </c>
      <c r="X186" s="104">
        <f t="shared" si="87"/>
        <v>0</v>
      </c>
      <c r="Y186" s="104">
        <f t="shared" si="87"/>
        <v>0</v>
      </c>
      <c r="Z186" s="104">
        <f t="shared" si="87"/>
        <v>0</v>
      </c>
      <c r="AA186" s="104">
        <f t="shared" si="87"/>
        <v>0</v>
      </c>
      <c r="AB186" s="104">
        <f t="shared" si="87"/>
        <v>0</v>
      </c>
      <c r="AC186" s="104">
        <f t="shared" si="87"/>
        <v>0</v>
      </c>
      <c r="AD186" s="104">
        <f t="shared" si="87"/>
        <v>0</v>
      </c>
      <c r="AE186" s="104">
        <f t="shared" si="87"/>
        <v>0</v>
      </c>
      <c r="AF186" s="104">
        <f t="shared" si="87"/>
        <v>0</v>
      </c>
      <c r="AG186" s="104">
        <f t="shared" si="87"/>
        <v>0</v>
      </c>
      <c r="AH186" s="104">
        <f t="shared" si="87"/>
        <v>0</v>
      </c>
      <c r="AI186" s="104">
        <f t="shared" si="87"/>
        <v>0</v>
      </c>
      <c r="AJ186" s="104">
        <f t="shared" si="87"/>
        <v>0</v>
      </c>
      <c r="AK186" s="104">
        <f t="shared" si="87"/>
        <v>0</v>
      </c>
      <c r="AL186" s="104">
        <f t="shared" si="87"/>
        <v>0</v>
      </c>
      <c r="AM186" s="104">
        <f t="shared" si="87"/>
        <v>0</v>
      </c>
      <c r="AN186" s="104">
        <f t="shared" si="87"/>
        <v>0</v>
      </c>
      <c r="AO186" s="104">
        <f t="shared" si="87"/>
        <v>0</v>
      </c>
      <c r="AP186" s="104">
        <f t="shared" si="87"/>
        <v>0</v>
      </c>
      <c r="AQ186" s="104">
        <f t="shared" si="87"/>
        <v>0</v>
      </c>
      <c r="AR186" s="104">
        <f t="shared" si="87"/>
        <v>0</v>
      </c>
      <c r="AS186" s="104">
        <f t="shared" si="87"/>
        <v>0</v>
      </c>
      <c r="AT186" s="104">
        <f t="shared" si="87"/>
        <v>0</v>
      </c>
    </row>
    <row r="187" spans="1:46" ht="30" hidden="1" customHeight="1" x14ac:dyDescent="0.25">
      <c r="A187" s="105"/>
      <c r="B187" s="106"/>
      <c r="C187" s="107"/>
      <c r="D187" s="108"/>
      <c r="E187" s="108"/>
      <c r="F187" s="113"/>
      <c r="G187" s="113"/>
      <c r="H187" s="111">
        <f t="shared" si="81"/>
        <v>0</v>
      </c>
      <c r="I187" s="112"/>
      <c r="J187" s="112"/>
      <c r="K187" s="112"/>
      <c r="L187" s="250"/>
      <c r="M187" s="251"/>
      <c r="N187" s="252"/>
      <c r="P187" s="249"/>
      <c r="Q187" s="104">
        <f t="shared" ref="Q187:AT187" si="88">IF(Q$32&lt;$I187,0,IF(Q$32=$I187,$H187,IF(Q$32&gt;((($J187-1)*$K187)+$I187),0,IF(ROUND((Q$32-$I187)/$K187,0)=ROUND((Q$32-$I187)/$K187,1),$H187,0))))</f>
        <v>0</v>
      </c>
      <c r="R187" s="104">
        <f t="shared" si="88"/>
        <v>0</v>
      </c>
      <c r="S187" s="104">
        <f t="shared" si="88"/>
        <v>0</v>
      </c>
      <c r="T187" s="104">
        <f t="shared" si="88"/>
        <v>0</v>
      </c>
      <c r="U187" s="104">
        <f t="shared" si="88"/>
        <v>0</v>
      </c>
      <c r="V187" s="104">
        <f t="shared" si="88"/>
        <v>0</v>
      </c>
      <c r="W187" s="104">
        <f t="shared" si="88"/>
        <v>0</v>
      </c>
      <c r="X187" s="104">
        <f t="shared" si="88"/>
        <v>0</v>
      </c>
      <c r="Y187" s="104">
        <f t="shared" si="88"/>
        <v>0</v>
      </c>
      <c r="Z187" s="104">
        <f t="shared" si="88"/>
        <v>0</v>
      </c>
      <c r="AA187" s="104">
        <f t="shared" si="88"/>
        <v>0</v>
      </c>
      <c r="AB187" s="104">
        <f t="shared" si="88"/>
        <v>0</v>
      </c>
      <c r="AC187" s="104">
        <f t="shared" si="88"/>
        <v>0</v>
      </c>
      <c r="AD187" s="104">
        <f t="shared" si="88"/>
        <v>0</v>
      </c>
      <c r="AE187" s="104">
        <f t="shared" si="88"/>
        <v>0</v>
      </c>
      <c r="AF187" s="104">
        <f t="shared" si="88"/>
        <v>0</v>
      </c>
      <c r="AG187" s="104">
        <f t="shared" si="88"/>
        <v>0</v>
      </c>
      <c r="AH187" s="104">
        <f t="shared" si="88"/>
        <v>0</v>
      </c>
      <c r="AI187" s="104">
        <f t="shared" si="88"/>
        <v>0</v>
      </c>
      <c r="AJ187" s="104">
        <f t="shared" si="88"/>
        <v>0</v>
      </c>
      <c r="AK187" s="104">
        <f t="shared" si="88"/>
        <v>0</v>
      </c>
      <c r="AL187" s="104">
        <f t="shared" si="88"/>
        <v>0</v>
      </c>
      <c r="AM187" s="104">
        <f t="shared" si="88"/>
        <v>0</v>
      </c>
      <c r="AN187" s="104">
        <f t="shared" si="88"/>
        <v>0</v>
      </c>
      <c r="AO187" s="104">
        <f t="shared" si="88"/>
        <v>0</v>
      </c>
      <c r="AP187" s="104">
        <f t="shared" si="88"/>
        <v>0</v>
      </c>
      <c r="AQ187" s="104">
        <f t="shared" si="88"/>
        <v>0</v>
      </c>
      <c r="AR187" s="104">
        <f t="shared" si="88"/>
        <v>0</v>
      </c>
      <c r="AS187" s="104">
        <f t="shared" si="88"/>
        <v>0</v>
      </c>
      <c r="AT187" s="104">
        <f t="shared" si="88"/>
        <v>0</v>
      </c>
    </row>
    <row r="188" spans="1:46" ht="30" hidden="1" customHeight="1" x14ac:dyDescent="0.25">
      <c r="A188" s="115"/>
      <c r="B188" s="106"/>
      <c r="C188" s="107"/>
      <c r="D188" s="108"/>
      <c r="E188" s="108"/>
      <c r="F188" s="113"/>
      <c r="G188" s="113"/>
      <c r="H188" s="111">
        <f t="shared" si="81"/>
        <v>0</v>
      </c>
      <c r="I188" s="112"/>
      <c r="J188" s="112"/>
      <c r="K188" s="112"/>
      <c r="L188" s="250"/>
      <c r="M188" s="251"/>
      <c r="N188" s="252"/>
      <c r="P188" s="249"/>
      <c r="Q188" s="104">
        <f t="shared" ref="Q188:AT188" si="89">IF(Q$32&lt;$I188,0,IF(Q$32=$I188,$H188,IF(Q$32&gt;((($J188-1)*$K188)+$I188),0,IF(ROUND((Q$32-$I188)/$K188,0)=ROUND((Q$32-$I188)/$K188,1),$H188,0))))</f>
        <v>0</v>
      </c>
      <c r="R188" s="104">
        <f t="shared" si="89"/>
        <v>0</v>
      </c>
      <c r="S188" s="104">
        <f t="shared" si="89"/>
        <v>0</v>
      </c>
      <c r="T188" s="104">
        <f t="shared" si="89"/>
        <v>0</v>
      </c>
      <c r="U188" s="104">
        <f t="shared" si="89"/>
        <v>0</v>
      </c>
      <c r="V188" s="104">
        <f t="shared" si="89"/>
        <v>0</v>
      </c>
      <c r="W188" s="104">
        <f t="shared" si="89"/>
        <v>0</v>
      </c>
      <c r="X188" s="104">
        <f t="shared" si="89"/>
        <v>0</v>
      </c>
      <c r="Y188" s="104">
        <f t="shared" si="89"/>
        <v>0</v>
      </c>
      <c r="Z188" s="104">
        <f t="shared" si="89"/>
        <v>0</v>
      </c>
      <c r="AA188" s="104">
        <f t="shared" si="89"/>
        <v>0</v>
      </c>
      <c r="AB188" s="104">
        <f t="shared" si="89"/>
        <v>0</v>
      </c>
      <c r="AC188" s="104">
        <f t="shared" si="89"/>
        <v>0</v>
      </c>
      <c r="AD188" s="104">
        <f t="shared" si="89"/>
        <v>0</v>
      </c>
      <c r="AE188" s="104">
        <f t="shared" si="89"/>
        <v>0</v>
      </c>
      <c r="AF188" s="104">
        <f t="shared" si="89"/>
        <v>0</v>
      </c>
      <c r="AG188" s="104">
        <f t="shared" si="89"/>
        <v>0</v>
      </c>
      <c r="AH188" s="104">
        <f t="shared" si="89"/>
        <v>0</v>
      </c>
      <c r="AI188" s="104">
        <f t="shared" si="89"/>
        <v>0</v>
      </c>
      <c r="AJ188" s="104">
        <f t="shared" si="89"/>
        <v>0</v>
      </c>
      <c r="AK188" s="104">
        <f t="shared" si="89"/>
        <v>0</v>
      </c>
      <c r="AL188" s="104">
        <f t="shared" si="89"/>
        <v>0</v>
      </c>
      <c r="AM188" s="104">
        <f t="shared" si="89"/>
        <v>0</v>
      </c>
      <c r="AN188" s="104">
        <f t="shared" si="89"/>
        <v>0</v>
      </c>
      <c r="AO188" s="104">
        <f t="shared" si="89"/>
        <v>0</v>
      </c>
      <c r="AP188" s="104">
        <f t="shared" si="89"/>
        <v>0</v>
      </c>
      <c r="AQ188" s="104">
        <f t="shared" si="89"/>
        <v>0</v>
      </c>
      <c r="AR188" s="104">
        <f t="shared" si="89"/>
        <v>0</v>
      </c>
      <c r="AS188" s="104">
        <f t="shared" si="89"/>
        <v>0</v>
      </c>
      <c r="AT188" s="104">
        <f t="shared" si="89"/>
        <v>0</v>
      </c>
    </row>
    <row r="189" spans="1:46" ht="30" hidden="1" customHeight="1" x14ac:dyDescent="0.25">
      <c r="A189" s="105"/>
      <c r="B189" s="106"/>
      <c r="C189" s="107"/>
      <c r="D189" s="108"/>
      <c r="E189" s="116"/>
      <c r="F189" s="113"/>
      <c r="G189" s="113"/>
      <c r="H189" s="111">
        <f t="shared" si="81"/>
        <v>0</v>
      </c>
      <c r="I189" s="112"/>
      <c r="J189" s="112"/>
      <c r="K189" s="112"/>
      <c r="L189" s="250"/>
      <c r="M189" s="251"/>
      <c r="N189" s="252"/>
      <c r="P189" s="249"/>
      <c r="Q189" s="104">
        <f t="shared" ref="Q189:AT189" si="90">IF(Q$32&lt;$I189,0,IF(Q$32=$I189,$H189,IF(Q$32&gt;((($J189-1)*$K189)+$I189),0,IF(ROUND((Q$32-$I189)/$K189,0)=ROUND((Q$32-$I189)/$K189,1),$H189,0))))</f>
        <v>0</v>
      </c>
      <c r="R189" s="104">
        <f t="shared" si="90"/>
        <v>0</v>
      </c>
      <c r="S189" s="104">
        <f t="shared" si="90"/>
        <v>0</v>
      </c>
      <c r="T189" s="104">
        <f t="shared" si="90"/>
        <v>0</v>
      </c>
      <c r="U189" s="104">
        <f t="shared" si="90"/>
        <v>0</v>
      </c>
      <c r="V189" s="104">
        <f t="shared" si="90"/>
        <v>0</v>
      </c>
      <c r="W189" s="104">
        <f t="shared" si="90"/>
        <v>0</v>
      </c>
      <c r="X189" s="104">
        <f t="shared" si="90"/>
        <v>0</v>
      </c>
      <c r="Y189" s="104">
        <f t="shared" si="90"/>
        <v>0</v>
      </c>
      <c r="Z189" s="104">
        <f t="shared" si="90"/>
        <v>0</v>
      </c>
      <c r="AA189" s="104">
        <f t="shared" si="90"/>
        <v>0</v>
      </c>
      <c r="AB189" s="104">
        <f t="shared" si="90"/>
        <v>0</v>
      </c>
      <c r="AC189" s="104">
        <f t="shared" si="90"/>
        <v>0</v>
      </c>
      <c r="AD189" s="104">
        <f t="shared" si="90"/>
        <v>0</v>
      </c>
      <c r="AE189" s="104">
        <f t="shared" si="90"/>
        <v>0</v>
      </c>
      <c r="AF189" s="104">
        <f t="shared" si="90"/>
        <v>0</v>
      </c>
      <c r="AG189" s="104">
        <f t="shared" si="90"/>
        <v>0</v>
      </c>
      <c r="AH189" s="104">
        <f t="shared" si="90"/>
        <v>0</v>
      </c>
      <c r="AI189" s="104">
        <f t="shared" si="90"/>
        <v>0</v>
      </c>
      <c r="AJ189" s="104">
        <f t="shared" si="90"/>
        <v>0</v>
      </c>
      <c r="AK189" s="104">
        <f t="shared" si="90"/>
        <v>0</v>
      </c>
      <c r="AL189" s="104">
        <f t="shared" si="90"/>
        <v>0</v>
      </c>
      <c r="AM189" s="104">
        <f t="shared" si="90"/>
        <v>0</v>
      </c>
      <c r="AN189" s="104">
        <f t="shared" si="90"/>
        <v>0</v>
      </c>
      <c r="AO189" s="104">
        <f t="shared" si="90"/>
        <v>0</v>
      </c>
      <c r="AP189" s="104">
        <f t="shared" si="90"/>
        <v>0</v>
      </c>
      <c r="AQ189" s="104">
        <f t="shared" si="90"/>
        <v>0</v>
      </c>
      <c r="AR189" s="104">
        <f t="shared" si="90"/>
        <v>0</v>
      </c>
      <c r="AS189" s="104">
        <f t="shared" si="90"/>
        <v>0</v>
      </c>
      <c r="AT189" s="104">
        <f t="shared" si="90"/>
        <v>0</v>
      </c>
    </row>
    <row r="190" spans="1:46" ht="30" hidden="1" customHeight="1" x14ac:dyDescent="0.25">
      <c r="A190" s="105"/>
      <c r="B190" s="106"/>
      <c r="C190" s="107"/>
      <c r="D190" s="108"/>
      <c r="E190" s="108"/>
      <c r="F190" s="113"/>
      <c r="G190" s="113"/>
      <c r="H190" s="111">
        <f t="shared" si="81"/>
        <v>0</v>
      </c>
      <c r="I190" s="112"/>
      <c r="J190" s="112"/>
      <c r="K190" s="112"/>
      <c r="L190" s="250"/>
      <c r="M190" s="251"/>
      <c r="N190" s="252"/>
      <c r="P190" s="249"/>
      <c r="Q190" s="104">
        <f t="shared" ref="Q190:AT190" si="91">IF(Q$32&lt;$I190,0,IF(Q$32=$I190,$H190,IF(Q$32&gt;((($J190-1)*$K190)+$I190),0,IF(ROUND((Q$32-$I190)/$K190,0)=ROUND((Q$32-$I190)/$K190,1),$H190,0))))</f>
        <v>0</v>
      </c>
      <c r="R190" s="104">
        <f t="shared" si="91"/>
        <v>0</v>
      </c>
      <c r="S190" s="104">
        <f t="shared" si="91"/>
        <v>0</v>
      </c>
      <c r="T190" s="104">
        <f t="shared" si="91"/>
        <v>0</v>
      </c>
      <c r="U190" s="104">
        <f t="shared" si="91"/>
        <v>0</v>
      </c>
      <c r="V190" s="104">
        <f t="shared" si="91"/>
        <v>0</v>
      </c>
      <c r="W190" s="104">
        <f t="shared" si="91"/>
        <v>0</v>
      </c>
      <c r="X190" s="104">
        <f t="shared" si="91"/>
        <v>0</v>
      </c>
      <c r="Y190" s="104">
        <f t="shared" si="91"/>
        <v>0</v>
      </c>
      <c r="Z190" s="104">
        <f t="shared" si="91"/>
        <v>0</v>
      </c>
      <c r="AA190" s="104">
        <f t="shared" si="91"/>
        <v>0</v>
      </c>
      <c r="AB190" s="104">
        <f t="shared" si="91"/>
        <v>0</v>
      </c>
      <c r="AC190" s="104">
        <f t="shared" si="91"/>
        <v>0</v>
      </c>
      <c r="AD190" s="104">
        <f t="shared" si="91"/>
        <v>0</v>
      </c>
      <c r="AE190" s="104">
        <f t="shared" si="91"/>
        <v>0</v>
      </c>
      <c r="AF190" s="104">
        <f t="shared" si="91"/>
        <v>0</v>
      </c>
      <c r="AG190" s="104">
        <f t="shared" si="91"/>
        <v>0</v>
      </c>
      <c r="AH190" s="104">
        <f t="shared" si="91"/>
        <v>0</v>
      </c>
      <c r="AI190" s="104">
        <f t="shared" si="91"/>
        <v>0</v>
      </c>
      <c r="AJ190" s="104">
        <f t="shared" si="91"/>
        <v>0</v>
      </c>
      <c r="AK190" s="104">
        <f t="shared" si="91"/>
        <v>0</v>
      </c>
      <c r="AL190" s="104">
        <f t="shared" si="91"/>
        <v>0</v>
      </c>
      <c r="AM190" s="104">
        <f t="shared" si="91"/>
        <v>0</v>
      </c>
      <c r="AN190" s="104">
        <f t="shared" si="91"/>
        <v>0</v>
      </c>
      <c r="AO190" s="104">
        <f t="shared" si="91"/>
        <v>0</v>
      </c>
      <c r="AP190" s="104">
        <f t="shared" si="91"/>
        <v>0</v>
      </c>
      <c r="AQ190" s="104">
        <f t="shared" si="91"/>
        <v>0</v>
      </c>
      <c r="AR190" s="104">
        <f t="shared" si="91"/>
        <v>0</v>
      </c>
      <c r="AS190" s="104">
        <f t="shared" si="91"/>
        <v>0</v>
      </c>
      <c r="AT190" s="104">
        <f t="shared" si="91"/>
        <v>0</v>
      </c>
    </row>
    <row r="191" spans="1:46" ht="30" hidden="1" customHeight="1" x14ac:dyDescent="0.25">
      <c r="A191" s="105"/>
      <c r="B191" s="106"/>
      <c r="C191" s="107"/>
      <c r="D191" s="108"/>
      <c r="E191" s="108"/>
      <c r="F191" s="113"/>
      <c r="G191" s="113"/>
      <c r="H191" s="111">
        <f t="shared" si="81"/>
        <v>0</v>
      </c>
      <c r="I191" s="112"/>
      <c r="J191" s="112"/>
      <c r="K191" s="112"/>
      <c r="L191" s="250"/>
      <c r="M191" s="251"/>
      <c r="N191" s="252"/>
      <c r="P191" s="249"/>
      <c r="Q191" s="104">
        <f t="shared" ref="Q191:AT191" si="92">IF(Q$32&lt;$I191,0,IF(Q$32=$I191,$H191,IF(Q$32&gt;((($J191-1)*$K191)+$I191),0,IF(ROUND((Q$32-$I191)/$K191,0)=ROUND((Q$32-$I191)/$K191,1),$H191,0))))</f>
        <v>0</v>
      </c>
      <c r="R191" s="104">
        <f t="shared" si="92"/>
        <v>0</v>
      </c>
      <c r="S191" s="104">
        <f t="shared" si="92"/>
        <v>0</v>
      </c>
      <c r="T191" s="104">
        <f t="shared" si="92"/>
        <v>0</v>
      </c>
      <c r="U191" s="104">
        <f t="shared" si="92"/>
        <v>0</v>
      </c>
      <c r="V191" s="104">
        <f t="shared" si="92"/>
        <v>0</v>
      </c>
      <c r="W191" s="104">
        <f t="shared" si="92"/>
        <v>0</v>
      </c>
      <c r="X191" s="104">
        <f t="shared" si="92"/>
        <v>0</v>
      </c>
      <c r="Y191" s="104">
        <f t="shared" si="92"/>
        <v>0</v>
      </c>
      <c r="Z191" s="104">
        <f t="shared" si="92"/>
        <v>0</v>
      </c>
      <c r="AA191" s="104">
        <f t="shared" si="92"/>
        <v>0</v>
      </c>
      <c r="AB191" s="104">
        <f t="shared" si="92"/>
        <v>0</v>
      </c>
      <c r="AC191" s="104">
        <f t="shared" si="92"/>
        <v>0</v>
      </c>
      <c r="AD191" s="104">
        <f t="shared" si="92"/>
        <v>0</v>
      </c>
      <c r="AE191" s="104">
        <f t="shared" si="92"/>
        <v>0</v>
      </c>
      <c r="AF191" s="104">
        <f t="shared" si="92"/>
        <v>0</v>
      </c>
      <c r="AG191" s="104">
        <f t="shared" si="92"/>
        <v>0</v>
      </c>
      <c r="AH191" s="104">
        <f t="shared" si="92"/>
        <v>0</v>
      </c>
      <c r="AI191" s="104">
        <f t="shared" si="92"/>
        <v>0</v>
      </c>
      <c r="AJ191" s="104">
        <f t="shared" si="92"/>
        <v>0</v>
      </c>
      <c r="AK191" s="104">
        <f t="shared" si="92"/>
        <v>0</v>
      </c>
      <c r="AL191" s="104">
        <f t="shared" si="92"/>
        <v>0</v>
      </c>
      <c r="AM191" s="104">
        <f t="shared" si="92"/>
        <v>0</v>
      </c>
      <c r="AN191" s="104">
        <f t="shared" si="92"/>
        <v>0</v>
      </c>
      <c r="AO191" s="104">
        <f t="shared" si="92"/>
        <v>0</v>
      </c>
      <c r="AP191" s="104">
        <f t="shared" si="92"/>
        <v>0</v>
      </c>
      <c r="AQ191" s="104">
        <f t="shared" si="92"/>
        <v>0</v>
      </c>
      <c r="AR191" s="104">
        <f t="shared" si="92"/>
        <v>0</v>
      </c>
      <c r="AS191" s="104">
        <f t="shared" si="92"/>
        <v>0</v>
      </c>
      <c r="AT191" s="104">
        <f t="shared" si="92"/>
        <v>0</v>
      </c>
    </row>
    <row r="192" spans="1:46" ht="30" hidden="1" customHeight="1" x14ac:dyDescent="0.25">
      <c r="A192" s="105"/>
      <c r="B192" s="106"/>
      <c r="C192" s="107"/>
      <c r="D192" s="108"/>
      <c r="E192" s="108"/>
      <c r="F192" s="113"/>
      <c r="G192" s="113"/>
      <c r="H192" s="111">
        <f t="shared" si="81"/>
        <v>0</v>
      </c>
      <c r="I192" s="112"/>
      <c r="J192" s="112"/>
      <c r="K192" s="112"/>
      <c r="L192" s="250"/>
      <c r="M192" s="251"/>
      <c r="N192" s="252"/>
      <c r="P192" s="249"/>
      <c r="Q192" s="104">
        <f t="shared" ref="Q192:AT192" si="93">IF(Q$32&lt;$I192,0,IF(Q$32=$I192,$H192,IF(Q$32&gt;((($J192-1)*$K192)+$I192),0,IF(ROUND((Q$32-$I192)/$K192,0)=ROUND((Q$32-$I192)/$K192,1),$H192,0))))</f>
        <v>0</v>
      </c>
      <c r="R192" s="104">
        <f t="shared" si="93"/>
        <v>0</v>
      </c>
      <c r="S192" s="104">
        <f t="shared" si="93"/>
        <v>0</v>
      </c>
      <c r="T192" s="104">
        <f t="shared" si="93"/>
        <v>0</v>
      </c>
      <c r="U192" s="104">
        <f t="shared" si="93"/>
        <v>0</v>
      </c>
      <c r="V192" s="104">
        <f t="shared" si="93"/>
        <v>0</v>
      </c>
      <c r="W192" s="104">
        <f t="shared" si="93"/>
        <v>0</v>
      </c>
      <c r="X192" s="104">
        <f t="shared" si="93"/>
        <v>0</v>
      </c>
      <c r="Y192" s="104">
        <f t="shared" si="93"/>
        <v>0</v>
      </c>
      <c r="Z192" s="104">
        <f t="shared" si="93"/>
        <v>0</v>
      </c>
      <c r="AA192" s="104">
        <f t="shared" si="93"/>
        <v>0</v>
      </c>
      <c r="AB192" s="104">
        <f t="shared" si="93"/>
        <v>0</v>
      </c>
      <c r="AC192" s="104">
        <f t="shared" si="93"/>
        <v>0</v>
      </c>
      <c r="AD192" s="104">
        <f t="shared" si="93"/>
        <v>0</v>
      </c>
      <c r="AE192" s="104">
        <f t="shared" si="93"/>
        <v>0</v>
      </c>
      <c r="AF192" s="104">
        <f t="shared" si="93"/>
        <v>0</v>
      </c>
      <c r="AG192" s="104">
        <f t="shared" si="93"/>
        <v>0</v>
      </c>
      <c r="AH192" s="104">
        <f t="shared" si="93"/>
        <v>0</v>
      </c>
      <c r="AI192" s="104">
        <f t="shared" si="93"/>
        <v>0</v>
      </c>
      <c r="AJ192" s="104">
        <f t="shared" si="93"/>
        <v>0</v>
      </c>
      <c r="AK192" s="104">
        <f t="shared" si="93"/>
        <v>0</v>
      </c>
      <c r="AL192" s="104">
        <f t="shared" si="93"/>
        <v>0</v>
      </c>
      <c r="AM192" s="104">
        <f t="shared" si="93"/>
        <v>0</v>
      </c>
      <c r="AN192" s="104">
        <f t="shared" si="93"/>
        <v>0</v>
      </c>
      <c r="AO192" s="104">
        <f t="shared" si="93"/>
        <v>0</v>
      </c>
      <c r="AP192" s="104">
        <f t="shared" si="93"/>
        <v>0</v>
      </c>
      <c r="AQ192" s="104">
        <f t="shared" si="93"/>
        <v>0</v>
      </c>
      <c r="AR192" s="104">
        <f t="shared" si="93"/>
        <v>0</v>
      </c>
      <c r="AS192" s="104">
        <f t="shared" si="93"/>
        <v>0</v>
      </c>
      <c r="AT192" s="104">
        <f t="shared" si="93"/>
        <v>0</v>
      </c>
    </row>
    <row r="193" spans="1:46" ht="30" hidden="1" customHeight="1" x14ac:dyDescent="0.25">
      <c r="A193" s="105"/>
      <c r="B193" s="106"/>
      <c r="C193" s="107"/>
      <c r="D193" s="108"/>
      <c r="E193" s="108"/>
      <c r="F193" s="113"/>
      <c r="G193" s="113"/>
      <c r="H193" s="111">
        <f t="shared" si="81"/>
        <v>0</v>
      </c>
      <c r="I193" s="112"/>
      <c r="J193" s="112"/>
      <c r="K193" s="112"/>
      <c r="L193" s="250"/>
      <c r="M193" s="251"/>
      <c r="N193" s="252"/>
      <c r="P193" s="249"/>
      <c r="Q193" s="104">
        <f t="shared" ref="Q193:AT193" si="94">IF(Q$32&lt;$I193,0,IF(Q$32=$I193,$H193,IF(Q$32&gt;((($J193-1)*$K193)+$I193),0,IF(ROUND((Q$32-$I193)/$K193,0)=ROUND((Q$32-$I193)/$K193,1),$H193,0))))</f>
        <v>0</v>
      </c>
      <c r="R193" s="104">
        <f t="shared" si="94"/>
        <v>0</v>
      </c>
      <c r="S193" s="104">
        <f t="shared" si="94"/>
        <v>0</v>
      </c>
      <c r="T193" s="104">
        <f t="shared" si="94"/>
        <v>0</v>
      </c>
      <c r="U193" s="104">
        <f t="shared" si="94"/>
        <v>0</v>
      </c>
      <c r="V193" s="104">
        <f t="shared" si="94"/>
        <v>0</v>
      </c>
      <c r="W193" s="104">
        <f t="shared" si="94"/>
        <v>0</v>
      </c>
      <c r="X193" s="104">
        <f t="shared" si="94"/>
        <v>0</v>
      </c>
      <c r="Y193" s="104">
        <f t="shared" si="94"/>
        <v>0</v>
      </c>
      <c r="Z193" s="104">
        <f t="shared" si="94"/>
        <v>0</v>
      </c>
      <c r="AA193" s="104">
        <f t="shared" si="94"/>
        <v>0</v>
      </c>
      <c r="AB193" s="104">
        <f t="shared" si="94"/>
        <v>0</v>
      </c>
      <c r="AC193" s="104">
        <f t="shared" si="94"/>
        <v>0</v>
      </c>
      <c r="AD193" s="104">
        <f t="shared" si="94"/>
        <v>0</v>
      </c>
      <c r="AE193" s="104">
        <f t="shared" si="94"/>
        <v>0</v>
      </c>
      <c r="AF193" s="104">
        <f t="shared" si="94"/>
        <v>0</v>
      </c>
      <c r="AG193" s="104">
        <f t="shared" si="94"/>
        <v>0</v>
      </c>
      <c r="AH193" s="104">
        <f t="shared" si="94"/>
        <v>0</v>
      </c>
      <c r="AI193" s="104">
        <f t="shared" si="94"/>
        <v>0</v>
      </c>
      <c r="AJ193" s="104">
        <f t="shared" si="94"/>
        <v>0</v>
      </c>
      <c r="AK193" s="104">
        <f t="shared" si="94"/>
        <v>0</v>
      </c>
      <c r="AL193" s="104">
        <f t="shared" si="94"/>
        <v>0</v>
      </c>
      <c r="AM193" s="104">
        <f t="shared" si="94"/>
        <v>0</v>
      </c>
      <c r="AN193" s="104">
        <f t="shared" si="94"/>
        <v>0</v>
      </c>
      <c r="AO193" s="104">
        <f t="shared" si="94"/>
        <v>0</v>
      </c>
      <c r="AP193" s="104">
        <f t="shared" si="94"/>
        <v>0</v>
      </c>
      <c r="AQ193" s="104">
        <f t="shared" si="94"/>
        <v>0</v>
      </c>
      <c r="AR193" s="104">
        <f t="shared" si="94"/>
        <v>0</v>
      </c>
      <c r="AS193" s="104">
        <f t="shared" si="94"/>
        <v>0</v>
      </c>
      <c r="AT193" s="104">
        <f t="shared" si="94"/>
        <v>0</v>
      </c>
    </row>
    <row r="194" spans="1:46" ht="30" hidden="1" customHeight="1" x14ac:dyDescent="0.25">
      <c r="A194" s="105"/>
      <c r="B194" s="106"/>
      <c r="C194" s="107"/>
      <c r="D194" s="108"/>
      <c r="E194" s="109"/>
      <c r="F194" s="113"/>
      <c r="G194" s="113"/>
      <c r="H194" s="111">
        <f t="shared" si="81"/>
        <v>0</v>
      </c>
      <c r="I194" s="112"/>
      <c r="J194" s="112"/>
      <c r="K194" s="112"/>
      <c r="L194" s="250"/>
      <c r="M194" s="251"/>
      <c r="N194" s="252"/>
      <c r="P194" s="249"/>
      <c r="Q194" s="104">
        <f t="shared" ref="Q194:AT194" si="95">IF(Q$32&lt;$I194,0,IF(Q$32=$I194,$H194,IF(Q$32&gt;((($J194-1)*$K194)+$I194),0,IF(ROUND((Q$32-$I194)/$K194,0)=ROUND((Q$32-$I194)/$K194,1),$H194,0))))</f>
        <v>0</v>
      </c>
      <c r="R194" s="104">
        <f t="shared" si="95"/>
        <v>0</v>
      </c>
      <c r="S194" s="104">
        <f t="shared" si="95"/>
        <v>0</v>
      </c>
      <c r="T194" s="104">
        <f t="shared" si="95"/>
        <v>0</v>
      </c>
      <c r="U194" s="104">
        <f t="shared" si="95"/>
        <v>0</v>
      </c>
      <c r="V194" s="104">
        <f t="shared" si="95"/>
        <v>0</v>
      </c>
      <c r="W194" s="104">
        <f t="shared" si="95"/>
        <v>0</v>
      </c>
      <c r="X194" s="104">
        <f t="shared" si="95"/>
        <v>0</v>
      </c>
      <c r="Y194" s="104">
        <f t="shared" si="95"/>
        <v>0</v>
      </c>
      <c r="Z194" s="104">
        <f t="shared" si="95"/>
        <v>0</v>
      </c>
      <c r="AA194" s="104">
        <f t="shared" si="95"/>
        <v>0</v>
      </c>
      <c r="AB194" s="104">
        <f t="shared" si="95"/>
        <v>0</v>
      </c>
      <c r="AC194" s="104">
        <f t="shared" si="95"/>
        <v>0</v>
      </c>
      <c r="AD194" s="104">
        <f t="shared" si="95"/>
        <v>0</v>
      </c>
      <c r="AE194" s="104">
        <f t="shared" si="95"/>
        <v>0</v>
      </c>
      <c r="AF194" s="104">
        <f t="shared" si="95"/>
        <v>0</v>
      </c>
      <c r="AG194" s="104">
        <f t="shared" si="95"/>
        <v>0</v>
      </c>
      <c r="AH194" s="104">
        <f t="shared" si="95"/>
        <v>0</v>
      </c>
      <c r="AI194" s="104">
        <f t="shared" si="95"/>
        <v>0</v>
      </c>
      <c r="AJ194" s="104">
        <f t="shared" si="95"/>
        <v>0</v>
      </c>
      <c r="AK194" s="104">
        <f t="shared" si="95"/>
        <v>0</v>
      </c>
      <c r="AL194" s="104">
        <f t="shared" si="95"/>
        <v>0</v>
      </c>
      <c r="AM194" s="104">
        <f t="shared" si="95"/>
        <v>0</v>
      </c>
      <c r="AN194" s="104">
        <f t="shared" si="95"/>
        <v>0</v>
      </c>
      <c r="AO194" s="104">
        <f t="shared" si="95"/>
        <v>0</v>
      </c>
      <c r="AP194" s="104">
        <f t="shared" si="95"/>
        <v>0</v>
      </c>
      <c r="AQ194" s="104">
        <f t="shared" si="95"/>
        <v>0</v>
      </c>
      <c r="AR194" s="104">
        <f t="shared" si="95"/>
        <v>0</v>
      </c>
      <c r="AS194" s="104">
        <f t="shared" si="95"/>
        <v>0</v>
      </c>
      <c r="AT194" s="104">
        <f t="shared" si="95"/>
        <v>0</v>
      </c>
    </row>
    <row r="195" spans="1:46" ht="30" hidden="1" customHeight="1" x14ac:dyDescent="0.25">
      <c r="A195" s="105"/>
      <c r="B195" s="106"/>
      <c r="C195" s="107"/>
      <c r="D195" s="108"/>
      <c r="E195" s="108"/>
      <c r="F195" s="113"/>
      <c r="G195" s="113"/>
      <c r="H195" s="111">
        <f t="shared" si="81"/>
        <v>0</v>
      </c>
      <c r="I195" s="112"/>
      <c r="J195" s="112"/>
      <c r="K195" s="112"/>
      <c r="L195" s="250"/>
      <c r="M195" s="251"/>
      <c r="N195" s="252"/>
      <c r="P195" s="249"/>
      <c r="Q195" s="104">
        <f t="shared" ref="Q195:AT195" si="96">IF(Q$32&lt;$I195,0,IF(Q$32=$I195,$H195,IF(Q$32&gt;((($J195-1)*$K195)+$I195),0,IF(ROUND((Q$32-$I195)/$K195,0)=ROUND((Q$32-$I195)/$K195,1),$H195,0))))</f>
        <v>0</v>
      </c>
      <c r="R195" s="104">
        <f t="shared" si="96"/>
        <v>0</v>
      </c>
      <c r="S195" s="104">
        <f t="shared" si="96"/>
        <v>0</v>
      </c>
      <c r="T195" s="104">
        <f t="shared" si="96"/>
        <v>0</v>
      </c>
      <c r="U195" s="104">
        <f t="shared" si="96"/>
        <v>0</v>
      </c>
      <c r="V195" s="104">
        <f t="shared" si="96"/>
        <v>0</v>
      </c>
      <c r="W195" s="104">
        <f t="shared" si="96"/>
        <v>0</v>
      </c>
      <c r="X195" s="104">
        <f t="shared" si="96"/>
        <v>0</v>
      </c>
      <c r="Y195" s="104">
        <f t="shared" si="96"/>
        <v>0</v>
      </c>
      <c r="Z195" s="104">
        <f t="shared" si="96"/>
        <v>0</v>
      </c>
      <c r="AA195" s="104">
        <f t="shared" si="96"/>
        <v>0</v>
      </c>
      <c r="AB195" s="104">
        <f t="shared" si="96"/>
        <v>0</v>
      </c>
      <c r="AC195" s="104">
        <f t="shared" si="96"/>
        <v>0</v>
      </c>
      <c r="AD195" s="104">
        <f t="shared" si="96"/>
        <v>0</v>
      </c>
      <c r="AE195" s="104">
        <f t="shared" si="96"/>
        <v>0</v>
      </c>
      <c r="AF195" s="104">
        <f t="shared" si="96"/>
        <v>0</v>
      </c>
      <c r="AG195" s="104">
        <f t="shared" si="96"/>
        <v>0</v>
      </c>
      <c r="AH195" s="104">
        <f t="shared" si="96"/>
        <v>0</v>
      </c>
      <c r="AI195" s="104">
        <f t="shared" si="96"/>
        <v>0</v>
      </c>
      <c r="AJ195" s="104">
        <f t="shared" si="96"/>
        <v>0</v>
      </c>
      <c r="AK195" s="104">
        <f t="shared" si="96"/>
        <v>0</v>
      </c>
      <c r="AL195" s="104">
        <f t="shared" si="96"/>
        <v>0</v>
      </c>
      <c r="AM195" s="104">
        <f t="shared" si="96"/>
        <v>0</v>
      </c>
      <c r="AN195" s="104">
        <f t="shared" si="96"/>
        <v>0</v>
      </c>
      <c r="AO195" s="104">
        <f t="shared" si="96"/>
        <v>0</v>
      </c>
      <c r="AP195" s="104">
        <f t="shared" si="96"/>
        <v>0</v>
      </c>
      <c r="AQ195" s="104">
        <f t="shared" si="96"/>
        <v>0</v>
      </c>
      <c r="AR195" s="104">
        <f t="shared" si="96"/>
        <v>0</v>
      </c>
      <c r="AS195" s="104">
        <f t="shared" si="96"/>
        <v>0</v>
      </c>
      <c r="AT195" s="104">
        <f t="shared" si="96"/>
        <v>0</v>
      </c>
    </row>
    <row r="196" spans="1:46" ht="30" hidden="1" customHeight="1" x14ac:dyDescent="0.25">
      <c r="A196" s="117"/>
      <c r="B196" s="118"/>
      <c r="C196" s="119"/>
      <c r="D196" s="120"/>
      <c r="E196" s="120"/>
      <c r="F196" s="121"/>
      <c r="G196" s="121"/>
      <c r="H196" s="122">
        <f t="shared" si="81"/>
        <v>0</v>
      </c>
      <c r="I196" s="123"/>
      <c r="J196" s="123"/>
      <c r="K196" s="123"/>
      <c r="L196" s="253"/>
      <c r="M196" s="254"/>
      <c r="N196" s="255"/>
      <c r="P196" s="249"/>
      <c r="Q196" s="104">
        <f t="shared" ref="Q196:AT196" si="97">IF(Q$32&lt;$I196,0,IF(Q$32=$I196,$H196,IF(Q$32&gt;((($J196-1)*$K196)+$I196),0,IF(ROUND((Q$32-$I196)/$K196,0)=ROUND((Q$32-$I196)/$K196,1),$H196,0))))</f>
        <v>0</v>
      </c>
      <c r="R196" s="104">
        <f t="shared" si="97"/>
        <v>0</v>
      </c>
      <c r="S196" s="104">
        <f t="shared" si="97"/>
        <v>0</v>
      </c>
      <c r="T196" s="104">
        <f t="shared" si="97"/>
        <v>0</v>
      </c>
      <c r="U196" s="104">
        <f t="shared" si="97"/>
        <v>0</v>
      </c>
      <c r="V196" s="104">
        <f t="shared" si="97"/>
        <v>0</v>
      </c>
      <c r="W196" s="104">
        <f t="shared" si="97"/>
        <v>0</v>
      </c>
      <c r="X196" s="104">
        <f t="shared" si="97"/>
        <v>0</v>
      </c>
      <c r="Y196" s="104">
        <f t="shared" si="97"/>
        <v>0</v>
      </c>
      <c r="Z196" s="104">
        <f t="shared" si="97"/>
        <v>0</v>
      </c>
      <c r="AA196" s="104">
        <f t="shared" si="97"/>
        <v>0</v>
      </c>
      <c r="AB196" s="104">
        <f t="shared" si="97"/>
        <v>0</v>
      </c>
      <c r="AC196" s="104">
        <f t="shared" si="97"/>
        <v>0</v>
      </c>
      <c r="AD196" s="104">
        <f t="shared" si="97"/>
        <v>0</v>
      </c>
      <c r="AE196" s="104">
        <f t="shared" si="97"/>
        <v>0</v>
      </c>
      <c r="AF196" s="104">
        <f t="shared" si="97"/>
        <v>0</v>
      </c>
      <c r="AG196" s="104">
        <f t="shared" si="97"/>
        <v>0</v>
      </c>
      <c r="AH196" s="104">
        <f t="shared" si="97"/>
        <v>0</v>
      </c>
      <c r="AI196" s="104">
        <f t="shared" si="97"/>
        <v>0</v>
      </c>
      <c r="AJ196" s="104">
        <f t="shared" si="97"/>
        <v>0</v>
      </c>
      <c r="AK196" s="104">
        <f t="shared" si="97"/>
        <v>0</v>
      </c>
      <c r="AL196" s="104">
        <f t="shared" si="97"/>
        <v>0</v>
      </c>
      <c r="AM196" s="104">
        <f t="shared" si="97"/>
        <v>0</v>
      </c>
      <c r="AN196" s="104">
        <f t="shared" si="97"/>
        <v>0</v>
      </c>
      <c r="AO196" s="104">
        <f t="shared" si="97"/>
        <v>0</v>
      </c>
      <c r="AP196" s="104">
        <f t="shared" si="97"/>
        <v>0</v>
      </c>
      <c r="AQ196" s="104">
        <f t="shared" si="97"/>
        <v>0</v>
      </c>
      <c r="AR196" s="104">
        <f t="shared" si="97"/>
        <v>0</v>
      </c>
      <c r="AS196" s="104">
        <f t="shared" si="97"/>
        <v>0</v>
      </c>
      <c r="AT196" s="104">
        <f t="shared" si="97"/>
        <v>0</v>
      </c>
    </row>
    <row r="197" spans="1:46" ht="30" hidden="1" customHeight="1" x14ac:dyDescent="0.25">
      <c r="P197" s="124" t="s">
        <v>53</v>
      </c>
      <c r="Q197" s="104">
        <f t="shared" ref="Q197:AT197" si="98">SUM(Q181:Q196)</f>
        <v>0</v>
      </c>
      <c r="R197" s="104">
        <f t="shared" si="98"/>
        <v>0</v>
      </c>
      <c r="S197" s="104">
        <f t="shared" si="98"/>
        <v>0</v>
      </c>
      <c r="T197" s="104">
        <f t="shared" si="98"/>
        <v>0</v>
      </c>
      <c r="U197" s="104">
        <f t="shared" si="98"/>
        <v>0</v>
      </c>
      <c r="V197" s="104">
        <f t="shared" si="98"/>
        <v>0</v>
      </c>
      <c r="W197" s="104">
        <f t="shared" si="98"/>
        <v>0</v>
      </c>
      <c r="X197" s="104">
        <f t="shared" si="98"/>
        <v>0</v>
      </c>
      <c r="Y197" s="104">
        <f t="shared" si="98"/>
        <v>0</v>
      </c>
      <c r="Z197" s="104">
        <f t="shared" si="98"/>
        <v>0</v>
      </c>
      <c r="AA197" s="104">
        <f t="shared" si="98"/>
        <v>0</v>
      </c>
      <c r="AB197" s="104">
        <f t="shared" si="98"/>
        <v>0</v>
      </c>
      <c r="AC197" s="104">
        <f t="shared" si="98"/>
        <v>0</v>
      </c>
      <c r="AD197" s="104">
        <f t="shared" si="98"/>
        <v>0</v>
      </c>
      <c r="AE197" s="104">
        <f t="shared" si="98"/>
        <v>0</v>
      </c>
      <c r="AF197" s="104">
        <f t="shared" si="98"/>
        <v>0</v>
      </c>
      <c r="AG197" s="104">
        <f t="shared" si="98"/>
        <v>0</v>
      </c>
      <c r="AH197" s="104">
        <f t="shared" si="98"/>
        <v>0</v>
      </c>
      <c r="AI197" s="104">
        <f t="shared" si="98"/>
        <v>0</v>
      </c>
      <c r="AJ197" s="104">
        <f t="shared" si="98"/>
        <v>0</v>
      </c>
      <c r="AK197" s="104">
        <f t="shared" si="98"/>
        <v>0</v>
      </c>
      <c r="AL197" s="104">
        <f t="shared" si="98"/>
        <v>0</v>
      </c>
      <c r="AM197" s="104">
        <f t="shared" si="98"/>
        <v>0</v>
      </c>
      <c r="AN197" s="104">
        <f t="shared" si="98"/>
        <v>0</v>
      </c>
      <c r="AO197" s="104">
        <f t="shared" si="98"/>
        <v>0</v>
      </c>
      <c r="AP197" s="104">
        <f t="shared" si="98"/>
        <v>0</v>
      </c>
      <c r="AQ197" s="104">
        <f t="shared" si="98"/>
        <v>0</v>
      </c>
      <c r="AR197" s="104">
        <f t="shared" si="98"/>
        <v>0</v>
      </c>
      <c r="AS197" s="104">
        <f t="shared" si="98"/>
        <v>0</v>
      </c>
      <c r="AT197" s="104">
        <f t="shared" si="98"/>
        <v>0</v>
      </c>
    </row>
    <row r="198" spans="1:46" ht="14.25" hidden="1"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row>
    <row r="199" spans="1:46" ht="15" hidden="1" customHeight="1" x14ac:dyDescent="0.25">
      <c r="A199" s="269" t="s">
        <v>27</v>
      </c>
      <c r="B199" s="268"/>
      <c r="C199" s="268"/>
      <c r="D199" s="268"/>
      <c r="E199" s="268"/>
      <c r="F199" s="268"/>
      <c r="G199" s="268"/>
      <c r="H199" s="268"/>
      <c r="I199" s="268"/>
      <c r="J199" s="268"/>
      <c r="K199" s="268"/>
      <c r="L199" s="28"/>
      <c r="M199" s="29"/>
      <c r="N199" s="29"/>
      <c r="O199" s="29"/>
      <c r="P199" s="30"/>
      <c r="Q199" s="30"/>
      <c r="R199" s="30"/>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row>
    <row r="200" spans="1:46" ht="15" hidden="1" customHeight="1" x14ac:dyDescent="0.25">
      <c r="A200" s="32"/>
      <c r="B200" s="33"/>
      <c r="C200" s="33"/>
      <c r="D200" s="33"/>
      <c r="E200" s="33"/>
      <c r="F200" s="33"/>
      <c r="G200" s="34"/>
      <c r="H200" s="33"/>
      <c r="I200" s="33"/>
      <c r="J200" s="33"/>
      <c r="K200" s="33"/>
      <c r="L200" s="33"/>
      <c r="M200" s="33"/>
      <c r="N200" s="33"/>
      <c r="O200" s="33"/>
      <c r="P200" s="35"/>
      <c r="Q200" s="35"/>
      <c r="R200" s="35"/>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row>
    <row r="201" spans="1:46" ht="15" hidden="1" customHeight="1" x14ac:dyDescent="0.25">
      <c r="A201" s="37"/>
      <c r="B201" s="38"/>
      <c r="C201" s="38"/>
      <c r="D201" s="38"/>
      <c r="E201" s="38"/>
      <c r="F201" s="38"/>
      <c r="G201" s="39"/>
      <c r="H201" s="38"/>
      <c r="I201" s="38"/>
      <c r="J201" s="40"/>
      <c r="K201" s="10"/>
      <c r="L201" s="10"/>
      <c r="M201" s="10"/>
      <c r="N201" s="10"/>
      <c r="O201" s="10"/>
      <c r="P201" s="6"/>
      <c r="Q201" s="6"/>
      <c r="R201" s="6"/>
    </row>
    <row r="202" spans="1:46" ht="15" hidden="1" customHeight="1" x14ac:dyDescent="0.25">
      <c r="A202" s="7" t="s">
        <v>28</v>
      </c>
      <c r="B202" s="41" t="s">
        <v>29</v>
      </c>
      <c r="C202" s="42"/>
      <c r="D202" s="42"/>
      <c r="E202" s="42"/>
      <c r="F202" s="42"/>
      <c r="G202" s="43"/>
      <c r="H202" s="42"/>
      <c r="I202" s="42"/>
      <c r="J202" s="9"/>
      <c r="K202" s="10"/>
      <c r="L202" s="10"/>
      <c r="M202" s="10"/>
      <c r="N202" s="10"/>
      <c r="O202" s="10"/>
      <c r="P202" s="6"/>
      <c r="Q202" s="6"/>
      <c r="R202" s="6"/>
    </row>
    <row r="203" spans="1:46" ht="14.25" hidden="1" customHeight="1" x14ac:dyDescent="0.25">
      <c r="A203" s="7" t="s">
        <v>30</v>
      </c>
      <c r="B203" s="44" t="s">
        <v>31</v>
      </c>
      <c r="C203" s="45"/>
      <c r="D203" s="45"/>
      <c r="E203" s="45"/>
      <c r="F203" s="46"/>
      <c r="G203" s="45"/>
      <c r="H203" s="46"/>
      <c r="I203" s="45"/>
      <c r="J203" s="47"/>
      <c r="K203" s="48"/>
    </row>
    <row r="204" spans="1:46" ht="14.25" hidden="1" customHeight="1" x14ac:dyDescent="0.25">
      <c r="A204" s="7"/>
      <c r="B204" s="46"/>
      <c r="C204" s="46"/>
      <c r="D204" s="45"/>
      <c r="E204" s="46"/>
      <c r="F204" s="46"/>
      <c r="G204" s="46"/>
      <c r="H204" s="46"/>
      <c r="I204" s="46"/>
      <c r="J204" s="49"/>
      <c r="K204" s="50"/>
    </row>
    <row r="205" spans="1:46" ht="30" hidden="1" customHeight="1" x14ac:dyDescent="0.25">
      <c r="A205" s="51" t="s">
        <v>32</v>
      </c>
      <c r="B205" s="270" t="s">
        <v>55</v>
      </c>
      <c r="C205" s="251"/>
      <c r="D205" s="251"/>
      <c r="E205" s="251"/>
      <c r="F205" s="251"/>
      <c r="G205" s="251"/>
      <c r="H205" s="251"/>
      <c r="I205" s="257"/>
      <c r="J205" s="52"/>
      <c r="L205" s="271" t="s">
        <v>33</v>
      </c>
      <c r="M205" s="272"/>
    </row>
    <row r="206" spans="1:46" ht="15.75" hidden="1" customHeight="1" x14ac:dyDescent="0.25">
      <c r="A206" s="53" t="s">
        <v>34</v>
      </c>
      <c r="B206" s="273"/>
      <c r="C206" s="274"/>
      <c r="D206" s="274"/>
      <c r="E206" s="274"/>
      <c r="F206" s="274"/>
      <c r="G206" s="274"/>
      <c r="H206" s="274"/>
      <c r="I206" s="274"/>
      <c r="J206" s="52"/>
      <c r="L206" s="54" t="s">
        <v>25</v>
      </c>
      <c r="M206" s="55" t="s">
        <v>26</v>
      </c>
    </row>
    <row r="207" spans="1:46" ht="15.75" hidden="1" customHeight="1" x14ac:dyDescent="0.25">
      <c r="A207" s="53" t="s">
        <v>35</v>
      </c>
      <c r="B207" s="277"/>
      <c r="C207" s="268"/>
      <c r="D207" s="268"/>
      <c r="E207" s="268"/>
      <c r="F207" s="268"/>
      <c r="G207" s="268"/>
      <c r="H207" s="268"/>
      <c r="I207" s="268"/>
      <c r="J207" s="52"/>
      <c r="L207" s="56">
        <f>$L$10</f>
        <v>0</v>
      </c>
      <c r="M207" s="57">
        <f t="array" ref="M207">NPV(L207,Q234:AT234)</f>
        <v>0</v>
      </c>
      <c r="O207" s="58"/>
    </row>
    <row r="208" spans="1:46" ht="15.75" hidden="1" customHeight="1" x14ac:dyDescent="0.25">
      <c r="A208" s="53" t="s">
        <v>36</v>
      </c>
      <c r="B208" s="277"/>
      <c r="C208" s="268"/>
      <c r="D208" s="268"/>
      <c r="E208" s="268"/>
      <c r="F208" s="268"/>
      <c r="G208" s="268"/>
      <c r="H208" s="268"/>
      <c r="I208" s="268"/>
      <c r="J208" s="52"/>
      <c r="L208" s="56">
        <f>$L$11</f>
        <v>0.03</v>
      </c>
      <c r="M208" s="57">
        <f t="array" ref="M208">NPV(L208,Q234:AT234)</f>
        <v>0</v>
      </c>
    </row>
    <row r="209" spans="1:46" ht="14.25" hidden="1" customHeight="1" x14ac:dyDescent="0.25">
      <c r="A209" s="59"/>
      <c r="B209" s="60"/>
      <c r="C209" s="60"/>
      <c r="D209" s="60"/>
      <c r="E209" s="60"/>
      <c r="F209" s="61"/>
      <c r="G209" s="62"/>
      <c r="H209" s="63"/>
      <c r="I209" s="63"/>
      <c r="J209" s="64"/>
      <c r="L209" s="65">
        <f>$L$12</f>
        <v>7.0000000000000007E-2</v>
      </c>
      <c r="M209" s="66">
        <f t="array" ref="M209">NPV(L209,Q234:AT234)</f>
        <v>0</v>
      </c>
    </row>
    <row r="210" spans="1:46" ht="14.25" hidden="1" customHeight="1" x14ac:dyDescent="0.25">
      <c r="A210" s="67"/>
      <c r="B210" s="48"/>
      <c r="C210" s="48"/>
      <c r="D210" s="48"/>
      <c r="E210" s="48"/>
      <c r="F210" s="50"/>
      <c r="G210" s="68"/>
    </row>
    <row r="211" spans="1:46" ht="14.25" hidden="1" customHeight="1" x14ac:dyDescent="0.25">
      <c r="A211" s="67"/>
      <c r="B211" s="48"/>
      <c r="C211" s="48"/>
      <c r="D211" s="48"/>
      <c r="E211" s="48"/>
      <c r="F211" s="50"/>
      <c r="G211" s="68"/>
      <c r="H211" s="69"/>
      <c r="I211" s="70"/>
      <c r="J211" s="71"/>
      <c r="K211" s="71"/>
    </row>
    <row r="212" spans="1:46" ht="15.75" hidden="1" customHeight="1" x14ac:dyDescent="0.25">
      <c r="A212" s="72" t="s">
        <v>37</v>
      </c>
      <c r="B212" s="73"/>
      <c r="C212" s="74" t="s">
        <v>38</v>
      </c>
      <c r="D212" s="74"/>
      <c r="E212" s="74"/>
      <c r="F212" s="75"/>
      <c r="H212" s="69"/>
      <c r="I212" s="70"/>
      <c r="J212" s="71"/>
      <c r="K212" s="71"/>
    </row>
    <row r="213" spans="1:46" ht="15" hidden="1" customHeight="1" x14ac:dyDescent="0.25">
      <c r="A213" s="76" t="s">
        <v>39</v>
      </c>
      <c r="B213" s="77"/>
      <c r="C213" s="44" t="s">
        <v>40</v>
      </c>
      <c r="D213" s="44"/>
      <c r="E213" s="44"/>
      <c r="F213" s="78"/>
      <c r="H213" s="69"/>
      <c r="I213" s="79"/>
      <c r="J213" s="58"/>
      <c r="K213" s="58"/>
      <c r="L213" s="80"/>
      <c r="M213" s="80"/>
      <c r="N213" s="80"/>
      <c r="O213" s="80"/>
    </row>
    <row r="214" spans="1:46" ht="14.25" hidden="1" customHeight="1" x14ac:dyDescent="0.25">
      <c r="A214" s="81" t="s">
        <v>41</v>
      </c>
      <c r="B214" s="82">
        <f>B212*B213</f>
        <v>0</v>
      </c>
      <c r="C214" s="83"/>
      <c r="D214" s="84"/>
      <c r="E214" s="84"/>
      <c r="F214" s="64"/>
      <c r="H214" s="69"/>
      <c r="I214" s="85"/>
      <c r="J214" s="86"/>
      <c r="K214" s="86"/>
    </row>
    <row r="215" spans="1:46" ht="14.25" hidden="1" customHeight="1" x14ac:dyDescent="0.25">
      <c r="H215" s="69"/>
      <c r="I215" s="85"/>
      <c r="J215" s="86"/>
      <c r="K215" s="86"/>
      <c r="L215" s="87"/>
      <c r="P215" s="88" t="s">
        <v>42</v>
      </c>
    </row>
    <row r="216" spans="1:46" ht="14.25" hidden="1" customHeight="1" x14ac:dyDescent="0.25">
      <c r="C216" s="33"/>
      <c r="D216" s="89"/>
      <c r="E216" s="89"/>
      <c r="L216" s="87"/>
      <c r="P216" s="88"/>
      <c r="Q216" s="267" t="s">
        <v>43</v>
      </c>
      <c r="R216" s="268"/>
      <c r="S216" s="268"/>
      <c r="T216" s="268"/>
      <c r="U216" s="268"/>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row>
    <row r="217" spans="1:46" ht="14.25" hidden="1" customHeight="1" x14ac:dyDescent="0.25">
      <c r="A217" s="90" t="s">
        <v>44</v>
      </c>
      <c r="B217" s="91" t="s">
        <v>45</v>
      </c>
      <c r="C217" s="91" t="s">
        <v>16</v>
      </c>
      <c r="D217" s="92" t="s">
        <v>17</v>
      </c>
      <c r="E217" s="92" t="s">
        <v>46</v>
      </c>
      <c r="F217" s="91" t="s">
        <v>47</v>
      </c>
      <c r="G217" s="91" t="s">
        <v>48</v>
      </c>
      <c r="H217" s="93" t="s">
        <v>18</v>
      </c>
      <c r="I217" s="92" t="s">
        <v>19</v>
      </c>
      <c r="J217" s="92" t="s">
        <v>49</v>
      </c>
      <c r="K217" s="92" t="s">
        <v>50</v>
      </c>
      <c r="L217" s="259" t="s">
        <v>20</v>
      </c>
      <c r="M217" s="260"/>
      <c r="N217" s="261"/>
      <c r="Q217" s="94">
        <v>1</v>
      </c>
      <c r="R217" s="94">
        <v>2</v>
      </c>
      <c r="S217" s="94">
        <v>3</v>
      </c>
      <c r="T217" s="94">
        <v>4</v>
      </c>
      <c r="U217" s="94">
        <v>5</v>
      </c>
      <c r="V217" s="94">
        <v>6</v>
      </c>
      <c r="W217" s="94">
        <v>7</v>
      </c>
      <c r="X217" s="94">
        <v>8</v>
      </c>
      <c r="Y217" s="94">
        <v>9</v>
      </c>
      <c r="Z217" s="94">
        <v>10</v>
      </c>
      <c r="AA217" s="94">
        <v>11</v>
      </c>
      <c r="AB217" s="94">
        <v>12</v>
      </c>
      <c r="AC217" s="94">
        <v>13</v>
      </c>
      <c r="AD217" s="94">
        <v>14</v>
      </c>
      <c r="AE217" s="94">
        <v>15</v>
      </c>
      <c r="AF217" s="94">
        <v>16</v>
      </c>
      <c r="AG217" s="94">
        <v>17</v>
      </c>
      <c r="AH217" s="94">
        <v>18</v>
      </c>
      <c r="AI217" s="94">
        <v>19</v>
      </c>
      <c r="AJ217" s="94">
        <v>20</v>
      </c>
      <c r="AK217" s="94">
        <v>21</v>
      </c>
      <c r="AL217" s="94">
        <v>22</v>
      </c>
      <c r="AM217" s="94">
        <v>23</v>
      </c>
      <c r="AN217" s="94">
        <v>24</v>
      </c>
      <c r="AO217" s="94">
        <v>25</v>
      </c>
      <c r="AP217" s="94">
        <v>26</v>
      </c>
      <c r="AQ217" s="94">
        <v>27</v>
      </c>
      <c r="AR217" s="94">
        <v>28</v>
      </c>
      <c r="AS217" s="94">
        <v>29</v>
      </c>
      <c r="AT217" s="94">
        <v>30</v>
      </c>
    </row>
    <row r="218" spans="1:46" ht="30" hidden="1" customHeight="1" x14ac:dyDescent="0.25">
      <c r="A218" s="95"/>
      <c r="B218" s="96"/>
      <c r="C218" s="97"/>
      <c r="D218" s="98"/>
      <c r="E218" s="99"/>
      <c r="F218" s="100"/>
      <c r="G218" s="100"/>
      <c r="H218" s="101">
        <f t="shared" ref="H218:H233" si="99">D218*E218</f>
        <v>0</v>
      </c>
      <c r="I218" s="102"/>
      <c r="J218" s="102"/>
      <c r="K218" s="102"/>
      <c r="L218" s="286"/>
      <c r="M218" s="263"/>
      <c r="N218" s="258"/>
      <c r="P218" s="248" t="s">
        <v>51</v>
      </c>
      <c r="Q218" s="104">
        <f t="shared" ref="Q218:AT218" si="100">IF(Q$32&lt;$I218,0,IF(Q$32=$I218,$H218,IF(Q$32&gt;((($J218-1)*$K218)+$I218),0,IF(ROUND((Q$32-$I218)/$K218,0)=ROUND((Q$32-$I218)/$K218,1),$H218,0))))</f>
        <v>0</v>
      </c>
      <c r="R218" s="104">
        <f t="shared" si="100"/>
        <v>0</v>
      </c>
      <c r="S218" s="104">
        <f t="shared" si="100"/>
        <v>0</v>
      </c>
      <c r="T218" s="104">
        <f t="shared" si="100"/>
        <v>0</v>
      </c>
      <c r="U218" s="104">
        <f t="shared" si="100"/>
        <v>0</v>
      </c>
      <c r="V218" s="104">
        <f t="shared" si="100"/>
        <v>0</v>
      </c>
      <c r="W218" s="104">
        <f t="shared" si="100"/>
        <v>0</v>
      </c>
      <c r="X218" s="104">
        <f t="shared" si="100"/>
        <v>0</v>
      </c>
      <c r="Y218" s="104">
        <f t="shared" si="100"/>
        <v>0</v>
      </c>
      <c r="Z218" s="104">
        <f t="shared" si="100"/>
        <v>0</v>
      </c>
      <c r="AA218" s="104">
        <f t="shared" si="100"/>
        <v>0</v>
      </c>
      <c r="AB218" s="104">
        <f t="shared" si="100"/>
        <v>0</v>
      </c>
      <c r="AC218" s="104">
        <f t="shared" si="100"/>
        <v>0</v>
      </c>
      <c r="AD218" s="104">
        <f t="shared" si="100"/>
        <v>0</v>
      </c>
      <c r="AE218" s="104">
        <f t="shared" si="100"/>
        <v>0</v>
      </c>
      <c r="AF218" s="104">
        <f t="shared" si="100"/>
        <v>0</v>
      </c>
      <c r="AG218" s="104">
        <f t="shared" si="100"/>
        <v>0</v>
      </c>
      <c r="AH218" s="104">
        <f t="shared" si="100"/>
        <v>0</v>
      </c>
      <c r="AI218" s="104">
        <f t="shared" si="100"/>
        <v>0</v>
      </c>
      <c r="AJ218" s="104">
        <f t="shared" si="100"/>
        <v>0</v>
      </c>
      <c r="AK218" s="104">
        <f t="shared" si="100"/>
        <v>0</v>
      </c>
      <c r="AL218" s="104">
        <f t="shared" si="100"/>
        <v>0</v>
      </c>
      <c r="AM218" s="104">
        <f t="shared" si="100"/>
        <v>0</v>
      </c>
      <c r="AN218" s="104">
        <f t="shared" si="100"/>
        <v>0</v>
      </c>
      <c r="AO218" s="104">
        <f t="shared" si="100"/>
        <v>0</v>
      </c>
      <c r="AP218" s="104">
        <f t="shared" si="100"/>
        <v>0</v>
      </c>
      <c r="AQ218" s="104">
        <f t="shared" si="100"/>
        <v>0</v>
      </c>
      <c r="AR218" s="104">
        <f t="shared" si="100"/>
        <v>0</v>
      </c>
      <c r="AS218" s="104">
        <f t="shared" si="100"/>
        <v>0</v>
      </c>
      <c r="AT218" s="104">
        <f t="shared" si="100"/>
        <v>0</v>
      </c>
    </row>
    <row r="219" spans="1:46" ht="30" hidden="1" customHeight="1" x14ac:dyDescent="0.25">
      <c r="A219" s="105"/>
      <c r="B219" s="106"/>
      <c r="C219" s="107"/>
      <c r="D219" s="108"/>
      <c r="E219" s="109"/>
      <c r="F219" s="110"/>
      <c r="G219" s="110"/>
      <c r="H219" s="111">
        <f t="shared" si="99"/>
        <v>0</v>
      </c>
      <c r="I219" s="112"/>
      <c r="J219" s="112"/>
      <c r="K219" s="112"/>
      <c r="L219" s="250"/>
      <c r="M219" s="251"/>
      <c r="N219" s="252"/>
      <c r="P219" s="249"/>
      <c r="Q219" s="104">
        <f t="shared" ref="Q219:AT219" si="101">IF(Q$32&lt;$I219,0,IF(Q$32=$I219,$H219,IF(Q$32&gt;((($J219-1)*$K219)+$I219),0,IF(ROUND((Q$32-$I219)/$K219,0)=ROUND((Q$32-$I219)/$K219,1),$H219,0))))</f>
        <v>0</v>
      </c>
      <c r="R219" s="104">
        <f t="shared" si="101"/>
        <v>0</v>
      </c>
      <c r="S219" s="104">
        <f t="shared" si="101"/>
        <v>0</v>
      </c>
      <c r="T219" s="104">
        <f t="shared" si="101"/>
        <v>0</v>
      </c>
      <c r="U219" s="104">
        <f t="shared" si="101"/>
        <v>0</v>
      </c>
      <c r="V219" s="104">
        <f t="shared" si="101"/>
        <v>0</v>
      </c>
      <c r="W219" s="104">
        <f t="shared" si="101"/>
        <v>0</v>
      </c>
      <c r="X219" s="104">
        <f t="shared" si="101"/>
        <v>0</v>
      </c>
      <c r="Y219" s="104">
        <f t="shared" si="101"/>
        <v>0</v>
      </c>
      <c r="Z219" s="104">
        <f t="shared" si="101"/>
        <v>0</v>
      </c>
      <c r="AA219" s="104">
        <f t="shared" si="101"/>
        <v>0</v>
      </c>
      <c r="AB219" s="104">
        <f t="shared" si="101"/>
        <v>0</v>
      </c>
      <c r="AC219" s="104">
        <f t="shared" si="101"/>
        <v>0</v>
      </c>
      <c r="AD219" s="104">
        <f t="shared" si="101"/>
        <v>0</v>
      </c>
      <c r="AE219" s="104">
        <f t="shared" si="101"/>
        <v>0</v>
      </c>
      <c r="AF219" s="104">
        <f t="shared" si="101"/>
        <v>0</v>
      </c>
      <c r="AG219" s="104">
        <f t="shared" si="101"/>
        <v>0</v>
      </c>
      <c r="AH219" s="104">
        <f t="shared" si="101"/>
        <v>0</v>
      </c>
      <c r="AI219" s="104">
        <f t="shared" si="101"/>
        <v>0</v>
      </c>
      <c r="AJ219" s="104">
        <f t="shared" si="101"/>
        <v>0</v>
      </c>
      <c r="AK219" s="104">
        <f t="shared" si="101"/>
        <v>0</v>
      </c>
      <c r="AL219" s="104">
        <f t="shared" si="101"/>
        <v>0</v>
      </c>
      <c r="AM219" s="104">
        <f t="shared" si="101"/>
        <v>0</v>
      </c>
      <c r="AN219" s="104">
        <f t="shared" si="101"/>
        <v>0</v>
      </c>
      <c r="AO219" s="104">
        <f t="shared" si="101"/>
        <v>0</v>
      </c>
      <c r="AP219" s="104">
        <f t="shared" si="101"/>
        <v>0</v>
      </c>
      <c r="AQ219" s="104">
        <f t="shared" si="101"/>
        <v>0</v>
      </c>
      <c r="AR219" s="104">
        <f t="shared" si="101"/>
        <v>0</v>
      </c>
      <c r="AS219" s="104">
        <f t="shared" si="101"/>
        <v>0</v>
      </c>
      <c r="AT219" s="104">
        <f t="shared" si="101"/>
        <v>0</v>
      </c>
    </row>
    <row r="220" spans="1:46" ht="30" hidden="1" customHeight="1" x14ac:dyDescent="0.25">
      <c r="A220" s="105"/>
      <c r="B220" s="106"/>
      <c r="C220" s="107"/>
      <c r="D220" s="108"/>
      <c r="E220" s="109"/>
      <c r="F220" s="113"/>
      <c r="G220" s="113"/>
      <c r="H220" s="111">
        <f t="shared" si="99"/>
        <v>0</v>
      </c>
      <c r="I220" s="112"/>
      <c r="J220" s="112"/>
      <c r="K220" s="112"/>
      <c r="L220" s="250"/>
      <c r="M220" s="251"/>
      <c r="N220" s="252"/>
      <c r="P220" s="249"/>
      <c r="Q220" s="104">
        <f t="shared" ref="Q220:AT220" si="102">IF(Q$32&lt;$I220,0,IF(Q$32=$I220,$H220,IF(Q$32&gt;((($J220-1)*$K220)+$I220),0,IF(ROUND((Q$32-$I220)/$K220,0)=ROUND((Q$32-$I220)/$K220,1),$H220,0))))</f>
        <v>0</v>
      </c>
      <c r="R220" s="104">
        <f t="shared" si="102"/>
        <v>0</v>
      </c>
      <c r="S220" s="104">
        <f t="shared" si="102"/>
        <v>0</v>
      </c>
      <c r="T220" s="104">
        <f t="shared" si="102"/>
        <v>0</v>
      </c>
      <c r="U220" s="104">
        <f t="shared" si="102"/>
        <v>0</v>
      </c>
      <c r="V220" s="104">
        <f t="shared" si="102"/>
        <v>0</v>
      </c>
      <c r="W220" s="104">
        <f t="shared" si="102"/>
        <v>0</v>
      </c>
      <c r="X220" s="104">
        <f t="shared" si="102"/>
        <v>0</v>
      </c>
      <c r="Y220" s="104">
        <f t="shared" si="102"/>
        <v>0</v>
      </c>
      <c r="Z220" s="104">
        <f t="shared" si="102"/>
        <v>0</v>
      </c>
      <c r="AA220" s="104">
        <f t="shared" si="102"/>
        <v>0</v>
      </c>
      <c r="AB220" s="104">
        <f t="shared" si="102"/>
        <v>0</v>
      </c>
      <c r="AC220" s="104">
        <f t="shared" si="102"/>
        <v>0</v>
      </c>
      <c r="AD220" s="104">
        <f t="shared" si="102"/>
        <v>0</v>
      </c>
      <c r="AE220" s="104">
        <f t="shared" si="102"/>
        <v>0</v>
      </c>
      <c r="AF220" s="104">
        <f t="shared" si="102"/>
        <v>0</v>
      </c>
      <c r="AG220" s="104">
        <f t="shared" si="102"/>
        <v>0</v>
      </c>
      <c r="AH220" s="104">
        <f t="shared" si="102"/>
        <v>0</v>
      </c>
      <c r="AI220" s="104">
        <f t="shared" si="102"/>
        <v>0</v>
      </c>
      <c r="AJ220" s="104">
        <f t="shared" si="102"/>
        <v>0</v>
      </c>
      <c r="AK220" s="104">
        <f t="shared" si="102"/>
        <v>0</v>
      </c>
      <c r="AL220" s="104">
        <f t="shared" si="102"/>
        <v>0</v>
      </c>
      <c r="AM220" s="104">
        <f t="shared" si="102"/>
        <v>0</v>
      </c>
      <c r="AN220" s="104">
        <f t="shared" si="102"/>
        <v>0</v>
      </c>
      <c r="AO220" s="104">
        <f t="shared" si="102"/>
        <v>0</v>
      </c>
      <c r="AP220" s="104">
        <f t="shared" si="102"/>
        <v>0</v>
      </c>
      <c r="AQ220" s="104">
        <f t="shared" si="102"/>
        <v>0</v>
      </c>
      <c r="AR220" s="104">
        <f t="shared" si="102"/>
        <v>0</v>
      </c>
      <c r="AS220" s="104">
        <f t="shared" si="102"/>
        <v>0</v>
      </c>
      <c r="AT220" s="104">
        <f t="shared" si="102"/>
        <v>0</v>
      </c>
    </row>
    <row r="221" spans="1:46" ht="30" hidden="1" customHeight="1" x14ac:dyDescent="0.25">
      <c r="A221" s="105"/>
      <c r="B221" s="106"/>
      <c r="C221" s="107"/>
      <c r="D221" s="108"/>
      <c r="E221" s="114"/>
      <c r="F221" s="113"/>
      <c r="G221" s="113"/>
      <c r="H221" s="111">
        <f t="shared" si="99"/>
        <v>0</v>
      </c>
      <c r="I221" s="112"/>
      <c r="J221" s="112"/>
      <c r="K221" s="112"/>
      <c r="L221" s="250"/>
      <c r="M221" s="251"/>
      <c r="N221" s="252"/>
      <c r="P221" s="249"/>
      <c r="Q221" s="104">
        <f t="shared" ref="Q221:AT221" si="103">IF(Q$32&lt;$I221,0,IF(Q$32=$I221,$H221,IF(Q$32&gt;((($J221-1)*$K221)+$I221),0,IF(ROUND((Q$32-$I221)/$K221,0)=ROUND((Q$32-$I221)/$K221,1),$H221,0))))</f>
        <v>0</v>
      </c>
      <c r="R221" s="104">
        <f t="shared" si="103"/>
        <v>0</v>
      </c>
      <c r="S221" s="104">
        <f t="shared" si="103"/>
        <v>0</v>
      </c>
      <c r="T221" s="104">
        <f t="shared" si="103"/>
        <v>0</v>
      </c>
      <c r="U221" s="104">
        <f t="shared" si="103"/>
        <v>0</v>
      </c>
      <c r="V221" s="104">
        <f t="shared" si="103"/>
        <v>0</v>
      </c>
      <c r="W221" s="104">
        <f t="shared" si="103"/>
        <v>0</v>
      </c>
      <c r="X221" s="104">
        <f t="shared" si="103"/>
        <v>0</v>
      </c>
      <c r="Y221" s="104">
        <f t="shared" si="103"/>
        <v>0</v>
      </c>
      <c r="Z221" s="104">
        <f t="shared" si="103"/>
        <v>0</v>
      </c>
      <c r="AA221" s="104">
        <f t="shared" si="103"/>
        <v>0</v>
      </c>
      <c r="AB221" s="104">
        <f t="shared" si="103"/>
        <v>0</v>
      </c>
      <c r="AC221" s="104">
        <f t="shared" si="103"/>
        <v>0</v>
      </c>
      <c r="AD221" s="104">
        <f t="shared" si="103"/>
        <v>0</v>
      </c>
      <c r="AE221" s="104">
        <f t="shared" si="103"/>
        <v>0</v>
      </c>
      <c r="AF221" s="104">
        <f t="shared" si="103"/>
        <v>0</v>
      </c>
      <c r="AG221" s="104">
        <f t="shared" si="103"/>
        <v>0</v>
      </c>
      <c r="AH221" s="104">
        <f t="shared" si="103"/>
        <v>0</v>
      </c>
      <c r="AI221" s="104">
        <f t="shared" si="103"/>
        <v>0</v>
      </c>
      <c r="AJ221" s="104">
        <f t="shared" si="103"/>
        <v>0</v>
      </c>
      <c r="AK221" s="104">
        <f t="shared" si="103"/>
        <v>0</v>
      </c>
      <c r="AL221" s="104">
        <f t="shared" si="103"/>
        <v>0</v>
      </c>
      <c r="AM221" s="104">
        <f t="shared" si="103"/>
        <v>0</v>
      </c>
      <c r="AN221" s="104">
        <f t="shared" si="103"/>
        <v>0</v>
      </c>
      <c r="AO221" s="104">
        <f t="shared" si="103"/>
        <v>0</v>
      </c>
      <c r="AP221" s="104">
        <f t="shared" si="103"/>
        <v>0</v>
      </c>
      <c r="AQ221" s="104">
        <f t="shared" si="103"/>
        <v>0</v>
      </c>
      <c r="AR221" s="104">
        <f t="shared" si="103"/>
        <v>0</v>
      </c>
      <c r="AS221" s="104">
        <f t="shared" si="103"/>
        <v>0</v>
      </c>
      <c r="AT221" s="104">
        <f t="shared" si="103"/>
        <v>0</v>
      </c>
    </row>
    <row r="222" spans="1:46" ht="30" hidden="1" customHeight="1" x14ac:dyDescent="0.25">
      <c r="A222" s="105"/>
      <c r="B222" s="106"/>
      <c r="C222" s="107"/>
      <c r="D222" s="108"/>
      <c r="E222" s="109"/>
      <c r="F222" s="113"/>
      <c r="G222" s="113"/>
      <c r="H222" s="111">
        <f t="shared" si="99"/>
        <v>0</v>
      </c>
      <c r="I222" s="112"/>
      <c r="J222" s="112"/>
      <c r="K222" s="112"/>
      <c r="L222" s="250"/>
      <c r="M222" s="251"/>
      <c r="N222" s="252"/>
      <c r="P222" s="249"/>
      <c r="Q222" s="104">
        <f t="shared" ref="Q222:AT222" si="104">IF(Q$32&lt;$I222,0,IF(Q$32=$I222,$H222,IF(Q$32&gt;((($J222-1)*$K222)+$I222),0,IF(ROUND((Q$32-$I222)/$K222,0)=ROUND((Q$32-$I222)/$K222,1),$H222,0))))</f>
        <v>0</v>
      </c>
      <c r="R222" s="104">
        <f t="shared" si="104"/>
        <v>0</v>
      </c>
      <c r="S222" s="104">
        <f t="shared" si="104"/>
        <v>0</v>
      </c>
      <c r="T222" s="104">
        <f t="shared" si="104"/>
        <v>0</v>
      </c>
      <c r="U222" s="104">
        <f t="shared" si="104"/>
        <v>0</v>
      </c>
      <c r="V222" s="104">
        <f t="shared" si="104"/>
        <v>0</v>
      </c>
      <c r="W222" s="104">
        <f t="shared" si="104"/>
        <v>0</v>
      </c>
      <c r="X222" s="104">
        <f t="shared" si="104"/>
        <v>0</v>
      </c>
      <c r="Y222" s="104">
        <f t="shared" si="104"/>
        <v>0</v>
      </c>
      <c r="Z222" s="104">
        <f t="shared" si="104"/>
        <v>0</v>
      </c>
      <c r="AA222" s="104">
        <f t="shared" si="104"/>
        <v>0</v>
      </c>
      <c r="AB222" s="104">
        <f t="shared" si="104"/>
        <v>0</v>
      </c>
      <c r="AC222" s="104">
        <f t="shared" si="104"/>
        <v>0</v>
      </c>
      <c r="AD222" s="104">
        <f t="shared" si="104"/>
        <v>0</v>
      </c>
      <c r="AE222" s="104">
        <f t="shared" si="104"/>
        <v>0</v>
      </c>
      <c r="AF222" s="104">
        <f t="shared" si="104"/>
        <v>0</v>
      </c>
      <c r="AG222" s="104">
        <f t="shared" si="104"/>
        <v>0</v>
      </c>
      <c r="AH222" s="104">
        <f t="shared" si="104"/>
        <v>0</v>
      </c>
      <c r="AI222" s="104">
        <f t="shared" si="104"/>
        <v>0</v>
      </c>
      <c r="AJ222" s="104">
        <f t="shared" si="104"/>
        <v>0</v>
      </c>
      <c r="AK222" s="104">
        <f t="shared" si="104"/>
        <v>0</v>
      </c>
      <c r="AL222" s="104">
        <f t="shared" si="104"/>
        <v>0</v>
      </c>
      <c r="AM222" s="104">
        <f t="shared" si="104"/>
        <v>0</v>
      </c>
      <c r="AN222" s="104">
        <f t="shared" si="104"/>
        <v>0</v>
      </c>
      <c r="AO222" s="104">
        <f t="shared" si="104"/>
        <v>0</v>
      </c>
      <c r="AP222" s="104">
        <f t="shared" si="104"/>
        <v>0</v>
      </c>
      <c r="AQ222" s="104">
        <f t="shared" si="104"/>
        <v>0</v>
      </c>
      <c r="AR222" s="104">
        <f t="shared" si="104"/>
        <v>0</v>
      </c>
      <c r="AS222" s="104">
        <f t="shared" si="104"/>
        <v>0</v>
      </c>
      <c r="AT222" s="104">
        <f t="shared" si="104"/>
        <v>0</v>
      </c>
    </row>
    <row r="223" spans="1:46" ht="30" hidden="1" customHeight="1" x14ac:dyDescent="0.25">
      <c r="A223" s="105"/>
      <c r="B223" s="106"/>
      <c r="C223" s="107"/>
      <c r="D223" s="108"/>
      <c r="E223" s="114"/>
      <c r="F223" s="113"/>
      <c r="G223" s="113"/>
      <c r="H223" s="111">
        <f t="shared" si="99"/>
        <v>0</v>
      </c>
      <c r="I223" s="112"/>
      <c r="J223" s="112"/>
      <c r="K223" s="112"/>
      <c r="L223" s="250"/>
      <c r="M223" s="251"/>
      <c r="N223" s="252"/>
      <c r="P223" s="249"/>
      <c r="Q223" s="104">
        <f t="shared" ref="Q223:AT223" si="105">IF(Q$32&lt;$I223,0,IF(Q$32=$I223,$H223,IF(Q$32&gt;((($J223-1)*$K223)+$I223),0,IF(ROUND((Q$32-$I223)/$K223,0)=ROUND((Q$32-$I223)/$K223,1),$H223,0))))</f>
        <v>0</v>
      </c>
      <c r="R223" s="104">
        <f t="shared" si="105"/>
        <v>0</v>
      </c>
      <c r="S223" s="104">
        <f t="shared" si="105"/>
        <v>0</v>
      </c>
      <c r="T223" s="104">
        <f t="shared" si="105"/>
        <v>0</v>
      </c>
      <c r="U223" s="104">
        <f t="shared" si="105"/>
        <v>0</v>
      </c>
      <c r="V223" s="104">
        <f t="shared" si="105"/>
        <v>0</v>
      </c>
      <c r="W223" s="104">
        <f t="shared" si="105"/>
        <v>0</v>
      </c>
      <c r="X223" s="104">
        <f t="shared" si="105"/>
        <v>0</v>
      </c>
      <c r="Y223" s="104">
        <f t="shared" si="105"/>
        <v>0</v>
      </c>
      <c r="Z223" s="104">
        <f t="shared" si="105"/>
        <v>0</v>
      </c>
      <c r="AA223" s="104">
        <f t="shared" si="105"/>
        <v>0</v>
      </c>
      <c r="AB223" s="104">
        <f t="shared" si="105"/>
        <v>0</v>
      </c>
      <c r="AC223" s="104">
        <f t="shared" si="105"/>
        <v>0</v>
      </c>
      <c r="AD223" s="104">
        <f t="shared" si="105"/>
        <v>0</v>
      </c>
      <c r="AE223" s="104">
        <f t="shared" si="105"/>
        <v>0</v>
      </c>
      <c r="AF223" s="104">
        <f t="shared" si="105"/>
        <v>0</v>
      </c>
      <c r="AG223" s="104">
        <f t="shared" si="105"/>
        <v>0</v>
      </c>
      <c r="AH223" s="104">
        <f t="shared" si="105"/>
        <v>0</v>
      </c>
      <c r="AI223" s="104">
        <f t="shared" si="105"/>
        <v>0</v>
      </c>
      <c r="AJ223" s="104">
        <f t="shared" si="105"/>
        <v>0</v>
      </c>
      <c r="AK223" s="104">
        <f t="shared" si="105"/>
        <v>0</v>
      </c>
      <c r="AL223" s="104">
        <f t="shared" si="105"/>
        <v>0</v>
      </c>
      <c r="AM223" s="104">
        <f t="shared" si="105"/>
        <v>0</v>
      </c>
      <c r="AN223" s="104">
        <f t="shared" si="105"/>
        <v>0</v>
      </c>
      <c r="AO223" s="104">
        <f t="shared" si="105"/>
        <v>0</v>
      </c>
      <c r="AP223" s="104">
        <f t="shared" si="105"/>
        <v>0</v>
      </c>
      <c r="AQ223" s="104">
        <f t="shared" si="105"/>
        <v>0</v>
      </c>
      <c r="AR223" s="104">
        <f t="shared" si="105"/>
        <v>0</v>
      </c>
      <c r="AS223" s="104">
        <f t="shared" si="105"/>
        <v>0</v>
      </c>
      <c r="AT223" s="104">
        <f t="shared" si="105"/>
        <v>0</v>
      </c>
    </row>
    <row r="224" spans="1:46" ht="30" hidden="1" customHeight="1" x14ac:dyDescent="0.25">
      <c r="A224" s="105"/>
      <c r="B224" s="106"/>
      <c r="C224" s="107"/>
      <c r="D224" s="108"/>
      <c r="E224" s="108"/>
      <c r="F224" s="113"/>
      <c r="G224" s="113"/>
      <c r="H224" s="111">
        <f t="shared" si="99"/>
        <v>0</v>
      </c>
      <c r="I224" s="112"/>
      <c r="J224" s="112"/>
      <c r="K224" s="112"/>
      <c r="L224" s="250"/>
      <c r="M224" s="251"/>
      <c r="N224" s="252"/>
      <c r="P224" s="249"/>
      <c r="Q224" s="104">
        <f t="shared" ref="Q224:AT224" si="106">IF(Q$32&lt;$I224,0,IF(Q$32=$I224,$H224,IF(Q$32&gt;((($J224-1)*$K224)+$I224),0,IF(ROUND((Q$32-$I224)/$K224,0)=ROUND((Q$32-$I224)/$K224,1),$H224,0))))</f>
        <v>0</v>
      </c>
      <c r="R224" s="104">
        <f t="shared" si="106"/>
        <v>0</v>
      </c>
      <c r="S224" s="104">
        <f t="shared" si="106"/>
        <v>0</v>
      </c>
      <c r="T224" s="104">
        <f t="shared" si="106"/>
        <v>0</v>
      </c>
      <c r="U224" s="104">
        <f t="shared" si="106"/>
        <v>0</v>
      </c>
      <c r="V224" s="104">
        <f t="shared" si="106"/>
        <v>0</v>
      </c>
      <c r="W224" s="104">
        <f t="shared" si="106"/>
        <v>0</v>
      </c>
      <c r="X224" s="104">
        <f t="shared" si="106"/>
        <v>0</v>
      </c>
      <c r="Y224" s="104">
        <f t="shared" si="106"/>
        <v>0</v>
      </c>
      <c r="Z224" s="104">
        <f t="shared" si="106"/>
        <v>0</v>
      </c>
      <c r="AA224" s="104">
        <f t="shared" si="106"/>
        <v>0</v>
      </c>
      <c r="AB224" s="104">
        <f t="shared" si="106"/>
        <v>0</v>
      </c>
      <c r="AC224" s="104">
        <f t="shared" si="106"/>
        <v>0</v>
      </c>
      <c r="AD224" s="104">
        <f t="shared" si="106"/>
        <v>0</v>
      </c>
      <c r="AE224" s="104">
        <f t="shared" si="106"/>
        <v>0</v>
      </c>
      <c r="AF224" s="104">
        <f t="shared" si="106"/>
        <v>0</v>
      </c>
      <c r="AG224" s="104">
        <f t="shared" si="106"/>
        <v>0</v>
      </c>
      <c r="AH224" s="104">
        <f t="shared" si="106"/>
        <v>0</v>
      </c>
      <c r="AI224" s="104">
        <f t="shared" si="106"/>
        <v>0</v>
      </c>
      <c r="AJ224" s="104">
        <f t="shared" si="106"/>
        <v>0</v>
      </c>
      <c r="AK224" s="104">
        <f t="shared" si="106"/>
        <v>0</v>
      </c>
      <c r="AL224" s="104">
        <f t="shared" si="106"/>
        <v>0</v>
      </c>
      <c r="AM224" s="104">
        <f t="shared" si="106"/>
        <v>0</v>
      </c>
      <c r="AN224" s="104">
        <f t="shared" si="106"/>
        <v>0</v>
      </c>
      <c r="AO224" s="104">
        <f t="shared" si="106"/>
        <v>0</v>
      </c>
      <c r="AP224" s="104">
        <f t="shared" si="106"/>
        <v>0</v>
      </c>
      <c r="AQ224" s="104">
        <f t="shared" si="106"/>
        <v>0</v>
      </c>
      <c r="AR224" s="104">
        <f t="shared" si="106"/>
        <v>0</v>
      </c>
      <c r="AS224" s="104">
        <f t="shared" si="106"/>
        <v>0</v>
      </c>
      <c r="AT224" s="104">
        <f t="shared" si="106"/>
        <v>0</v>
      </c>
    </row>
    <row r="225" spans="1:46" ht="30" hidden="1" customHeight="1" x14ac:dyDescent="0.25">
      <c r="A225" s="115"/>
      <c r="B225" s="106"/>
      <c r="C225" s="107"/>
      <c r="D225" s="108"/>
      <c r="E225" s="108"/>
      <c r="F225" s="113"/>
      <c r="G225" s="113"/>
      <c r="H225" s="111">
        <f t="shared" si="99"/>
        <v>0</v>
      </c>
      <c r="I225" s="112"/>
      <c r="J225" s="112"/>
      <c r="K225" s="112"/>
      <c r="L225" s="250"/>
      <c r="M225" s="251"/>
      <c r="N225" s="252"/>
      <c r="P225" s="249"/>
      <c r="Q225" s="104">
        <f t="shared" ref="Q225:AT225" si="107">IF(Q$32&lt;$I225,0,IF(Q$32=$I225,$H225,IF(Q$32&gt;((($J225-1)*$K225)+$I225),0,IF(ROUND((Q$32-$I225)/$K225,0)=ROUND((Q$32-$I225)/$K225,1),$H225,0))))</f>
        <v>0</v>
      </c>
      <c r="R225" s="104">
        <f t="shared" si="107"/>
        <v>0</v>
      </c>
      <c r="S225" s="104">
        <f t="shared" si="107"/>
        <v>0</v>
      </c>
      <c r="T225" s="104">
        <f t="shared" si="107"/>
        <v>0</v>
      </c>
      <c r="U225" s="104">
        <f t="shared" si="107"/>
        <v>0</v>
      </c>
      <c r="V225" s="104">
        <f t="shared" si="107"/>
        <v>0</v>
      </c>
      <c r="W225" s="104">
        <f t="shared" si="107"/>
        <v>0</v>
      </c>
      <c r="X225" s="104">
        <f t="shared" si="107"/>
        <v>0</v>
      </c>
      <c r="Y225" s="104">
        <f t="shared" si="107"/>
        <v>0</v>
      </c>
      <c r="Z225" s="104">
        <f t="shared" si="107"/>
        <v>0</v>
      </c>
      <c r="AA225" s="104">
        <f t="shared" si="107"/>
        <v>0</v>
      </c>
      <c r="AB225" s="104">
        <f t="shared" si="107"/>
        <v>0</v>
      </c>
      <c r="AC225" s="104">
        <f t="shared" si="107"/>
        <v>0</v>
      </c>
      <c r="AD225" s="104">
        <f t="shared" si="107"/>
        <v>0</v>
      </c>
      <c r="AE225" s="104">
        <f t="shared" si="107"/>
        <v>0</v>
      </c>
      <c r="AF225" s="104">
        <f t="shared" si="107"/>
        <v>0</v>
      </c>
      <c r="AG225" s="104">
        <f t="shared" si="107"/>
        <v>0</v>
      </c>
      <c r="AH225" s="104">
        <f t="shared" si="107"/>
        <v>0</v>
      </c>
      <c r="AI225" s="104">
        <f t="shared" si="107"/>
        <v>0</v>
      </c>
      <c r="AJ225" s="104">
        <f t="shared" si="107"/>
        <v>0</v>
      </c>
      <c r="AK225" s="104">
        <f t="shared" si="107"/>
        <v>0</v>
      </c>
      <c r="AL225" s="104">
        <f t="shared" si="107"/>
        <v>0</v>
      </c>
      <c r="AM225" s="104">
        <f t="shared" si="107"/>
        <v>0</v>
      </c>
      <c r="AN225" s="104">
        <f t="shared" si="107"/>
        <v>0</v>
      </c>
      <c r="AO225" s="104">
        <f t="shared" si="107"/>
        <v>0</v>
      </c>
      <c r="AP225" s="104">
        <f t="shared" si="107"/>
        <v>0</v>
      </c>
      <c r="AQ225" s="104">
        <f t="shared" si="107"/>
        <v>0</v>
      </c>
      <c r="AR225" s="104">
        <f t="shared" si="107"/>
        <v>0</v>
      </c>
      <c r="AS225" s="104">
        <f t="shared" si="107"/>
        <v>0</v>
      </c>
      <c r="AT225" s="104">
        <f t="shared" si="107"/>
        <v>0</v>
      </c>
    </row>
    <row r="226" spans="1:46" ht="30" hidden="1" customHeight="1" x14ac:dyDescent="0.25">
      <c r="A226" s="105"/>
      <c r="B226" s="106"/>
      <c r="C226" s="107"/>
      <c r="D226" s="108"/>
      <c r="E226" s="116"/>
      <c r="F226" s="113"/>
      <c r="G226" s="113"/>
      <c r="H226" s="111">
        <f t="shared" si="99"/>
        <v>0</v>
      </c>
      <c r="I226" s="112"/>
      <c r="J226" s="112"/>
      <c r="K226" s="112"/>
      <c r="L226" s="250"/>
      <c r="M226" s="251"/>
      <c r="N226" s="252"/>
      <c r="P226" s="249"/>
      <c r="Q226" s="104">
        <f t="shared" ref="Q226:AT226" si="108">IF(Q$32&lt;$I226,0,IF(Q$32=$I226,$H226,IF(Q$32&gt;((($J226-1)*$K226)+$I226),0,IF(ROUND((Q$32-$I226)/$K226,0)=ROUND((Q$32-$I226)/$K226,1),$H226,0))))</f>
        <v>0</v>
      </c>
      <c r="R226" s="104">
        <f t="shared" si="108"/>
        <v>0</v>
      </c>
      <c r="S226" s="104">
        <f t="shared" si="108"/>
        <v>0</v>
      </c>
      <c r="T226" s="104">
        <f t="shared" si="108"/>
        <v>0</v>
      </c>
      <c r="U226" s="104">
        <f t="shared" si="108"/>
        <v>0</v>
      </c>
      <c r="V226" s="104">
        <f t="shared" si="108"/>
        <v>0</v>
      </c>
      <c r="W226" s="104">
        <f t="shared" si="108"/>
        <v>0</v>
      </c>
      <c r="X226" s="104">
        <f t="shared" si="108"/>
        <v>0</v>
      </c>
      <c r="Y226" s="104">
        <f t="shared" si="108"/>
        <v>0</v>
      </c>
      <c r="Z226" s="104">
        <f t="shared" si="108"/>
        <v>0</v>
      </c>
      <c r="AA226" s="104">
        <f t="shared" si="108"/>
        <v>0</v>
      </c>
      <c r="AB226" s="104">
        <f t="shared" si="108"/>
        <v>0</v>
      </c>
      <c r="AC226" s="104">
        <f t="shared" si="108"/>
        <v>0</v>
      </c>
      <c r="AD226" s="104">
        <f t="shared" si="108"/>
        <v>0</v>
      </c>
      <c r="AE226" s="104">
        <f t="shared" si="108"/>
        <v>0</v>
      </c>
      <c r="AF226" s="104">
        <f t="shared" si="108"/>
        <v>0</v>
      </c>
      <c r="AG226" s="104">
        <f t="shared" si="108"/>
        <v>0</v>
      </c>
      <c r="AH226" s="104">
        <f t="shared" si="108"/>
        <v>0</v>
      </c>
      <c r="AI226" s="104">
        <f t="shared" si="108"/>
        <v>0</v>
      </c>
      <c r="AJ226" s="104">
        <f t="shared" si="108"/>
        <v>0</v>
      </c>
      <c r="AK226" s="104">
        <f t="shared" si="108"/>
        <v>0</v>
      </c>
      <c r="AL226" s="104">
        <f t="shared" si="108"/>
        <v>0</v>
      </c>
      <c r="AM226" s="104">
        <f t="shared" si="108"/>
        <v>0</v>
      </c>
      <c r="AN226" s="104">
        <f t="shared" si="108"/>
        <v>0</v>
      </c>
      <c r="AO226" s="104">
        <f t="shared" si="108"/>
        <v>0</v>
      </c>
      <c r="AP226" s="104">
        <f t="shared" si="108"/>
        <v>0</v>
      </c>
      <c r="AQ226" s="104">
        <f t="shared" si="108"/>
        <v>0</v>
      </c>
      <c r="AR226" s="104">
        <f t="shared" si="108"/>
        <v>0</v>
      </c>
      <c r="AS226" s="104">
        <f t="shared" si="108"/>
        <v>0</v>
      </c>
      <c r="AT226" s="104">
        <f t="shared" si="108"/>
        <v>0</v>
      </c>
    </row>
    <row r="227" spans="1:46" ht="30" hidden="1" customHeight="1" x14ac:dyDescent="0.25">
      <c r="A227" s="105"/>
      <c r="B227" s="106"/>
      <c r="C227" s="107"/>
      <c r="D227" s="108"/>
      <c r="E227" s="108"/>
      <c r="F227" s="113"/>
      <c r="G227" s="113"/>
      <c r="H227" s="111">
        <f t="shared" si="99"/>
        <v>0</v>
      </c>
      <c r="I227" s="112"/>
      <c r="J227" s="112"/>
      <c r="K227" s="112"/>
      <c r="L227" s="250"/>
      <c r="M227" s="251"/>
      <c r="N227" s="252"/>
      <c r="P227" s="249"/>
      <c r="Q227" s="104">
        <f t="shared" ref="Q227:AT227" si="109">IF(Q$32&lt;$I227,0,IF(Q$32=$I227,$H227,IF(Q$32&gt;((($J227-1)*$K227)+$I227),0,IF(ROUND((Q$32-$I227)/$K227,0)=ROUND((Q$32-$I227)/$K227,1),$H227,0))))</f>
        <v>0</v>
      </c>
      <c r="R227" s="104">
        <f t="shared" si="109"/>
        <v>0</v>
      </c>
      <c r="S227" s="104">
        <f t="shared" si="109"/>
        <v>0</v>
      </c>
      <c r="T227" s="104">
        <f t="shared" si="109"/>
        <v>0</v>
      </c>
      <c r="U227" s="104">
        <f t="shared" si="109"/>
        <v>0</v>
      </c>
      <c r="V227" s="104">
        <f t="shared" si="109"/>
        <v>0</v>
      </c>
      <c r="W227" s="104">
        <f t="shared" si="109"/>
        <v>0</v>
      </c>
      <c r="X227" s="104">
        <f t="shared" si="109"/>
        <v>0</v>
      </c>
      <c r="Y227" s="104">
        <f t="shared" si="109"/>
        <v>0</v>
      </c>
      <c r="Z227" s="104">
        <f t="shared" si="109"/>
        <v>0</v>
      </c>
      <c r="AA227" s="104">
        <f t="shared" si="109"/>
        <v>0</v>
      </c>
      <c r="AB227" s="104">
        <f t="shared" si="109"/>
        <v>0</v>
      </c>
      <c r="AC227" s="104">
        <f t="shared" si="109"/>
        <v>0</v>
      </c>
      <c r="AD227" s="104">
        <f t="shared" si="109"/>
        <v>0</v>
      </c>
      <c r="AE227" s="104">
        <f t="shared" si="109"/>
        <v>0</v>
      </c>
      <c r="AF227" s="104">
        <f t="shared" si="109"/>
        <v>0</v>
      </c>
      <c r="AG227" s="104">
        <f t="shared" si="109"/>
        <v>0</v>
      </c>
      <c r="AH227" s="104">
        <f t="shared" si="109"/>
        <v>0</v>
      </c>
      <c r="AI227" s="104">
        <f t="shared" si="109"/>
        <v>0</v>
      </c>
      <c r="AJ227" s="104">
        <f t="shared" si="109"/>
        <v>0</v>
      </c>
      <c r="AK227" s="104">
        <f t="shared" si="109"/>
        <v>0</v>
      </c>
      <c r="AL227" s="104">
        <f t="shared" si="109"/>
        <v>0</v>
      </c>
      <c r="AM227" s="104">
        <f t="shared" si="109"/>
        <v>0</v>
      </c>
      <c r="AN227" s="104">
        <f t="shared" si="109"/>
        <v>0</v>
      </c>
      <c r="AO227" s="104">
        <f t="shared" si="109"/>
        <v>0</v>
      </c>
      <c r="AP227" s="104">
        <f t="shared" si="109"/>
        <v>0</v>
      </c>
      <c r="AQ227" s="104">
        <f t="shared" si="109"/>
        <v>0</v>
      </c>
      <c r="AR227" s="104">
        <f t="shared" si="109"/>
        <v>0</v>
      </c>
      <c r="AS227" s="104">
        <f t="shared" si="109"/>
        <v>0</v>
      </c>
      <c r="AT227" s="104">
        <f t="shared" si="109"/>
        <v>0</v>
      </c>
    </row>
    <row r="228" spans="1:46" ht="30" hidden="1" customHeight="1" x14ac:dyDescent="0.25">
      <c r="A228" s="105"/>
      <c r="B228" s="106"/>
      <c r="C228" s="107"/>
      <c r="D228" s="108"/>
      <c r="E228" s="108"/>
      <c r="F228" s="113"/>
      <c r="G228" s="113"/>
      <c r="H228" s="111">
        <f t="shared" si="99"/>
        <v>0</v>
      </c>
      <c r="I228" s="112"/>
      <c r="J228" s="112"/>
      <c r="K228" s="112"/>
      <c r="L228" s="250"/>
      <c r="M228" s="251"/>
      <c r="N228" s="252"/>
      <c r="P228" s="249"/>
      <c r="Q228" s="104">
        <f t="shared" ref="Q228:AT228" si="110">IF(Q$32&lt;$I228,0,IF(Q$32=$I228,$H228,IF(Q$32&gt;((($J228-1)*$K228)+$I228),0,IF(ROUND((Q$32-$I228)/$K228,0)=ROUND((Q$32-$I228)/$K228,1),$H228,0))))</f>
        <v>0</v>
      </c>
      <c r="R228" s="104">
        <f t="shared" si="110"/>
        <v>0</v>
      </c>
      <c r="S228" s="104">
        <f t="shared" si="110"/>
        <v>0</v>
      </c>
      <c r="T228" s="104">
        <f t="shared" si="110"/>
        <v>0</v>
      </c>
      <c r="U228" s="104">
        <f t="shared" si="110"/>
        <v>0</v>
      </c>
      <c r="V228" s="104">
        <f t="shared" si="110"/>
        <v>0</v>
      </c>
      <c r="W228" s="104">
        <f t="shared" si="110"/>
        <v>0</v>
      </c>
      <c r="X228" s="104">
        <f t="shared" si="110"/>
        <v>0</v>
      </c>
      <c r="Y228" s="104">
        <f t="shared" si="110"/>
        <v>0</v>
      </c>
      <c r="Z228" s="104">
        <f t="shared" si="110"/>
        <v>0</v>
      </c>
      <c r="AA228" s="104">
        <f t="shared" si="110"/>
        <v>0</v>
      </c>
      <c r="AB228" s="104">
        <f t="shared" si="110"/>
        <v>0</v>
      </c>
      <c r="AC228" s="104">
        <f t="shared" si="110"/>
        <v>0</v>
      </c>
      <c r="AD228" s="104">
        <f t="shared" si="110"/>
        <v>0</v>
      </c>
      <c r="AE228" s="104">
        <f t="shared" si="110"/>
        <v>0</v>
      </c>
      <c r="AF228" s="104">
        <f t="shared" si="110"/>
        <v>0</v>
      </c>
      <c r="AG228" s="104">
        <f t="shared" si="110"/>
        <v>0</v>
      </c>
      <c r="AH228" s="104">
        <f t="shared" si="110"/>
        <v>0</v>
      </c>
      <c r="AI228" s="104">
        <f t="shared" si="110"/>
        <v>0</v>
      </c>
      <c r="AJ228" s="104">
        <f t="shared" si="110"/>
        <v>0</v>
      </c>
      <c r="AK228" s="104">
        <f t="shared" si="110"/>
        <v>0</v>
      </c>
      <c r="AL228" s="104">
        <f t="shared" si="110"/>
        <v>0</v>
      </c>
      <c r="AM228" s="104">
        <f t="shared" si="110"/>
        <v>0</v>
      </c>
      <c r="AN228" s="104">
        <f t="shared" si="110"/>
        <v>0</v>
      </c>
      <c r="AO228" s="104">
        <f t="shared" si="110"/>
        <v>0</v>
      </c>
      <c r="AP228" s="104">
        <f t="shared" si="110"/>
        <v>0</v>
      </c>
      <c r="AQ228" s="104">
        <f t="shared" si="110"/>
        <v>0</v>
      </c>
      <c r="AR228" s="104">
        <f t="shared" si="110"/>
        <v>0</v>
      </c>
      <c r="AS228" s="104">
        <f t="shared" si="110"/>
        <v>0</v>
      </c>
      <c r="AT228" s="104">
        <f t="shared" si="110"/>
        <v>0</v>
      </c>
    </row>
    <row r="229" spans="1:46" ht="30" hidden="1" customHeight="1" x14ac:dyDescent="0.25">
      <c r="A229" s="105"/>
      <c r="B229" s="106"/>
      <c r="C229" s="107"/>
      <c r="D229" s="108"/>
      <c r="E229" s="108"/>
      <c r="F229" s="113"/>
      <c r="G229" s="113"/>
      <c r="H229" s="111">
        <f t="shared" si="99"/>
        <v>0</v>
      </c>
      <c r="I229" s="112"/>
      <c r="J229" s="112"/>
      <c r="K229" s="112"/>
      <c r="L229" s="250"/>
      <c r="M229" s="251"/>
      <c r="N229" s="252"/>
      <c r="P229" s="249"/>
      <c r="Q229" s="104">
        <f t="shared" ref="Q229:AT229" si="111">IF(Q$32&lt;$I229,0,IF(Q$32=$I229,$H229,IF(Q$32&gt;((($J229-1)*$K229)+$I229),0,IF(ROUND((Q$32-$I229)/$K229,0)=ROUND((Q$32-$I229)/$K229,1),$H229,0))))</f>
        <v>0</v>
      </c>
      <c r="R229" s="104">
        <f t="shared" si="111"/>
        <v>0</v>
      </c>
      <c r="S229" s="104">
        <f t="shared" si="111"/>
        <v>0</v>
      </c>
      <c r="T229" s="104">
        <f t="shared" si="111"/>
        <v>0</v>
      </c>
      <c r="U229" s="104">
        <f t="shared" si="111"/>
        <v>0</v>
      </c>
      <c r="V229" s="104">
        <f t="shared" si="111"/>
        <v>0</v>
      </c>
      <c r="W229" s="104">
        <f t="shared" si="111"/>
        <v>0</v>
      </c>
      <c r="X229" s="104">
        <f t="shared" si="111"/>
        <v>0</v>
      </c>
      <c r="Y229" s="104">
        <f t="shared" si="111"/>
        <v>0</v>
      </c>
      <c r="Z229" s="104">
        <f t="shared" si="111"/>
        <v>0</v>
      </c>
      <c r="AA229" s="104">
        <f t="shared" si="111"/>
        <v>0</v>
      </c>
      <c r="AB229" s="104">
        <f t="shared" si="111"/>
        <v>0</v>
      </c>
      <c r="AC229" s="104">
        <f t="shared" si="111"/>
        <v>0</v>
      </c>
      <c r="AD229" s="104">
        <f t="shared" si="111"/>
        <v>0</v>
      </c>
      <c r="AE229" s="104">
        <f t="shared" si="111"/>
        <v>0</v>
      </c>
      <c r="AF229" s="104">
        <f t="shared" si="111"/>
        <v>0</v>
      </c>
      <c r="AG229" s="104">
        <f t="shared" si="111"/>
        <v>0</v>
      </c>
      <c r="AH229" s="104">
        <f t="shared" si="111"/>
        <v>0</v>
      </c>
      <c r="AI229" s="104">
        <f t="shared" si="111"/>
        <v>0</v>
      </c>
      <c r="AJ229" s="104">
        <f t="shared" si="111"/>
        <v>0</v>
      </c>
      <c r="AK229" s="104">
        <f t="shared" si="111"/>
        <v>0</v>
      </c>
      <c r="AL229" s="104">
        <f t="shared" si="111"/>
        <v>0</v>
      </c>
      <c r="AM229" s="104">
        <f t="shared" si="111"/>
        <v>0</v>
      </c>
      <c r="AN229" s="104">
        <f t="shared" si="111"/>
        <v>0</v>
      </c>
      <c r="AO229" s="104">
        <f t="shared" si="111"/>
        <v>0</v>
      </c>
      <c r="AP229" s="104">
        <f t="shared" si="111"/>
        <v>0</v>
      </c>
      <c r="AQ229" s="104">
        <f t="shared" si="111"/>
        <v>0</v>
      </c>
      <c r="AR229" s="104">
        <f t="shared" si="111"/>
        <v>0</v>
      </c>
      <c r="AS229" s="104">
        <f t="shared" si="111"/>
        <v>0</v>
      </c>
      <c r="AT229" s="104">
        <f t="shared" si="111"/>
        <v>0</v>
      </c>
    </row>
    <row r="230" spans="1:46" ht="30" hidden="1" customHeight="1" x14ac:dyDescent="0.25">
      <c r="A230" s="105"/>
      <c r="B230" s="106"/>
      <c r="C230" s="107"/>
      <c r="D230" s="108"/>
      <c r="E230" s="108"/>
      <c r="F230" s="113"/>
      <c r="G230" s="113"/>
      <c r="H230" s="111">
        <f t="shared" si="99"/>
        <v>0</v>
      </c>
      <c r="I230" s="112"/>
      <c r="J230" s="112"/>
      <c r="K230" s="112"/>
      <c r="L230" s="250"/>
      <c r="M230" s="251"/>
      <c r="N230" s="252"/>
      <c r="P230" s="249"/>
      <c r="Q230" s="104">
        <f t="shared" ref="Q230:AT230" si="112">IF(Q$32&lt;$I230,0,IF(Q$32=$I230,$H230,IF(Q$32&gt;((($J230-1)*$K230)+$I230),0,IF(ROUND((Q$32-$I230)/$K230,0)=ROUND((Q$32-$I230)/$K230,1),$H230,0))))</f>
        <v>0</v>
      </c>
      <c r="R230" s="104">
        <f t="shared" si="112"/>
        <v>0</v>
      </c>
      <c r="S230" s="104">
        <f t="shared" si="112"/>
        <v>0</v>
      </c>
      <c r="T230" s="104">
        <f t="shared" si="112"/>
        <v>0</v>
      </c>
      <c r="U230" s="104">
        <f t="shared" si="112"/>
        <v>0</v>
      </c>
      <c r="V230" s="104">
        <f t="shared" si="112"/>
        <v>0</v>
      </c>
      <c r="W230" s="104">
        <f t="shared" si="112"/>
        <v>0</v>
      </c>
      <c r="X230" s="104">
        <f t="shared" si="112"/>
        <v>0</v>
      </c>
      <c r="Y230" s="104">
        <f t="shared" si="112"/>
        <v>0</v>
      </c>
      <c r="Z230" s="104">
        <f t="shared" si="112"/>
        <v>0</v>
      </c>
      <c r="AA230" s="104">
        <f t="shared" si="112"/>
        <v>0</v>
      </c>
      <c r="AB230" s="104">
        <f t="shared" si="112"/>
        <v>0</v>
      </c>
      <c r="AC230" s="104">
        <f t="shared" si="112"/>
        <v>0</v>
      </c>
      <c r="AD230" s="104">
        <f t="shared" si="112"/>
        <v>0</v>
      </c>
      <c r="AE230" s="104">
        <f t="shared" si="112"/>
        <v>0</v>
      </c>
      <c r="AF230" s="104">
        <f t="shared" si="112"/>
        <v>0</v>
      </c>
      <c r="AG230" s="104">
        <f t="shared" si="112"/>
        <v>0</v>
      </c>
      <c r="AH230" s="104">
        <f t="shared" si="112"/>
        <v>0</v>
      </c>
      <c r="AI230" s="104">
        <f t="shared" si="112"/>
        <v>0</v>
      </c>
      <c r="AJ230" s="104">
        <f t="shared" si="112"/>
        <v>0</v>
      </c>
      <c r="AK230" s="104">
        <f t="shared" si="112"/>
        <v>0</v>
      </c>
      <c r="AL230" s="104">
        <f t="shared" si="112"/>
        <v>0</v>
      </c>
      <c r="AM230" s="104">
        <f t="shared" si="112"/>
        <v>0</v>
      </c>
      <c r="AN230" s="104">
        <f t="shared" si="112"/>
        <v>0</v>
      </c>
      <c r="AO230" s="104">
        <f t="shared" si="112"/>
        <v>0</v>
      </c>
      <c r="AP230" s="104">
        <f t="shared" si="112"/>
        <v>0</v>
      </c>
      <c r="AQ230" s="104">
        <f t="shared" si="112"/>
        <v>0</v>
      </c>
      <c r="AR230" s="104">
        <f t="shared" si="112"/>
        <v>0</v>
      </c>
      <c r="AS230" s="104">
        <f t="shared" si="112"/>
        <v>0</v>
      </c>
      <c r="AT230" s="104">
        <f t="shared" si="112"/>
        <v>0</v>
      </c>
    </row>
    <row r="231" spans="1:46" ht="30" hidden="1" customHeight="1" x14ac:dyDescent="0.25">
      <c r="A231" s="105"/>
      <c r="B231" s="106"/>
      <c r="C231" s="107"/>
      <c r="D231" s="108"/>
      <c r="E231" s="109"/>
      <c r="F231" s="113"/>
      <c r="G231" s="113"/>
      <c r="H231" s="111">
        <f t="shared" si="99"/>
        <v>0</v>
      </c>
      <c r="I231" s="112"/>
      <c r="J231" s="112"/>
      <c r="K231" s="112"/>
      <c r="L231" s="250"/>
      <c r="M231" s="251"/>
      <c r="N231" s="252"/>
      <c r="P231" s="249"/>
      <c r="Q231" s="104">
        <f t="shared" ref="Q231:AT231" si="113">IF(Q$32&lt;$I231,0,IF(Q$32=$I231,$H231,IF(Q$32&gt;((($J231-1)*$K231)+$I231),0,IF(ROUND((Q$32-$I231)/$K231,0)=ROUND((Q$32-$I231)/$K231,1),$H231,0))))</f>
        <v>0</v>
      </c>
      <c r="R231" s="104">
        <f t="shared" si="113"/>
        <v>0</v>
      </c>
      <c r="S231" s="104">
        <f t="shared" si="113"/>
        <v>0</v>
      </c>
      <c r="T231" s="104">
        <f t="shared" si="113"/>
        <v>0</v>
      </c>
      <c r="U231" s="104">
        <f t="shared" si="113"/>
        <v>0</v>
      </c>
      <c r="V231" s="104">
        <f t="shared" si="113"/>
        <v>0</v>
      </c>
      <c r="W231" s="104">
        <f t="shared" si="113"/>
        <v>0</v>
      </c>
      <c r="X231" s="104">
        <f t="shared" si="113"/>
        <v>0</v>
      </c>
      <c r="Y231" s="104">
        <f t="shared" si="113"/>
        <v>0</v>
      </c>
      <c r="Z231" s="104">
        <f t="shared" si="113"/>
        <v>0</v>
      </c>
      <c r="AA231" s="104">
        <f t="shared" si="113"/>
        <v>0</v>
      </c>
      <c r="AB231" s="104">
        <f t="shared" si="113"/>
        <v>0</v>
      </c>
      <c r="AC231" s="104">
        <f t="shared" si="113"/>
        <v>0</v>
      </c>
      <c r="AD231" s="104">
        <f t="shared" si="113"/>
        <v>0</v>
      </c>
      <c r="AE231" s="104">
        <f t="shared" si="113"/>
        <v>0</v>
      </c>
      <c r="AF231" s="104">
        <f t="shared" si="113"/>
        <v>0</v>
      </c>
      <c r="AG231" s="104">
        <f t="shared" si="113"/>
        <v>0</v>
      </c>
      <c r="AH231" s="104">
        <f t="shared" si="113"/>
        <v>0</v>
      </c>
      <c r="AI231" s="104">
        <f t="shared" si="113"/>
        <v>0</v>
      </c>
      <c r="AJ231" s="104">
        <f t="shared" si="113"/>
        <v>0</v>
      </c>
      <c r="AK231" s="104">
        <f t="shared" si="113"/>
        <v>0</v>
      </c>
      <c r="AL231" s="104">
        <f t="shared" si="113"/>
        <v>0</v>
      </c>
      <c r="AM231" s="104">
        <f t="shared" si="113"/>
        <v>0</v>
      </c>
      <c r="AN231" s="104">
        <f t="shared" si="113"/>
        <v>0</v>
      </c>
      <c r="AO231" s="104">
        <f t="shared" si="113"/>
        <v>0</v>
      </c>
      <c r="AP231" s="104">
        <f t="shared" si="113"/>
        <v>0</v>
      </c>
      <c r="AQ231" s="104">
        <f t="shared" si="113"/>
        <v>0</v>
      </c>
      <c r="AR231" s="104">
        <f t="shared" si="113"/>
        <v>0</v>
      </c>
      <c r="AS231" s="104">
        <f t="shared" si="113"/>
        <v>0</v>
      </c>
      <c r="AT231" s="104">
        <f t="shared" si="113"/>
        <v>0</v>
      </c>
    </row>
    <row r="232" spans="1:46" ht="30" hidden="1" customHeight="1" x14ac:dyDescent="0.25">
      <c r="A232" s="105"/>
      <c r="B232" s="106"/>
      <c r="C232" s="107"/>
      <c r="D232" s="108"/>
      <c r="E232" s="108"/>
      <c r="F232" s="113"/>
      <c r="G232" s="113"/>
      <c r="H232" s="111">
        <f t="shared" si="99"/>
        <v>0</v>
      </c>
      <c r="I232" s="112"/>
      <c r="J232" s="112"/>
      <c r="K232" s="112"/>
      <c r="L232" s="250"/>
      <c r="M232" s="251"/>
      <c r="N232" s="252"/>
      <c r="P232" s="249"/>
      <c r="Q232" s="104">
        <f t="shared" ref="Q232:AT232" si="114">IF(Q$32&lt;$I232,0,IF(Q$32=$I232,$H232,IF(Q$32&gt;((($J232-1)*$K232)+$I232),0,IF(ROUND((Q$32-$I232)/$K232,0)=ROUND((Q$32-$I232)/$K232,1),$H232,0))))</f>
        <v>0</v>
      </c>
      <c r="R232" s="104">
        <f t="shared" si="114"/>
        <v>0</v>
      </c>
      <c r="S232" s="104">
        <f t="shared" si="114"/>
        <v>0</v>
      </c>
      <c r="T232" s="104">
        <f t="shared" si="114"/>
        <v>0</v>
      </c>
      <c r="U232" s="104">
        <f t="shared" si="114"/>
        <v>0</v>
      </c>
      <c r="V232" s="104">
        <f t="shared" si="114"/>
        <v>0</v>
      </c>
      <c r="W232" s="104">
        <f t="shared" si="114"/>
        <v>0</v>
      </c>
      <c r="X232" s="104">
        <f t="shared" si="114"/>
        <v>0</v>
      </c>
      <c r="Y232" s="104">
        <f t="shared" si="114"/>
        <v>0</v>
      </c>
      <c r="Z232" s="104">
        <f t="shared" si="114"/>
        <v>0</v>
      </c>
      <c r="AA232" s="104">
        <f t="shared" si="114"/>
        <v>0</v>
      </c>
      <c r="AB232" s="104">
        <f t="shared" si="114"/>
        <v>0</v>
      </c>
      <c r="AC232" s="104">
        <f t="shared" si="114"/>
        <v>0</v>
      </c>
      <c r="AD232" s="104">
        <f t="shared" si="114"/>
        <v>0</v>
      </c>
      <c r="AE232" s="104">
        <f t="shared" si="114"/>
        <v>0</v>
      </c>
      <c r="AF232" s="104">
        <f t="shared" si="114"/>
        <v>0</v>
      </c>
      <c r="AG232" s="104">
        <f t="shared" si="114"/>
        <v>0</v>
      </c>
      <c r="AH232" s="104">
        <f t="shared" si="114"/>
        <v>0</v>
      </c>
      <c r="AI232" s="104">
        <f t="shared" si="114"/>
        <v>0</v>
      </c>
      <c r="AJ232" s="104">
        <f t="shared" si="114"/>
        <v>0</v>
      </c>
      <c r="AK232" s="104">
        <f t="shared" si="114"/>
        <v>0</v>
      </c>
      <c r="AL232" s="104">
        <f t="shared" si="114"/>
        <v>0</v>
      </c>
      <c r="AM232" s="104">
        <f t="shared" si="114"/>
        <v>0</v>
      </c>
      <c r="AN232" s="104">
        <f t="shared" si="114"/>
        <v>0</v>
      </c>
      <c r="AO232" s="104">
        <f t="shared" si="114"/>
        <v>0</v>
      </c>
      <c r="AP232" s="104">
        <f t="shared" si="114"/>
        <v>0</v>
      </c>
      <c r="AQ232" s="104">
        <f t="shared" si="114"/>
        <v>0</v>
      </c>
      <c r="AR232" s="104">
        <f t="shared" si="114"/>
        <v>0</v>
      </c>
      <c r="AS232" s="104">
        <f t="shared" si="114"/>
        <v>0</v>
      </c>
      <c r="AT232" s="104">
        <f t="shared" si="114"/>
        <v>0</v>
      </c>
    </row>
    <row r="233" spans="1:46" ht="30" hidden="1" customHeight="1" x14ac:dyDescent="0.25">
      <c r="A233" s="117"/>
      <c r="B233" s="118"/>
      <c r="C233" s="119"/>
      <c r="D233" s="120"/>
      <c r="E233" s="120"/>
      <c r="F233" s="121"/>
      <c r="G233" s="121"/>
      <c r="H233" s="122">
        <f t="shared" si="99"/>
        <v>0</v>
      </c>
      <c r="I233" s="123"/>
      <c r="J233" s="123"/>
      <c r="K233" s="123"/>
      <c r="L233" s="253"/>
      <c r="M233" s="254"/>
      <c r="N233" s="255"/>
      <c r="P233" s="249"/>
      <c r="Q233" s="104">
        <f t="shared" ref="Q233:AT233" si="115">IF(Q$32&lt;$I233,0,IF(Q$32=$I233,$H233,IF(Q$32&gt;((($J233-1)*$K233)+$I233),0,IF(ROUND((Q$32-$I233)/$K233,0)=ROUND((Q$32-$I233)/$K233,1),$H233,0))))</f>
        <v>0</v>
      </c>
      <c r="R233" s="104">
        <f t="shared" si="115"/>
        <v>0</v>
      </c>
      <c r="S233" s="104">
        <f t="shared" si="115"/>
        <v>0</v>
      </c>
      <c r="T233" s="104">
        <f t="shared" si="115"/>
        <v>0</v>
      </c>
      <c r="U233" s="104">
        <f t="shared" si="115"/>
        <v>0</v>
      </c>
      <c r="V233" s="104">
        <f t="shared" si="115"/>
        <v>0</v>
      </c>
      <c r="W233" s="104">
        <f t="shared" si="115"/>
        <v>0</v>
      </c>
      <c r="X233" s="104">
        <f t="shared" si="115"/>
        <v>0</v>
      </c>
      <c r="Y233" s="104">
        <f t="shared" si="115"/>
        <v>0</v>
      </c>
      <c r="Z233" s="104">
        <f t="shared" si="115"/>
        <v>0</v>
      </c>
      <c r="AA233" s="104">
        <f t="shared" si="115"/>
        <v>0</v>
      </c>
      <c r="AB233" s="104">
        <f t="shared" si="115"/>
        <v>0</v>
      </c>
      <c r="AC233" s="104">
        <f t="shared" si="115"/>
        <v>0</v>
      </c>
      <c r="AD233" s="104">
        <f t="shared" si="115"/>
        <v>0</v>
      </c>
      <c r="AE233" s="104">
        <f t="shared" si="115"/>
        <v>0</v>
      </c>
      <c r="AF233" s="104">
        <f t="shared" si="115"/>
        <v>0</v>
      </c>
      <c r="AG233" s="104">
        <f t="shared" si="115"/>
        <v>0</v>
      </c>
      <c r="AH233" s="104">
        <f t="shared" si="115"/>
        <v>0</v>
      </c>
      <c r="AI233" s="104">
        <f t="shared" si="115"/>
        <v>0</v>
      </c>
      <c r="AJ233" s="104">
        <f t="shared" si="115"/>
        <v>0</v>
      </c>
      <c r="AK233" s="104">
        <f t="shared" si="115"/>
        <v>0</v>
      </c>
      <c r="AL233" s="104">
        <f t="shared" si="115"/>
        <v>0</v>
      </c>
      <c r="AM233" s="104">
        <f t="shared" si="115"/>
        <v>0</v>
      </c>
      <c r="AN233" s="104">
        <f t="shared" si="115"/>
        <v>0</v>
      </c>
      <c r="AO233" s="104">
        <f t="shared" si="115"/>
        <v>0</v>
      </c>
      <c r="AP233" s="104">
        <f t="shared" si="115"/>
        <v>0</v>
      </c>
      <c r="AQ233" s="104">
        <f t="shared" si="115"/>
        <v>0</v>
      </c>
      <c r="AR233" s="104">
        <f t="shared" si="115"/>
        <v>0</v>
      </c>
      <c r="AS233" s="104">
        <f t="shared" si="115"/>
        <v>0</v>
      </c>
      <c r="AT233" s="104">
        <f t="shared" si="115"/>
        <v>0</v>
      </c>
    </row>
    <row r="234" spans="1:46" ht="30" hidden="1" customHeight="1" x14ac:dyDescent="0.25">
      <c r="P234" s="124" t="s">
        <v>53</v>
      </c>
      <c r="Q234" s="104">
        <f t="shared" ref="Q234:AT234" si="116">SUM(Q218:Q233)</f>
        <v>0</v>
      </c>
      <c r="R234" s="104">
        <f t="shared" si="116"/>
        <v>0</v>
      </c>
      <c r="S234" s="104">
        <f t="shared" si="116"/>
        <v>0</v>
      </c>
      <c r="T234" s="104">
        <f t="shared" si="116"/>
        <v>0</v>
      </c>
      <c r="U234" s="104">
        <f t="shared" si="116"/>
        <v>0</v>
      </c>
      <c r="V234" s="104">
        <f t="shared" si="116"/>
        <v>0</v>
      </c>
      <c r="W234" s="104">
        <f t="shared" si="116"/>
        <v>0</v>
      </c>
      <c r="X234" s="104">
        <f t="shared" si="116"/>
        <v>0</v>
      </c>
      <c r="Y234" s="104">
        <f t="shared" si="116"/>
        <v>0</v>
      </c>
      <c r="Z234" s="104">
        <f t="shared" si="116"/>
        <v>0</v>
      </c>
      <c r="AA234" s="104">
        <f t="shared" si="116"/>
        <v>0</v>
      </c>
      <c r="AB234" s="104">
        <f t="shared" si="116"/>
        <v>0</v>
      </c>
      <c r="AC234" s="104">
        <f t="shared" si="116"/>
        <v>0</v>
      </c>
      <c r="AD234" s="104">
        <f t="shared" si="116"/>
        <v>0</v>
      </c>
      <c r="AE234" s="104">
        <f t="shared" si="116"/>
        <v>0</v>
      </c>
      <c r="AF234" s="104">
        <f t="shared" si="116"/>
        <v>0</v>
      </c>
      <c r="AG234" s="104">
        <f t="shared" si="116"/>
        <v>0</v>
      </c>
      <c r="AH234" s="104">
        <f t="shared" si="116"/>
        <v>0</v>
      </c>
      <c r="AI234" s="104">
        <f t="shared" si="116"/>
        <v>0</v>
      </c>
      <c r="AJ234" s="104">
        <f t="shared" si="116"/>
        <v>0</v>
      </c>
      <c r="AK234" s="104">
        <f t="shared" si="116"/>
        <v>0</v>
      </c>
      <c r="AL234" s="104">
        <f t="shared" si="116"/>
        <v>0</v>
      </c>
      <c r="AM234" s="104">
        <f t="shared" si="116"/>
        <v>0</v>
      </c>
      <c r="AN234" s="104">
        <f t="shared" si="116"/>
        <v>0</v>
      </c>
      <c r="AO234" s="104">
        <f t="shared" si="116"/>
        <v>0</v>
      </c>
      <c r="AP234" s="104">
        <f t="shared" si="116"/>
        <v>0</v>
      </c>
      <c r="AQ234" s="104">
        <f t="shared" si="116"/>
        <v>0</v>
      </c>
      <c r="AR234" s="104">
        <f t="shared" si="116"/>
        <v>0</v>
      </c>
      <c r="AS234" s="104">
        <f t="shared" si="116"/>
        <v>0</v>
      </c>
      <c r="AT234" s="104">
        <f t="shared" si="116"/>
        <v>0</v>
      </c>
    </row>
    <row r="235" spans="1:46" ht="14.25" hidden="1"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row>
    <row r="236" spans="1:46" ht="15" hidden="1" customHeight="1" x14ac:dyDescent="0.25">
      <c r="A236" s="269" t="s">
        <v>27</v>
      </c>
      <c r="B236" s="268"/>
      <c r="C236" s="268"/>
      <c r="D236" s="268"/>
      <c r="E236" s="268"/>
      <c r="F236" s="268"/>
      <c r="G236" s="268"/>
      <c r="H236" s="268"/>
      <c r="I236" s="268"/>
      <c r="J236" s="268"/>
      <c r="K236" s="268"/>
      <c r="L236" s="28"/>
      <c r="M236" s="29"/>
      <c r="N236" s="29"/>
      <c r="O236" s="29"/>
      <c r="P236" s="30"/>
      <c r="Q236" s="30"/>
      <c r="R236" s="30"/>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row>
    <row r="237" spans="1:46" ht="15" hidden="1" customHeight="1" x14ac:dyDescent="0.25">
      <c r="A237" s="32"/>
      <c r="B237" s="33"/>
      <c r="C237" s="33"/>
      <c r="D237" s="33"/>
      <c r="E237" s="33"/>
      <c r="F237" s="33"/>
      <c r="G237" s="34"/>
      <c r="H237" s="33"/>
      <c r="I237" s="33"/>
      <c r="J237" s="33"/>
      <c r="K237" s="33"/>
      <c r="L237" s="33"/>
      <c r="M237" s="33"/>
      <c r="N237" s="33"/>
      <c r="O237" s="33"/>
      <c r="P237" s="35"/>
      <c r="Q237" s="35"/>
      <c r="R237" s="35"/>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row>
    <row r="238" spans="1:46" ht="15" hidden="1" customHeight="1" x14ac:dyDescent="0.25">
      <c r="A238" s="37"/>
      <c r="B238" s="38"/>
      <c r="C238" s="38"/>
      <c r="D238" s="38"/>
      <c r="E238" s="38"/>
      <c r="F238" s="38"/>
      <c r="G238" s="39"/>
      <c r="H238" s="38"/>
      <c r="I238" s="38"/>
      <c r="J238" s="40"/>
      <c r="K238" s="10"/>
      <c r="L238" s="10"/>
      <c r="M238" s="10"/>
      <c r="N238" s="10"/>
      <c r="O238" s="10"/>
      <c r="P238" s="6"/>
      <c r="Q238" s="6"/>
      <c r="R238" s="6"/>
    </row>
    <row r="239" spans="1:46" ht="15" hidden="1" customHeight="1" x14ac:dyDescent="0.25">
      <c r="A239" s="7" t="s">
        <v>28</v>
      </c>
      <c r="B239" s="41" t="s">
        <v>29</v>
      </c>
      <c r="C239" s="42"/>
      <c r="D239" s="42"/>
      <c r="E239" s="42"/>
      <c r="F239" s="42"/>
      <c r="G239" s="43"/>
      <c r="H239" s="42"/>
      <c r="I239" s="42"/>
      <c r="J239" s="9"/>
      <c r="K239" s="10"/>
      <c r="L239" s="10"/>
      <c r="M239" s="10"/>
      <c r="N239" s="10"/>
      <c r="O239" s="10"/>
      <c r="P239" s="6"/>
      <c r="Q239" s="6"/>
      <c r="R239" s="6"/>
    </row>
    <row r="240" spans="1:46" ht="14.25" hidden="1" customHeight="1" x14ac:dyDescent="0.25">
      <c r="A240" s="7" t="s">
        <v>30</v>
      </c>
      <c r="B240" s="44" t="s">
        <v>31</v>
      </c>
      <c r="C240" s="45"/>
      <c r="D240" s="45"/>
      <c r="E240" s="45"/>
      <c r="F240" s="46"/>
      <c r="G240" s="45"/>
      <c r="H240" s="46"/>
      <c r="I240" s="45"/>
      <c r="J240" s="47"/>
      <c r="K240" s="48"/>
    </row>
    <row r="241" spans="1:46" ht="14.25" hidden="1" customHeight="1" x14ac:dyDescent="0.25">
      <c r="A241" s="7"/>
      <c r="B241" s="46"/>
      <c r="C241" s="46"/>
      <c r="D241" s="45"/>
      <c r="E241" s="46"/>
      <c r="F241" s="46"/>
      <c r="G241" s="46"/>
      <c r="H241" s="46"/>
      <c r="I241" s="46"/>
      <c r="J241" s="49"/>
      <c r="K241" s="50"/>
    </row>
    <row r="242" spans="1:46" ht="30" hidden="1" customHeight="1" x14ac:dyDescent="0.25">
      <c r="A242" s="51" t="s">
        <v>32</v>
      </c>
      <c r="B242" s="270" t="s">
        <v>55</v>
      </c>
      <c r="C242" s="251"/>
      <c r="D242" s="251"/>
      <c r="E242" s="251"/>
      <c r="F242" s="251"/>
      <c r="G242" s="251"/>
      <c r="H242" s="251"/>
      <c r="I242" s="257"/>
      <c r="J242" s="52"/>
      <c r="L242" s="271" t="s">
        <v>33</v>
      </c>
      <c r="M242" s="272"/>
    </row>
    <row r="243" spans="1:46" ht="15.75" hidden="1" customHeight="1" x14ac:dyDescent="0.25">
      <c r="A243" s="53" t="s">
        <v>34</v>
      </c>
      <c r="B243" s="273"/>
      <c r="C243" s="274"/>
      <c r="D243" s="274"/>
      <c r="E243" s="274"/>
      <c r="F243" s="274"/>
      <c r="G243" s="274"/>
      <c r="H243" s="274"/>
      <c r="I243" s="274"/>
      <c r="J243" s="52"/>
      <c r="L243" s="54" t="s">
        <v>25</v>
      </c>
      <c r="M243" s="55" t="s">
        <v>26</v>
      </c>
    </row>
    <row r="244" spans="1:46" ht="15.75" hidden="1" customHeight="1" x14ac:dyDescent="0.25">
      <c r="A244" s="53" t="s">
        <v>35</v>
      </c>
      <c r="B244" s="277"/>
      <c r="C244" s="268"/>
      <c r="D244" s="268"/>
      <c r="E244" s="268"/>
      <c r="F244" s="268"/>
      <c r="G244" s="268"/>
      <c r="H244" s="268"/>
      <c r="I244" s="268"/>
      <c r="J244" s="52"/>
      <c r="L244" s="56">
        <f>$L$10</f>
        <v>0</v>
      </c>
      <c r="M244" s="57">
        <f t="array" ref="M244">NPV(L244,Q271:AT271)</f>
        <v>0</v>
      </c>
      <c r="O244" s="58"/>
    </row>
    <row r="245" spans="1:46" ht="15.75" hidden="1" customHeight="1" x14ac:dyDescent="0.25">
      <c r="A245" s="53" t="s">
        <v>36</v>
      </c>
      <c r="B245" s="277"/>
      <c r="C245" s="268"/>
      <c r="D245" s="268"/>
      <c r="E245" s="268"/>
      <c r="F245" s="268"/>
      <c r="G245" s="268"/>
      <c r="H245" s="268"/>
      <c r="I245" s="268"/>
      <c r="J245" s="52"/>
      <c r="L245" s="56">
        <f>$L$11</f>
        <v>0.03</v>
      </c>
      <c r="M245" s="57">
        <f t="array" ref="M245">NPV(L245,Q271:AT271)</f>
        <v>0</v>
      </c>
    </row>
    <row r="246" spans="1:46" ht="14.25" hidden="1" customHeight="1" x14ac:dyDescent="0.25">
      <c r="A246" s="59"/>
      <c r="B246" s="60"/>
      <c r="C246" s="60"/>
      <c r="D246" s="60"/>
      <c r="E246" s="60"/>
      <c r="F246" s="61"/>
      <c r="G246" s="62"/>
      <c r="H246" s="63"/>
      <c r="I246" s="63"/>
      <c r="J246" s="64"/>
      <c r="L246" s="65">
        <f>$L$12</f>
        <v>7.0000000000000007E-2</v>
      </c>
      <c r="M246" s="66">
        <f t="array" ref="M246">NPV(L246,Q271:AT271)</f>
        <v>0</v>
      </c>
    </row>
    <row r="247" spans="1:46" ht="14.25" hidden="1" customHeight="1" x14ac:dyDescent="0.25">
      <c r="A247" s="67"/>
      <c r="B247" s="48"/>
      <c r="C247" s="48"/>
      <c r="D247" s="48"/>
      <c r="E247" s="48"/>
      <c r="F247" s="50"/>
      <c r="G247" s="68"/>
    </row>
    <row r="248" spans="1:46" ht="14.25" hidden="1" customHeight="1" x14ac:dyDescent="0.25">
      <c r="A248" s="67"/>
      <c r="B248" s="48"/>
      <c r="C248" s="48"/>
      <c r="D248" s="48"/>
      <c r="E248" s="48"/>
      <c r="F248" s="50"/>
      <c r="G248" s="68"/>
      <c r="H248" s="69"/>
      <c r="I248" s="70"/>
      <c r="J248" s="71"/>
      <c r="K248" s="71"/>
    </row>
    <row r="249" spans="1:46" ht="15.75" hidden="1" customHeight="1" x14ac:dyDescent="0.25">
      <c r="A249" s="72" t="s">
        <v>37</v>
      </c>
      <c r="B249" s="73"/>
      <c r="C249" s="74" t="s">
        <v>38</v>
      </c>
      <c r="D249" s="74"/>
      <c r="E249" s="74"/>
      <c r="F249" s="75"/>
      <c r="H249" s="69"/>
      <c r="I249" s="70"/>
      <c r="J249" s="71"/>
      <c r="K249" s="71"/>
    </row>
    <row r="250" spans="1:46" ht="15" hidden="1" customHeight="1" x14ac:dyDescent="0.25">
      <c r="A250" s="76" t="s">
        <v>39</v>
      </c>
      <c r="B250" s="77"/>
      <c r="C250" s="44" t="s">
        <v>40</v>
      </c>
      <c r="D250" s="44"/>
      <c r="E250" s="44"/>
      <c r="F250" s="78"/>
      <c r="H250" s="69"/>
      <c r="I250" s="79"/>
      <c r="J250" s="58"/>
      <c r="K250" s="58"/>
      <c r="L250" s="80"/>
      <c r="M250" s="80"/>
      <c r="N250" s="80"/>
      <c r="O250" s="80"/>
    </row>
    <row r="251" spans="1:46" ht="14.25" hidden="1" customHeight="1" x14ac:dyDescent="0.25">
      <c r="A251" s="81" t="s">
        <v>41</v>
      </c>
      <c r="B251" s="82">
        <f>B249*B250</f>
        <v>0</v>
      </c>
      <c r="C251" s="83"/>
      <c r="D251" s="84"/>
      <c r="E251" s="84"/>
      <c r="F251" s="64"/>
      <c r="H251" s="69"/>
      <c r="I251" s="85"/>
      <c r="J251" s="86"/>
      <c r="K251" s="86"/>
    </row>
    <row r="252" spans="1:46" ht="14.25" hidden="1" customHeight="1" x14ac:dyDescent="0.25">
      <c r="H252" s="69"/>
      <c r="I252" s="85"/>
      <c r="J252" s="86"/>
      <c r="K252" s="86"/>
      <c r="L252" s="87"/>
      <c r="P252" s="88" t="s">
        <v>42</v>
      </c>
    </row>
    <row r="253" spans="1:46" ht="14.25" hidden="1" customHeight="1" x14ac:dyDescent="0.25">
      <c r="C253" s="33"/>
      <c r="D253" s="89"/>
      <c r="E253" s="89"/>
      <c r="L253" s="87"/>
      <c r="P253" s="88"/>
      <c r="Q253" s="267" t="s">
        <v>43</v>
      </c>
      <c r="R253" s="268"/>
      <c r="S253" s="268"/>
      <c r="T253" s="268"/>
      <c r="U253" s="268"/>
      <c r="V253" s="268"/>
      <c r="W253" s="268"/>
      <c r="X253" s="268"/>
      <c r="Y253" s="268"/>
      <c r="Z253" s="268"/>
      <c r="AA253" s="268"/>
      <c r="AB253" s="268"/>
      <c r="AC253" s="268"/>
      <c r="AD253" s="268"/>
      <c r="AE253" s="268"/>
      <c r="AF253" s="268"/>
      <c r="AG253" s="268"/>
      <c r="AH253" s="268"/>
      <c r="AI253" s="268"/>
      <c r="AJ253" s="268"/>
      <c r="AK253" s="268"/>
      <c r="AL253" s="268"/>
      <c r="AM253" s="268"/>
      <c r="AN253" s="268"/>
      <c r="AO253" s="268"/>
      <c r="AP253" s="268"/>
      <c r="AQ253" s="268"/>
      <c r="AR253" s="268"/>
      <c r="AS253" s="268"/>
      <c r="AT253" s="268"/>
    </row>
    <row r="254" spans="1:46" ht="14.25" hidden="1" customHeight="1" x14ac:dyDescent="0.25">
      <c r="A254" s="90" t="s">
        <v>44</v>
      </c>
      <c r="B254" s="91" t="s">
        <v>45</v>
      </c>
      <c r="C254" s="91" t="s">
        <v>16</v>
      </c>
      <c r="D254" s="92" t="s">
        <v>17</v>
      </c>
      <c r="E254" s="92" t="s">
        <v>46</v>
      </c>
      <c r="F254" s="91" t="s">
        <v>47</v>
      </c>
      <c r="G254" s="91" t="s">
        <v>48</v>
      </c>
      <c r="H254" s="93" t="s">
        <v>18</v>
      </c>
      <c r="I254" s="92" t="s">
        <v>19</v>
      </c>
      <c r="J254" s="92" t="s">
        <v>49</v>
      </c>
      <c r="K254" s="92" t="s">
        <v>50</v>
      </c>
      <c r="L254" s="259" t="s">
        <v>20</v>
      </c>
      <c r="M254" s="260"/>
      <c r="N254" s="261"/>
      <c r="Q254" s="94">
        <v>1</v>
      </c>
      <c r="R254" s="94">
        <v>2</v>
      </c>
      <c r="S254" s="94">
        <v>3</v>
      </c>
      <c r="T254" s="94">
        <v>4</v>
      </c>
      <c r="U254" s="94">
        <v>5</v>
      </c>
      <c r="V254" s="94">
        <v>6</v>
      </c>
      <c r="W254" s="94">
        <v>7</v>
      </c>
      <c r="X254" s="94">
        <v>8</v>
      </c>
      <c r="Y254" s="94">
        <v>9</v>
      </c>
      <c r="Z254" s="94">
        <v>10</v>
      </c>
      <c r="AA254" s="94">
        <v>11</v>
      </c>
      <c r="AB254" s="94">
        <v>12</v>
      </c>
      <c r="AC254" s="94">
        <v>13</v>
      </c>
      <c r="AD254" s="94">
        <v>14</v>
      </c>
      <c r="AE254" s="94">
        <v>15</v>
      </c>
      <c r="AF254" s="94">
        <v>16</v>
      </c>
      <c r="AG254" s="94">
        <v>17</v>
      </c>
      <c r="AH254" s="94">
        <v>18</v>
      </c>
      <c r="AI254" s="94">
        <v>19</v>
      </c>
      <c r="AJ254" s="94">
        <v>20</v>
      </c>
      <c r="AK254" s="94">
        <v>21</v>
      </c>
      <c r="AL254" s="94">
        <v>22</v>
      </c>
      <c r="AM254" s="94">
        <v>23</v>
      </c>
      <c r="AN254" s="94">
        <v>24</v>
      </c>
      <c r="AO254" s="94">
        <v>25</v>
      </c>
      <c r="AP254" s="94">
        <v>26</v>
      </c>
      <c r="AQ254" s="94">
        <v>27</v>
      </c>
      <c r="AR254" s="94">
        <v>28</v>
      </c>
      <c r="AS254" s="94">
        <v>29</v>
      </c>
      <c r="AT254" s="94">
        <v>30</v>
      </c>
    </row>
    <row r="255" spans="1:46" ht="30" hidden="1" customHeight="1" x14ac:dyDescent="0.25">
      <c r="A255" s="95"/>
      <c r="B255" s="96"/>
      <c r="C255" s="97"/>
      <c r="D255" s="98"/>
      <c r="E255" s="99"/>
      <c r="F255" s="100"/>
      <c r="G255" s="100"/>
      <c r="H255" s="101">
        <f t="shared" ref="H255:H270" si="117">D255*E255</f>
        <v>0</v>
      </c>
      <c r="I255" s="102"/>
      <c r="J255" s="102"/>
      <c r="K255" s="102"/>
      <c r="L255" s="286"/>
      <c r="M255" s="263"/>
      <c r="N255" s="258"/>
      <c r="P255" s="248" t="s">
        <v>51</v>
      </c>
      <c r="Q255" s="104">
        <f t="shared" ref="Q255:AT255" si="118">IF(Q$32&lt;$I255,0,IF(Q$32=$I255,$H255,IF(Q$32&gt;((($J255-1)*$K255)+$I255),0,IF(ROUND((Q$32-$I255)/$K255,0)=ROUND((Q$32-$I255)/$K255,1),$H255,0))))</f>
        <v>0</v>
      </c>
      <c r="R255" s="104">
        <f t="shared" si="118"/>
        <v>0</v>
      </c>
      <c r="S255" s="104">
        <f t="shared" si="118"/>
        <v>0</v>
      </c>
      <c r="T255" s="104">
        <f t="shared" si="118"/>
        <v>0</v>
      </c>
      <c r="U255" s="104">
        <f t="shared" si="118"/>
        <v>0</v>
      </c>
      <c r="V255" s="104">
        <f t="shared" si="118"/>
        <v>0</v>
      </c>
      <c r="W255" s="104">
        <f t="shared" si="118"/>
        <v>0</v>
      </c>
      <c r="X255" s="104">
        <f t="shared" si="118"/>
        <v>0</v>
      </c>
      <c r="Y255" s="104">
        <f t="shared" si="118"/>
        <v>0</v>
      </c>
      <c r="Z255" s="104">
        <f t="shared" si="118"/>
        <v>0</v>
      </c>
      <c r="AA255" s="104">
        <f t="shared" si="118"/>
        <v>0</v>
      </c>
      <c r="AB255" s="104">
        <f t="shared" si="118"/>
        <v>0</v>
      </c>
      <c r="AC255" s="104">
        <f t="shared" si="118"/>
        <v>0</v>
      </c>
      <c r="AD255" s="104">
        <f t="shared" si="118"/>
        <v>0</v>
      </c>
      <c r="AE255" s="104">
        <f t="shared" si="118"/>
        <v>0</v>
      </c>
      <c r="AF255" s="104">
        <f t="shared" si="118"/>
        <v>0</v>
      </c>
      <c r="AG255" s="104">
        <f t="shared" si="118"/>
        <v>0</v>
      </c>
      <c r="AH255" s="104">
        <f t="shared" si="118"/>
        <v>0</v>
      </c>
      <c r="AI255" s="104">
        <f t="shared" si="118"/>
        <v>0</v>
      </c>
      <c r="AJ255" s="104">
        <f t="shared" si="118"/>
        <v>0</v>
      </c>
      <c r="AK255" s="104">
        <f t="shared" si="118"/>
        <v>0</v>
      </c>
      <c r="AL255" s="104">
        <f t="shared" si="118"/>
        <v>0</v>
      </c>
      <c r="AM255" s="104">
        <f t="shared" si="118"/>
        <v>0</v>
      </c>
      <c r="AN255" s="104">
        <f t="shared" si="118"/>
        <v>0</v>
      </c>
      <c r="AO255" s="104">
        <f t="shared" si="118"/>
        <v>0</v>
      </c>
      <c r="AP255" s="104">
        <f t="shared" si="118"/>
        <v>0</v>
      </c>
      <c r="AQ255" s="104">
        <f t="shared" si="118"/>
        <v>0</v>
      </c>
      <c r="AR255" s="104">
        <f t="shared" si="118"/>
        <v>0</v>
      </c>
      <c r="AS255" s="104">
        <f t="shared" si="118"/>
        <v>0</v>
      </c>
      <c r="AT255" s="104">
        <f t="shared" si="118"/>
        <v>0</v>
      </c>
    </row>
    <row r="256" spans="1:46" ht="30" hidden="1" customHeight="1" x14ac:dyDescent="0.25">
      <c r="A256" s="105"/>
      <c r="B256" s="106"/>
      <c r="C256" s="107"/>
      <c r="D256" s="108"/>
      <c r="E256" s="109"/>
      <c r="F256" s="110"/>
      <c r="G256" s="110"/>
      <c r="H256" s="111">
        <f t="shared" si="117"/>
        <v>0</v>
      </c>
      <c r="I256" s="112"/>
      <c r="J256" s="112"/>
      <c r="K256" s="112"/>
      <c r="L256" s="250"/>
      <c r="M256" s="251"/>
      <c r="N256" s="252"/>
      <c r="P256" s="249"/>
      <c r="Q256" s="104">
        <f t="shared" ref="Q256:AT256" si="119">IF(Q$32&lt;$I256,0,IF(Q$32=$I256,$H256,IF(Q$32&gt;((($J256-1)*$K256)+$I256),0,IF(ROUND((Q$32-$I256)/$K256,0)=ROUND((Q$32-$I256)/$K256,1),$H256,0))))</f>
        <v>0</v>
      </c>
      <c r="R256" s="104">
        <f t="shared" si="119"/>
        <v>0</v>
      </c>
      <c r="S256" s="104">
        <f t="shared" si="119"/>
        <v>0</v>
      </c>
      <c r="T256" s="104">
        <f t="shared" si="119"/>
        <v>0</v>
      </c>
      <c r="U256" s="104">
        <f t="shared" si="119"/>
        <v>0</v>
      </c>
      <c r="V256" s="104">
        <f t="shared" si="119"/>
        <v>0</v>
      </c>
      <c r="W256" s="104">
        <f t="shared" si="119"/>
        <v>0</v>
      </c>
      <c r="X256" s="104">
        <f t="shared" si="119"/>
        <v>0</v>
      </c>
      <c r="Y256" s="104">
        <f t="shared" si="119"/>
        <v>0</v>
      </c>
      <c r="Z256" s="104">
        <f t="shared" si="119"/>
        <v>0</v>
      </c>
      <c r="AA256" s="104">
        <f t="shared" si="119"/>
        <v>0</v>
      </c>
      <c r="AB256" s="104">
        <f t="shared" si="119"/>
        <v>0</v>
      </c>
      <c r="AC256" s="104">
        <f t="shared" si="119"/>
        <v>0</v>
      </c>
      <c r="AD256" s="104">
        <f t="shared" si="119"/>
        <v>0</v>
      </c>
      <c r="AE256" s="104">
        <f t="shared" si="119"/>
        <v>0</v>
      </c>
      <c r="AF256" s="104">
        <f t="shared" si="119"/>
        <v>0</v>
      </c>
      <c r="AG256" s="104">
        <f t="shared" si="119"/>
        <v>0</v>
      </c>
      <c r="AH256" s="104">
        <f t="shared" si="119"/>
        <v>0</v>
      </c>
      <c r="AI256" s="104">
        <f t="shared" si="119"/>
        <v>0</v>
      </c>
      <c r="AJ256" s="104">
        <f t="shared" si="119"/>
        <v>0</v>
      </c>
      <c r="AK256" s="104">
        <f t="shared" si="119"/>
        <v>0</v>
      </c>
      <c r="AL256" s="104">
        <f t="shared" si="119"/>
        <v>0</v>
      </c>
      <c r="AM256" s="104">
        <f t="shared" si="119"/>
        <v>0</v>
      </c>
      <c r="AN256" s="104">
        <f t="shared" si="119"/>
        <v>0</v>
      </c>
      <c r="AO256" s="104">
        <f t="shared" si="119"/>
        <v>0</v>
      </c>
      <c r="AP256" s="104">
        <f t="shared" si="119"/>
        <v>0</v>
      </c>
      <c r="AQ256" s="104">
        <f t="shared" si="119"/>
        <v>0</v>
      </c>
      <c r="AR256" s="104">
        <f t="shared" si="119"/>
        <v>0</v>
      </c>
      <c r="AS256" s="104">
        <f t="shared" si="119"/>
        <v>0</v>
      </c>
      <c r="AT256" s="104">
        <f t="shared" si="119"/>
        <v>0</v>
      </c>
    </row>
    <row r="257" spans="1:46" ht="30" hidden="1" customHeight="1" x14ac:dyDescent="0.25">
      <c r="A257" s="105"/>
      <c r="B257" s="106"/>
      <c r="C257" s="107"/>
      <c r="D257" s="108"/>
      <c r="E257" s="109"/>
      <c r="F257" s="113"/>
      <c r="G257" s="113"/>
      <c r="H257" s="111">
        <f t="shared" si="117"/>
        <v>0</v>
      </c>
      <c r="I257" s="112"/>
      <c r="J257" s="112"/>
      <c r="K257" s="112"/>
      <c r="L257" s="250"/>
      <c r="M257" s="251"/>
      <c r="N257" s="252"/>
      <c r="P257" s="249"/>
      <c r="Q257" s="104">
        <f t="shared" ref="Q257:AT257" si="120">IF(Q$32&lt;$I257,0,IF(Q$32=$I257,$H257,IF(Q$32&gt;((($J257-1)*$K257)+$I257),0,IF(ROUND((Q$32-$I257)/$K257,0)=ROUND((Q$32-$I257)/$K257,1),$H257,0))))</f>
        <v>0</v>
      </c>
      <c r="R257" s="104">
        <f t="shared" si="120"/>
        <v>0</v>
      </c>
      <c r="S257" s="104">
        <f t="shared" si="120"/>
        <v>0</v>
      </c>
      <c r="T257" s="104">
        <f t="shared" si="120"/>
        <v>0</v>
      </c>
      <c r="U257" s="104">
        <f t="shared" si="120"/>
        <v>0</v>
      </c>
      <c r="V257" s="104">
        <f t="shared" si="120"/>
        <v>0</v>
      </c>
      <c r="W257" s="104">
        <f t="shared" si="120"/>
        <v>0</v>
      </c>
      <c r="X257" s="104">
        <f t="shared" si="120"/>
        <v>0</v>
      </c>
      <c r="Y257" s="104">
        <f t="shared" si="120"/>
        <v>0</v>
      </c>
      <c r="Z257" s="104">
        <f t="shared" si="120"/>
        <v>0</v>
      </c>
      <c r="AA257" s="104">
        <f t="shared" si="120"/>
        <v>0</v>
      </c>
      <c r="AB257" s="104">
        <f t="shared" si="120"/>
        <v>0</v>
      </c>
      <c r="AC257" s="104">
        <f t="shared" si="120"/>
        <v>0</v>
      </c>
      <c r="AD257" s="104">
        <f t="shared" si="120"/>
        <v>0</v>
      </c>
      <c r="AE257" s="104">
        <f t="shared" si="120"/>
        <v>0</v>
      </c>
      <c r="AF257" s="104">
        <f t="shared" si="120"/>
        <v>0</v>
      </c>
      <c r="AG257" s="104">
        <f t="shared" si="120"/>
        <v>0</v>
      </c>
      <c r="AH257" s="104">
        <f t="shared" si="120"/>
        <v>0</v>
      </c>
      <c r="AI257" s="104">
        <f t="shared" si="120"/>
        <v>0</v>
      </c>
      <c r="AJ257" s="104">
        <f t="shared" si="120"/>
        <v>0</v>
      </c>
      <c r="AK257" s="104">
        <f t="shared" si="120"/>
        <v>0</v>
      </c>
      <c r="AL257" s="104">
        <f t="shared" si="120"/>
        <v>0</v>
      </c>
      <c r="AM257" s="104">
        <f t="shared" si="120"/>
        <v>0</v>
      </c>
      <c r="AN257" s="104">
        <f t="shared" si="120"/>
        <v>0</v>
      </c>
      <c r="AO257" s="104">
        <f t="shared" si="120"/>
        <v>0</v>
      </c>
      <c r="AP257" s="104">
        <f t="shared" si="120"/>
        <v>0</v>
      </c>
      <c r="AQ257" s="104">
        <f t="shared" si="120"/>
        <v>0</v>
      </c>
      <c r="AR257" s="104">
        <f t="shared" si="120"/>
        <v>0</v>
      </c>
      <c r="AS257" s="104">
        <f t="shared" si="120"/>
        <v>0</v>
      </c>
      <c r="AT257" s="104">
        <f t="shared" si="120"/>
        <v>0</v>
      </c>
    </row>
    <row r="258" spans="1:46" ht="30" hidden="1" customHeight="1" x14ac:dyDescent="0.25">
      <c r="A258" s="105"/>
      <c r="B258" s="106"/>
      <c r="C258" s="107"/>
      <c r="D258" s="108"/>
      <c r="E258" s="114"/>
      <c r="F258" s="113"/>
      <c r="G258" s="113"/>
      <c r="H258" s="111">
        <f t="shared" si="117"/>
        <v>0</v>
      </c>
      <c r="I258" s="112"/>
      <c r="J258" s="112"/>
      <c r="K258" s="112"/>
      <c r="L258" s="250"/>
      <c r="M258" s="251"/>
      <c r="N258" s="252"/>
      <c r="P258" s="249"/>
      <c r="Q258" s="104">
        <f t="shared" ref="Q258:AT258" si="121">IF(Q$32&lt;$I258,0,IF(Q$32=$I258,$H258,IF(Q$32&gt;((($J258-1)*$K258)+$I258),0,IF(ROUND((Q$32-$I258)/$K258,0)=ROUND((Q$32-$I258)/$K258,1),$H258,0))))</f>
        <v>0</v>
      </c>
      <c r="R258" s="104">
        <f t="shared" si="121"/>
        <v>0</v>
      </c>
      <c r="S258" s="104">
        <f t="shared" si="121"/>
        <v>0</v>
      </c>
      <c r="T258" s="104">
        <f t="shared" si="121"/>
        <v>0</v>
      </c>
      <c r="U258" s="104">
        <f t="shared" si="121"/>
        <v>0</v>
      </c>
      <c r="V258" s="104">
        <f t="shared" si="121"/>
        <v>0</v>
      </c>
      <c r="W258" s="104">
        <f t="shared" si="121"/>
        <v>0</v>
      </c>
      <c r="X258" s="104">
        <f t="shared" si="121"/>
        <v>0</v>
      </c>
      <c r="Y258" s="104">
        <f t="shared" si="121"/>
        <v>0</v>
      </c>
      <c r="Z258" s="104">
        <f t="shared" si="121"/>
        <v>0</v>
      </c>
      <c r="AA258" s="104">
        <f t="shared" si="121"/>
        <v>0</v>
      </c>
      <c r="AB258" s="104">
        <f t="shared" si="121"/>
        <v>0</v>
      </c>
      <c r="AC258" s="104">
        <f t="shared" si="121"/>
        <v>0</v>
      </c>
      <c r="AD258" s="104">
        <f t="shared" si="121"/>
        <v>0</v>
      </c>
      <c r="AE258" s="104">
        <f t="shared" si="121"/>
        <v>0</v>
      </c>
      <c r="AF258" s="104">
        <f t="shared" si="121"/>
        <v>0</v>
      </c>
      <c r="AG258" s="104">
        <f t="shared" si="121"/>
        <v>0</v>
      </c>
      <c r="AH258" s="104">
        <f t="shared" si="121"/>
        <v>0</v>
      </c>
      <c r="AI258" s="104">
        <f t="shared" si="121"/>
        <v>0</v>
      </c>
      <c r="AJ258" s="104">
        <f t="shared" si="121"/>
        <v>0</v>
      </c>
      <c r="AK258" s="104">
        <f t="shared" si="121"/>
        <v>0</v>
      </c>
      <c r="AL258" s="104">
        <f t="shared" si="121"/>
        <v>0</v>
      </c>
      <c r="AM258" s="104">
        <f t="shared" si="121"/>
        <v>0</v>
      </c>
      <c r="AN258" s="104">
        <f t="shared" si="121"/>
        <v>0</v>
      </c>
      <c r="AO258" s="104">
        <f t="shared" si="121"/>
        <v>0</v>
      </c>
      <c r="AP258" s="104">
        <f t="shared" si="121"/>
        <v>0</v>
      </c>
      <c r="AQ258" s="104">
        <f t="shared" si="121"/>
        <v>0</v>
      </c>
      <c r="AR258" s="104">
        <f t="shared" si="121"/>
        <v>0</v>
      </c>
      <c r="AS258" s="104">
        <f t="shared" si="121"/>
        <v>0</v>
      </c>
      <c r="AT258" s="104">
        <f t="shared" si="121"/>
        <v>0</v>
      </c>
    </row>
    <row r="259" spans="1:46" ht="30" hidden="1" customHeight="1" x14ac:dyDescent="0.25">
      <c r="A259" s="105"/>
      <c r="B259" s="106"/>
      <c r="C259" s="107"/>
      <c r="D259" s="108"/>
      <c r="E259" s="109"/>
      <c r="F259" s="113"/>
      <c r="G259" s="113"/>
      <c r="H259" s="111">
        <f t="shared" si="117"/>
        <v>0</v>
      </c>
      <c r="I259" s="112"/>
      <c r="J259" s="112"/>
      <c r="K259" s="112"/>
      <c r="L259" s="250"/>
      <c r="M259" s="251"/>
      <c r="N259" s="252"/>
      <c r="P259" s="249"/>
      <c r="Q259" s="104">
        <f t="shared" ref="Q259:AT259" si="122">IF(Q$32&lt;$I259,0,IF(Q$32=$I259,$H259,IF(Q$32&gt;((($J259-1)*$K259)+$I259),0,IF(ROUND((Q$32-$I259)/$K259,0)=ROUND((Q$32-$I259)/$K259,1),$H259,0))))</f>
        <v>0</v>
      </c>
      <c r="R259" s="104">
        <f t="shared" si="122"/>
        <v>0</v>
      </c>
      <c r="S259" s="104">
        <f t="shared" si="122"/>
        <v>0</v>
      </c>
      <c r="T259" s="104">
        <f t="shared" si="122"/>
        <v>0</v>
      </c>
      <c r="U259" s="104">
        <f t="shared" si="122"/>
        <v>0</v>
      </c>
      <c r="V259" s="104">
        <f t="shared" si="122"/>
        <v>0</v>
      </c>
      <c r="W259" s="104">
        <f t="shared" si="122"/>
        <v>0</v>
      </c>
      <c r="X259" s="104">
        <f t="shared" si="122"/>
        <v>0</v>
      </c>
      <c r="Y259" s="104">
        <f t="shared" si="122"/>
        <v>0</v>
      </c>
      <c r="Z259" s="104">
        <f t="shared" si="122"/>
        <v>0</v>
      </c>
      <c r="AA259" s="104">
        <f t="shared" si="122"/>
        <v>0</v>
      </c>
      <c r="AB259" s="104">
        <f t="shared" si="122"/>
        <v>0</v>
      </c>
      <c r="AC259" s="104">
        <f t="shared" si="122"/>
        <v>0</v>
      </c>
      <c r="AD259" s="104">
        <f t="shared" si="122"/>
        <v>0</v>
      </c>
      <c r="AE259" s="104">
        <f t="shared" si="122"/>
        <v>0</v>
      </c>
      <c r="AF259" s="104">
        <f t="shared" si="122"/>
        <v>0</v>
      </c>
      <c r="AG259" s="104">
        <f t="shared" si="122"/>
        <v>0</v>
      </c>
      <c r="AH259" s="104">
        <f t="shared" si="122"/>
        <v>0</v>
      </c>
      <c r="AI259" s="104">
        <f t="shared" si="122"/>
        <v>0</v>
      </c>
      <c r="AJ259" s="104">
        <f t="shared" si="122"/>
        <v>0</v>
      </c>
      <c r="AK259" s="104">
        <f t="shared" si="122"/>
        <v>0</v>
      </c>
      <c r="AL259" s="104">
        <f t="shared" si="122"/>
        <v>0</v>
      </c>
      <c r="AM259" s="104">
        <f t="shared" si="122"/>
        <v>0</v>
      </c>
      <c r="AN259" s="104">
        <f t="shared" si="122"/>
        <v>0</v>
      </c>
      <c r="AO259" s="104">
        <f t="shared" si="122"/>
        <v>0</v>
      </c>
      <c r="AP259" s="104">
        <f t="shared" si="122"/>
        <v>0</v>
      </c>
      <c r="AQ259" s="104">
        <f t="shared" si="122"/>
        <v>0</v>
      </c>
      <c r="AR259" s="104">
        <f t="shared" si="122"/>
        <v>0</v>
      </c>
      <c r="AS259" s="104">
        <f t="shared" si="122"/>
        <v>0</v>
      </c>
      <c r="AT259" s="104">
        <f t="shared" si="122"/>
        <v>0</v>
      </c>
    </row>
    <row r="260" spans="1:46" ht="30" hidden="1" customHeight="1" x14ac:dyDescent="0.25">
      <c r="A260" s="105"/>
      <c r="B260" s="106"/>
      <c r="C260" s="107"/>
      <c r="D260" s="108"/>
      <c r="E260" s="114"/>
      <c r="F260" s="113"/>
      <c r="G260" s="113"/>
      <c r="H260" s="111">
        <f t="shared" si="117"/>
        <v>0</v>
      </c>
      <c r="I260" s="112"/>
      <c r="J260" s="112"/>
      <c r="K260" s="112"/>
      <c r="L260" s="250"/>
      <c r="M260" s="251"/>
      <c r="N260" s="252"/>
      <c r="P260" s="249"/>
      <c r="Q260" s="104">
        <f t="shared" ref="Q260:AT260" si="123">IF(Q$32&lt;$I260,0,IF(Q$32=$I260,$H260,IF(Q$32&gt;((($J260-1)*$K260)+$I260),0,IF(ROUND((Q$32-$I260)/$K260,0)=ROUND((Q$32-$I260)/$K260,1),$H260,0))))</f>
        <v>0</v>
      </c>
      <c r="R260" s="104">
        <f t="shared" si="123"/>
        <v>0</v>
      </c>
      <c r="S260" s="104">
        <f t="shared" si="123"/>
        <v>0</v>
      </c>
      <c r="T260" s="104">
        <f t="shared" si="123"/>
        <v>0</v>
      </c>
      <c r="U260" s="104">
        <f t="shared" si="123"/>
        <v>0</v>
      </c>
      <c r="V260" s="104">
        <f t="shared" si="123"/>
        <v>0</v>
      </c>
      <c r="W260" s="104">
        <f t="shared" si="123"/>
        <v>0</v>
      </c>
      <c r="X260" s="104">
        <f t="shared" si="123"/>
        <v>0</v>
      </c>
      <c r="Y260" s="104">
        <f t="shared" si="123"/>
        <v>0</v>
      </c>
      <c r="Z260" s="104">
        <f t="shared" si="123"/>
        <v>0</v>
      </c>
      <c r="AA260" s="104">
        <f t="shared" si="123"/>
        <v>0</v>
      </c>
      <c r="AB260" s="104">
        <f t="shared" si="123"/>
        <v>0</v>
      </c>
      <c r="AC260" s="104">
        <f t="shared" si="123"/>
        <v>0</v>
      </c>
      <c r="AD260" s="104">
        <f t="shared" si="123"/>
        <v>0</v>
      </c>
      <c r="AE260" s="104">
        <f t="shared" si="123"/>
        <v>0</v>
      </c>
      <c r="AF260" s="104">
        <f t="shared" si="123"/>
        <v>0</v>
      </c>
      <c r="AG260" s="104">
        <f t="shared" si="123"/>
        <v>0</v>
      </c>
      <c r="AH260" s="104">
        <f t="shared" si="123"/>
        <v>0</v>
      </c>
      <c r="AI260" s="104">
        <f t="shared" si="123"/>
        <v>0</v>
      </c>
      <c r="AJ260" s="104">
        <f t="shared" si="123"/>
        <v>0</v>
      </c>
      <c r="AK260" s="104">
        <f t="shared" si="123"/>
        <v>0</v>
      </c>
      <c r="AL260" s="104">
        <f t="shared" si="123"/>
        <v>0</v>
      </c>
      <c r="AM260" s="104">
        <f t="shared" si="123"/>
        <v>0</v>
      </c>
      <c r="AN260" s="104">
        <f t="shared" si="123"/>
        <v>0</v>
      </c>
      <c r="AO260" s="104">
        <f t="shared" si="123"/>
        <v>0</v>
      </c>
      <c r="AP260" s="104">
        <f t="shared" si="123"/>
        <v>0</v>
      </c>
      <c r="AQ260" s="104">
        <f t="shared" si="123"/>
        <v>0</v>
      </c>
      <c r="AR260" s="104">
        <f t="shared" si="123"/>
        <v>0</v>
      </c>
      <c r="AS260" s="104">
        <f t="shared" si="123"/>
        <v>0</v>
      </c>
      <c r="AT260" s="104">
        <f t="shared" si="123"/>
        <v>0</v>
      </c>
    </row>
    <row r="261" spans="1:46" ht="30" hidden="1" customHeight="1" x14ac:dyDescent="0.25">
      <c r="A261" s="105"/>
      <c r="B261" s="106"/>
      <c r="C261" s="107"/>
      <c r="D261" s="108"/>
      <c r="E261" s="108"/>
      <c r="F261" s="113"/>
      <c r="G261" s="113"/>
      <c r="H261" s="111">
        <f t="shared" si="117"/>
        <v>0</v>
      </c>
      <c r="I261" s="112"/>
      <c r="J261" s="112"/>
      <c r="K261" s="112"/>
      <c r="L261" s="250"/>
      <c r="M261" s="251"/>
      <c r="N261" s="252"/>
      <c r="P261" s="249"/>
      <c r="Q261" s="104">
        <f t="shared" ref="Q261:AT261" si="124">IF(Q$32&lt;$I261,0,IF(Q$32=$I261,$H261,IF(Q$32&gt;((($J261-1)*$K261)+$I261),0,IF(ROUND((Q$32-$I261)/$K261,0)=ROUND((Q$32-$I261)/$K261,1),$H261,0))))</f>
        <v>0</v>
      </c>
      <c r="R261" s="104">
        <f t="shared" si="124"/>
        <v>0</v>
      </c>
      <c r="S261" s="104">
        <f t="shared" si="124"/>
        <v>0</v>
      </c>
      <c r="T261" s="104">
        <f t="shared" si="124"/>
        <v>0</v>
      </c>
      <c r="U261" s="104">
        <f t="shared" si="124"/>
        <v>0</v>
      </c>
      <c r="V261" s="104">
        <f t="shared" si="124"/>
        <v>0</v>
      </c>
      <c r="W261" s="104">
        <f t="shared" si="124"/>
        <v>0</v>
      </c>
      <c r="X261" s="104">
        <f t="shared" si="124"/>
        <v>0</v>
      </c>
      <c r="Y261" s="104">
        <f t="shared" si="124"/>
        <v>0</v>
      </c>
      <c r="Z261" s="104">
        <f t="shared" si="124"/>
        <v>0</v>
      </c>
      <c r="AA261" s="104">
        <f t="shared" si="124"/>
        <v>0</v>
      </c>
      <c r="AB261" s="104">
        <f t="shared" si="124"/>
        <v>0</v>
      </c>
      <c r="AC261" s="104">
        <f t="shared" si="124"/>
        <v>0</v>
      </c>
      <c r="AD261" s="104">
        <f t="shared" si="124"/>
        <v>0</v>
      </c>
      <c r="AE261" s="104">
        <f t="shared" si="124"/>
        <v>0</v>
      </c>
      <c r="AF261" s="104">
        <f t="shared" si="124"/>
        <v>0</v>
      </c>
      <c r="AG261" s="104">
        <f t="shared" si="124"/>
        <v>0</v>
      </c>
      <c r="AH261" s="104">
        <f t="shared" si="124"/>
        <v>0</v>
      </c>
      <c r="AI261" s="104">
        <f t="shared" si="124"/>
        <v>0</v>
      </c>
      <c r="AJ261" s="104">
        <f t="shared" si="124"/>
        <v>0</v>
      </c>
      <c r="AK261" s="104">
        <f t="shared" si="124"/>
        <v>0</v>
      </c>
      <c r="AL261" s="104">
        <f t="shared" si="124"/>
        <v>0</v>
      </c>
      <c r="AM261" s="104">
        <f t="shared" si="124"/>
        <v>0</v>
      </c>
      <c r="AN261" s="104">
        <f t="shared" si="124"/>
        <v>0</v>
      </c>
      <c r="AO261" s="104">
        <f t="shared" si="124"/>
        <v>0</v>
      </c>
      <c r="AP261" s="104">
        <f t="shared" si="124"/>
        <v>0</v>
      </c>
      <c r="AQ261" s="104">
        <f t="shared" si="124"/>
        <v>0</v>
      </c>
      <c r="AR261" s="104">
        <f t="shared" si="124"/>
        <v>0</v>
      </c>
      <c r="AS261" s="104">
        <f t="shared" si="124"/>
        <v>0</v>
      </c>
      <c r="AT261" s="104">
        <f t="shared" si="124"/>
        <v>0</v>
      </c>
    </row>
    <row r="262" spans="1:46" ht="30" hidden="1" customHeight="1" x14ac:dyDescent="0.25">
      <c r="A262" s="115"/>
      <c r="B262" s="106"/>
      <c r="C262" s="107"/>
      <c r="D262" s="108"/>
      <c r="E262" s="108"/>
      <c r="F262" s="113"/>
      <c r="G262" s="113"/>
      <c r="H262" s="111">
        <f t="shared" si="117"/>
        <v>0</v>
      </c>
      <c r="I262" s="112"/>
      <c r="J262" s="112"/>
      <c r="K262" s="112"/>
      <c r="L262" s="250"/>
      <c r="M262" s="251"/>
      <c r="N262" s="252"/>
      <c r="P262" s="249"/>
      <c r="Q262" s="104">
        <f t="shared" ref="Q262:AT262" si="125">IF(Q$32&lt;$I262,0,IF(Q$32=$I262,$H262,IF(Q$32&gt;((($J262-1)*$K262)+$I262),0,IF(ROUND((Q$32-$I262)/$K262,0)=ROUND((Q$32-$I262)/$K262,1),$H262,0))))</f>
        <v>0</v>
      </c>
      <c r="R262" s="104">
        <f t="shared" si="125"/>
        <v>0</v>
      </c>
      <c r="S262" s="104">
        <f t="shared" si="125"/>
        <v>0</v>
      </c>
      <c r="T262" s="104">
        <f t="shared" si="125"/>
        <v>0</v>
      </c>
      <c r="U262" s="104">
        <f t="shared" si="125"/>
        <v>0</v>
      </c>
      <c r="V262" s="104">
        <f t="shared" si="125"/>
        <v>0</v>
      </c>
      <c r="W262" s="104">
        <f t="shared" si="125"/>
        <v>0</v>
      </c>
      <c r="X262" s="104">
        <f t="shared" si="125"/>
        <v>0</v>
      </c>
      <c r="Y262" s="104">
        <f t="shared" si="125"/>
        <v>0</v>
      </c>
      <c r="Z262" s="104">
        <f t="shared" si="125"/>
        <v>0</v>
      </c>
      <c r="AA262" s="104">
        <f t="shared" si="125"/>
        <v>0</v>
      </c>
      <c r="AB262" s="104">
        <f t="shared" si="125"/>
        <v>0</v>
      </c>
      <c r="AC262" s="104">
        <f t="shared" si="125"/>
        <v>0</v>
      </c>
      <c r="AD262" s="104">
        <f t="shared" si="125"/>
        <v>0</v>
      </c>
      <c r="AE262" s="104">
        <f t="shared" si="125"/>
        <v>0</v>
      </c>
      <c r="AF262" s="104">
        <f t="shared" si="125"/>
        <v>0</v>
      </c>
      <c r="AG262" s="104">
        <f t="shared" si="125"/>
        <v>0</v>
      </c>
      <c r="AH262" s="104">
        <f t="shared" si="125"/>
        <v>0</v>
      </c>
      <c r="AI262" s="104">
        <f t="shared" si="125"/>
        <v>0</v>
      </c>
      <c r="AJ262" s="104">
        <f t="shared" si="125"/>
        <v>0</v>
      </c>
      <c r="AK262" s="104">
        <f t="shared" si="125"/>
        <v>0</v>
      </c>
      <c r="AL262" s="104">
        <f t="shared" si="125"/>
        <v>0</v>
      </c>
      <c r="AM262" s="104">
        <f t="shared" si="125"/>
        <v>0</v>
      </c>
      <c r="AN262" s="104">
        <f t="shared" si="125"/>
        <v>0</v>
      </c>
      <c r="AO262" s="104">
        <f t="shared" si="125"/>
        <v>0</v>
      </c>
      <c r="AP262" s="104">
        <f t="shared" si="125"/>
        <v>0</v>
      </c>
      <c r="AQ262" s="104">
        <f t="shared" si="125"/>
        <v>0</v>
      </c>
      <c r="AR262" s="104">
        <f t="shared" si="125"/>
        <v>0</v>
      </c>
      <c r="AS262" s="104">
        <f t="shared" si="125"/>
        <v>0</v>
      </c>
      <c r="AT262" s="104">
        <f t="shared" si="125"/>
        <v>0</v>
      </c>
    </row>
    <row r="263" spans="1:46" ht="30" hidden="1" customHeight="1" x14ac:dyDescent="0.25">
      <c r="A263" s="105"/>
      <c r="B263" s="106"/>
      <c r="C263" s="107"/>
      <c r="D263" s="108"/>
      <c r="E263" s="116"/>
      <c r="F263" s="113"/>
      <c r="G263" s="113"/>
      <c r="H263" s="111">
        <f t="shared" si="117"/>
        <v>0</v>
      </c>
      <c r="I263" s="112"/>
      <c r="J263" s="112"/>
      <c r="K263" s="112"/>
      <c r="L263" s="250"/>
      <c r="M263" s="251"/>
      <c r="N263" s="252"/>
      <c r="P263" s="249"/>
      <c r="Q263" s="104">
        <f t="shared" ref="Q263:AT263" si="126">IF(Q$32&lt;$I263,0,IF(Q$32=$I263,$H263,IF(Q$32&gt;((($J263-1)*$K263)+$I263),0,IF(ROUND((Q$32-$I263)/$K263,0)=ROUND((Q$32-$I263)/$K263,1),$H263,0))))</f>
        <v>0</v>
      </c>
      <c r="R263" s="104">
        <f t="shared" si="126"/>
        <v>0</v>
      </c>
      <c r="S263" s="104">
        <f t="shared" si="126"/>
        <v>0</v>
      </c>
      <c r="T263" s="104">
        <f t="shared" si="126"/>
        <v>0</v>
      </c>
      <c r="U263" s="104">
        <f t="shared" si="126"/>
        <v>0</v>
      </c>
      <c r="V263" s="104">
        <f t="shared" si="126"/>
        <v>0</v>
      </c>
      <c r="W263" s="104">
        <f t="shared" si="126"/>
        <v>0</v>
      </c>
      <c r="X263" s="104">
        <f t="shared" si="126"/>
        <v>0</v>
      </c>
      <c r="Y263" s="104">
        <f t="shared" si="126"/>
        <v>0</v>
      </c>
      <c r="Z263" s="104">
        <f t="shared" si="126"/>
        <v>0</v>
      </c>
      <c r="AA263" s="104">
        <f t="shared" si="126"/>
        <v>0</v>
      </c>
      <c r="AB263" s="104">
        <f t="shared" si="126"/>
        <v>0</v>
      </c>
      <c r="AC263" s="104">
        <f t="shared" si="126"/>
        <v>0</v>
      </c>
      <c r="AD263" s="104">
        <f t="shared" si="126"/>
        <v>0</v>
      </c>
      <c r="AE263" s="104">
        <f t="shared" si="126"/>
        <v>0</v>
      </c>
      <c r="AF263" s="104">
        <f t="shared" si="126"/>
        <v>0</v>
      </c>
      <c r="AG263" s="104">
        <f t="shared" si="126"/>
        <v>0</v>
      </c>
      <c r="AH263" s="104">
        <f t="shared" si="126"/>
        <v>0</v>
      </c>
      <c r="AI263" s="104">
        <f t="shared" si="126"/>
        <v>0</v>
      </c>
      <c r="AJ263" s="104">
        <f t="shared" si="126"/>
        <v>0</v>
      </c>
      <c r="AK263" s="104">
        <f t="shared" si="126"/>
        <v>0</v>
      </c>
      <c r="AL263" s="104">
        <f t="shared" si="126"/>
        <v>0</v>
      </c>
      <c r="AM263" s="104">
        <f t="shared" si="126"/>
        <v>0</v>
      </c>
      <c r="AN263" s="104">
        <f t="shared" si="126"/>
        <v>0</v>
      </c>
      <c r="AO263" s="104">
        <f t="shared" si="126"/>
        <v>0</v>
      </c>
      <c r="AP263" s="104">
        <f t="shared" si="126"/>
        <v>0</v>
      </c>
      <c r="AQ263" s="104">
        <f t="shared" si="126"/>
        <v>0</v>
      </c>
      <c r="AR263" s="104">
        <f t="shared" si="126"/>
        <v>0</v>
      </c>
      <c r="AS263" s="104">
        <f t="shared" si="126"/>
        <v>0</v>
      </c>
      <c r="AT263" s="104">
        <f t="shared" si="126"/>
        <v>0</v>
      </c>
    </row>
    <row r="264" spans="1:46" ht="30" hidden="1" customHeight="1" x14ac:dyDescent="0.25">
      <c r="A264" s="105"/>
      <c r="B264" s="106"/>
      <c r="C264" s="107"/>
      <c r="D264" s="108"/>
      <c r="E264" s="108"/>
      <c r="F264" s="113"/>
      <c r="G264" s="113"/>
      <c r="H264" s="111">
        <f t="shared" si="117"/>
        <v>0</v>
      </c>
      <c r="I264" s="112"/>
      <c r="J264" s="112"/>
      <c r="K264" s="112"/>
      <c r="L264" s="250"/>
      <c r="M264" s="251"/>
      <c r="N264" s="252"/>
      <c r="P264" s="249"/>
      <c r="Q264" s="104">
        <f t="shared" ref="Q264:AT264" si="127">IF(Q$32&lt;$I264,0,IF(Q$32=$I264,$H264,IF(Q$32&gt;((($J264-1)*$K264)+$I264),0,IF(ROUND((Q$32-$I264)/$K264,0)=ROUND((Q$32-$I264)/$K264,1),$H264,0))))</f>
        <v>0</v>
      </c>
      <c r="R264" s="104">
        <f t="shared" si="127"/>
        <v>0</v>
      </c>
      <c r="S264" s="104">
        <f t="shared" si="127"/>
        <v>0</v>
      </c>
      <c r="T264" s="104">
        <f t="shared" si="127"/>
        <v>0</v>
      </c>
      <c r="U264" s="104">
        <f t="shared" si="127"/>
        <v>0</v>
      </c>
      <c r="V264" s="104">
        <f t="shared" si="127"/>
        <v>0</v>
      </c>
      <c r="W264" s="104">
        <f t="shared" si="127"/>
        <v>0</v>
      </c>
      <c r="X264" s="104">
        <f t="shared" si="127"/>
        <v>0</v>
      </c>
      <c r="Y264" s="104">
        <f t="shared" si="127"/>
        <v>0</v>
      </c>
      <c r="Z264" s="104">
        <f t="shared" si="127"/>
        <v>0</v>
      </c>
      <c r="AA264" s="104">
        <f t="shared" si="127"/>
        <v>0</v>
      </c>
      <c r="AB264" s="104">
        <f t="shared" si="127"/>
        <v>0</v>
      </c>
      <c r="AC264" s="104">
        <f t="shared" si="127"/>
        <v>0</v>
      </c>
      <c r="AD264" s="104">
        <f t="shared" si="127"/>
        <v>0</v>
      </c>
      <c r="AE264" s="104">
        <f t="shared" si="127"/>
        <v>0</v>
      </c>
      <c r="AF264" s="104">
        <f t="shared" si="127"/>
        <v>0</v>
      </c>
      <c r="AG264" s="104">
        <f t="shared" si="127"/>
        <v>0</v>
      </c>
      <c r="AH264" s="104">
        <f t="shared" si="127"/>
        <v>0</v>
      </c>
      <c r="AI264" s="104">
        <f t="shared" si="127"/>
        <v>0</v>
      </c>
      <c r="AJ264" s="104">
        <f t="shared" si="127"/>
        <v>0</v>
      </c>
      <c r="AK264" s="104">
        <f t="shared" si="127"/>
        <v>0</v>
      </c>
      <c r="AL264" s="104">
        <f t="shared" si="127"/>
        <v>0</v>
      </c>
      <c r="AM264" s="104">
        <f t="shared" si="127"/>
        <v>0</v>
      </c>
      <c r="AN264" s="104">
        <f t="shared" si="127"/>
        <v>0</v>
      </c>
      <c r="AO264" s="104">
        <f t="shared" si="127"/>
        <v>0</v>
      </c>
      <c r="AP264" s="104">
        <f t="shared" si="127"/>
        <v>0</v>
      </c>
      <c r="AQ264" s="104">
        <f t="shared" si="127"/>
        <v>0</v>
      </c>
      <c r="AR264" s="104">
        <f t="shared" si="127"/>
        <v>0</v>
      </c>
      <c r="AS264" s="104">
        <f t="shared" si="127"/>
        <v>0</v>
      </c>
      <c r="AT264" s="104">
        <f t="shared" si="127"/>
        <v>0</v>
      </c>
    </row>
    <row r="265" spans="1:46" ht="30" hidden="1" customHeight="1" x14ac:dyDescent="0.25">
      <c r="A265" s="105"/>
      <c r="B265" s="106"/>
      <c r="C265" s="107"/>
      <c r="D265" s="108"/>
      <c r="E265" s="108"/>
      <c r="F265" s="113"/>
      <c r="G265" s="113"/>
      <c r="H265" s="111">
        <f t="shared" si="117"/>
        <v>0</v>
      </c>
      <c r="I265" s="112"/>
      <c r="J265" s="112"/>
      <c r="K265" s="112"/>
      <c r="L265" s="250"/>
      <c r="M265" s="251"/>
      <c r="N265" s="252"/>
      <c r="P265" s="249"/>
      <c r="Q265" s="104">
        <f t="shared" ref="Q265:AT265" si="128">IF(Q$32&lt;$I265,0,IF(Q$32=$I265,$H265,IF(Q$32&gt;((($J265-1)*$K265)+$I265),0,IF(ROUND((Q$32-$I265)/$K265,0)=ROUND((Q$32-$I265)/$K265,1),$H265,0))))</f>
        <v>0</v>
      </c>
      <c r="R265" s="104">
        <f t="shared" si="128"/>
        <v>0</v>
      </c>
      <c r="S265" s="104">
        <f t="shared" si="128"/>
        <v>0</v>
      </c>
      <c r="T265" s="104">
        <f t="shared" si="128"/>
        <v>0</v>
      </c>
      <c r="U265" s="104">
        <f t="shared" si="128"/>
        <v>0</v>
      </c>
      <c r="V265" s="104">
        <f t="shared" si="128"/>
        <v>0</v>
      </c>
      <c r="W265" s="104">
        <f t="shared" si="128"/>
        <v>0</v>
      </c>
      <c r="X265" s="104">
        <f t="shared" si="128"/>
        <v>0</v>
      </c>
      <c r="Y265" s="104">
        <f t="shared" si="128"/>
        <v>0</v>
      </c>
      <c r="Z265" s="104">
        <f t="shared" si="128"/>
        <v>0</v>
      </c>
      <c r="AA265" s="104">
        <f t="shared" si="128"/>
        <v>0</v>
      </c>
      <c r="AB265" s="104">
        <f t="shared" si="128"/>
        <v>0</v>
      </c>
      <c r="AC265" s="104">
        <f t="shared" si="128"/>
        <v>0</v>
      </c>
      <c r="AD265" s="104">
        <f t="shared" si="128"/>
        <v>0</v>
      </c>
      <c r="AE265" s="104">
        <f t="shared" si="128"/>
        <v>0</v>
      </c>
      <c r="AF265" s="104">
        <f t="shared" si="128"/>
        <v>0</v>
      </c>
      <c r="AG265" s="104">
        <f t="shared" si="128"/>
        <v>0</v>
      </c>
      <c r="AH265" s="104">
        <f t="shared" si="128"/>
        <v>0</v>
      </c>
      <c r="AI265" s="104">
        <f t="shared" si="128"/>
        <v>0</v>
      </c>
      <c r="AJ265" s="104">
        <f t="shared" si="128"/>
        <v>0</v>
      </c>
      <c r="AK265" s="104">
        <f t="shared" si="128"/>
        <v>0</v>
      </c>
      <c r="AL265" s="104">
        <f t="shared" si="128"/>
        <v>0</v>
      </c>
      <c r="AM265" s="104">
        <f t="shared" si="128"/>
        <v>0</v>
      </c>
      <c r="AN265" s="104">
        <f t="shared" si="128"/>
        <v>0</v>
      </c>
      <c r="AO265" s="104">
        <f t="shared" si="128"/>
        <v>0</v>
      </c>
      <c r="AP265" s="104">
        <f t="shared" si="128"/>
        <v>0</v>
      </c>
      <c r="AQ265" s="104">
        <f t="shared" si="128"/>
        <v>0</v>
      </c>
      <c r="AR265" s="104">
        <f t="shared" si="128"/>
        <v>0</v>
      </c>
      <c r="AS265" s="104">
        <f t="shared" si="128"/>
        <v>0</v>
      </c>
      <c r="AT265" s="104">
        <f t="shared" si="128"/>
        <v>0</v>
      </c>
    </row>
    <row r="266" spans="1:46" ht="30" hidden="1" customHeight="1" x14ac:dyDescent="0.25">
      <c r="A266" s="105"/>
      <c r="B266" s="106"/>
      <c r="C266" s="107"/>
      <c r="D266" s="108"/>
      <c r="E266" s="108"/>
      <c r="F266" s="113"/>
      <c r="G266" s="113"/>
      <c r="H266" s="111">
        <f t="shared" si="117"/>
        <v>0</v>
      </c>
      <c r="I266" s="112"/>
      <c r="J266" s="112"/>
      <c r="K266" s="112"/>
      <c r="L266" s="250"/>
      <c r="M266" s="251"/>
      <c r="N266" s="252"/>
      <c r="P266" s="249"/>
      <c r="Q266" s="104">
        <f t="shared" ref="Q266:AT266" si="129">IF(Q$32&lt;$I266,0,IF(Q$32=$I266,$H266,IF(Q$32&gt;((($J266-1)*$K266)+$I266),0,IF(ROUND((Q$32-$I266)/$K266,0)=ROUND((Q$32-$I266)/$K266,1),$H266,0))))</f>
        <v>0</v>
      </c>
      <c r="R266" s="104">
        <f t="shared" si="129"/>
        <v>0</v>
      </c>
      <c r="S266" s="104">
        <f t="shared" si="129"/>
        <v>0</v>
      </c>
      <c r="T266" s="104">
        <f t="shared" si="129"/>
        <v>0</v>
      </c>
      <c r="U266" s="104">
        <f t="shared" si="129"/>
        <v>0</v>
      </c>
      <c r="V266" s="104">
        <f t="shared" si="129"/>
        <v>0</v>
      </c>
      <c r="W266" s="104">
        <f t="shared" si="129"/>
        <v>0</v>
      </c>
      <c r="X266" s="104">
        <f t="shared" si="129"/>
        <v>0</v>
      </c>
      <c r="Y266" s="104">
        <f t="shared" si="129"/>
        <v>0</v>
      </c>
      <c r="Z266" s="104">
        <f t="shared" si="129"/>
        <v>0</v>
      </c>
      <c r="AA266" s="104">
        <f t="shared" si="129"/>
        <v>0</v>
      </c>
      <c r="AB266" s="104">
        <f t="shared" si="129"/>
        <v>0</v>
      </c>
      <c r="AC266" s="104">
        <f t="shared" si="129"/>
        <v>0</v>
      </c>
      <c r="AD266" s="104">
        <f t="shared" si="129"/>
        <v>0</v>
      </c>
      <c r="AE266" s="104">
        <f t="shared" si="129"/>
        <v>0</v>
      </c>
      <c r="AF266" s="104">
        <f t="shared" si="129"/>
        <v>0</v>
      </c>
      <c r="AG266" s="104">
        <f t="shared" si="129"/>
        <v>0</v>
      </c>
      <c r="AH266" s="104">
        <f t="shared" si="129"/>
        <v>0</v>
      </c>
      <c r="AI266" s="104">
        <f t="shared" si="129"/>
        <v>0</v>
      </c>
      <c r="AJ266" s="104">
        <f t="shared" si="129"/>
        <v>0</v>
      </c>
      <c r="AK266" s="104">
        <f t="shared" si="129"/>
        <v>0</v>
      </c>
      <c r="AL266" s="104">
        <f t="shared" si="129"/>
        <v>0</v>
      </c>
      <c r="AM266" s="104">
        <f t="shared" si="129"/>
        <v>0</v>
      </c>
      <c r="AN266" s="104">
        <f t="shared" si="129"/>
        <v>0</v>
      </c>
      <c r="AO266" s="104">
        <f t="shared" si="129"/>
        <v>0</v>
      </c>
      <c r="AP266" s="104">
        <f t="shared" si="129"/>
        <v>0</v>
      </c>
      <c r="AQ266" s="104">
        <f t="shared" si="129"/>
        <v>0</v>
      </c>
      <c r="AR266" s="104">
        <f t="shared" si="129"/>
        <v>0</v>
      </c>
      <c r="AS266" s="104">
        <f t="shared" si="129"/>
        <v>0</v>
      </c>
      <c r="AT266" s="104">
        <f t="shared" si="129"/>
        <v>0</v>
      </c>
    </row>
    <row r="267" spans="1:46" ht="30" hidden="1" customHeight="1" x14ac:dyDescent="0.25">
      <c r="A267" s="105"/>
      <c r="B267" s="106"/>
      <c r="C267" s="107"/>
      <c r="D267" s="108"/>
      <c r="E267" s="108"/>
      <c r="F267" s="113"/>
      <c r="G267" s="113"/>
      <c r="H267" s="111">
        <f t="shared" si="117"/>
        <v>0</v>
      </c>
      <c r="I267" s="112"/>
      <c r="J267" s="112"/>
      <c r="K267" s="112"/>
      <c r="L267" s="250"/>
      <c r="M267" s="251"/>
      <c r="N267" s="252"/>
      <c r="P267" s="249"/>
      <c r="Q267" s="104">
        <f t="shared" ref="Q267:AT267" si="130">IF(Q$32&lt;$I267,0,IF(Q$32=$I267,$H267,IF(Q$32&gt;((($J267-1)*$K267)+$I267),0,IF(ROUND((Q$32-$I267)/$K267,0)=ROUND((Q$32-$I267)/$K267,1),$H267,0))))</f>
        <v>0</v>
      </c>
      <c r="R267" s="104">
        <f t="shared" si="130"/>
        <v>0</v>
      </c>
      <c r="S267" s="104">
        <f t="shared" si="130"/>
        <v>0</v>
      </c>
      <c r="T267" s="104">
        <f t="shared" si="130"/>
        <v>0</v>
      </c>
      <c r="U267" s="104">
        <f t="shared" si="130"/>
        <v>0</v>
      </c>
      <c r="V267" s="104">
        <f t="shared" si="130"/>
        <v>0</v>
      </c>
      <c r="W267" s="104">
        <f t="shared" si="130"/>
        <v>0</v>
      </c>
      <c r="X267" s="104">
        <f t="shared" si="130"/>
        <v>0</v>
      </c>
      <c r="Y267" s="104">
        <f t="shared" si="130"/>
        <v>0</v>
      </c>
      <c r="Z267" s="104">
        <f t="shared" si="130"/>
        <v>0</v>
      </c>
      <c r="AA267" s="104">
        <f t="shared" si="130"/>
        <v>0</v>
      </c>
      <c r="AB267" s="104">
        <f t="shared" si="130"/>
        <v>0</v>
      </c>
      <c r="AC267" s="104">
        <f t="shared" si="130"/>
        <v>0</v>
      </c>
      <c r="AD267" s="104">
        <f t="shared" si="130"/>
        <v>0</v>
      </c>
      <c r="AE267" s="104">
        <f t="shared" si="130"/>
        <v>0</v>
      </c>
      <c r="AF267" s="104">
        <f t="shared" si="130"/>
        <v>0</v>
      </c>
      <c r="AG267" s="104">
        <f t="shared" si="130"/>
        <v>0</v>
      </c>
      <c r="AH267" s="104">
        <f t="shared" si="130"/>
        <v>0</v>
      </c>
      <c r="AI267" s="104">
        <f t="shared" si="130"/>
        <v>0</v>
      </c>
      <c r="AJ267" s="104">
        <f t="shared" si="130"/>
        <v>0</v>
      </c>
      <c r="AK267" s="104">
        <f t="shared" si="130"/>
        <v>0</v>
      </c>
      <c r="AL267" s="104">
        <f t="shared" si="130"/>
        <v>0</v>
      </c>
      <c r="AM267" s="104">
        <f t="shared" si="130"/>
        <v>0</v>
      </c>
      <c r="AN267" s="104">
        <f t="shared" si="130"/>
        <v>0</v>
      </c>
      <c r="AO267" s="104">
        <f t="shared" si="130"/>
        <v>0</v>
      </c>
      <c r="AP267" s="104">
        <f t="shared" si="130"/>
        <v>0</v>
      </c>
      <c r="AQ267" s="104">
        <f t="shared" si="130"/>
        <v>0</v>
      </c>
      <c r="AR267" s="104">
        <f t="shared" si="130"/>
        <v>0</v>
      </c>
      <c r="AS267" s="104">
        <f t="shared" si="130"/>
        <v>0</v>
      </c>
      <c r="AT267" s="104">
        <f t="shared" si="130"/>
        <v>0</v>
      </c>
    </row>
    <row r="268" spans="1:46" ht="30" hidden="1" customHeight="1" x14ac:dyDescent="0.25">
      <c r="A268" s="105"/>
      <c r="B268" s="106"/>
      <c r="C268" s="107"/>
      <c r="D268" s="108"/>
      <c r="E268" s="109"/>
      <c r="F268" s="113"/>
      <c r="G268" s="113"/>
      <c r="H268" s="111">
        <f t="shared" si="117"/>
        <v>0</v>
      </c>
      <c r="I268" s="112"/>
      <c r="J268" s="112"/>
      <c r="K268" s="112"/>
      <c r="L268" s="250"/>
      <c r="M268" s="251"/>
      <c r="N268" s="252"/>
      <c r="P268" s="249"/>
      <c r="Q268" s="104">
        <f t="shared" ref="Q268:AT268" si="131">IF(Q$32&lt;$I268,0,IF(Q$32=$I268,$H268,IF(Q$32&gt;((($J268-1)*$K268)+$I268),0,IF(ROUND((Q$32-$I268)/$K268,0)=ROUND((Q$32-$I268)/$K268,1),$H268,0))))</f>
        <v>0</v>
      </c>
      <c r="R268" s="104">
        <f t="shared" si="131"/>
        <v>0</v>
      </c>
      <c r="S268" s="104">
        <f t="shared" si="131"/>
        <v>0</v>
      </c>
      <c r="T268" s="104">
        <f t="shared" si="131"/>
        <v>0</v>
      </c>
      <c r="U268" s="104">
        <f t="shared" si="131"/>
        <v>0</v>
      </c>
      <c r="V268" s="104">
        <f t="shared" si="131"/>
        <v>0</v>
      </c>
      <c r="W268" s="104">
        <f t="shared" si="131"/>
        <v>0</v>
      </c>
      <c r="X268" s="104">
        <f t="shared" si="131"/>
        <v>0</v>
      </c>
      <c r="Y268" s="104">
        <f t="shared" si="131"/>
        <v>0</v>
      </c>
      <c r="Z268" s="104">
        <f t="shared" si="131"/>
        <v>0</v>
      </c>
      <c r="AA268" s="104">
        <f t="shared" si="131"/>
        <v>0</v>
      </c>
      <c r="AB268" s="104">
        <f t="shared" si="131"/>
        <v>0</v>
      </c>
      <c r="AC268" s="104">
        <f t="shared" si="131"/>
        <v>0</v>
      </c>
      <c r="AD268" s="104">
        <f t="shared" si="131"/>
        <v>0</v>
      </c>
      <c r="AE268" s="104">
        <f t="shared" si="131"/>
        <v>0</v>
      </c>
      <c r="AF268" s="104">
        <f t="shared" si="131"/>
        <v>0</v>
      </c>
      <c r="AG268" s="104">
        <f t="shared" si="131"/>
        <v>0</v>
      </c>
      <c r="AH268" s="104">
        <f t="shared" si="131"/>
        <v>0</v>
      </c>
      <c r="AI268" s="104">
        <f t="shared" si="131"/>
        <v>0</v>
      </c>
      <c r="AJ268" s="104">
        <f t="shared" si="131"/>
        <v>0</v>
      </c>
      <c r="AK268" s="104">
        <f t="shared" si="131"/>
        <v>0</v>
      </c>
      <c r="AL268" s="104">
        <f t="shared" si="131"/>
        <v>0</v>
      </c>
      <c r="AM268" s="104">
        <f t="shared" si="131"/>
        <v>0</v>
      </c>
      <c r="AN268" s="104">
        <f t="shared" si="131"/>
        <v>0</v>
      </c>
      <c r="AO268" s="104">
        <f t="shared" si="131"/>
        <v>0</v>
      </c>
      <c r="AP268" s="104">
        <f t="shared" si="131"/>
        <v>0</v>
      </c>
      <c r="AQ268" s="104">
        <f t="shared" si="131"/>
        <v>0</v>
      </c>
      <c r="AR268" s="104">
        <f t="shared" si="131"/>
        <v>0</v>
      </c>
      <c r="AS268" s="104">
        <f t="shared" si="131"/>
        <v>0</v>
      </c>
      <c r="AT268" s="104">
        <f t="shared" si="131"/>
        <v>0</v>
      </c>
    </row>
    <row r="269" spans="1:46" ht="30" hidden="1" customHeight="1" x14ac:dyDescent="0.25">
      <c r="A269" s="105"/>
      <c r="B269" s="106"/>
      <c r="C269" s="107"/>
      <c r="D269" s="108"/>
      <c r="E269" s="108"/>
      <c r="F269" s="113"/>
      <c r="G269" s="113"/>
      <c r="H269" s="111">
        <f t="shared" si="117"/>
        <v>0</v>
      </c>
      <c r="I269" s="112"/>
      <c r="J269" s="112"/>
      <c r="K269" s="112"/>
      <c r="L269" s="250"/>
      <c r="M269" s="251"/>
      <c r="N269" s="252"/>
      <c r="P269" s="249"/>
      <c r="Q269" s="104">
        <f t="shared" ref="Q269:AT269" si="132">IF(Q$32&lt;$I269,0,IF(Q$32=$I269,$H269,IF(Q$32&gt;((($J269-1)*$K269)+$I269),0,IF(ROUND((Q$32-$I269)/$K269,0)=ROUND((Q$32-$I269)/$K269,1),$H269,0))))</f>
        <v>0</v>
      </c>
      <c r="R269" s="104">
        <f t="shared" si="132"/>
        <v>0</v>
      </c>
      <c r="S269" s="104">
        <f t="shared" si="132"/>
        <v>0</v>
      </c>
      <c r="T269" s="104">
        <f t="shared" si="132"/>
        <v>0</v>
      </c>
      <c r="U269" s="104">
        <f t="shared" si="132"/>
        <v>0</v>
      </c>
      <c r="V269" s="104">
        <f t="shared" si="132"/>
        <v>0</v>
      </c>
      <c r="W269" s="104">
        <f t="shared" si="132"/>
        <v>0</v>
      </c>
      <c r="X269" s="104">
        <f t="shared" si="132"/>
        <v>0</v>
      </c>
      <c r="Y269" s="104">
        <f t="shared" si="132"/>
        <v>0</v>
      </c>
      <c r="Z269" s="104">
        <f t="shared" si="132"/>
        <v>0</v>
      </c>
      <c r="AA269" s="104">
        <f t="shared" si="132"/>
        <v>0</v>
      </c>
      <c r="AB269" s="104">
        <f t="shared" si="132"/>
        <v>0</v>
      </c>
      <c r="AC269" s="104">
        <f t="shared" si="132"/>
        <v>0</v>
      </c>
      <c r="AD269" s="104">
        <f t="shared" si="132"/>
        <v>0</v>
      </c>
      <c r="AE269" s="104">
        <f t="shared" si="132"/>
        <v>0</v>
      </c>
      <c r="AF269" s="104">
        <f t="shared" si="132"/>
        <v>0</v>
      </c>
      <c r="AG269" s="104">
        <f t="shared" si="132"/>
        <v>0</v>
      </c>
      <c r="AH269" s="104">
        <f t="shared" si="132"/>
        <v>0</v>
      </c>
      <c r="AI269" s="104">
        <f t="shared" si="132"/>
        <v>0</v>
      </c>
      <c r="AJ269" s="104">
        <f t="shared" si="132"/>
        <v>0</v>
      </c>
      <c r="AK269" s="104">
        <f t="shared" si="132"/>
        <v>0</v>
      </c>
      <c r="AL269" s="104">
        <f t="shared" si="132"/>
        <v>0</v>
      </c>
      <c r="AM269" s="104">
        <f t="shared" si="132"/>
        <v>0</v>
      </c>
      <c r="AN269" s="104">
        <f t="shared" si="132"/>
        <v>0</v>
      </c>
      <c r="AO269" s="104">
        <f t="shared" si="132"/>
        <v>0</v>
      </c>
      <c r="AP269" s="104">
        <f t="shared" si="132"/>
        <v>0</v>
      </c>
      <c r="AQ269" s="104">
        <f t="shared" si="132"/>
        <v>0</v>
      </c>
      <c r="AR269" s="104">
        <f t="shared" si="132"/>
        <v>0</v>
      </c>
      <c r="AS269" s="104">
        <f t="shared" si="132"/>
        <v>0</v>
      </c>
      <c r="AT269" s="104">
        <f t="shared" si="132"/>
        <v>0</v>
      </c>
    </row>
    <row r="270" spans="1:46" ht="30" hidden="1" customHeight="1" x14ac:dyDescent="0.25">
      <c r="A270" s="117"/>
      <c r="B270" s="118"/>
      <c r="C270" s="119"/>
      <c r="D270" s="120"/>
      <c r="E270" s="120"/>
      <c r="F270" s="121"/>
      <c r="G270" s="121"/>
      <c r="H270" s="122">
        <f t="shared" si="117"/>
        <v>0</v>
      </c>
      <c r="I270" s="123"/>
      <c r="J270" s="123"/>
      <c r="K270" s="123"/>
      <c r="L270" s="253"/>
      <c r="M270" s="254"/>
      <c r="N270" s="255"/>
      <c r="P270" s="249"/>
      <c r="Q270" s="104">
        <f t="shared" ref="Q270:AT270" si="133">IF(Q$32&lt;$I270,0,IF(Q$32=$I270,$H270,IF(Q$32&gt;((($J270-1)*$K270)+$I270),0,IF(ROUND((Q$32-$I270)/$K270,0)=ROUND((Q$32-$I270)/$K270,1),$H270,0))))</f>
        <v>0</v>
      </c>
      <c r="R270" s="104">
        <f t="shared" si="133"/>
        <v>0</v>
      </c>
      <c r="S270" s="104">
        <f t="shared" si="133"/>
        <v>0</v>
      </c>
      <c r="T270" s="104">
        <f t="shared" si="133"/>
        <v>0</v>
      </c>
      <c r="U270" s="104">
        <f t="shared" si="133"/>
        <v>0</v>
      </c>
      <c r="V270" s="104">
        <f t="shared" si="133"/>
        <v>0</v>
      </c>
      <c r="W270" s="104">
        <f t="shared" si="133"/>
        <v>0</v>
      </c>
      <c r="X270" s="104">
        <f t="shared" si="133"/>
        <v>0</v>
      </c>
      <c r="Y270" s="104">
        <f t="shared" si="133"/>
        <v>0</v>
      </c>
      <c r="Z270" s="104">
        <f t="shared" si="133"/>
        <v>0</v>
      </c>
      <c r="AA270" s="104">
        <f t="shared" si="133"/>
        <v>0</v>
      </c>
      <c r="AB270" s="104">
        <f t="shared" si="133"/>
        <v>0</v>
      </c>
      <c r="AC270" s="104">
        <f t="shared" si="133"/>
        <v>0</v>
      </c>
      <c r="AD270" s="104">
        <f t="shared" si="133"/>
        <v>0</v>
      </c>
      <c r="AE270" s="104">
        <f t="shared" si="133"/>
        <v>0</v>
      </c>
      <c r="AF270" s="104">
        <f t="shared" si="133"/>
        <v>0</v>
      </c>
      <c r="AG270" s="104">
        <f t="shared" si="133"/>
        <v>0</v>
      </c>
      <c r="AH270" s="104">
        <f t="shared" si="133"/>
        <v>0</v>
      </c>
      <c r="AI270" s="104">
        <f t="shared" si="133"/>
        <v>0</v>
      </c>
      <c r="AJ270" s="104">
        <f t="shared" si="133"/>
        <v>0</v>
      </c>
      <c r="AK270" s="104">
        <f t="shared" si="133"/>
        <v>0</v>
      </c>
      <c r="AL270" s="104">
        <f t="shared" si="133"/>
        <v>0</v>
      </c>
      <c r="AM270" s="104">
        <f t="shared" si="133"/>
        <v>0</v>
      </c>
      <c r="AN270" s="104">
        <f t="shared" si="133"/>
        <v>0</v>
      </c>
      <c r="AO270" s="104">
        <f t="shared" si="133"/>
        <v>0</v>
      </c>
      <c r="AP270" s="104">
        <f t="shared" si="133"/>
        <v>0</v>
      </c>
      <c r="AQ270" s="104">
        <f t="shared" si="133"/>
        <v>0</v>
      </c>
      <c r="AR270" s="104">
        <f t="shared" si="133"/>
        <v>0</v>
      </c>
      <c r="AS270" s="104">
        <f t="shared" si="133"/>
        <v>0</v>
      </c>
      <c r="AT270" s="104">
        <f t="shared" si="133"/>
        <v>0</v>
      </c>
    </row>
    <row r="271" spans="1:46" ht="30" hidden="1" customHeight="1" x14ac:dyDescent="0.25">
      <c r="P271" s="124" t="s">
        <v>53</v>
      </c>
      <c r="Q271" s="104">
        <f t="shared" ref="Q271:AT271" si="134">SUM(Q255:Q270)</f>
        <v>0</v>
      </c>
      <c r="R271" s="104">
        <f t="shared" si="134"/>
        <v>0</v>
      </c>
      <c r="S271" s="104">
        <f t="shared" si="134"/>
        <v>0</v>
      </c>
      <c r="T271" s="104">
        <f t="shared" si="134"/>
        <v>0</v>
      </c>
      <c r="U271" s="104">
        <f t="shared" si="134"/>
        <v>0</v>
      </c>
      <c r="V271" s="104">
        <f t="shared" si="134"/>
        <v>0</v>
      </c>
      <c r="W271" s="104">
        <f t="shared" si="134"/>
        <v>0</v>
      </c>
      <c r="X271" s="104">
        <f t="shared" si="134"/>
        <v>0</v>
      </c>
      <c r="Y271" s="104">
        <f t="shared" si="134"/>
        <v>0</v>
      </c>
      <c r="Z271" s="104">
        <f t="shared" si="134"/>
        <v>0</v>
      </c>
      <c r="AA271" s="104">
        <f t="shared" si="134"/>
        <v>0</v>
      </c>
      <c r="AB271" s="104">
        <f t="shared" si="134"/>
        <v>0</v>
      </c>
      <c r="AC271" s="104">
        <f t="shared" si="134"/>
        <v>0</v>
      </c>
      <c r="AD271" s="104">
        <f t="shared" si="134"/>
        <v>0</v>
      </c>
      <c r="AE271" s="104">
        <f t="shared" si="134"/>
        <v>0</v>
      </c>
      <c r="AF271" s="104">
        <f t="shared" si="134"/>
        <v>0</v>
      </c>
      <c r="AG271" s="104">
        <f t="shared" si="134"/>
        <v>0</v>
      </c>
      <c r="AH271" s="104">
        <f t="shared" si="134"/>
        <v>0</v>
      </c>
      <c r="AI271" s="104">
        <f t="shared" si="134"/>
        <v>0</v>
      </c>
      <c r="AJ271" s="104">
        <f t="shared" si="134"/>
        <v>0</v>
      </c>
      <c r="AK271" s="104">
        <f t="shared" si="134"/>
        <v>0</v>
      </c>
      <c r="AL271" s="104">
        <f t="shared" si="134"/>
        <v>0</v>
      </c>
      <c r="AM271" s="104">
        <f t="shared" si="134"/>
        <v>0</v>
      </c>
      <c r="AN271" s="104">
        <f t="shared" si="134"/>
        <v>0</v>
      </c>
      <c r="AO271" s="104">
        <f t="shared" si="134"/>
        <v>0</v>
      </c>
      <c r="AP271" s="104">
        <f t="shared" si="134"/>
        <v>0</v>
      </c>
      <c r="AQ271" s="104">
        <f t="shared" si="134"/>
        <v>0</v>
      </c>
      <c r="AR271" s="104">
        <f t="shared" si="134"/>
        <v>0</v>
      </c>
      <c r="AS271" s="104">
        <f t="shared" si="134"/>
        <v>0</v>
      </c>
      <c r="AT271" s="104">
        <f t="shared" si="134"/>
        <v>0</v>
      </c>
    </row>
    <row r="272" spans="1:46" ht="14.25" hidden="1"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row>
    <row r="273" spans="1:46" ht="15" hidden="1" customHeight="1" x14ac:dyDescent="0.25">
      <c r="A273" s="269" t="s">
        <v>27</v>
      </c>
      <c r="B273" s="268"/>
      <c r="C273" s="268"/>
      <c r="D273" s="268"/>
      <c r="E273" s="268"/>
      <c r="F273" s="268"/>
      <c r="G273" s="268"/>
      <c r="H273" s="268"/>
      <c r="I273" s="268"/>
      <c r="J273" s="268"/>
      <c r="K273" s="268"/>
      <c r="L273" s="28"/>
      <c r="M273" s="29"/>
      <c r="N273" s="29"/>
      <c r="O273" s="29"/>
      <c r="P273" s="30"/>
      <c r="Q273" s="30"/>
      <c r="R273" s="30"/>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row>
    <row r="274" spans="1:46" ht="15" hidden="1" customHeight="1" x14ac:dyDescent="0.25">
      <c r="A274" s="32"/>
      <c r="B274" s="33"/>
      <c r="C274" s="33"/>
      <c r="D274" s="33"/>
      <c r="E274" s="33"/>
      <c r="F274" s="33"/>
      <c r="G274" s="34"/>
      <c r="H274" s="33"/>
      <c r="I274" s="33"/>
      <c r="J274" s="33"/>
      <c r="K274" s="33"/>
      <c r="L274" s="33"/>
      <c r="M274" s="33"/>
      <c r="N274" s="33"/>
      <c r="O274" s="33"/>
      <c r="P274" s="35"/>
      <c r="Q274" s="35"/>
      <c r="R274" s="35"/>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row>
    <row r="275" spans="1:46" ht="15" hidden="1" customHeight="1" x14ac:dyDescent="0.25">
      <c r="A275" s="37"/>
      <c r="B275" s="38"/>
      <c r="C275" s="38"/>
      <c r="D275" s="38"/>
      <c r="E275" s="38"/>
      <c r="F275" s="38"/>
      <c r="G275" s="39"/>
      <c r="H275" s="38"/>
      <c r="I275" s="38"/>
      <c r="J275" s="40"/>
      <c r="K275" s="10"/>
      <c r="L275" s="10"/>
      <c r="M275" s="10"/>
      <c r="N275" s="10"/>
      <c r="O275" s="10"/>
      <c r="P275" s="6"/>
      <c r="Q275" s="6"/>
      <c r="R275" s="6"/>
    </row>
    <row r="276" spans="1:46" ht="15" hidden="1" customHeight="1" x14ac:dyDescent="0.25">
      <c r="A276" s="7" t="s">
        <v>28</v>
      </c>
      <c r="B276" s="41" t="s">
        <v>29</v>
      </c>
      <c r="C276" s="42"/>
      <c r="D276" s="42"/>
      <c r="E276" s="42"/>
      <c r="F276" s="42"/>
      <c r="G276" s="43"/>
      <c r="H276" s="42"/>
      <c r="I276" s="42"/>
      <c r="J276" s="9"/>
      <c r="K276" s="10"/>
      <c r="L276" s="10"/>
      <c r="M276" s="10"/>
      <c r="N276" s="10"/>
      <c r="O276" s="10"/>
      <c r="P276" s="6"/>
      <c r="Q276" s="6"/>
      <c r="R276" s="6"/>
    </row>
    <row r="277" spans="1:46" ht="14.25" hidden="1" customHeight="1" x14ac:dyDescent="0.25">
      <c r="A277" s="7" t="s">
        <v>30</v>
      </c>
      <c r="B277" s="44" t="s">
        <v>31</v>
      </c>
      <c r="C277" s="45"/>
      <c r="D277" s="45"/>
      <c r="E277" s="45"/>
      <c r="F277" s="46"/>
      <c r="G277" s="45"/>
      <c r="H277" s="46"/>
      <c r="I277" s="45"/>
      <c r="J277" s="47"/>
      <c r="K277" s="48"/>
    </row>
    <row r="278" spans="1:46" ht="14.25" hidden="1" customHeight="1" x14ac:dyDescent="0.25">
      <c r="A278" s="7"/>
      <c r="B278" s="46"/>
      <c r="C278" s="46"/>
      <c r="D278" s="45"/>
      <c r="E278" s="46"/>
      <c r="F278" s="46"/>
      <c r="G278" s="46"/>
      <c r="H278" s="46"/>
      <c r="I278" s="46"/>
      <c r="J278" s="49"/>
      <c r="K278" s="50"/>
    </row>
    <row r="279" spans="1:46" ht="30" hidden="1" customHeight="1" x14ac:dyDescent="0.25">
      <c r="A279" s="51" t="s">
        <v>32</v>
      </c>
      <c r="B279" s="270" t="s">
        <v>55</v>
      </c>
      <c r="C279" s="251"/>
      <c r="D279" s="251"/>
      <c r="E279" s="251"/>
      <c r="F279" s="251"/>
      <c r="G279" s="251"/>
      <c r="H279" s="251"/>
      <c r="I279" s="257"/>
      <c r="J279" s="52"/>
      <c r="L279" s="271" t="s">
        <v>33</v>
      </c>
      <c r="M279" s="272"/>
    </row>
    <row r="280" spans="1:46" ht="15.75" hidden="1" customHeight="1" x14ac:dyDescent="0.25">
      <c r="A280" s="53" t="s">
        <v>34</v>
      </c>
      <c r="B280" s="273"/>
      <c r="C280" s="274"/>
      <c r="D280" s="274"/>
      <c r="E280" s="274"/>
      <c r="F280" s="274"/>
      <c r="G280" s="274"/>
      <c r="H280" s="274"/>
      <c r="I280" s="274"/>
      <c r="J280" s="52"/>
      <c r="L280" s="54" t="s">
        <v>25</v>
      </c>
      <c r="M280" s="55" t="s">
        <v>26</v>
      </c>
    </row>
    <row r="281" spans="1:46" ht="15.75" hidden="1" customHeight="1" x14ac:dyDescent="0.25">
      <c r="A281" s="53" t="s">
        <v>35</v>
      </c>
      <c r="B281" s="277"/>
      <c r="C281" s="268"/>
      <c r="D281" s="268"/>
      <c r="E281" s="268"/>
      <c r="F281" s="268"/>
      <c r="G281" s="268"/>
      <c r="H281" s="268"/>
      <c r="I281" s="268"/>
      <c r="J281" s="52"/>
      <c r="L281" s="56">
        <f>$L$10</f>
        <v>0</v>
      </c>
      <c r="M281" s="57">
        <f t="array" ref="M281">NPV(L281,Q308:AT308)</f>
        <v>0</v>
      </c>
      <c r="O281" s="58"/>
    </row>
    <row r="282" spans="1:46" ht="15.75" hidden="1" customHeight="1" x14ac:dyDescent="0.25">
      <c r="A282" s="53" t="s">
        <v>36</v>
      </c>
      <c r="B282" s="277"/>
      <c r="C282" s="268"/>
      <c r="D282" s="268"/>
      <c r="E282" s="268"/>
      <c r="F282" s="268"/>
      <c r="G282" s="268"/>
      <c r="H282" s="268"/>
      <c r="I282" s="268"/>
      <c r="J282" s="52"/>
      <c r="L282" s="56">
        <f>$L$11</f>
        <v>0.03</v>
      </c>
      <c r="M282" s="57">
        <f t="array" ref="M282">NPV(L282,Q308:AT308)</f>
        <v>0</v>
      </c>
    </row>
    <row r="283" spans="1:46" ht="14.25" hidden="1" customHeight="1" x14ac:dyDescent="0.25">
      <c r="A283" s="59"/>
      <c r="B283" s="60"/>
      <c r="C283" s="60"/>
      <c r="D283" s="60"/>
      <c r="E283" s="60"/>
      <c r="F283" s="61"/>
      <c r="G283" s="62"/>
      <c r="H283" s="63"/>
      <c r="I283" s="63"/>
      <c r="J283" s="64"/>
      <c r="L283" s="65">
        <f>$L$12</f>
        <v>7.0000000000000007E-2</v>
      </c>
      <c r="M283" s="66">
        <f t="array" ref="M283">NPV(L283,Q308:AT308)</f>
        <v>0</v>
      </c>
    </row>
    <row r="284" spans="1:46" ht="14.25" hidden="1" customHeight="1" x14ac:dyDescent="0.25">
      <c r="A284" s="67"/>
      <c r="B284" s="48"/>
      <c r="C284" s="48"/>
      <c r="D284" s="48"/>
      <c r="E284" s="48"/>
      <c r="F284" s="50"/>
      <c r="G284" s="68"/>
    </row>
    <row r="285" spans="1:46" ht="14.25" hidden="1" customHeight="1" x14ac:dyDescent="0.25">
      <c r="A285" s="67"/>
      <c r="B285" s="48"/>
      <c r="C285" s="48"/>
      <c r="D285" s="48"/>
      <c r="E285" s="48"/>
      <c r="F285" s="50"/>
      <c r="G285" s="68"/>
      <c r="H285" s="69"/>
      <c r="I285" s="70"/>
      <c r="J285" s="71"/>
      <c r="K285" s="71"/>
    </row>
    <row r="286" spans="1:46" ht="15.75" hidden="1" customHeight="1" x14ac:dyDescent="0.25">
      <c r="A286" s="72" t="s">
        <v>37</v>
      </c>
      <c r="B286" s="73"/>
      <c r="C286" s="74" t="s">
        <v>38</v>
      </c>
      <c r="D286" s="74"/>
      <c r="E286" s="74"/>
      <c r="F286" s="75"/>
      <c r="H286" s="69"/>
      <c r="I286" s="70"/>
      <c r="J286" s="71"/>
      <c r="K286" s="71"/>
    </row>
    <row r="287" spans="1:46" ht="15" hidden="1" customHeight="1" x14ac:dyDescent="0.25">
      <c r="A287" s="76" t="s">
        <v>39</v>
      </c>
      <c r="B287" s="77"/>
      <c r="C287" s="44" t="s">
        <v>40</v>
      </c>
      <c r="D287" s="44"/>
      <c r="E287" s="44"/>
      <c r="F287" s="78"/>
      <c r="H287" s="69"/>
      <c r="I287" s="79"/>
      <c r="J287" s="58"/>
      <c r="K287" s="58"/>
      <c r="L287" s="80"/>
      <c r="M287" s="80"/>
      <c r="N287" s="80"/>
      <c r="O287" s="80"/>
    </row>
    <row r="288" spans="1:46" ht="14.25" hidden="1" customHeight="1" x14ac:dyDescent="0.25">
      <c r="A288" s="81" t="s">
        <v>41</v>
      </c>
      <c r="B288" s="82">
        <f>B286*B287</f>
        <v>0</v>
      </c>
      <c r="C288" s="83"/>
      <c r="D288" s="84"/>
      <c r="E288" s="84"/>
      <c r="F288" s="64"/>
      <c r="H288" s="69"/>
      <c r="I288" s="85"/>
      <c r="J288" s="86"/>
      <c r="K288" s="86"/>
    </row>
    <row r="289" spans="1:46" ht="14.25" hidden="1" customHeight="1" x14ac:dyDescent="0.25">
      <c r="H289" s="69"/>
      <c r="I289" s="85"/>
      <c r="J289" s="86"/>
      <c r="K289" s="86"/>
      <c r="L289" s="87"/>
      <c r="P289" s="88" t="s">
        <v>42</v>
      </c>
    </row>
    <row r="290" spans="1:46" ht="14.25" hidden="1" customHeight="1" x14ac:dyDescent="0.25">
      <c r="C290" s="33"/>
      <c r="D290" s="89"/>
      <c r="E290" s="89"/>
      <c r="L290" s="87"/>
      <c r="P290" s="88"/>
      <c r="Q290" s="267" t="s">
        <v>43</v>
      </c>
      <c r="R290" s="268"/>
      <c r="S290" s="268"/>
      <c r="T290" s="268"/>
      <c r="U290" s="268"/>
      <c r="V290" s="268"/>
      <c r="W290" s="268"/>
      <c r="X290" s="268"/>
      <c r="Y290" s="268"/>
      <c r="Z290" s="268"/>
      <c r="AA290" s="268"/>
      <c r="AB290" s="268"/>
      <c r="AC290" s="268"/>
      <c r="AD290" s="268"/>
      <c r="AE290" s="268"/>
      <c r="AF290" s="268"/>
      <c r="AG290" s="268"/>
      <c r="AH290" s="268"/>
      <c r="AI290" s="268"/>
      <c r="AJ290" s="268"/>
      <c r="AK290" s="268"/>
      <c r="AL290" s="268"/>
      <c r="AM290" s="268"/>
      <c r="AN290" s="268"/>
      <c r="AO290" s="268"/>
      <c r="AP290" s="268"/>
      <c r="AQ290" s="268"/>
      <c r="AR290" s="268"/>
      <c r="AS290" s="268"/>
      <c r="AT290" s="268"/>
    </row>
    <row r="291" spans="1:46" ht="14.25" hidden="1" customHeight="1" x14ac:dyDescent="0.25">
      <c r="A291" s="90" t="s">
        <v>44</v>
      </c>
      <c r="B291" s="91" t="s">
        <v>45</v>
      </c>
      <c r="C291" s="91" t="s">
        <v>16</v>
      </c>
      <c r="D291" s="92" t="s">
        <v>17</v>
      </c>
      <c r="E291" s="92" t="s">
        <v>46</v>
      </c>
      <c r="F291" s="91" t="s">
        <v>47</v>
      </c>
      <c r="G291" s="91" t="s">
        <v>48</v>
      </c>
      <c r="H291" s="93" t="s">
        <v>18</v>
      </c>
      <c r="I291" s="92" t="s">
        <v>19</v>
      </c>
      <c r="J291" s="92" t="s">
        <v>49</v>
      </c>
      <c r="K291" s="92" t="s">
        <v>50</v>
      </c>
      <c r="L291" s="259" t="s">
        <v>20</v>
      </c>
      <c r="M291" s="260"/>
      <c r="N291" s="261"/>
      <c r="Q291" s="94">
        <v>1</v>
      </c>
      <c r="R291" s="94">
        <v>2</v>
      </c>
      <c r="S291" s="94">
        <v>3</v>
      </c>
      <c r="T291" s="94">
        <v>4</v>
      </c>
      <c r="U291" s="94">
        <v>5</v>
      </c>
      <c r="V291" s="94">
        <v>6</v>
      </c>
      <c r="W291" s="94">
        <v>7</v>
      </c>
      <c r="X291" s="94">
        <v>8</v>
      </c>
      <c r="Y291" s="94">
        <v>9</v>
      </c>
      <c r="Z291" s="94">
        <v>10</v>
      </c>
      <c r="AA291" s="94">
        <v>11</v>
      </c>
      <c r="AB291" s="94">
        <v>12</v>
      </c>
      <c r="AC291" s="94">
        <v>13</v>
      </c>
      <c r="AD291" s="94">
        <v>14</v>
      </c>
      <c r="AE291" s="94">
        <v>15</v>
      </c>
      <c r="AF291" s="94">
        <v>16</v>
      </c>
      <c r="AG291" s="94">
        <v>17</v>
      </c>
      <c r="AH291" s="94">
        <v>18</v>
      </c>
      <c r="AI291" s="94">
        <v>19</v>
      </c>
      <c r="AJ291" s="94">
        <v>20</v>
      </c>
      <c r="AK291" s="94">
        <v>21</v>
      </c>
      <c r="AL291" s="94">
        <v>22</v>
      </c>
      <c r="AM291" s="94">
        <v>23</v>
      </c>
      <c r="AN291" s="94">
        <v>24</v>
      </c>
      <c r="AO291" s="94">
        <v>25</v>
      </c>
      <c r="AP291" s="94">
        <v>26</v>
      </c>
      <c r="AQ291" s="94">
        <v>27</v>
      </c>
      <c r="AR291" s="94">
        <v>28</v>
      </c>
      <c r="AS291" s="94">
        <v>29</v>
      </c>
      <c r="AT291" s="94">
        <v>30</v>
      </c>
    </row>
    <row r="292" spans="1:46" ht="30" hidden="1" customHeight="1" x14ac:dyDescent="0.25">
      <c r="A292" s="95"/>
      <c r="B292" s="96"/>
      <c r="C292" s="97"/>
      <c r="D292" s="98"/>
      <c r="E292" s="99"/>
      <c r="F292" s="100"/>
      <c r="G292" s="100"/>
      <c r="H292" s="101">
        <f t="shared" ref="H292:H307" si="135">D292*E292</f>
        <v>0</v>
      </c>
      <c r="I292" s="102"/>
      <c r="J292" s="102"/>
      <c r="K292" s="102"/>
      <c r="L292" s="286"/>
      <c r="M292" s="263"/>
      <c r="N292" s="258"/>
      <c r="P292" s="248" t="s">
        <v>51</v>
      </c>
      <c r="Q292" s="104">
        <f t="shared" ref="Q292:AT292" si="136">IF(Q$32&lt;$I292,0,IF(Q$32=$I292,$H292,IF(Q$32&gt;((($J292-1)*$K292)+$I292),0,IF(ROUND((Q$32-$I292)/$K292,0)=ROUND((Q$32-$I292)/$K292,1),$H292,0))))</f>
        <v>0</v>
      </c>
      <c r="R292" s="104">
        <f t="shared" si="136"/>
        <v>0</v>
      </c>
      <c r="S292" s="104">
        <f t="shared" si="136"/>
        <v>0</v>
      </c>
      <c r="T292" s="104">
        <f t="shared" si="136"/>
        <v>0</v>
      </c>
      <c r="U292" s="104">
        <f t="shared" si="136"/>
        <v>0</v>
      </c>
      <c r="V292" s="104">
        <f t="shared" si="136"/>
        <v>0</v>
      </c>
      <c r="W292" s="104">
        <f t="shared" si="136"/>
        <v>0</v>
      </c>
      <c r="X292" s="104">
        <f t="shared" si="136"/>
        <v>0</v>
      </c>
      <c r="Y292" s="104">
        <f t="shared" si="136"/>
        <v>0</v>
      </c>
      <c r="Z292" s="104">
        <f t="shared" si="136"/>
        <v>0</v>
      </c>
      <c r="AA292" s="104">
        <f t="shared" si="136"/>
        <v>0</v>
      </c>
      <c r="AB292" s="104">
        <f t="shared" si="136"/>
        <v>0</v>
      </c>
      <c r="AC292" s="104">
        <f t="shared" si="136"/>
        <v>0</v>
      </c>
      <c r="AD292" s="104">
        <f t="shared" si="136"/>
        <v>0</v>
      </c>
      <c r="AE292" s="104">
        <f t="shared" si="136"/>
        <v>0</v>
      </c>
      <c r="AF292" s="104">
        <f t="shared" si="136"/>
        <v>0</v>
      </c>
      <c r="AG292" s="104">
        <f t="shared" si="136"/>
        <v>0</v>
      </c>
      <c r="AH292" s="104">
        <f t="shared" si="136"/>
        <v>0</v>
      </c>
      <c r="AI292" s="104">
        <f t="shared" si="136"/>
        <v>0</v>
      </c>
      <c r="AJ292" s="104">
        <f t="shared" si="136"/>
        <v>0</v>
      </c>
      <c r="AK292" s="104">
        <f t="shared" si="136"/>
        <v>0</v>
      </c>
      <c r="AL292" s="104">
        <f t="shared" si="136"/>
        <v>0</v>
      </c>
      <c r="AM292" s="104">
        <f t="shared" si="136"/>
        <v>0</v>
      </c>
      <c r="AN292" s="104">
        <f t="shared" si="136"/>
        <v>0</v>
      </c>
      <c r="AO292" s="104">
        <f t="shared" si="136"/>
        <v>0</v>
      </c>
      <c r="AP292" s="104">
        <f t="shared" si="136"/>
        <v>0</v>
      </c>
      <c r="AQ292" s="104">
        <f t="shared" si="136"/>
        <v>0</v>
      </c>
      <c r="AR292" s="104">
        <f t="shared" si="136"/>
        <v>0</v>
      </c>
      <c r="AS292" s="104">
        <f t="shared" si="136"/>
        <v>0</v>
      </c>
      <c r="AT292" s="104">
        <f t="shared" si="136"/>
        <v>0</v>
      </c>
    </row>
    <row r="293" spans="1:46" ht="30" hidden="1" customHeight="1" x14ac:dyDescent="0.25">
      <c r="A293" s="105"/>
      <c r="B293" s="106"/>
      <c r="C293" s="107"/>
      <c r="D293" s="108"/>
      <c r="E293" s="109"/>
      <c r="F293" s="110"/>
      <c r="G293" s="110"/>
      <c r="H293" s="111">
        <f t="shared" si="135"/>
        <v>0</v>
      </c>
      <c r="I293" s="112"/>
      <c r="J293" s="112"/>
      <c r="K293" s="112"/>
      <c r="L293" s="250"/>
      <c r="M293" s="251"/>
      <c r="N293" s="252"/>
      <c r="P293" s="249"/>
      <c r="Q293" s="104">
        <f t="shared" ref="Q293:AT293" si="137">IF(Q$32&lt;$I293,0,IF(Q$32=$I293,$H293,IF(Q$32&gt;((($J293-1)*$K293)+$I293),0,IF(ROUND((Q$32-$I293)/$K293,0)=ROUND((Q$32-$I293)/$K293,1),$H293,0))))</f>
        <v>0</v>
      </c>
      <c r="R293" s="104">
        <f t="shared" si="137"/>
        <v>0</v>
      </c>
      <c r="S293" s="104">
        <f t="shared" si="137"/>
        <v>0</v>
      </c>
      <c r="T293" s="104">
        <f t="shared" si="137"/>
        <v>0</v>
      </c>
      <c r="U293" s="104">
        <f t="shared" si="137"/>
        <v>0</v>
      </c>
      <c r="V293" s="104">
        <f t="shared" si="137"/>
        <v>0</v>
      </c>
      <c r="W293" s="104">
        <f t="shared" si="137"/>
        <v>0</v>
      </c>
      <c r="X293" s="104">
        <f t="shared" si="137"/>
        <v>0</v>
      </c>
      <c r="Y293" s="104">
        <f t="shared" si="137"/>
        <v>0</v>
      </c>
      <c r="Z293" s="104">
        <f t="shared" si="137"/>
        <v>0</v>
      </c>
      <c r="AA293" s="104">
        <f t="shared" si="137"/>
        <v>0</v>
      </c>
      <c r="AB293" s="104">
        <f t="shared" si="137"/>
        <v>0</v>
      </c>
      <c r="AC293" s="104">
        <f t="shared" si="137"/>
        <v>0</v>
      </c>
      <c r="AD293" s="104">
        <f t="shared" si="137"/>
        <v>0</v>
      </c>
      <c r="AE293" s="104">
        <f t="shared" si="137"/>
        <v>0</v>
      </c>
      <c r="AF293" s="104">
        <f t="shared" si="137"/>
        <v>0</v>
      </c>
      <c r="AG293" s="104">
        <f t="shared" si="137"/>
        <v>0</v>
      </c>
      <c r="AH293" s="104">
        <f t="shared" si="137"/>
        <v>0</v>
      </c>
      <c r="AI293" s="104">
        <f t="shared" si="137"/>
        <v>0</v>
      </c>
      <c r="AJ293" s="104">
        <f t="shared" si="137"/>
        <v>0</v>
      </c>
      <c r="AK293" s="104">
        <f t="shared" si="137"/>
        <v>0</v>
      </c>
      <c r="AL293" s="104">
        <f t="shared" si="137"/>
        <v>0</v>
      </c>
      <c r="AM293" s="104">
        <f t="shared" si="137"/>
        <v>0</v>
      </c>
      <c r="AN293" s="104">
        <f t="shared" si="137"/>
        <v>0</v>
      </c>
      <c r="AO293" s="104">
        <f t="shared" si="137"/>
        <v>0</v>
      </c>
      <c r="AP293" s="104">
        <f t="shared" si="137"/>
        <v>0</v>
      </c>
      <c r="AQ293" s="104">
        <f t="shared" si="137"/>
        <v>0</v>
      </c>
      <c r="AR293" s="104">
        <f t="shared" si="137"/>
        <v>0</v>
      </c>
      <c r="AS293" s="104">
        <f t="shared" si="137"/>
        <v>0</v>
      </c>
      <c r="AT293" s="104">
        <f t="shared" si="137"/>
        <v>0</v>
      </c>
    </row>
    <row r="294" spans="1:46" ht="30" hidden="1" customHeight="1" x14ac:dyDescent="0.25">
      <c r="A294" s="105"/>
      <c r="B294" s="106"/>
      <c r="C294" s="107"/>
      <c r="D294" s="108"/>
      <c r="E294" s="109"/>
      <c r="F294" s="113"/>
      <c r="G294" s="113"/>
      <c r="H294" s="111">
        <f t="shared" si="135"/>
        <v>0</v>
      </c>
      <c r="I294" s="112"/>
      <c r="J294" s="112"/>
      <c r="K294" s="112"/>
      <c r="L294" s="250"/>
      <c r="M294" s="251"/>
      <c r="N294" s="252"/>
      <c r="P294" s="249"/>
      <c r="Q294" s="104">
        <f t="shared" ref="Q294:AT294" si="138">IF(Q$32&lt;$I294,0,IF(Q$32=$I294,$H294,IF(Q$32&gt;((($J294-1)*$K294)+$I294),0,IF(ROUND((Q$32-$I294)/$K294,0)=ROUND((Q$32-$I294)/$K294,1),$H294,0))))</f>
        <v>0</v>
      </c>
      <c r="R294" s="104">
        <f t="shared" si="138"/>
        <v>0</v>
      </c>
      <c r="S294" s="104">
        <f t="shared" si="138"/>
        <v>0</v>
      </c>
      <c r="T294" s="104">
        <f t="shared" si="138"/>
        <v>0</v>
      </c>
      <c r="U294" s="104">
        <f t="shared" si="138"/>
        <v>0</v>
      </c>
      <c r="V294" s="104">
        <f t="shared" si="138"/>
        <v>0</v>
      </c>
      <c r="W294" s="104">
        <f t="shared" si="138"/>
        <v>0</v>
      </c>
      <c r="X294" s="104">
        <f t="shared" si="138"/>
        <v>0</v>
      </c>
      <c r="Y294" s="104">
        <f t="shared" si="138"/>
        <v>0</v>
      </c>
      <c r="Z294" s="104">
        <f t="shared" si="138"/>
        <v>0</v>
      </c>
      <c r="AA294" s="104">
        <f t="shared" si="138"/>
        <v>0</v>
      </c>
      <c r="AB294" s="104">
        <f t="shared" si="138"/>
        <v>0</v>
      </c>
      <c r="AC294" s="104">
        <f t="shared" si="138"/>
        <v>0</v>
      </c>
      <c r="AD294" s="104">
        <f t="shared" si="138"/>
        <v>0</v>
      </c>
      <c r="AE294" s="104">
        <f t="shared" si="138"/>
        <v>0</v>
      </c>
      <c r="AF294" s="104">
        <f t="shared" si="138"/>
        <v>0</v>
      </c>
      <c r="AG294" s="104">
        <f t="shared" si="138"/>
        <v>0</v>
      </c>
      <c r="AH294" s="104">
        <f t="shared" si="138"/>
        <v>0</v>
      </c>
      <c r="AI294" s="104">
        <f t="shared" si="138"/>
        <v>0</v>
      </c>
      <c r="AJ294" s="104">
        <f t="shared" si="138"/>
        <v>0</v>
      </c>
      <c r="AK294" s="104">
        <f t="shared" si="138"/>
        <v>0</v>
      </c>
      <c r="AL294" s="104">
        <f t="shared" si="138"/>
        <v>0</v>
      </c>
      <c r="AM294" s="104">
        <f t="shared" si="138"/>
        <v>0</v>
      </c>
      <c r="AN294" s="104">
        <f t="shared" si="138"/>
        <v>0</v>
      </c>
      <c r="AO294" s="104">
        <f t="shared" si="138"/>
        <v>0</v>
      </c>
      <c r="AP294" s="104">
        <f t="shared" si="138"/>
        <v>0</v>
      </c>
      <c r="AQ294" s="104">
        <f t="shared" si="138"/>
        <v>0</v>
      </c>
      <c r="AR294" s="104">
        <f t="shared" si="138"/>
        <v>0</v>
      </c>
      <c r="AS294" s="104">
        <f t="shared" si="138"/>
        <v>0</v>
      </c>
      <c r="AT294" s="104">
        <f t="shared" si="138"/>
        <v>0</v>
      </c>
    </row>
    <row r="295" spans="1:46" ht="30" hidden="1" customHeight="1" x14ac:dyDescent="0.25">
      <c r="A295" s="105"/>
      <c r="B295" s="106"/>
      <c r="C295" s="107"/>
      <c r="D295" s="108"/>
      <c r="E295" s="114"/>
      <c r="F295" s="113"/>
      <c r="G295" s="113"/>
      <c r="H295" s="111">
        <f t="shared" si="135"/>
        <v>0</v>
      </c>
      <c r="I295" s="112"/>
      <c r="J295" s="112"/>
      <c r="K295" s="112"/>
      <c r="L295" s="250"/>
      <c r="M295" s="251"/>
      <c r="N295" s="252"/>
      <c r="P295" s="249"/>
      <c r="Q295" s="104">
        <f t="shared" ref="Q295:AT295" si="139">IF(Q$32&lt;$I295,0,IF(Q$32=$I295,$H295,IF(Q$32&gt;((($J295-1)*$K295)+$I295),0,IF(ROUND((Q$32-$I295)/$K295,0)=ROUND((Q$32-$I295)/$K295,1),$H295,0))))</f>
        <v>0</v>
      </c>
      <c r="R295" s="104">
        <f t="shared" si="139"/>
        <v>0</v>
      </c>
      <c r="S295" s="104">
        <f t="shared" si="139"/>
        <v>0</v>
      </c>
      <c r="T295" s="104">
        <f t="shared" si="139"/>
        <v>0</v>
      </c>
      <c r="U295" s="104">
        <f t="shared" si="139"/>
        <v>0</v>
      </c>
      <c r="V295" s="104">
        <f t="shared" si="139"/>
        <v>0</v>
      </c>
      <c r="W295" s="104">
        <f t="shared" si="139"/>
        <v>0</v>
      </c>
      <c r="X295" s="104">
        <f t="shared" si="139"/>
        <v>0</v>
      </c>
      <c r="Y295" s="104">
        <f t="shared" si="139"/>
        <v>0</v>
      </c>
      <c r="Z295" s="104">
        <f t="shared" si="139"/>
        <v>0</v>
      </c>
      <c r="AA295" s="104">
        <f t="shared" si="139"/>
        <v>0</v>
      </c>
      <c r="AB295" s="104">
        <f t="shared" si="139"/>
        <v>0</v>
      </c>
      <c r="AC295" s="104">
        <f t="shared" si="139"/>
        <v>0</v>
      </c>
      <c r="AD295" s="104">
        <f t="shared" si="139"/>
        <v>0</v>
      </c>
      <c r="AE295" s="104">
        <f t="shared" si="139"/>
        <v>0</v>
      </c>
      <c r="AF295" s="104">
        <f t="shared" si="139"/>
        <v>0</v>
      </c>
      <c r="AG295" s="104">
        <f t="shared" si="139"/>
        <v>0</v>
      </c>
      <c r="AH295" s="104">
        <f t="shared" si="139"/>
        <v>0</v>
      </c>
      <c r="AI295" s="104">
        <f t="shared" si="139"/>
        <v>0</v>
      </c>
      <c r="AJ295" s="104">
        <f t="shared" si="139"/>
        <v>0</v>
      </c>
      <c r="AK295" s="104">
        <f t="shared" si="139"/>
        <v>0</v>
      </c>
      <c r="AL295" s="104">
        <f t="shared" si="139"/>
        <v>0</v>
      </c>
      <c r="AM295" s="104">
        <f t="shared" si="139"/>
        <v>0</v>
      </c>
      <c r="AN295" s="104">
        <f t="shared" si="139"/>
        <v>0</v>
      </c>
      <c r="AO295" s="104">
        <f t="shared" si="139"/>
        <v>0</v>
      </c>
      <c r="AP295" s="104">
        <f t="shared" si="139"/>
        <v>0</v>
      </c>
      <c r="AQ295" s="104">
        <f t="shared" si="139"/>
        <v>0</v>
      </c>
      <c r="AR295" s="104">
        <f t="shared" si="139"/>
        <v>0</v>
      </c>
      <c r="AS295" s="104">
        <f t="shared" si="139"/>
        <v>0</v>
      </c>
      <c r="AT295" s="104">
        <f t="shared" si="139"/>
        <v>0</v>
      </c>
    </row>
    <row r="296" spans="1:46" ht="30" hidden="1" customHeight="1" x14ac:dyDescent="0.25">
      <c r="A296" s="105"/>
      <c r="B296" s="106"/>
      <c r="C296" s="107"/>
      <c r="D296" s="108"/>
      <c r="E296" s="109"/>
      <c r="F296" s="113"/>
      <c r="G296" s="113"/>
      <c r="H296" s="111">
        <f t="shared" si="135"/>
        <v>0</v>
      </c>
      <c r="I296" s="112"/>
      <c r="J296" s="112"/>
      <c r="K296" s="112"/>
      <c r="L296" s="250"/>
      <c r="M296" s="251"/>
      <c r="N296" s="252"/>
      <c r="P296" s="249"/>
      <c r="Q296" s="104">
        <f t="shared" ref="Q296:AT296" si="140">IF(Q$32&lt;$I296,0,IF(Q$32=$I296,$H296,IF(Q$32&gt;((($J296-1)*$K296)+$I296),0,IF(ROUND((Q$32-$I296)/$K296,0)=ROUND((Q$32-$I296)/$K296,1),$H296,0))))</f>
        <v>0</v>
      </c>
      <c r="R296" s="104">
        <f t="shared" si="140"/>
        <v>0</v>
      </c>
      <c r="S296" s="104">
        <f t="shared" si="140"/>
        <v>0</v>
      </c>
      <c r="T296" s="104">
        <f t="shared" si="140"/>
        <v>0</v>
      </c>
      <c r="U296" s="104">
        <f t="shared" si="140"/>
        <v>0</v>
      </c>
      <c r="V296" s="104">
        <f t="shared" si="140"/>
        <v>0</v>
      </c>
      <c r="W296" s="104">
        <f t="shared" si="140"/>
        <v>0</v>
      </c>
      <c r="X296" s="104">
        <f t="shared" si="140"/>
        <v>0</v>
      </c>
      <c r="Y296" s="104">
        <f t="shared" si="140"/>
        <v>0</v>
      </c>
      <c r="Z296" s="104">
        <f t="shared" si="140"/>
        <v>0</v>
      </c>
      <c r="AA296" s="104">
        <f t="shared" si="140"/>
        <v>0</v>
      </c>
      <c r="AB296" s="104">
        <f t="shared" si="140"/>
        <v>0</v>
      </c>
      <c r="AC296" s="104">
        <f t="shared" si="140"/>
        <v>0</v>
      </c>
      <c r="AD296" s="104">
        <f t="shared" si="140"/>
        <v>0</v>
      </c>
      <c r="AE296" s="104">
        <f t="shared" si="140"/>
        <v>0</v>
      </c>
      <c r="AF296" s="104">
        <f t="shared" si="140"/>
        <v>0</v>
      </c>
      <c r="AG296" s="104">
        <f t="shared" si="140"/>
        <v>0</v>
      </c>
      <c r="AH296" s="104">
        <f t="shared" si="140"/>
        <v>0</v>
      </c>
      <c r="AI296" s="104">
        <f t="shared" si="140"/>
        <v>0</v>
      </c>
      <c r="AJ296" s="104">
        <f t="shared" si="140"/>
        <v>0</v>
      </c>
      <c r="AK296" s="104">
        <f t="shared" si="140"/>
        <v>0</v>
      </c>
      <c r="AL296" s="104">
        <f t="shared" si="140"/>
        <v>0</v>
      </c>
      <c r="AM296" s="104">
        <f t="shared" si="140"/>
        <v>0</v>
      </c>
      <c r="AN296" s="104">
        <f t="shared" si="140"/>
        <v>0</v>
      </c>
      <c r="AO296" s="104">
        <f t="shared" si="140"/>
        <v>0</v>
      </c>
      <c r="AP296" s="104">
        <f t="shared" si="140"/>
        <v>0</v>
      </c>
      <c r="AQ296" s="104">
        <f t="shared" si="140"/>
        <v>0</v>
      </c>
      <c r="AR296" s="104">
        <f t="shared" si="140"/>
        <v>0</v>
      </c>
      <c r="AS296" s="104">
        <f t="shared" si="140"/>
        <v>0</v>
      </c>
      <c r="AT296" s="104">
        <f t="shared" si="140"/>
        <v>0</v>
      </c>
    </row>
    <row r="297" spans="1:46" ht="30" hidden="1" customHeight="1" x14ac:dyDescent="0.25">
      <c r="A297" s="105"/>
      <c r="B297" s="106"/>
      <c r="C297" s="107"/>
      <c r="D297" s="108"/>
      <c r="E297" s="114"/>
      <c r="F297" s="113"/>
      <c r="G297" s="113"/>
      <c r="H297" s="111">
        <f t="shared" si="135"/>
        <v>0</v>
      </c>
      <c r="I297" s="112"/>
      <c r="J297" s="112"/>
      <c r="K297" s="112"/>
      <c r="L297" s="250"/>
      <c r="M297" s="251"/>
      <c r="N297" s="252"/>
      <c r="P297" s="249"/>
      <c r="Q297" s="104">
        <f t="shared" ref="Q297:AT297" si="141">IF(Q$32&lt;$I297,0,IF(Q$32=$I297,$H297,IF(Q$32&gt;((($J297-1)*$K297)+$I297),0,IF(ROUND((Q$32-$I297)/$K297,0)=ROUND((Q$32-$I297)/$K297,1),$H297,0))))</f>
        <v>0</v>
      </c>
      <c r="R297" s="104">
        <f t="shared" si="141"/>
        <v>0</v>
      </c>
      <c r="S297" s="104">
        <f t="shared" si="141"/>
        <v>0</v>
      </c>
      <c r="T297" s="104">
        <f t="shared" si="141"/>
        <v>0</v>
      </c>
      <c r="U297" s="104">
        <f t="shared" si="141"/>
        <v>0</v>
      </c>
      <c r="V297" s="104">
        <f t="shared" si="141"/>
        <v>0</v>
      </c>
      <c r="W297" s="104">
        <f t="shared" si="141"/>
        <v>0</v>
      </c>
      <c r="X297" s="104">
        <f t="shared" si="141"/>
        <v>0</v>
      </c>
      <c r="Y297" s="104">
        <f t="shared" si="141"/>
        <v>0</v>
      </c>
      <c r="Z297" s="104">
        <f t="shared" si="141"/>
        <v>0</v>
      </c>
      <c r="AA297" s="104">
        <f t="shared" si="141"/>
        <v>0</v>
      </c>
      <c r="AB297" s="104">
        <f t="shared" si="141"/>
        <v>0</v>
      </c>
      <c r="AC297" s="104">
        <f t="shared" si="141"/>
        <v>0</v>
      </c>
      <c r="AD297" s="104">
        <f t="shared" si="141"/>
        <v>0</v>
      </c>
      <c r="AE297" s="104">
        <f t="shared" si="141"/>
        <v>0</v>
      </c>
      <c r="AF297" s="104">
        <f t="shared" si="141"/>
        <v>0</v>
      </c>
      <c r="AG297" s="104">
        <f t="shared" si="141"/>
        <v>0</v>
      </c>
      <c r="AH297" s="104">
        <f t="shared" si="141"/>
        <v>0</v>
      </c>
      <c r="AI297" s="104">
        <f t="shared" si="141"/>
        <v>0</v>
      </c>
      <c r="AJ297" s="104">
        <f t="shared" si="141"/>
        <v>0</v>
      </c>
      <c r="AK297" s="104">
        <f t="shared" si="141"/>
        <v>0</v>
      </c>
      <c r="AL297" s="104">
        <f t="shared" si="141"/>
        <v>0</v>
      </c>
      <c r="AM297" s="104">
        <f t="shared" si="141"/>
        <v>0</v>
      </c>
      <c r="AN297" s="104">
        <f t="shared" si="141"/>
        <v>0</v>
      </c>
      <c r="AO297" s="104">
        <f t="shared" si="141"/>
        <v>0</v>
      </c>
      <c r="AP297" s="104">
        <f t="shared" si="141"/>
        <v>0</v>
      </c>
      <c r="AQ297" s="104">
        <f t="shared" si="141"/>
        <v>0</v>
      </c>
      <c r="AR297" s="104">
        <f t="shared" si="141"/>
        <v>0</v>
      </c>
      <c r="AS297" s="104">
        <f t="shared" si="141"/>
        <v>0</v>
      </c>
      <c r="AT297" s="104">
        <f t="shared" si="141"/>
        <v>0</v>
      </c>
    </row>
    <row r="298" spans="1:46" ht="30" hidden="1" customHeight="1" x14ac:dyDescent="0.25">
      <c r="A298" s="105"/>
      <c r="B298" s="106"/>
      <c r="C298" s="107"/>
      <c r="D298" s="108"/>
      <c r="E298" s="108"/>
      <c r="F298" s="113"/>
      <c r="G298" s="113"/>
      <c r="H298" s="111">
        <f t="shared" si="135"/>
        <v>0</v>
      </c>
      <c r="I298" s="112"/>
      <c r="J298" s="112"/>
      <c r="K298" s="112"/>
      <c r="L298" s="250"/>
      <c r="M298" s="251"/>
      <c r="N298" s="252"/>
      <c r="P298" s="249"/>
      <c r="Q298" s="104">
        <f t="shared" ref="Q298:AT298" si="142">IF(Q$32&lt;$I298,0,IF(Q$32=$I298,$H298,IF(Q$32&gt;((($J298-1)*$K298)+$I298),0,IF(ROUND((Q$32-$I298)/$K298,0)=ROUND((Q$32-$I298)/$K298,1),$H298,0))))</f>
        <v>0</v>
      </c>
      <c r="R298" s="104">
        <f t="shared" si="142"/>
        <v>0</v>
      </c>
      <c r="S298" s="104">
        <f t="shared" si="142"/>
        <v>0</v>
      </c>
      <c r="T298" s="104">
        <f t="shared" si="142"/>
        <v>0</v>
      </c>
      <c r="U298" s="104">
        <f t="shared" si="142"/>
        <v>0</v>
      </c>
      <c r="V298" s="104">
        <f t="shared" si="142"/>
        <v>0</v>
      </c>
      <c r="W298" s="104">
        <f t="shared" si="142"/>
        <v>0</v>
      </c>
      <c r="X298" s="104">
        <f t="shared" si="142"/>
        <v>0</v>
      </c>
      <c r="Y298" s="104">
        <f t="shared" si="142"/>
        <v>0</v>
      </c>
      <c r="Z298" s="104">
        <f t="shared" si="142"/>
        <v>0</v>
      </c>
      <c r="AA298" s="104">
        <f t="shared" si="142"/>
        <v>0</v>
      </c>
      <c r="AB298" s="104">
        <f t="shared" si="142"/>
        <v>0</v>
      </c>
      <c r="AC298" s="104">
        <f t="shared" si="142"/>
        <v>0</v>
      </c>
      <c r="AD298" s="104">
        <f t="shared" si="142"/>
        <v>0</v>
      </c>
      <c r="AE298" s="104">
        <f t="shared" si="142"/>
        <v>0</v>
      </c>
      <c r="AF298" s="104">
        <f t="shared" si="142"/>
        <v>0</v>
      </c>
      <c r="AG298" s="104">
        <f t="shared" si="142"/>
        <v>0</v>
      </c>
      <c r="AH298" s="104">
        <f t="shared" si="142"/>
        <v>0</v>
      </c>
      <c r="AI298" s="104">
        <f t="shared" si="142"/>
        <v>0</v>
      </c>
      <c r="AJ298" s="104">
        <f t="shared" si="142"/>
        <v>0</v>
      </c>
      <c r="AK298" s="104">
        <f t="shared" si="142"/>
        <v>0</v>
      </c>
      <c r="AL298" s="104">
        <f t="shared" si="142"/>
        <v>0</v>
      </c>
      <c r="AM298" s="104">
        <f t="shared" si="142"/>
        <v>0</v>
      </c>
      <c r="AN298" s="104">
        <f t="shared" si="142"/>
        <v>0</v>
      </c>
      <c r="AO298" s="104">
        <f t="shared" si="142"/>
        <v>0</v>
      </c>
      <c r="AP298" s="104">
        <f t="shared" si="142"/>
        <v>0</v>
      </c>
      <c r="AQ298" s="104">
        <f t="shared" si="142"/>
        <v>0</v>
      </c>
      <c r="AR298" s="104">
        <f t="shared" si="142"/>
        <v>0</v>
      </c>
      <c r="AS298" s="104">
        <f t="shared" si="142"/>
        <v>0</v>
      </c>
      <c r="AT298" s="104">
        <f t="shared" si="142"/>
        <v>0</v>
      </c>
    </row>
    <row r="299" spans="1:46" ht="30" hidden="1" customHeight="1" x14ac:dyDescent="0.25">
      <c r="A299" s="115"/>
      <c r="B299" s="106"/>
      <c r="C299" s="107"/>
      <c r="D299" s="108"/>
      <c r="E299" s="108"/>
      <c r="F299" s="113"/>
      <c r="G299" s="113"/>
      <c r="H299" s="111">
        <f t="shared" si="135"/>
        <v>0</v>
      </c>
      <c r="I299" s="112"/>
      <c r="J299" s="112"/>
      <c r="K299" s="112"/>
      <c r="L299" s="250"/>
      <c r="M299" s="251"/>
      <c r="N299" s="252"/>
      <c r="P299" s="249"/>
      <c r="Q299" s="104">
        <f t="shared" ref="Q299:AT299" si="143">IF(Q$32&lt;$I299,0,IF(Q$32=$I299,$H299,IF(Q$32&gt;((($J299-1)*$K299)+$I299),0,IF(ROUND((Q$32-$I299)/$K299,0)=ROUND((Q$32-$I299)/$K299,1),$H299,0))))</f>
        <v>0</v>
      </c>
      <c r="R299" s="104">
        <f t="shared" si="143"/>
        <v>0</v>
      </c>
      <c r="S299" s="104">
        <f t="shared" si="143"/>
        <v>0</v>
      </c>
      <c r="T299" s="104">
        <f t="shared" si="143"/>
        <v>0</v>
      </c>
      <c r="U299" s="104">
        <f t="shared" si="143"/>
        <v>0</v>
      </c>
      <c r="V299" s="104">
        <f t="shared" si="143"/>
        <v>0</v>
      </c>
      <c r="W299" s="104">
        <f t="shared" si="143"/>
        <v>0</v>
      </c>
      <c r="X299" s="104">
        <f t="shared" si="143"/>
        <v>0</v>
      </c>
      <c r="Y299" s="104">
        <f t="shared" si="143"/>
        <v>0</v>
      </c>
      <c r="Z299" s="104">
        <f t="shared" si="143"/>
        <v>0</v>
      </c>
      <c r="AA299" s="104">
        <f t="shared" si="143"/>
        <v>0</v>
      </c>
      <c r="AB299" s="104">
        <f t="shared" si="143"/>
        <v>0</v>
      </c>
      <c r="AC299" s="104">
        <f t="shared" si="143"/>
        <v>0</v>
      </c>
      <c r="AD299" s="104">
        <f t="shared" si="143"/>
        <v>0</v>
      </c>
      <c r="AE299" s="104">
        <f t="shared" si="143"/>
        <v>0</v>
      </c>
      <c r="AF299" s="104">
        <f t="shared" si="143"/>
        <v>0</v>
      </c>
      <c r="AG299" s="104">
        <f t="shared" si="143"/>
        <v>0</v>
      </c>
      <c r="AH299" s="104">
        <f t="shared" si="143"/>
        <v>0</v>
      </c>
      <c r="AI299" s="104">
        <f t="shared" si="143"/>
        <v>0</v>
      </c>
      <c r="AJ299" s="104">
        <f t="shared" si="143"/>
        <v>0</v>
      </c>
      <c r="AK299" s="104">
        <f t="shared" si="143"/>
        <v>0</v>
      </c>
      <c r="AL299" s="104">
        <f t="shared" si="143"/>
        <v>0</v>
      </c>
      <c r="AM299" s="104">
        <f t="shared" si="143"/>
        <v>0</v>
      </c>
      <c r="AN299" s="104">
        <f t="shared" si="143"/>
        <v>0</v>
      </c>
      <c r="AO299" s="104">
        <f t="shared" si="143"/>
        <v>0</v>
      </c>
      <c r="AP299" s="104">
        <f t="shared" si="143"/>
        <v>0</v>
      </c>
      <c r="AQ299" s="104">
        <f t="shared" si="143"/>
        <v>0</v>
      </c>
      <c r="AR299" s="104">
        <f t="shared" si="143"/>
        <v>0</v>
      </c>
      <c r="AS299" s="104">
        <f t="shared" si="143"/>
        <v>0</v>
      </c>
      <c r="AT299" s="104">
        <f t="shared" si="143"/>
        <v>0</v>
      </c>
    </row>
    <row r="300" spans="1:46" ht="30" hidden="1" customHeight="1" x14ac:dyDescent="0.25">
      <c r="A300" s="105"/>
      <c r="B300" s="106"/>
      <c r="C300" s="107"/>
      <c r="D300" s="108"/>
      <c r="E300" s="116"/>
      <c r="F300" s="113"/>
      <c r="G300" s="113"/>
      <c r="H300" s="111">
        <f t="shared" si="135"/>
        <v>0</v>
      </c>
      <c r="I300" s="112"/>
      <c r="J300" s="112"/>
      <c r="K300" s="112"/>
      <c r="L300" s="250"/>
      <c r="M300" s="251"/>
      <c r="N300" s="252"/>
      <c r="P300" s="249"/>
      <c r="Q300" s="104">
        <f t="shared" ref="Q300:AT300" si="144">IF(Q$32&lt;$I300,0,IF(Q$32=$I300,$H300,IF(Q$32&gt;((($J300-1)*$K300)+$I300),0,IF(ROUND((Q$32-$I300)/$K300,0)=ROUND((Q$32-$I300)/$K300,1),$H300,0))))</f>
        <v>0</v>
      </c>
      <c r="R300" s="104">
        <f t="shared" si="144"/>
        <v>0</v>
      </c>
      <c r="S300" s="104">
        <f t="shared" si="144"/>
        <v>0</v>
      </c>
      <c r="T300" s="104">
        <f t="shared" si="144"/>
        <v>0</v>
      </c>
      <c r="U300" s="104">
        <f t="shared" si="144"/>
        <v>0</v>
      </c>
      <c r="V300" s="104">
        <f t="shared" si="144"/>
        <v>0</v>
      </c>
      <c r="W300" s="104">
        <f t="shared" si="144"/>
        <v>0</v>
      </c>
      <c r="X300" s="104">
        <f t="shared" si="144"/>
        <v>0</v>
      </c>
      <c r="Y300" s="104">
        <f t="shared" si="144"/>
        <v>0</v>
      </c>
      <c r="Z300" s="104">
        <f t="shared" si="144"/>
        <v>0</v>
      </c>
      <c r="AA300" s="104">
        <f t="shared" si="144"/>
        <v>0</v>
      </c>
      <c r="AB300" s="104">
        <f t="shared" si="144"/>
        <v>0</v>
      </c>
      <c r="AC300" s="104">
        <f t="shared" si="144"/>
        <v>0</v>
      </c>
      <c r="AD300" s="104">
        <f t="shared" si="144"/>
        <v>0</v>
      </c>
      <c r="AE300" s="104">
        <f t="shared" si="144"/>
        <v>0</v>
      </c>
      <c r="AF300" s="104">
        <f t="shared" si="144"/>
        <v>0</v>
      </c>
      <c r="AG300" s="104">
        <f t="shared" si="144"/>
        <v>0</v>
      </c>
      <c r="AH300" s="104">
        <f t="shared" si="144"/>
        <v>0</v>
      </c>
      <c r="AI300" s="104">
        <f t="shared" si="144"/>
        <v>0</v>
      </c>
      <c r="AJ300" s="104">
        <f t="shared" si="144"/>
        <v>0</v>
      </c>
      <c r="AK300" s="104">
        <f t="shared" si="144"/>
        <v>0</v>
      </c>
      <c r="AL300" s="104">
        <f t="shared" si="144"/>
        <v>0</v>
      </c>
      <c r="AM300" s="104">
        <f t="shared" si="144"/>
        <v>0</v>
      </c>
      <c r="AN300" s="104">
        <f t="shared" si="144"/>
        <v>0</v>
      </c>
      <c r="AO300" s="104">
        <f t="shared" si="144"/>
        <v>0</v>
      </c>
      <c r="AP300" s="104">
        <f t="shared" si="144"/>
        <v>0</v>
      </c>
      <c r="AQ300" s="104">
        <f t="shared" si="144"/>
        <v>0</v>
      </c>
      <c r="AR300" s="104">
        <f t="shared" si="144"/>
        <v>0</v>
      </c>
      <c r="AS300" s="104">
        <f t="shared" si="144"/>
        <v>0</v>
      </c>
      <c r="AT300" s="104">
        <f t="shared" si="144"/>
        <v>0</v>
      </c>
    </row>
    <row r="301" spans="1:46" ht="30" hidden="1" customHeight="1" x14ac:dyDescent="0.25">
      <c r="A301" s="105"/>
      <c r="B301" s="106"/>
      <c r="C301" s="107"/>
      <c r="D301" s="108"/>
      <c r="E301" s="108"/>
      <c r="F301" s="113"/>
      <c r="G301" s="113"/>
      <c r="H301" s="111">
        <f t="shared" si="135"/>
        <v>0</v>
      </c>
      <c r="I301" s="112"/>
      <c r="J301" s="112"/>
      <c r="K301" s="112"/>
      <c r="L301" s="250"/>
      <c r="M301" s="251"/>
      <c r="N301" s="252"/>
      <c r="P301" s="249"/>
      <c r="Q301" s="104">
        <f t="shared" ref="Q301:AT301" si="145">IF(Q$32&lt;$I301,0,IF(Q$32=$I301,$H301,IF(Q$32&gt;((($J301-1)*$K301)+$I301),0,IF(ROUND((Q$32-$I301)/$K301,0)=ROUND((Q$32-$I301)/$K301,1),$H301,0))))</f>
        <v>0</v>
      </c>
      <c r="R301" s="104">
        <f t="shared" si="145"/>
        <v>0</v>
      </c>
      <c r="S301" s="104">
        <f t="shared" si="145"/>
        <v>0</v>
      </c>
      <c r="T301" s="104">
        <f t="shared" si="145"/>
        <v>0</v>
      </c>
      <c r="U301" s="104">
        <f t="shared" si="145"/>
        <v>0</v>
      </c>
      <c r="V301" s="104">
        <f t="shared" si="145"/>
        <v>0</v>
      </c>
      <c r="W301" s="104">
        <f t="shared" si="145"/>
        <v>0</v>
      </c>
      <c r="X301" s="104">
        <f t="shared" si="145"/>
        <v>0</v>
      </c>
      <c r="Y301" s="104">
        <f t="shared" si="145"/>
        <v>0</v>
      </c>
      <c r="Z301" s="104">
        <f t="shared" si="145"/>
        <v>0</v>
      </c>
      <c r="AA301" s="104">
        <f t="shared" si="145"/>
        <v>0</v>
      </c>
      <c r="AB301" s="104">
        <f t="shared" si="145"/>
        <v>0</v>
      </c>
      <c r="AC301" s="104">
        <f t="shared" si="145"/>
        <v>0</v>
      </c>
      <c r="AD301" s="104">
        <f t="shared" si="145"/>
        <v>0</v>
      </c>
      <c r="AE301" s="104">
        <f t="shared" si="145"/>
        <v>0</v>
      </c>
      <c r="AF301" s="104">
        <f t="shared" si="145"/>
        <v>0</v>
      </c>
      <c r="AG301" s="104">
        <f t="shared" si="145"/>
        <v>0</v>
      </c>
      <c r="AH301" s="104">
        <f t="shared" si="145"/>
        <v>0</v>
      </c>
      <c r="AI301" s="104">
        <f t="shared" si="145"/>
        <v>0</v>
      </c>
      <c r="AJ301" s="104">
        <f t="shared" si="145"/>
        <v>0</v>
      </c>
      <c r="AK301" s="104">
        <f t="shared" si="145"/>
        <v>0</v>
      </c>
      <c r="AL301" s="104">
        <f t="shared" si="145"/>
        <v>0</v>
      </c>
      <c r="AM301" s="104">
        <f t="shared" si="145"/>
        <v>0</v>
      </c>
      <c r="AN301" s="104">
        <f t="shared" si="145"/>
        <v>0</v>
      </c>
      <c r="AO301" s="104">
        <f t="shared" si="145"/>
        <v>0</v>
      </c>
      <c r="AP301" s="104">
        <f t="shared" si="145"/>
        <v>0</v>
      </c>
      <c r="AQ301" s="104">
        <f t="shared" si="145"/>
        <v>0</v>
      </c>
      <c r="AR301" s="104">
        <f t="shared" si="145"/>
        <v>0</v>
      </c>
      <c r="AS301" s="104">
        <f t="shared" si="145"/>
        <v>0</v>
      </c>
      <c r="AT301" s="104">
        <f t="shared" si="145"/>
        <v>0</v>
      </c>
    </row>
    <row r="302" spans="1:46" ht="30" hidden="1" customHeight="1" x14ac:dyDescent="0.25">
      <c r="A302" s="105"/>
      <c r="B302" s="106"/>
      <c r="C302" s="107"/>
      <c r="D302" s="108"/>
      <c r="E302" s="108"/>
      <c r="F302" s="113"/>
      <c r="G302" s="113"/>
      <c r="H302" s="111">
        <f t="shared" si="135"/>
        <v>0</v>
      </c>
      <c r="I302" s="112"/>
      <c r="J302" s="112"/>
      <c r="K302" s="112"/>
      <c r="L302" s="250"/>
      <c r="M302" s="251"/>
      <c r="N302" s="252"/>
      <c r="P302" s="249"/>
      <c r="Q302" s="104">
        <f t="shared" ref="Q302:AT302" si="146">IF(Q$32&lt;$I302,0,IF(Q$32=$I302,$H302,IF(Q$32&gt;((($J302-1)*$K302)+$I302),0,IF(ROUND((Q$32-$I302)/$K302,0)=ROUND((Q$32-$I302)/$K302,1),$H302,0))))</f>
        <v>0</v>
      </c>
      <c r="R302" s="104">
        <f t="shared" si="146"/>
        <v>0</v>
      </c>
      <c r="S302" s="104">
        <f t="shared" si="146"/>
        <v>0</v>
      </c>
      <c r="T302" s="104">
        <f t="shared" si="146"/>
        <v>0</v>
      </c>
      <c r="U302" s="104">
        <f t="shared" si="146"/>
        <v>0</v>
      </c>
      <c r="V302" s="104">
        <f t="shared" si="146"/>
        <v>0</v>
      </c>
      <c r="W302" s="104">
        <f t="shared" si="146"/>
        <v>0</v>
      </c>
      <c r="X302" s="104">
        <f t="shared" si="146"/>
        <v>0</v>
      </c>
      <c r="Y302" s="104">
        <f t="shared" si="146"/>
        <v>0</v>
      </c>
      <c r="Z302" s="104">
        <f t="shared" si="146"/>
        <v>0</v>
      </c>
      <c r="AA302" s="104">
        <f t="shared" si="146"/>
        <v>0</v>
      </c>
      <c r="AB302" s="104">
        <f t="shared" si="146"/>
        <v>0</v>
      </c>
      <c r="AC302" s="104">
        <f t="shared" si="146"/>
        <v>0</v>
      </c>
      <c r="AD302" s="104">
        <f t="shared" si="146"/>
        <v>0</v>
      </c>
      <c r="AE302" s="104">
        <f t="shared" si="146"/>
        <v>0</v>
      </c>
      <c r="AF302" s="104">
        <f t="shared" si="146"/>
        <v>0</v>
      </c>
      <c r="AG302" s="104">
        <f t="shared" si="146"/>
        <v>0</v>
      </c>
      <c r="AH302" s="104">
        <f t="shared" si="146"/>
        <v>0</v>
      </c>
      <c r="AI302" s="104">
        <f t="shared" si="146"/>
        <v>0</v>
      </c>
      <c r="AJ302" s="104">
        <f t="shared" si="146"/>
        <v>0</v>
      </c>
      <c r="AK302" s="104">
        <f t="shared" si="146"/>
        <v>0</v>
      </c>
      <c r="AL302" s="104">
        <f t="shared" si="146"/>
        <v>0</v>
      </c>
      <c r="AM302" s="104">
        <f t="shared" si="146"/>
        <v>0</v>
      </c>
      <c r="AN302" s="104">
        <f t="shared" si="146"/>
        <v>0</v>
      </c>
      <c r="AO302" s="104">
        <f t="shared" si="146"/>
        <v>0</v>
      </c>
      <c r="AP302" s="104">
        <f t="shared" si="146"/>
        <v>0</v>
      </c>
      <c r="AQ302" s="104">
        <f t="shared" si="146"/>
        <v>0</v>
      </c>
      <c r="AR302" s="104">
        <f t="shared" si="146"/>
        <v>0</v>
      </c>
      <c r="AS302" s="104">
        <f t="shared" si="146"/>
        <v>0</v>
      </c>
      <c r="AT302" s="104">
        <f t="shared" si="146"/>
        <v>0</v>
      </c>
    </row>
    <row r="303" spans="1:46" ht="30" hidden="1" customHeight="1" x14ac:dyDescent="0.25">
      <c r="A303" s="105"/>
      <c r="B303" s="106"/>
      <c r="C303" s="107"/>
      <c r="D303" s="108"/>
      <c r="E303" s="108"/>
      <c r="F303" s="113"/>
      <c r="G303" s="113"/>
      <c r="H303" s="111">
        <f t="shared" si="135"/>
        <v>0</v>
      </c>
      <c r="I303" s="112"/>
      <c r="J303" s="112"/>
      <c r="K303" s="112"/>
      <c r="L303" s="250"/>
      <c r="M303" s="251"/>
      <c r="N303" s="252"/>
      <c r="P303" s="249"/>
      <c r="Q303" s="104">
        <f t="shared" ref="Q303:AT303" si="147">IF(Q$32&lt;$I303,0,IF(Q$32=$I303,$H303,IF(Q$32&gt;((($J303-1)*$K303)+$I303),0,IF(ROUND((Q$32-$I303)/$K303,0)=ROUND((Q$32-$I303)/$K303,1),$H303,0))))</f>
        <v>0</v>
      </c>
      <c r="R303" s="104">
        <f t="shared" si="147"/>
        <v>0</v>
      </c>
      <c r="S303" s="104">
        <f t="shared" si="147"/>
        <v>0</v>
      </c>
      <c r="T303" s="104">
        <f t="shared" si="147"/>
        <v>0</v>
      </c>
      <c r="U303" s="104">
        <f t="shared" si="147"/>
        <v>0</v>
      </c>
      <c r="V303" s="104">
        <f t="shared" si="147"/>
        <v>0</v>
      </c>
      <c r="W303" s="104">
        <f t="shared" si="147"/>
        <v>0</v>
      </c>
      <c r="X303" s="104">
        <f t="shared" si="147"/>
        <v>0</v>
      </c>
      <c r="Y303" s="104">
        <f t="shared" si="147"/>
        <v>0</v>
      </c>
      <c r="Z303" s="104">
        <f t="shared" si="147"/>
        <v>0</v>
      </c>
      <c r="AA303" s="104">
        <f t="shared" si="147"/>
        <v>0</v>
      </c>
      <c r="AB303" s="104">
        <f t="shared" si="147"/>
        <v>0</v>
      </c>
      <c r="AC303" s="104">
        <f t="shared" si="147"/>
        <v>0</v>
      </c>
      <c r="AD303" s="104">
        <f t="shared" si="147"/>
        <v>0</v>
      </c>
      <c r="AE303" s="104">
        <f t="shared" si="147"/>
        <v>0</v>
      </c>
      <c r="AF303" s="104">
        <f t="shared" si="147"/>
        <v>0</v>
      </c>
      <c r="AG303" s="104">
        <f t="shared" si="147"/>
        <v>0</v>
      </c>
      <c r="AH303" s="104">
        <f t="shared" si="147"/>
        <v>0</v>
      </c>
      <c r="AI303" s="104">
        <f t="shared" si="147"/>
        <v>0</v>
      </c>
      <c r="AJ303" s="104">
        <f t="shared" si="147"/>
        <v>0</v>
      </c>
      <c r="AK303" s="104">
        <f t="shared" si="147"/>
        <v>0</v>
      </c>
      <c r="AL303" s="104">
        <f t="shared" si="147"/>
        <v>0</v>
      </c>
      <c r="AM303" s="104">
        <f t="shared" si="147"/>
        <v>0</v>
      </c>
      <c r="AN303" s="104">
        <f t="shared" si="147"/>
        <v>0</v>
      </c>
      <c r="AO303" s="104">
        <f t="shared" si="147"/>
        <v>0</v>
      </c>
      <c r="AP303" s="104">
        <f t="shared" si="147"/>
        <v>0</v>
      </c>
      <c r="AQ303" s="104">
        <f t="shared" si="147"/>
        <v>0</v>
      </c>
      <c r="AR303" s="104">
        <f t="shared" si="147"/>
        <v>0</v>
      </c>
      <c r="AS303" s="104">
        <f t="shared" si="147"/>
        <v>0</v>
      </c>
      <c r="AT303" s="104">
        <f t="shared" si="147"/>
        <v>0</v>
      </c>
    </row>
    <row r="304" spans="1:46" ht="30" hidden="1" customHeight="1" x14ac:dyDescent="0.25">
      <c r="A304" s="105"/>
      <c r="B304" s="106"/>
      <c r="C304" s="107"/>
      <c r="D304" s="108"/>
      <c r="E304" s="108"/>
      <c r="F304" s="113"/>
      <c r="G304" s="113"/>
      <c r="H304" s="111">
        <f t="shared" si="135"/>
        <v>0</v>
      </c>
      <c r="I304" s="112"/>
      <c r="J304" s="112"/>
      <c r="K304" s="112"/>
      <c r="L304" s="250"/>
      <c r="M304" s="251"/>
      <c r="N304" s="252"/>
      <c r="P304" s="249"/>
      <c r="Q304" s="104">
        <f t="shared" ref="Q304:AT304" si="148">IF(Q$32&lt;$I304,0,IF(Q$32=$I304,$H304,IF(Q$32&gt;((($J304-1)*$K304)+$I304),0,IF(ROUND((Q$32-$I304)/$K304,0)=ROUND((Q$32-$I304)/$K304,1),$H304,0))))</f>
        <v>0</v>
      </c>
      <c r="R304" s="104">
        <f t="shared" si="148"/>
        <v>0</v>
      </c>
      <c r="S304" s="104">
        <f t="shared" si="148"/>
        <v>0</v>
      </c>
      <c r="T304" s="104">
        <f t="shared" si="148"/>
        <v>0</v>
      </c>
      <c r="U304" s="104">
        <f t="shared" si="148"/>
        <v>0</v>
      </c>
      <c r="V304" s="104">
        <f t="shared" si="148"/>
        <v>0</v>
      </c>
      <c r="W304" s="104">
        <f t="shared" si="148"/>
        <v>0</v>
      </c>
      <c r="X304" s="104">
        <f t="shared" si="148"/>
        <v>0</v>
      </c>
      <c r="Y304" s="104">
        <f t="shared" si="148"/>
        <v>0</v>
      </c>
      <c r="Z304" s="104">
        <f t="shared" si="148"/>
        <v>0</v>
      </c>
      <c r="AA304" s="104">
        <f t="shared" si="148"/>
        <v>0</v>
      </c>
      <c r="AB304" s="104">
        <f t="shared" si="148"/>
        <v>0</v>
      </c>
      <c r="AC304" s="104">
        <f t="shared" si="148"/>
        <v>0</v>
      </c>
      <c r="AD304" s="104">
        <f t="shared" si="148"/>
        <v>0</v>
      </c>
      <c r="AE304" s="104">
        <f t="shared" si="148"/>
        <v>0</v>
      </c>
      <c r="AF304" s="104">
        <f t="shared" si="148"/>
        <v>0</v>
      </c>
      <c r="AG304" s="104">
        <f t="shared" si="148"/>
        <v>0</v>
      </c>
      <c r="AH304" s="104">
        <f t="shared" si="148"/>
        <v>0</v>
      </c>
      <c r="AI304" s="104">
        <f t="shared" si="148"/>
        <v>0</v>
      </c>
      <c r="AJ304" s="104">
        <f t="shared" si="148"/>
        <v>0</v>
      </c>
      <c r="AK304" s="104">
        <f t="shared" si="148"/>
        <v>0</v>
      </c>
      <c r="AL304" s="104">
        <f t="shared" si="148"/>
        <v>0</v>
      </c>
      <c r="AM304" s="104">
        <f t="shared" si="148"/>
        <v>0</v>
      </c>
      <c r="AN304" s="104">
        <f t="shared" si="148"/>
        <v>0</v>
      </c>
      <c r="AO304" s="104">
        <f t="shared" si="148"/>
        <v>0</v>
      </c>
      <c r="AP304" s="104">
        <f t="shared" si="148"/>
        <v>0</v>
      </c>
      <c r="AQ304" s="104">
        <f t="shared" si="148"/>
        <v>0</v>
      </c>
      <c r="AR304" s="104">
        <f t="shared" si="148"/>
        <v>0</v>
      </c>
      <c r="AS304" s="104">
        <f t="shared" si="148"/>
        <v>0</v>
      </c>
      <c r="AT304" s="104">
        <f t="shared" si="148"/>
        <v>0</v>
      </c>
    </row>
    <row r="305" spans="1:46" ht="30" hidden="1" customHeight="1" x14ac:dyDescent="0.25">
      <c r="A305" s="105"/>
      <c r="B305" s="106"/>
      <c r="C305" s="107"/>
      <c r="D305" s="108"/>
      <c r="E305" s="109"/>
      <c r="F305" s="113"/>
      <c r="G305" s="113"/>
      <c r="H305" s="111">
        <f t="shared" si="135"/>
        <v>0</v>
      </c>
      <c r="I305" s="112"/>
      <c r="J305" s="112"/>
      <c r="K305" s="112"/>
      <c r="L305" s="250"/>
      <c r="M305" s="251"/>
      <c r="N305" s="252"/>
      <c r="P305" s="249"/>
      <c r="Q305" s="104">
        <f t="shared" ref="Q305:AT305" si="149">IF(Q$32&lt;$I305,0,IF(Q$32=$I305,$H305,IF(Q$32&gt;((($J305-1)*$K305)+$I305),0,IF(ROUND((Q$32-$I305)/$K305,0)=ROUND((Q$32-$I305)/$K305,1),$H305,0))))</f>
        <v>0</v>
      </c>
      <c r="R305" s="104">
        <f t="shared" si="149"/>
        <v>0</v>
      </c>
      <c r="S305" s="104">
        <f t="shared" si="149"/>
        <v>0</v>
      </c>
      <c r="T305" s="104">
        <f t="shared" si="149"/>
        <v>0</v>
      </c>
      <c r="U305" s="104">
        <f t="shared" si="149"/>
        <v>0</v>
      </c>
      <c r="V305" s="104">
        <f t="shared" si="149"/>
        <v>0</v>
      </c>
      <c r="W305" s="104">
        <f t="shared" si="149"/>
        <v>0</v>
      </c>
      <c r="X305" s="104">
        <f t="shared" si="149"/>
        <v>0</v>
      </c>
      <c r="Y305" s="104">
        <f t="shared" si="149"/>
        <v>0</v>
      </c>
      <c r="Z305" s="104">
        <f t="shared" si="149"/>
        <v>0</v>
      </c>
      <c r="AA305" s="104">
        <f t="shared" si="149"/>
        <v>0</v>
      </c>
      <c r="AB305" s="104">
        <f t="shared" si="149"/>
        <v>0</v>
      </c>
      <c r="AC305" s="104">
        <f t="shared" si="149"/>
        <v>0</v>
      </c>
      <c r="AD305" s="104">
        <f t="shared" si="149"/>
        <v>0</v>
      </c>
      <c r="AE305" s="104">
        <f t="shared" si="149"/>
        <v>0</v>
      </c>
      <c r="AF305" s="104">
        <f t="shared" si="149"/>
        <v>0</v>
      </c>
      <c r="AG305" s="104">
        <f t="shared" si="149"/>
        <v>0</v>
      </c>
      <c r="AH305" s="104">
        <f t="shared" si="149"/>
        <v>0</v>
      </c>
      <c r="AI305" s="104">
        <f t="shared" si="149"/>
        <v>0</v>
      </c>
      <c r="AJ305" s="104">
        <f t="shared" si="149"/>
        <v>0</v>
      </c>
      <c r="AK305" s="104">
        <f t="shared" si="149"/>
        <v>0</v>
      </c>
      <c r="AL305" s="104">
        <f t="shared" si="149"/>
        <v>0</v>
      </c>
      <c r="AM305" s="104">
        <f t="shared" si="149"/>
        <v>0</v>
      </c>
      <c r="AN305" s="104">
        <f t="shared" si="149"/>
        <v>0</v>
      </c>
      <c r="AO305" s="104">
        <f t="shared" si="149"/>
        <v>0</v>
      </c>
      <c r="AP305" s="104">
        <f t="shared" si="149"/>
        <v>0</v>
      </c>
      <c r="AQ305" s="104">
        <f t="shared" si="149"/>
        <v>0</v>
      </c>
      <c r="AR305" s="104">
        <f t="shared" si="149"/>
        <v>0</v>
      </c>
      <c r="AS305" s="104">
        <f t="shared" si="149"/>
        <v>0</v>
      </c>
      <c r="AT305" s="104">
        <f t="shared" si="149"/>
        <v>0</v>
      </c>
    </row>
    <row r="306" spans="1:46" ht="30" hidden="1" customHeight="1" x14ac:dyDescent="0.25">
      <c r="A306" s="105"/>
      <c r="B306" s="106"/>
      <c r="C306" s="107"/>
      <c r="D306" s="108"/>
      <c r="E306" s="108"/>
      <c r="F306" s="113"/>
      <c r="G306" s="113"/>
      <c r="H306" s="111">
        <f t="shared" si="135"/>
        <v>0</v>
      </c>
      <c r="I306" s="112"/>
      <c r="J306" s="112"/>
      <c r="K306" s="112"/>
      <c r="L306" s="250"/>
      <c r="M306" s="251"/>
      <c r="N306" s="252"/>
      <c r="P306" s="249"/>
      <c r="Q306" s="104">
        <f t="shared" ref="Q306:AT306" si="150">IF(Q$32&lt;$I306,0,IF(Q$32=$I306,$H306,IF(Q$32&gt;((($J306-1)*$K306)+$I306),0,IF(ROUND((Q$32-$I306)/$K306,0)=ROUND((Q$32-$I306)/$K306,1),$H306,0))))</f>
        <v>0</v>
      </c>
      <c r="R306" s="104">
        <f t="shared" si="150"/>
        <v>0</v>
      </c>
      <c r="S306" s="104">
        <f t="shared" si="150"/>
        <v>0</v>
      </c>
      <c r="T306" s="104">
        <f t="shared" si="150"/>
        <v>0</v>
      </c>
      <c r="U306" s="104">
        <f t="shared" si="150"/>
        <v>0</v>
      </c>
      <c r="V306" s="104">
        <f t="shared" si="150"/>
        <v>0</v>
      </c>
      <c r="W306" s="104">
        <f t="shared" si="150"/>
        <v>0</v>
      </c>
      <c r="X306" s="104">
        <f t="shared" si="150"/>
        <v>0</v>
      </c>
      <c r="Y306" s="104">
        <f t="shared" si="150"/>
        <v>0</v>
      </c>
      <c r="Z306" s="104">
        <f t="shared" si="150"/>
        <v>0</v>
      </c>
      <c r="AA306" s="104">
        <f t="shared" si="150"/>
        <v>0</v>
      </c>
      <c r="AB306" s="104">
        <f t="shared" si="150"/>
        <v>0</v>
      </c>
      <c r="AC306" s="104">
        <f t="shared" si="150"/>
        <v>0</v>
      </c>
      <c r="AD306" s="104">
        <f t="shared" si="150"/>
        <v>0</v>
      </c>
      <c r="AE306" s="104">
        <f t="shared" si="150"/>
        <v>0</v>
      </c>
      <c r="AF306" s="104">
        <f t="shared" si="150"/>
        <v>0</v>
      </c>
      <c r="AG306" s="104">
        <f t="shared" si="150"/>
        <v>0</v>
      </c>
      <c r="AH306" s="104">
        <f t="shared" si="150"/>
        <v>0</v>
      </c>
      <c r="AI306" s="104">
        <f t="shared" si="150"/>
        <v>0</v>
      </c>
      <c r="AJ306" s="104">
        <f t="shared" si="150"/>
        <v>0</v>
      </c>
      <c r="AK306" s="104">
        <f t="shared" si="150"/>
        <v>0</v>
      </c>
      <c r="AL306" s="104">
        <f t="shared" si="150"/>
        <v>0</v>
      </c>
      <c r="AM306" s="104">
        <f t="shared" si="150"/>
        <v>0</v>
      </c>
      <c r="AN306" s="104">
        <f t="shared" si="150"/>
        <v>0</v>
      </c>
      <c r="AO306" s="104">
        <f t="shared" si="150"/>
        <v>0</v>
      </c>
      <c r="AP306" s="104">
        <f t="shared" si="150"/>
        <v>0</v>
      </c>
      <c r="AQ306" s="104">
        <f t="shared" si="150"/>
        <v>0</v>
      </c>
      <c r="AR306" s="104">
        <f t="shared" si="150"/>
        <v>0</v>
      </c>
      <c r="AS306" s="104">
        <f t="shared" si="150"/>
        <v>0</v>
      </c>
      <c r="AT306" s="104">
        <f t="shared" si="150"/>
        <v>0</v>
      </c>
    </row>
    <row r="307" spans="1:46" ht="30" hidden="1" customHeight="1" x14ac:dyDescent="0.25">
      <c r="A307" s="117"/>
      <c r="B307" s="118"/>
      <c r="C307" s="119"/>
      <c r="D307" s="120"/>
      <c r="E307" s="120"/>
      <c r="F307" s="121"/>
      <c r="G307" s="121"/>
      <c r="H307" s="122">
        <f t="shared" si="135"/>
        <v>0</v>
      </c>
      <c r="I307" s="123"/>
      <c r="J307" s="123"/>
      <c r="K307" s="123"/>
      <c r="L307" s="253"/>
      <c r="M307" s="254"/>
      <c r="N307" s="255"/>
      <c r="P307" s="249"/>
      <c r="Q307" s="104">
        <f t="shared" ref="Q307:AT307" si="151">IF(Q$32&lt;$I307,0,IF(Q$32=$I307,$H307,IF(Q$32&gt;((($J307-1)*$K307)+$I307),0,IF(ROUND((Q$32-$I307)/$K307,0)=ROUND((Q$32-$I307)/$K307,1),$H307,0))))</f>
        <v>0</v>
      </c>
      <c r="R307" s="104">
        <f t="shared" si="151"/>
        <v>0</v>
      </c>
      <c r="S307" s="104">
        <f t="shared" si="151"/>
        <v>0</v>
      </c>
      <c r="T307" s="104">
        <f t="shared" si="151"/>
        <v>0</v>
      </c>
      <c r="U307" s="104">
        <f t="shared" si="151"/>
        <v>0</v>
      </c>
      <c r="V307" s="104">
        <f t="shared" si="151"/>
        <v>0</v>
      </c>
      <c r="W307" s="104">
        <f t="shared" si="151"/>
        <v>0</v>
      </c>
      <c r="X307" s="104">
        <f t="shared" si="151"/>
        <v>0</v>
      </c>
      <c r="Y307" s="104">
        <f t="shared" si="151"/>
        <v>0</v>
      </c>
      <c r="Z307" s="104">
        <f t="shared" si="151"/>
        <v>0</v>
      </c>
      <c r="AA307" s="104">
        <f t="shared" si="151"/>
        <v>0</v>
      </c>
      <c r="AB307" s="104">
        <f t="shared" si="151"/>
        <v>0</v>
      </c>
      <c r="AC307" s="104">
        <f t="shared" si="151"/>
        <v>0</v>
      </c>
      <c r="AD307" s="104">
        <f t="shared" si="151"/>
        <v>0</v>
      </c>
      <c r="AE307" s="104">
        <f t="shared" si="151"/>
        <v>0</v>
      </c>
      <c r="AF307" s="104">
        <f t="shared" si="151"/>
        <v>0</v>
      </c>
      <c r="AG307" s="104">
        <f t="shared" si="151"/>
        <v>0</v>
      </c>
      <c r="AH307" s="104">
        <f t="shared" si="151"/>
        <v>0</v>
      </c>
      <c r="AI307" s="104">
        <f t="shared" si="151"/>
        <v>0</v>
      </c>
      <c r="AJ307" s="104">
        <f t="shared" si="151"/>
        <v>0</v>
      </c>
      <c r="AK307" s="104">
        <f t="shared" si="151"/>
        <v>0</v>
      </c>
      <c r="AL307" s="104">
        <f t="shared" si="151"/>
        <v>0</v>
      </c>
      <c r="AM307" s="104">
        <f t="shared" si="151"/>
        <v>0</v>
      </c>
      <c r="AN307" s="104">
        <f t="shared" si="151"/>
        <v>0</v>
      </c>
      <c r="AO307" s="104">
        <f t="shared" si="151"/>
        <v>0</v>
      </c>
      <c r="AP307" s="104">
        <f t="shared" si="151"/>
        <v>0</v>
      </c>
      <c r="AQ307" s="104">
        <f t="shared" si="151"/>
        <v>0</v>
      </c>
      <c r="AR307" s="104">
        <f t="shared" si="151"/>
        <v>0</v>
      </c>
      <c r="AS307" s="104">
        <f t="shared" si="151"/>
        <v>0</v>
      </c>
      <c r="AT307" s="104">
        <f t="shared" si="151"/>
        <v>0</v>
      </c>
    </row>
    <row r="308" spans="1:46" ht="30" hidden="1" customHeight="1" x14ac:dyDescent="0.25">
      <c r="P308" s="124" t="s">
        <v>53</v>
      </c>
      <c r="Q308" s="104">
        <f t="shared" ref="Q308:AT308" si="152">SUM(Q292:Q307)</f>
        <v>0</v>
      </c>
      <c r="R308" s="104">
        <f t="shared" si="152"/>
        <v>0</v>
      </c>
      <c r="S308" s="104">
        <f t="shared" si="152"/>
        <v>0</v>
      </c>
      <c r="T308" s="104">
        <f t="shared" si="152"/>
        <v>0</v>
      </c>
      <c r="U308" s="104">
        <f t="shared" si="152"/>
        <v>0</v>
      </c>
      <c r="V308" s="104">
        <f t="shared" si="152"/>
        <v>0</v>
      </c>
      <c r="W308" s="104">
        <f t="shared" si="152"/>
        <v>0</v>
      </c>
      <c r="X308" s="104">
        <f t="shared" si="152"/>
        <v>0</v>
      </c>
      <c r="Y308" s="104">
        <f t="shared" si="152"/>
        <v>0</v>
      </c>
      <c r="Z308" s="104">
        <f t="shared" si="152"/>
        <v>0</v>
      </c>
      <c r="AA308" s="104">
        <f t="shared" si="152"/>
        <v>0</v>
      </c>
      <c r="AB308" s="104">
        <f t="shared" si="152"/>
        <v>0</v>
      </c>
      <c r="AC308" s="104">
        <f t="shared" si="152"/>
        <v>0</v>
      </c>
      <c r="AD308" s="104">
        <f t="shared" si="152"/>
        <v>0</v>
      </c>
      <c r="AE308" s="104">
        <f t="shared" si="152"/>
        <v>0</v>
      </c>
      <c r="AF308" s="104">
        <f t="shared" si="152"/>
        <v>0</v>
      </c>
      <c r="AG308" s="104">
        <f t="shared" si="152"/>
        <v>0</v>
      </c>
      <c r="AH308" s="104">
        <f t="shared" si="152"/>
        <v>0</v>
      </c>
      <c r="AI308" s="104">
        <f t="shared" si="152"/>
        <v>0</v>
      </c>
      <c r="AJ308" s="104">
        <f t="shared" si="152"/>
        <v>0</v>
      </c>
      <c r="AK308" s="104">
        <f t="shared" si="152"/>
        <v>0</v>
      </c>
      <c r="AL308" s="104">
        <f t="shared" si="152"/>
        <v>0</v>
      </c>
      <c r="AM308" s="104">
        <f t="shared" si="152"/>
        <v>0</v>
      </c>
      <c r="AN308" s="104">
        <f t="shared" si="152"/>
        <v>0</v>
      </c>
      <c r="AO308" s="104">
        <f t="shared" si="152"/>
        <v>0</v>
      </c>
      <c r="AP308" s="104">
        <f t="shared" si="152"/>
        <v>0</v>
      </c>
      <c r="AQ308" s="104">
        <f t="shared" si="152"/>
        <v>0</v>
      </c>
      <c r="AR308" s="104">
        <f t="shared" si="152"/>
        <v>0</v>
      </c>
      <c r="AS308" s="104">
        <f t="shared" si="152"/>
        <v>0</v>
      </c>
      <c r="AT308" s="104">
        <f t="shared" si="152"/>
        <v>0</v>
      </c>
    </row>
    <row r="309" spans="1:46" ht="14.25" hidden="1"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row>
    <row r="310" spans="1:46" ht="14.25" hidden="1" customHeight="1" x14ac:dyDescent="0.25"/>
    <row r="311" spans="1:46" ht="14.25" hidden="1" customHeight="1" x14ac:dyDescent="0.25"/>
    <row r="312" spans="1:46" ht="14.25" customHeight="1" x14ac:dyDescent="0.25"/>
    <row r="313" spans="1:46" ht="14.25" customHeight="1" x14ac:dyDescent="0.25"/>
    <row r="314" spans="1:46" ht="14.25" customHeight="1" x14ac:dyDescent="0.25"/>
    <row r="315" spans="1:46" ht="14.25" customHeight="1" x14ac:dyDescent="0.25"/>
    <row r="316" spans="1:46" ht="14.25" customHeight="1" x14ac:dyDescent="0.25"/>
    <row r="317" spans="1:46" ht="14.25" customHeight="1" x14ac:dyDescent="0.25"/>
    <row r="318" spans="1:46" ht="14.25" customHeight="1" x14ac:dyDescent="0.25"/>
    <row r="319" spans="1:46" ht="14.25" customHeight="1" x14ac:dyDescent="0.25"/>
    <row r="320" spans="1:46"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sheetData>
  <mergeCells count="212">
    <mergeCell ref="L225:N225"/>
    <mergeCell ref="L226:N226"/>
    <mergeCell ref="L227:N227"/>
    <mergeCell ref="L228:N228"/>
    <mergeCell ref="L300:N300"/>
    <mergeCell ref="L301:N301"/>
    <mergeCell ref="L293:N293"/>
    <mergeCell ref="L294:N294"/>
    <mergeCell ref="L295:N295"/>
    <mergeCell ref="L296:N296"/>
    <mergeCell ref="L297:N297"/>
    <mergeCell ref="L298:N298"/>
    <mergeCell ref="L299:N299"/>
    <mergeCell ref="L260:N260"/>
    <mergeCell ref="L261:N261"/>
    <mergeCell ref="L231:N231"/>
    <mergeCell ref="L232:N232"/>
    <mergeCell ref="L233:N233"/>
    <mergeCell ref="L256:N256"/>
    <mergeCell ref="L257:N257"/>
    <mergeCell ref="L258:N258"/>
    <mergeCell ref="L259:N259"/>
    <mergeCell ref="L71:N71"/>
    <mergeCell ref="L72:N72"/>
    <mergeCell ref="L73:N73"/>
    <mergeCell ref="L74:N74"/>
    <mergeCell ref="L85:N85"/>
    <mergeCell ref="L108:N108"/>
    <mergeCell ref="L109:N109"/>
    <mergeCell ref="L110:N110"/>
    <mergeCell ref="L111:N111"/>
    <mergeCell ref="L81:N81"/>
    <mergeCell ref="L154:N154"/>
    <mergeCell ref="L155:N155"/>
    <mergeCell ref="L156:N156"/>
    <mergeCell ref="L157:N157"/>
    <mergeCell ref="L182:N182"/>
    <mergeCell ref="L183:N183"/>
    <mergeCell ref="L184:N184"/>
    <mergeCell ref="L185:N185"/>
    <mergeCell ref="L186:N186"/>
    <mergeCell ref="L145:N145"/>
    <mergeCell ref="L146:N146"/>
    <mergeCell ref="L147:N147"/>
    <mergeCell ref="L148:N148"/>
    <mergeCell ref="L149:N149"/>
    <mergeCell ref="L150:N150"/>
    <mergeCell ref="L151:N151"/>
    <mergeCell ref="L152:N152"/>
    <mergeCell ref="L153:N153"/>
    <mergeCell ref="Q31:AT31"/>
    <mergeCell ref="L32:N32"/>
    <mergeCell ref="L33:N33"/>
    <mergeCell ref="L35:N35"/>
    <mergeCell ref="L36:N36"/>
    <mergeCell ref="L37:N37"/>
    <mergeCell ref="L38:N38"/>
    <mergeCell ref="L34:N34"/>
    <mergeCell ref="B2:H2"/>
    <mergeCell ref="B3:H3"/>
    <mergeCell ref="B4:H4"/>
    <mergeCell ref="B5:H5"/>
    <mergeCell ref="B6:H6"/>
    <mergeCell ref="B7:H7"/>
    <mergeCell ref="L7:M8"/>
    <mergeCell ref="B20:I20"/>
    <mergeCell ref="B21:I21"/>
    <mergeCell ref="L20:M20"/>
    <mergeCell ref="Q105:AT105"/>
    <mergeCell ref="Q142:AT142"/>
    <mergeCell ref="L143:N143"/>
    <mergeCell ref="L144:N144"/>
    <mergeCell ref="L43:N43"/>
    <mergeCell ref="L44:N44"/>
    <mergeCell ref="Q68:AT68"/>
    <mergeCell ref="L69:N69"/>
    <mergeCell ref="L70:N70"/>
    <mergeCell ref="L106:N106"/>
    <mergeCell ref="L107:N107"/>
    <mergeCell ref="L45:N45"/>
    <mergeCell ref="L46:N46"/>
    <mergeCell ref="L75:N75"/>
    <mergeCell ref="L76:N76"/>
    <mergeCell ref="L77:N77"/>
    <mergeCell ref="L78:N78"/>
    <mergeCell ref="L122:N122"/>
    <mergeCell ref="L82:N82"/>
    <mergeCell ref="L83:N83"/>
    <mergeCell ref="L84:N84"/>
    <mergeCell ref="P70:P85"/>
    <mergeCell ref="P107:P122"/>
    <mergeCell ref="P144:P159"/>
    <mergeCell ref="A51:K51"/>
    <mergeCell ref="B57:I57"/>
    <mergeCell ref="L57:M57"/>
    <mergeCell ref="B58:I58"/>
    <mergeCell ref="B59:I59"/>
    <mergeCell ref="B60:I60"/>
    <mergeCell ref="B8:H8"/>
    <mergeCell ref="B9:H9"/>
    <mergeCell ref="O9:P9"/>
    <mergeCell ref="B10:H10"/>
    <mergeCell ref="B11:H11"/>
    <mergeCell ref="A14:K14"/>
    <mergeCell ref="P33:P48"/>
    <mergeCell ref="L39:N39"/>
    <mergeCell ref="L40:N40"/>
    <mergeCell ref="L41:N41"/>
    <mergeCell ref="L42:N42"/>
    <mergeCell ref="B22:I22"/>
    <mergeCell ref="B23:I23"/>
    <mergeCell ref="L47:N47"/>
    <mergeCell ref="L48:N48"/>
    <mergeCell ref="B97:I97"/>
    <mergeCell ref="A125:K125"/>
    <mergeCell ref="B131:I131"/>
    <mergeCell ref="L131:M131"/>
    <mergeCell ref="B132:I132"/>
    <mergeCell ref="B133:I133"/>
    <mergeCell ref="B134:I134"/>
    <mergeCell ref="L79:N79"/>
    <mergeCell ref="L80:N80"/>
    <mergeCell ref="A88:K88"/>
    <mergeCell ref="B94:I94"/>
    <mergeCell ref="L94:M94"/>
    <mergeCell ref="B95:I95"/>
    <mergeCell ref="B96:I96"/>
    <mergeCell ref="L112:N112"/>
    <mergeCell ref="L113:N113"/>
    <mergeCell ref="L114:N114"/>
    <mergeCell ref="L115:N115"/>
    <mergeCell ref="L116:N116"/>
    <mergeCell ref="L117:N117"/>
    <mergeCell ref="L118:N118"/>
    <mergeCell ref="L119:N119"/>
    <mergeCell ref="L120:N120"/>
    <mergeCell ref="L121:N121"/>
    <mergeCell ref="B171:I171"/>
    <mergeCell ref="Q179:AT179"/>
    <mergeCell ref="L180:N180"/>
    <mergeCell ref="L181:N181"/>
    <mergeCell ref="L158:N158"/>
    <mergeCell ref="L159:N159"/>
    <mergeCell ref="A162:K162"/>
    <mergeCell ref="B168:I168"/>
    <mergeCell ref="L168:M168"/>
    <mergeCell ref="B169:I169"/>
    <mergeCell ref="B170:I170"/>
    <mergeCell ref="P181:P196"/>
    <mergeCell ref="L187:N187"/>
    <mergeCell ref="L188:N188"/>
    <mergeCell ref="B208:I208"/>
    <mergeCell ref="Q216:AT216"/>
    <mergeCell ref="L217:N217"/>
    <mergeCell ref="L218:N218"/>
    <mergeCell ref="L189:N189"/>
    <mergeCell ref="L190:N190"/>
    <mergeCell ref="A199:K199"/>
    <mergeCell ref="B205:I205"/>
    <mergeCell ref="L205:M205"/>
    <mergeCell ref="B206:I206"/>
    <mergeCell ref="B207:I207"/>
    <mergeCell ref="L191:N191"/>
    <mergeCell ref="L192:N192"/>
    <mergeCell ref="L193:N193"/>
    <mergeCell ref="L194:N194"/>
    <mergeCell ref="L195:N195"/>
    <mergeCell ref="L196:N196"/>
    <mergeCell ref="P218:P233"/>
    <mergeCell ref="L220:N220"/>
    <mergeCell ref="L221:N221"/>
    <mergeCell ref="L219:N219"/>
    <mergeCell ref="L222:N222"/>
    <mergeCell ref="L223:N223"/>
    <mergeCell ref="L224:N224"/>
    <mergeCell ref="B245:I245"/>
    <mergeCell ref="Q253:AT253"/>
    <mergeCell ref="L254:N254"/>
    <mergeCell ref="L255:N255"/>
    <mergeCell ref="L229:N229"/>
    <mergeCell ref="L230:N230"/>
    <mergeCell ref="A236:K236"/>
    <mergeCell ref="B242:I242"/>
    <mergeCell ref="L242:M242"/>
    <mergeCell ref="B243:I243"/>
    <mergeCell ref="B244:I244"/>
    <mergeCell ref="P255:P270"/>
    <mergeCell ref="L262:N262"/>
    <mergeCell ref="L263:N263"/>
    <mergeCell ref="L264:N264"/>
    <mergeCell ref="L265:N265"/>
    <mergeCell ref="L266:N266"/>
    <mergeCell ref="L267:N267"/>
    <mergeCell ref="L268:N268"/>
    <mergeCell ref="L269:N269"/>
    <mergeCell ref="L270:N270"/>
    <mergeCell ref="Q290:AT290"/>
    <mergeCell ref="L291:N291"/>
    <mergeCell ref="L292:N292"/>
    <mergeCell ref="L307:N307"/>
    <mergeCell ref="P292:P307"/>
    <mergeCell ref="L302:N302"/>
    <mergeCell ref="A273:K273"/>
    <mergeCell ref="B279:I279"/>
    <mergeCell ref="L279:M279"/>
    <mergeCell ref="B280:I280"/>
    <mergeCell ref="B281:I281"/>
    <mergeCell ref="L303:N303"/>
    <mergeCell ref="L304:N304"/>
    <mergeCell ref="L305:N305"/>
    <mergeCell ref="L306:N306"/>
    <mergeCell ref="B282:I282"/>
  </mergeCells>
  <hyperlinks>
    <hyperlink ref="K64" r:id="rId1" location=":~:text=Exclusion%20fencing%20seeks%20to%20eliminate,multiple%20species%20are%20being%20excluded." xr:uid="{00000000-0004-0000-0900-000000000000}"/>
    <hyperlink ref="K65" r:id="rId2" location=":~:text=The%20cost%20of%20the%20wildlife,Rd.%2F18th%20Concession%20Line." xr:uid="{00000000-0004-0000-0900-000001000000}"/>
    <hyperlink ref="K66" r:id="rId3" xr:uid="{00000000-0004-0000-0900-000002000000}"/>
  </hyperlinks>
  <pageMargins left="0.25" right="0.25"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T935"/>
  <sheetViews>
    <sheetView topLeftCell="A370" workbookViewId="0">
      <selection activeCell="A385" sqref="A385:XFD411"/>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8" width="11.42578125" customWidth="1"/>
    <col min="9" max="9" width="7.7109375" customWidth="1"/>
    <col min="10" max="10" width="10.85546875" customWidth="1"/>
    <col min="11" max="11" width="7.7109375" customWidth="1"/>
    <col min="12" max="12" width="13.5703125" customWidth="1"/>
    <col min="13" max="13" width="14.5703125" customWidth="1"/>
    <col min="14" max="16" width="13.5703125" customWidth="1"/>
    <col min="17" max="46" width="10.7109375" customWidth="1"/>
  </cols>
  <sheetData>
    <row r="1" spans="1:46" ht="14.25" customHeight="1" x14ac:dyDescent="0.25">
      <c r="A1" s="2" t="s">
        <v>570</v>
      </c>
    </row>
    <row r="2" spans="1:46" ht="15" customHeight="1" x14ac:dyDescent="0.25">
      <c r="A2" s="233" t="s">
        <v>21</v>
      </c>
      <c r="B2" s="323" t="s">
        <v>571</v>
      </c>
      <c r="C2" s="288"/>
      <c r="D2" s="288"/>
      <c r="E2" s="288"/>
      <c r="F2" s="288"/>
      <c r="G2" s="288"/>
      <c r="H2" s="288"/>
      <c r="I2" s="4"/>
      <c r="J2" s="5"/>
      <c r="K2" s="6"/>
      <c r="L2" s="204"/>
      <c r="M2" s="205"/>
      <c r="N2" s="205"/>
      <c r="O2" s="205"/>
      <c r="P2" s="6"/>
      <c r="Q2" s="6"/>
      <c r="R2" s="6"/>
    </row>
    <row r="3" spans="1:46" ht="15" customHeight="1" x14ac:dyDescent="0.25">
      <c r="A3" s="51" t="s">
        <v>22</v>
      </c>
      <c r="B3" s="322" t="s">
        <v>572</v>
      </c>
      <c r="C3" s="266"/>
      <c r="D3" s="266"/>
      <c r="E3" s="266"/>
      <c r="F3" s="266"/>
      <c r="G3" s="266"/>
      <c r="H3" s="266"/>
      <c r="I3" s="214"/>
      <c r="J3" s="9"/>
      <c r="K3" s="10"/>
      <c r="L3" s="10"/>
      <c r="M3" s="10"/>
      <c r="N3" s="10"/>
      <c r="O3" s="10"/>
      <c r="P3" s="6"/>
      <c r="Q3" s="6"/>
      <c r="R3" s="6"/>
    </row>
    <row r="4" spans="1:46" ht="56.25" customHeight="1" x14ac:dyDescent="0.25">
      <c r="A4" s="51" t="s">
        <v>23</v>
      </c>
      <c r="B4" s="290" t="s">
        <v>573</v>
      </c>
      <c r="C4" s="268"/>
      <c r="D4" s="268"/>
      <c r="E4" s="268"/>
      <c r="F4" s="268"/>
      <c r="G4" s="268"/>
      <c r="H4" s="268"/>
      <c r="I4" s="12"/>
      <c r="J4" s="9"/>
      <c r="K4" s="10"/>
      <c r="L4" s="10"/>
      <c r="M4" s="10"/>
      <c r="N4" s="10"/>
      <c r="O4" s="10"/>
      <c r="P4" s="6"/>
      <c r="Q4" s="6"/>
      <c r="R4" s="6"/>
    </row>
    <row r="5" spans="1:46" ht="63" customHeight="1" x14ac:dyDescent="0.25">
      <c r="A5" s="51"/>
      <c r="B5" s="290" t="s">
        <v>574</v>
      </c>
      <c r="C5" s="268"/>
      <c r="D5" s="268"/>
      <c r="E5" s="268"/>
      <c r="F5" s="268"/>
      <c r="G5" s="268"/>
      <c r="H5" s="268"/>
      <c r="I5" s="12"/>
      <c r="J5" s="9"/>
      <c r="K5" s="10"/>
      <c r="L5" s="10"/>
      <c r="M5" s="10"/>
      <c r="N5" s="10"/>
      <c r="O5" s="10"/>
      <c r="P5" s="6"/>
      <c r="Q5" s="6"/>
      <c r="R5" s="6"/>
    </row>
    <row r="6" spans="1:46" ht="45" customHeight="1" x14ac:dyDescent="0.25">
      <c r="A6" s="51"/>
      <c r="B6" s="290" t="s">
        <v>575</v>
      </c>
      <c r="C6" s="268"/>
      <c r="D6" s="268"/>
      <c r="E6" s="268"/>
      <c r="F6" s="268"/>
      <c r="G6" s="268"/>
      <c r="H6" s="268"/>
      <c r="I6" s="12"/>
      <c r="J6" s="9"/>
      <c r="K6" s="10"/>
      <c r="L6" s="10"/>
      <c r="M6" s="10"/>
      <c r="N6" s="10"/>
      <c r="O6" s="10"/>
      <c r="P6" s="6"/>
      <c r="Q6" s="6"/>
      <c r="R6" s="6"/>
    </row>
    <row r="7" spans="1:46" ht="59.25" customHeight="1" x14ac:dyDescent="0.25">
      <c r="A7" s="51"/>
      <c r="B7" s="290" t="s">
        <v>576</v>
      </c>
      <c r="C7" s="268"/>
      <c r="D7" s="268"/>
      <c r="E7" s="268"/>
      <c r="F7" s="268"/>
      <c r="G7" s="268"/>
      <c r="H7" s="268"/>
      <c r="I7" s="12"/>
      <c r="J7" s="9"/>
      <c r="K7" s="10"/>
      <c r="L7" s="292" t="s">
        <v>24</v>
      </c>
      <c r="M7" s="266"/>
      <c r="N7" s="10"/>
      <c r="O7" s="10"/>
      <c r="P7" s="6"/>
      <c r="Q7" s="6"/>
      <c r="R7" s="6"/>
    </row>
    <row r="8" spans="1:46" ht="67.5" customHeight="1" x14ac:dyDescent="0.25">
      <c r="A8" s="51"/>
      <c r="B8" s="324" t="s">
        <v>577</v>
      </c>
      <c r="C8" s="268"/>
      <c r="D8" s="268"/>
      <c r="E8" s="268"/>
      <c r="F8" s="268"/>
      <c r="G8" s="268"/>
      <c r="H8" s="268"/>
      <c r="I8" s="12"/>
      <c r="J8" s="9"/>
      <c r="K8" s="10"/>
      <c r="L8" s="266"/>
      <c r="M8" s="266"/>
      <c r="N8" s="10"/>
      <c r="O8" s="10"/>
      <c r="P8" s="6"/>
      <c r="Q8" s="6"/>
      <c r="R8" s="6"/>
    </row>
    <row r="9" spans="1:46" ht="15" customHeight="1" x14ac:dyDescent="0.25">
      <c r="A9" s="51"/>
      <c r="B9" s="290"/>
      <c r="C9" s="268"/>
      <c r="D9" s="268"/>
      <c r="E9" s="268"/>
      <c r="F9" s="268"/>
      <c r="G9" s="268"/>
      <c r="H9" s="268"/>
      <c r="I9" s="12"/>
      <c r="J9" s="9"/>
      <c r="K9" s="10"/>
      <c r="L9" s="13" t="s">
        <v>25</v>
      </c>
      <c r="M9" s="14" t="s">
        <v>26</v>
      </c>
      <c r="N9" s="10"/>
      <c r="O9" s="282" t="s">
        <v>131</v>
      </c>
      <c r="P9" s="283"/>
      <c r="Q9" s="6"/>
      <c r="R9" s="6"/>
    </row>
    <row r="10" spans="1:46" ht="144" customHeight="1" x14ac:dyDescent="0.25">
      <c r="A10" s="51"/>
      <c r="B10" s="290" t="s">
        <v>578</v>
      </c>
      <c r="C10" s="268"/>
      <c r="D10" s="268"/>
      <c r="E10" s="268"/>
      <c r="F10" s="268"/>
      <c r="G10" s="268"/>
      <c r="H10" s="268"/>
      <c r="I10" s="12"/>
      <c r="J10" s="9"/>
      <c r="K10" s="10"/>
      <c r="L10" s="15">
        <v>0</v>
      </c>
      <c r="M10" s="16">
        <f t="shared" ref="M10:M12" si="0">M22+M59+M96+M133+M170+M318+M356</f>
        <v>140322927.90000004</v>
      </c>
      <c r="N10" s="10"/>
      <c r="O10" s="132" t="s">
        <v>132</v>
      </c>
      <c r="P10" s="133">
        <f t="shared" ref="P10:P12" si="1">AVERAGE(B27,B64,B101,B138,B175,B323,B361)</f>
        <v>0.8214285714285714</v>
      </c>
      <c r="Q10" s="6"/>
      <c r="R10" s="6"/>
    </row>
    <row r="11" spans="1:46" ht="48" customHeight="1" x14ac:dyDescent="0.25">
      <c r="A11" s="51"/>
      <c r="B11" s="322" t="s">
        <v>579</v>
      </c>
      <c r="C11" s="266"/>
      <c r="D11" s="266"/>
      <c r="E11" s="266"/>
      <c r="F11" s="266"/>
      <c r="G11" s="266"/>
      <c r="H11" s="266"/>
      <c r="I11" s="12"/>
      <c r="J11" s="9"/>
      <c r="K11" s="10"/>
      <c r="L11" s="15">
        <v>0.03</v>
      </c>
      <c r="M11" s="16">
        <f t="shared" si="0"/>
        <v>96336615.847721472</v>
      </c>
      <c r="N11" s="10"/>
      <c r="O11" s="132" t="s">
        <v>133</v>
      </c>
      <c r="P11" s="133">
        <f t="shared" si="1"/>
        <v>0.53571428571428581</v>
      </c>
      <c r="Q11" s="6"/>
      <c r="R11" s="6"/>
    </row>
    <row r="12" spans="1:46" ht="15" customHeight="1" x14ac:dyDescent="0.25">
      <c r="A12" s="17"/>
      <c r="B12" s="18"/>
      <c r="C12" s="18"/>
      <c r="D12" s="18"/>
      <c r="E12" s="18"/>
      <c r="F12" s="18"/>
      <c r="G12" s="18"/>
      <c r="H12" s="18"/>
      <c r="I12" s="19"/>
      <c r="J12" s="20"/>
      <c r="K12" s="10"/>
      <c r="L12" s="21">
        <v>7.0000000000000007E-2</v>
      </c>
      <c r="M12" s="22">
        <f t="shared" si="0"/>
        <v>64021465.776200563</v>
      </c>
      <c r="N12" s="10"/>
      <c r="O12" s="135" t="s">
        <v>134</v>
      </c>
      <c r="P12" s="136">
        <f t="shared" si="1"/>
        <v>0.43892857142857145</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7" t="s">
        <v>28</v>
      </c>
      <c r="B17" s="139"/>
      <c r="C17" s="42"/>
      <c r="D17" s="42"/>
      <c r="E17" s="42"/>
      <c r="F17" s="42"/>
      <c r="G17" s="43"/>
      <c r="H17" s="42"/>
      <c r="I17" s="42"/>
      <c r="J17" s="9"/>
      <c r="K17" s="10"/>
      <c r="L17" s="10"/>
      <c r="M17" s="10"/>
      <c r="N17" s="10"/>
      <c r="O17" s="10"/>
      <c r="P17" s="6"/>
      <c r="Q17" s="6"/>
      <c r="R17" s="6"/>
    </row>
    <row r="18" spans="1:46" ht="14.25" customHeight="1" x14ac:dyDescent="0.25">
      <c r="A18" s="7" t="s">
        <v>30</v>
      </c>
      <c r="B18" s="139"/>
      <c r="C18" s="45"/>
      <c r="D18" s="45"/>
      <c r="E18" s="45"/>
      <c r="F18" s="46"/>
      <c r="G18" s="45"/>
      <c r="H18" s="46"/>
      <c r="I18" s="45"/>
      <c r="J18" s="47"/>
      <c r="K18" s="48"/>
    </row>
    <row r="19" spans="1:46" ht="14.25" customHeight="1" x14ac:dyDescent="0.25">
      <c r="A19" s="7"/>
      <c r="B19" s="46"/>
      <c r="C19" s="46"/>
      <c r="D19" s="45"/>
      <c r="E19" s="46"/>
      <c r="F19" s="46"/>
      <c r="G19" s="46"/>
      <c r="H19" s="46"/>
      <c r="I19" s="46"/>
      <c r="J19" s="49"/>
      <c r="K19" s="50"/>
    </row>
    <row r="20" spans="1:46" x14ac:dyDescent="0.25">
      <c r="A20" s="51" t="s">
        <v>32</v>
      </c>
      <c r="B20" s="270" t="s">
        <v>580</v>
      </c>
      <c r="C20" s="251"/>
      <c r="D20" s="251"/>
      <c r="E20" s="251"/>
      <c r="F20" s="251"/>
      <c r="G20" s="251"/>
      <c r="H20" s="251"/>
      <c r="I20" s="257"/>
      <c r="J20" s="52"/>
      <c r="L20" s="271" t="s">
        <v>33</v>
      </c>
      <c r="M20" s="272"/>
    </row>
    <row r="21" spans="1:46" ht="15.75" customHeight="1" x14ac:dyDescent="0.25">
      <c r="A21" s="53" t="s">
        <v>34</v>
      </c>
      <c r="B21" s="273" t="s">
        <v>152</v>
      </c>
      <c r="C21" s="274"/>
      <c r="D21" s="274"/>
      <c r="E21" s="274"/>
      <c r="F21" s="274"/>
      <c r="G21" s="274"/>
      <c r="H21" s="274"/>
      <c r="I21" s="274"/>
      <c r="J21" s="52"/>
      <c r="L21" s="54" t="s">
        <v>25</v>
      </c>
      <c r="M21" s="55" t="s">
        <v>26</v>
      </c>
    </row>
    <row r="22" spans="1:46" ht="15.75" customHeight="1" x14ac:dyDescent="0.25">
      <c r="A22" s="53" t="s">
        <v>35</v>
      </c>
      <c r="B22" s="277" t="s">
        <v>581</v>
      </c>
      <c r="C22" s="268"/>
      <c r="D22" s="268"/>
      <c r="E22" s="268"/>
      <c r="F22" s="268"/>
      <c r="G22" s="268"/>
      <c r="H22" s="268"/>
      <c r="I22" s="268"/>
      <c r="J22" s="52"/>
      <c r="L22" s="56">
        <f>$L$10</f>
        <v>0</v>
      </c>
      <c r="M22" s="57">
        <f t="array" ref="M22">NPV(L22,Q49:AT49)</f>
        <v>1489007.6</v>
      </c>
      <c r="O22" s="58"/>
    </row>
    <row r="23" spans="1:46" ht="15.75" customHeight="1" x14ac:dyDescent="0.25">
      <c r="A23" s="53" t="s">
        <v>36</v>
      </c>
      <c r="B23" s="265" t="s">
        <v>582</v>
      </c>
      <c r="C23" s="266"/>
      <c r="D23" s="266"/>
      <c r="E23" s="266"/>
      <c r="F23" s="266"/>
      <c r="G23" s="266"/>
      <c r="H23" s="266"/>
      <c r="I23" s="266"/>
      <c r="J23" s="52"/>
      <c r="L23" s="56">
        <f>$L$11</f>
        <v>0.03</v>
      </c>
      <c r="M23" s="57">
        <f t="array" ref="M23">NPV(L23,Q49:AT49)</f>
        <v>1293169.8159011896</v>
      </c>
    </row>
    <row r="24" spans="1:46" ht="14.25" customHeight="1" x14ac:dyDescent="0.25">
      <c r="A24" s="59"/>
      <c r="B24" s="60"/>
      <c r="C24" s="60"/>
      <c r="D24" s="60"/>
      <c r="E24" s="60"/>
      <c r="F24" s="61"/>
      <c r="G24" s="62"/>
      <c r="H24" s="63"/>
      <c r="I24" s="63"/>
      <c r="J24" s="64"/>
      <c r="L24" s="65">
        <f>$L$12</f>
        <v>7.0000000000000007E-2</v>
      </c>
      <c r="M24" s="66">
        <f t="array" ref="M24">NPV(L24,Q49:AT49)</f>
        <v>1089838.5494319373</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0.9</v>
      </c>
      <c r="C27" s="74" t="s">
        <v>583</v>
      </c>
      <c r="D27" s="74"/>
      <c r="E27" s="74"/>
      <c r="F27" s="75"/>
      <c r="H27" s="69"/>
      <c r="I27" s="70"/>
      <c r="J27" s="71"/>
      <c r="K27" s="71"/>
    </row>
    <row r="28" spans="1:46" ht="15" customHeight="1" x14ac:dyDescent="0.25">
      <c r="A28" s="76" t="s">
        <v>39</v>
      </c>
      <c r="B28" s="77">
        <v>0.5</v>
      </c>
      <c r="C28" s="44" t="s">
        <v>584</v>
      </c>
      <c r="D28" s="44"/>
      <c r="E28" s="44"/>
      <c r="F28" s="78"/>
      <c r="H28" s="69"/>
      <c r="I28" s="79"/>
      <c r="J28" s="58"/>
      <c r="K28" s="58"/>
      <c r="L28" s="80"/>
      <c r="M28" s="80"/>
      <c r="N28" s="80"/>
      <c r="O28" s="80"/>
    </row>
    <row r="29" spans="1:46" ht="14.25" customHeight="1" x14ac:dyDescent="0.25">
      <c r="A29" s="81" t="s">
        <v>41</v>
      </c>
      <c r="B29" s="82">
        <f>B27*B28</f>
        <v>0.45</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ht="61.5" customHeight="1" x14ac:dyDescent="0.25">
      <c r="A33" s="95" t="s">
        <v>12</v>
      </c>
      <c r="B33" s="96" t="s">
        <v>585</v>
      </c>
      <c r="C33" s="97" t="s">
        <v>585</v>
      </c>
      <c r="D33" s="98">
        <v>1</v>
      </c>
      <c r="E33" s="99">
        <v>200000</v>
      </c>
      <c r="F33" s="100"/>
      <c r="G33" s="100"/>
      <c r="H33" s="101">
        <f>D33*E33</f>
        <v>200000</v>
      </c>
      <c r="I33" s="102">
        <v>1</v>
      </c>
      <c r="J33" s="102">
        <v>5</v>
      </c>
      <c r="K33" s="102">
        <v>2</v>
      </c>
      <c r="L33" s="286" t="s">
        <v>586</v>
      </c>
      <c r="M33" s="263"/>
      <c r="N33" s="258"/>
      <c r="P33" s="248" t="s">
        <v>51</v>
      </c>
      <c r="Q33" s="103">
        <f t="shared" ref="Q33:AT33" si="2">IF(Q$32&lt;$I33,0,IF(Q$32=$I33,$H33,IF(Q$32&gt;((($J33-1)*$K33)+$I33),0,IF(ROUND((Q$32-$I33)/$K33,0)=ROUND((Q$32-$I33)/$K33,1),$H33,0))))</f>
        <v>200000</v>
      </c>
      <c r="R33" s="104">
        <f t="shared" si="2"/>
        <v>0</v>
      </c>
      <c r="S33" s="103">
        <f t="shared" si="2"/>
        <v>200000</v>
      </c>
      <c r="T33" s="104">
        <f t="shared" si="2"/>
        <v>0</v>
      </c>
      <c r="U33" s="103">
        <f t="shared" si="2"/>
        <v>200000</v>
      </c>
      <c r="V33" s="104">
        <f t="shared" si="2"/>
        <v>0</v>
      </c>
      <c r="W33" s="103">
        <f t="shared" si="2"/>
        <v>200000</v>
      </c>
      <c r="X33" s="104">
        <f t="shared" si="2"/>
        <v>0</v>
      </c>
      <c r="Y33" s="103">
        <f t="shared" si="2"/>
        <v>200000</v>
      </c>
      <c r="Z33" s="104">
        <f t="shared" si="2"/>
        <v>0</v>
      </c>
      <c r="AA33" s="104">
        <f t="shared" si="2"/>
        <v>0</v>
      </c>
      <c r="AB33" s="104">
        <f t="shared" si="2"/>
        <v>0</v>
      </c>
      <c r="AC33" s="104">
        <f t="shared" si="2"/>
        <v>0</v>
      </c>
      <c r="AD33" s="104">
        <f t="shared" si="2"/>
        <v>0</v>
      </c>
      <c r="AE33" s="104">
        <f t="shared" si="2"/>
        <v>0</v>
      </c>
      <c r="AF33" s="104">
        <f t="shared" si="2"/>
        <v>0</v>
      </c>
      <c r="AG33" s="104">
        <f t="shared" si="2"/>
        <v>0</v>
      </c>
      <c r="AH33" s="104">
        <f t="shared" si="2"/>
        <v>0</v>
      </c>
      <c r="AI33" s="104">
        <f t="shared" si="2"/>
        <v>0</v>
      </c>
      <c r="AJ33" s="104">
        <f t="shared" si="2"/>
        <v>0</v>
      </c>
      <c r="AK33" s="104">
        <f t="shared" si="2"/>
        <v>0</v>
      </c>
      <c r="AL33" s="104">
        <f t="shared" si="2"/>
        <v>0</v>
      </c>
      <c r="AM33" s="104">
        <f t="shared" si="2"/>
        <v>0</v>
      </c>
      <c r="AN33" s="104">
        <f t="shared" si="2"/>
        <v>0</v>
      </c>
      <c r="AO33" s="104">
        <f t="shared" si="2"/>
        <v>0</v>
      </c>
      <c r="AP33" s="104">
        <f t="shared" si="2"/>
        <v>0</v>
      </c>
      <c r="AQ33" s="104">
        <f t="shared" si="2"/>
        <v>0</v>
      </c>
      <c r="AR33" s="104">
        <f t="shared" si="2"/>
        <v>0</v>
      </c>
      <c r="AS33" s="104">
        <f t="shared" si="2"/>
        <v>0</v>
      </c>
      <c r="AT33" s="104">
        <f t="shared" si="2"/>
        <v>0</v>
      </c>
    </row>
    <row r="34" spans="1:46" ht="30" customHeight="1" x14ac:dyDescent="0.25">
      <c r="A34" s="105" t="s">
        <v>0</v>
      </c>
      <c r="B34" s="106" t="s">
        <v>4</v>
      </c>
      <c r="C34" s="107" t="s">
        <v>141</v>
      </c>
      <c r="D34" s="108">
        <v>0.5</v>
      </c>
      <c r="E34" s="109">
        <v>65000</v>
      </c>
      <c r="F34" s="110"/>
      <c r="G34" s="110"/>
      <c r="H34" s="111">
        <f>(D34*E34)*1.2</f>
        <v>39000</v>
      </c>
      <c r="I34" s="112">
        <v>1</v>
      </c>
      <c r="J34" s="112">
        <v>10</v>
      </c>
      <c r="K34" s="112">
        <v>1</v>
      </c>
      <c r="L34" s="250" t="s">
        <v>587</v>
      </c>
      <c r="M34" s="251"/>
      <c r="N34" s="252"/>
      <c r="P34" s="249"/>
      <c r="Q34" s="103">
        <f t="shared" ref="Q34:AT34" si="3">IF(Q$32&lt;$I34,0,IF(Q$32=$I34,$H34,IF(Q$32&gt;((($J34-1)*$K34)+$I34),0,IF(ROUND((Q$32-$I34)/$K34,0)=ROUND((Q$32-$I34)/$K34,1),$H34,0))))</f>
        <v>39000</v>
      </c>
      <c r="R34" s="103">
        <f t="shared" si="3"/>
        <v>39000</v>
      </c>
      <c r="S34" s="103">
        <f t="shared" si="3"/>
        <v>39000</v>
      </c>
      <c r="T34" s="103">
        <f t="shared" si="3"/>
        <v>39000</v>
      </c>
      <c r="U34" s="103">
        <f t="shared" si="3"/>
        <v>39000</v>
      </c>
      <c r="V34" s="103">
        <f t="shared" si="3"/>
        <v>39000</v>
      </c>
      <c r="W34" s="103">
        <f t="shared" si="3"/>
        <v>39000</v>
      </c>
      <c r="X34" s="103">
        <f t="shared" si="3"/>
        <v>39000</v>
      </c>
      <c r="Y34" s="103">
        <f t="shared" si="3"/>
        <v>39000</v>
      </c>
      <c r="Z34" s="103">
        <f t="shared" si="3"/>
        <v>39000</v>
      </c>
      <c r="AA34" s="104">
        <f t="shared" si="3"/>
        <v>0</v>
      </c>
      <c r="AB34" s="104">
        <f t="shared" si="3"/>
        <v>0</v>
      </c>
      <c r="AC34" s="104">
        <f t="shared" si="3"/>
        <v>0</v>
      </c>
      <c r="AD34" s="104">
        <f t="shared" si="3"/>
        <v>0</v>
      </c>
      <c r="AE34" s="104">
        <f t="shared" si="3"/>
        <v>0</v>
      </c>
      <c r="AF34" s="104">
        <f t="shared" si="3"/>
        <v>0</v>
      </c>
      <c r="AG34" s="104">
        <f t="shared" si="3"/>
        <v>0</v>
      </c>
      <c r="AH34" s="104">
        <f t="shared" si="3"/>
        <v>0</v>
      </c>
      <c r="AI34" s="104">
        <f t="shared" si="3"/>
        <v>0</v>
      </c>
      <c r="AJ34" s="104">
        <f t="shared" si="3"/>
        <v>0</v>
      </c>
      <c r="AK34" s="104">
        <f t="shared" si="3"/>
        <v>0</v>
      </c>
      <c r="AL34" s="104">
        <f t="shared" si="3"/>
        <v>0</v>
      </c>
      <c r="AM34" s="104">
        <f t="shared" si="3"/>
        <v>0</v>
      </c>
      <c r="AN34" s="104">
        <f t="shared" si="3"/>
        <v>0</v>
      </c>
      <c r="AO34" s="104">
        <f t="shared" si="3"/>
        <v>0</v>
      </c>
      <c r="AP34" s="104">
        <f t="shared" si="3"/>
        <v>0</v>
      </c>
      <c r="AQ34" s="104">
        <f t="shared" si="3"/>
        <v>0</v>
      </c>
      <c r="AR34" s="104">
        <f t="shared" si="3"/>
        <v>0</v>
      </c>
      <c r="AS34" s="104">
        <f t="shared" si="3"/>
        <v>0</v>
      </c>
      <c r="AT34" s="104">
        <f t="shared" si="3"/>
        <v>0</v>
      </c>
    </row>
    <row r="35" spans="1:46" ht="45" customHeight="1" x14ac:dyDescent="0.25">
      <c r="A35" s="105" t="s">
        <v>12</v>
      </c>
      <c r="B35" s="106" t="s">
        <v>561</v>
      </c>
      <c r="C35" s="107" t="s">
        <v>534</v>
      </c>
      <c r="D35" s="108">
        <v>1</v>
      </c>
      <c r="E35" s="109">
        <v>10000</v>
      </c>
      <c r="F35" s="113"/>
      <c r="G35" s="113"/>
      <c r="H35" s="111">
        <f>D35*E35</f>
        <v>10000</v>
      </c>
      <c r="I35" s="112">
        <v>1</v>
      </c>
      <c r="J35" s="112">
        <v>1</v>
      </c>
      <c r="K35" s="112">
        <v>1</v>
      </c>
      <c r="L35" s="250" t="s">
        <v>588</v>
      </c>
      <c r="M35" s="251"/>
      <c r="N35" s="252"/>
      <c r="P35" s="249"/>
      <c r="Q35" s="103">
        <f t="shared" ref="Q35:AT35" si="4">IF(Q$32&lt;$I35,0,IF(Q$32=$I35,$H35,IF(Q$32&gt;((($J35-1)*$K35)+$I35),0,IF(ROUND((Q$32-$I35)/$K35,0)=ROUND((Q$32-$I35)/$K35,1),$H35,0))))</f>
        <v>10000</v>
      </c>
      <c r="R35" s="104">
        <f t="shared" si="4"/>
        <v>0</v>
      </c>
      <c r="S35" s="104">
        <f t="shared" si="4"/>
        <v>0</v>
      </c>
      <c r="T35" s="104">
        <f t="shared" si="4"/>
        <v>0</v>
      </c>
      <c r="U35" s="104">
        <f t="shared" si="4"/>
        <v>0</v>
      </c>
      <c r="V35" s="104">
        <f t="shared" si="4"/>
        <v>0</v>
      </c>
      <c r="W35" s="104">
        <f t="shared" si="4"/>
        <v>0</v>
      </c>
      <c r="X35" s="104">
        <f t="shared" si="4"/>
        <v>0</v>
      </c>
      <c r="Y35" s="104">
        <f t="shared" si="4"/>
        <v>0</v>
      </c>
      <c r="Z35" s="104">
        <f t="shared" si="4"/>
        <v>0</v>
      </c>
      <c r="AA35" s="104">
        <f t="shared" si="4"/>
        <v>0</v>
      </c>
      <c r="AB35" s="104">
        <f t="shared" si="4"/>
        <v>0</v>
      </c>
      <c r="AC35" s="104">
        <f t="shared" si="4"/>
        <v>0</v>
      </c>
      <c r="AD35" s="104">
        <f t="shared" si="4"/>
        <v>0</v>
      </c>
      <c r="AE35" s="104">
        <f t="shared" si="4"/>
        <v>0</v>
      </c>
      <c r="AF35" s="104">
        <f t="shared" si="4"/>
        <v>0</v>
      </c>
      <c r="AG35" s="104">
        <f t="shared" si="4"/>
        <v>0</v>
      </c>
      <c r="AH35" s="104">
        <f t="shared" si="4"/>
        <v>0</v>
      </c>
      <c r="AI35" s="104">
        <f t="shared" si="4"/>
        <v>0</v>
      </c>
      <c r="AJ35" s="104">
        <f t="shared" si="4"/>
        <v>0</v>
      </c>
      <c r="AK35" s="104">
        <f t="shared" si="4"/>
        <v>0</v>
      </c>
      <c r="AL35" s="104">
        <f t="shared" si="4"/>
        <v>0</v>
      </c>
      <c r="AM35" s="104">
        <f t="shared" si="4"/>
        <v>0</v>
      </c>
      <c r="AN35" s="104">
        <f t="shared" si="4"/>
        <v>0</v>
      </c>
      <c r="AO35" s="104">
        <f t="shared" si="4"/>
        <v>0</v>
      </c>
      <c r="AP35" s="104">
        <f t="shared" si="4"/>
        <v>0</v>
      </c>
      <c r="AQ35" s="104">
        <f t="shared" si="4"/>
        <v>0</v>
      </c>
      <c r="AR35" s="104">
        <f t="shared" si="4"/>
        <v>0</v>
      </c>
      <c r="AS35" s="104">
        <f t="shared" si="4"/>
        <v>0</v>
      </c>
      <c r="AT35" s="104">
        <f t="shared" si="4"/>
        <v>0</v>
      </c>
    </row>
    <row r="36" spans="1:46" x14ac:dyDescent="0.25">
      <c r="A36" s="105" t="s">
        <v>0</v>
      </c>
      <c r="B36" s="106" t="s">
        <v>589</v>
      </c>
      <c r="C36" s="107" t="s">
        <v>141</v>
      </c>
      <c r="D36" s="108">
        <v>0.5</v>
      </c>
      <c r="E36" s="114">
        <v>74173</v>
      </c>
      <c r="F36" s="113"/>
      <c r="G36" s="113"/>
      <c r="H36" s="111">
        <f>(D36*E36)*1.2</f>
        <v>44503.799999999996</v>
      </c>
      <c r="I36" s="112">
        <v>1</v>
      </c>
      <c r="J36" s="112">
        <v>2</v>
      </c>
      <c r="K36" s="112">
        <v>1</v>
      </c>
      <c r="L36" s="250" t="s">
        <v>590</v>
      </c>
      <c r="M36" s="251"/>
      <c r="N36" s="252"/>
      <c r="P36" s="249"/>
      <c r="Q36" s="103">
        <f t="shared" ref="Q36:AT36" si="5">IF(Q$32&lt;$I36,0,IF(Q$32=$I36,$H36,IF(Q$32&gt;((($J36-1)*$K36)+$I36),0,IF(ROUND((Q$32-$I36)/$K36,0)=ROUND((Q$32-$I36)/$K36,1),$H36,0))))</f>
        <v>44503.799999999996</v>
      </c>
      <c r="R36" s="103">
        <f t="shared" si="5"/>
        <v>44503.799999999996</v>
      </c>
      <c r="S36" s="104">
        <f t="shared" si="5"/>
        <v>0</v>
      </c>
      <c r="T36" s="104">
        <f t="shared" si="5"/>
        <v>0</v>
      </c>
      <c r="U36" s="104">
        <f t="shared" si="5"/>
        <v>0</v>
      </c>
      <c r="V36" s="104">
        <f t="shared" si="5"/>
        <v>0</v>
      </c>
      <c r="W36" s="104">
        <f t="shared" si="5"/>
        <v>0</v>
      </c>
      <c r="X36" s="104">
        <f t="shared" si="5"/>
        <v>0</v>
      </c>
      <c r="Y36" s="104">
        <f t="shared" si="5"/>
        <v>0</v>
      </c>
      <c r="Z36" s="104">
        <f t="shared" si="5"/>
        <v>0</v>
      </c>
      <c r="AA36" s="104">
        <f t="shared" si="5"/>
        <v>0</v>
      </c>
      <c r="AB36" s="104">
        <f t="shared" si="5"/>
        <v>0</v>
      </c>
      <c r="AC36" s="104">
        <f t="shared" si="5"/>
        <v>0</v>
      </c>
      <c r="AD36" s="104">
        <f t="shared" si="5"/>
        <v>0</v>
      </c>
      <c r="AE36" s="104">
        <f t="shared" si="5"/>
        <v>0</v>
      </c>
      <c r="AF36" s="104">
        <f t="shared" si="5"/>
        <v>0</v>
      </c>
      <c r="AG36" s="104">
        <f t="shared" si="5"/>
        <v>0</v>
      </c>
      <c r="AH36" s="104">
        <f t="shared" si="5"/>
        <v>0</v>
      </c>
      <c r="AI36" s="104">
        <f t="shared" si="5"/>
        <v>0</v>
      </c>
      <c r="AJ36" s="104">
        <f t="shared" si="5"/>
        <v>0</v>
      </c>
      <c r="AK36" s="104">
        <f t="shared" si="5"/>
        <v>0</v>
      </c>
      <c r="AL36" s="104">
        <f t="shared" si="5"/>
        <v>0</v>
      </c>
      <c r="AM36" s="104">
        <f t="shared" si="5"/>
        <v>0</v>
      </c>
      <c r="AN36" s="104">
        <f t="shared" si="5"/>
        <v>0</v>
      </c>
      <c r="AO36" s="104">
        <f t="shared" si="5"/>
        <v>0</v>
      </c>
      <c r="AP36" s="104">
        <f t="shared" si="5"/>
        <v>0</v>
      </c>
      <c r="AQ36" s="104">
        <f t="shared" si="5"/>
        <v>0</v>
      </c>
      <c r="AR36" s="104">
        <f t="shared" si="5"/>
        <v>0</v>
      </c>
      <c r="AS36" s="104">
        <f t="shared" si="5"/>
        <v>0</v>
      </c>
      <c r="AT36" s="104">
        <f t="shared" si="5"/>
        <v>0</v>
      </c>
    </row>
    <row r="37" spans="1:46" ht="30" hidden="1" customHeight="1" x14ac:dyDescent="0.25">
      <c r="A37" s="105"/>
      <c r="B37" s="106"/>
      <c r="C37" s="107"/>
      <c r="D37" s="108"/>
      <c r="E37" s="109"/>
      <c r="F37" s="113"/>
      <c r="G37" s="113"/>
      <c r="H37" s="111">
        <f t="shared" ref="H37:H48" si="6">D37*E37</f>
        <v>0</v>
      </c>
      <c r="I37" s="112"/>
      <c r="J37" s="112"/>
      <c r="K37" s="112"/>
      <c r="L37" s="250"/>
      <c r="M37" s="251"/>
      <c r="N37" s="252"/>
      <c r="P37" s="249"/>
      <c r="Q37" s="104">
        <f t="shared" ref="Q37:AT37" si="7">IF(Q$32&lt;$I37,0,IF(Q$32=$I37,$H37,IF(Q$32&gt;((($J37-1)*$K37)+$I37),0,IF(ROUND((Q$32-$I37)/$K37,0)=ROUND((Q$32-$I37)/$K37,1),$H37,0))))</f>
        <v>0</v>
      </c>
      <c r="R37" s="104">
        <f t="shared" si="7"/>
        <v>0</v>
      </c>
      <c r="S37" s="104">
        <f t="shared" si="7"/>
        <v>0</v>
      </c>
      <c r="T37" s="104">
        <f t="shared" si="7"/>
        <v>0</v>
      </c>
      <c r="U37" s="104">
        <f t="shared" si="7"/>
        <v>0</v>
      </c>
      <c r="V37" s="104">
        <f t="shared" si="7"/>
        <v>0</v>
      </c>
      <c r="W37" s="104">
        <f t="shared" si="7"/>
        <v>0</v>
      </c>
      <c r="X37" s="104">
        <f t="shared" si="7"/>
        <v>0</v>
      </c>
      <c r="Y37" s="104">
        <f t="shared" si="7"/>
        <v>0</v>
      </c>
      <c r="Z37" s="104">
        <f t="shared" si="7"/>
        <v>0</v>
      </c>
      <c r="AA37" s="104">
        <f t="shared" si="7"/>
        <v>0</v>
      </c>
      <c r="AB37" s="104">
        <f t="shared" si="7"/>
        <v>0</v>
      </c>
      <c r="AC37" s="104">
        <f t="shared" si="7"/>
        <v>0</v>
      </c>
      <c r="AD37" s="104">
        <f t="shared" si="7"/>
        <v>0</v>
      </c>
      <c r="AE37" s="104">
        <f t="shared" si="7"/>
        <v>0</v>
      </c>
      <c r="AF37" s="104">
        <f t="shared" si="7"/>
        <v>0</v>
      </c>
      <c r="AG37" s="104">
        <f t="shared" si="7"/>
        <v>0</v>
      </c>
      <c r="AH37" s="104">
        <f t="shared" si="7"/>
        <v>0</v>
      </c>
      <c r="AI37" s="104">
        <f t="shared" si="7"/>
        <v>0</v>
      </c>
      <c r="AJ37" s="104">
        <f t="shared" si="7"/>
        <v>0</v>
      </c>
      <c r="AK37" s="104">
        <f t="shared" si="7"/>
        <v>0</v>
      </c>
      <c r="AL37" s="104">
        <f t="shared" si="7"/>
        <v>0</v>
      </c>
      <c r="AM37" s="104">
        <f t="shared" si="7"/>
        <v>0</v>
      </c>
      <c r="AN37" s="104">
        <f t="shared" si="7"/>
        <v>0</v>
      </c>
      <c r="AO37" s="104">
        <f t="shared" si="7"/>
        <v>0</v>
      </c>
      <c r="AP37" s="104">
        <f t="shared" si="7"/>
        <v>0</v>
      </c>
      <c r="AQ37" s="104">
        <f t="shared" si="7"/>
        <v>0</v>
      </c>
      <c r="AR37" s="104">
        <f t="shared" si="7"/>
        <v>0</v>
      </c>
      <c r="AS37" s="104">
        <f t="shared" si="7"/>
        <v>0</v>
      </c>
      <c r="AT37" s="104">
        <f t="shared" si="7"/>
        <v>0</v>
      </c>
    </row>
    <row r="38" spans="1:46" ht="30" hidden="1" customHeight="1" x14ac:dyDescent="0.25">
      <c r="A38" s="105"/>
      <c r="B38" s="106"/>
      <c r="C38" s="107"/>
      <c r="D38" s="108"/>
      <c r="E38" s="114"/>
      <c r="F38" s="113"/>
      <c r="G38" s="113"/>
      <c r="H38" s="111">
        <f t="shared" si="6"/>
        <v>0</v>
      </c>
      <c r="I38" s="112"/>
      <c r="J38" s="112"/>
      <c r="K38" s="112"/>
      <c r="L38" s="250"/>
      <c r="M38" s="251"/>
      <c r="N38" s="252"/>
      <c r="P38" s="249"/>
      <c r="Q38" s="104">
        <f t="shared" ref="Q38:AT38" si="8">IF(Q$32&lt;$I38,0,IF(Q$32=$I38,$H38,IF(Q$32&gt;((($J38-1)*$K38)+$I38),0,IF(ROUND((Q$32-$I38)/$K38,0)=ROUND((Q$32-$I38)/$K38,1),$H38,0))))</f>
        <v>0</v>
      </c>
      <c r="R38" s="104">
        <f t="shared" si="8"/>
        <v>0</v>
      </c>
      <c r="S38" s="104">
        <f t="shared" si="8"/>
        <v>0</v>
      </c>
      <c r="T38" s="104">
        <f t="shared" si="8"/>
        <v>0</v>
      </c>
      <c r="U38" s="104">
        <f t="shared" si="8"/>
        <v>0</v>
      </c>
      <c r="V38" s="104">
        <f t="shared" si="8"/>
        <v>0</v>
      </c>
      <c r="W38" s="104">
        <f t="shared" si="8"/>
        <v>0</v>
      </c>
      <c r="X38" s="104">
        <f t="shared" si="8"/>
        <v>0</v>
      </c>
      <c r="Y38" s="104">
        <f t="shared" si="8"/>
        <v>0</v>
      </c>
      <c r="Z38" s="104">
        <f t="shared" si="8"/>
        <v>0</v>
      </c>
      <c r="AA38" s="104">
        <f t="shared" si="8"/>
        <v>0</v>
      </c>
      <c r="AB38" s="104">
        <f t="shared" si="8"/>
        <v>0</v>
      </c>
      <c r="AC38" s="104">
        <f t="shared" si="8"/>
        <v>0</v>
      </c>
      <c r="AD38" s="104">
        <f t="shared" si="8"/>
        <v>0</v>
      </c>
      <c r="AE38" s="104">
        <f t="shared" si="8"/>
        <v>0</v>
      </c>
      <c r="AF38" s="104">
        <f t="shared" si="8"/>
        <v>0</v>
      </c>
      <c r="AG38" s="104">
        <f t="shared" si="8"/>
        <v>0</v>
      </c>
      <c r="AH38" s="104">
        <f t="shared" si="8"/>
        <v>0</v>
      </c>
      <c r="AI38" s="104">
        <f t="shared" si="8"/>
        <v>0</v>
      </c>
      <c r="AJ38" s="104">
        <f t="shared" si="8"/>
        <v>0</v>
      </c>
      <c r="AK38" s="104">
        <f t="shared" si="8"/>
        <v>0</v>
      </c>
      <c r="AL38" s="104">
        <f t="shared" si="8"/>
        <v>0</v>
      </c>
      <c r="AM38" s="104">
        <f t="shared" si="8"/>
        <v>0</v>
      </c>
      <c r="AN38" s="104">
        <f t="shared" si="8"/>
        <v>0</v>
      </c>
      <c r="AO38" s="104">
        <f t="shared" si="8"/>
        <v>0</v>
      </c>
      <c r="AP38" s="104">
        <f t="shared" si="8"/>
        <v>0</v>
      </c>
      <c r="AQ38" s="104">
        <f t="shared" si="8"/>
        <v>0</v>
      </c>
      <c r="AR38" s="104">
        <f t="shared" si="8"/>
        <v>0</v>
      </c>
      <c r="AS38" s="104">
        <f t="shared" si="8"/>
        <v>0</v>
      </c>
      <c r="AT38" s="104">
        <f t="shared" si="8"/>
        <v>0</v>
      </c>
    </row>
    <row r="39" spans="1:46" ht="30" hidden="1" customHeight="1" x14ac:dyDescent="0.25">
      <c r="A39" s="105"/>
      <c r="B39" s="106"/>
      <c r="C39" s="107"/>
      <c r="D39" s="108"/>
      <c r="E39" s="108"/>
      <c r="F39" s="113"/>
      <c r="G39" s="113"/>
      <c r="H39" s="111">
        <f t="shared" si="6"/>
        <v>0</v>
      </c>
      <c r="I39" s="112"/>
      <c r="J39" s="112"/>
      <c r="K39" s="112"/>
      <c r="L39" s="250"/>
      <c r="M39" s="251"/>
      <c r="N39" s="252"/>
      <c r="P39" s="249"/>
      <c r="Q39" s="104">
        <f t="shared" ref="Q39:AT39" si="9">IF(Q$32&lt;$I39,0,IF(Q$32=$I39,$H39,IF(Q$32&gt;((($J39-1)*$K39)+$I39),0,IF(ROUND((Q$32-$I39)/$K39,0)=ROUND((Q$32-$I39)/$K39,1),$H39,0))))</f>
        <v>0</v>
      </c>
      <c r="R39" s="104">
        <f t="shared" si="9"/>
        <v>0</v>
      </c>
      <c r="S39" s="104">
        <f t="shared" si="9"/>
        <v>0</v>
      </c>
      <c r="T39" s="104">
        <f t="shared" si="9"/>
        <v>0</v>
      </c>
      <c r="U39" s="104">
        <f t="shared" si="9"/>
        <v>0</v>
      </c>
      <c r="V39" s="104">
        <f t="shared" si="9"/>
        <v>0</v>
      </c>
      <c r="W39" s="104">
        <f t="shared" si="9"/>
        <v>0</v>
      </c>
      <c r="X39" s="104">
        <f t="shared" si="9"/>
        <v>0</v>
      </c>
      <c r="Y39" s="104">
        <f t="shared" si="9"/>
        <v>0</v>
      </c>
      <c r="Z39" s="104">
        <f t="shared" si="9"/>
        <v>0</v>
      </c>
      <c r="AA39" s="104">
        <f t="shared" si="9"/>
        <v>0</v>
      </c>
      <c r="AB39" s="104">
        <f t="shared" si="9"/>
        <v>0</v>
      </c>
      <c r="AC39" s="104">
        <f t="shared" si="9"/>
        <v>0</v>
      </c>
      <c r="AD39" s="104">
        <f t="shared" si="9"/>
        <v>0</v>
      </c>
      <c r="AE39" s="104">
        <f t="shared" si="9"/>
        <v>0</v>
      </c>
      <c r="AF39" s="104">
        <f t="shared" si="9"/>
        <v>0</v>
      </c>
      <c r="AG39" s="104">
        <f t="shared" si="9"/>
        <v>0</v>
      </c>
      <c r="AH39" s="104">
        <f t="shared" si="9"/>
        <v>0</v>
      </c>
      <c r="AI39" s="104">
        <f t="shared" si="9"/>
        <v>0</v>
      </c>
      <c r="AJ39" s="104">
        <f t="shared" si="9"/>
        <v>0</v>
      </c>
      <c r="AK39" s="104">
        <f t="shared" si="9"/>
        <v>0</v>
      </c>
      <c r="AL39" s="104">
        <f t="shared" si="9"/>
        <v>0</v>
      </c>
      <c r="AM39" s="104">
        <f t="shared" si="9"/>
        <v>0</v>
      </c>
      <c r="AN39" s="104">
        <f t="shared" si="9"/>
        <v>0</v>
      </c>
      <c r="AO39" s="104">
        <f t="shared" si="9"/>
        <v>0</v>
      </c>
      <c r="AP39" s="104">
        <f t="shared" si="9"/>
        <v>0</v>
      </c>
      <c r="AQ39" s="104">
        <f t="shared" si="9"/>
        <v>0</v>
      </c>
      <c r="AR39" s="104">
        <f t="shared" si="9"/>
        <v>0</v>
      </c>
      <c r="AS39" s="104">
        <f t="shared" si="9"/>
        <v>0</v>
      </c>
      <c r="AT39" s="104">
        <f t="shared" si="9"/>
        <v>0</v>
      </c>
    </row>
    <row r="40" spans="1:46" ht="30" hidden="1" customHeight="1" x14ac:dyDescent="0.25">
      <c r="A40" s="115"/>
      <c r="B40" s="106"/>
      <c r="C40" s="107"/>
      <c r="D40" s="108"/>
      <c r="E40" s="108"/>
      <c r="F40" s="113"/>
      <c r="G40" s="113"/>
      <c r="H40" s="111">
        <f t="shared" si="6"/>
        <v>0</v>
      </c>
      <c r="I40" s="112"/>
      <c r="J40" s="112"/>
      <c r="K40" s="112"/>
      <c r="L40" s="250"/>
      <c r="M40" s="251"/>
      <c r="N40" s="252"/>
      <c r="P40" s="249"/>
      <c r="Q40" s="104">
        <f t="shared" ref="Q40:AT40" si="10">IF(Q$32&lt;$I40,0,IF(Q$32=$I40,$H40,IF(Q$32&gt;((($J40-1)*$K40)+$I40),0,IF(ROUND((Q$32-$I40)/$K40,0)=ROUND((Q$32-$I40)/$K40,1),$H40,0))))</f>
        <v>0</v>
      </c>
      <c r="R40" s="104">
        <f t="shared" si="10"/>
        <v>0</v>
      </c>
      <c r="S40" s="104">
        <f t="shared" si="10"/>
        <v>0</v>
      </c>
      <c r="T40" s="104">
        <f t="shared" si="10"/>
        <v>0</v>
      </c>
      <c r="U40" s="104">
        <f t="shared" si="10"/>
        <v>0</v>
      </c>
      <c r="V40" s="104">
        <f t="shared" si="10"/>
        <v>0</v>
      </c>
      <c r="W40" s="104">
        <f t="shared" si="10"/>
        <v>0</v>
      </c>
      <c r="X40" s="104">
        <f t="shared" si="10"/>
        <v>0</v>
      </c>
      <c r="Y40" s="104">
        <f t="shared" si="10"/>
        <v>0</v>
      </c>
      <c r="Z40" s="104">
        <f t="shared" si="10"/>
        <v>0</v>
      </c>
      <c r="AA40" s="104">
        <f t="shared" si="10"/>
        <v>0</v>
      </c>
      <c r="AB40" s="104">
        <f t="shared" si="10"/>
        <v>0</v>
      </c>
      <c r="AC40" s="104">
        <f t="shared" si="10"/>
        <v>0</v>
      </c>
      <c r="AD40" s="104">
        <f t="shared" si="10"/>
        <v>0</v>
      </c>
      <c r="AE40" s="104">
        <f t="shared" si="10"/>
        <v>0</v>
      </c>
      <c r="AF40" s="104">
        <f t="shared" si="10"/>
        <v>0</v>
      </c>
      <c r="AG40" s="104">
        <f t="shared" si="10"/>
        <v>0</v>
      </c>
      <c r="AH40" s="104">
        <f t="shared" si="10"/>
        <v>0</v>
      </c>
      <c r="AI40" s="104">
        <f t="shared" si="10"/>
        <v>0</v>
      </c>
      <c r="AJ40" s="104">
        <f t="shared" si="10"/>
        <v>0</v>
      </c>
      <c r="AK40" s="104">
        <f t="shared" si="10"/>
        <v>0</v>
      </c>
      <c r="AL40" s="104">
        <f t="shared" si="10"/>
        <v>0</v>
      </c>
      <c r="AM40" s="104">
        <f t="shared" si="10"/>
        <v>0</v>
      </c>
      <c r="AN40" s="104">
        <f t="shared" si="10"/>
        <v>0</v>
      </c>
      <c r="AO40" s="104">
        <f t="shared" si="10"/>
        <v>0</v>
      </c>
      <c r="AP40" s="104">
        <f t="shared" si="10"/>
        <v>0</v>
      </c>
      <c r="AQ40" s="104">
        <f t="shared" si="10"/>
        <v>0</v>
      </c>
      <c r="AR40" s="104">
        <f t="shared" si="10"/>
        <v>0</v>
      </c>
      <c r="AS40" s="104">
        <f t="shared" si="10"/>
        <v>0</v>
      </c>
      <c r="AT40" s="104">
        <f t="shared" si="10"/>
        <v>0</v>
      </c>
    </row>
    <row r="41" spans="1:46" ht="30" hidden="1" customHeight="1" x14ac:dyDescent="0.25">
      <c r="A41" s="105"/>
      <c r="B41" s="106"/>
      <c r="C41" s="107"/>
      <c r="D41" s="108"/>
      <c r="E41" s="116"/>
      <c r="F41" s="113"/>
      <c r="G41" s="113"/>
      <c r="H41" s="111">
        <f t="shared" si="6"/>
        <v>0</v>
      </c>
      <c r="I41" s="112"/>
      <c r="J41" s="112"/>
      <c r="K41" s="112"/>
      <c r="L41" s="250"/>
      <c r="M41" s="251"/>
      <c r="N41" s="252"/>
      <c r="P41" s="249"/>
      <c r="Q41" s="104">
        <f t="shared" ref="Q41:AT41" si="11">IF(Q$32&lt;$I41,0,IF(Q$32=$I41,$H41,IF(Q$32&gt;((($J41-1)*$K41)+$I41),0,IF(ROUND((Q$32-$I41)/$K41,0)=ROUND((Q$32-$I41)/$K41,1),$H41,0))))</f>
        <v>0</v>
      </c>
      <c r="R41" s="104">
        <f t="shared" si="11"/>
        <v>0</v>
      </c>
      <c r="S41" s="104">
        <f t="shared" si="11"/>
        <v>0</v>
      </c>
      <c r="T41" s="104">
        <f t="shared" si="11"/>
        <v>0</v>
      </c>
      <c r="U41" s="104">
        <f t="shared" si="11"/>
        <v>0</v>
      </c>
      <c r="V41" s="104">
        <f t="shared" si="11"/>
        <v>0</v>
      </c>
      <c r="W41" s="104">
        <f t="shared" si="11"/>
        <v>0</v>
      </c>
      <c r="X41" s="104">
        <f t="shared" si="11"/>
        <v>0</v>
      </c>
      <c r="Y41" s="104">
        <f t="shared" si="11"/>
        <v>0</v>
      </c>
      <c r="Z41" s="104">
        <f t="shared" si="11"/>
        <v>0</v>
      </c>
      <c r="AA41" s="104">
        <f t="shared" si="11"/>
        <v>0</v>
      </c>
      <c r="AB41" s="104">
        <f t="shared" si="11"/>
        <v>0</v>
      </c>
      <c r="AC41" s="104">
        <f t="shared" si="11"/>
        <v>0</v>
      </c>
      <c r="AD41" s="104">
        <f t="shared" si="11"/>
        <v>0</v>
      </c>
      <c r="AE41" s="104">
        <f t="shared" si="11"/>
        <v>0</v>
      </c>
      <c r="AF41" s="104">
        <f t="shared" si="11"/>
        <v>0</v>
      </c>
      <c r="AG41" s="104">
        <f t="shared" si="11"/>
        <v>0</v>
      </c>
      <c r="AH41" s="104">
        <f t="shared" si="11"/>
        <v>0</v>
      </c>
      <c r="AI41" s="104">
        <f t="shared" si="11"/>
        <v>0</v>
      </c>
      <c r="AJ41" s="104">
        <f t="shared" si="11"/>
        <v>0</v>
      </c>
      <c r="AK41" s="104">
        <f t="shared" si="11"/>
        <v>0</v>
      </c>
      <c r="AL41" s="104">
        <f t="shared" si="11"/>
        <v>0</v>
      </c>
      <c r="AM41" s="104">
        <f t="shared" si="11"/>
        <v>0</v>
      </c>
      <c r="AN41" s="104">
        <f t="shared" si="11"/>
        <v>0</v>
      </c>
      <c r="AO41" s="104">
        <f t="shared" si="11"/>
        <v>0</v>
      </c>
      <c r="AP41" s="104">
        <f t="shared" si="11"/>
        <v>0</v>
      </c>
      <c r="AQ41" s="104">
        <f t="shared" si="11"/>
        <v>0</v>
      </c>
      <c r="AR41" s="104">
        <f t="shared" si="11"/>
        <v>0</v>
      </c>
      <c r="AS41" s="104">
        <f t="shared" si="11"/>
        <v>0</v>
      </c>
      <c r="AT41" s="104">
        <f t="shared" si="11"/>
        <v>0</v>
      </c>
    </row>
    <row r="42" spans="1:46" ht="30" hidden="1" customHeight="1" x14ac:dyDescent="0.25">
      <c r="A42" s="105"/>
      <c r="B42" s="106"/>
      <c r="C42" s="107"/>
      <c r="D42" s="108"/>
      <c r="E42" s="108"/>
      <c r="F42" s="113"/>
      <c r="G42" s="113"/>
      <c r="H42" s="111">
        <f t="shared" si="6"/>
        <v>0</v>
      </c>
      <c r="I42" s="112"/>
      <c r="J42" s="112"/>
      <c r="K42" s="112"/>
      <c r="L42" s="250"/>
      <c r="M42" s="251"/>
      <c r="N42" s="252"/>
      <c r="P42" s="249"/>
      <c r="Q42" s="104">
        <f t="shared" ref="Q42:AT42" si="12">IF(Q$32&lt;$I42,0,IF(Q$32=$I42,$H42,IF(Q$32&gt;((($J42-1)*$K42)+$I42),0,IF(ROUND((Q$32-$I42)/$K42,0)=ROUND((Q$32-$I42)/$K42,1),$H42,0))))</f>
        <v>0</v>
      </c>
      <c r="R42" s="104">
        <f t="shared" si="12"/>
        <v>0</v>
      </c>
      <c r="S42" s="104">
        <f t="shared" si="12"/>
        <v>0</v>
      </c>
      <c r="T42" s="104">
        <f t="shared" si="12"/>
        <v>0</v>
      </c>
      <c r="U42" s="104">
        <f t="shared" si="12"/>
        <v>0</v>
      </c>
      <c r="V42" s="104">
        <f t="shared" si="12"/>
        <v>0</v>
      </c>
      <c r="W42" s="104">
        <f t="shared" si="12"/>
        <v>0</v>
      </c>
      <c r="X42" s="104">
        <f t="shared" si="12"/>
        <v>0</v>
      </c>
      <c r="Y42" s="104">
        <f t="shared" si="12"/>
        <v>0</v>
      </c>
      <c r="Z42" s="104">
        <f t="shared" si="12"/>
        <v>0</v>
      </c>
      <c r="AA42" s="104">
        <f t="shared" si="12"/>
        <v>0</v>
      </c>
      <c r="AB42" s="104">
        <f t="shared" si="12"/>
        <v>0</v>
      </c>
      <c r="AC42" s="104">
        <f t="shared" si="12"/>
        <v>0</v>
      </c>
      <c r="AD42" s="104">
        <f t="shared" si="12"/>
        <v>0</v>
      </c>
      <c r="AE42" s="104">
        <f t="shared" si="12"/>
        <v>0</v>
      </c>
      <c r="AF42" s="104">
        <f t="shared" si="12"/>
        <v>0</v>
      </c>
      <c r="AG42" s="104">
        <f t="shared" si="12"/>
        <v>0</v>
      </c>
      <c r="AH42" s="104">
        <f t="shared" si="12"/>
        <v>0</v>
      </c>
      <c r="AI42" s="104">
        <f t="shared" si="12"/>
        <v>0</v>
      </c>
      <c r="AJ42" s="104">
        <f t="shared" si="12"/>
        <v>0</v>
      </c>
      <c r="AK42" s="104">
        <f t="shared" si="12"/>
        <v>0</v>
      </c>
      <c r="AL42" s="104">
        <f t="shared" si="12"/>
        <v>0</v>
      </c>
      <c r="AM42" s="104">
        <f t="shared" si="12"/>
        <v>0</v>
      </c>
      <c r="AN42" s="104">
        <f t="shared" si="12"/>
        <v>0</v>
      </c>
      <c r="AO42" s="104">
        <f t="shared" si="12"/>
        <v>0</v>
      </c>
      <c r="AP42" s="104">
        <f t="shared" si="12"/>
        <v>0</v>
      </c>
      <c r="AQ42" s="104">
        <f t="shared" si="12"/>
        <v>0</v>
      </c>
      <c r="AR42" s="104">
        <f t="shared" si="12"/>
        <v>0</v>
      </c>
      <c r="AS42" s="104">
        <f t="shared" si="12"/>
        <v>0</v>
      </c>
      <c r="AT42" s="104">
        <f t="shared" si="12"/>
        <v>0</v>
      </c>
    </row>
    <row r="43" spans="1:46" ht="30" hidden="1" customHeight="1" x14ac:dyDescent="0.25">
      <c r="A43" s="105"/>
      <c r="B43" s="106"/>
      <c r="C43" s="107"/>
      <c r="D43" s="108"/>
      <c r="E43" s="108"/>
      <c r="F43" s="113"/>
      <c r="G43" s="113"/>
      <c r="H43" s="111">
        <f t="shared" si="6"/>
        <v>0</v>
      </c>
      <c r="I43" s="112"/>
      <c r="J43" s="112"/>
      <c r="K43" s="112"/>
      <c r="L43" s="250"/>
      <c r="M43" s="251"/>
      <c r="N43" s="252"/>
      <c r="P43" s="249"/>
      <c r="Q43" s="104">
        <f t="shared" ref="Q43:AT43" si="13">IF(Q$32&lt;$I43,0,IF(Q$32=$I43,$H43,IF(Q$32&gt;((($J43-1)*$K43)+$I43),0,IF(ROUND((Q$32-$I43)/$K43,0)=ROUND((Q$32-$I43)/$K43,1),$H43,0))))</f>
        <v>0</v>
      </c>
      <c r="R43" s="104">
        <f t="shared" si="13"/>
        <v>0</v>
      </c>
      <c r="S43" s="104">
        <f t="shared" si="13"/>
        <v>0</v>
      </c>
      <c r="T43" s="104">
        <f t="shared" si="13"/>
        <v>0</v>
      </c>
      <c r="U43" s="104">
        <f t="shared" si="13"/>
        <v>0</v>
      </c>
      <c r="V43" s="104">
        <f t="shared" si="13"/>
        <v>0</v>
      </c>
      <c r="W43" s="104">
        <f t="shared" si="13"/>
        <v>0</v>
      </c>
      <c r="X43" s="104">
        <f t="shared" si="13"/>
        <v>0</v>
      </c>
      <c r="Y43" s="104">
        <f t="shared" si="13"/>
        <v>0</v>
      </c>
      <c r="Z43" s="104">
        <f t="shared" si="13"/>
        <v>0</v>
      </c>
      <c r="AA43" s="104">
        <f t="shared" si="13"/>
        <v>0</v>
      </c>
      <c r="AB43" s="104">
        <f t="shared" si="13"/>
        <v>0</v>
      </c>
      <c r="AC43" s="104">
        <f t="shared" si="13"/>
        <v>0</v>
      </c>
      <c r="AD43" s="104">
        <f t="shared" si="13"/>
        <v>0</v>
      </c>
      <c r="AE43" s="104">
        <f t="shared" si="13"/>
        <v>0</v>
      </c>
      <c r="AF43" s="104">
        <f t="shared" si="13"/>
        <v>0</v>
      </c>
      <c r="AG43" s="104">
        <f t="shared" si="13"/>
        <v>0</v>
      </c>
      <c r="AH43" s="104">
        <f t="shared" si="13"/>
        <v>0</v>
      </c>
      <c r="AI43" s="104">
        <f t="shared" si="13"/>
        <v>0</v>
      </c>
      <c r="AJ43" s="104">
        <f t="shared" si="13"/>
        <v>0</v>
      </c>
      <c r="AK43" s="104">
        <f t="shared" si="13"/>
        <v>0</v>
      </c>
      <c r="AL43" s="104">
        <f t="shared" si="13"/>
        <v>0</v>
      </c>
      <c r="AM43" s="104">
        <f t="shared" si="13"/>
        <v>0</v>
      </c>
      <c r="AN43" s="104">
        <f t="shared" si="13"/>
        <v>0</v>
      </c>
      <c r="AO43" s="104">
        <f t="shared" si="13"/>
        <v>0</v>
      </c>
      <c r="AP43" s="104">
        <f t="shared" si="13"/>
        <v>0</v>
      </c>
      <c r="AQ43" s="104">
        <f t="shared" si="13"/>
        <v>0</v>
      </c>
      <c r="AR43" s="104">
        <f t="shared" si="13"/>
        <v>0</v>
      </c>
      <c r="AS43" s="104">
        <f t="shared" si="13"/>
        <v>0</v>
      </c>
      <c r="AT43" s="104">
        <f t="shared" si="13"/>
        <v>0</v>
      </c>
    </row>
    <row r="44" spans="1:46" ht="30" hidden="1" customHeight="1" x14ac:dyDescent="0.25">
      <c r="A44" s="105"/>
      <c r="B44" s="106"/>
      <c r="C44" s="107"/>
      <c r="D44" s="108"/>
      <c r="E44" s="108"/>
      <c r="F44" s="113"/>
      <c r="G44" s="113"/>
      <c r="H44" s="111">
        <f t="shared" si="6"/>
        <v>0</v>
      </c>
      <c r="I44" s="112"/>
      <c r="J44" s="112"/>
      <c r="K44" s="112"/>
      <c r="L44" s="250"/>
      <c r="M44" s="251"/>
      <c r="N44" s="252"/>
      <c r="P44" s="249"/>
      <c r="Q44" s="104">
        <f t="shared" ref="Q44:AT44" si="14">IF(Q$32&lt;$I44,0,IF(Q$32=$I44,$H44,IF(Q$32&gt;((($J44-1)*$K44)+$I44),0,IF(ROUND((Q$32-$I44)/$K44,0)=ROUND((Q$32-$I44)/$K44,1),$H44,0))))</f>
        <v>0</v>
      </c>
      <c r="R44" s="104">
        <f t="shared" si="14"/>
        <v>0</v>
      </c>
      <c r="S44" s="104">
        <f t="shared" si="14"/>
        <v>0</v>
      </c>
      <c r="T44" s="104">
        <f t="shared" si="14"/>
        <v>0</v>
      </c>
      <c r="U44" s="104">
        <f t="shared" si="14"/>
        <v>0</v>
      </c>
      <c r="V44" s="104">
        <f t="shared" si="14"/>
        <v>0</v>
      </c>
      <c r="W44" s="104">
        <f t="shared" si="14"/>
        <v>0</v>
      </c>
      <c r="X44" s="104">
        <f t="shared" si="14"/>
        <v>0</v>
      </c>
      <c r="Y44" s="104">
        <f t="shared" si="14"/>
        <v>0</v>
      </c>
      <c r="Z44" s="104">
        <f t="shared" si="14"/>
        <v>0</v>
      </c>
      <c r="AA44" s="104">
        <f t="shared" si="14"/>
        <v>0</v>
      </c>
      <c r="AB44" s="104">
        <f t="shared" si="14"/>
        <v>0</v>
      </c>
      <c r="AC44" s="104">
        <f t="shared" si="14"/>
        <v>0</v>
      </c>
      <c r="AD44" s="104">
        <f t="shared" si="14"/>
        <v>0</v>
      </c>
      <c r="AE44" s="104">
        <f t="shared" si="14"/>
        <v>0</v>
      </c>
      <c r="AF44" s="104">
        <f t="shared" si="14"/>
        <v>0</v>
      </c>
      <c r="AG44" s="104">
        <f t="shared" si="14"/>
        <v>0</v>
      </c>
      <c r="AH44" s="104">
        <f t="shared" si="14"/>
        <v>0</v>
      </c>
      <c r="AI44" s="104">
        <f t="shared" si="14"/>
        <v>0</v>
      </c>
      <c r="AJ44" s="104">
        <f t="shared" si="14"/>
        <v>0</v>
      </c>
      <c r="AK44" s="104">
        <f t="shared" si="14"/>
        <v>0</v>
      </c>
      <c r="AL44" s="104">
        <f t="shared" si="14"/>
        <v>0</v>
      </c>
      <c r="AM44" s="104">
        <f t="shared" si="14"/>
        <v>0</v>
      </c>
      <c r="AN44" s="104">
        <f t="shared" si="14"/>
        <v>0</v>
      </c>
      <c r="AO44" s="104">
        <f t="shared" si="14"/>
        <v>0</v>
      </c>
      <c r="AP44" s="104">
        <f t="shared" si="14"/>
        <v>0</v>
      </c>
      <c r="AQ44" s="104">
        <f t="shared" si="14"/>
        <v>0</v>
      </c>
      <c r="AR44" s="104">
        <f t="shared" si="14"/>
        <v>0</v>
      </c>
      <c r="AS44" s="104">
        <f t="shared" si="14"/>
        <v>0</v>
      </c>
      <c r="AT44" s="104">
        <f t="shared" si="14"/>
        <v>0</v>
      </c>
    </row>
    <row r="45" spans="1:46" ht="30" hidden="1" customHeight="1" x14ac:dyDescent="0.25">
      <c r="A45" s="105"/>
      <c r="B45" s="106"/>
      <c r="C45" s="107"/>
      <c r="D45" s="108"/>
      <c r="E45" s="108"/>
      <c r="F45" s="113"/>
      <c r="G45" s="113"/>
      <c r="H45" s="111">
        <f t="shared" si="6"/>
        <v>0</v>
      </c>
      <c r="I45" s="112"/>
      <c r="J45" s="112"/>
      <c r="K45" s="112"/>
      <c r="L45" s="250"/>
      <c r="M45" s="251"/>
      <c r="N45" s="252"/>
      <c r="P45" s="249"/>
      <c r="Q45" s="104">
        <f t="shared" ref="Q45:AT45" si="15">IF(Q$32&lt;$I45,0,IF(Q$32=$I45,$H45,IF(Q$32&gt;((($J45-1)*$K45)+$I45),0,IF(ROUND((Q$32-$I45)/$K45,0)=ROUND((Q$32-$I45)/$K45,1),$H45,0))))</f>
        <v>0</v>
      </c>
      <c r="R45" s="104">
        <f t="shared" si="15"/>
        <v>0</v>
      </c>
      <c r="S45" s="104">
        <f t="shared" si="15"/>
        <v>0</v>
      </c>
      <c r="T45" s="104">
        <f t="shared" si="15"/>
        <v>0</v>
      </c>
      <c r="U45" s="104">
        <f t="shared" si="15"/>
        <v>0</v>
      </c>
      <c r="V45" s="104">
        <f t="shared" si="15"/>
        <v>0</v>
      </c>
      <c r="W45" s="104">
        <f t="shared" si="15"/>
        <v>0</v>
      </c>
      <c r="X45" s="104">
        <f t="shared" si="15"/>
        <v>0</v>
      </c>
      <c r="Y45" s="104">
        <f t="shared" si="15"/>
        <v>0</v>
      </c>
      <c r="Z45" s="104">
        <f t="shared" si="15"/>
        <v>0</v>
      </c>
      <c r="AA45" s="104">
        <f t="shared" si="15"/>
        <v>0</v>
      </c>
      <c r="AB45" s="104">
        <f t="shared" si="15"/>
        <v>0</v>
      </c>
      <c r="AC45" s="104">
        <f t="shared" si="15"/>
        <v>0</v>
      </c>
      <c r="AD45" s="104">
        <f t="shared" si="15"/>
        <v>0</v>
      </c>
      <c r="AE45" s="104">
        <f t="shared" si="15"/>
        <v>0</v>
      </c>
      <c r="AF45" s="104">
        <f t="shared" si="15"/>
        <v>0</v>
      </c>
      <c r="AG45" s="104">
        <f t="shared" si="15"/>
        <v>0</v>
      </c>
      <c r="AH45" s="104">
        <f t="shared" si="15"/>
        <v>0</v>
      </c>
      <c r="AI45" s="104">
        <f t="shared" si="15"/>
        <v>0</v>
      </c>
      <c r="AJ45" s="104">
        <f t="shared" si="15"/>
        <v>0</v>
      </c>
      <c r="AK45" s="104">
        <f t="shared" si="15"/>
        <v>0</v>
      </c>
      <c r="AL45" s="104">
        <f t="shared" si="15"/>
        <v>0</v>
      </c>
      <c r="AM45" s="104">
        <f t="shared" si="15"/>
        <v>0</v>
      </c>
      <c r="AN45" s="104">
        <f t="shared" si="15"/>
        <v>0</v>
      </c>
      <c r="AO45" s="104">
        <f t="shared" si="15"/>
        <v>0</v>
      </c>
      <c r="AP45" s="104">
        <f t="shared" si="15"/>
        <v>0</v>
      </c>
      <c r="AQ45" s="104">
        <f t="shared" si="15"/>
        <v>0</v>
      </c>
      <c r="AR45" s="104">
        <f t="shared" si="15"/>
        <v>0</v>
      </c>
      <c r="AS45" s="104">
        <f t="shared" si="15"/>
        <v>0</v>
      </c>
      <c r="AT45" s="104">
        <f t="shared" si="15"/>
        <v>0</v>
      </c>
    </row>
    <row r="46" spans="1:46" ht="30" hidden="1" customHeight="1" x14ac:dyDescent="0.25">
      <c r="A46" s="105"/>
      <c r="B46" s="106"/>
      <c r="C46" s="107"/>
      <c r="D46" s="108"/>
      <c r="E46" s="109"/>
      <c r="F46" s="113"/>
      <c r="G46" s="113"/>
      <c r="H46" s="111">
        <f t="shared" si="6"/>
        <v>0</v>
      </c>
      <c r="I46" s="112"/>
      <c r="J46" s="112"/>
      <c r="K46" s="112"/>
      <c r="L46" s="250"/>
      <c r="M46" s="251"/>
      <c r="N46" s="252"/>
      <c r="P46" s="249"/>
      <c r="Q46" s="104">
        <f t="shared" ref="Q46:AT46" si="16">IF(Q$32&lt;$I46,0,IF(Q$32=$I46,$H46,IF(Q$32&gt;((($J46-1)*$K46)+$I46),0,IF(ROUND((Q$32-$I46)/$K46,0)=ROUND((Q$32-$I46)/$K46,1),$H46,0))))</f>
        <v>0</v>
      </c>
      <c r="R46" s="104">
        <f t="shared" si="16"/>
        <v>0</v>
      </c>
      <c r="S46" s="104">
        <f t="shared" si="16"/>
        <v>0</v>
      </c>
      <c r="T46" s="104">
        <f t="shared" si="16"/>
        <v>0</v>
      </c>
      <c r="U46" s="104">
        <f t="shared" si="16"/>
        <v>0</v>
      </c>
      <c r="V46" s="104">
        <f t="shared" si="16"/>
        <v>0</v>
      </c>
      <c r="W46" s="104">
        <f t="shared" si="16"/>
        <v>0</v>
      </c>
      <c r="X46" s="104">
        <f t="shared" si="16"/>
        <v>0</v>
      </c>
      <c r="Y46" s="104">
        <f t="shared" si="16"/>
        <v>0</v>
      </c>
      <c r="Z46" s="104">
        <f t="shared" si="16"/>
        <v>0</v>
      </c>
      <c r="AA46" s="104">
        <f t="shared" si="16"/>
        <v>0</v>
      </c>
      <c r="AB46" s="104">
        <f t="shared" si="16"/>
        <v>0</v>
      </c>
      <c r="AC46" s="104">
        <f t="shared" si="16"/>
        <v>0</v>
      </c>
      <c r="AD46" s="104">
        <f t="shared" si="16"/>
        <v>0</v>
      </c>
      <c r="AE46" s="104">
        <f t="shared" si="16"/>
        <v>0</v>
      </c>
      <c r="AF46" s="104">
        <f t="shared" si="16"/>
        <v>0</v>
      </c>
      <c r="AG46" s="104">
        <f t="shared" si="16"/>
        <v>0</v>
      </c>
      <c r="AH46" s="104">
        <f t="shared" si="16"/>
        <v>0</v>
      </c>
      <c r="AI46" s="104">
        <f t="shared" si="16"/>
        <v>0</v>
      </c>
      <c r="AJ46" s="104">
        <f t="shared" si="16"/>
        <v>0</v>
      </c>
      <c r="AK46" s="104">
        <f t="shared" si="16"/>
        <v>0</v>
      </c>
      <c r="AL46" s="104">
        <f t="shared" si="16"/>
        <v>0</v>
      </c>
      <c r="AM46" s="104">
        <f t="shared" si="16"/>
        <v>0</v>
      </c>
      <c r="AN46" s="104">
        <f t="shared" si="16"/>
        <v>0</v>
      </c>
      <c r="AO46" s="104">
        <f t="shared" si="16"/>
        <v>0</v>
      </c>
      <c r="AP46" s="104">
        <f t="shared" si="16"/>
        <v>0</v>
      </c>
      <c r="AQ46" s="104">
        <f t="shared" si="16"/>
        <v>0</v>
      </c>
      <c r="AR46" s="104">
        <f t="shared" si="16"/>
        <v>0</v>
      </c>
      <c r="AS46" s="104">
        <f t="shared" si="16"/>
        <v>0</v>
      </c>
      <c r="AT46" s="104">
        <f t="shared" si="16"/>
        <v>0</v>
      </c>
    </row>
    <row r="47" spans="1:46" ht="30" hidden="1" customHeight="1" x14ac:dyDescent="0.25">
      <c r="A47" s="105"/>
      <c r="B47" s="106"/>
      <c r="C47" s="107"/>
      <c r="D47" s="108"/>
      <c r="E47" s="108"/>
      <c r="F47" s="113"/>
      <c r="G47" s="113"/>
      <c r="H47" s="111">
        <f t="shared" si="6"/>
        <v>0</v>
      </c>
      <c r="I47" s="112"/>
      <c r="J47" s="112"/>
      <c r="K47" s="112"/>
      <c r="L47" s="250"/>
      <c r="M47" s="251"/>
      <c r="N47" s="252"/>
      <c r="P47" s="249"/>
      <c r="Q47" s="104">
        <f t="shared" ref="Q47:AT47" si="17">IF(Q$32&lt;$I47,0,IF(Q$32=$I47,$H47,IF(Q$32&gt;((($J47-1)*$K47)+$I47),0,IF(ROUND((Q$32-$I47)/$K47,0)=ROUND((Q$32-$I47)/$K47,1),$H47,0))))</f>
        <v>0</v>
      </c>
      <c r="R47" s="104">
        <f t="shared" si="17"/>
        <v>0</v>
      </c>
      <c r="S47" s="104">
        <f t="shared" si="17"/>
        <v>0</v>
      </c>
      <c r="T47" s="104">
        <f t="shared" si="17"/>
        <v>0</v>
      </c>
      <c r="U47" s="104">
        <f t="shared" si="17"/>
        <v>0</v>
      </c>
      <c r="V47" s="104">
        <f t="shared" si="17"/>
        <v>0</v>
      </c>
      <c r="W47" s="104">
        <f t="shared" si="17"/>
        <v>0</v>
      </c>
      <c r="X47" s="104">
        <f t="shared" si="17"/>
        <v>0</v>
      </c>
      <c r="Y47" s="104">
        <f t="shared" si="17"/>
        <v>0</v>
      </c>
      <c r="Z47" s="104">
        <f t="shared" si="17"/>
        <v>0</v>
      </c>
      <c r="AA47" s="104">
        <f t="shared" si="17"/>
        <v>0</v>
      </c>
      <c r="AB47" s="104">
        <f t="shared" si="17"/>
        <v>0</v>
      </c>
      <c r="AC47" s="104">
        <f t="shared" si="17"/>
        <v>0</v>
      </c>
      <c r="AD47" s="104">
        <f t="shared" si="17"/>
        <v>0</v>
      </c>
      <c r="AE47" s="104">
        <f t="shared" si="17"/>
        <v>0</v>
      </c>
      <c r="AF47" s="104">
        <f t="shared" si="17"/>
        <v>0</v>
      </c>
      <c r="AG47" s="104">
        <f t="shared" si="17"/>
        <v>0</v>
      </c>
      <c r="AH47" s="104">
        <f t="shared" si="17"/>
        <v>0</v>
      </c>
      <c r="AI47" s="104">
        <f t="shared" si="17"/>
        <v>0</v>
      </c>
      <c r="AJ47" s="104">
        <f t="shared" si="17"/>
        <v>0</v>
      </c>
      <c r="AK47" s="104">
        <f t="shared" si="17"/>
        <v>0</v>
      </c>
      <c r="AL47" s="104">
        <f t="shared" si="17"/>
        <v>0</v>
      </c>
      <c r="AM47" s="104">
        <f t="shared" si="17"/>
        <v>0</v>
      </c>
      <c r="AN47" s="104">
        <f t="shared" si="17"/>
        <v>0</v>
      </c>
      <c r="AO47" s="104">
        <f t="shared" si="17"/>
        <v>0</v>
      </c>
      <c r="AP47" s="104">
        <f t="shared" si="17"/>
        <v>0</v>
      </c>
      <c r="AQ47" s="104">
        <f t="shared" si="17"/>
        <v>0</v>
      </c>
      <c r="AR47" s="104">
        <f t="shared" si="17"/>
        <v>0</v>
      </c>
      <c r="AS47" s="104">
        <f t="shared" si="17"/>
        <v>0</v>
      </c>
      <c r="AT47" s="104">
        <f t="shared" si="17"/>
        <v>0</v>
      </c>
    </row>
    <row r="48" spans="1:46" ht="49.5" hidden="1" customHeight="1" x14ac:dyDescent="0.25">
      <c r="A48" s="117"/>
      <c r="B48" s="118"/>
      <c r="C48" s="119"/>
      <c r="D48" s="120"/>
      <c r="E48" s="120"/>
      <c r="F48" s="121"/>
      <c r="G48" s="121"/>
      <c r="H48" s="122">
        <f t="shared" si="6"/>
        <v>0</v>
      </c>
      <c r="I48" s="123"/>
      <c r="J48" s="123"/>
      <c r="K48" s="123"/>
      <c r="L48" s="253"/>
      <c r="M48" s="254"/>
      <c r="N48" s="255"/>
      <c r="P48" s="249"/>
      <c r="Q48" s="104">
        <f t="shared" ref="Q48:AT48" si="18">IF(Q$32&lt;$I48,0,IF(Q$32=$I48,$H48,IF(Q$32&gt;((($J48-1)*$K48)+$I48),0,IF(ROUND((Q$32-$I48)/$K48,0)=ROUND((Q$32-$I48)/$K48,1),$H48,0))))</f>
        <v>0</v>
      </c>
      <c r="R48" s="104">
        <f t="shared" si="18"/>
        <v>0</v>
      </c>
      <c r="S48" s="104">
        <f t="shared" si="18"/>
        <v>0</v>
      </c>
      <c r="T48" s="104">
        <f t="shared" si="18"/>
        <v>0</v>
      </c>
      <c r="U48" s="104">
        <f t="shared" si="18"/>
        <v>0</v>
      </c>
      <c r="V48" s="104">
        <f t="shared" si="18"/>
        <v>0</v>
      </c>
      <c r="W48" s="104">
        <f t="shared" si="18"/>
        <v>0</v>
      </c>
      <c r="X48" s="104">
        <f t="shared" si="18"/>
        <v>0</v>
      </c>
      <c r="Y48" s="104">
        <f t="shared" si="18"/>
        <v>0</v>
      </c>
      <c r="Z48" s="104">
        <f t="shared" si="18"/>
        <v>0</v>
      </c>
      <c r="AA48" s="104">
        <f t="shared" si="18"/>
        <v>0</v>
      </c>
      <c r="AB48" s="104">
        <f t="shared" si="18"/>
        <v>0</v>
      </c>
      <c r="AC48" s="104">
        <f t="shared" si="18"/>
        <v>0</v>
      </c>
      <c r="AD48" s="104">
        <f t="shared" si="18"/>
        <v>0</v>
      </c>
      <c r="AE48" s="104">
        <f t="shared" si="18"/>
        <v>0</v>
      </c>
      <c r="AF48" s="104">
        <f t="shared" si="18"/>
        <v>0</v>
      </c>
      <c r="AG48" s="104">
        <f t="shared" si="18"/>
        <v>0</v>
      </c>
      <c r="AH48" s="104">
        <f t="shared" si="18"/>
        <v>0</v>
      </c>
      <c r="AI48" s="104">
        <f t="shared" si="18"/>
        <v>0</v>
      </c>
      <c r="AJ48" s="104">
        <f t="shared" si="18"/>
        <v>0</v>
      </c>
      <c r="AK48" s="104">
        <f t="shared" si="18"/>
        <v>0</v>
      </c>
      <c r="AL48" s="104">
        <f t="shared" si="18"/>
        <v>0</v>
      </c>
      <c r="AM48" s="104">
        <f t="shared" si="18"/>
        <v>0</v>
      </c>
      <c r="AN48" s="104">
        <f t="shared" si="18"/>
        <v>0</v>
      </c>
      <c r="AO48" s="104">
        <f t="shared" si="18"/>
        <v>0</v>
      </c>
      <c r="AP48" s="104">
        <f t="shared" si="18"/>
        <v>0</v>
      </c>
      <c r="AQ48" s="104">
        <f t="shared" si="18"/>
        <v>0</v>
      </c>
      <c r="AR48" s="104">
        <f t="shared" si="18"/>
        <v>0</v>
      </c>
      <c r="AS48" s="104">
        <f t="shared" si="18"/>
        <v>0</v>
      </c>
      <c r="AT48" s="104">
        <f t="shared" si="18"/>
        <v>0</v>
      </c>
    </row>
    <row r="49" spans="1:46" ht="30" customHeight="1" x14ac:dyDescent="0.25">
      <c r="P49" s="124" t="s">
        <v>53</v>
      </c>
      <c r="Q49" s="103">
        <f t="shared" ref="Q49:AT49" si="19">SUM(Q33:Q48)</f>
        <v>293503.8</v>
      </c>
      <c r="R49" s="104">
        <f t="shared" si="19"/>
        <v>83503.799999999988</v>
      </c>
      <c r="S49" s="103">
        <f t="shared" si="19"/>
        <v>239000</v>
      </c>
      <c r="T49" s="104">
        <f t="shared" si="19"/>
        <v>39000</v>
      </c>
      <c r="U49" s="103">
        <f t="shared" si="19"/>
        <v>239000</v>
      </c>
      <c r="V49" s="104">
        <f t="shared" si="19"/>
        <v>39000</v>
      </c>
      <c r="W49" s="103">
        <f t="shared" si="19"/>
        <v>239000</v>
      </c>
      <c r="X49" s="104">
        <f t="shared" si="19"/>
        <v>39000</v>
      </c>
      <c r="Y49" s="103">
        <f t="shared" si="19"/>
        <v>239000</v>
      </c>
      <c r="Z49" s="104">
        <f t="shared" si="19"/>
        <v>39000</v>
      </c>
      <c r="AA49" s="104">
        <f t="shared" si="19"/>
        <v>0</v>
      </c>
      <c r="AB49" s="104">
        <f t="shared" si="19"/>
        <v>0</v>
      </c>
      <c r="AC49" s="104">
        <f t="shared" si="19"/>
        <v>0</v>
      </c>
      <c r="AD49" s="104">
        <f t="shared" si="19"/>
        <v>0</v>
      </c>
      <c r="AE49" s="104">
        <f t="shared" si="19"/>
        <v>0</v>
      </c>
      <c r="AF49" s="104">
        <f t="shared" si="19"/>
        <v>0</v>
      </c>
      <c r="AG49" s="104">
        <f t="shared" si="19"/>
        <v>0</v>
      </c>
      <c r="AH49" s="104">
        <f t="shared" si="19"/>
        <v>0</v>
      </c>
      <c r="AI49" s="104">
        <f t="shared" si="19"/>
        <v>0</v>
      </c>
      <c r="AJ49" s="104">
        <f t="shared" si="19"/>
        <v>0</v>
      </c>
      <c r="AK49" s="104">
        <f t="shared" si="19"/>
        <v>0</v>
      </c>
      <c r="AL49" s="104">
        <f t="shared" si="19"/>
        <v>0</v>
      </c>
      <c r="AM49" s="104">
        <f t="shared" si="19"/>
        <v>0</v>
      </c>
      <c r="AN49" s="104">
        <f t="shared" si="19"/>
        <v>0</v>
      </c>
      <c r="AO49" s="104">
        <f t="shared" si="19"/>
        <v>0</v>
      </c>
      <c r="AP49" s="104">
        <f t="shared" si="19"/>
        <v>0</v>
      </c>
      <c r="AQ49" s="104">
        <f t="shared" si="19"/>
        <v>0</v>
      </c>
      <c r="AR49" s="104">
        <f t="shared" si="19"/>
        <v>0</v>
      </c>
      <c r="AS49" s="104">
        <f t="shared" si="19"/>
        <v>0</v>
      </c>
      <c r="AT49" s="104">
        <f t="shared" si="19"/>
        <v>0</v>
      </c>
    </row>
    <row r="50" spans="1:4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row>
    <row r="51" spans="1:46" ht="15" customHeight="1" x14ac:dyDescent="0.25">
      <c r="A51" s="269" t="s">
        <v>27</v>
      </c>
      <c r="B51" s="268"/>
      <c r="C51" s="268"/>
      <c r="D51" s="268"/>
      <c r="E51" s="268"/>
      <c r="F51" s="268"/>
      <c r="G51" s="268"/>
      <c r="H51" s="268"/>
      <c r="I51" s="268"/>
      <c r="J51" s="268"/>
      <c r="K51" s="268"/>
      <c r="L51" s="28"/>
      <c r="M51" s="29"/>
      <c r="N51" s="29"/>
      <c r="O51" s="29"/>
      <c r="P51" s="30"/>
      <c r="Q51" s="30"/>
      <c r="R51" s="30"/>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row>
    <row r="52" spans="1:46" ht="15" customHeight="1" x14ac:dyDescent="0.25">
      <c r="A52" s="32"/>
      <c r="B52" s="33"/>
      <c r="C52" s="33"/>
      <c r="D52" s="33"/>
      <c r="E52" s="33"/>
      <c r="F52" s="33"/>
      <c r="G52" s="34"/>
      <c r="H52" s="33"/>
      <c r="I52" s="33"/>
      <c r="J52" s="33"/>
      <c r="K52" s="33"/>
      <c r="L52" s="33"/>
      <c r="M52" s="33"/>
      <c r="N52" s="33"/>
      <c r="O52" s="33"/>
      <c r="P52" s="35"/>
      <c r="Q52" s="35"/>
      <c r="R52" s="35"/>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row>
    <row r="53" spans="1:46" ht="15" customHeight="1" x14ac:dyDescent="0.25">
      <c r="A53" s="37"/>
      <c r="B53" s="38"/>
      <c r="C53" s="38"/>
      <c r="D53" s="38"/>
      <c r="E53" s="38"/>
      <c r="F53" s="38"/>
      <c r="G53" s="39"/>
      <c r="H53" s="38"/>
      <c r="I53" s="38"/>
      <c r="J53" s="40"/>
      <c r="K53" s="10"/>
      <c r="L53" s="10"/>
      <c r="M53" s="10"/>
      <c r="N53" s="10"/>
      <c r="O53" s="10"/>
      <c r="P53" s="6"/>
      <c r="Q53" s="6"/>
      <c r="R53" s="6"/>
    </row>
    <row r="54" spans="1:46" ht="15" customHeight="1" x14ac:dyDescent="0.25">
      <c r="A54" s="11" t="s">
        <v>28</v>
      </c>
      <c r="B54" s="139"/>
      <c r="C54" s="12"/>
      <c r="D54" s="12"/>
      <c r="E54" s="12"/>
      <c r="F54" s="12"/>
      <c r="G54" s="206"/>
      <c r="H54" s="12"/>
      <c r="I54" s="12"/>
      <c r="J54" s="9"/>
      <c r="K54" s="10"/>
      <c r="L54" s="10"/>
      <c r="M54" s="10"/>
      <c r="N54" s="10"/>
      <c r="O54" s="10"/>
      <c r="P54" s="6"/>
      <c r="Q54" s="6"/>
      <c r="R54" s="6"/>
    </row>
    <row r="55" spans="1:46" ht="14.25" customHeight="1" x14ac:dyDescent="0.25">
      <c r="A55" s="11" t="s">
        <v>30</v>
      </c>
      <c r="B55" s="139"/>
      <c r="C55" s="8"/>
      <c r="D55" s="8"/>
      <c r="E55" s="8"/>
      <c r="F55" s="207"/>
      <c r="G55" s="8"/>
      <c r="H55" s="207"/>
      <c r="I55" s="8"/>
      <c r="J55" s="47"/>
      <c r="K55" s="48"/>
    </row>
    <row r="56" spans="1:46" ht="14.25" customHeight="1" x14ac:dyDescent="0.25">
      <c r="A56" s="11"/>
      <c r="B56" s="207"/>
      <c r="C56" s="207"/>
      <c r="D56" s="8"/>
      <c r="E56" s="207"/>
      <c r="F56" s="207"/>
      <c r="G56" s="207"/>
      <c r="H56" s="207"/>
      <c r="I56" s="207"/>
      <c r="J56" s="49"/>
      <c r="K56" s="50"/>
    </row>
    <row r="57" spans="1:46" ht="48.75" customHeight="1" x14ac:dyDescent="0.25">
      <c r="A57" s="51" t="s">
        <v>32</v>
      </c>
      <c r="B57" s="280" t="s">
        <v>591</v>
      </c>
      <c r="C57" s="251"/>
      <c r="D57" s="251"/>
      <c r="E57" s="251"/>
      <c r="F57" s="251"/>
      <c r="G57" s="251"/>
      <c r="H57" s="251"/>
      <c r="I57" s="257"/>
      <c r="J57" s="208"/>
      <c r="L57" s="271" t="s">
        <v>33</v>
      </c>
      <c r="M57" s="272"/>
    </row>
    <row r="58" spans="1:46" ht="15.75" customHeight="1" x14ac:dyDescent="0.25">
      <c r="A58" s="51" t="s">
        <v>34</v>
      </c>
      <c r="B58" s="312" t="s">
        <v>592</v>
      </c>
      <c r="C58" s="274"/>
      <c r="D58" s="274"/>
      <c r="E58" s="274"/>
      <c r="F58" s="274"/>
      <c r="G58" s="274"/>
      <c r="H58" s="274"/>
      <c r="I58" s="274"/>
      <c r="J58" s="208"/>
      <c r="L58" s="54" t="s">
        <v>25</v>
      </c>
      <c r="M58" s="55" t="s">
        <v>26</v>
      </c>
    </row>
    <row r="59" spans="1:46" ht="15.75" customHeight="1" x14ac:dyDescent="0.25">
      <c r="A59" s="51" t="s">
        <v>35</v>
      </c>
      <c r="B59" s="285" t="s">
        <v>593</v>
      </c>
      <c r="C59" s="268"/>
      <c r="D59" s="268"/>
      <c r="E59" s="268"/>
      <c r="F59" s="268"/>
      <c r="G59" s="268"/>
      <c r="H59" s="268"/>
      <c r="I59" s="268"/>
      <c r="J59" s="208"/>
      <c r="L59" s="56">
        <f>$L$10</f>
        <v>0</v>
      </c>
      <c r="M59" s="57">
        <f t="array" ref="M59">NPV(L59,Q86:AT86)</f>
        <v>1445000</v>
      </c>
      <c r="O59" s="58"/>
    </row>
    <row r="60" spans="1:46" ht="15.75" customHeight="1" x14ac:dyDescent="0.25">
      <c r="A60" s="51" t="s">
        <v>36</v>
      </c>
      <c r="B60" s="316" t="s">
        <v>594</v>
      </c>
      <c r="C60" s="266"/>
      <c r="D60" s="266"/>
      <c r="E60" s="266"/>
      <c r="F60" s="266"/>
      <c r="G60" s="266"/>
      <c r="H60" s="266"/>
      <c r="I60" s="266"/>
      <c r="J60" s="208"/>
      <c r="L60" s="56">
        <f>$L$11</f>
        <v>0.03</v>
      </c>
      <c r="M60" s="57">
        <f t="array" ref="M60">NPV(L60,Q86:AT86)</f>
        <v>1248372.0737751464</v>
      </c>
    </row>
    <row r="61" spans="1:46" ht="14.25" customHeight="1" x14ac:dyDescent="0.25">
      <c r="A61" s="59"/>
      <c r="B61" s="60"/>
      <c r="C61" s="60"/>
      <c r="D61" s="60"/>
      <c r="E61" s="60"/>
      <c r="F61" s="61"/>
      <c r="G61" s="62"/>
      <c r="H61" s="209"/>
      <c r="I61" s="209"/>
      <c r="J61" s="210"/>
      <c r="L61" s="65">
        <f>$L$12</f>
        <v>7.0000000000000007E-2</v>
      </c>
      <c r="M61" s="66">
        <f t="array" ref="M61">NPV(L61,Q86:AT86)</f>
        <v>1044596.5850720846</v>
      </c>
    </row>
    <row r="62" spans="1:46" ht="14.25" customHeight="1" x14ac:dyDescent="0.25">
      <c r="A62" s="67"/>
      <c r="B62" s="48"/>
      <c r="C62" s="48"/>
      <c r="D62" s="48"/>
      <c r="E62" s="48"/>
      <c r="F62" s="50"/>
      <c r="G62" s="68"/>
    </row>
    <row r="63" spans="1:46" ht="14.25" customHeight="1" x14ac:dyDescent="0.25">
      <c r="A63" s="67"/>
      <c r="B63" s="48"/>
      <c r="C63" s="48"/>
      <c r="D63" s="48"/>
      <c r="E63" s="48"/>
      <c r="F63" s="50"/>
      <c r="G63" s="68"/>
      <c r="H63" s="69"/>
      <c r="I63" s="70"/>
      <c r="J63" s="71"/>
      <c r="K63" s="71"/>
    </row>
    <row r="64" spans="1:46" ht="15.75" customHeight="1" x14ac:dyDescent="0.25">
      <c r="A64" s="72" t="s">
        <v>37</v>
      </c>
      <c r="B64" s="73">
        <v>0.9</v>
      </c>
      <c r="C64" s="74" t="s">
        <v>595</v>
      </c>
      <c r="D64" s="74"/>
      <c r="E64" s="74"/>
      <c r="F64" s="75"/>
      <c r="H64" s="69"/>
      <c r="I64" s="70"/>
      <c r="J64" s="71"/>
      <c r="K64" s="71"/>
    </row>
    <row r="65" spans="1:46" ht="15" customHeight="1" x14ac:dyDescent="0.25">
      <c r="A65" s="76" t="s">
        <v>39</v>
      </c>
      <c r="B65" s="77">
        <v>0.5</v>
      </c>
      <c r="C65" s="44" t="s">
        <v>596</v>
      </c>
      <c r="D65" s="44"/>
      <c r="E65" s="44"/>
      <c r="F65" s="78"/>
      <c r="H65" s="69"/>
      <c r="I65" s="79"/>
      <c r="J65" s="58"/>
      <c r="K65" s="58"/>
      <c r="L65" s="80"/>
      <c r="M65" s="80"/>
      <c r="N65" s="80"/>
      <c r="O65" s="80"/>
    </row>
    <row r="66" spans="1:46" ht="14.25" customHeight="1" x14ac:dyDescent="0.25">
      <c r="A66" s="81" t="s">
        <v>41</v>
      </c>
      <c r="B66" s="82">
        <f>B64*B65</f>
        <v>0.45</v>
      </c>
      <c r="C66" s="83"/>
      <c r="D66" s="84"/>
      <c r="E66" s="84"/>
      <c r="F66" s="64"/>
      <c r="H66" s="69"/>
      <c r="I66" s="85"/>
      <c r="J66" s="86"/>
      <c r="K66" s="86"/>
    </row>
    <row r="67" spans="1:46" ht="14.25" customHeight="1" x14ac:dyDescent="0.25">
      <c r="H67" s="69"/>
      <c r="I67" s="85"/>
      <c r="J67" s="86"/>
      <c r="K67" s="86"/>
      <c r="L67" s="87"/>
      <c r="P67" s="88" t="s">
        <v>42</v>
      </c>
    </row>
    <row r="68" spans="1:46" ht="14.25" customHeight="1" x14ac:dyDescent="0.25">
      <c r="C68" s="33"/>
      <c r="D68" s="89"/>
      <c r="E68" s="89"/>
      <c r="L68" s="87"/>
      <c r="P68" s="88"/>
      <c r="Q68" s="267" t="s">
        <v>43</v>
      </c>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row>
    <row r="69" spans="1:46" ht="14.25" customHeight="1" x14ac:dyDescent="0.25">
      <c r="A69" s="90" t="s">
        <v>44</v>
      </c>
      <c r="B69" s="91" t="s">
        <v>45</v>
      </c>
      <c r="C69" s="91" t="s">
        <v>16</v>
      </c>
      <c r="D69" s="92" t="s">
        <v>17</v>
      </c>
      <c r="E69" s="92" t="s">
        <v>46</v>
      </c>
      <c r="F69" s="91" t="s">
        <v>47</v>
      </c>
      <c r="G69" s="91" t="s">
        <v>48</v>
      </c>
      <c r="H69" s="93" t="s">
        <v>18</v>
      </c>
      <c r="I69" s="92" t="s">
        <v>19</v>
      </c>
      <c r="J69" s="92" t="s">
        <v>49</v>
      </c>
      <c r="K69" s="92" t="s">
        <v>50</v>
      </c>
      <c r="L69" s="259" t="s">
        <v>20</v>
      </c>
      <c r="M69" s="260"/>
      <c r="N69" s="261"/>
      <c r="Q69" s="94">
        <v>1</v>
      </c>
      <c r="R69" s="94">
        <v>2</v>
      </c>
      <c r="S69" s="94">
        <v>3</v>
      </c>
      <c r="T69" s="94">
        <v>4</v>
      </c>
      <c r="U69" s="94">
        <v>5</v>
      </c>
      <c r="V69" s="94">
        <v>6</v>
      </c>
      <c r="W69" s="94">
        <v>7</v>
      </c>
      <c r="X69" s="94">
        <v>8</v>
      </c>
      <c r="Y69" s="94">
        <v>9</v>
      </c>
      <c r="Z69" s="94">
        <v>10</v>
      </c>
      <c r="AA69" s="94">
        <v>11</v>
      </c>
      <c r="AB69" s="94">
        <v>12</v>
      </c>
      <c r="AC69" s="94">
        <v>13</v>
      </c>
      <c r="AD69" s="94">
        <v>14</v>
      </c>
      <c r="AE69" s="94">
        <v>15</v>
      </c>
      <c r="AF69" s="94">
        <v>16</v>
      </c>
      <c r="AG69" s="94">
        <v>17</v>
      </c>
      <c r="AH69" s="94">
        <v>18</v>
      </c>
      <c r="AI69" s="94">
        <v>19</v>
      </c>
      <c r="AJ69" s="94">
        <v>20</v>
      </c>
      <c r="AK69" s="94">
        <v>21</v>
      </c>
      <c r="AL69" s="94">
        <v>22</v>
      </c>
      <c r="AM69" s="94">
        <v>23</v>
      </c>
      <c r="AN69" s="94">
        <v>24</v>
      </c>
      <c r="AO69" s="94">
        <v>25</v>
      </c>
      <c r="AP69" s="94">
        <v>26</v>
      </c>
      <c r="AQ69" s="94">
        <v>27</v>
      </c>
      <c r="AR69" s="94">
        <v>28</v>
      </c>
      <c r="AS69" s="94">
        <v>29</v>
      </c>
      <c r="AT69" s="94">
        <v>30</v>
      </c>
    </row>
    <row r="70" spans="1:46" ht="72" customHeight="1" x14ac:dyDescent="0.25">
      <c r="A70" s="95" t="s">
        <v>12</v>
      </c>
      <c r="B70" s="96" t="s">
        <v>585</v>
      </c>
      <c r="C70" s="97" t="s">
        <v>585</v>
      </c>
      <c r="D70" s="98">
        <v>1</v>
      </c>
      <c r="E70" s="99">
        <v>250000</v>
      </c>
      <c r="F70" s="100"/>
      <c r="G70" s="100"/>
      <c r="H70" s="101">
        <f>D70*E70</f>
        <v>250000</v>
      </c>
      <c r="I70" s="102">
        <v>1</v>
      </c>
      <c r="J70" s="102">
        <v>5</v>
      </c>
      <c r="K70" s="102">
        <v>2</v>
      </c>
      <c r="L70" s="286" t="s">
        <v>597</v>
      </c>
      <c r="M70" s="263"/>
      <c r="N70" s="258"/>
      <c r="P70" s="248" t="s">
        <v>51</v>
      </c>
      <c r="Q70" s="103">
        <f t="shared" ref="Q70:AT70" si="20">IF(Q$32&lt;$I70,0,IF(Q$32=$I70,$H70,IF(Q$32&gt;((($J70-1)*$K70)+$I70),0,IF(ROUND((Q$32-$I70)/$K70,0)=ROUND((Q$32-$I70)/$K70,1),$H70,0))))</f>
        <v>250000</v>
      </c>
      <c r="R70" s="104">
        <f t="shared" si="20"/>
        <v>0</v>
      </c>
      <c r="S70" s="103">
        <f t="shared" si="20"/>
        <v>250000</v>
      </c>
      <c r="T70" s="104">
        <f t="shared" si="20"/>
        <v>0</v>
      </c>
      <c r="U70" s="103">
        <f t="shared" si="20"/>
        <v>250000</v>
      </c>
      <c r="V70" s="104">
        <f t="shared" si="20"/>
        <v>0</v>
      </c>
      <c r="W70" s="103">
        <f t="shared" si="20"/>
        <v>250000</v>
      </c>
      <c r="X70" s="104">
        <f t="shared" si="20"/>
        <v>0</v>
      </c>
      <c r="Y70" s="103">
        <f t="shared" si="20"/>
        <v>250000</v>
      </c>
      <c r="Z70" s="104">
        <f t="shared" si="20"/>
        <v>0</v>
      </c>
      <c r="AA70" s="104">
        <f t="shared" si="20"/>
        <v>0</v>
      </c>
      <c r="AB70" s="104">
        <f t="shared" si="20"/>
        <v>0</v>
      </c>
      <c r="AC70" s="104">
        <f t="shared" si="20"/>
        <v>0</v>
      </c>
      <c r="AD70" s="104">
        <f t="shared" si="20"/>
        <v>0</v>
      </c>
      <c r="AE70" s="104">
        <f t="shared" si="20"/>
        <v>0</v>
      </c>
      <c r="AF70" s="104">
        <f t="shared" si="20"/>
        <v>0</v>
      </c>
      <c r="AG70" s="104">
        <f t="shared" si="20"/>
        <v>0</v>
      </c>
      <c r="AH70" s="104">
        <f t="shared" si="20"/>
        <v>0</v>
      </c>
      <c r="AI70" s="104">
        <f t="shared" si="20"/>
        <v>0</v>
      </c>
      <c r="AJ70" s="104">
        <f t="shared" si="20"/>
        <v>0</v>
      </c>
      <c r="AK70" s="104">
        <f t="shared" si="20"/>
        <v>0</v>
      </c>
      <c r="AL70" s="104">
        <f t="shared" si="20"/>
        <v>0</v>
      </c>
      <c r="AM70" s="104">
        <f t="shared" si="20"/>
        <v>0</v>
      </c>
      <c r="AN70" s="104">
        <f t="shared" si="20"/>
        <v>0</v>
      </c>
      <c r="AO70" s="104">
        <f t="shared" si="20"/>
        <v>0</v>
      </c>
      <c r="AP70" s="104">
        <f t="shared" si="20"/>
        <v>0</v>
      </c>
      <c r="AQ70" s="104">
        <f t="shared" si="20"/>
        <v>0</v>
      </c>
      <c r="AR70" s="104">
        <f t="shared" si="20"/>
        <v>0</v>
      </c>
      <c r="AS70" s="104">
        <f t="shared" si="20"/>
        <v>0</v>
      </c>
      <c r="AT70" s="104">
        <f t="shared" si="20"/>
        <v>0</v>
      </c>
    </row>
    <row r="71" spans="1:46" ht="53.25" customHeight="1" x14ac:dyDescent="0.25">
      <c r="A71" s="105" t="s">
        <v>0</v>
      </c>
      <c r="B71" s="106" t="s">
        <v>4</v>
      </c>
      <c r="C71" s="107" t="s">
        <v>141</v>
      </c>
      <c r="D71" s="108">
        <v>0.25</v>
      </c>
      <c r="E71" s="109">
        <v>65000</v>
      </c>
      <c r="F71" s="110"/>
      <c r="G71" s="110"/>
      <c r="H71" s="111">
        <f>(D71*E71)*1.2</f>
        <v>19500</v>
      </c>
      <c r="I71" s="112">
        <v>1</v>
      </c>
      <c r="J71" s="112">
        <v>10</v>
      </c>
      <c r="K71" s="112">
        <v>1</v>
      </c>
      <c r="L71" s="250" t="s">
        <v>598</v>
      </c>
      <c r="M71" s="251"/>
      <c r="N71" s="252"/>
      <c r="P71" s="249"/>
      <c r="Q71" s="103">
        <f t="shared" ref="Q71:AT71" si="21">IF(Q$32&lt;$I71,0,IF(Q$32=$I71,$H71,IF(Q$32&gt;((($J71-1)*$K71)+$I71),0,IF(ROUND((Q$32-$I71)/$K71,0)=ROUND((Q$32-$I71)/$K71,1),$H71,0))))</f>
        <v>19500</v>
      </c>
      <c r="R71" s="103">
        <f t="shared" si="21"/>
        <v>19500</v>
      </c>
      <c r="S71" s="103">
        <f t="shared" si="21"/>
        <v>19500</v>
      </c>
      <c r="T71" s="103">
        <f t="shared" si="21"/>
        <v>19500</v>
      </c>
      <c r="U71" s="103">
        <f t="shared" si="21"/>
        <v>19500</v>
      </c>
      <c r="V71" s="103">
        <f t="shared" si="21"/>
        <v>19500</v>
      </c>
      <c r="W71" s="103">
        <f t="shared" si="21"/>
        <v>19500</v>
      </c>
      <c r="X71" s="103">
        <f t="shared" si="21"/>
        <v>19500</v>
      </c>
      <c r="Y71" s="103">
        <f t="shared" si="21"/>
        <v>19500</v>
      </c>
      <c r="Z71" s="103">
        <f t="shared" si="21"/>
        <v>19500</v>
      </c>
      <c r="AA71" s="104">
        <f t="shared" si="21"/>
        <v>0</v>
      </c>
      <c r="AB71" s="104">
        <f t="shared" si="21"/>
        <v>0</v>
      </c>
      <c r="AC71" s="104">
        <f t="shared" si="21"/>
        <v>0</v>
      </c>
      <c r="AD71" s="104">
        <f t="shared" si="21"/>
        <v>0</v>
      </c>
      <c r="AE71" s="104">
        <f t="shared" si="21"/>
        <v>0</v>
      </c>
      <c r="AF71" s="104">
        <f t="shared" si="21"/>
        <v>0</v>
      </c>
      <c r="AG71" s="104">
        <f t="shared" si="21"/>
        <v>0</v>
      </c>
      <c r="AH71" s="104">
        <f t="shared" si="21"/>
        <v>0</v>
      </c>
      <c r="AI71" s="104">
        <f t="shared" si="21"/>
        <v>0</v>
      </c>
      <c r="AJ71" s="104">
        <f t="shared" si="21"/>
        <v>0</v>
      </c>
      <c r="AK71" s="104">
        <f t="shared" si="21"/>
        <v>0</v>
      </c>
      <c r="AL71" s="104">
        <f t="shared" si="21"/>
        <v>0</v>
      </c>
      <c r="AM71" s="104">
        <f t="shared" si="21"/>
        <v>0</v>
      </c>
      <c r="AN71" s="104">
        <f t="shared" si="21"/>
        <v>0</v>
      </c>
      <c r="AO71" s="104">
        <f t="shared" si="21"/>
        <v>0</v>
      </c>
      <c r="AP71" s="104">
        <f t="shared" si="21"/>
        <v>0</v>
      </c>
      <c r="AQ71" s="104">
        <f t="shared" si="21"/>
        <v>0</v>
      </c>
      <c r="AR71" s="104">
        <f t="shared" si="21"/>
        <v>0</v>
      </c>
      <c r="AS71" s="104">
        <f t="shared" si="21"/>
        <v>0</v>
      </c>
      <c r="AT71" s="104">
        <f t="shared" si="21"/>
        <v>0</v>
      </c>
    </row>
    <row r="72" spans="1:46" ht="30" hidden="1" customHeight="1" x14ac:dyDescent="0.25">
      <c r="A72" s="105"/>
      <c r="B72" s="106"/>
      <c r="C72" s="107"/>
      <c r="D72" s="108"/>
      <c r="E72" s="109"/>
      <c r="F72" s="113"/>
      <c r="G72" s="113"/>
      <c r="H72" s="111">
        <f t="shared" ref="H72:H85" si="22">D72*E72</f>
        <v>0</v>
      </c>
      <c r="I72" s="112"/>
      <c r="J72" s="112"/>
      <c r="K72" s="112"/>
      <c r="L72" s="250"/>
      <c r="M72" s="251"/>
      <c r="N72" s="252"/>
      <c r="P72" s="249"/>
      <c r="Q72" s="104">
        <f t="shared" ref="Q72:AT72" si="23">IF(Q$32&lt;$I72,0,IF(Q$32=$I72,$H72,IF(Q$32&gt;((($J72-1)*$K72)+$I72),0,IF(ROUND((Q$32-$I72)/$K72,0)=ROUND((Q$32-$I72)/$K72,1),$H72,0))))</f>
        <v>0</v>
      </c>
      <c r="R72" s="104">
        <f t="shared" si="23"/>
        <v>0</v>
      </c>
      <c r="S72" s="104">
        <f t="shared" si="23"/>
        <v>0</v>
      </c>
      <c r="T72" s="104">
        <f t="shared" si="23"/>
        <v>0</v>
      </c>
      <c r="U72" s="104">
        <f t="shared" si="23"/>
        <v>0</v>
      </c>
      <c r="V72" s="104">
        <f t="shared" si="23"/>
        <v>0</v>
      </c>
      <c r="W72" s="104">
        <f t="shared" si="23"/>
        <v>0</v>
      </c>
      <c r="X72" s="104">
        <f t="shared" si="23"/>
        <v>0</v>
      </c>
      <c r="Y72" s="104">
        <f t="shared" si="23"/>
        <v>0</v>
      </c>
      <c r="Z72" s="104">
        <f t="shared" si="23"/>
        <v>0</v>
      </c>
      <c r="AA72" s="104">
        <f t="shared" si="23"/>
        <v>0</v>
      </c>
      <c r="AB72" s="104">
        <f t="shared" si="23"/>
        <v>0</v>
      </c>
      <c r="AC72" s="104">
        <f t="shared" si="23"/>
        <v>0</v>
      </c>
      <c r="AD72" s="104">
        <f t="shared" si="23"/>
        <v>0</v>
      </c>
      <c r="AE72" s="104">
        <f t="shared" si="23"/>
        <v>0</v>
      </c>
      <c r="AF72" s="104">
        <f t="shared" si="23"/>
        <v>0</v>
      </c>
      <c r="AG72" s="104">
        <f t="shared" si="23"/>
        <v>0</v>
      </c>
      <c r="AH72" s="104">
        <f t="shared" si="23"/>
        <v>0</v>
      </c>
      <c r="AI72" s="104">
        <f t="shared" si="23"/>
        <v>0</v>
      </c>
      <c r="AJ72" s="104">
        <f t="shared" si="23"/>
        <v>0</v>
      </c>
      <c r="AK72" s="104">
        <f t="shared" si="23"/>
        <v>0</v>
      </c>
      <c r="AL72" s="104">
        <f t="shared" si="23"/>
        <v>0</v>
      </c>
      <c r="AM72" s="104">
        <f t="shared" si="23"/>
        <v>0</v>
      </c>
      <c r="AN72" s="104">
        <f t="shared" si="23"/>
        <v>0</v>
      </c>
      <c r="AO72" s="104">
        <f t="shared" si="23"/>
        <v>0</v>
      </c>
      <c r="AP72" s="104">
        <f t="shared" si="23"/>
        <v>0</v>
      </c>
      <c r="AQ72" s="104">
        <f t="shared" si="23"/>
        <v>0</v>
      </c>
      <c r="AR72" s="104">
        <f t="shared" si="23"/>
        <v>0</v>
      </c>
      <c r="AS72" s="104">
        <f t="shared" si="23"/>
        <v>0</v>
      </c>
      <c r="AT72" s="104">
        <f t="shared" si="23"/>
        <v>0</v>
      </c>
    </row>
    <row r="73" spans="1:46" ht="30" hidden="1" customHeight="1" x14ac:dyDescent="0.25">
      <c r="A73" s="106"/>
      <c r="B73" s="106"/>
      <c r="C73" s="107"/>
      <c r="D73" s="108"/>
      <c r="E73" s="114"/>
      <c r="F73" s="113"/>
      <c r="G73" s="113"/>
      <c r="H73" s="111">
        <f t="shared" si="22"/>
        <v>0</v>
      </c>
      <c r="I73" s="112"/>
      <c r="J73" s="112"/>
      <c r="K73" s="112"/>
      <c r="L73" s="250"/>
      <c r="M73" s="251"/>
      <c r="N73" s="252"/>
      <c r="P73" s="249"/>
      <c r="Q73" s="104">
        <f t="shared" ref="Q73:AT73" si="24">IF(Q$32&lt;$I73,0,IF(Q$32=$I73,$H73,IF(Q$32&gt;((($J73-1)*$K73)+$I73),0,IF(ROUND((Q$32-$I73)/$K73,0)=ROUND((Q$32-$I73)/$K73,1),$H73,0))))</f>
        <v>0</v>
      </c>
      <c r="R73" s="104">
        <f t="shared" si="24"/>
        <v>0</v>
      </c>
      <c r="S73" s="104">
        <f t="shared" si="24"/>
        <v>0</v>
      </c>
      <c r="T73" s="104">
        <f t="shared" si="24"/>
        <v>0</v>
      </c>
      <c r="U73" s="104">
        <f t="shared" si="24"/>
        <v>0</v>
      </c>
      <c r="V73" s="104">
        <f t="shared" si="24"/>
        <v>0</v>
      </c>
      <c r="W73" s="104">
        <f t="shared" si="24"/>
        <v>0</v>
      </c>
      <c r="X73" s="104">
        <f t="shared" si="24"/>
        <v>0</v>
      </c>
      <c r="Y73" s="104">
        <f t="shared" si="24"/>
        <v>0</v>
      </c>
      <c r="Z73" s="104">
        <f t="shared" si="24"/>
        <v>0</v>
      </c>
      <c r="AA73" s="104">
        <f t="shared" si="24"/>
        <v>0</v>
      </c>
      <c r="AB73" s="104">
        <f t="shared" si="24"/>
        <v>0</v>
      </c>
      <c r="AC73" s="104">
        <f t="shared" si="24"/>
        <v>0</v>
      </c>
      <c r="AD73" s="104">
        <f t="shared" si="24"/>
        <v>0</v>
      </c>
      <c r="AE73" s="104">
        <f t="shared" si="24"/>
        <v>0</v>
      </c>
      <c r="AF73" s="104">
        <f t="shared" si="24"/>
        <v>0</v>
      </c>
      <c r="AG73" s="104">
        <f t="shared" si="24"/>
        <v>0</v>
      </c>
      <c r="AH73" s="104">
        <f t="shared" si="24"/>
        <v>0</v>
      </c>
      <c r="AI73" s="104">
        <f t="shared" si="24"/>
        <v>0</v>
      </c>
      <c r="AJ73" s="104">
        <f t="shared" si="24"/>
        <v>0</v>
      </c>
      <c r="AK73" s="104">
        <f t="shared" si="24"/>
        <v>0</v>
      </c>
      <c r="AL73" s="104">
        <f t="shared" si="24"/>
        <v>0</v>
      </c>
      <c r="AM73" s="104">
        <f t="shared" si="24"/>
        <v>0</v>
      </c>
      <c r="AN73" s="104">
        <f t="shared" si="24"/>
        <v>0</v>
      </c>
      <c r="AO73" s="104">
        <f t="shared" si="24"/>
        <v>0</v>
      </c>
      <c r="AP73" s="104">
        <f t="shared" si="24"/>
        <v>0</v>
      </c>
      <c r="AQ73" s="104">
        <f t="shared" si="24"/>
        <v>0</v>
      </c>
      <c r="AR73" s="104">
        <f t="shared" si="24"/>
        <v>0</v>
      </c>
      <c r="AS73" s="104">
        <f t="shared" si="24"/>
        <v>0</v>
      </c>
      <c r="AT73" s="104">
        <f t="shared" si="24"/>
        <v>0</v>
      </c>
    </row>
    <row r="74" spans="1:46" ht="30" hidden="1" customHeight="1" x14ac:dyDescent="0.25">
      <c r="A74" s="105"/>
      <c r="B74" s="106"/>
      <c r="C74" s="107"/>
      <c r="D74" s="108"/>
      <c r="E74" s="109"/>
      <c r="F74" s="113"/>
      <c r="G74" s="113"/>
      <c r="H74" s="111">
        <f t="shared" si="22"/>
        <v>0</v>
      </c>
      <c r="I74" s="112"/>
      <c r="J74" s="112"/>
      <c r="K74" s="112"/>
      <c r="L74" s="250"/>
      <c r="M74" s="251"/>
      <c r="N74" s="252"/>
      <c r="P74" s="249"/>
      <c r="Q74" s="104">
        <f t="shared" ref="Q74:AT74" si="25">IF(Q$32&lt;$I74,0,IF(Q$32=$I74,$H74,IF(Q$32&gt;((($J74-1)*$K74)+$I74),0,IF(ROUND((Q$32-$I74)/$K74,0)=ROUND((Q$32-$I74)/$K74,1),$H74,0))))</f>
        <v>0</v>
      </c>
      <c r="R74" s="104">
        <f t="shared" si="25"/>
        <v>0</v>
      </c>
      <c r="S74" s="104">
        <f t="shared" si="25"/>
        <v>0</v>
      </c>
      <c r="T74" s="104">
        <f t="shared" si="25"/>
        <v>0</v>
      </c>
      <c r="U74" s="104">
        <f t="shared" si="25"/>
        <v>0</v>
      </c>
      <c r="V74" s="104">
        <f t="shared" si="25"/>
        <v>0</v>
      </c>
      <c r="W74" s="104">
        <f t="shared" si="25"/>
        <v>0</v>
      </c>
      <c r="X74" s="104">
        <f t="shared" si="25"/>
        <v>0</v>
      </c>
      <c r="Y74" s="104">
        <f t="shared" si="25"/>
        <v>0</v>
      </c>
      <c r="Z74" s="104">
        <f t="shared" si="25"/>
        <v>0</v>
      </c>
      <c r="AA74" s="104">
        <f t="shared" si="25"/>
        <v>0</v>
      </c>
      <c r="AB74" s="104">
        <f t="shared" si="25"/>
        <v>0</v>
      </c>
      <c r="AC74" s="104">
        <f t="shared" si="25"/>
        <v>0</v>
      </c>
      <c r="AD74" s="104">
        <f t="shared" si="25"/>
        <v>0</v>
      </c>
      <c r="AE74" s="104">
        <f t="shared" si="25"/>
        <v>0</v>
      </c>
      <c r="AF74" s="104">
        <f t="shared" si="25"/>
        <v>0</v>
      </c>
      <c r="AG74" s="104">
        <f t="shared" si="25"/>
        <v>0</v>
      </c>
      <c r="AH74" s="104">
        <f t="shared" si="25"/>
        <v>0</v>
      </c>
      <c r="AI74" s="104">
        <f t="shared" si="25"/>
        <v>0</v>
      </c>
      <c r="AJ74" s="104">
        <f t="shared" si="25"/>
        <v>0</v>
      </c>
      <c r="AK74" s="104">
        <f t="shared" si="25"/>
        <v>0</v>
      </c>
      <c r="AL74" s="104">
        <f t="shared" si="25"/>
        <v>0</v>
      </c>
      <c r="AM74" s="104">
        <f t="shared" si="25"/>
        <v>0</v>
      </c>
      <c r="AN74" s="104">
        <f t="shared" si="25"/>
        <v>0</v>
      </c>
      <c r="AO74" s="104">
        <f t="shared" si="25"/>
        <v>0</v>
      </c>
      <c r="AP74" s="104">
        <f t="shared" si="25"/>
        <v>0</v>
      </c>
      <c r="AQ74" s="104">
        <f t="shared" si="25"/>
        <v>0</v>
      </c>
      <c r="AR74" s="104">
        <f t="shared" si="25"/>
        <v>0</v>
      </c>
      <c r="AS74" s="104">
        <f t="shared" si="25"/>
        <v>0</v>
      </c>
      <c r="AT74" s="104">
        <f t="shared" si="25"/>
        <v>0</v>
      </c>
    </row>
    <row r="75" spans="1:46" ht="30" hidden="1" customHeight="1" x14ac:dyDescent="0.25">
      <c r="A75" s="105"/>
      <c r="B75" s="106"/>
      <c r="C75" s="107"/>
      <c r="D75" s="108"/>
      <c r="E75" s="114"/>
      <c r="F75" s="113"/>
      <c r="G75" s="113"/>
      <c r="H75" s="111">
        <f t="shared" si="22"/>
        <v>0</v>
      </c>
      <c r="I75" s="112"/>
      <c r="J75" s="112"/>
      <c r="K75" s="112"/>
      <c r="L75" s="250"/>
      <c r="M75" s="251"/>
      <c r="N75" s="252"/>
      <c r="P75" s="249"/>
      <c r="Q75" s="104">
        <f t="shared" ref="Q75:AT75" si="26">IF(Q$32&lt;$I75,0,IF(Q$32=$I75,$H75,IF(Q$32&gt;((($J75-1)*$K75)+$I75),0,IF(ROUND((Q$32-$I75)/$K75,0)=ROUND((Q$32-$I75)/$K75,1),$H75,0))))</f>
        <v>0</v>
      </c>
      <c r="R75" s="104">
        <f t="shared" si="26"/>
        <v>0</v>
      </c>
      <c r="S75" s="104">
        <f t="shared" si="26"/>
        <v>0</v>
      </c>
      <c r="T75" s="104">
        <f t="shared" si="26"/>
        <v>0</v>
      </c>
      <c r="U75" s="104">
        <f t="shared" si="26"/>
        <v>0</v>
      </c>
      <c r="V75" s="104">
        <f t="shared" si="26"/>
        <v>0</v>
      </c>
      <c r="W75" s="104">
        <f t="shared" si="26"/>
        <v>0</v>
      </c>
      <c r="X75" s="104">
        <f t="shared" si="26"/>
        <v>0</v>
      </c>
      <c r="Y75" s="104">
        <f t="shared" si="26"/>
        <v>0</v>
      </c>
      <c r="Z75" s="104">
        <f t="shared" si="26"/>
        <v>0</v>
      </c>
      <c r="AA75" s="104">
        <f t="shared" si="26"/>
        <v>0</v>
      </c>
      <c r="AB75" s="104">
        <f t="shared" si="26"/>
        <v>0</v>
      </c>
      <c r="AC75" s="104">
        <f t="shared" si="26"/>
        <v>0</v>
      </c>
      <c r="AD75" s="104">
        <f t="shared" si="26"/>
        <v>0</v>
      </c>
      <c r="AE75" s="104">
        <f t="shared" si="26"/>
        <v>0</v>
      </c>
      <c r="AF75" s="104">
        <f t="shared" si="26"/>
        <v>0</v>
      </c>
      <c r="AG75" s="104">
        <f t="shared" si="26"/>
        <v>0</v>
      </c>
      <c r="AH75" s="104">
        <f t="shared" si="26"/>
        <v>0</v>
      </c>
      <c r="AI75" s="104">
        <f t="shared" si="26"/>
        <v>0</v>
      </c>
      <c r="AJ75" s="104">
        <f t="shared" si="26"/>
        <v>0</v>
      </c>
      <c r="AK75" s="104">
        <f t="shared" si="26"/>
        <v>0</v>
      </c>
      <c r="AL75" s="104">
        <f t="shared" si="26"/>
        <v>0</v>
      </c>
      <c r="AM75" s="104">
        <f t="shared" si="26"/>
        <v>0</v>
      </c>
      <c r="AN75" s="104">
        <f t="shared" si="26"/>
        <v>0</v>
      </c>
      <c r="AO75" s="104">
        <f t="shared" si="26"/>
        <v>0</v>
      </c>
      <c r="AP75" s="104">
        <f t="shared" si="26"/>
        <v>0</v>
      </c>
      <c r="AQ75" s="104">
        <f t="shared" si="26"/>
        <v>0</v>
      </c>
      <c r="AR75" s="104">
        <f t="shared" si="26"/>
        <v>0</v>
      </c>
      <c r="AS75" s="104">
        <f t="shared" si="26"/>
        <v>0</v>
      </c>
      <c r="AT75" s="104">
        <f t="shared" si="26"/>
        <v>0</v>
      </c>
    </row>
    <row r="76" spans="1:46" ht="30" hidden="1" customHeight="1" x14ac:dyDescent="0.25">
      <c r="A76" s="105"/>
      <c r="B76" s="106"/>
      <c r="C76" s="107"/>
      <c r="D76" s="108"/>
      <c r="E76" s="108"/>
      <c r="F76" s="113"/>
      <c r="G76" s="113"/>
      <c r="H76" s="111">
        <f t="shared" si="22"/>
        <v>0</v>
      </c>
      <c r="I76" s="112"/>
      <c r="J76" s="112"/>
      <c r="K76" s="112"/>
      <c r="L76" s="250"/>
      <c r="M76" s="251"/>
      <c r="N76" s="252"/>
      <c r="P76" s="249"/>
      <c r="Q76" s="104">
        <f t="shared" ref="Q76:AT76" si="27">IF(Q$32&lt;$I76,0,IF(Q$32=$I76,$H76,IF(Q$32&gt;((($J76-1)*$K76)+$I76),0,IF(ROUND((Q$32-$I76)/$K76,0)=ROUND((Q$32-$I76)/$K76,1),$H76,0))))</f>
        <v>0</v>
      </c>
      <c r="R76" s="104">
        <f t="shared" si="27"/>
        <v>0</v>
      </c>
      <c r="S76" s="104">
        <f t="shared" si="27"/>
        <v>0</v>
      </c>
      <c r="T76" s="104">
        <f t="shared" si="27"/>
        <v>0</v>
      </c>
      <c r="U76" s="104">
        <f t="shared" si="27"/>
        <v>0</v>
      </c>
      <c r="V76" s="104">
        <f t="shared" si="27"/>
        <v>0</v>
      </c>
      <c r="W76" s="104">
        <f t="shared" si="27"/>
        <v>0</v>
      </c>
      <c r="X76" s="104">
        <f t="shared" si="27"/>
        <v>0</v>
      </c>
      <c r="Y76" s="104">
        <f t="shared" si="27"/>
        <v>0</v>
      </c>
      <c r="Z76" s="104">
        <f t="shared" si="27"/>
        <v>0</v>
      </c>
      <c r="AA76" s="104">
        <f t="shared" si="27"/>
        <v>0</v>
      </c>
      <c r="AB76" s="104">
        <f t="shared" si="27"/>
        <v>0</v>
      </c>
      <c r="AC76" s="104">
        <f t="shared" si="27"/>
        <v>0</v>
      </c>
      <c r="AD76" s="104">
        <f t="shared" si="27"/>
        <v>0</v>
      </c>
      <c r="AE76" s="104">
        <f t="shared" si="27"/>
        <v>0</v>
      </c>
      <c r="AF76" s="104">
        <f t="shared" si="27"/>
        <v>0</v>
      </c>
      <c r="AG76" s="104">
        <f t="shared" si="27"/>
        <v>0</v>
      </c>
      <c r="AH76" s="104">
        <f t="shared" si="27"/>
        <v>0</v>
      </c>
      <c r="AI76" s="104">
        <f t="shared" si="27"/>
        <v>0</v>
      </c>
      <c r="AJ76" s="104">
        <f t="shared" si="27"/>
        <v>0</v>
      </c>
      <c r="AK76" s="104">
        <f t="shared" si="27"/>
        <v>0</v>
      </c>
      <c r="AL76" s="104">
        <f t="shared" si="27"/>
        <v>0</v>
      </c>
      <c r="AM76" s="104">
        <f t="shared" si="27"/>
        <v>0</v>
      </c>
      <c r="AN76" s="104">
        <f t="shared" si="27"/>
        <v>0</v>
      </c>
      <c r="AO76" s="104">
        <f t="shared" si="27"/>
        <v>0</v>
      </c>
      <c r="AP76" s="104">
        <f t="shared" si="27"/>
        <v>0</v>
      </c>
      <c r="AQ76" s="104">
        <f t="shared" si="27"/>
        <v>0</v>
      </c>
      <c r="AR76" s="104">
        <f t="shared" si="27"/>
        <v>0</v>
      </c>
      <c r="AS76" s="104">
        <f t="shared" si="27"/>
        <v>0</v>
      </c>
      <c r="AT76" s="104">
        <f t="shared" si="27"/>
        <v>0</v>
      </c>
    </row>
    <row r="77" spans="1:46" ht="30" hidden="1" customHeight="1" x14ac:dyDescent="0.25">
      <c r="A77" s="115"/>
      <c r="B77" s="106"/>
      <c r="C77" s="107"/>
      <c r="D77" s="108"/>
      <c r="E77" s="108"/>
      <c r="F77" s="113"/>
      <c r="G77" s="113"/>
      <c r="H77" s="111">
        <f t="shared" si="22"/>
        <v>0</v>
      </c>
      <c r="I77" s="112"/>
      <c r="J77" s="112"/>
      <c r="K77" s="112"/>
      <c r="L77" s="250"/>
      <c r="M77" s="251"/>
      <c r="N77" s="252"/>
      <c r="P77" s="249"/>
      <c r="Q77" s="104">
        <f t="shared" ref="Q77:AT77" si="28">IF(Q$32&lt;$I77,0,IF(Q$32=$I77,$H77,IF(Q$32&gt;((($J77-1)*$K77)+$I77),0,IF(ROUND((Q$32-$I77)/$K77,0)=ROUND((Q$32-$I77)/$K77,1),$H77,0))))</f>
        <v>0</v>
      </c>
      <c r="R77" s="104">
        <f t="shared" si="28"/>
        <v>0</v>
      </c>
      <c r="S77" s="104">
        <f t="shared" si="28"/>
        <v>0</v>
      </c>
      <c r="T77" s="104">
        <f t="shared" si="28"/>
        <v>0</v>
      </c>
      <c r="U77" s="104">
        <f t="shared" si="28"/>
        <v>0</v>
      </c>
      <c r="V77" s="104">
        <f t="shared" si="28"/>
        <v>0</v>
      </c>
      <c r="W77" s="104">
        <f t="shared" si="28"/>
        <v>0</v>
      </c>
      <c r="X77" s="104">
        <f t="shared" si="28"/>
        <v>0</v>
      </c>
      <c r="Y77" s="104">
        <f t="shared" si="28"/>
        <v>0</v>
      </c>
      <c r="Z77" s="104">
        <f t="shared" si="28"/>
        <v>0</v>
      </c>
      <c r="AA77" s="104">
        <f t="shared" si="28"/>
        <v>0</v>
      </c>
      <c r="AB77" s="104">
        <f t="shared" si="28"/>
        <v>0</v>
      </c>
      <c r="AC77" s="104">
        <f t="shared" si="28"/>
        <v>0</v>
      </c>
      <c r="AD77" s="104">
        <f t="shared" si="28"/>
        <v>0</v>
      </c>
      <c r="AE77" s="104">
        <f t="shared" si="28"/>
        <v>0</v>
      </c>
      <c r="AF77" s="104">
        <f t="shared" si="28"/>
        <v>0</v>
      </c>
      <c r="AG77" s="104">
        <f t="shared" si="28"/>
        <v>0</v>
      </c>
      <c r="AH77" s="104">
        <f t="shared" si="28"/>
        <v>0</v>
      </c>
      <c r="AI77" s="104">
        <f t="shared" si="28"/>
        <v>0</v>
      </c>
      <c r="AJ77" s="104">
        <f t="shared" si="28"/>
        <v>0</v>
      </c>
      <c r="AK77" s="104">
        <f t="shared" si="28"/>
        <v>0</v>
      </c>
      <c r="AL77" s="104">
        <f t="shared" si="28"/>
        <v>0</v>
      </c>
      <c r="AM77" s="104">
        <f t="shared" si="28"/>
        <v>0</v>
      </c>
      <c r="AN77" s="104">
        <f t="shared" si="28"/>
        <v>0</v>
      </c>
      <c r="AO77" s="104">
        <f t="shared" si="28"/>
        <v>0</v>
      </c>
      <c r="AP77" s="104">
        <f t="shared" si="28"/>
        <v>0</v>
      </c>
      <c r="AQ77" s="104">
        <f t="shared" si="28"/>
        <v>0</v>
      </c>
      <c r="AR77" s="104">
        <f t="shared" si="28"/>
        <v>0</v>
      </c>
      <c r="AS77" s="104">
        <f t="shared" si="28"/>
        <v>0</v>
      </c>
      <c r="AT77" s="104">
        <f t="shared" si="28"/>
        <v>0</v>
      </c>
    </row>
    <row r="78" spans="1:46" ht="30" hidden="1" customHeight="1" x14ac:dyDescent="0.25">
      <c r="A78" s="105"/>
      <c r="B78" s="106"/>
      <c r="C78" s="107"/>
      <c r="D78" s="108"/>
      <c r="E78" s="116"/>
      <c r="F78" s="113"/>
      <c r="G78" s="113"/>
      <c r="H78" s="111">
        <f t="shared" si="22"/>
        <v>0</v>
      </c>
      <c r="I78" s="112"/>
      <c r="J78" s="112"/>
      <c r="K78" s="112"/>
      <c r="L78" s="250"/>
      <c r="M78" s="251"/>
      <c r="N78" s="252"/>
      <c r="P78" s="249"/>
      <c r="Q78" s="104">
        <f t="shared" ref="Q78:AT78" si="29">IF(Q$32&lt;$I78,0,IF(Q$32=$I78,$H78,IF(Q$32&gt;((($J78-1)*$K78)+$I78),0,IF(ROUND((Q$32-$I78)/$K78,0)=ROUND((Q$32-$I78)/$K78,1),$H78,0))))</f>
        <v>0</v>
      </c>
      <c r="R78" s="104">
        <f t="shared" si="29"/>
        <v>0</v>
      </c>
      <c r="S78" s="104">
        <f t="shared" si="29"/>
        <v>0</v>
      </c>
      <c r="T78" s="104">
        <f t="shared" si="29"/>
        <v>0</v>
      </c>
      <c r="U78" s="104">
        <f t="shared" si="29"/>
        <v>0</v>
      </c>
      <c r="V78" s="104">
        <f t="shared" si="29"/>
        <v>0</v>
      </c>
      <c r="W78" s="104">
        <f t="shared" si="29"/>
        <v>0</v>
      </c>
      <c r="X78" s="104">
        <f t="shared" si="29"/>
        <v>0</v>
      </c>
      <c r="Y78" s="104">
        <f t="shared" si="29"/>
        <v>0</v>
      </c>
      <c r="Z78" s="104">
        <f t="shared" si="29"/>
        <v>0</v>
      </c>
      <c r="AA78" s="104">
        <f t="shared" si="29"/>
        <v>0</v>
      </c>
      <c r="AB78" s="104">
        <f t="shared" si="29"/>
        <v>0</v>
      </c>
      <c r="AC78" s="104">
        <f t="shared" si="29"/>
        <v>0</v>
      </c>
      <c r="AD78" s="104">
        <f t="shared" si="29"/>
        <v>0</v>
      </c>
      <c r="AE78" s="104">
        <f t="shared" si="29"/>
        <v>0</v>
      </c>
      <c r="AF78" s="104">
        <f t="shared" si="29"/>
        <v>0</v>
      </c>
      <c r="AG78" s="104">
        <f t="shared" si="29"/>
        <v>0</v>
      </c>
      <c r="AH78" s="104">
        <f t="shared" si="29"/>
        <v>0</v>
      </c>
      <c r="AI78" s="104">
        <f t="shared" si="29"/>
        <v>0</v>
      </c>
      <c r="AJ78" s="104">
        <f t="shared" si="29"/>
        <v>0</v>
      </c>
      <c r="AK78" s="104">
        <f t="shared" si="29"/>
        <v>0</v>
      </c>
      <c r="AL78" s="104">
        <f t="shared" si="29"/>
        <v>0</v>
      </c>
      <c r="AM78" s="104">
        <f t="shared" si="29"/>
        <v>0</v>
      </c>
      <c r="AN78" s="104">
        <f t="shared" si="29"/>
        <v>0</v>
      </c>
      <c r="AO78" s="104">
        <f t="shared" si="29"/>
        <v>0</v>
      </c>
      <c r="AP78" s="104">
        <f t="shared" si="29"/>
        <v>0</v>
      </c>
      <c r="AQ78" s="104">
        <f t="shared" si="29"/>
        <v>0</v>
      </c>
      <c r="AR78" s="104">
        <f t="shared" si="29"/>
        <v>0</v>
      </c>
      <c r="AS78" s="104">
        <f t="shared" si="29"/>
        <v>0</v>
      </c>
      <c r="AT78" s="104">
        <f t="shared" si="29"/>
        <v>0</v>
      </c>
    </row>
    <row r="79" spans="1:46" ht="30" hidden="1" customHeight="1" x14ac:dyDescent="0.25">
      <c r="A79" s="105"/>
      <c r="B79" s="106"/>
      <c r="C79" s="107"/>
      <c r="D79" s="108"/>
      <c r="E79" s="108"/>
      <c r="F79" s="113"/>
      <c r="G79" s="113"/>
      <c r="H79" s="111">
        <f t="shared" si="22"/>
        <v>0</v>
      </c>
      <c r="I79" s="112"/>
      <c r="J79" s="112"/>
      <c r="K79" s="112"/>
      <c r="L79" s="250"/>
      <c r="M79" s="251"/>
      <c r="N79" s="252"/>
      <c r="P79" s="249"/>
      <c r="Q79" s="104">
        <f t="shared" ref="Q79:AT79" si="30">IF(Q$32&lt;$I79,0,IF(Q$32=$I79,$H79,IF(Q$32&gt;((($J79-1)*$K79)+$I79),0,IF(ROUND((Q$32-$I79)/$K79,0)=ROUND((Q$32-$I79)/$K79,1),$H79,0))))</f>
        <v>0</v>
      </c>
      <c r="R79" s="104">
        <f t="shared" si="30"/>
        <v>0</v>
      </c>
      <c r="S79" s="104">
        <f t="shared" si="30"/>
        <v>0</v>
      </c>
      <c r="T79" s="104">
        <f t="shared" si="30"/>
        <v>0</v>
      </c>
      <c r="U79" s="104">
        <f t="shared" si="30"/>
        <v>0</v>
      </c>
      <c r="V79" s="104">
        <f t="shared" si="30"/>
        <v>0</v>
      </c>
      <c r="W79" s="104">
        <f t="shared" si="30"/>
        <v>0</v>
      </c>
      <c r="X79" s="104">
        <f t="shared" si="30"/>
        <v>0</v>
      </c>
      <c r="Y79" s="104">
        <f t="shared" si="30"/>
        <v>0</v>
      </c>
      <c r="Z79" s="104">
        <f t="shared" si="30"/>
        <v>0</v>
      </c>
      <c r="AA79" s="104">
        <f t="shared" si="30"/>
        <v>0</v>
      </c>
      <c r="AB79" s="104">
        <f t="shared" si="30"/>
        <v>0</v>
      </c>
      <c r="AC79" s="104">
        <f t="shared" si="30"/>
        <v>0</v>
      </c>
      <c r="AD79" s="104">
        <f t="shared" si="30"/>
        <v>0</v>
      </c>
      <c r="AE79" s="104">
        <f t="shared" si="30"/>
        <v>0</v>
      </c>
      <c r="AF79" s="104">
        <f t="shared" si="30"/>
        <v>0</v>
      </c>
      <c r="AG79" s="104">
        <f t="shared" si="30"/>
        <v>0</v>
      </c>
      <c r="AH79" s="104">
        <f t="shared" si="30"/>
        <v>0</v>
      </c>
      <c r="AI79" s="104">
        <f t="shared" si="30"/>
        <v>0</v>
      </c>
      <c r="AJ79" s="104">
        <f t="shared" si="30"/>
        <v>0</v>
      </c>
      <c r="AK79" s="104">
        <f t="shared" si="30"/>
        <v>0</v>
      </c>
      <c r="AL79" s="104">
        <f t="shared" si="30"/>
        <v>0</v>
      </c>
      <c r="AM79" s="104">
        <f t="shared" si="30"/>
        <v>0</v>
      </c>
      <c r="AN79" s="104">
        <f t="shared" si="30"/>
        <v>0</v>
      </c>
      <c r="AO79" s="104">
        <f t="shared" si="30"/>
        <v>0</v>
      </c>
      <c r="AP79" s="104">
        <f t="shared" si="30"/>
        <v>0</v>
      </c>
      <c r="AQ79" s="104">
        <f t="shared" si="30"/>
        <v>0</v>
      </c>
      <c r="AR79" s="104">
        <f t="shared" si="30"/>
        <v>0</v>
      </c>
      <c r="AS79" s="104">
        <f t="shared" si="30"/>
        <v>0</v>
      </c>
      <c r="AT79" s="104">
        <f t="shared" si="30"/>
        <v>0</v>
      </c>
    </row>
    <row r="80" spans="1:46" ht="30" hidden="1" customHeight="1" x14ac:dyDescent="0.25">
      <c r="A80" s="105"/>
      <c r="B80" s="106"/>
      <c r="C80" s="107"/>
      <c r="D80" s="108"/>
      <c r="E80" s="108"/>
      <c r="F80" s="113"/>
      <c r="G80" s="113"/>
      <c r="H80" s="111">
        <f t="shared" si="22"/>
        <v>0</v>
      </c>
      <c r="I80" s="112"/>
      <c r="J80" s="112"/>
      <c r="K80" s="112"/>
      <c r="L80" s="250"/>
      <c r="M80" s="251"/>
      <c r="N80" s="252"/>
      <c r="P80" s="249"/>
      <c r="Q80" s="104">
        <f t="shared" ref="Q80:AT80" si="31">IF(Q$32&lt;$I80,0,IF(Q$32=$I80,$H80,IF(Q$32&gt;((($J80-1)*$K80)+$I80),0,IF(ROUND((Q$32-$I80)/$K80,0)=ROUND((Q$32-$I80)/$K80,1),$H80,0))))</f>
        <v>0</v>
      </c>
      <c r="R80" s="104">
        <f t="shared" si="31"/>
        <v>0</v>
      </c>
      <c r="S80" s="104">
        <f t="shared" si="31"/>
        <v>0</v>
      </c>
      <c r="T80" s="104">
        <f t="shared" si="31"/>
        <v>0</v>
      </c>
      <c r="U80" s="104">
        <f t="shared" si="31"/>
        <v>0</v>
      </c>
      <c r="V80" s="104">
        <f t="shared" si="31"/>
        <v>0</v>
      </c>
      <c r="W80" s="104">
        <f t="shared" si="31"/>
        <v>0</v>
      </c>
      <c r="X80" s="104">
        <f t="shared" si="31"/>
        <v>0</v>
      </c>
      <c r="Y80" s="104">
        <f t="shared" si="31"/>
        <v>0</v>
      </c>
      <c r="Z80" s="104">
        <f t="shared" si="31"/>
        <v>0</v>
      </c>
      <c r="AA80" s="104">
        <f t="shared" si="31"/>
        <v>0</v>
      </c>
      <c r="AB80" s="104">
        <f t="shared" si="31"/>
        <v>0</v>
      </c>
      <c r="AC80" s="104">
        <f t="shared" si="31"/>
        <v>0</v>
      </c>
      <c r="AD80" s="104">
        <f t="shared" si="31"/>
        <v>0</v>
      </c>
      <c r="AE80" s="104">
        <f t="shared" si="31"/>
        <v>0</v>
      </c>
      <c r="AF80" s="104">
        <f t="shared" si="31"/>
        <v>0</v>
      </c>
      <c r="AG80" s="104">
        <f t="shared" si="31"/>
        <v>0</v>
      </c>
      <c r="AH80" s="104">
        <f t="shared" si="31"/>
        <v>0</v>
      </c>
      <c r="AI80" s="104">
        <f t="shared" si="31"/>
        <v>0</v>
      </c>
      <c r="AJ80" s="104">
        <f t="shared" si="31"/>
        <v>0</v>
      </c>
      <c r="AK80" s="104">
        <f t="shared" si="31"/>
        <v>0</v>
      </c>
      <c r="AL80" s="104">
        <f t="shared" si="31"/>
        <v>0</v>
      </c>
      <c r="AM80" s="104">
        <f t="shared" si="31"/>
        <v>0</v>
      </c>
      <c r="AN80" s="104">
        <f t="shared" si="31"/>
        <v>0</v>
      </c>
      <c r="AO80" s="104">
        <f t="shared" si="31"/>
        <v>0</v>
      </c>
      <c r="AP80" s="104">
        <f t="shared" si="31"/>
        <v>0</v>
      </c>
      <c r="AQ80" s="104">
        <f t="shared" si="31"/>
        <v>0</v>
      </c>
      <c r="AR80" s="104">
        <f t="shared" si="31"/>
        <v>0</v>
      </c>
      <c r="AS80" s="104">
        <f t="shared" si="31"/>
        <v>0</v>
      </c>
      <c r="AT80" s="104">
        <f t="shared" si="31"/>
        <v>0</v>
      </c>
    </row>
    <row r="81" spans="1:46" ht="30" hidden="1" customHeight="1" x14ac:dyDescent="0.25">
      <c r="A81" s="105"/>
      <c r="B81" s="106"/>
      <c r="C81" s="107"/>
      <c r="D81" s="108"/>
      <c r="E81" s="108"/>
      <c r="F81" s="113"/>
      <c r="G81" s="113"/>
      <c r="H81" s="111">
        <f t="shared" si="22"/>
        <v>0</v>
      </c>
      <c r="I81" s="112"/>
      <c r="J81" s="112"/>
      <c r="K81" s="112"/>
      <c r="L81" s="250"/>
      <c r="M81" s="251"/>
      <c r="N81" s="252"/>
      <c r="P81" s="249"/>
      <c r="Q81" s="104">
        <f t="shared" ref="Q81:AT81" si="32">IF(Q$32&lt;$I81,0,IF(Q$32=$I81,$H81,IF(Q$32&gt;((($J81-1)*$K81)+$I81),0,IF(ROUND((Q$32-$I81)/$K81,0)=ROUND((Q$32-$I81)/$K81,1),$H81,0))))</f>
        <v>0</v>
      </c>
      <c r="R81" s="104">
        <f t="shared" si="32"/>
        <v>0</v>
      </c>
      <c r="S81" s="104">
        <f t="shared" si="32"/>
        <v>0</v>
      </c>
      <c r="T81" s="104">
        <f t="shared" si="32"/>
        <v>0</v>
      </c>
      <c r="U81" s="104">
        <f t="shared" si="32"/>
        <v>0</v>
      </c>
      <c r="V81" s="104">
        <f t="shared" si="32"/>
        <v>0</v>
      </c>
      <c r="W81" s="104">
        <f t="shared" si="32"/>
        <v>0</v>
      </c>
      <c r="X81" s="104">
        <f t="shared" si="32"/>
        <v>0</v>
      </c>
      <c r="Y81" s="104">
        <f t="shared" si="32"/>
        <v>0</v>
      </c>
      <c r="Z81" s="104">
        <f t="shared" si="32"/>
        <v>0</v>
      </c>
      <c r="AA81" s="104">
        <f t="shared" si="32"/>
        <v>0</v>
      </c>
      <c r="AB81" s="104">
        <f t="shared" si="32"/>
        <v>0</v>
      </c>
      <c r="AC81" s="104">
        <f t="shared" si="32"/>
        <v>0</v>
      </c>
      <c r="AD81" s="104">
        <f t="shared" si="32"/>
        <v>0</v>
      </c>
      <c r="AE81" s="104">
        <f t="shared" si="32"/>
        <v>0</v>
      </c>
      <c r="AF81" s="104">
        <f t="shared" si="32"/>
        <v>0</v>
      </c>
      <c r="AG81" s="104">
        <f t="shared" si="32"/>
        <v>0</v>
      </c>
      <c r="AH81" s="104">
        <f t="shared" si="32"/>
        <v>0</v>
      </c>
      <c r="AI81" s="104">
        <f t="shared" si="32"/>
        <v>0</v>
      </c>
      <c r="AJ81" s="104">
        <f t="shared" si="32"/>
        <v>0</v>
      </c>
      <c r="AK81" s="104">
        <f t="shared" si="32"/>
        <v>0</v>
      </c>
      <c r="AL81" s="104">
        <f t="shared" si="32"/>
        <v>0</v>
      </c>
      <c r="AM81" s="104">
        <f t="shared" si="32"/>
        <v>0</v>
      </c>
      <c r="AN81" s="104">
        <f t="shared" si="32"/>
        <v>0</v>
      </c>
      <c r="AO81" s="104">
        <f t="shared" si="32"/>
        <v>0</v>
      </c>
      <c r="AP81" s="104">
        <f t="shared" si="32"/>
        <v>0</v>
      </c>
      <c r="AQ81" s="104">
        <f t="shared" si="32"/>
        <v>0</v>
      </c>
      <c r="AR81" s="104">
        <f t="shared" si="32"/>
        <v>0</v>
      </c>
      <c r="AS81" s="104">
        <f t="shared" si="32"/>
        <v>0</v>
      </c>
      <c r="AT81" s="104">
        <f t="shared" si="32"/>
        <v>0</v>
      </c>
    </row>
    <row r="82" spans="1:46" ht="30" hidden="1" customHeight="1" x14ac:dyDescent="0.25">
      <c r="A82" s="105"/>
      <c r="B82" s="106"/>
      <c r="C82" s="107"/>
      <c r="D82" s="108"/>
      <c r="E82" s="108"/>
      <c r="F82" s="113"/>
      <c r="G82" s="113"/>
      <c r="H82" s="111">
        <f t="shared" si="22"/>
        <v>0</v>
      </c>
      <c r="I82" s="112"/>
      <c r="J82" s="112"/>
      <c r="K82" s="112"/>
      <c r="L82" s="250"/>
      <c r="M82" s="251"/>
      <c r="N82" s="252"/>
      <c r="P82" s="249"/>
      <c r="Q82" s="104">
        <f t="shared" ref="Q82:AT82" si="33">IF(Q$32&lt;$I82,0,IF(Q$32=$I82,$H82,IF(Q$32&gt;((($J82-1)*$K82)+$I82),0,IF(ROUND((Q$32-$I82)/$K82,0)=ROUND((Q$32-$I82)/$K82,1),$H82,0))))</f>
        <v>0</v>
      </c>
      <c r="R82" s="104">
        <f t="shared" si="33"/>
        <v>0</v>
      </c>
      <c r="S82" s="104">
        <f t="shared" si="33"/>
        <v>0</v>
      </c>
      <c r="T82" s="104">
        <f t="shared" si="33"/>
        <v>0</v>
      </c>
      <c r="U82" s="104">
        <f t="shared" si="33"/>
        <v>0</v>
      </c>
      <c r="V82" s="104">
        <f t="shared" si="33"/>
        <v>0</v>
      </c>
      <c r="W82" s="104">
        <f t="shared" si="33"/>
        <v>0</v>
      </c>
      <c r="X82" s="104">
        <f t="shared" si="33"/>
        <v>0</v>
      </c>
      <c r="Y82" s="104">
        <f t="shared" si="33"/>
        <v>0</v>
      </c>
      <c r="Z82" s="104">
        <f t="shared" si="33"/>
        <v>0</v>
      </c>
      <c r="AA82" s="104">
        <f t="shared" si="33"/>
        <v>0</v>
      </c>
      <c r="AB82" s="104">
        <f t="shared" si="33"/>
        <v>0</v>
      </c>
      <c r="AC82" s="104">
        <f t="shared" si="33"/>
        <v>0</v>
      </c>
      <c r="AD82" s="104">
        <f t="shared" si="33"/>
        <v>0</v>
      </c>
      <c r="AE82" s="104">
        <f t="shared" si="33"/>
        <v>0</v>
      </c>
      <c r="AF82" s="104">
        <f t="shared" si="33"/>
        <v>0</v>
      </c>
      <c r="AG82" s="104">
        <f t="shared" si="33"/>
        <v>0</v>
      </c>
      <c r="AH82" s="104">
        <f t="shared" si="33"/>
        <v>0</v>
      </c>
      <c r="AI82" s="104">
        <f t="shared" si="33"/>
        <v>0</v>
      </c>
      <c r="AJ82" s="104">
        <f t="shared" si="33"/>
        <v>0</v>
      </c>
      <c r="AK82" s="104">
        <f t="shared" si="33"/>
        <v>0</v>
      </c>
      <c r="AL82" s="104">
        <f t="shared" si="33"/>
        <v>0</v>
      </c>
      <c r="AM82" s="104">
        <f t="shared" si="33"/>
        <v>0</v>
      </c>
      <c r="AN82" s="104">
        <f t="shared" si="33"/>
        <v>0</v>
      </c>
      <c r="AO82" s="104">
        <f t="shared" si="33"/>
        <v>0</v>
      </c>
      <c r="AP82" s="104">
        <f t="shared" si="33"/>
        <v>0</v>
      </c>
      <c r="AQ82" s="104">
        <f t="shared" si="33"/>
        <v>0</v>
      </c>
      <c r="AR82" s="104">
        <f t="shared" si="33"/>
        <v>0</v>
      </c>
      <c r="AS82" s="104">
        <f t="shared" si="33"/>
        <v>0</v>
      </c>
      <c r="AT82" s="104">
        <f t="shared" si="33"/>
        <v>0</v>
      </c>
    </row>
    <row r="83" spans="1:46" ht="30" hidden="1" customHeight="1" x14ac:dyDescent="0.25">
      <c r="A83" s="105"/>
      <c r="B83" s="106"/>
      <c r="C83" s="107"/>
      <c r="D83" s="108"/>
      <c r="E83" s="109"/>
      <c r="F83" s="113"/>
      <c r="G83" s="113"/>
      <c r="H83" s="111">
        <f t="shared" si="22"/>
        <v>0</v>
      </c>
      <c r="I83" s="112"/>
      <c r="J83" s="112"/>
      <c r="K83" s="112"/>
      <c r="L83" s="250"/>
      <c r="M83" s="251"/>
      <c r="N83" s="252"/>
      <c r="P83" s="249"/>
      <c r="Q83" s="104">
        <f t="shared" ref="Q83:AT83" si="34">IF(Q$32&lt;$I83,0,IF(Q$32=$I83,$H83,IF(Q$32&gt;((($J83-1)*$K83)+$I83),0,IF(ROUND((Q$32-$I83)/$K83,0)=ROUND((Q$32-$I83)/$K83,1),$H83,0))))</f>
        <v>0</v>
      </c>
      <c r="R83" s="104">
        <f t="shared" si="34"/>
        <v>0</v>
      </c>
      <c r="S83" s="104">
        <f t="shared" si="34"/>
        <v>0</v>
      </c>
      <c r="T83" s="104">
        <f t="shared" si="34"/>
        <v>0</v>
      </c>
      <c r="U83" s="104">
        <f t="shared" si="34"/>
        <v>0</v>
      </c>
      <c r="V83" s="104">
        <f t="shared" si="34"/>
        <v>0</v>
      </c>
      <c r="W83" s="104">
        <f t="shared" si="34"/>
        <v>0</v>
      </c>
      <c r="X83" s="104">
        <f t="shared" si="34"/>
        <v>0</v>
      </c>
      <c r="Y83" s="104">
        <f t="shared" si="34"/>
        <v>0</v>
      </c>
      <c r="Z83" s="104">
        <f t="shared" si="34"/>
        <v>0</v>
      </c>
      <c r="AA83" s="104">
        <f t="shared" si="34"/>
        <v>0</v>
      </c>
      <c r="AB83" s="104">
        <f t="shared" si="34"/>
        <v>0</v>
      </c>
      <c r="AC83" s="104">
        <f t="shared" si="34"/>
        <v>0</v>
      </c>
      <c r="AD83" s="104">
        <f t="shared" si="34"/>
        <v>0</v>
      </c>
      <c r="AE83" s="104">
        <f t="shared" si="34"/>
        <v>0</v>
      </c>
      <c r="AF83" s="104">
        <f t="shared" si="34"/>
        <v>0</v>
      </c>
      <c r="AG83" s="104">
        <f t="shared" si="34"/>
        <v>0</v>
      </c>
      <c r="AH83" s="104">
        <f t="shared" si="34"/>
        <v>0</v>
      </c>
      <c r="AI83" s="104">
        <f t="shared" si="34"/>
        <v>0</v>
      </c>
      <c r="AJ83" s="104">
        <f t="shared" si="34"/>
        <v>0</v>
      </c>
      <c r="AK83" s="104">
        <f t="shared" si="34"/>
        <v>0</v>
      </c>
      <c r="AL83" s="104">
        <f t="shared" si="34"/>
        <v>0</v>
      </c>
      <c r="AM83" s="104">
        <f t="shared" si="34"/>
        <v>0</v>
      </c>
      <c r="AN83" s="104">
        <f t="shared" si="34"/>
        <v>0</v>
      </c>
      <c r="AO83" s="104">
        <f t="shared" si="34"/>
        <v>0</v>
      </c>
      <c r="AP83" s="104">
        <f t="shared" si="34"/>
        <v>0</v>
      </c>
      <c r="AQ83" s="104">
        <f t="shared" si="34"/>
        <v>0</v>
      </c>
      <c r="AR83" s="104">
        <f t="shared" si="34"/>
        <v>0</v>
      </c>
      <c r="AS83" s="104">
        <f t="shared" si="34"/>
        <v>0</v>
      </c>
      <c r="AT83" s="104">
        <f t="shared" si="34"/>
        <v>0</v>
      </c>
    </row>
    <row r="84" spans="1:46" ht="30" hidden="1" customHeight="1" x14ac:dyDescent="0.25">
      <c r="A84" s="105"/>
      <c r="B84" s="106"/>
      <c r="C84" s="107"/>
      <c r="D84" s="108"/>
      <c r="E84" s="108"/>
      <c r="F84" s="113"/>
      <c r="G84" s="113"/>
      <c r="H84" s="111">
        <f t="shared" si="22"/>
        <v>0</v>
      </c>
      <c r="I84" s="112"/>
      <c r="J84" s="112"/>
      <c r="K84" s="112"/>
      <c r="L84" s="250"/>
      <c r="M84" s="251"/>
      <c r="N84" s="252"/>
      <c r="P84" s="249"/>
      <c r="Q84" s="104">
        <f t="shared" ref="Q84:AT84" si="35">IF(Q$32&lt;$I84,0,IF(Q$32=$I84,$H84,IF(Q$32&gt;((($J84-1)*$K84)+$I84),0,IF(ROUND((Q$32-$I84)/$K84,0)=ROUND((Q$32-$I84)/$K84,1),$H84,0))))</f>
        <v>0</v>
      </c>
      <c r="R84" s="104">
        <f t="shared" si="35"/>
        <v>0</v>
      </c>
      <c r="S84" s="104">
        <f t="shared" si="35"/>
        <v>0</v>
      </c>
      <c r="T84" s="104">
        <f t="shared" si="35"/>
        <v>0</v>
      </c>
      <c r="U84" s="104">
        <f t="shared" si="35"/>
        <v>0</v>
      </c>
      <c r="V84" s="104">
        <f t="shared" si="35"/>
        <v>0</v>
      </c>
      <c r="W84" s="104">
        <f t="shared" si="35"/>
        <v>0</v>
      </c>
      <c r="X84" s="104">
        <f t="shared" si="35"/>
        <v>0</v>
      </c>
      <c r="Y84" s="104">
        <f t="shared" si="35"/>
        <v>0</v>
      </c>
      <c r="Z84" s="104">
        <f t="shared" si="35"/>
        <v>0</v>
      </c>
      <c r="AA84" s="104">
        <f t="shared" si="35"/>
        <v>0</v>
      </c>
      <c r="AB84" s="104">
        <f t="shared" si="35"/>
        <v>0</v>
      </c>
      <c r="AC84" s="104">
        <f t="shared" si="35"/>
        <v>0</v>
      </c>
      <c r="AD84" s="104">
        <f t="shared" si="35"/>
        <v>0</v>
      </c>
      <c r="AE84" s="104">
        <f t="shared" si="35"/>
        <v>0</v>
      </c>
      <c r="AF84" s="104">
        <f t="shared" si="35"/>
        <v>0</v>
      </c>
      <c r="AG84" s="104">
        <f t="shared" si="35"/>
        <v>0</v>
      </c>
      <c r="AH84" s="104">
        <f t="shared" si="35"/>
        <v>0</v>
      </c>
      <c r="AI84" s="104">
        <f t="shared" si="35"/>
        <v>0</v>
      </c>
      <c r="AJ84" s="104">
        <f t="shared" si="35"/>
        <v>0</v>
      </c>
      <c r="AK84" s="104">
        <f t="shared" si="35"/>
        <v>0</v>
      </c>
      <c r="AL84" s="104">
        <f t="shared" si="35"/>
        <v>0</v>
      </c>
      <c r="AM84" s="104">
        <f t="shared" si="35"/>
        <v>0</v>
      </c>
      <c r="AN84" s="104">
        <f t="shared" si="35"/>
        <v>0</v>
      </c>
      <c r="AO84" s="104">
        <f t="shared" si="35"/>
        <v>0</v>
      </c>
      <c r="AP84" s="104">
        <f t="shared" si="35"/>
        <v>0</v>
      </c>
      <c r="AQ84" s="104">
        <f t="shared" si="35"/>
        <v>0</v>
      </c>
      <c r="AR84" s="104">
        <f t="shared" si="35"/>
        <v>0</v>
      </c>
      <c r="AS84" s="104">
        <f t="shared" si="35"/>
        <v>0</v>
      </c>
      <c r="AT84" s="104">
        <f t="shared" si="35"/>
        <v>0</v>
      </c>
    </row>
    <row r="85" spans="1:46" ht="56.25" hidden="1" customHeight="1" x14ac:dyDescent="0.25">
      <c r="A85" s="117"/>
      <c r="B85" s="118"/>
      <c r="C85" s="119"/>
      <c r="D85" s="120"/>
      <c r="E85" s="120"/>
      <c r="F85" s="121"/>
      <c r="G85" s="121"/>
      <c r="H85" s="122">
        <f t="shared" si="22"/>
        <v>0</v>
      </c>
      <c r="I85" s="123"/>
      <c r="J85" s="123"/>
      <c r="K85" s="123"/>
      <c r="L85" s="253"/>
      <c r="M85" s="254"/>
      <c r="N85" s="255"/>
      <c r="P85" s="249"/>
      <c r="Q85" s="104">
        <f t="shared" ref="Q85:AT85" si="36">IF(Q$32&lt;$I85,0,IF(Q$32=$I85,$H85,IF(Q$32&gt;((($J85-1)*$K85)+$I85),0,IF(ROUND((Q$32-$I85)/$K85,0)=ROUND((Q$32-$I85)/$K85,1),$H85,0))))</f>
        <v>0</v>
      </c>
      <c r="R85" s="104">
        <f t="shared" si="36"/>
        <v>0</v>
      </c>
      <c r="S85" s="104">
        <f t="shared" si="36"/>
        <v>0</v>
      </c>
      <c r="T85" s="104">
        <f t="shared" si="36"/>
        <v>0</v>
      </c>
      <c r="U85" s="104">
        <f t="shared" si="36"/>
        <v>0</v>
      </c>
      <c r="V85" s="104">
        <f t="shared" si="36"/>
        <v>0</v>
      </c>
      <c r="W85" s="104">
        <f t="shared" si="36"/>
        <v>0</v>
      </c>
      <c r="X85" s="104">
        <f t="shared" si="36"/>
        <v>0</v>
      </c>
      <c r="Y85" s="104">
        <f t="shared" si="36"/>
        <v>0</v>
      </c>
      <c r="Z85" s="104">
        <f t="shared" si="36"/>
        <v>0</v>
      </c>
      <c r="AA85" s="104">
        <f t="shared" si="36"/>
        <v>0</v>
      </c>
      <c r="AB85" s="104">
        <f t="shared" si="36"/>
        <v>0</v>
      </c>
      <c r="AC85" s="104">
        <f t="shared" si="36"/>
        <v>0</v>
      </c>
      <c r="AD85" s="104">
        <f t="shared" si="36"/>
        <v>0</v>
      </c>
      <c r="AE85" s="104">
        <f t="shared" si="36"/>
        <v>0</v>
      </c>
      <c r="AF85" s="104">
        <f t="shared" si="36"/>
        <v>0</v>
      </c>
      <c r="AG85" s="104">
        <f t="shared" si="36"/>
        <v>0</v>
      </c>
      <c r="AH85" s="104">
        <f t="shared" si="36"/>
        <v>0</v>
      </c>
      <c r="AI85" s="104">
        <f t="shared" si="36"/>
        <v>0</v>
      </c>
      <c r="AJ85" s="104">
        <f t="shared" si="36"/>
        <v>0</v>
      </c>
      <c r="AK85" s="104">
        <f t="shared" si="36"/>
        <v>0</v>
      </c>
      <c r="AL85" s="104">
        <f t="shared" si="36"/>
        <v>0</v>
      </c>
      <c r="AM85" s="104">
        <f t="shared" si="36"/>
        <v>0</v>
      </c>
      <c r="AN85" s="104">
        <f t="shared" si="36"/>
        <v>0</v>
      </c>
      <c r="AO85" s="104">
        <f t="shared" si="36"/>
        <v>0</v>
      </c>
      <c r="AP85" s="104">
        <f t="shared" si="36"/>
        <v>0</v>
      </c>
      <c r="AQ85" s="104">
        <f t="shared" si="36"/>
        <v>0</v>
      </c>
      <c r="AR85" s="104">
        <f t="shared" si="36"/>
        <v>0</v>
      </c>
      <c r="AS85" s="104">
        <f t="shared" si="36"/>
        <v>0</v>
      </c>
      <c r="AT85" s="104">
        <f t="shared" si="36"/>
        <v>0</v>
      </c>
    </row>
    <row r="86" spans="1:46" ht="30" customHeight="1" x14ac:dyDescent="0.25">
      <c r="P86" s="124" t="s">
        <v>53</v>
      </c>
      <c r="Q86" s="103">
        <f t="shared" ref="Q86:AT86" si="37">SUM(Q70:Q85)</f>
        <v>269500</v>
      </c>
      <c r="R86" s="104">
        <f t="shared" si="37"/>
        <v>19500</v>
      </c>
      <c r="S86" s="103">
        <f t="shared" si="37"/>
        <v>269500</v>
      </c>
      <c r="T86" s="104">
        <f t="shared" si="37"/>
        <v>19500</v>
      </c>
      <c r="U86" s="103">
        <f t="shared" si="37"/>
        <v>269500</v>
      </c>
      <c r="V86" s="104">
        <f t="shared" si="37"/>
        <v>19500</v>
      </c>
      <c r="W86" s="103">
        <f t="shared" si="37"/>
        <v>269500</v>
      </c>
      <c r="X86" s="104">
        <f t="shared" si="37"/>
        <v>19500</v>
      </c>
      <c r="Y86" s="103">
        <f t="shared" si="37"/>
        <v>269500</v>
      </c>
      <c r="Z86" s="104">
        <f t="shared" si="37"/>
        <v>19500</v>
      </c>
      <c r="AA86" s="104">
        <f t="shared" si="37"/>
        <v>0</v>
      </c>
      <c r="AB86" s="104">
        <f t="shared" si="37"/>
        <v>0</v>
      </c>
      <c r="AC86" s="104">
        <f t="shared" si="37"/>
        <v>0</v>
      </c>
      <c r="AD86" s="104">
        <f t="shared" si="37"/>
        <v>0</v>
      </c>
      <c r="AE86" s="104">
        <f t="shared" si="37"/>
        <v>0</v>
      </c>
      <c r="AF86" s="104">
        <f t="shared" si="37"/>
        <v>0</v>
      </c>
      <c r="AG86" s="104">
        <f t="shared" si="37"/>
        <v>0</v>
      </c>
      <c r="AH86" s="104">
        <f t="shared" si="37"/>
        <v>0</v>
      </c>
      <c r="AI86" s="104">
        <f t="shared" si="37"/>
        <v>0</v>
      </c>
      <c r="AJ86" s="104">
        <f t="shared" si="37"/>
        <v>0</v>
      </c>
      <c r="AK86" s="104">
        <f t="shared" si="37"/>
        <v>0</v>
      </c>
      <c r="AL86" s="104">
        <f t="shared" si="37"/>
        <v>0</v>
      </c>
      <c r="AM86" s="104">
        <f t="shared" si="37"/>
        <v>0</v>
      </c>
      <c r="AN86" s="104">
        <f t="shared" si="37"/>
        <v>0</v>
      </c>
      <c r="AO86" s="104">
        <f t="shared" si="37"/>
        <v>0</v>
      </c>
      <c r="AP86" s="104">
        <f t="shared" si="37"/>
        <v>0</v>
      </c>
      <c r="AQ86" s="104">
        <f t="shared" si="37"/>
        <v>0</v>
      </c>
      <c r="AR86" s="104">
        <f t="shared" si="37"/>
        <v>0</v>
      </c>
      <c r="AS86" s="104">
        <f t="shared" si="37"/>
        <v>0</v>
      </c>
      <c r="AT86" s="104">
        <f t="shared" si="37"/>
        <v>0</v>
      </c>
    </row>
    <row r="87" spans="1:4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row>
    <row r="88" spans="1:46" ht="15" customHeight="1" x14ac:dyDescent="0.25">
      <c r="A88" s="269" t="s">
        <v>27</v>
      </c>
      <c r="B88" s="268"/>
      <c r="C88" s="268"/>
      <c r="D88" s="268"/>
      <c r="E88" s="268"/>
      <c r="F88" s="268"/>
      <c r="G88" s="268"/>
      <c r="H88" s="268"/>
      <c r="I88" s="268"/>
      <c r="J88" s="268"/>
      <c r="K88" s="268"/>
      <c r="L88" s="28"/>
      <c r="M88" s="29"/>
      <c r="N88" s="29"/>
      <c r="O88" s="29"/>
      <c r="P88" s="30"/>
      <c r="Q88" s="30"/>
      <c r="R88" s="30"/>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row>
    <row r="89" spans="1:46" ht="15" customHeight="1" x14ac:dyDescent="0.25">
      <c r="A89" s="32"/>
      <c r="B89" s="33"/>
      <c r="C89" s="33"/>
      <c r="D89" s="33"/>
      <c r="E89" s="33"/>
      <c r="F89" s="33"/>
      <c r="G89" s="34"/>
      <c r="H89" s="33"/>
      <c r="I89" s="33"/>
      <c r="J89" s="33"/>
      <c r="K89" s="33"/>
      <c r="L89" s="33"/>
      <c r="M89" s="33"/>
      <c r="N89" s="33"/>
      <c r="O89" s="33"/>
      <c r="P89" s="35"/>
      <c r="Q89" s="35"/>
      <c r="R89" s="35"/>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row>
    <row r="90" spans="1:46" ht="15" customHeight="1" x14ac:dyDescent="0.25">
      <c r="A90" s="37"/>
      <c r="B90" s="38"/>
      <c r="C90" s="38"/>
      <c r="D90" s="38"/>
      <c r="E90" s="38"/>
      <c r="F90" s="38"/>
      <c r="G90" s="39"/>
      <c r="H90" s="38"/>
      <c r="I90" s="38"/>
      <c r="J90" s="40"/>
      <c r="K90" s="10"/>
      <c r="L90" s="10"/>
      <c r="M90" s="10"/>
      <c r="N90" s="10"/>
      <c r="O90" s="10"/>
      <c r="P90" s="6"/>
      <c r="Q90" s="6"/>
      <c r="R90" s="6"/>
    </row>
    <row r="91" spans="1:46" ht="15" customHeight="1" x14ac:dyDescent="0.25">
      <c r="A91" s="11" t="s">
        <v>28</v>
      </c>
      <c r="B91" s="139"/>
      <c r="C91" s="12"/>
      <c r="D91" s="12"/>
      <c r="E91" s="12"/>
      <c r="F91" s="12"/>
      <c r="G91" s="206"/>
      <c r="H91" s="12"/>
      <c r="I91" s="12"/>
      <c r="J91" s="9"/>
      <c r="K91" s="10"/>
      <c r="L91" s="10"/>
      <c r="M91" s="10"/>
      <c r="N91" s="10"/>
      <c r="O91" s="10"/>
      <c r="P91" s="6"/>
      <c r="Q91" s="6"/>
      <c r="R91" s="6"/>
    </row>
    <row r="92" spans="1:46" ht="14.25" customHeight="1" x14ac:dyDescent="0.25">
      <c r="A92" s="11" t="s">
        <v>30</v>
      </c>
      <c r="B92" s="139"/>
      <c r="C92" s="8"/>
      <c r="D92" s="8"/>
      <c r="E92" s="8"/>
      <c r="F92" s="207"/>
      <c r="G92" s="8"/>
      <c r="H92" s="207"/>
      <c r="I92" s="8"/>
      <c r="J92" s="47"/>
      <c r="K92" s="48"/>
    </row>
    <row r="93" spans="1:46" ht="14.25" customHeight="1" x14ac:dyDescent="0.25">
      <c r="A93" s="11"/>
      <c r="B93" s="207"/>
      <c r="C93" s="207"/>
      <c r="D93" s="8"/>
      <c r="E93" s="207"/>
      <c r="F93" s="207"/>
      <c r="G93" s="207"/>
      <c r="H93" s="207"/>
      <c r="I93" s="207"/>
      <c r="J93" s="49"/>
      <c r="K93" s="50"/>
    </row>
    <row r="94" spans="1:46" ht="30" customHeight="1" x14ac:dyDescent="0.25">
      <c r="A94" s="51" t="s">
        <v>32</v>
      </c>
      <c r="B94" s="270" t="s">
        <v>599</v>
      </c>
      <c r="C94" s="251"/>
      <c r="D94" s="251"/>
      <c r="E94" s="251"/>
      <c r="F94" s="251"/>
      <c r="G94" s="251"/>
      <c r="H94" s="251"/>
      <c r="I94" s="257"/>
      <c r="J94" s="208"/>
      <c r="L94" s="271" t="s">
        <v>33</v>
      </c>
      <c r="M94" s="272"/>
    </row>
    <row r="95" spans="1:46" ht="15.75" customHeight="1" x14ac:dyDescent="0.25">
      <c r="A95" s="51" t="s">
        <v>34</v>
      </c>
      <c r="B95" s="312" t="s">
        <v>152</v>
      </c>
      <c r="C95" s="274"/>
      <c r="D95" s="274"/>
      <c r="E95" s="274"/>
      <c r="F95" s="274"/>
      <c r="G95" s="274"/>
      <c r="H95" s="274"/>
      <c r="I95" s="274"/>
      <c r="J95" s="208"/>
      <c r="L95" s="54" t="s">
        <v>25</v>
      </c>
      <c r="M95" s="55" t="s">
        <v>26</v>
      </c>
    </row>
    <row r="96" spans="1:46" ht="15.75" customHeight="1" x14ac:dyDescent="0.25">
      <c r="A96" s="51" t="s">
        <v>35</v>
      </c>
      <c r="B96" s="285" t="s">
        <v>600</v>
      </c>
      <c r="C96" s="268"/>
      <c r="D96" s="268"/>
      <c r="E96" s="268"/>
      <c r="F96" s="268"/>
      <c r="G96" s="268"/>
      <c r="H96" s="268"/>
      <c r="I96" s="268"/>
      <c r="J96" s="208"/>
      <c r="L96" s="56">
        <f>$L$10</f>
        <v>0</v>
      </c>
      <c r="M96" s="57">
        <f t="array" ref="M96">NPV(L96,Q123:AT123)</f>
        <v>17439800</v>
      </c>
      <c r="O96" s="58"/>
    </row>
    <row r="97" spans="1:46" ht="15.75" customHeight="1" x14ac:dyDescent="0.25">
      <c r="A97" s="51" t="s">
        <v>36</v>
      </c>
      <c r="B97" s="284" t="s">
        <v>601</v>
      </c>
      <c r="C97" s="268"/>
      <c r="D97" s="268"/>
      <c r="E97" s="268"/>
      <c r="F97" s="268"/>
      <c r="G97" s="268"/>
      <c r="H97" s="268"/>
      <c r="I97" s="268"/>
      <c r="J97" s="208"/>
      <c r="L97" s="56">
        <f>$L$11</f>
        <v>0.03</v>
      </c>
      <c r="M97" s="57">
        <f t="array" ref="M97">NPV(L97,Q123:AT123)</f>
        <v>11863599.532304334</v>
      </c>
    </row>
    <row r="98" spans="1:46" ht="14.25" customHeight="1" x14ac:dyDescent="0.25">
      <c r="A98" s="59"/>
      <c r="B98" s="60"/>
      <c r="C98" s="60"/>
      <c r="D98" s="60"/>
      <c r="E98" s="60"/>
      <c r="F98" s="61"/>
      <c r="G98" s="62"/>
      <c r="H98" s="63"/>
      <c r="I98" s="63"/>
      <c r="J98" s="64"/>
      <c r="L98" s="65">
        <f>$L$12</f>
        <v>7.0000000000000007E-2</v>
      </c>
      <c r="M98" s="66">
        <f t="array" ref="M98">NPV(L98,Q123:AT123)</f>
        <v>7821499.889674806</v>
      </c>
    </row>
    <row r="99" spans="1:46" ht="14.25" customHeight="1" x14ac:dyDescent="0.25">
      <c r="A99" s="67"/>
      <c r="B99" s="48"/>
      <c r="C99" s="48"/>
      <c r="D99" s="48"/>
      <c r="E99" s="48"/>
      <c r="F99" s="50"/>
      <c r="G99" s="68"/>
    </row>
    <row r="100" spans="1:46" ht="14.25" customHeight="1" x14ac:dyDescent="0.25">
      <c r="A100" s="67"/>
      <c r="B100" s="48"/>
      <c r="C100" s="48"/>
      <c r="D100" s="48"/>
      <c r="E100" s="48"/>
      <c r="F100" s="50"/>
      <c r="G100" s="68"/>
      <c r="H100" s="69"/>
      <c r="I100" s="70"/>
      <c r="J100" s="71"/>
      <c r="K100" s="71"/>
    </row>
    <row r="101" spans="1:46" ht="15.75" customHeight="1" x14ac:dyDescent="0.25">
      <c r="A101" s="72" t="s">
        <v>37</v>
      </c>
      <c r="B101" s="73">
        <v>1</v>
      </c>
      <c r="C101" s="74" t="s">
        <v>602</v>
      </c>
      <c r="D101" s="74"/>
      <c r="E101" s="74"/>
      <c r="F101" s="75"/>
      <c r="H101" s="69"/>
      <c r="I101" s="70"/>
      <c r="J101" s="71"/>
      <c r="K101" s="71"/>
    </row>
    <row r="102" spans="1:46" ht="15" customHeight="1" x14ac:dyDescent="0.25">
      <c r="A102" s="76" t="s">
        <v>39</v>
      </c>
      <c r="B102" s="77">
        <v>0.5</v>
      </c>
      <c r="C102" s="44" t="s">
        <v>603</v>
      </c>
      <c r="D102" s="44"/>
      <c r="E102" s="44"/>
      <c r="F102" s="78"/>
      <c r="H102" s="69"/>
      <c r="I102" s="79"/>
      <c r="J102" s="58"/>
      <c r="K102" s="58"/>
      <c r="L102" s="80"/>
      <c r="M102" s="80"/>
      <c r="N102" s="80"/>
      <c r="O102" s="80"/>
    </row>
    <row r="103" spans="1:46" ht="14.25" customHeight="1" x14ac:dyDescent="0.25">
      <c r="A103" s="81" t="s">
        <v>41</v>
      </c>
      <c r="B103" s="82">
        <f>B101*B102</f>
        <v>0.5</v>
      </c>
      <c r="C103" s="83"/>
      <c r="D103" s="84"/>
      <c r="E103" s="84"/>
      <c r="F103" s="64"/>
      <c r="H103" s="69"/>
      <c r="I103" s="85"/>
      <c r="J103" s="86"/>
      <c r="K103" s="86"/>
    </row>
    <row r="104" spans="1:46" ht="14.25" customHeight="1" x14ac:dyDescent="0.25">
      <c r="H104" s="69"/>
      <c r="I104" s="85"/>
      <c r="J104" s="86"/>
      <c r="K104" s="86"/>
      <c r="L104" s="87"/>
      <c r="P104" s="88" t="s">
        <v>42</v>
      </c>
    </row>
    <row r="105" spans="1:46" ht="14.25" customHeight="1" x14ac:dyDescent="0.25">
      <c r="C105" s="33"/>
      <c r="D105" s="89"/>
      <c r="E105" s="89"/>
      <c r="L105" s="87"/>
      <c r="P105" s="88"/>
      <c r="Q105" s="267" t="s">
        <v>43</v>
      </c>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row>
    <row r="106" spans="1:46" ht="14.25" customHeight="1" x14ac:dyDescent="0.25">
      <c r="A106" s="90" t="s">
        <v>44</v>
      </c>
      <c r="B106" s="91" t="s">
        <v>45</v>
      </c>
      <c r="C106" s="91" t="s">
        <v>16</v>
      </c>
      <c r="D106" s="92" t="s">
        <v>17</v>
      </c>
      <c r="E106" s="92" t="s">
        <v>46</v>
      </c>
      <c r="F106" s="91" t="s">
        <v>47</v>
      </c>
      <c r="G106" s="91" t="s">
        <v>48</v>
      </c>
      <c r="H106" s="93" t="s">
        <v>18</v>
      </c>
      <c r="I106" s="92" t="s">
        <v>19</v>
      </c>
      <c r="J106" s="92" t="s">
        <v>49</v>
      </c>
      <c r="K106" s="92" t="s">
        <v>50</v>
      </c>
      <c r="L106" s="259" t="s">
        <v>20</v>
      </c>
      <c r="M106" s="260"/>
      <c r="N106" s="261"/>
      <c r="Q106" s="94">
        <v>1</v>
      </c>
      <c r="R106" s="94">
        <v>2</v>
      </c>
      <c r="S106" s="94">
        <v>3</v>
      </c>
      <c r="T106" s="94">
        <v>4</v>
      </c>
      <c r="U106" s="94">
        <v>5</v>
      </c>
      <c r="V106" s="94">
        <v>6</v>
      </c>
      <c r="W106" s="94">
        <v>7</v>
      </c>
      <c r="X106" s="94">
        <v>8</v>
      </c>
      <c r="Y106" s="94">
        <v>9</v>
      </c>
      <c r="Z106" s="94">
        <v>10</v>
      </c>
      <c r="AA106" s="94">
        <v>11</v>
      </c>
      <c r="AB106" s="94">
        <v>12</v>
      </c>
      <c r="AC106" s="94">
        <v>13</v>
      </c>
      <c r="AD106" s="94">
        <v>14</v>
      </c>
      <c r="AE106" s="94">
        <v>15</v>
      </c>
      <c r="AF106" s="94">
        <v>16</v>
      </c>
      <c r="AG106" s="94">
        <v>17</v>
      </c>
      <c r="AH106" s="94">
        <v>18</v>
      </c>
      <c r="AI106" s="94">
        <v>19</v>
      </c>
      <c r="AJ106" s="94">
        <v>20</v>
      </c>
      <c r="AK106" s="94">
        <v>21</v>
      </c>
      <c r="AL106" s="94">
        <v>22</v>
      </c>
      <c r="AM106" s="94">
        <v>23</v>
      </c>
      <c r="AN106" s="94">
        <v>24</v>
      </c>
      <c r="AO106" s="94">
        <v>25</v>
      </c>
      <c r="AP106" s="94">
        <v>26</v>
      </c>
      <c r="AQ106" s="94">
        <v>27</v>
      </c>
      <c r="AR106" s="94">
        <v>28</v>
      </c>
      <c r="AS106" s="94">
        <v>29</v>
      </c>
      <c r="AT106" s="94">
        <v>30</v>
      </c>
    </row>
    <row r="107" spans="1:46" ht="41.25" customHeight="1" x14ac:dyDescent="0.25">
      <c r="A107" s="95" t="s">
        <v>0</v>
      </c>
      <c r="B107" s="96" t="s">
        <v>512</v>
      </c>
      <c r="C107" s="97" t="s">
        <v>491</v>
      </c>
      <c r="D107" s="98">
        <v>1600</v>
      </c>
      <c r="E107" s="99">
        <v>402</v>
      </c>
      <c r="F107" s="100"/>
      <c r="G107" s="100"/>
      <c r="H107" s="101">
        <f>D107*E107</f>
        <v>643200</v>
      </c>
      <c r="I107" s="102">
        <v>1</v>
      </c>
      <c r="J107" s="102">
        <v>14</v>
      </c>
      <c r="K107" s="102">
        <v>2</v>
      </c>
      <c r="L107" s="286" t="s">
        <v>604</v>
      </c>
      <c r="M107" s="263"/>
      <c r="N107" s="258"/>
      <c r="P107" s="248" t="s">
        <v>51</v>
      </c>
      <c r="Q107" s="103">
        <f t="shared" ref="Q107:AT107" si="38">IF(Q$32&lt;$I107,0,IF(Q$32=$I107,$H107,IF(Q$32&gt;((($J107-1)*$K107)+$I107),0,IF(ROUND((Q$32-$I107)/$K107,0)=ROUND((Q$32-$I107)/$K107,1),$H107,0))))</f>
        <v>643200</v>
      </c>
      <c r="R107" s="104">
        <f t="shared" si="38"/>
        <v>0</v>
      </c>
      <c r="S107" s="103">
        <f t="shared" si="38"/>
        <v>643200</v>
      </c>
      <c r="T107" s="104">
        <f t="shared" si="38"/>
        <v>0</v>
      </c>
      <c r="U107" s="103">
        <f t="shared" si="38"/>
        <v>643200</v>
      </c>
      <c r="V107" s="104">
        <f t="shared" si="38"/>
        <v>0</v>
      </c>
      <c r="W107" s="103">
        <f t="shared" si="38"/>
        <v>643200</v>
      </c>
      <c r="X107" s="104">
        <f t="shared" si="38"/>
        <v>0</v>
      </c>
      <c r="Y107" s="103">
        <f t="shared" si="38"/>
        <v>643200</v>
      </c>
      <c r="Z107" s="104">
        <f t="shared" si="38"/>
        <v>0</v>
      </c>
      <c r="AA107" s="103">
        <f t="shared" si="38"/>
        <v>643200</v>
      </c>
      <c r="AB107" s="104">
        <f t="shared" si="38"/>
        <v>0</v>
      </c>
      <c r="AC107" s="103">
        <f t="shared" si="38"/>
        <v>643200</v>
      </c>
      <c r="AD107" s="104">
        <f t="shared" si="38"/>
        <v>0</v>
      </c>
      <c r="AE107" s="103">
        <f t="shared" si="38"/>
        <v>643200</v>
      </c>
      <c r="AF107" s="104">
        <f t="shared" si="38"/>
        <v>0</v>
      </c>
      <c r="AG107" s="103">
        <f t="shared" si="38"/>
        <v>643200</v>
      </c>
      <c r="AH107" s="104">
        <f t="shared" si="38"/>
        <v>0</v>
      </c>
      <c r="AI107" s="103">
        <f t="shared" si="38"/>
        <v>643200</v>
      </c>
      <c r="AJ107" s="104">
        <f t="shared" si="38"/>
        <v>0</v>
      </c>
      <c r="AK107" s="103">
        <f t="shared" si="38"/>
        <v>643200</v>
      </c>
      <c r="AL107" s="104">
        <f t="shared" si="38"/>
        <v>0</v>
      </c>
      <c r="AM107" s="103">
        <f t="shared" si="38"/>
        <v>643200</v>
      </c>
      <c r="AN107" s="104">
        <f t="shared" si="38"/>
        <v>0</v>
      </c>
      <c r="AO107" s="103">
        <f t="shared" si="38"/>
        <v>643200</v>
      </c>
      <c r="AP107" s="104">
        <f t="shared" si="38"/>
        <v>0</v>
      </c>
      <c r="AQ107" s="103">
        <f t="shared" si="38"/>
        <v>643200</v>
      </c>
      <c r="AR107" s="104">
        <f t="shared" si="38"/>
        <v>0</v>
      </c>
      <c r="AS107" s="104">
        <f t="shared" si="38"/>
        <v>0</v>
      </c>
      <c r="AT107" s="104">
        <f t="shared" si="38"/>
        <v>0</v>
      </c>
    </row>
    <row r="108" spans="1:46" ht="56.25" customHeight="1" x14ac:dyDescent="0.25">
      <c r="A108" s="105" t="s">
        <v>0</v>
      </c>
      <c r="B108" s="106" t="s">
        <v>4</v>
      </c>
      <c r="C108" s="107" t="s">
        <v>141</v>
      </c>
      <c r="D108" s="108">
        <f>25*0.2</f>
        <v>5</v>
      </c>
      <c r="E108" s="109">
        <v>65000</v>
      </c>
      <c r="F108" s="110"/>
      <c r="G108" s="110"/>
      <c r="H108" s="111">
        <f>(D108*E108)*1.2</f>
        <v>390000</v>
      </c>
      <c r="I108" s="112">
        <v>1</v>
      </c>
      <c r="J108" s="112">
        <v>14</v>
      </c>
      <c r="K108" s="112">
        <v>2</v>
      </c>
      <c r="L108" s="250" t="s">
        <v>605</v>
      </c>
      <c r="M108" s="251"/>
      <c r="N108" s="252"/>
      <c r="P108" s="249"/>
      <c r="Q108" s="103">
        <f t="shared" ref="Q108:AT108" si="39">IF(Q$32&lt;$I108,0,IF(Q$32=$I108,$H108,IF(Q$32&gt;((($J108-1)*$K108)+$I108),0,IF(ROUND((Q$32-$I108)/$K108,0)=ROUND((Q$32-$I108)/$K108,1),$H108,0))))</f>
        <v>390000</v>
      </c>
      <c r="R108" s="104">
        <f t="shared" si="39"/>
        <v>0</v>
      </c>
      <c r="S108" s="103">
        <f t="shared" si="39"/>
        <v>390000</v>
      </c>
      <c r="T108" s="104">
        <f t="shared" si="39"/>
        <v>0</v>
      </c>
      <c r="U108" s="103">
        <f t="shared" si="39"/>
        <v>390000</v>
      </c>
      <c r="V108" s="104">
        <f t="shared" si="39"/>
        <v>0</v>
      </c>
      <c r="W108" s="103">
        <f t="shared" si="39"/>
        <v>390000</v>
      </c>
      <c r="X108" s="104">
        <f t="shared" si="39"/>
        <v>0</v>
      </c>
      <c r="Y108" s="103">
        <f t="shared" si="39"/>
        <v>390000</v>
      </c>
      <c r="Z108" s="104">
        <f t="shared" si="39"/>
        <v>0</v>
      </c>
      <c r="AA108" s="103">
        <f t="shared" si="39"/>
        <v>390000</v>
      </c>
      <c r="AB108" s="104">
        <f t="shared" si="39"/>
        <v>0</v>
      </c>
      <c r="AC108" s="103">
        <f t="shared" si="39"/>
        <v>390000</v>
      </c>
      <c r="AD108" s="104">
        <f t="shared" si="39"/>
        <v>0</v>
      </c>
      <c r="AE108" s="103">
        <f t="shared" si="39"/>
        <v>390000</v>
      </c>
      <c r="AF108" s="104">
        <f t="shared" si="39"/>
        <v>0</v>
      </c>
      <c r="AG108" s="103">
        <f t="shared" si="39"/>
        <v>390000</v>
      </c>
      <c r="AH108" s="104">
        <f t="shared" si="39"/>
        <v>0</v>
      </c>
      <c r="AI108" s="103">
        <f t="shared" si="39"/>
        <v>390000</v>
      </c>
      <c r="AJ108" s="104">
        <f t="shared" si="39"/>
        <v>0</v>
      </c>
      <c r="AK108" s="103">
        <f t="shared" si="39"/>
        <v>390000</v>
      </c>
      <c r="AL108" s="104">
        <f t="shared" si="39"/>
        <v>0</v>
      </c>
      <c r="AM108" s="103">
        <f t="shared" si="39"/>
        <v>390000</v>
      </c>
      <c r="AN108" s="104">
        <f t="shared" si="39"/>
        <v>0</v>
      </c>
      <c r="AO108" s="103">
        <f t="shared" si="39"/>
        <v>390000</v>
      </c>
      <c r="AP108" s="104">
        <f t="shared" si="39"/>
        <v>0</v>
      </c>
      <c r="AQ108" s="103">
        <f t="shared" si="39"/>
        <v>390000</v>
      </c>
      <c r="AR108" s="104">
        <f t="shared" si="39"/>
        <v>0</v>
      </c>
      <c r="AS108" s="104">
        <f t="shared" si="39"/>
        <v>0</v>
      </c>
      <c r="AT108" s="104">
        <f t="shared" si="39"/>
        <v>0</v>
      </c>
    </row>
    <row r="109" spans="1:46" ht="30" customHeight="1" x14ac:dyDescent="0.25">
      <c r="A109" s="105" t="s">
        <v>12</v>
      </c>
      <c r="B109" s="106" t="s">
        <v>606</v>
      </c>
      <c r="C109" s="107" t="s">
        <v>494</v>
      </c>
      <c r="D109" s="108">
        <v>100</v>
      </c>
      <c r="E109" s="109">
        <v>1050</v>
      </c>
      <c r="F109" s="113"/>
      <c r="G109" s="113"/>
      <c r="H109" s="111">
        <f t="shared" ref="H109:H122" si="40">D109*E109</f>
        <v>105000</v>
      </c>
      <c r="I109" s="112">
        <v>1</v>
      </c>
      <c r="J109" s="112">
        <v>14</v>
      </c>
      <c r="K109" s="112">
        <v>2</v>
      </c>
      <c r="L109" s="250" t="s">
        <v>607</v>
      </c>
      <c r="M109" s="251"/>
      <c r="N109" s="252"/>
      <c r="P109" s="249"/>
      <c r="Q109" s="103">
        <f t="shared" ref="Q109:AT109" si="41">IF(Q$32&lt;$I109,0,IF(Q$32=$I109,$H109,IF(Q$32&gt;((($J109-1)*$K109)+$I109),0,IF(ROUND((Q$32-$I109)/$K109,0)=ROUND((Q$32-$I109)/$K109,1),$H109,0))))</f>
        <v>105000</v>
      </c>
      <c r="R109" s="104">
        <f t="shared" si="41"/>
        <v>0</v>
      </c>
      <c r="S109" s="103">
        <f t="shared" si="41"/>
        <v>105000</v>
      </c>
      <c r="T109" s="104">
        <f t="shared" si="41"/>
        <v>0</v>
      </c>
      <c r="U109" s="103">
        <f t="shared" si="41"/>
        <v>105000</v>
      </c>
      <c r="V109" s="104">
        <f t="shared" si="41"/>
        <v>0</v>
      </c>
      <c r="W109" s="103">
        <f t="shared" si="41"/>
        <v>105000</v>
      </c>
      <c r="X109" s="104">
        <f t="shared" si="41"/>
        <v>0</v>
      </c>
      <c r="Y109" s="103">
        <f t="shared" si="41"/>
        <v>105000</v>
      </c>
      <c r="Z109" s="104">
        <f t="shared" si="41"/>
        <v>0</v>
      </c>
      <c r="AA109" s="103">
        <f t="shared" si="41"/>
        <v>105000</v>
      </c>
      <c r="AB109" s="104">
        <f t="shared" si="41"/>
        <v>0</v>
      </c>
      <c r="AC109" s="103">
        <f t="shared" si="41"/>
        <v>105000</v>
      </c>
      <c r="AD109" s="104">
        <f t="shared" si="41"/>
        <v>0</v>
      </c>
      <c r="AE109" s="103">
        <f t="shared" si="41"/>
        <v>105000</v>
      </c>
      <c r="AF109" s="104">
        <f t="shared" si="41"/>
        <v>0</v>
      </c>
      <c r="AG109" s="103">
        <f t="shared" si="41"/>
        <v>105000</v>
      </c>
      <c r="AH109" s="104">
        <f t="shared" si="41"/>
        <v>0</v>
      </c>
      <c r="AI109" s="103">
        <f t="shared" si="41"/>
        <v>105000</v>
      </c>
      <c r="AJ109" s="104">
        <f t="shared" si="41"/>
        <v>0</v>
      </c>
      <c r="AK109" s="103">
        <f t="shared" si="41"/>
        <v>105000</v>
      </c>
      <c r="AL109" s="104">
        <f t="shared" si="41"/>
        <v>0</v>
      </c>
      <c r="AM109" s="103">
        <f t="shared" si="41"/>
        <v>105000</v>
      </c>
      <c r="AN109" s="104">
        <f t="shared" si="41"/>
        <v>0</v>
      </c>
      <c r="AO109" s="103">
        <f t="shared" si="41"/>
        <v>105000</v>
      </c>
      <c r="AP109" s="104">
        <f t="shared" si="41"/>
        <v>0</v>
      </c>
      <c r="AQ109" s="103">
        <f t="shared" si="41"/>
        <v>105000</v>
      </c>
      <c r="AR109" s="104">
        <f t="shared" si="41"/>
        <v>0</v>
      </c>
      <c r="AS109" s="104">
        <f t="shared" si="41"/>
        <v>0</v>
      </c>
      <c r="AT109" s="104">
        <f t="shared" si="41"/>
        <v>0</v>
      </c>
    </row>
    <row r="110" spans="1:46" ht="30" customHeight="1" x14ac:dyDescent="0.25">
      <c r="A110" s="105" t="s">
        <v>12</v>
      </c>
      <c r="B110" s="106" t="s">
        <v>608</v>
      </c>
      <c r="C110" s="107" t="s">
        <v>609</v>
      </c>
      <c r="D110" s="108">
        <v>10</v>
      </c>
      <c r="E110" s="114">
        <v>1000</v>
      </c>
      <c r="F110" s="113"/>
      <c r="G110" s="113"/>
      <c r="H110" s="111">
        <f t="shared" si="40"/>
        <v>10000</v>
      </c>
      <c r="I110" s="112">
        <v>1</v>
      </c>
      <c r="J110" s="112">
        <v>1</v>
      </c>
      <c r="K110" s="112">
        <v>1</v>
      </c>
      <c r="L110" s="250" t="s">
        <v>610</v>
      </c>
      <c r="M110" s="251"/>
      <c r="N110" s="252"/>
      <c r="P110" s="249"/>
      <c r="Q110" s="103">
        <f t="shared" ref="Q110:AT110" si="42">IF(Q$32&lt;$I110,0,IF(Q$32=$I110,$H110,IF(Q$32&gt;((($J110-1)*$K110)+$I110),0,IF(ROUND((Q$32-$I110)/$K110,0)=ROUND((Q$32-$I110)/$K110,1),$H110,0))))</f>
        <v>10000</v>
      </c>
      <c r="R110" s="104">
        <f t="shared" si="42"/>
        <v>0</v>
      </c>
      <c r="S110" s="104">
        <f t="shared" si="42"/>
        <v>0</v>
      </c>
      <c r="T110" s="104">
        <f t="shared" si="42"/>
        <v>0</v>
      </c>
      <c r="U110" s="104">
        <f t="shared" si="42"/>
        <v>0</v>
      </c>
      <c r="V110" s="104">
        <f t="shared" si="42"/>
        <v>0</v>
      </c>
      <c r="W110" s="104">
        <f t="shared" si="42"/>
        <v>0</v>
      </c>
      <c r="X110" s="104">
        <f t="shared" si="42"/>
        <v>0</v>
      </c>
      <c r="Y110" s="104">
        <f t="shared" si="42"/>
        <v>0</v>
      </c>
      <c r="Z110" s="104">
        <f t="shared" si="42"/>
        <v>0</v>
      </c>
      <c r="AA110" s="104">
        <f t="shared" si="42"/>
        <v>0</v>
      </c>
      <c r="AB110" s="104">
        <f t="shared" si="42"/>
        <v>0</v>
      </c>
      <c r="AC110" s="104">
        <f t="shared" si="42"/>
        <v>0</v>
      </c>
      <c r="AD110" s="104">
        <f t="shared" si="42"/>
        <v>0</v>
      </c>
      <c r="AE110" s="104">
        <f t="shared" si="42"/>
        <v>0</v>
      </c>
      <c r="AF110" s="104">
        <f t="shared" si="42"/>
        <v>0</v>
      </c>
      <c r="AG110" s="104">
        <f t="shared" si="42"/>
        <v>0</v>
      </c>
      <c r="AH110" s="104">
        <f t="shared" si="42"/>
        <v>0</v>
      </c>
      <c r="AI110" s="104">
        <f t="shared" si="42"/>
        <v>0</v>
      </c>
      <c r="AJ110" s="104">
        <f t="shared" si="42"/>
        <v>0</v>
      </c>
      <c r="AK110" s="104">
        <f t="shared" si="42"/>
        <v>0</v>
      </c>
      <c r="AL110" s="104">
        <f t="shared" si="42"/>
        <v>0</v>
      </c>
      <c r="AM110" s="104">
        <f t="shared" si="42"/>
        <v>0</v>
      </c>
      <c r="AN110" s="104">
        <f t="shared" si="42"/>
        <v>0</v>
      </c>
      <c r="AO110" s="104">
        <f t="shared" si="42"/>
        <v>0</v>
      </c>
      <c r="AP110" s="104">
        <f t="shared" si="42"/>
        <v>0</v>
      </c>
      <c r="AQ110" s="104">
        <f t="shared" si="42"/>
        <v>0</v>
      </c>
      <c r="AR110" s="104">
        <f t="shared" si="42"/>
        <v>0</v>
      </c>
      <c r="AS110" s="104">
        <f t="shared" si="42"/>
        <v>0</v>
      </c>
      <c r="AT110" s="104">
        <f t="shared" si="42"/>
        <v>0</v>
      </c>
    </row>
    <row r="111" spans="1:46" ht="30" customHeight="1" x14ac:dyDescent="0.25">
      <c r="A111" s="105" t="s">
        <v>12</v>
      </c>
      <c r="B111" s="106" t="s">
        <v>611</v>
      </c>
      <c r="C111" s="107" t="s">
        <v>612</v>
      </c>
      <c r="D111" s="108">
        <v>100</v>
      </c>
      <c r="E111" s="109">
        <v>100</v>
      </c>
      <c r="F111" s="113"/>
      <c r="G111" s="113"/>
      <c r="H111" s="111">
        <f t="shared" si="40"/>
        <v>10000</v>
      </c>
      <c r="I111" s="112">
        <v>1</v>
      </c>
      <c r="J111" s="112">
        <v>6</v>
      </c>
      <c r="K111" s="112">
        <v>5</v>
      </c>
      <c r="L111" s="250" t="s">
        <v>613</v>
      </c>
      <c r="M111" s="251"/>
      <c r="N111" s="252"/>
      <c r="P111" s="249"/>
      <c r="Q111" s="103">
        <f t="shared" ref="Q111:AT111" si="43">IF(Q$32&lt;$I111,0,IF(Q$32=$I111,$H111,IF(Q$32&gt;((($J111-1)*$K111)+$I111),0,IF(ROUND((Q$32-$I111)/$K111,0)=ROUND((Q$32-$I111)/$K111,1),$H111,0))))</f>
        <v>10000</v>
      </c>
      <c r="R111" s="104">
        <f t="shared" si="43"/>
        <v>0</v>
      </c>
      <c r="S111" s="104">
        <f t="shared" si="43"/>
        <v>0</v>
      </c>
      <c r="T111" s="104">
        <f t="shared" si="43"/>
        <v>0</v>
      </c>
      <c r="U111" s="104">
        <f t="shared" si="43"/>
        <v>0</v>
      </c>
      <c r="V111" s="103">
        <f t="shared" si="43"/>
        <v>10000</v>
      </c>
      <c r="W111" s="104">
        <f t="shared" si="43"/>
        <v>0</v>
      </c>
      <c r="X111" s="104">
        <f t="shared" si="43"/>
        <v>0</v>
      </c>
      <c r="Y111" s="104">
        <f t="shared" si="43"/>
        <v>0</v>
      </c>
      <c r="Z111" s="104">
        <f t="shared" si="43"/>
        <v>0</v>
      </c>
      <c r="AA111" s="103">
        <f t="shared" si="43"/>
        <v>10000</v>
      </c>
      <c r="AB111" s="104">
        <f t="shared" si="43"/>
        <v>0</v>
      </c>
      <c r="AC111" s="104">
        <f t="shared" si="43"/>
        <v>0</v>
      </c>
      <c r="AD111" s="104">
        <f t="shared" si="43"/>
        <v>0</v>
      </c>
      <c r="AE111" s="104">
        <f t="shared" si="43"/>
        <v>0</v>
      </c>
      <c r="AF111" s="103">
        <f t="shared" si="43"/>
        <v>10000</v>
      </c>
      <c r="AG111" s="104">
        <f t="shared" si="43"/>
        <v>0</v>
      </c>
      <c r="AH111" s="104">
        <f t="shared" si="43"/>
        <v>0</v>
      </c>
      <c r="AI111" s="104">
        <f t="shared" si="43"/>
        <v>0</v>
      </c>
      <c r="AJ111" s="104">
        <f t="shared" si="43"/>
        <v>0</v>
      </c>
      <c r="AK111" s="103">
        <f t="shared" si="43"/>
        <v>10000</v>
      </c>
      <c r="AL111" s="104">
        <f t="shared" si="43"/>
        <v>0</v>
      </c>
      <c r="AM111" s="104">
        <f t="shared" si="43"/>
        <v>0</v>
      </c>
      <c r="AN111" s="104">
        <f t="shared" si="43"/>
        <v>0</v>
      </c>
      <c r="AO111" s="104">
        <f t="shared" si="43"/>
        <v>0</v>
      </c>
      <c r="AP111" s="103">
        <f t="shared" si="43"/>
        <v>10000</v>
      </c>
      <c r="AQ111" s="104">
        <f t="shared" si="43"/>
        <v>0</v>
      </c>
      <c r="AR111" s="104">
        <f t="shared" si="43"/>
        <v>0</v>
      </c>
      <c r="AS111" s="104">
        <f t="shared" si="43"/>
        <v>0</v>
      </c>
      <c r="AT111" s="104">
        <f t="shared" si="43"/>
        <v>0</v>
      </c>
    </row>
    <row r="112" spans="1:46" ht="42" customHeight="1" x14ac:dyDescent="0.25">
      <c r="A112" s="105" t="s">
        <v>12</v>
      </c>
      <c r="B112" s="106" t="s">
        <v>614</v>
      </c>
      <c r="C112" s="107" t="s">
        <v>615</v>
      </c>
      <c r="D112" s="108">
        <f>5*25</f>
        <v>125</v>
      </c>
      <c r="E112" s="114">
        <v>100</v>
      </c>
      <c r="F112" s="113"/>
      <c r="G112" s="113"/>
      <c r="H112" s="111">
        <f t="shared" si="40"/>
        <v>12500</v>
      </c>
      <c r="I112" s="112">
        <v>1</v>
      </c>
      <c r="J112" s="112">
        <v>14</v>
      </c>
      <c r="K112" s="112">
        <v>2</v>
      </c>
      <c r="L112" s="250" t="s">
        <v>616</v>
      </c>
      <c r="M112" s="251"/>
      <c r="N112" s="252"/>
      <c r="P112" s="249"/>
      <c r="Q112" s="103">
        <f t="shared" ref="Q112:AT112" si="44">IF(Q$32&lt;$I112,0,IF(Q$32=$I112,$H112,IF(Q$32&gt;((($J112-1)*$K112)+$I112),0,IF(ROUND((Q$32-$I112)/$K112,0)=ROUND((Q$32-$I112)/$K112,1),$H112,0))))</f>
        <v>12500</v>
      </c>
      <c r="R112" s="104">
        <f t="shared" si="44"/>
        <v>0</v>
      </c>
      <c r="S112" s="103">
        <f t="shared" si="44"/>
        <v>12500</v>
      </c>
      <c r="T112" s="104">
        <f t="shared" si="44"/>
        <v>0</v>
      </c>
      <c r="U112" s="103">
        <f t="shared" si="44"/>
        <v>12500</v>
      </c>
      <c r="V112" s="104">
        <f t="shared" si="44"/>
        <v>0</v>
      </c>
      <c r="W112" s="103">
        <f t="shared" si="44"/>
        <v>12500</v>
      </c>
      <c r="X112" s="104">
        <f t="shared" si="44"/>
        <v>0</v>
      </c>
      <c r="Y112" s="103">
        <f t="shared" si="44"/>
        <v>12500</v>
      </c>
      <c r="Z112" s="104">
        <f t="shared" si="44"/>
        <v>0</v>
      </c>
      <c r="AA112" s="103">
        <f t="shared" si="44"/>
        <v>12500</v>
      </c>
      <c r="AB112" s="104">
        <f t="shared" si="44"/>
        <v>0</v>
      </c>
      <c r="AC112" s="103">
        <f t="shared" si="44"/>
        <v>12500</v>
      </c>
      <c r="AD112" s="104">
        <f t="shared" si="44"/>
        <v>0</v>
      </c>
      <c r="AE112" s="103">
        <f t="shared" si="44"/>
        <v>12500</v>
      </c>
      <c r="AF112" s="104">
        <f t="shared" si="44"/>
        <v>0</v>
      </c>
      <c r="AG112" s="103">
        <f t="shared" si="44"/>
        <v>12500</v>
      </c>
      <c r="AH112" s="104">
        <f t="shared" si="44"/>
        <v>0</v>
      </c>
      <c r="AI112" s="103">
        <f t="shared" si="44"/>
        <v>12500</v>
      </c>
      <c r="AJ112" s="104">
        <f t="shared" si="44"/>
        <v>0</v>
      </c>
      <c r="AK112" s="103">
        <f t="shared" si="44"/>
        <v>12500</v>
      </c>
      <c r="AL112" s="104">
        <f t="shared" si="44"/>
        <v>0</v>
      </c>
      <c r="AM112" s="103">
        <f t="shared" si="44"/>
        <v>12500</v>
      </c>
      <c r="AN112" s="104">
        <f t="shared" si="44"/>
        <v>0</v>
      </c>
      <c r="AO112" s="103">
        <f t="shared" si="44"/>
        <v>12500</v>
      </c>
      <c r="AP112" s="104">
        <f t="shared" si="44"/>
        <v>0</v>
      </c>
      <c r="AQ112" s="103">
        <f t="shared" si="44"/>
        <v>12500</v>
      </c>
      <c r="AR112" s="104">
        <f t="shared" si="44"/>
        <v>0</v>
      </c>
      <c r="AS112" s="104">
        <f t="shared" si="44"/>
        <v>0</v>
      </c>
      <c r="AT112" s="104">
        <f t="shared" si="44"/>
        <v>0</v>
      </c>
    </row>
    <row r="113" spans="1:46" ht="30" customHeight="1" x14ac:dyDescent="0.25">
      <c r="A113" s="105" t="s">
        <v>12</v>
      </c>
      <c r="B113" s="106" t="s">
        <v>438</v>
      </c>
      <c r="C113" s="107" t="s">
        <v>494</v>
      </c>
      <c r="D113" s="108">
        <v>100</v>
      </c>
      <c r="E113" s="108">
        <v>900</v>
      </c>
      <c r="F113" s="113"/>
      <c r="G113" s="113"/>
      <c r="H113" s="111">
        <f t="shared" si="40"/>
        <v>90000</v>
      </c>
      <c r="I113" s="112">
        <v>1</v>
      </c>
      <c r="J113" s="112">
        <v>14</v>
      </c>
      <c r="K113" s="112">
        <v>2</v>
      </c>
      <c r="L113" s="250"/>
      <c r="M113" s="251"/>
      <c r="N113" s="252"/>
      <c r="P113" s="249"/>
      <c r="Q113" s="103">
        <f t="shared" ref="Q113:AT113" si="45">IF(Q$32&lt;$I113,0,IF(Q$32=$I113,$H113,IF(Q$32&gt;((($J113-1)*$K113)+$I113),0,IF(ROUND((Q$32-$I113)/$K113,0)=ROUND((Q$32-$I113)/$K113,1),$H113,0))))</f>
        <v>90000</v>
      </c>
      <c r="R113" s="104">
        <f t="shared" si="45"/>
        <v>0</v>
      </c>
      <c r="S113" s="103">
        <f t="shared" si="45"/>
        <v>90000</v>
      </c>
      <c r="T113" s="104">
        <f t="shared" si="45"/>
        <v>0</v>
      </c>
      <c r="U113" s="103">
        <f t="shared" si="45"/>
        <v>90000</v>
      </c>
      <c r="V113" s="104">
        <f t="shared" si="45"/>
        <v>0</v>
      </c>
      <c r="W113" s="103">
        <f t="shared" si="45"/>
        <v>90000</v>
      </c>
      <c r="X113" s="104">
        <f t="shared" si="45"/>
        <v>0</v>
      </c>
      <c r="Y113" s="103">
        <f t="shared" si="45"/>
        <v>90000</v>
      </c>
      <c r="Z113" s="104">
        <f t="shared" si="45"/>
        <v>0</v>
      </c>
      <c r="AA113" s="103">
        <f t="shared" si="45"/>
        <v>90000</v>
      </c>
      <c r="AB113" s="104">
        <f t="shared" si="45"/>
        <v>0</v>
      </c>
      <c r="AC113" s="103">
        <f t="shared" si="45"/>
        <v>90000</v>
      </c>
      <c r="AD113" s="104">
        <f t="shared" si="45"/>
        <v>0</v>
      </c>
      <c r="AE113" s="103">
        <f t="shared" si="45"/>
        <v>90000</v>
      </c>
      <c r="AF113" s="104">
        <f t="shared" si="45"/>
        <v>0</v>
      </c>
      <c r="AG113" s="103">
        <f t="shared" si="45"/>
        <v>90000</v>
      </c>
      <c r="AH113" s="104">
        <f t="shared" si="45"/>
        <v>0</v>
      </c>
      <c r="AI113" s="103">
        <f t="shared" si="45"/>
        <v>90000</v>
      </c>
      <c r="AJ113" s="104">
        <f t="shared" si="45"/>
        <v>0</v>
      </c>
      <c r="AK113" s="103">
        <f t="shared" si="45"/>
        <v>90000</v>
      </c>
      <c r="AL113" s="104">
        <f t="shared" si="45"/>
        <v>0</v>
      </c>
      <c r="AM113" s="103">
        <f t="shared" si="45"/>
        <v>90000</v>
      </c>
      <c r="AN113" s="104">
        <f t="shared" si="45"/>
        <v>0</v>
      </c>
      <c r="AO113" s="103">
        <f t="shared" si="45"/>
        <v>90000</v>
      </c>
      <c r="AP113" s="104">
        <f t="shared" si="45"/>
        <v>0</v>
      </c>
      <c r="AQ113" s="103">
        <f t="shared" si="45"/>
        <v>90000</v>
      </c>
      <c r="AR113" s="104">
        <f t="shared" si="45"/>
        <v>0</v>
      </c>
      <c r="AS113" s="104">
        <f t="shared" si="45"/>
        <v>0</v>
      </c>
      <c r="AT113" s="104">
        <f t="shared" si="45"/>
        <v>0</v>
      </c>
    </row>
    <row r="114" spans="1:46" ht="30" hidden="1" customHeight="1" x14ac:dyDescent="0.25">
      <c r="A114" s="115"/>
      <c r="B114" s="106"/>
      <c r="C114" s="107"/>
      <c r="D114" s="108"/>
      <c r="E114" s="108"/>
      <c r="F114" s="113"/>
      <c r="G114" s="113"/>
      <c r="H114" s="111">
        <f t="shared" si="40"/>
        <v>0</v>
      </c>
      <c r="I114" s="112"/>
      <c r="J114" s="112"/>
      <c r="K114" s="112"/>
      <c r="L114" s="250"/>
      <c r="M114" s="251"/>
      <c r="N114" s="252"/>
      <c r="P114" s="249"/>
      <c r="Q114" s="104">
        <f t="shared" ref="Q114:AT114" si="46">IF(Q$32&lt;$I114,0,IF(Q$32=$I114,$H114,IF(Q$32&gt;((($J114-1)*$K114)+$I114),0,IF(ROUND((Q$32-$I114)/$K114,0)=ROUND((Q$32-$I114)/$K114,1),$H114,0))))</f>
        <v>0</v>
      </c>
      <c r="R114" s="104">
        <f t="shared" si="46"/>
        <v>0</v>
      </c>
      <c r="S114" s="104">
        <f t="shared" si="46"/>
        <v>0</v>
      </c>
      <c r="T114" s="104">
        <f t="shared" si="46"/>
        <v>0</v>
      </c>
      <c r="U114" s="104">
        <f t="shared" si="46"/>
        <v>0</v>
      </c>
      <c r="V114" s="104">
        <f t="shared" si="46"/>
        <v>0</v>
      </c>
      <c r="W114" s="104">
        <f t="shared" si="46"/>
        <v>0</v>
      </c>
      <c r="X114" s="104">
        <f t="shared" si="46"/>
        <v>0</v>
      </c>
      <c r="Y114" s="104">
        <f t="shared" si="46"/>
        <v>0</v>
      </c>
      <c r="Z114" s="104">
        <f t="shared" si="46"/>
        <v>0</v>
      </c>
      <c r="AA114" s="104">
        <f t="shared" si="46"/>
        <v>0</v>
      </c>
      <c r="AB114" s="104">
        <f t="shared" si="46"/>
        <v>0</v>
      </c>
      <c r="AC114" s="104">
        <f t="shared" si="46"/>
        <v>0</v>
      </c>
      <c r="AD114" s="104">
        <f t="shared" si="46"/>
        <v>0</v>
      </c>
      <c r="AE114" s="104">
        <f t="shared" si="46"/>
        <v>0</v>
      </c>
      <c r="AF114" s="104">
        <f t="shared" si="46"/>
        <v>0</v>
      </c>
      <c r="AG114" s="104">
        <f t="shared" si="46"/>
        <v>0</v>
      </c>
      <c r="AH114" s="104">
        <f t="shared" si="46"/>
        <v>0</v>
      </c>
      <c r="AI114" s="104">
        <f t="shared" si="46"/>
        <v>0</v>
      </c>
      <c r="AJ114" s="104">
        <f t="shared" si="46"/>
        <v>0</v>
      </c>
      <c r="AK114" s="104">
        <f t="shared" si="46"/>
        <v>0</v>
      </c>
      <c r="AL114" s="104">
        <f t="shared" si="46"/>
        <v>0</v>
      </c>
      <c r="AM114" s="104">
        <f t="shared" si="46"/>
        <v>0</v>
      </c>
      <c r="AN114" s="104">
        <f t="shared" si="46"/>
        <v>0</v>
      </c>
      <c r="AO114" s="104">
        <f t="shared" si="46"/>
        <v>0</v>
      </c>
      <c r="AP114" s="104">
        <f t="shared" si="46"/>
        <v>0</v>
      </c>
      <c r="AQ114" s="104">
        <f t="shared" si="46"/>
        <v>0</v>
      </c>
      <c r="AR114" s="104">
        <f t="shared" si="46"/>
        <v>0</v>
      </c>
      <c r="AS114" s="104">
        <f t="shared" si="46"/>
        <v>0</v>
      </c>
      <c r="AT114" s="104">
        <f t="shared" si="46"/>
        <v>0</v>
      </c>
    </row>
    <row r="115" spans="1:46" ht="30" hidden="1" customHeight="1" x14ac:dyDescent="0.25">
      <c r="A115" s="105"/>
      <c r="B115" s="106"/>
      <c r="C115" s="107"/>
      <c r="D115" s="108"/>
      <c r="E115" s="116"/>
      <c r="F115" s="113"/>
      <c r="G115" s="113"/>
      <c r="H115" s="111">
        <f t="shared" si="40"/>
        <v>0</v>
      </c>
      <c r="I115" s="112"/>
      <c r="J115" s="112"/>
      <c r="K115" s="112"/>
      <c r="L115" s="250"/>
      <c r="M115" s="251"/>
      <c r="N115" s="252"/>
      <c r="P115" s="249"/>
      <c r="Q115" s="104">
        <f t="shared" ref="Q115:AT115" si="47">IF(Q$32&lt;$I115,0,IF(Q$32=$I115,$H115,IF(Q$32&gt;((($J115-1)*$K115)+$I115),0,IF(ROUND((Q$32-$I115)/$K115,0)=ROUND((Q$32-$I115)/$K115,1),$H115,0))))</f>
        <v>0</v>
      </c>
      <c r="R115" s="104">
        <f t="shared" si="47"/>
        <v>0</v>
      </c>
      <c r="S115" s="104">
        <f t="shared" si="47"/>
        <v>0</v>
      </c>
      <c r="T115" s="104">
        <f t="shared" si="47"/>
        <v>0</v>
      </c>
      <c r="U115" s="104">
        <f t="shared" si="47"/>
        <v>0</v>
      </c>
      <c r="V115" s="104">
        <f t="shared" si="47"/>
        <v>0</v>
      </c>
      <c r="W115" s="104">
        <f t="shared" si="47"/>
        <v>0</v>
      </c>
      <c r="X115" s="104">
        <f t="shared" si="47"/>
        <v>0</v>
      </c>
      <c r="Y115" s="104">
        <f t="shared" si="47"/>
        <v>0</v>
      </c>
      <c r="Z115" s="104">
        <f t="shared" si="47"/>
        <v>0</v>
      </c>
      <c r="AA115" s="104">
        <f t="shared" si="47"/>
        <v>0</v>
      </c>
      <c r="AB115" s="104">
        <f t="shared" si="47"/>
        <v>0</v>
      </c>
      <c r="AC115" s="104">
        <f t="shared" si="47"/>
        <v>0</v>
      </c>
      <c r="AD115" s="104">
        <f t="shared" si="47"/>
        <v>0</v>
      </c>
      <c r="AE115" s="104">
        <f t="shared" si="47"/>
        <v>0</v>
      </c>
      <c r="AF115" s="104">
        <f t="shared" si="47"/>
        <v>0</v>
      </c>
      <c r="AG115" s="104">
        <f t="shared" si="47"/>
        <v>0</v>
      </c>
      <c r="AH115" s="104">
        <f t="shared" si="47"/>
        <v>0</v>
      </c>
      <c r="AI115" s="104">
        <f t="shared" si="47"/>
        <v>0</v>
      </c>
      <c r="AJ115" s="104">
        <f t="shared" si="47"/>
        <v>0</v>
      </c>
      <c r="AK115" s="104">
        <f t="shared" si="47"/>
        <v>0</v>
      </c>
      <c r="AL115" s="104">
        <f t="shared" si="47"/>
        <v>0</v>
      </c>
      <c r="AM115" s="104">
        <f t="shared" si="47"/>
        <v>0</v>
      </c>
      <c r="AN115" s="104">
        <f t="shared" si="47"/>
        <v>0</v>
      </c>
      <c r="AO115" s="104">
        <f t="shared" si="47"/>
        <v>0</v>
      </c>
      <c r="AP115" s="104">
        <f t="shared" si="47"/>
        <v>0</v>
      </c>
      <c r="AQ115" s="104">
        <f t="shared" si="47"/>
        <v>0</v>
      </c>
      <c r="AR115" s="104">
        <f t="shared" si="47"/>
        <v>0</v>
      </c>
      <c r="AS115" s="104">
        <f t="shared" si="47"/>
        <v>0</v>
      </c>
      <c r="AT115" s="104">
        <f t="shared" si="47"/>
        <v>0</v>
      </c>
    </row>
    <row r="116" spans="1:46" ht="30" hidden="1" customHeight="1" x14ac:dyDescent="0.25">
      <c r="A116" s="105"/>
      <c r="B116" s="106"/>
      <c r="C116" s="107"/>
      <c r="D116" s="108"/>
      <c r="E116" s="108"/>
      <c r="F116" s="113"/>
      <c r="G116" s="113"/>
      <c r="H116" s="111">
        <f t="shared" si="40"/>
        <v>0</v>
      </c>
      <c r="I116" s="112"/>
      <c r="J116" s="112"/>
      <c r="K116" s="112"/>
      <c r="L116" s="250"/>
      <c r="M116" s="251"/>
      <c r="N116" s="252"/>
      <c r="P116" s="249"/>
      <c r="Q116" s="104">
        <f t="shared" ref="Q116:AT116" si="48">IF(Q$32&lt;$I116,0,IF(Q$32=$I116,$H116,IF(Q$32&gt;((($J116-1)*$K116)+$I116),0,IF(ROUND((Q$32-$I116)/$K116,0)=ROUND((Q$32-$I116)/$K116,1),$H116,0))))</f>
        <v>0</v>
      </c>
      <c r="R116" s="104">
        <f t="shared" si="48"/>
        <v>0</v>
      </c>
      <c r="S116" s="104">
        <f t="shared" si="48"/>
        <v>0</v>
      </c>
      <c r="T116" s="104">
        <f t="shared" si="48"/>
        <v>0</v>
      </c>
      <c r="U116" s="104">
        <f t="shared" si="48"/>
        <v>0</v>
      </c>
      <c r="V116" s="104">
        <f t="shared" si="48"/>
        <v>0</v>
      </c>
      <c r="W116" s="104">
        <f t="shared" si="48"/>
        <v>0</v>
      </c>
      <c r="X116" s="104">
        <f t="shared" si="48"/>
        <v>0</v>
      </c>
      <c r="Y116" s="104">
        <f t="shared" si="48"/>
        <v>0</v>
      </c>
      <c r="Z116" s="104">
        <f t="shared" si="48"/>
        <v>0</v>
      </c>
      <c r="AA116" s="104">
        <f t="shared" si="48"/>
        <v>0</v>
      </c>
      <c r="AB116" s="104">
        <f t="shared" si="48"/>
        <v>0</v>
      </c>
      <c r="AC116" s="104">
        <f t="shared" si="48"/>
        <v>0</v>
      </c>
      <c r="AD116" s="104">
        <f t="shared" si="48"/>
        <v>0</v>
      </c>
      <c r="AE116" s="104">
        <f t="shared" si="48"/>
        <v>0</v>
      </c>
      <c r="AF116" s="104">
        <f t="shared" si="48"/>
        <v>0</v>
      </c>
      <c r="AG116" s="104">
        <f t="shared" si="48"/>
        <v>0</v>
      </c>
      <c r="AH116" s="104">
        <f t="shared" si="48"/>
        <v>0</v>
      </c>
      <c r="AI116" s="104">
        <f t="shared" si="48"/>
        <v>0</v>
      </c>
      <c r="AJ116" s="104">
        <f t="shared" si="48"/>
        <v>0</v>
      </c>
      <c r="AK116" s="104">
        <f t="shared" si="48"/>
        <v>0</v>
      </c>
      <c r="AL116" s="104">
        <f t="shared" si="48"/>
        <v>0</v>
      </c>
      <c r="AM116" s="104">
        <f t="shared" si="48"/>
        <v>0</v>
      </c>
      <c r="AN116" s="104">
        <f t="shared" si="48"/>
        <v>0</v>
      </c>
      <c r="AO116" s="104">
        <f t="shared" si="48"/>
        <v>0</v>
      </c>
      <c r="AP116" s="104">
        <f t="shared" si="48"/>
        <v>0</v>
      </c>
      <c r="AQ116" s="104">
        <f t="shared" si="48"/>
        <v>0</v>
      </c>
      <c r="AR116" s="104">
        <f t="shared" si="48"/>
        <v>0</v>
      </c>
      <c r="AS116" s="104">
        <f t="shared" si="48"/>
        <v>0</v>
      </c>
      <c r="AT116" s="104">
        <f t="shared" si="48"/>
        <v>0</v>
      </c>
    </row>
    <row r="117" spans="1:46" ht="30" hidden="1" customHeight="1" x14ac:dyDescent="0.25">
      <c r="A117" s="105"/>
      <c r="B117" s="106"/>
      <c r="C117" s="107"/>
      <c r="D117" s="108"/>
      <c r="E117" s="108"/>
      <c r="F117" s="113"/>
      <c r="G117" s="113"/>
      <c r="H117" s="111">
        <f t="shared" si="40"/>
        <v>0</v>
      </c>
      <c r="I117" s="112"/>
      <c r="J117" s="112"/>
      <c r="K117" s="112"/>
      <c r="L117" s="250"/>
      <c r="M117" s="251"/>
      <c r="N117" s="252"/>
      <c r="P117" s="249"/>
      <c r="Q117" s="104">
        <f t="shared" ref="Q117:AT117" si="49">IF(Q$32&lt;$I117,0,IF(Q$32=$I117,$H117,IF(Q$32&gt;((($J117-1)*$K117)+$I117),0,IF(ROUND((Q$32-$I117)/$K117,0)=ROUND((Q$32-$I117)/$K117,1),$H117,0))))</f>
        <v>0</v>
      </c>
      <c r="R117" s="104">
        <f t="shared" si="49"/>
        <v>0</v>
      </c>
      <c r="S117" s="104">
        <f t="shared" si="49"/>
        <v>0</v>
      </c>
      <c r="T117" s="104">
        <f t="shared" si="49"/>
        <v>0</v>
      </c>
      <c r="U117" s="104">
        <f t="shared" si="49"/>
        <v>0</v>
      </c>
      <c r="V117" s="104">
        <f t="shared" si="49"/>
        <v>0</v>
      </c>
      <c r="W117" s="104">
        <f t="shared" si="49"/>
        <v>0</v>
      </c>
      <c r="X117" s="104">
        <f t="shared" si="49"/>
        <v>0</v>
      </c>
      <c r="Y117" s="104">
        <f t="shared" si="49"/>
        <v>0</v>
      </c>
      <c r="Z117" s="104">
        <f t="shared" si="49"/>
        <v>0</v>
      </c>
      <c r="AA117" s="104">
        <f t="shared" si="49"/>
        <v>0</v>
      </c>
      <c r="AB117" s="104">
        <f t="shared" si="49"/>
        <v>0</v>
      </c>
      <c r="AC117" s="104">
        <f t="shared" si="49"/>
        <v>0</v>
      </c>
      <c r="AD117" s="104">
        <f t="shared" si="49"/>
        <v>0</v>
      </c>
      <c r="AE117" s="104">
        <f t="shared" si="49"/>
        <v>0</v>
      </c>
      <c r="AF117" s="104">
        <f t="shared" si="49"/>
        <v>0</v>
      </c>
      <c r="AG117" s="104">
        <f t="shared" si="49"/>
        <v>0</v>
      </c>
      <c r="AH117" s="104">
        <f t="shared" si="49"/>
        <v>0</v>
      </c>
      <c r="AI117" s="104">
        <f t="shared" si="49"/>
        <v>0</v>
      </c>
      <c r="AJ117" s="104">
        <f t="shared" si="49"/>
        <v>0</v>
      </c>
      <c r="AK117" s="104">
        <f t="shared" si="49"/>
        <v>0</v>
      </c>
      <c r="AL117" s="104">
        <f t="shared" si="49"/>
        <v>0</v>
      </c>
      <c r="AM117" s="104">
        <f t="shared" si="49"/>
        <v>0</v>
      </c>
      <c r="AN117" s="104">
        <f t="shared" si="49"/>
        <v>0</v>
      </c>
      <c r="AO117" s="104">
        <f t="shared" si="49"/>
        <v>0</v>
      </c>
      <c r="AP117" s="104">
        <f t="shared" si="49"/>
        <v>0</v>
      </c>
      <c r="AQ117" s="104">
        <f t="shared" si="49"/>
        <v>0</v>
      </c>
      <c r="AR117" s="104">
        <f t="shared" si="49"/>
        <v>0</v>
      </c>
      <c r="AS117" s="104">
        <f t="shared" si="49"/>
        <v>0</v>
      </c>
      <c r="AT117" s="104">
        <f t="shared" si="49"/>
        <v>0</v>
      </c>
    </row>
    <row r="118" spans="1:46" ht="30" hidden="1" customHeight="1" x14ac:dyDescent="0.25">
      <c r="A118" s="105"/>
      <c r="B118" s="106"/>
      <c r="C118" s="107"/>
      <c r="D118" s="108"/>
      <c r="E118" s="108"/>
      <c r="F118" s="113"/>
      <c r="G118" s="113"/>
      <c r="H118" s="111">
        <f t="shared" si="40"/>
        <v>0</v>
      </c>
      <c r="I118" s="112"/>
      <c r="J118" s="112"/>
      <c r="K118" s="112"/>
      <c r="L118" s="250"/>
      <c r="M118" s="251"/>
      <c r="N118" s="252"/>
      <c r="P118" s="249"/>
      <c r="Q118" s="104">
        <f t="shared" ref="Q118:AT118" si="50">IF(Q$32&lt;$I118,0,IF(Q$32=$I118,$H118,IF(Q$32&gt;((($J118-1)*$K118)+$I118),0,IF(ROUND((Q$32-$I118)/$K118,0)=ROUND((Q$32-$I118)/$K118,1),$H118,0))))</f>
        <v>0</v>
      </c>
      <c r="R118" s="104">
        <f t="shared" si="50"/>
        <v>0</v>
      </c>
      <c r="S118" s="104">
        <f t="shared" si="50"/>
        <v>0</v>
      </c>
      <c r="T118" s="104">
        <f t="shared" si="50"/>
        <v>0</v>
      </c>
      <c r="U118" s="104">
        <f t="shared" si="50"/>
        <v>0</v>
      </c>
      <c r="V118" s="104">
        <f t="shared" si="50"/>
        <v>0</v>
      </c>
      <c r="W118" s="104">
        <f t="shared" si="50"/>
        <v>0</v>
      </c>
      <c r="X118" s="104">
        <f t="shared" si="50"/>
        <v>0</v>
      </c>
      <c r="Y118" s="104">
        <f t="shared" si="50"/>
        <v>0</v>
      </c>
      <c r="Z118" s="104">
        <f t="shared" si="50"/>
        <v>0</v>
      </c>
      <c r="AA118" s="104">
        <f t="shared" si="50"/>
        <v>0</v>
      </c>
      <c r="AB118" s="104">
        <f t="shared" si="50"/>
        <v>0</v>
      </c>
      <c r="AC118" s="104">
        <f t="shared" si="50"/>
        <v>0</v>
      </c>
      <c r="AD118" s="104">
        <f t="shared" si="50"/>
        <v>0</v>
      </c>
      <c r="AE118" s="104">
        <f t="shared" si="50"/>
        <v>0</v>
      </c>
      <c r="AF118" s="104">
        <f t="shared" si="50"/>
        <v>0</v>
      </c>
      <c r="AG118" s="104">
        <f t="shared" si="50"/>
        <v>0</v>
      </c>
      <c r="AH118" s="104">
        <f t="shared" si="50"/>
        <v>0</v>
      </c>
      <c r="AI118" s="104">
        <f t="shared" si="50"/>
        <v>0</v>
      </c>
      <c r="AJ118" s="104">
        <f t="shared" si="50"/>
        <v>0</v>
      </c>
      <c r="AK118" s="104">
        <f t="shared" si="50"/>
        <v>0</v>
      </c>
      <c r="AL118" s="104">
        <f t="shared" si="50"/>
        <v>0</v>
      </c>
      <c r="AM118" s="104">
        <f t="shared" si="50"/>
        <v>0</v>
      </c>
      <c r="AN118" s="104">
        <f t="shared" si="50"/>
        <v>0</v>
      </c>
      <c r="AO118" s="104">
        <f t="shared" si="50"/>
        <v>0</v>
      </c>
      <c r="AP118" s="104">
        <f t="shared" si="50"/>
        <v>0</v>
      </c>
      <c r="AQ118" s="104">
        <f t="shared" si="50"/>
        <v>0</v>
      </c>
      <c r="AR118" s="104">
        <f t="shared" si="50"/>
        <v>0</v>
      </c>
      <c r="AS118" s="104">
        <f t="shared" si="50"/>
        <v>0</v>
      </c>
      <c r="AT118" s="104">
        <f t="shared" si="50"/>
        <v>0</v>
      </c>
    </row>
    <row r="119" spans="1:46" ht="30" hidden="1" customHeight="1" x14ac:dyDescent="0.25">
      <c r="A119" s="105"/>
      <c r="B119" s="106"/>
      <c r="C119" s="107"/>
      <c r="D119" s="108"/>
      <c r="E119" s="108"/>
      <c r="F119" s="113"/>
      <c r="G119" s="113"/>
      <c r="H119" s="111">
        <f t="shared" si="40"/>
        <v>0</v>
      </c>
      <c r="I119" s="112"/>
      <c r="J119" s="112"/>
      <c r="K119" s="112"/>
      <c r="L119" s="250"/>
      <c r="M119" s="251"/>
      <c r="N119" s="252"/>
      <c r="P119" s="249"/>
      <c r="Q119" s="104">
        <f t="shared" ref="Q119:AT119" si="51">IF(Q$32&lt;$I119,0,IF(Q$32=$I119,$H119,IF(Q$32&gt;((($J119-1)*$K119)+$I119),0,IF(ROUND((Q$32-$I119)/$K119,0)=ROUND((Q$32-$I119)/$K119,1),$H119,0))))</f>
        <v>0</v>
      </c>
      <c r="R119" s="104">
        <f t="shared" si="51"/>
        <v>0</v>
      </c>
      <c r="S119" s="104">
        <f t="shared" si="51"/>
        <v>0</v>
      </c>
      <c r="T119" s="104">
        <f t="shared" si="51"/>
        <v>0</v>
      </c>
      <c r="U119" s="104">
        <f t="shared" si="51"/>
        <v>0</v>
      </c>
      <c r="V119" s="104">
        <f t="shared" si="51"/>
        <v>0</v>
      </c>
      <c r="W119" s="104">
        <f t="shared" si="51"/>
        <v>0</v>
      </c>
      <c r="X119" s="104">
        <f t="shared" si="51"/>
        <v>0</v>
      </c>
      <c r="Y119" s="104">
        <f t="shared" si="51"/>
        <v>0</v>
      </c>
      <c r="Z119" s="104">
        <f t="shared" si="51"/>
        <v>0</v>
      </c>
      <c r="AA119" s="104">
        <f t="shared" si="51"/>
        <v>0</v>
      </c>
      <c r="AB119" s="104">
        <f t="shared" si="51"/>
        <v>0</v>
      </c>
      <c r="AC119" s="104">
        <f t="shared" si="51"/>
        <v>0</v>
      </c>
      <c r="AD119" s="104">
        <f t="shared" si="51"/>
        <v>0</v>
      </c>
      <c r="AE119" s="104">
        <f t="shared" si="51"/>
        <v>0</v>
      </c>
      <c r="AF119" s="104">
        <f t="shared" si="51"/>
        <v>0</v>
      </c>
      <c r="AG119" s="104">
        <f t="shared" si="51"/>
        <v>0</v>
      </c>
      <c r="AH119" s="104">
        <f t="shared" si="51"/>
        <v>0</v>
      </c>
      <c r="AI119" s="104">
        <f t="shared" si="51"/>
        <v>0</v>
      </c>
      <c r="AJ119" s="104">
        <f t="shared" si="51"/>
        <v>0</v>
      </c>
      <c r="AK119" s="104">
        <f t="shared" si="51"/>
        <v>0</v>
      </c>
      <c r="AL119" s="104">
        <f t="shared" si="51"/>
        <v>0</v>
      </c>
      <c r="AM119" s="104">
        <f t="shared" si="51"/>
        <v>0</v>
      </c>
      <c r="AN119" s="104">
        <f t="shared" si="51"/>
        <v>0</v>
      </c>
      <c r="AO119" s="104">
        <f t="shared" si="51"/>
        <v>0</v>
      </c>
      <c r="AP119" s="104">
        <f t="shared" si="51"/>
        <v>0</v>
      </c>
      <c r="AQ119" s="104">
        <f t="shared" si="51"/>
        <v>0</v>
      </c>
      <c r="AR119" s="104">
        <f t="shared" si="51"/>
        <v>0</v>
      </c>
      <c r="AS119" s="104">
        <f t="shared" si="51"/>
        <v>0</v>
      </c>
      <c r="AT119" s="104">
        <f t="shared" si="51"/>
        <v>0</v>
      </c>
    </row>
    <row r="120" spans="1:46" ht="30" hidden="1" customHeight="1" x14ac:dyDescent="0.25">
      <c r="A120" s="105"/>
      <c r="B120" s="106"/>
      <c r="C120" s="107"/>
      <c r="D120" s="108"/>
      <c r="E120" s="109"/>
      <c r="F120" s="113"/>
      <c r="G120" s="113"/>
      <c r="H120" s="111">
        <f t="shared" si="40"/>
        <v>0</v>
      </c>
      <c r="I120" s="112"/>
      <c r="J120" s="112"/>
      <c r="K120" s="112"/>
      <c r="L120" s="250"/>
      <c r="M120" s="251"/>
      <c r="N120" s="252"/>
      <c r="P120" s="249"/>
      <c r="Q120" s="104">
        <f t="shared" ref="Q120:AT120" si="52">IF(Q$32&lt;$I120,0,IF(Q$32=$I120,$H120,IF(Q$32&gt;((($J120-1)*$K120)+$I120),0,IF(ROUND((Q$32-$I120)/$K120,0)=ROUND((Q$32-$I120)/$K120,1),$H120,0))))</f>
        <v>0</v>
      </c>
      <c r="R120" s="104">
        <f t="shared" si="52"/>
        <v>0</v>
      </c>
      <c r="S120" s="104">
        <f t="shared" si="52"/>
        <v>0</v>
      </c>
      <c r="T120" s="104">
        <f t="shared" si="52"/>
        <v>0</v>
      </c>
      <c r="U120" s="104">
        <f t="shared" si="52"/>
        <v>0</v>
      </c>
      <c r="V120" s="104">
        <f t="shared" si="52"/>
        <v>0</v>
      </c>
      <c r="W120" s="104">
        <f t="shared" si="52"/>
        <v>0</v>
      </c>
      <c r="X120" s="104">
        <f t="shared" si="52"/>
        <v>0</v>
      </c>
      <c r="Y120" s="104">
        <f t="shared" si="52"/>
        <v>0</v>
      </c>
      <c r="Z120" s="104">
        <f t="shared" si="52"/>
        <v>0</v>
      </c>
      <c r="AA120" s="104">
        <f t="shared" si="52"/>
        <v>0</v>
      </c>
      <c r="AB120" s="104">
        <f t="shared" si="52"/>
        <v>0</v>
      </c>
      <c r="AC120" s="104">
        <f t="shared" si="52"/>
        <v>0</v>
      </c>
      <c r="AD120" s="104">
        <f t="shared" si="52"/>
        <v>0</v>
      </c>
      <c r="AE120" s="104">
        <f t="shared" si="52"/>
        <v>0</v>
      </c>
      <c r="AF120" s="104">
        <f t="shared" si="52"/>
        <v>0</v>
      </c>
      <c r="AG120" s="104">
        <f t="shared" si="52"/>
        <v>0</v>
      </c>
      <c r="AH120" s="104">
        <f t="shared" si="52"/>
        <v>0</v>
      </c>
      <c r="AI120" s="104">
        <f t="shared" si="52"/>
        <v>0</v>
      </c>
      <c r="AJ120" s="104">
        <f t="shared" si="52"/>
        <v>0</v>
      </c>
      <c r="AK120" s="104">
        <f t="shared" si="52"/>
        <v>0</v>
      </c>
      <c r="AL120" s="104">
        <f t="shared" si="52"/>
        <v>0</v>
      </c>
      <c r="AM120" s="104">
        <f t="shared" si="52"/>
        <v>0</v>
      </c>
      <c r="AN120" s="104">
        <f t="shared" si="52"/>
        <v>0</v>
      </c>
      <c r="AO120" s="104">
        <f t="shared" si="52"/>
        <v>0</v>
      </c>
      <c r="AP120" s="104">
        <f t="shared" si="52"/>
        <v>0</v>
      </c>
      <c r="AQ120" s="104">
        <f t="shared" si="52"/>
        <v>0</v>
      </c>
      <c r="AR120" s="104">
        <f t="shared" si="52"/>
        <v>0</v>
      </c>
      <c r="AS120" s="104">
        <f t="shared" si="52"/>
        <v>0</v>
      </c>
      <c r="AT120" s="104">
        <f t="shared" si="52"/>
        <v>0</v>
      </c>
    </row>
    <row r="121" spans="1:46" ht="30" hidden="1" customHeight="1" x14ac:dyDescent="0.25">
      <c r="A121" s="105"/>
      <c r="B121" s="106"/>
      <c r="C121" s="107"/>
      <c r="D121" s="108"/>
      <c r="E121" s="108"/>
      <c r="F121" s="113"/>
      <c r="G121" s="113"/>
      <c r="H121" s="111">
        <f t="shared" si="40"/>
        <v>0</v>
      </c>
      <c r="I121" s="112"/>
      <c r="J121" s="112"/>
      <c r="K121" s="112"/>
      <c r="L121" s="250"/>
      <c r="M121" s="251"/>
      <c r="N121" s="252"/>
      <c r="P121" s="249"/>
      <c r="Q121" s="104">
        <f t="shared" ref="Q121:AT121" si="53">IF(Q$32&lt;$I121,0,IF(Q$32=$I121,$H121,IF(Q$32&gt;((($J121-1)*$K121)+$I121),0,IF(ROUND((Q$32-$I121)/$K121,0)=ROUND((Q$32-$I121)/$K121,1),$H121,0))))</f>
        <v>0</v>
      </c>
      <c r="R121" s="104">
        <f t="shared" si="53"/>
        <v>0</v>
      </c>
      <c r="S121" s="104">
        <f t="shared" si="53"/>
        <v>0</v>
      </c>
      <c r="T121" s="104">
        <f t="shared" si="53"/>
        <v>0</v>
      </c>
      <c r="U121" s="104">
        <f t="shared" si="53"/>
        <v>0</v>
      </c>
      <c r="V121" s="104">
        <f t="shared" si="53"/>
        <v>0</v>
      </c>
      <c r="W121" s="104">
        <f t="shared" si="53"/>
        <v>0</v>
      </c>
      <c r="X121" s="104">
        <f t="shared" si="53"/>
        <v>0</v>
      </c>
      <c r="Y121" s="104">
        <f t="shared" si="53"/>
        <v>0</v>
      </c>
      <c r="Z121" s="104">
        <f t="shared" si="53"/>
        <v>0</v>
      </c>
      <c r="AA121" s="104">
        <f t="shared" si="53"/>
        <v>0</v>
      </c>
      <c r="AB121" s="104">
        <f t="shared" si="53"/>
        <v>0</v>
      </c>
      <c r="AC121" s="104">
        <f t="shared" si="53"/>
        <v>0</v>
      </c>
      <c r="AD121" s="104">
        <f t="shared" si="53"/>
        <v>0</v>
      </c>
      <c r="AE121" s="104">
        <f t="shared" si="53"/>
        <v>0</v>
      </c>
      <c r="AF121" s="104">
        <f t="shared" si="53"/>
        <v>0</v>
      </c>
      <c r="AG121" s="104">
        <f t="shared" si="53"/>
        <v>0</v>
      </c>
      <c r="AH121" s="104">
        <f t="shared" si="53"/>
        <v>0</v>
      </c>
      <c r="AI121" s="104">
        <f t="shared" si="53"/>
        <v>0</v>
      </c>
      <c r="AJ121" s="104">
        <f t="shared" si="53"/>
        <v>0</v>
      </c>
      <c r="AK121" s="104">
        <f t="shared" si="53"/>
        <v>0</v>
      </c>
      <c r="AL121" s="104">
        <f t="shared" si="53"/>
        <v>0</v>
      </c>
      <c r="AM121" s="104">
        <f t="shared" si="53"/>
        <v>0</v>
      </c>
      <c r="AN121" s="104">
        <f t="shared" si="53"/>
        <v>0</v>
      </c>
      <c r="AO121" s="104">
        <f t="shared" si="53"/>
        <v>0</v>
      </c>
      <c r="AP121" s="104">
        <f t="shared" si="53"/>
        <v>0</v>
      </c>
      <c r="AQ121" s="104">
        <f t="shared" si="53"/>
        <v>0</v>
      </c>
      <c r="AR121" s="104">
        <f t="shared" si="53"/>
        <v>0</v>
      </c>
      <c r="AS121" s="104">
        <f t="shared" si="53"/>
        <v>0</v>
      </c>
      <c r="AT121" s="104">
        <f t="shared" si="53"/>
        <v>0</v>
      </c>
    </row>
    <row r="122" spans="1:46" ht="30" hidden="1" customHeight="1" x14ac:dyDescent="0.25">
      <c r="A122" s="117"/>
      <c r="B122" s="118"/>
      <c r="C122" s="119"/>
      <c r="D122" s="120"/>
      <c r="E122" s="120"/>
      <c r="F122" s="121"/>
      <c r="G122" s="121"/>
      <c r="H122" s="122">
        <f t="shared" si="40"/>
        <v>0</v>
      </c>
      <c r="I122" s="123"/>
      <c r="J122" s="123"/>
      <c r="K122" s="123"/>
      <c r="L122" s="253"/>
      <c r="M122" s="254"/>
      <c r="N122" s="255"/>
      <c r="P122" s="249"/>
      <c r="Q122" s="104">
        <f t="shared" ref="Q122:AT122" si="54">IF(Q$32&lt;$I122,0,IF(Q$32=$I122,$H122,IF(Q$32&gt;((($J122-1)*$K122)+$I122),0,IF(ROUND((Q$32-$I122)/$K122,0)=ROUND((Q$32-$I122)/$K122,1),$H122,0))))</f>
        <v>0</v>
      </c>
      <c r="R122" s="104">
        <f t="shared" si="54"/>
        <v>0</v>
      </c>
      <c r="S122" s="104">
        <f t="shared" si="54"/>
        <v>0</v>
      </c>
      <c r="T122" s="104">
        <f t="shared" si="54"/>
        <v>0</v>
      </c>
      <c r="U122" s="104">
        <f t="shared" si="54"/>
        <v>0</v>
      </c>
      <c r="V122" s="104">
        <f t="shared" si="54"/>
        <v>0</v>
      </c>
      <c r="W122" s="104">
        <f t="shared" si="54"/>
        <v>0</v>
      </c>
      <c r="X122" s="104">
        <f t="shared" si="54"/>
        <v>0</v>
      </c>
      <c r="Y122" s="104">
        <f t="shared" si="54"/>
        <v>0</v>
      </c>
      <c r="Z122" s="104">
        <f t="shared" si="54"/>
        <v>0</v>
      </c>
      <c r="AA122" s="104">
        <f t="shared" si="54"/>
        <v>0</v>
      </c>
      <c r="AB122" s="104">
        <f t="shared" si="54"/>
        <v>0</v>
      </c>
      <c r="AC122" s="104">
        <f t="shared" si="54"/>
        <v>0</v>
      </c>
      <c r="AD122" s="104">
        <f t="shared" si="54"/>
        <v>0</v>
      </c>
      <c r="AE122" s="104">
        <f t="shared" si="54"/>
        <v>0</v>
      </c>
      <c r="AF122" s="104">
        <f t="shared" si="54"/>
        <v>0</v>
      </c>
      <c r="AG122" s="104">
        <f t="shared" si="54"/>
        <v>0</v>
      </c>
      <c r="AH122" s="104">
        <f t="shared" si="54"/>
        <v>0</v>
      </c>
      <c r="AI122" s="104">
        <f t="shared" si="54"/>
        <v>0</v>
      </c>
      <c r="AJ122" s="104">
        <f t="shared" si="54"/>
        <v>0</v>
      </c>
      <c r="AK122" s="104">
        <f t="shared" si="54"/>
        <v>0</v>
      </c>
      <c r="AL122" s="104">
        <f t="shared" si="54"/>
        <v>0</v>
      </c>
      <c r="AM122" s="104">
        <f t="shared" si="54"/>
        <v>0</v>
      </c>
      <c r="AN122" s="104">
        <f t="shared" si="54"/>
        <v>0</v>
      </c>
      <c r="AO122" s="104">
        <f t="shared" si="54"/>
        <v>0</v>
      </c>
      <c r="AP122" s="104">
        <f t="shared" si="54"/>
        <v>0</v>
      </c>
      <c r="AQ122" s="104">
        <f t="shared" si="54"/>
        <v>0</v>
      </c>
      <c r="AR122" s="104">
        <f t="shared" si="54"/>
        <v>0</v>
      </c>
      <c r="AS122" s="104">
        <f t="shared" si="54"/>
        <v>0</v>
      </c>
      <c r="AT122" s="104">
        <f t="shared" si="54"/>
        <v>0</v>
      </c>
    </row>
    <row r="123" spans="1:46" ht="30" customHeight="1" x14ac:dyDescent="0.25">
      <c r="P123" s="124" t="s">
        <v>53</v>
      </c>
      <c r="Q123" s="103">
        <f t="shared" ref="Q123:AT123" si="55">SUM(Q107:Q122)</f>
        <v>1260700</v>
      </c>
      <c r="R123" s="104">
        <f t="shared" si="55"/>
        <v>0</v>
      </c>
      <c r="S123" s="103">
        <f t="shared" si="55"/>
        <v>1240700</v>
      </c>
      <c r="T123" s="104">
        <f t="shared" si="55"/>
        <v>0</v>
      </c>
      <c r="U123" s="103">
        <f t="shared" si="55"/>
        <v>1240700</v>
      </c>
      <c r="V123" s="104">
        <f t="shared" si="55"/>
        <v>10000</v>
      </c>
      <c r="W123" s="103">
        <f t="shared" si="55"/>
        <v>1240700</v>
      </c>
      <c r="X123" s="104">
        <f t="shared" si="55"/>
        <v>0</v>
      </c>
      <c r="Y123" s="103">
        <f t="shared" si="55"/>
        <v>1240700</v>
      </c>
      <c r="Z123" s="104">
        <f t="shared" si="55"/>
        <v>0</v>
      </c>
      <c r="AA123" s="103">
        <f t="shared" si="55"/>
        <v>1250700</v>
      </c>
      <c r="AB123" s="104">
        <f t="shared" si="55"/>
        <v>0</v>
      </c>
      <c r="AC123" s="103">
        <f t="shared" si="55"/>
        <v>1240700</v>
      </c>
      <c r="AD123" s="104">
        <f t="shared" si="55"/>
        <v>0</v>
      </c>
      <c r="AE123" s="103">
        <f t="shared" si="55"/>
        <v>1240700</v>
      </c>
      <c r="AF123" s="104">
        <f t="shared" si="55"/>
        <v>10000</v>
      </c>
      <c r="AG123" s="103">
        <f t="shared" si="55"/>
        <v>1240700</v>
      </c>
      <c r="AH123" s="104">
        <f t="shared" si="55"/>
        <v>0</v>
      </c>
      <c r="AI123" s="103">
        <f t="shared" si="55"/>
        <v>1240700</v>
      </c>
      <c r="AJ123" s="104">
        <f t="shared" si="55"/>
        <v>0</v>
      </c>
      <c r="AK123" s="103">
        <f t="shared" si="55"/>
        <v>1250700</v>
      </c>
      <c r="AL123" s="104">
        <f t="shared" si="55"/>
        <v>0</v>
      </c>
      <c r="AM123" s="103">
        <f t="shared" si="55"/>
        <v>1240700</v>
      </c>
      <c r="AN123" s="104">
        <f t="shared" si="55"/>
        <v>0</v>
      </c>
      <c r="AO123" s="103">
        <f t="shared" si="55"/>
        <v>1240700</v>
      </c>
      <c r="AP123" s="104">
        <f t="shared" si="55"/>
        <v>10000</v>
      </c>
      <c r="AQ123" s="103">
        <f t="shared" si="55"/>
        <v>1240700</v>
      </c>
      <c r="AR123" s="104">
        <f t="shared" si="55"/>
        <v>0</v>
      </c>
      <c r="AS123" s="104">
        <f t="shared" si="55"/>
        <v>0</v>
      </c>
      <c r="AT123" s="104">
        <f t="shared" si="55"/>
        <v>0</v>
      </c>
    </row>
    <row r="124" spans="1:4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row>
    <row r="125" spans="1:46" ht="15" customHeight="1" x14ac:dyDescent="0.25">
      <c r="A125" s="269" t="s">
        <v>27</v>
      </c>
      <c r="B125" s="268"/>
      <c r="C125" s="268"/>
      <c r="D125" s="268"/>
      <c r="E125" s="268"/>
      <c r="F125" s="268"/>
      <c r="G125" s="268"/>
      <c r="H125" s="268"/>
      <c r="I125" s="268"/>
      <c r="J125" s="268"/>
      <c r="K125" s="268"/>
      <c r="L125" s="28"/>
      <c r="M125" s="29"/>
      <c r="N125" s="29"/>
      <c r="O125" s="29"/>
      <c r="P125" s="30"/>
      <c r="Q125" s="30"/>
      <c r="R125" s="30"/>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row>
    <row r="126" spans="1:46" ht="15" customHeight="1" x14ac:dyDescent="0.25">
      <c r="A126" s="32"/>
      <c r="B126" s="33"/>
      <c r="C126" s="33"/>
      <c r="D126" s="33"/>
      <c r="E126" s="33"/>
      <c r="F126" s="33"/>
      <c r="G126" s="34"/>
      <c r="H126" s="33"/>
      <c r="I126" s="33"/>
      <c r="J126" s="33"/>
      <c r="K126" s="33"/>
      <c r="L126" s="33"/>
      <c r="M126" s="33"/>
      <c r="N126" s="33"/>
      <c r="O126" s="33"/>
      <c r="P126" s="35"/>
      <c r="Q126" s="35"/>
      <c r="R126" s="35"/>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row>
    <row r="127" spans="1:46" ht="15" customHeight="1" x14ac:dyDescent="0.25">
      <c r="A127" s="37"/>
      <c r="B127" s="38"/>
      <c r="C127" s="38"/>
      <c r="D127" s="38"/>
      <c r="E127" s="38"/>
      <c r="F127" s="38"/>
      <c r="G127" s="39"/>
      <c r="H127" s="38"/>
      <c r="I127" s="38"/>
      <c r="J127" s="40"/>
      <c r="K127" s="10"/>
      <c r="L127" s="10"/>
      <c r="M127" s="10"/>
      <c r="N127" s="10"/>
      <c r="O127" s="10"/>
      <c r="P127" s="6"/>
      <c r="Q127" s="6"/>
      <c r="R127" s="6"/>
    </row>
    <row r="128" spans="1:46" ht="15" customHeight="1" x14ac:dyDescent="0.25">
      <c r="A128" s="11" t="s">
        <v>28</v>
      </c>
      <c r="B128" s="139"/>
      <c r="C128" s="12"/>
      <c r="D128" s="12"/>
      <c r="E128" s="12"/>
      <c r="F128" s="12"/>
      <c r="G128" s="206"/>
      <c r="H128" s="12"/>
      <c r="I128" s="12"/>
      <c r="J128" s="9"/>
      <c r="K128" s="10"/>
      <c r="L128" s="10"/>
      <c r="M128" s="10"/>
      <c r="N128" s="10"/>
      <c r="O128" s="10"/>
      <c r="P128" s="6"/>
      <c r="Q128" s="6"/>
      <c r="R128" s="6"/>
    </row>
    <row r="129" spans="1:46" ht="14.25" customHeight="1" x14ac:dyDescent="0.25">
      <c r="A129" s="11" t="s">
        <v>30</v>
      </c>
      <c r="B129" s="139"/>
      <c r="C129" s="8"/>
      <c r="D129" s="8"/>
      <c r="E129" s="8"/>
      <c r="F129" s="207"/>
      <c r="G129" s="8"/>
      <c r="H129" s="207"/>
      <c r="I129" s="8"/>
      <c r="J129" s="47"/>
      <c r="K129" s="48"/>
    </row>
    <row r="130" spans="1:46" ht="14.25" customHeight="1" x14ac:dyDescent="0.25">
      <c r="A130" s="11"/>
      <c r="B130" s="207"/>
      <c r="C130" s="207"/>
      <c r="D130" s="8"/>
      <c r="E130" s="207"/>
      <c r="F130" s="207"/>
      <c r="G130" s="207"/>
      <c r="H130" s="207"/>
      <c r="I130" s="207"/>
      <c r="J130" s="49"/>
      <c r="K130" s="50"/>
    </row>
    <row r="131" spans="1:46" ht="30" customHeight="1" x14ac:dyDescent="0.25">
      <c r="A131" s="51" t="s">
        <v>32</v>
      </c>
      <c r="B131" s="270" t="s">
        <v>617</v>
      </c>
      <c r="C131" s="251"/>
      <c r="D131" s="251"/>
      <c r="E131" s="251"/>
      <c r="F131" s="251"/>
      <c r="G131" s="251"/>
      <c r="H131" s="251"/>
      <c r="I131" s="257"/>
      <c r="J131" s="208"/>
      <c r="L131" s="271" t="s">
        <v>33</v>
      </c>
      <c r="M131" s="272"/>
    </row>
    <row r="132" spans="1:46" ht="15.75" customHeight="1" x14ac:dyDescent="0.25">
      <c r="A132" s="51" t="s">
        <v>34</v>
      </c>
      <c r="B132" s="312" t="s">
        <v>152</v>
      </c>
      <c r="C132" s="274"/>
      <c r="D132" s="274"/>
      <c r="E132" s="274"/>
      <c r="F132" s="274"/>
      <c r="G132" s="274"/>
      <c r="H132" s="274"/>
      <c r="I132" s="274"/>
      <c r="J132" s="208"/>
      <c r="L132" s="54" t="s">
        <v>25</v>
      </c>
      <c r="M132" s="55" t="s">
        <v>26</v>
      </c>
    </row>
    <row r="133" spans="1:46" ht="15.75" customHeight="1" x14ac:dyDescent="0.25">
      <c r="A133" s="51" t="s">
        <v>35</v>
      </c>
      <c r="B133" s="285" t="s">
        <v>600</v>
      </c>
      <c r="C133" s="268"/>
      <c r="D133" s="268"/>
      <c r="E133" s="268"/>
      <c r="F133" s="268"/>
      <c r="G133" s="268"/>
      <c r="H133" s="268"/>
      <c r="I133" s="268"/>
      <c r="J133" s="208"/>
      <c r="L133" s="56">
        <f>$L$10</f>
        <v>0</v>
      </c>
      <c r="M133" s="57">
        <f t="array" ref="M133">NPV(L133,Q160:AT160)</f>
        <v>103840601.30000004</v>
      </c>
      <c r="O133" s="58"/>
    </row>
    <row r="134" spans="1:46" ht="15.75" customHeight="1" x14ac:dyDescent="0.25">
      <c r="A134" s="51" t="s">
        <v>36</v>
      </c>
      <c r="B134" s="316" t="s">
        <v>618</v>
      </c>
      <c r="C134" s="266"/>
      <c r="D134" s="266"/>
      <c r="E134" s="266"/>
      <c r="F134" s="266"/>
      <c r="G134" s="266"/>
      <c r="H134" s="266"/>
      <c r="I134" s="266"/>
      <c r="J134" s="208"/>
      <c r="L134" s="56">
        <f>$L$11</f>
        <v>0.03</v>
      </c>
      <c r="M134" s="57">
        <f t="array" ref="M134">NPV(L134,Q160:AT160)</f>
        <v>70505336.915565342</v>
      </c>
    </row>
    <row r="135" spans="1:46" ht="14.25" customHeight="1" x14ac:dyDescent="0.25">
      <c r="A135" s="59"/>
      <c r="B135" s="60"/>
      <c r="C135" s="60"/>
      <c r="D135" s="60"/>
      <c r="E135" s="60"/>
      <c r="F135" s="61"/>
      <c r="G135" s="62"/>
      <c r="H135" s="209"/>
      <c r="I135" s="209"/>
      <c r="J135" s="210"/>
      <c r="L135" s="65">
        <f>$L$12</f>
        <v>7.0000000000000007E-2</v>
      </c>
      <c r="M135" s="66">
        <f t="array" ref="M135">NPV(L135,Q160:AT160)</f>
        <v>46153593.367361881</v>
      </c>
    </row>
    <row r="136" spans="1:46" ht="14.25" customHeight="1" x14ac:dyDescent="0.25">
      <c r="A136" s="67"/>
      <c r="B136" s="48"/>
      <c r="C136" s="48"/>
      <c r="D136" s="48"/>
      <c r="E136" s="48"/>
      <c r="F136" s="50"/>
      <c r="G136" s="68"/>
    </row>
    <row r="137" spans="1:46" ht="14.25" customHeight="1" x14ac:dyDescent="0.25">
      <c r="A137" s="67"/>
      <c r="B137" s="48"/>
      <c r="C137" s="48"/>
      <c r="D137" s="48"/>
      <c r="E137" s="48"/>
      <c r="F137" s="50"/>
      <c r="G137" s="68"/>
      <c r="H137" s="69"/>
      <c r="I137" s="70"/>
      <c r="J137" s="71"/>
      <c r="K137" s="71"/>
    </row>
    <row r="138" spans="1:46" ht="15.75" customHeight="1" x14ac:dyDescent="0.25">
      <c r="A138" s="72" t="s">
        <v>37</v>
      </c>
      <c r="B138" s="73">
        <v>0.8</v>
      </c>
      <c r="C138" s="74" t="s">
        <v>619</v>
      </c>
      <c r="D138" s="74"/>
      <c r="E138" s="74"/>
      <c r="F138" s="75"/>
      <c r="H138" s="69"/>
      <c r="I138" s="70"/>
      <c r="J138" s="71"/>
      <c r="K138" s="71"/>
    </row>
    <row r="139" spans="1:46" ht="15" customHeight="1" x14ac:dyDescent="0.25">
      <c r="A139" s="76" t="s">
        <v>39</v>
      </c>
      <c r="B139" s="77">
        <v>0.6</v>
      </c>
      <c r="C139" s="44" t="s">
        <v>620</v>
      </c>
      <c r="D139" s="44"/>
      <c r="E139" s="44"/>
      <c r="F139" s="78"/>
      <c r="H139" s="69"/>
      <c r="I139" s="79"/>
      <c r="J139" s="58"/>
      <c r="K139" s="58"/>
      <c r="L139" s="80"/>
      <c r="M139" s="80"/>
      <c r="N139" s="80"/>
      <c r="O139" s="80"/>
    </row>
    <row r="140" spans="1:46" ht="14.25" customHeight="1" x14ac:dyDescent="0.25">
      <c r="A140" s="81" t="s">
        <v>41</v>
      </c>
      <c r="B140" s="82">
        <f>B138*B139</f>
        <v>0.48</v>
      </c>
      <c r="C140" s="83"/>
      <c r="D140" s="84"/>
      <c r="E140" s="84"/>
      <c r="F140" s="64"/>
      <c r="H140" s="69"/>
      <c r="I140" s="85"/>
      <c r="J140" s="86"/>
      <c r="K140" s="86"/>
    </row>
    <row r="141" spans="1:46" ht="14.25" customHeight="1" x14ac:dyDescent="0.25">
      <c r="H141" s="69"/>
      <c r="I141" s="85"/>
      <c r="J141" s="86"/>
      <c r="K141" s="86"/>
      <c r="L141" s="87"/>
      <c r="P141" s="88" t="s">
        <v>42</v>
      </c>
    </row>
    <row r="142" spans="1:46" ht="14.25" customHeight="1" x14ac:dyDescent="0.25">
      <c r="C142" s="33"/>
      <c r="D142" s="89"/>
      <c r="E142" s="89"/>
      <c r="L142" s="87"/>
      <c r="P142" s="88"/>
      <c r="Q142" s="267" t="s">
        <v>43</v>
      </c>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row>
    <row r="143" spans="1:46" ht="14.25" customHeight="1" x14ac:dyDescent="0.25">
      <c r="A143" s="90" t="s">
        <v>44</v>
      </c>
      <c r="B143" s="91" t="s">
        <v>45</v>
      </c>
      <c r="C143" s="91" t="s">
        <v>16</v>
      </c>
      <c r="D143" s="92" t="s">
        <v>17</v>
      </c>
      <c r="E143" s="92" t="s">
        <v>46</v>
      </c>
      <c r="F143" s="91" t="s">
        <v>47</v>
      </c>
      <c r="G143" s="91" t="s">
        <v>48</v>
      </c>
      <c r="H143" s="93" t="s">
        <v>18</v>
      </c>
      <c r="I143" s="92" t="s">
        <v>19</v>
      </c>
      <c r="J143" s="92" t="s">
        <v>49</v>
      </c>
      <c r="K143" s="92" t="s">
        <v>50</v>
      </c>
      <c r="L143" s="259" t="s">
        <v>20</v>
      </c>
      <c r="M143" s="260"/>
      <c r="N143" s="261"/>
      <c r="Q143" s="94">
        <v>1</v>
      </c>
      <c r="R143" s="94">
        <v>2</v>
      </c>
      <c r="S143" s="94">
        <v>3</v>
      </c>
      <c r="T143" s="94">
        <v>4</v>
      </c>
      <c r="U143" s="94">
        <v>5</v>
      </c>
      <c r="V143" s="94">
        <v>6</v>
      </c>
      <c r="W143" s="94">
        <v>7</v>
      </c>
      <c r="X143" s="94">
        <v>8</v>
      </c>
      <c r="Y143" s="94">
        <v>9</v>
      </c>
      <c r="Z143" s="94">
        <v>10</v>
      </c>
      <c r="AA143" s="94">
        <v>11</v>
      </c>
      <c r="AB143" s="94">
        <v>12</v>
      </c>
      <c r="AC143" s="94">
        <v>13</v>
      </c>
      <c r="AD143" s="94">
        <v>14</v>
      </c>
      <c r="AE143" s="94">
        <v>15</v>
      </c>
      <c r="AF143" s="94">
        <v>16</v>
      </c>
      <c r="AG143" s="94">
        <v>17</v>
      </c>
      <c r="AH143" s="94">
        <v>18</v>
      </c>
      <c r="AI143" s="94">
        <v>19</v>
      </c>
      <c r="AJ143" s="94">
        <v>20</v>
      </c>
      <c r="AK143" s="94">
        <v>21</v>
      </c>
      <c r="AL143" s="94">
        <v>22</v>
      </c>
      <c r="AM143" s="94">
        <v>23</v>
      </c>
      <c r="AN143" s="94">
        <v>24</v>
      </c>
      <c r="AO143" s="94">
        <v>25</v>
      </c>
      <c r="AP143" s="94">
        <v>26</v>
      </c>
      <c r="AQ143" s="94">
        <v>27</v>
      </c>
      <c r="AR143" s="94">
        <v>28</v>
      </c>
      <c r="AS143" s="94">
        <v>29</v>
      </c>
      <c r="AT143" s="94">
        <v>30</v>
      </c>
    </row>
    <row r="144" spans="1:46" ht="90" customHeight="1" x14ac:dyDescent="0.25">
      <c r="A144" s="95" t="s">
        <v>0</v>
      </c>
      <c r="B144" s="96" t="s">
        <v>512</v>
      </c>
      <c r="C144" s="97" t="s">
        <v>491</v>
      </c>
      <c r="D144" s="98">
        <v>1600</v>
      </c>
      <c r="E144" s="99">
        <v>402</v>
      </c>
      <c r="F144" s="100"/>
      <c r="G144" s="100"/>
      <c r="H144" s="101">
        <f>D144*E144</f>
        <v>643200</v>
      </c>
      <c r="I144" s="102">
        <v>1</v>
      </c>
      <c r="J144" s="102">
        <v>14</v>
      </c>
      <c r="K144" s="102">
        <v>2</v>
      </c>
      <c r="L144" s="286" t="s">
        <v>621</v>
      </c>
      <c r="M144" s="263"/>
      <c r="N144" s="258"/>
      <c r="P144" s="248" t="s">
        <v>51</v>
      </c>
      <c r="Q144" s="103">
        <f t="shared" ref="Q144:AT144" si="56">IF(Q$32&lt;$I144,0,IF(Q$32=$I144,$H144,IF(Q$32&gt;((($J144-1)*$K144)+$I144),0,IF(ROUND((Q$32-$I144)/$K144,0)=ROUND((Q$32-$I144)/$K144,1),$H144,0))))</f>
        <v>643200</v>
      </c>
      <c r="R144" s="104">
        <f t="shared" si="56"/>
        <v>0</v>
      </c>
      <c r="S144" s="103">
        <f t="shared" si="56"/>
        <v>643200</v>
      </c>
      <c r="T144" s="104">
        <f t="shared" si="56"/>
        <v>0</v>
      </c>
      <c r="U144" s="103">
        <f t="shared" si="56"/>
        <v>643200</v>
      </c>
      <c r="V144" s="104">
        <f t="shared" si="56"/>
        <v>0</v>
      </c>
      <c r="W144" s="103">
        <f t="shared" si="56"/>
        <v>643200</v>
      </c>
      <c r="X144" s="104">
        <f t="shared" si="56"/>
        <v>0</v>
      </c>
      <c r="Y144" s="103">
        <f t="shared" si="56"/>
        <v>643200</v>
      </c>
      <c r="Z144" s="104">
        <f t="shared" si="56"/>
        <v>0</v>
      </c>
      <c r="AA144" s="103">
        <f t="shared" si="56"/>
        <v>643200</v>
      </c>
      <c r="AB144" s="104">
        <f t="shared" si="56"/>
        <v>0</v>
      </c>
      <c r="AC144" s="103">
        <f t="shared" si="56"/>
        <v>643200</v>
      </c>
      <c r="AD144" s="104">
        <f t="shared" si="56"/>
        <v>0</v>
      </c>
      <c r="AE144" s="103">
        <f t="shared" si="56"/>
        <v>643200</v>
      </c>
      <c r="AF144" s="104">
        <f t="shared" si="56"/>
        <v>0</v>
      </c>
      <c r="AG144" s="103">
        <f t="shared" si="56"/>
        <v>643200</v>
      </c>
      <c r="AH144" s="104">
        <f t="shared" si="56"/>
        <v>0</v>
      </c>
      <c r="AI144" s="103">
        <f t="shared" si="56"/>
        <v>643200</v>
      </c>
      <c r="AJ144" s="104">
        <f t="shared" si="56"/>
        <v>0</v>
      </c>
      <c r="AK144" s="103">
        <f t="shared" si="56"/>
        <v>643200</v>
      </c>
      <c r="AL144" s="104">
        <f t="shared" si="56"/>
        <v>0</v>
      </c>
      <c r="AM144" s="103">
        <f t="shared" si="56"/>
        <v>643200</v>
      </c>
      <c r="AN144" s="104">
        <f t="shared" si="56"/>
        <v>0</v>
      </c>
      <c r="AO144" s="103">
        <f t="shared" si="56"/>
        <v>643200</v>
      </c>
      <c r="AP144" s="104">
        <f t="shared" si="56"/>
        <v>0</v>
      </c>
      <c r="AQ144" s="103">
        <f t="shared" si="56"/>
        <v>643200</v>
      </c>
      <c r="AR144" s="104">
        <f t="shared" si="56"/>
        <v>0</v>
      </c>
      <c r="AS144" s="104">
        <f t="shared" si="56"/>
        <v>0</v>
      </c>
      <c r="AT144" s="104">
        <f t="shared" si="56"/>
        <v>0</v>
      </c>
    </row>
    <row r="145" spans="1:46" ht="48" customHeight="1" x14ac:dyDescent="0.25">
      <c r="A145" s="105" t="s">
        <v>0</v>
      </c>
      <c r="B145" s="1" t="s">
        <v>8</v>
      </c>
      <c r="C145" s="107" t="s">
        <v>141</v>
      </c>
      <c r="D145" s="108">
        <f>20*2</f>
        <v>40</v>
      </c>
      <c r="E145" s="109">
        <v>70000</v>
      </c>
      <c r="F145" s="110"/>
      <c r="G145" s="110"/>
      <c r="H145" s="111">
        <f>(D145*E145)*1.2</f>
        <v>3360000</v>
      </c>
      <c r="I145" s="112">
        <v>1</v>
      </c>
      <c r="J145" s="142">
        <v>27</v>
      </c>
      <c r="K145" s="112">
        <v>1</v>
      </c>
      <c r="L145" s="250" t="s">
        <v>622</v>
      </c>
      <c r="M145" s="251"/>
      <c r="N145" s="252"/>
      <c r="P145" s="249"/>
      <c r="Q145" s="103">
        <f t="shared" ref="Q145:AT145" si="57">IF(Q$32&lt;$I145,0,IF(Q$32=$I145,$H145,IF(Q$32&gt;((($J145-1)*$K145)+$I145),0,IF(ROUND((Q$32-$I145)/$K145,0)=ROUND((Q$32-$I145)/$K145,1),$H145,0))))</f>
        <v>3360000</v>
      </c>
      <c r="R145" s="103">
        <f t="shared" si="57"/>
        <v>3360000</v>
      </c>
      <c r="S145" s="103">
        <f t="shared" si="57"/>
        <v>3360000</v>
      </c>
      <c r="T145" s="103">
        <f t="shared" si="57"/>
        <v>3360000</v>
      </c>
      <c r="U145" s="103">
        <f t="shared" si="57"/>
        <v>3360000</v>
      </c>
      <c r="V145" s="103">
        <f t="shared" si="57"/>
        <v>3360000</v>
      </c>
      <c r="W145" s="103">
        <f t="shared" si="57"/>
        <v>3360000</v>
      </c>
      <c r="X145" s="103">
        <f t="shared" si="57"/>
        <v>3360000</v>
      </c>
      <c r="Y145" s="103">
        <f t="shared" si="57"/>
        <v>3360000</v>
      </c>
      <c r="Z145" s="103">
        <f t="shared" si="57"/>
        <v>3360000</v>
      </c>
      <c r="AA145" s="103">
        <f t="shared" si="57"/>
        <v>3360000</v>
      </c>
      <c r="AB145" s="103">
        <f t="shared" si="57"/>
        <v>3360000</v>
      </c>
      <c r="AC145" s="103">
        <f t="shared" si="57"/>
        <v>3360000</v>
      </c>
      <c r="AD145" s="103">
        <f t="shared" si="57"/>
        <v>3360000</v>
      </c>
      <c r="AE145" s="103">
        <f t="shared" si="57"/>
        <v>3360000</v>
      </c>
      <c r="AF145" s="103">
        <f t="shared" si="57"/>
        <v>3360000</v>
      </c>
      <c r="AG145" s="103">
        <f t="shared" si="57"/>
        <v>3360000</v>
      </c>
      <c r="AH145" s="103">
        <f t="shared" si="57"/>
        <v>3360000</v>
      </c>
      <c r="AI145" s="103">
        <f t="shared" si="57"/>
        <v>3360000</v>
      </c>
      <c r="AJ145" s="103">
        <f t="shared" si="57"/>
        <v>3360000</v>
      </c>
      <c r="AK145" s="103">
        <f t="shared" si="57"/>
        <v>3360000</v>
      </c>
      <c r="AL145" s="103">
        <f t="shared" si="57"/>
        <v>3360000</v>
      </c>
      <c r="AM145" s="103">
        <f t="shared" si="57"/>
        <v>3360000</v>
      </c>
      <c r="AN145" s="103">
        <f t="shared" si="57"/>
        <v>3360000</v>
      </c>
      <c r="AO145" s="103">
        <f t="shared" si="57"/>
        <v>3360000</v>
      </c>
      <c r="AP145" s="103">
        <f t="shared" si="57"/>
        <v>3360000</v>
      </c>
      <c r="AQ145" s="103">
        <f t="shared" si="57"/>
        <v>3360000</v>
      </c>
      <c r="AR145" s="103">
        <f t="shared" si="57"/>
        <v>0</v>
      </c>
      <c r="AS145" s="104">
        <f t="shared" si="57"/>
        <v>0</v>
      </c>
      <c r="AT145" s="104">
        <f t="shared" si="57"/>
        <v>0</v>
      </c>
    </row>
    <row r="146" spans="1:46" ht="53.25" customHeight="1" x14ac:dyDescent="0.25">
      <c r="A146" s="105" t="s">
        <v>12</v>
      </c>
      <c r="B146" s="106" t="s">
        <v>623</v>
      </c>
      <c r="C146" s="107" t="s">
        <v>624</v>
      </c>
      <c r="D146" s="108">
        <v>11</v>
      </c>
      <c r="E146" s="109">
        <v>10000</v>
      </c>
      <c r="F146" s="113"/>
      <c r="G146" s="113"/>
      <c r="H146" s="111">
        <f>D146*E146</f>
        <v>110000</v>
      </c>
      <c r="I146" s="112">
        <v>1</v>
      </c>
      <c r="J146" s="142">
        <v>27</v>
      </c>
      <c r="K146" s="112">
        <v>1</v>
      </c>
      <c r="L146" s="325" t="s">
        <v>625</v>
      </c>
      <c r="M146" s="251"/>
      <c r="N146" s="252"/>
      <c r="P146" s="249"/>
      <c r="Q146" s="103">
        <f t="shared" ref="Q146:AT146" si="58">IF(Q$32&lt;$I146,0,IF(Q$32=$I146,$H146,IF(Q$32&gt;((($J146-1)*$K146)+$I146),0,IF(ROUND((Q$32-$I146)/$K146,0)=ROUND((Q$32-$I146)/$K146,1),$H146,0))))</f>
        <v>110000</v>
      </c>
      <c r="R146" s="103">
        <f t="shared" si="58"/>
        <v>110000</v>
      </c>
      <c r="S146" s="103">
        <f t="shared" si="58"/>
        <v>110000</v>
      </c>
      <c r="T146" s="103">
        <f t="shared" si="58"/>
        <v>110000</v>
      </c>
      <c r="U146" s="103">
        <f t="shared" si="58"/>
        <v>110000</v>
      </c>
      <c r="V146" s="103">
        <f t="shared" si="58"/>
        <v>110000</v>
      </c>
      <c r="W146" s="103">
        <f t="shared" si="58"/>
        <v>110000</v>
      </c>
      <c r="X146" s="103">
        <f t="shared" si="58"/>
        <v>110000</v>
      </c>
      <c r="Y146" s="103">
        <f t="shared" si="58"/>
        <v>110000</v>
      </c>
      <c r="Z146" s="103">
        <f t="shared" si="58"/>
        <v>110000</v>
      </c>
      <c r="AA146" s="103">
        <f t="shared" si="58"/>
        <v>110000</v>
      </c>
      <c r="AB146" s="103">
        <f t="shared" si="58"/>
        <v>110000</v>
      </c>
      <c r="AC146" s="103">
        <f t="shared" si="58"/>
        <v>110000</v>
      </c>
      <c r="AD146" s="103">
        <f t="shared" si="58"/>
        <v>110000</v>
      </c>
      <c r="AE146" s="103">
        <f t="shared" si="58"/>
        <v>110000</v>
      </c>
      <c r="AF146" s="103">
        <f t="shared" si="58"/>
        <v>110000</v>
      </c>
      <c r="AG146" s="103">
        <f t="shared" si="58"/>
        <v>110000</v>
      </c>
      <c r="AH146" s="103">
        <f t="shared" si="58"/>
        <v>110000</v>
      </c>
      <c r="AI146" s="103">
        <f t="shared" si="58"/>
        <v>110000</v>
      </c>
      <c r="AJ146" s="103">
        <f t="shared" si="58"/>
        <v>110000</v>
      </c>
      <c r="AK146" s="103">
        <f t="shared" si="58"/>
        <v>110000</v>
      </c>
      <c r="AL146" s="103">
        <f t="shared" si="58"/>
        <v>110000</v>
      </c>
      <c r="AM146" s="103">
        <f t="shared" si="58"/>
        <v>110000</v>
      </c>
      <c r="AN146" s="103">
        <f t="shared" si="58"/>
        <v>110000</v>
      </c>
      <c r="AO146" s="103">
        <f t="shared" si="58"/>
        <v>110000</v>
      </c>
      <c r="AP146" s="103">
        <f t="shared" si="58"/>
        <v>110000</v>
      </c>
      <c r="AQ146" s="103">
        <f t="shared" si="58"/>
        <v>110000</v>
      </c>
      <c r="AR146" s="103">
        <f t="shared" si="58"/>
        <v>0</v>
      </c>
      <c r="AS146" s="104">
        <f t="shared" si="58"/>
        <v>0</v>
      </c>
      <c r="AT146" s="104">
        <f t="shared" si="58"/>
        <v>0</v>
      </c>
    </row>
    <row r="147" spans="1:46" ht="30" customHeight="1" x14ac:dyDescent="0.25">
      <c r="A147" s="105" t="s">
        <v>0</v>
      </c>
      <c r="B147" s="106" t="s">
        <v>197</v>
      </c>
      <c r="C147" s="107" t="s">
        <v>141</v>
      </c>
      <c r="D147" s="108">
        <v>0.25</v>
      </c>
      <c r="E147" s="114">
        <v>74173</v>
      </c>
      <c r="F147" s="113"/>
      <c r="G147" s="113"/>
      <c r="H147" s="111">
        <f>(D147*E147)*1.2</f>
        <v>22251.899999999998</v>
      </c>
      <c r="I147" s="112">
        <v>1</v>
      </c>
      <c r="J147" s="142">
        <v>27</v>
      </c>
      <c r="K147" s="112">
        <v>1</v>
      </c>
      <c r="L147" s="250" t="s">
        <v>626</v>
      </c>
      <c r="M147" s="251"/>
      <c r="N147" s="252"/>
      <c r="P147" s="249"/>
      <c r="Q147" s="103">
        <f t="shared" ref="Q147:AT147" si="59">IF(Q$32&lt;$I147,0,IF(Q$32=$I147,$H147,IF(Q$32&gt;((($J147-1)*$K147)+$I147),0,IF(ROUND((Q$32-$I147)/$K147,0)=ROUND((Q$32-$I147)/$K147,1),$H147,0))))</f>
        <v>22251.899999999998</v>
      </c>
      <c r="R147" s="103">
        <f t="shared" si="59"/>
        <v>22251.899999999998</v>
      </c>
      <c r="S147" s="103">
        <f t="shared" si="59"/>
        <v>22251.899999999998</v>
      </c>
      <c r="T147" s="103">
        <f t="shared" si="59"/>
        <v>22251.899999999998</v>
      </c>
      <c r="U147" s="103">
        <f t="shared" si="59"/>
        <v>22251.899999999998</v>
      </c>
      <c r="V147" s="103">
        <f t="shared" si="59"/>
        <v>22251.899999999998</v>
      </c>
      <c r="W147" s="103">
        <f t="shared" si="59"/>
        <v>22251.899999999998</v>
      </c>
      <c r="X147" s="103">
        <f t="shared" si="59"/>
        <v>22251.899999999998</v>
      </c>
      <c r="Y147" s="103">
        <f t="shared" si="59"/>
        <v>22251.899999999998</v>
      </c>
      <c r="Z147" s="103">
        <f t="shared" si="59"/>
        <v>22251.899999999998</v>
      </c>
      <c r="AA147" s="103">
        <f t="shared" si="59"/>
        <v>22251.899999999998</v>
      </c>
      <c r="AB147" s="103">
        <f t="shared" si="59"/>
        <v>22251.899999999998</v>
      </c>
      <c r="AC147" s="103">
        <f t="shared" si="59"/>
        <v>22251.899999999998</v>
      </c>
      <c r="AD147" s="103">
        <f t="shared" si="59"/>
        <v>22251.899999999998</v>
      </c>
      <c r="AE147" s="103">
        <f t="shared" si="59"/>
        <v>22251.899999999998</v>
      </c>
      <c r="AF147" s="103">
        <f t="shared" si="59"/>
        <v>22251.899999999998</v>
      </c>
      <c r="AG147" s="103">
        <f t="shared" si="59"/>
        <v>22251.899999999998</v>
      </c>
      <c r="AH147" s="103">
        <f t="shared" si="59"/>
        <v>22251.899999999998</v>
      </c>
      <c r="AI147" s="103">
        <f t="shared" si="59"/>
        <v>22251.899999999998</v>
      </c>
      <c r="AJ147" s="103">
        <f t="shared" si="59"/>
        <v>22251.899999999998</v>
      </c>
      <c r="AK147" s="103">
        <f t="shared" si="59"/>
        <v>22251.899999999998</v>
      </c>
      <c r="AL147" s="103">
        <f t="shared" si="59"/>
        <v>22251.899999999998</v>
      </c>
      <c r="AM147" s="103">
        <f t="shared" si="59"/>
        <v>22251.899999999998</v>
      </c>
      <c r="AN147" s="103">
        <f t="shared" si="59"/>
        <v>22251.899999999998</v>
      </c>
      <c r="AO147" s="103">
        <f t="shared" si="59"/>
        <v>22251.899999999998</v>
      </c>
      <c r="AP147" s="103">
        <f t="shared" si="59"/>
        <v>22251.899999999998</v>
      </c>
      <c r="AQ147" s="103">
        <f t="shared" si="59"/>
        <v>22251.899999999998</v>
      </c>
      <c r="AR147" s="103">
        <f t="shared" si="59"/>
        <v>0</v>
      </c>
      <c r="AS147" s="104">
        <f t="shared" si="59"/>
        <v>0</v>
      </c>
      <c r="AT147" s="104">
        <f t="shared" si="59"/>
        <v>0</v>
      </c>
    </row>
    <row r="148" spans="1:46" ht="30" customHeight="1" x14ac:dyDescent="0.25">
      <c r="A148" s="105" t="s">
        <v>12</v>
      </c>
      <c r="B148" s="106" t="s">
        <v>561</v>
      </c>
      <c r="C148" s="107" t="s">
        <v>248</v>
      </c>
      <c r="D148" s="108">
        <v>1</v>
      </c>
      <c r="E148" s="109">
        <v>7500</v>
      </c>
      <c r="F148" s="113"/>
      <c r="G148" s="113"/>
      <c r="H148" s="111">
        <f t="shared" ref="H148:H159" si="60">D148*E148</f>
        <v>7500</v>
      </c>
      <c r="I148" s="102">
        <v>1</v>
      </c>
      <c r="J148" s="102">
        <v>14</v>
      </c>
      <c r="K148" s="102">
        <v>2</v>
      </c>
      <c r="L148" s="250" t="s">
        <v>627</v>
      </c>
      <c r="M148" s="251"/>
      <c r="N148" s="252"/>
      <c r="P148" s="249"/>
      <c r="Q148" s="103">
        <f t="shared" ref="Q148:AT148" si="61">IF(Q$32&lt;$I148,0,IF(Q$32=$I148,$H148,IF(Q$32&gt;((($J148-1)*$K148)+$I148),0,IF(ROUND((Q$32-$I148)/$K148,0)=ROUND((Q$32-$I148)/$K148,1),$H148,0))))</f>
        <v>7500</v>
      </c>
      <c r="R148" s="104">
        <f t="shared" si="61"/>
        <v>0</v>
      </c>
      <c r="S148" s="103">
        <f t="shared" si="61"/>
        <v>7500</v>
      </c>
      <c r="T148" s="104">
        <f t="shared" si="61"/>
        <v>0</v>
      </c>
      <c r="U148" s="103">
        <f t="shared" si="61"/>
        <v>7500</v>
      </c>
      <c r="V148" s="104">
        <f t="shared" si="61"/>
        <v>0</v>
      </c>
      <c r="W148" s="103">
        <f t="shared" si="61"/>
        <v>7500</v>
      </c>
      <c r="X148" s="104">
        <f t="shared" si="61"/>
        <v>0</v>
      </c>
      <c r="Y148" s="103">
        <f t="shared" si="61"/>
        <v>7500</v>
      </c>
      <c r="Z148" s="104">
        <f t="shared" si="61"/>
        <v>0</v>
      </c>
      <c r="AA148" s="103">
        <f t="shared" si="61"/>
        <v>7500</v>
      </c>
      <c r="AB148" s="104">
        <f t="shared" si="61"/>
        <v>0</v>
      </c>
      <c r="AC148" s="103">
        <f t="shared" si="61"/>
        <v>7500</v>
      </c>
      <c r="AD148" s="104">
        <f t="shared" si="61"/>
        <v>0</v>
      </c>
      <c r="AE148" s="103">
        <f t="shared" si="61"/>
        <v>7500</v>
      </c>
      <c r="AF148" s="104">
        <f t="shared" si="61"/>
        <v>0</v>
      </c>
      <c r="AG148" s="103">
        <f t="shared" si="61"/>
        <v>7500</v>
      </c>
      <c r="AH148" s="104">
        <f t="shared" si="61"/>
        <v>0</v>
      </c>
      <c r="AI148" s="103">
        <f t="shared" si="61"/>
        <v>7500</v>
      </c>
      <c r="AJ148" s="104">
        <f t="shared" si="61"/>
        <v>0</v>
      </c>
      <c r="AK148" s="103">
        <f t="shared" si="61"/>
        <v>7500</v>
      </c>
      <c r="AL148" s="104">
        <f t="shared" si="61"/>
        <v>0</v>
      </c>
      <c r="AM148" s="103">
        <f t="shared" si="61"/>
        <v>7500</v>
      </c>
      <c r="AN148" s="104">
        <f t="shared" si="61"/>
        <v>0</v>
      </c>
      <c r="AO148" s="103">
        <f t="shared" si="61"/>
        <v>7500</v>
      </c>
      <c r="AP148" s="104">
        <f t="shared" si="61"/>
        <v>0</v>
      </c>
      <c r="AQ148" s="103">
        <f t="shared" si="61"/>
        <v>7500</v>
      </c>
      <c r="AR148" s="104">
        <f t="shared" si="61"/>
        <v>0</v>
      </c>
      <c r="AS148" s="104">
        <f t="shared" si="61"/>
        <v>0</v>
      </c>
      <c r="AT148" s="104">
        <f t="shared" si="61"/>
        <v>0</v>
      </c>
    </row>
    <row r="149" spans="1:46" ht="44.25" customHeight="1" x14ac:dyDescent="0.25">
      <c r="A149" s="105" t="s">
        <v>12</v>
      </c>
      <c r="B149" s="106" t="s">
        <v>628</v>
      </c>
      <c r="C149" s="107" t="s">
        <v>629</v>
      </c>
      <c r="D149" s="108">
        <v>500</v>
      </c>
      <c r="E149" s="114">
        <v>60</v>
      </c>
      <c r="F149" s="113"/>
      <c r="G149" s="113"/>
      <c r="H149" s="111">
        <f t="shared" si="60"/>
        <v>30000</v>
      </c>
      <c r="I149" s="112">
        <v>1</v>
      </c>
      <c r="J149" s="112">
        <v>1</v>
      </c>
      <c r="K149" s="112">
        <v>1</v>
      </c>
      <c r="L149" s="250" t="s">
        <v>630</v>
      </c>
      <c r="M149" s="251"/>
      <c r="N149" s="252"/>
      <c r="P149" s="249"/>
      <c r="Q149" s="103">
        <f t="shared" ref="Q149:AT149" si="62">IF(Q$32&lt;$I149,0,IF(Q$32=$I149,$H149,IF(Q$32&gt;((($J149-1)*$K149)+$I149),0,IF(ROUND((Q$32-$I149)/$K149,0)=ROUND((Q$32-$I149)/$K149,1),$H149,0))))</f>
        <v>30000</v>
      </c>
      <c r="R149" s="104">
        <f t="shared" si="62"/>
        <v>0</v>
      </c>
      <c r="S149" s="104">
        <f t="shared" si="62"/>
        <v>0</v>
      </c>
      <c r="T149" s="104">
        <f t="shared" si="62"/>
        <v>0</v>
      </c>
      <c r="U149" s="104">
        <f t="shared" si="62"/>
        <v>0</v>
      </c>
      <c r="V149" s="104">
        <f t="shared" si="62"/>
        <v>0</v>
      </c>
      <c r="W149" s="104">
        <f t="shared" si="62"/>
        <v>0</v>
      </c>
      <c r="X149" s="104">
        <f t="shared" si="62"/>
        <v>0</v>
      </c>
      <c r="Y149" s="104">
        <f t="shared" si="62"/>
        <v>0</v>
      </c>
      <c r="Z149" s="104">
        <f t="shared" si="62"/>
        <v>0</v>
      </c>
      <c r="AA149" s="104">
        <f t="shared" si="62"/>
        <v>0</v>
      </c>
      <c r="AB149" s="104">
        <f t="shared" si="62"/>
        <v>0</v>
      </c>
      <c r="AC149" s="104">
        <f t="shared" si="62"/>
        <v>0</v>
      </c>
      <c r="AD149" s="104">
        <f t="shared" si="62"/>
        <v>0</v>
      </c>
      <c r="AE149" s="104">
        <f t="shared" si="62"/>
        <v>0</v>
      </c>
      <c r="AF149" s="104">
        <f t="shared" si="62"/>
        <v>0</v>
      </c>
      <c r="AG149" s="104">
        <f t="shared" si="62"/>
        <v>0</v>
      </c>
      <c r="AH149" s="104">
        <f t="shared" si="62"/>
        <v>0</v>
      </c>
      <c r="AI149" s="104">
        <f t="shared" si="62"/>
        <v>0</v>
      </c>
      <c r="AJ149" s="104">
        <f t="shared" si="62"/>
        <v>0</v>
      </c>
      <c r="AK149" s="104">
        <f t="shared" si="62"/>
        <v>0</v>
      </c>
      <c r="AL149" s="104">
        <f t="shared" si="62"/>
        <v>0</v>
      </c>
      <c r="AM149" s="104">
        <f t="shared" si="62"/>
        <v>0</v>
      </c>
      <c r="AN149" s="104">
        <f t="shared" si="62"/>
        <v>0</v>
      </c>
      <c r="AO149" s="104">
        <f t="shared" si="62"/>
        <v>0</v>
      </c>
      <c r="AP149" s="104">
        <f t="shared" si="62"/>
        <v>0</v>
      </c>
      <c r="AQ149" s="104">
        <f t="shared" si="62"/>
        <v>0</v>
      </c>
      <c r="AR149" s="104">
        <f t="shared" si="62"/>
        <v>0</v>
      </c>
      <c r="AS149" s="104">
        <f t="shared" si="62"/>
        <v>0</v>
      </c>
      <c r="AT149" s="104">
        <f t="shared" si="62"/>
        <v>0</v>
      </c>
    </row>
    <row r="150" spans="1:46" ht="30" customHeight="1" x14ac:dyDescent="0.25">
      <c r="A150" s="105" t="s">
        <v>12</v>
      </c>
      <c r="B150" s="176" t="s">
        <v>631</v>
      </c>
      <c r="C150" s="107" t="s">
        <v>248</v>
      </c>
      <c r="D150" s="108">
        <v>1</v>
      </c>
      <c r="E150" s="108">
        <v>10000</v>
      </c>
      <c r="F150" s="113"/>
      <c r="G150" s="113"/>
      <c r="H150" s="111">
        <f t="shared" si="60"/>
        <v>10000</v>
      </c>
      <c r="I150" s="112">
        <v>1</v>
      </c>
      <c r="J150" s="112">
        <v>14</v>
      </c>
      <c r="K150" s="112">
        <v>2</v>
      </c>
      <c r="L150" s="250"/>
      <c r="M150" s="251"/>
      <c r="N150" s="252"/>
      <c r="P150" s="249"/>
      <c r="Q150" s="103">
        <f t="shared" ref="Q150:AT150" si="63">IF(Q$32&lt;$I150,0,IF(Q$32=$I150,$H150,IF(Q$32&gt;((($J150-1)*$K150)+$I150),0,IF(ROUND((Q$32-$I150)/$K150,0)=ROUND((Q$32-$I150)/$K150,1),$H150,0))))</f>
        <v>10000</v>
      </c>
      <c r="R150" s="104">
        <f t="shared" si="63"/>
        <v>0</v>
      </c>
      <c r="S150" s="103">
        <f t="shared" si="63"/>
        <v>10000</v>
      </c>
      <c r="T150" s="104">
        <f t="shared" si="63"/>
        <v>0</v>
      </c>
      <c r="U150" s="103">
        <f t="shared" si="63"/>
        <v>10000</v>
      </c>
      <c r="V150" s="104">
        <f t="shared" si="63"/>
        <v>0</v>
      </c>
      <c r="W150" s="103">
        <f t="shared" si="63"/>
        <v>10000</v>
      </c>
      <c r="X150" s="104">
        <f t="shared" si="63"/>
        <v>0</v>
      </c>
      <c r="Y150" s="103">
        <f t="shared" si="63"/>
        <v>10000</v>
      </c>
      <c r="Z150" s="104">
        <f t="shared" si="63"/>
        <v>0</v>
      </c>
      <c r="AA150" s="103">
        <f t="shared" si="63"/>
        <v>10000</v>
      </c>
      <c r="AB150" s="104">
        <f t="shared" si="63"/>
        <v>0</v>
      </c>
      <c r="AC150" s="103">
        <f t="shared" si="63"/>
        <v>10000</v>
      </c>
      <c r="AD150" s="104">
        <f t="shared" si="63"/>
        <v>0</v>
      </c>
      <c r="AE150" s="103">
        <f t="shared" si="63"/>
        <v>10000</v>
      </c>
      <c r="AF150" s="104">
        <f t="shared" si="63"/>
        <v>0</v>
      </c>
      <c r="AG150" s="103">
        <f t="shared" si="63"/>
        <v>10000</v>
      </c>
      <c r="AH150" s="104">
        <f t="shared" si="63"/>
        <v>0</v>
      </c>
      <c r="AI150" s="103">
        <f t="shared" si="63"/>
        <v>10000</v>
      </c>
      <c r="AJ150" s="104">
        <f t="shared" si="63"/>
        <v>0</v>
      </c>
      <c r="AK150" s="103">
        <f t="shared" si="63"/>
        <v>10000</v>
      </c>
      <c r="AL150" s="104">
        <f t="shared" si="63"/>
        <v>0</v>
      </c>
      <c r="AM150" s="103">
        <f t="shared" si="63"/>
        <v>10000</v>
      </c>
      <c r="AN150" s="104">
        <f t="shared" si="63"/>
        <v>0</v>
      </c>
      <c r="AO150" s="103">
        <f t="shared" si="63"/>
        <v>10000</v>
      </c>
      <c r="AP150" s="104">
        <f t="shared" si="63"/>
        <v>0</v>
      </c>
      <c r="AQ150" s="103">
        <f t="shared" si="63"/>
        <v>10000</v>
      </c>
      <c r="AR150" s="104">
        <f t="shared" si="63"/>
        <v>0</v>
      </c>
      <c r="AS150" s="104">
        <f t="shared" si="63"/>
        <v>0</v>
      </c>
      <c r="AT150" s="104">
        <f t="shared" si="63"/>
        <v>0</v>
      </c>
    </row>
    <row r="151" spans="1:46" ht="30" customHeight="1" x14ac:dyDescent="0.25">
      <c r="A151" s="115" t="s">
        <v>12</v>
      </c>
      <c r="B151" s="106" t="s">
        <v>632</v>
      </c>
      <c r="C151" s="107" t="s">
        <v>248</v>
      </c>
      <c r="D151" s="108">
        <v>1</v>
      </c>
      <c r="E151" s="108">
        <v>10000</v>
      </c>
      <c r="F151" s="113"/>
      <c r="G151" s="113"/>
      <c r="H151" s="111">
        <f t="shared" si="60"/>
        <v>10000</v>
      </c>
      <c r="I151" s="112">
        <v>1</v>
      </c>
      <c r="J151" s="142">
        <v>27</v>
      </c>
      <c r="K151" s="112">
        <v>1</v>
      </c>
      <c r="L151" s="250"/>
      <c r="M151" s="251"/>
      <c r="N151" s="252"/>
      <c r="P151" s="249"/>
      <c r="Q151" s="103">
        <f t="shared" ref="Q151:AT151" si="64">IF(Q$32&lt;$I151,0,IF(Q$32=$I151,$H151,IF(Q$32&gt;((($J151-1)*$K151)+$I151),0,IF(ROUND((Q$32-$I151)/$K151,0)=ROUND((Q$32-$I151)/$K151,1),$H151,0))))</f>
        <v>10000</v>
      </c>
      <c r="R151" s="103">
        <f t="shared" si="64"/>
        <v>10000</v>
      </c>
      <c r="S151" s="103">
        <f t="shared" si="64"/>
        <v>10000</v>
      </c>
      <c r="T151" s="103">
        <f t="shared" si="64"/>
        <v>10000</v>
      </c>
      <c r="U151" s="103">
        <f t="shared" si="64"/>
        <v>10000</v>
      </c>
      <c r="V151" s="103">
        <f t="shared" si="64"/>
        <v>10000</v>
      </c>
      <c r="W151" s="103">
        <f t="shared" si="64"/>
        <v>10000</v>
      </c>
      <c r="X151" s="103">
        <f t="shared" si="64"/>
        <v>10000</v>
      </c>
      <c r="Y151" s="103">
        <f t="shared" si="64"/>
        <v>10000</v>
      </c>
      <c r="Z151" s="103">
        <f t="shared" si="64"/>
        <v>10000</v>
      </c>
      <c r="AA151" s="103">
        <f t="shared" si="64"/>
        <v>10000</v>
      </c>
      <c r="AB151" s="103">
        <f t="shared" si="64"/>
        <v>10000</v>
      </c>
      <c r="AC151" s="103">
        <f t="shared" si="64"/>
        <v>10000</v>
      </c>
      <c r="AD151" s="103">
        <f t="shared" si="64"/>
        <v>10000</v>
      </c>
      <c r="AE151" s="103">
        <f t="shared" si="64"/>
        <v>10000</v>
      </c>
      <c r="AF151" s="103">
        <f t="shared" si="64"/>
        <v>10000</v>
      </c>
      <c r="AG151" s="103">
        <f t="shared" si="64"/>
        <v>10000</v>
      </c>
      <c r="AH151" s="103">
        <f t="shared" si="64"/>
        <v>10000</v>
      </c>
      <c r="AI151" s="103">
        <f t="shared" si="64"/>
        <v>10000</v>
      </c>
      <c r="AJ151" s="103">
        <f t="shared" si="64"/>
        <v>10000</v>
      </c>
      <c r="AK151" s="103">
        <f t="shared" si="64"/>
        <v>10000</v>
      </c>
      <c r="AL151" s="103">
        <f t="shared" si="64"/>
        <v>10000</v>
      </c>
      <c r="AM151" s="103">
        <f t="shared" si="64"/>
        <v>10000</v>
      </c>
      <c r="AN151" s="103">
        <f t="shared" si="64"/>
        <v>10000</v>
      </c>
      <c r="AO151" s="103">
        <f t="shared" si="64"/>
        <v>10000</v>
      </c>
      <c r="AP151" s="103">
        <f t="shared" si="64"/>
        <v>10000</v>
      </c>
      <c r="AQ151" s="103">
        <f t="shared" si="64"/>
        <v>10000</v>
      </c>
      <c r="AR151" s="103">
        <f t="shared" si="64"/>
        <v>0</v>
      </c>
      <c r="AS151" s="104">
        <f t="shared" si="64"/>
        <v>0</v>
      </c>
      <c r="AT151" s="104">
        <f t="shared" si="64"/>
        <v>0</v>
      </c>
    </row>
    <row r="152" spans="1:46" ht="30" hidden="1" customHeight="1" x14ac:dyDescent="0.25">
      <c r="A152" s="105"/>
      <c r="B152" s="106"/>
      <c r="C152" s="107"/>
      <c r="D152" s="108"/>
      <c r="E152" s="116"/>
      <c r="F152" s="113"/>
      <c r="G152" s="113"/>
      <c r="H152" s="111">
        <f t="shared" si="60"/>
        <v>0</v>
      </c>
      <c r="I152" s="112"/>
      <c r="J152" s="112"/>
      <c r="K152" s="112"/>
      <c r="L152" s="250"/>
      <c r="M152" s="251"/>
      <c r="N152" s="252"/>
      <c r="P152" s="249"/>
      <c r="Q152" s="104">
        <f t="shared" ref="Q152:AT152" si="65">IF(Q$32&lt;$I152,0,IF(Q$32=$I152,$H152,IF(Q$32&gt;((($J152-1)*$K152)+$I152),0,IF(ROUND((Q$32-$I152)/$K152,0)=ROUND((Q$32-$I152)/$K152,1),$H152,0))))</f>
        <v>0</v>
      </c>
      <c r="R152" s="104">
        <f t="shared" si="65"/>
        <v>0</v>
      </c>
      <c r="S152" s="104">
        <f t="shared" si="65"/>
        <v>0</v>
      </c>
      <c r="T152" s="104">
        <f t="shared" si="65"/>
        <v>0</v>
      </c>
      <c r="U152" s="104">
        <f t="shared" si="65"/>
        <v>0</v>
      </c>
      <c r="V152" s="104">
        <f t="shared" si="65"/>
        <v>0</v>
      </c>
      <c r="W152" s="104">
        <f t="shared" si="65"/>
        <v>0</v>
      </c>
      <c r="X152" s="104">
        <f t="shared" si="65"/>
        <v>0</v>
      </c>
      <c r="Y152" s="104">
        <f t="shared" si="65"/>
        <v>0</v>
      </c>
      <c r="Z152" s="104">
        <f t="shared" si="65"/>
        <v>0</v>
      </c>
      <c r="AA152" s="104">
        <f t="shared" si="65"/>
        <v>0</v>
      </c>
      <c r="AB152" s="104">
        <f t="shared" si="65"/>
        <v>0</v>
      </c>
      <c r="AC152" s="104">
        <f t="shared" si="65"/>
        <v>0</v>
      </c>
      <c r="AD152" s="104">
        <f t="shared" si="65"/>
        <v>0</v>
      </c>
      <c r="AE152" s="104">
        <f t="shared" si="65"/>
        <v>0</v>
      </c>
      <c r="AF152" s="104">
        <f t="shared" si="65"/>
        <v>0</v>
      </c>
      <c r="AG152" s="104">
        <f t="shared" si="65"/>
        <v>0</v>
      </c>
      <c r="AH152" s="104">
        <f t="shared" si="65"/>
        <v>0</v>
      </c>
      <c r="AI152" s="104">
        <f t="shared" si="65"/>
        <v>0</v>
      </c>
      <c r="AJ152" s="104">
        <f t="shared" si="65"/>
        <v>0</v>
      </c>
      <c r="AK152" s="104">
        <f t="shared" si="65"/>
        <v>0</v>
      </c>
      <c r="AL152" s="104">
        <f t="shared" si="65"/>
        <v>0</v>
      </c>
      <c r="AM152" s="104">
        <f t="shared" si="65"/>
        <v>0</v>
      </c>
      <c r="AN152" s="104">
        <f t="shared" si="65"/>
        <v>0</v>
      </c>
      <c r="AO152" s="104">
        <f t="shared" si="65"/>
        <v>0</v>
      </c>
      <c r="AP152" s="104">
        <f t="shared" si="65"/>
        <v>0</v>
      </c>
      <c r="AQ152" s="104">
        <f t="shared" si="65"/>
        <v>0</v>
      </c>
      <c r="AR152" s="104">
        <f t="shared" si="65"/>
        <v>0</v>
      </c>
      <c r="AS152" s="104">
        <f t="shared" si="65"/>
        <v>0</v>
      </c>
      <c r="AT152" s="104">
        <f t="shared" si="65"/>
        <v>0</v>
      </c>
    </row>
    <row r="153" spans="1:46" ht="30" hidden="1" customHeight="1" x14ac:dyDescent="0.25">
      <c r="A153" s="105"/>
      <c r="B153" s="106"/>
      <c r="C153" s="107"/>
      <c r="D153" s="108"/>
      <c r="E153" s="108"/>
      <c r="F153" s="113"/>
      <c r="G153" s="113"/>
      <c r="H153" s="111">
        <f t="shared" si="60"/>
        <v>0</v>
      </c>
      <c r="I153" s="112"/>
      <c r="J153" s="112"/>
      <c r="K153" s="112"/>
      <c r="L153" s="250"/>
      <c r="M153" s="251"/>
      <c r="N153" s="252"/>
      <c r="P153" s="249"/>
      <c r="Q153" s="104">
        <f t="shared" ref="Q153:AT153" si="66">IF(Q$32&lt;$I153,0,IF(Q$32=$I153,$H153,IF(Q$32&gt;((($J153-1)*$K153)+$I153),0,IF(ROUND((Q$32-$I153)/$K153,0)=ROUND((Q$32-$I153)/$K153,1),$H153,0))))</f>
        <v>0</v>
      </c>
      <c r="R153" s="104">
        <f t="shared" si="66"/>
        <v>0</v>
      </c>
      <c r="S153" s="104">
        <f t="shared" si="66"/>
        <v>0</v>
      </c>
      <c r="T153" s="104">
        <f t="shared" si="66"/>
        <v>0</v>
      </c>
      <c r="U153" s="104">
        <f t="shared" si="66"/>
        <v>0</v>
      </c>
      <c r="V153" s="104">
        <f t="shared" si="66"/>
        <v>0</v>
      </c>
      <c r="W153" s="104">
        <f t="shared" si="66"/>
        <v>0</v>
      </c>
      <c r="X153" s="104">
        <f t="shared" si="66"/>
        <v>0</v>
      </c>
      <c r="Y153" s="104">
        <f t="shared" si="66"/>
        <v>0</v>
      </c>
      <c r="Z153" s="104">
        <f t="shared" si="66"/>
        <v>0</v>
      </c>
      <c r="AA153" s="104">
        <f t="shared" si="66"/>
        <v>0</v>
      </c>
      <c r="AB153" s="104">
        <f t="shared" si="66"/>
        <v>0</v>
      </c>
      <c r="AC153" s="104">
        <f t="shared" si="66"/>
        <v>0</v>
      </c>
      <c r="AD153" s="104">
        <f t="shared" si="66"/>
        <v>0</v>
      </c>
      <c r="AE153" s="104">
        <f t="shared" si="66"/>
        <v>0</v>
      </c>
      <c r="AF153" s="104">
        <f t="shared" si="66"/>
        <v>0</v>
      </c>
      <c r="AG153" s="104">
        <f t="shared" si="66"/>
        <v>0</v>
      </c>
      <c r="AH153" s="104">
        <f t="shared" si="66"/>
        <v>0</v>
      </c>
      <c r="AI153" s="104">
        <f t="shared" si="66"/>
        <v>0</v>
      </c>
      <c r="AJ153" s="104">
        <f t="shared" si="66"/>
        <v>0</v>
      </c>
      <c r="AK153" s="104">
        <f t="shared" si="66"/>
        <v>0</v>
      </c>
      <c r="AL153" s="104">
        <f t="shared" si="66"/>
        <v>0</v>
      </c>
      <c r="AM153" s="104">
        <f t="shared" si="66"/>
        <v>0</v>
      </c>
      <c r="AN153" s="104">
        <f t="shared" si="66"/>
        <v>0</v>
      </c>
      <c r="AO153" s="104">
        <f t="shared" si="66"/>
        <v>0</v>
      </c>
      <c r="AP153" s="104">
        <f t="shared" si="66"/>
        <v>0</v>
      </c>
      <c r="AQ153" s="104">
        <f t="shared" si="66"/>
        <v>0</v>
      </c>
      <c r="AR153" s="104">
        <f t="shared" si="66"/>
        <v>0</v>
      </c>
      <c r="AS153" s="104">
        <f t="shared" si="66"/>
        <v>0</v>
      </c>
      <c r="AT153" s="104">
        <f t="shared" si="66"/>
        <v>0</v>
      </c>
    </row>
    <row r="154" spans="1:46" ht="30" hidden="1" customHeight="1" x14ac:dyDescent="0.25">
      <c r="A154" s="105"/>
      <c r="B154" s="106"/>
      <c r="C154" s="107"/>
      <c r="D154" s="108"/>
      <c r="E154" s="108"/>
      <c r="F154" s="113"/>
      <c r="G154" s="113"/>
      <c r="H154" s="111">
        <f t="shared" si="60"/>
        <v>0</v>
      </c>
      <c r="I154" s="112"/>
      <c r="J154" s="112"/>
      <c r="K154" s="112"/>
      <c r="L154" s="250"/>
      <c r="M154" s="251"/>
      <c r="N154" s="252"/>
      <c r="P154" s="249"/>
      <c r="Q154" s="104">
        <f t="shared" ref="Q154:AT154" si="67">IF(Q$32&lt;$I154,0,IF(Q$32=$I154,$H154,IF(Q$32&gt;((($J154-1)*$K154)+$I154),0,IF(ROUND((Q$32-$I154)/$K154,0)=ROUND((Q$32-$I154)/$K154,1),$H154,0))))</f>
        <v>0</v>
      </c>
      <c r="R154" s="104">
        <f t="shared" si="67"/>
        <v>0</v>
      </c>
      <c r="S154" s="104">
        <f t="shared" si="67"/>
        <v>0</v>
      </c>
      <c r="T154" s="104">
        <f t="shared" si="67"/>
        <v>0</v>
      </c>
      <c r="U154" s="104">
        <f t="shared" si="67"/>
        <v>0</v>
      </c>
      <c r="V154" s="104">
        <f t="shared" si="67"/>
        <v>0</v>
      </c>
      <c r="W154" s="104">
        <f t="shared" si="67"/>
        <v>0</v>
      </c>
      <c r="X154" s="104">
        <f t="shared" si="67"/>
        <v>0</v>
      </c>
      <c r="Y154" s="104">
        <f t="shared" si="67"/>
        <v>0</v>
      </c>
      <c r="Z154" s="104">
        <f t="shared" si="67"/>
        <v>0</v>
      </c>
      <c r="AA154" s="104">
        <f t="shared" si="67"/>
        <v>0</v>
      </c>
      <c r="AB154" s="104">
        <f t="shared" si="67"/>
        <v>0</v>
      </c>
      <c r="AC154" s="104">
        <f t="shared" si="67"/>
        <v>0</v>
      </c>
      <c r="AD154" s="104">
        <f t="shared" si="67"/>
        <v>0</v>
      </c>
      <c r="AE154" s="104">
        <f t="shared" si="67"/>
        <v>0</v>
      </c>
      <c r="AF154" s="104">
        <f t="shared" si="67"/>
        <v>0</v>
      </c>
      <c r="AG154" s="104">
        <f t="shared" si="67"/>
        <v>0</v>
      </c>
      <c r="AH154" s="104">
        <f t="shared" si="67"/>
        <v>0</v>
      </c>
      <c r="AI154" s="104">
        <f t="shared" si="67"/>
        <v>0</v>
      </c>
      <c r="AJ154" s="104">
        <f t="shared" si="67"/>
        <v>0</v>
      </c>
      <c r="AK154" s="104">
        <f t="shared" si="67"/>
        <v>0</v>
      </c>
      <c r="AL154" s="104">
        <f t="shared" si="67"/>
        <v>0</v>
      </c>
      <c r="AM154" s="104">
        <f t="shared" si="67"/>
        <v>0</v>
      </c>
      <c r="AN154" s="104">
        <f t="shared" si="67"/>
        <v>0</v>
      </c>
      <c r="AO154" s="104">
        <f t="shared" si="67"/>
        <v>0</v>
      </c>
      <c r="AP154" s="104">
        <f t="shared" si="67"/>
        <v>0</v>
      </c>
      <c r="AQ154" s="104">
        <f t="shared" si="67"/>
        <v>0</v>
      </c>
      <c r="AR154" s="104">
        <f t="shared" si="67"/>
        <v>0</v>
      </c>
      <c r="AS154" s="104">
        <f t="shared" si="67"/>
        <v>0</v>
      </c>
      <c r="AT154" s="104">
        <f t="shared" si="67"/>
        <v>0</v>
      </c>
    </row>
    <row r="155" spans="1:46" ht="30" hidden="1" customHeight="1" x14ac:dyDescent="0.25">
      <c r="A155" s="105"/>
      <c r="B155" s="106"/>
      <c r="C155" s="107"/>
      <c r="D155" s="108"/>
      <c r="E155" s="108"/>
      <c r="F155" s="113"/>
      <c r="G155" s="113"/>
      <c r="H155" s="111">
        <f t="shared" si="60"/>
        <v>0</v>
      </c>
      <c r="I155" s="112"/>
      <c r="J155" s="112"/>
      <c r="K155" s="112"/>
      <c r="L155" s="250"/>
      <c r="M155" s="251"/>
      <c r="N155" s="252"/>
      <c r="P155" s="249"/>
      <c r="Q155" s="104">
        <f t="shared" ref="Q155:AT155" si="68">IF(Q$32&lt;$I155,0,IF(Q$32=$I155,$H155,IF(Q$32&gt;((($J155-1)*$K155)+$I155),0,IF(ROUND((Q$32-$I155)/$K155,0)=ROUND((Q$32-$I155)/$K155,1),$H155,0))))</f>
        <v>0</v>
      </c>
      <c r="R155" s="104">
        <f t="shared" si="68"/>
        <v>0</v>
      </c>
      <c r="S155" s="104">
        <f t="shared" si="68"/>
        <v>0</v>
      </c>
      <c r="T155" s="104">
        <f t="shared" si="68"/>
        <v>0</v>
      </c>
      <c r="U155" s="104">
        <f t="shared" si="68"/>
        <v>0</v>
      </c>
      <c r="V155" s="104">
        <f t="shared" si="68"/>
        <v>0</v>
      </c>
      <c r="W155" s="104">
        <f t="shared" si="68"/>
        <v>0</v>
      </c>
      <c r="X155" s="104">
        <f t="shared" si="68"/>
        <v>0</v>
      </c>
      <c r="Y155" s="104">
        <f t="shared" si="68"/>
        <v>0</v>
      </c>
      <c r="Z155" s="104">
        <f t="shared" si="68"/>
        <v>0</v>
      </c>
      <c r="AA155" s="104">
        <f t="shared" si="68"/>
        <v>0</v>
      </c>
      <c r="AB155" s="104">
        <f t="shared" si="68"/>
        <v>0</v>
      </c>
      <c r="AC155" s="104">
        <f t="shared" si="68"/>
        <v>0</v>
      </c>
      <c r="AD155" s="104">
        <f t="shared" si="68"/>
        <v>0</v>
      </c>
      <c r="AE155" s="104">
        <f t="shared" si="68"/>
        <v>0</v>
      </c>
      <c r="AF155" s="104">
        <f t="shared" si="68"/>
        <v>0</v>
      </c>
      <c r="AG155" s="104">
        <f t="shared" si="68"/>
        <v>0</v>
      </c>
      <c r="AH155" s="104">
        <f t="shared" si="68"/>
        <v>0</v>
      </c>
      <c r="AI155" s="104">
        <f t="shared" si="68"/>
        <v>0</v>
      </c>
      <c r="AJ155" s="104">
        <f t="shared" si="68"/>
        <v>0</v>
      </c>
      <c r="AK155" s="104">
        <f t="shared" si="68"/>
        <v>0</v>
      </c>
      <c r="AL155" s="104">
        <f t="shared" si="68"/>
        <v>0</v>
      </c>
      <c r="AM155" s="104">
        <f t="shared" si="68"/>
        <v>0</v>
      </c>
      <c r="AN155" s="104">
        <f t="shared" si="68"/>
        <v>0</v>
      </c>
      <c r="AO155" s="104">
        <f t="shared" si="68"/>
        <v>0</v>
      </c>
      <c r="AP155" s="104">
        <f t="shared" si="68"/>
        <v>0</v>
      </c>
      <c r="AQ155" s="104">
        <f t="shared" si="68"/>
        <v>0</v>
      </c>
      <c r="AR155" s="104">
        <f t="shared" si="68"/>
        <v>0</v>
      </c>
      <c r="AS155" s="104">
        <f t="shared" si="68"/>
        <v>0</v>
      </c>
      <c r="AT155" s="104">
        <f t="shared" si="68"/>
        <v>0</v>
      </c>
    </row>
    <row r="156" spans="1:46" ht="30" hidden="1" customHeight="1" x14ac:dyDescent="0.25">
      <c r="A156" s="105"/>
      <c r="B156" s="106"/>
      <c r="C156" s="107"/>
      <c r="D156" s="108"/>
      <c r="E156" s="108"/>
      <c r="F156" s="113"/>
      <c r="G156" s="113"/>
      <c r="H156" s="111">
        <f t="shared" si="60"/>
        <v>0</v>
      </c>
      <c r="I156" s="112"/>
      <c r="J156" s="112"/>
      <c r="K156" s="112"/>
      <c r="L156" s="250"/>
      <c r="M156" s="251"/>
      <c r="N156" s="252"/>
      <c r="P156" s="249"/>
      <c r="Q156" s="104">
        <f t="shared" ref="Q156:AT156" si="69">IF(Q$32&lt;$I156,0,IF(Q$32=$I156,$H156,IF(Q$32&gt;((($J156-1)*$K156)+$I156),0,IF(ROUND((Q$32-$I156)/$K156,0)=ROUND((Q$32-$I156)/$K156,1),$H156,0))))</f>
        <v>0</v>
      </c>
      <c r="R156" s="104">
        <f t="shared" si="69"/>
        <v>0</v>
      </c>
      <c r="S156" s="104">
        <f t="shared" si="69"/>
        <v>0</v>
      </c>
      <c r="T156" s="104">
        <f t="shared" si="69"/>
        <v>0</v>
      </c>
      <c r="U156" s="104">
        <f t="shared" si="69"/>
        <v>0</v>
      </c>
      <c r="V156" s="104">
        <f t="shared" si="69"/>
        <v>0</v>
      </c>
      <c r="W156" s="104">
        <f t="shared" si="69"/>
        <v>0</v>
      </c>
      <c r="X156" s="104">
        <f t="shared" si="69"/>
        <v>0</v>
      </c>
      <c r="Y156" s="104">
        <f t="shared" si="69"/>
        <v>0</v>
      </c>
      <c r="Z156" s="104">
        <f t="shared" si="69"/>
        <v>0</v>
      </c>
      <c r="AA156" s="104">
        <f t="shared" si="69"/>
        <v>0</v>
      </c>
      <c r="AB156" s="104">
        <f t="shared" si="69"/>
        <v>0</v>
      </c>
      <c r="AC156" s="104">
        <f t="shared" si="69"/>
        <v>0</v>
      </c>
      <c r="AD156" s="104">
        <f t="shared" si="69"/>
        <v>0</v>
      </c>
      <c r="AE156" s="104">
        <f t="shared" si="69"/>
        <v>0</v>
      </c>
      <c r="AF156" s="104">
        <f t="shared" si="69"/>
        <v>0</v>
      </c>
      <c r="AG156" s="104">
        <f t="shared" si="69"/>
        <v>0</v>
      </c>
      <c r="AH156" s="104">
        <f t="shared" si="69"/>
        <v>0</v>
      </c>
      <c r="AI156" s="104">
        <f t="shared" si="69"/>
        <v>0</v>
      </c>
      <c r="AJ156" s="104">
        <f t="shared" si="69"/>
        <v>0</v>
      </c>
      <c r="AK156" s="104">
        <f t="shared" si="69"/>
        <v>0</v>
      </c>
      <c r="AL156" s="104">
        <f t="shared" si="69"/>
        <v>0</v>
      </c>
      <c r="AM156" s="104">
        <f t="shared" si="69"/>
        <v>0</v>
      </c>
      <c r="AN156" s="104">
        <f t="shared" si="69"/>
        <v>0</v>
      </c>
      <c r="AO156" s="104">
        <f t="shared" si="69"/>
        <v>0</v>
      </c>
      <c r="AP156" s="104">
        <f t="shared" si="69"/>
        <v>0</v>
      </c>
      <c r="AQ156" s="104">
        <f t="shared" si="69"/>
        <v>0</v>
      </c>
      <c r="AR156" s="104">
        <f t="shared" si="69"/>
        <v>0</v>
      </c>
      <c r="AS156" s="104">
        <f t="shared" si="69"/>
        <v>0</v>
      </c>
      <c r="AT156" s="104">
        <f t="shared" si="69"/>
        <v>0</v>
      </c>
    </row>
    <row r="157" spans="1:46" ht="30" hidden="1" customHeight="1" x14ac:dyDescent="0.25">
      <c r="A157" s="105"/>
      <c r="B157" s="106"/>
      <c r="C157" s="107"/>
      <c r="D157" s="108"/>
      <c r="E157" s="109"/>
      <c r="F157" s="113"/>
      <c r="G157" s="113"/>
      <c r="H157" s="111">
        <f t="shared" si="60"/>
        <v>0</v>
      </c>
      <c r="I157" s="112"/>
      <c r="J157" s="112"/>
      <c r="K157" s="112"/>
      <c r="L157" s="250"/>
      <c r="M157" s="251"/>
      <c r="N157" s="252"/>
      <c r="P157" s="249"/>
      <c r="Q157" s="104">
        <f t="shared" ref="Q157:AT157" si="70">IF(Q$32&lt;$I157,0,IF(Q$32=$I157,$H157,IF(Q$32&gt;((($J157-1)*$K157)+$I157),0,IF(ROUND((Q$32-$I157)/$K157,0)=ROUND((Q$32-$I157)/$K157,1),$H157,0))))</f>
        <v>0</v>
      </c>
      <c r="R157" s="104">
        <f t="shared" si="70"/>
        <v>0</v>
      </c>
      <c r="S157" s="104">
        <f t="shared" si="70"/>
        <v>0</v>
      </c>
      <c r="T157" s="104">
        <f t="shared" si="70"/>
        <v>0</v>
      </c>
      <c r="U157" s="104">
        <f t="shared" si="70"/>
        <v>0</v>
      </c>
      <c r="V157" s="104">
        <f t="shared" si="70"/>
        <v>0</v>
      </c>
      <c r="W157" s="104">
        <f t="shared" si="70"/>
        <v>0</v>
      </c>
      <c r="X157" s="104">
        <f t="shared" si="70"/>
        <v>0</v>
      </c>
      <c r="Y157" s="104">
        <f t="shared" si="70"/>
        <v>0</v>
      </c>
      <c r="Z157" s="104">
        <f t="shared" si="70"/>
        <v>0</v>
      </c>
      <c r="AA157" s="104">
        <f t="shared" si="70"/>
        <v>0</v>
      </c>
      <c r="AB157" s="104">
        <f t="shared" si="70"/>
        <v>0</v>
      </c>
      <c r="AC157" s="104">
        <f t="shared" si="70"/>
        <v>0</v>
      </c>
      <c r="AD157" s="104">
        <f t="shared" si="70"/>
        <v>0</v>
      </c>
      <c r="AE157" s="104">
        <f t="shared" si="70"/>
        <v>0</v>
      </c>
      <c r="AF157" s="104">
        <f t="shared" si="70"/>
        <v>0</v>
      </c>
      <c r="AG157" s="104">
        <f t="shared" si="70"/>
        <v>0</v>
      </c>
      <c r="AH157" s="104">
        <f t="shared" si="70"/>
        <v>0</v>
      </c>
      <c r="AI157" s="104">
        <f t="shared" si="70"/>
        <v>0</v>
      </c>
      <c r="AJ157" s="104">
        <f t="shared" si="70"/>
        <v>0</v>
      </c>
      <c r="AK157" s="104">
        <f t="shared" si="70"/>
        <v>0</v>
      </c>
      <c r="AL157" s="104">
        <f t="shared" si="70"/>
        <v>0</v>
      </c>
      <c r="AM157" s="104">
        <f t="shared" si="70"/>
        <v>0</v>
      </c>
      <c r="AN157" s="104">
        <f t="shared" si="70"/>
        <v>0</v>
      </c>
      <c r="AO157" s="104">
        <f t="shared" si="70"/>
        <v>0</v>
      </c>
      <c r="AP157" s="104">
        <f t="shared" si="70"/>
        <v>0</v>
      </c>
      <c r="AQ157" s="104">
        <f t="shared" si="70"/>
        <v>0</v>
      </c>
      <c r="AR157" s="104">
        <f t="shared" si="70"/>
        <v>0</v>
      </c>
      <c r="AS157" s="104">
        <f t="shared" si="70"/>
        <v>0</v>
      </c>
      <c r="AT157" s="104">
        <f t="shared" si="70"/>
        <v>0</v>
      </c>
    </row>
    <row r="158" spans="1:46" ht="30" hidden="1" customHeight="1" x14ac:dyDescent="0.25">
      <c r="A158" s="105"/>
      <c r="B158" s="106"/>
      <c r="C158" s="107"/>
      <c r="D158" s="108"/>
      <c r="E158" s="108"/>
      <c r="F158" s="113"/>
      <c r="G158" s="113"/>
      <c r="H158" s="111">
        <f t="shared" si="60"/>
        <v>0</v>
      </c>
      <c r="I158" s="112"/>
      <c r="J158" s="112"/>
      <c r="K158" s="112"/>
      <c r="L158" s="250"/>
      <c r="M158" s="251"/>
      <c r="N158" s="252"/>
      <c r="P158" s="249"/>
      <c r="Q158" s="104">
        <f t="shared" ref="Q158:AT158" si="71">IF(Q$32&lt;$I158,0,IF(Q$32=$I158,$H158,IF(Q$32&gt;((($J158-1)*$K158)+$I158),0,IF(ROUND((Q$32-$I158)/$K158,0)=ROUND((Q$32-$I158)/$K158,1),$H158,0))))</f>
        <v>0</v>
      </c>
      <c r="R158" s="104">
        <f t="shared" si="71"/>
        <v>0</v>
      </c>
      <c r="S158" s="104">
        <f t="shared" si="71"/>
        <v>0</v>
      </c>
      <c r="T158" s="104">
        <f t="shared" si="71"/>
        <v>0</v>
      </c>
      <c r="U158" s="104">
        <f t="shared" si="71"/>
        <v>0</v>
      </c>
      <c r="V158" s="104">
        <f t="shared" si="71"/>
        <v>0</v>
      </c>
      <c r="W158" s="104">
        <f t="shared" si="71"/>
        <v>0</v>
      </c>
      <c r="X158" s="104">
        <f t="shared" si="71"/>
        <v>0</v>
      </c>
      <c r="Y158" s="104">
        <f t="shared" si="71"/>
        <v>0</v>
      </c>
      <c r="Z158" s="104">
        <f t="shared" si="71"/>
        <v>0</v>
      </c>
      <c r="AA158" s="104">
        <f t="shared" si="71"/>
        <v>0</v>
      </c>
      <c r="AB158" s="104">
        <f t="shared" si="71"/>
        <v>0</v>
      </c>
      <c r="AC158" s="104">
        <f t="shared" si="71"/>
        <v>0</v>
      </c>
      <c r="AD158" s="104">
        <f t="shared" si="71"/>
        <v>0</v>
      </c>
      <c r="AE158" s="104">
        <f t="shared" si="71"/>
        <v>0</v>
      </c>
      <c r="AF158" s="104">
        <f t="shared" si="71"/>
        <v>0</v>
      </c>
      <c r="AG158" s="104">
        <f t="shared" si="71"/>
        <v>0</v>
      </c>
      <c r="AH158" s="104">
        <f t="shared" si="71"/>
        <v>0</v>
      </c>
      <c r="AI158" s="104">
        <f t="shared" si="71"/>
        <v>0</v>
      </c>
      <c r="AJ158" s="104">
        <f t="shared" si="71"/>
        <v>0</v>
      </c>
      <c r="AK158" s="104">
        <f t="shared" si="71"/>
        <v>0</v>
      </c>
      <c r="AL158" s="104">
        <f t="shared" si="71"/>
        <v>0</v>
      </c>
      <c r="AM158" s="104">
        <f t="shared" si="71"/>
        <v>0</v>
      </c>
      <c r="AN158" s="104">
        <f t="shared" si="71"/>
        <v>0</v>
      </c>
      <c r="AO158" s="104">
        <f t="shared" si="71"/>
        <v>0</v>
      </c>
      <c r="AP158" s="104">
        <f t="shared" si="71"/>
        <v>0</v>
      </c>
      <c r="AQ158" s="104">
        <f t="shared" si="71"/>
        <v>0</v>
      </c>
      <c r="AR158" s="104">
        <f t="shared" si="71"/>
        <v>0</v>
      </c>
      <c r="AS158" s="104">
        <f t="shared" si="71"/>
        <v>0</v>
      </c>
      <c r="AT158" s="104">
        <f t="shared" si="71"/>
        <v>0</v>
      </c>
    </row>
    <row r="159" spans="1:46" ht="30" hidden="1" customHeight="1" x14ac:dyDescent="0.25">
      <c r="A159" s="117"/>
      <c r="B159" s="118"/>
      <c r="C159" s="119"/>
      <c r="D159" s="120"/>
      <c r="E159" s="120"/>
      <c r="F159" s="121"/>
      <c r="G159" s="121"/>
      <c r="H159" s="122">
        <f t="shared" si="60"/>
        <v>0</v>
      </c>
      <c r="I159" s="123"/>
      <c r="J159" s="123"/>
      <c r="K159" s="123"/>
      <c r="L159" s="253"/>
      <c r="M159" s="254"/>
      <c r="N159" s="255"/>
      <c r="P159" s="249"/>
      <c r="Q159" s="104">
        <f t="shared" ref="Q159:AT159" si="72">IF(Q$32&lt;$I159,0,IF(Q$32=$I159,$H159,IF(Q$32&gt;((($J159-1)*$K159)+$I159),0,IF(ROUND((Q$32-$I159)/$K159,0)=ROUND((Q$32-$I159)/$K159,1),$H159,0))))</f>
        <v>0</v>
      </c>
      <c r="R159" s="104">
        <f t="shared" si="72"/>
        <v>0</v>
      </c>
      <c r="S159" s="104">
        <f t="shared" si="72"/>
        <v>0</v>
      </c>
      <c r="T159" s="104">
        <f t="shared" si="72"/>
        <v>0</v>
      </c>
      <c r="U159" s="104">
        <f t="shared" si="72"/>
        <v>0</v>
      </c>
      <c r="V159" s="104">
        <f t="shared" si="72"/>
        <v>0</v>
      </c>
      <c r="W159" s="104">
        <f t="shared" si="72"/>
        <v>0</v>
      </c>
      <c r="X159" s="104">
        <f t="shared" si="72"/>
        <v>0</v>
      </c>
      <c r="Y159" s="104">
        <f t="shared" si="72"/>
        <v>0</v>
      </c>
      <c r="Z159" s="104">
        <f t="shared" si="72"/>
        <v>0</v>
      </c>
      <c r="AA159" s="104">
        <f t="shared" si="72"/>
        <v>0</v>
      </c>
      <c r="AB159" s="104">
        <f t="shared" si="72"/>
        <v>0</v>
      </c>
      <c r="AC159" s="104">
        <f t="shared" si="72"/>
        <v>0</v>
      </c>
      <c r="AD159" s="104">
        <f t="shared" si="72"/>
        <v>0</v>
      </c>
      <c r="AE159" s="104">
        <f t="shared" si="72"/>
        <v>0</v>
      </c>
      <c r="AF159" s="104">
        <f t="shared" si="72"/>
        <v>0</v>
      </c>
      <c r="AG159" s="104">
        <f t="shared" si="72"/>
        <v>0</v>
      </c>
      <c r="AH159" s="104">
        <f t="shared" si="72"/>
        <v>0</v>
      </c>
      <c r="AI159" s="104">
        <f t="shared" si="72"/>
        <v>0</v>
      </c>
      <c r="AJ159" s="104">
        <f t="shared" si="72"/>
        <v>0</v>
      </c>
      <c r="AK159" s="104">
        <f t="shared" si="72"/>
        <v>0</v>
      </c>
      <c r="AL159" s="104">
        <f t="shared" si="72"/>
        <v>0</v>
      </c>
      <c r="AM159" s="104">
        <f t="shared" si="72"/>
        <v>0</v>
      </c>
      <c r="AN159" s="104">
        <f t="shared" si="72"/>
        <v>0</v>
      </c>
      <c r="AO159" s="104">
        <f t="shared" si="72"/>
        <v>0</v>
      </c>
      <c r="AP159" s="104">
        <f t="shared" si="72"/>
        <v>0</v>
      </c>
      <c r="AQ159" s="104">
        <f t="shared" si="72"/>
        <v>0</v>
      </c>
      <c r="AR159" s="104">
        <f t="shared" si="72"/>
        <v>0</v>
      </c>
      <c r="AS159" s="104">
        <f t="shared" si="72"/>
        <v>0</v>
      </c>
      <c r="AT159" s="104">
        <f t="shared" si="72"/>
        <v>0</v>
      </c>
    </row>
    <row r="160" spans="1:46" ht="30" customHeight="1" x14ac:dyDescent="0.25">
      <c r="P160" s="124" t="s">
        <v>53</v>
      </c>
      <c r="Q160" s="103">
        <f t="shared" ref="Q160:AT160" si="73">SUM(Q144:Q159)</f>
        <v>4192951.9</v>
      </c>
      <c r="R160" s="104">
        <f t="shared" si="73"/>
        <v>3502251.9</v>
      </c>
      <c r="S160" s="103">
        <f t="shared" si="73"/>
        <v>4162951.9</v>
      </c>
      <c r="T160" s="104">
        <f t="shared" si="73"/>
        <v>3502251.9</v>
      </c>
      <c r="U160" s="103">
        <f t="shared" si="73"/>
        <v>4162951.9</v>
      </c>
      <c r="V160" s="104">
        <f t="shared" si="73"/>
        <v>3502251.9</v>
      </c>
      <c r="W160" s="103">
        <f t="shared" si="73"/>
        <v>4162951.9</v>
      </c>
      <c r="X160" s="104">
        <f t="shared" si="73"/>
        <v>3502251.9</v>
      </c>
      <c r="Y160" s="103">
        <f t="shared" si="73"/>
        <v>4162951.9</v>
      </c>
      <c r="Z160" s="104">
        <f t="shared" si="73"/>
        <v>3502251.9</v>
      </c>
      <c r="AA160" s="103">
        <f t="shared" si="73"/>
        <v>4162951.9</v>
      </c>
      <c r="AB160" s="104">
        <f t="shared" si="73"/>
        <v>3502251.9</v>
      </c>
      <c r="AC160" s="103">
        <f t="shared" si="73"/>
        <v>4162951.9</v>
      </c>
      <c r="AD160" s="104">
        <f t="shared" si="73"/>
        <v>3502251.9</v>
      </c>
      <c r="AE160" s="103">
        <f t="shared" si="73"/>
        <v>4162951.9</v>
      </c>
      <c r="AF160" s="104">
        <f t="shared" si="73"/>
        <v>3502251.9</v>
      </c>
      <c r="AG160" s="103">
        <f t="shared" si="73"/>
        <v>4162951.9</v>
      </c>
      <c r="AH160" s="104">
        <f t="shared" si="73"/>
        <v>3502251.9</v>
      </c>
      <c r="AI160" s="103">
        <f t="shared" si="73"/>
        <v>4162951.9</v>
      </c>
      <c r="AJ160" s="104">
        <f t="shared" si="73"/>
        <v>3502251.9</v>
      </c>
      <c r="AK160" s="103">
        <f t="shared" si="73"/>
        <v>4162951.9</v>
      </c>
      <c r="AL160" s="104">
        <f t="shared" si="73"/>
        <v>3502251.9</v>
      </c>
      <c r="AM160" s="103">
        <f t="shared" si="73"/>
        <v>4162951.9</v>
      </c>
      <c r="AN160" s="104">
        <f t="shared" si="73"/>
        <v>3502251.9</v>
      </c>
      <c r="AO160" s="103">
        <f t="shared" si="73"/>
        <v>4162951.9</v>
      </c>
      <c r="AP160" s="104">
        <f t="shared" si="73"/>
        <v>3502251.9</v>
      </c>
      <c r="AQ160" s="103">
        <f t="shared" si="73"/>
        <v>4162951.9</v>
      </c>
      <c r="AR160" s="104">
        <f t="shared" si="73"/>
        <v>0</v>
      </c>
      <c r="AS160" s="104">
        <f t="shared" si="73"/>
        <v>0</v>
      </c>
      <c r="AT160" s="104">
        <f t="shared" si="73"/>
        <v>0</v>
      </c>
    </row>
    <row r="161" spans="1:46" ht="14.2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row>
    <row r="162" spans="1:46" ht="15" customHeight="1" x14ac:dyDescent="0.25">
      <c r="A162" s="269" t="s">
        <v>27</v>
      </c>
      <c r="B162" s="268"/>
      <c r="C162" s="268"/>
      <c r="D162" s="268"/>
      <c r="E162" s="268"/>
      <c r="F162" s="268"/>
      <c r="G162" s="268"/>
      <c r="H162" s="268"/>
      <c r="I162" s="268"/>
      <c r="J162" s="268"/>
      <c r="K162" s="268"/>
      <c r="L162" s="28"/>
      <c r="M162" s="29"/>
      <c r="N162" s="29"/>
      <c r="O162" s="29"/>
      <c r="P162" s="30"/>
      <c r="Q162" s="30"/>
      <c r="R162" s="30"/>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row>
    <row r="163" spans="1:46" ht="15" customHeight="1" x14ac:dyDescent="0.25">
      <c r="A163" s="32"/>
      <c r="B163" s="33"/>
      <c r="C163" s="33"/>
      <c r="D163" s="33"/>
      <c r="E163" s="33"/>
      <c r="F163" s="33"/>
      <c r="G163" s="34"/>
      <c r="H163" s="33"/>
      <c r="I163" s="33"/>
      <c r="J163" s="33"/>
      <c r="K163" s="33"/>
      <c r="L163" s="234"/>
      <c r="M163" s="33"/>
      <c r="N163" s="33"/>
      <c r="O163" s="33"/>
      <c r="P163" s="35"/>
      <c r="Q163" s="35"/>
      <c r="R163" s="35"/>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row>
    <row r="164" spans="1:46" ht="15" customHeight="1" x14ac:dyDescent="0.25">
      <c r="A164" s="37"/>
      <c r="B164" s="38"/>
      <c r="C164" s="38"/>
      <c r="D164" s="38"/>
      <c r="E164" s="38"/>
      <c r="F164" s="38"/>
      <c r="G164" s="39"/>
      <c r="H164" s="38"/>
      <c r="I164" s="38"/>
      <c r="J164" s="40"/>
      <c r="K164" s="10"/>
      <c r="L164" s="235"/>
      <c r="M164" s="10"/>
      <c r="N164" s="10"/>
      <c r="O164" s="10"/>
      <c r="P164" s="6"/>
      <c r="Q164" s="6"/>
      <c r="R164" s="6"/>
    </row>
    <row r="165" spans="1:46" ht="15" customHeight="1" x14ac:dyDescent="0.25">
      <c r="A165" s="7" t="s">
        <v>28</v>
      </c>
      <c r="B165" s="139"/>
      <c r="C165" s="42"/>
      <c r="D165" s="42"/>
      <c r="E165" s="42"/>
      <c r="F165" s="42"/>
      <c r="G165" s="43"/>
      <c r="H165" s="42"/>
      <c r="I165" s="42"/>
      <c r="J165" s="9"/>
      <c r="K165" s="10"/>
      <c r="L165" s="10"/>
      <c r="M165" s="10"/>
      <c r="N165" s="10"/>
      <c r="O165" s="10"/>
      <c r="P165" s="6"/>
      <c r="Q165" s="6"/>
      <c r="R165" s="6"/>
    </row>
    <row r="166" spans="1:46" ht="14.25" customHeight="1" x14ac:dyDescent="0.25">
      <c r="A166" s="7" t="s">
        <v>30</v>
      </c>
      <c r="B166" s="139"/>
      <c r="C166" s="45"/>
      <c r="D166" s="45"/>
      <c r="E166" s="45"/>
      <c r="F166" s="46"/>
      <c r="G166" s="45"/>
      <c r="H166" s="46"/>
      <c r="I166" s="45"/>
      <c r="J166" s="47"/>
      <c r="K166" s="48"/>
    </row>
    <row r="167" spans="1:46" ht="14.25" customHeight="1" x14ac:dyDescent="0.25">
      <c r="A167" s="7"/>
      <c r="B167" s="156"/>
      <c r="C167" s="156"/>
      <c r="D167" s="157"/>
      <c r="E167" s="156"/>
      <c r="F167" s="156"/>
      <c r="G167" s="156"/>
      <c r="H167" s="156"/>
      <c r="I167" s="156"/>
      <c r="J167" s="49"/>
      <c r="K167" s="50"/>
    </row>
    <row r="168" spans="1:46" x14ac:dyDescent="0.25">
      <c r="A168" s="158" t="s">
        <v>32</v>
      </c>
      <c r="B168" s="321" t="s">
        <v>633</v>
      </c>
      <c r="C168" s="251"/>
      <c r="D168" s="251"/>
      <c r="E168" s="251"/>
      <c r="F168" s="251"/>
      <c r="G168" s="251"/>
      <c r="H168" s="251"/>
      <c r="I168" s="257"/>
      <c r="J168" s="159"/>
      <c r="L168" s="271" t="s">
        <v>33</v>
      </c>
      <c r="M168" s="272"/>
    </row>
    <row r="169" spans="1:46" ht="15.75" customHeight="1" x14ac:dyDescent="0.25">
      <c r="A169" s="53" t="s">
        <v>34</v>
      </c>
      <c r="B169" s="273" t="s">
        <v>634</v>
      </c>
      <c r="C169" s="274"/>
      <c r="D169" s="274"/>
      <c r="E169" s="274"/>
      <c r="F169" s="274"/>
      <c r="G169" s="274"/>
      <c r="H169" s="274"/>
      <c r="I169" s="274"/>
      <c r="J169" s="52"/>
      <c r="L169" s="54" t="s">
        <v>25</v>
      </c>
      <c r="M169" s="55" t="s">
        <v>26</v>
      </c>
    </row>
    <row r="170" spans="1:46" x14ac:dyDescent="0.25">
      <c r="A170" s="53" t="s">
        <v>35</v>
      </c>
      <c r="B170" s="296" t="s">
        <v>635</v>
      </c>
      <c r="C170" s="268"/>
      <c r="D170" s="268"/>
      <c r="E170" s="268"/>
      <c r="F170" s="268"/>
      <c r="G170" s="268"/>
      <c r="H170" s="268"/>
      <c r="I170" s="268"/>
      <c r="J170" s="52"/>
      <c r="L170" s="56">
        <f>$L$10</f>
        <v>0</v>
      </c>
      <c r="M170" s="57">
        <f t="array" ref="M170">NPV(L170,Q197:AT197)</f>
        <v>351518.99999999994</v>
      </c>
      <c r="O170" s="58"/>
    </row>
    <row r="171" spans="1:46" ht="15.75" customHeight="1" x14ac:dyDescent="0.25">
      <c r="A171" s="53" t="s">
        <v>36</v>
      </c>
      <c r="B171" s="278" t="s">
        <v>636</v>
      </c>
      <c r="C171" s="268"/>
      <c r="D171" s="268"/>
      <c r="E171" s="268"/>
      <c r="F171" s="268"/>
      <c r="G171" s="268"/>
      <c r="H171" s="268"/>
      <c r="I171" s="268"/>
      <c r="J171" s="52"/>
      <c r="L171" s="56">
        <f>$L$11</f>
        <v>0.03</v>
      </c>
      <c r="M171" s="57">
        <f t="array" ref="M171">NPV(L171,Q197:AT197)</f>
        <v>324137.17729172367</v>
      </c>
    </row>
    <row r="172" spans="1:46" ht="14.25" customHeight="1" x14ac:dyDescent="0.25">
      <c r="A172" s="59"/>
      <c r="B172" s="60"/>
      <c r="C172" s="60"/>
      <c r="D172" s="60"/>
      <c r="E172" s="60"/>
      <c r="F172" s="61"/>
      <c r="G172" s="62"/>
      <c r="H172" s="63"/>
      <c r="I172" s="63"/>
      <c r="J172" s="64"/>
      <c r="L172" s="65">
        <f>$L$12</f>
        <v>7.0000000000000007E-2</v>
      </c>
      <c r="M172" s="66">
        <f t="array" ref="M172">NPV(L172,Q197:AT197)</f>
        <v>292838.86964957125</v>
      </c>
    </row>
    <row r="173" spans="1:46" ht="14.25" customHeight="1" x14ac:dyDescent="0.25">
      <c r="A173" s="67"/>
      <c r="B173" s="48"/>
      <c r="C173" s="48"/>
      <c r="D173" s="48"/>
      <c r="E173" s="48"/>
      <c r="F173" s="50"/>
      <c r="G173" s="68"/>
    </row>
    <row r="174" spans="1:46" ht="14.25" customHeight="1" x14ac:dyDescent="0.25">
      <c r="A174" s="67"/>
      <c r="B174" s="48"/>
      <c r="C174" s="48"/>
      <c r="D174" s="48"/>
      <c r="E174" s="48"/>
      <c r="F174" s="50"/>
      <c r="G174" s="68"/>
      <c r="H174" s="69"/>
      <c r="I174" s="70"/>
      <c r="J174" s="71"/>
      <c r="K174" s="71"/>
    </row>
    <row r="175" spans="1:46" ht="15.75" customHeight="1" x14ac:dyDescent="0.25">
      <c r="A175" s="72" t="s">
        <v>37</v>
      </c>
      <c r="B175" s="73">
        <v>0.55000000000000004</v>
      </c>
      <c r="C175" s="74"/>
      <c r="D175" s="74"/>
      <c r="E175" s="74"/>
      <c r="F175" s="75"/>
      <c r="H175" s="69"/>
      <c r="I175" s="70"/>
      <c r="J175" s="71"/>
      <c r="K175" s="71"/>
    </row>
    <row r="176" spans="1:46" ht="15" customHeight="1" x14ac:dyDescent="0.25">
      <c r="A176" s="76" t="s">
        <v>39</v>
      </c>
      <c r="B176" s="77">
        <v>0.55000000000000004</v>
      </c>
      <c r="C176" s="44"/>
      <c r="D176" s="44"/>
      <c r="E176" s="44"/>
      <c r="F176" s="78"/>
      <c r="H176" s="69"/>
      <c r="I176" s="79"/>
      <c r="J176" s="58"/>
      <c r="K176" s="58"/>
      <c r="L176" s="80"/>
      <c r="M176" s="80"/>
      <c r="N176" s="80"/>
      <c r="O176" s="80"/>
    </row>
    <row r="177" spans="1:46" ht="14.25" customHeight="1" x14ac:dyDescent="0.25">
      <c r="A177" s="81" t="s">
        <v>41</v>
      </c>
      <c r="B177" s="82">
        <f>B175*B176</f>
        <v>0.30250000000000005</v>
      </c>
      <c r="C177" s="83"/>
      <c r="D177" s="84"/>
      <c r="E177" s="84"/>
      <c r="F177" s="64"/>
      <c r="H177" s="69"/>
      <c r="I177" s="85"/>
      <c r="J177" s="86"/>
      <c r="K177" s="86"/>
    </row>
    <row r="178" spans="1:46" ht="14.25" customHeight="1" x14ac:dyDescent="0.25">
      <c r="H178" s="69"/>
      <c r="I178" s="85"/>
      <c r="J178" s="86"/>
      <c r="K178" s="86"/>
      <c r="L178" s="87"/>
      <c r="P178" s="88" t="s">
        <v>42</v>
      </c>
    </row>
    <row r="179" spans="1:46" ht="14.25" customHeight="1" x14ac:dyDescent="0.25">
      <c r="C179" s="33"/>
      <c r="D179" s="89"/>
      <c r="E179" s="89"/>
      <c r="L179" s="87"/>
      <c r="P179" s="88"/>
      <c r="Q179" s="267" t="s">
        <v>43</v>
      </c>
      <c r="R179" s="268"/>
      <c r="S179" s="268"/>
      <c r="T179" s="268"/>
      <c r="U179" s="268"/>
      <c r="V179" s="268"/>
      <c r="W179" s="268"/>
      <c r="X179" s="268"/>
      <c r="Y179" s="268"/>
      <c r="Z179" s="268"/>
      <c r="AA179" s="268"/>
      <c r="AB179" s="268"/>
      <c r="AC179" s="268"/>
      <c r="AD179" s="268"/>
      <c r="AE179" s="268"/>
      <c r="AF179" s="268"/>
      <c r="AG179" s="268"/>
      <c r="AH179" s="268"/>
      <c r="AI179" s="268"/>
      <c r="AJ179" s="268"/>
      <c r="AK179" s="268"/>
      <c r="AL179" s="268"/>
      <c r="AM179" s="268"/>
      <c r="AN179" s="268"/>
      <c r="AO179" s="268"/>
      <c r="AP179" s="268"/>
      <c r="AQ179" s="268"/>
      <c r="AR179" s="268"/>
      <c r="AS179" s="268"/>
      <c r="AT179" s="268"/>
    </row>
    <row r="180" spans="1:46" ht="14.25" customHeight="1" x14ac:dyDescent="0.25">
      <c r="A180" s="90" t="s">
        <v>44</v>
      </c>
      <c r="B180" s="91" t="s">
        <v>45</v>
      </c>
      <c r="C180" s="91" t="s">
        <v>16</v>
      </c>
      <c r="D180" s="92" t="s">
        <v>17</v>
      </c>
      <c r="E180" s="92" t="s">
        <v>46</v>
      </c>
      <c r="F180" s="91" t="s">
        <v>47</v>
      </c>
      <c r="G180" s="91" t="s">
        <v>48</v>
      </c>
      <c r="H180" s="93" t="s">
        <v>18</v>
      </c>
      <c r="I180" s="92" t="s">
        <v>19</v>
      </c>
      <c r="J180" s="92" t="s">
        <v>49</v>
      </c>
      <c r="K180" s="92" t="s">
        <v>50</v>
      </c>
      <c r="L180" s="259" t="s">
        <v>20</v>
      </c>
      <c r="M180" s="260"/>
      <c r="N180" s="261"/>
      <c r="Q180" s="94">
        <v>1</v>
      </c>
      <c r="R180" s="94">
        <v>2</v>
      </c>
      <c r="S180" s="94">
        <v>3</v>
      </c>
      <c r="T180" s="94">
        <v>4</v>
      </c>
      <c r="U180" s="94">
        <v>5</v>
      </c>
      <c r="V180" s="94">
        <v>6</v>
      </c>
      <c r="W180" s="94">
        <v>7</v>
      </c>
      <c r="X180" s="94">
        <v>8</v>
      </c>
      <c r="Y180" s="94">
        <v>9</v>
      </c>
      <c r="Z180" s="94">
        <v>10</v>
      </c>
      <c r="AA180" s="94">
        <v>11</v>
      </c>
      <c r="AB180" s="94">
        <v>12</v>
      </c>
      <c r="AC180" s="94">
        <v>13</v>
      </c>
      <c r="AD180" s="94">
        <v>14</v>
      </c>
      <c r="AE180" s="94">
        <v>15</v>
      </c>
      <c r="AF180" s="94">
        <v>16</v>
      </c>
      <c r="AG180" s="94">
        <v>17</v>
      </c>
      <c r="AH180" s="94">
        <v>18</v>
      </c>
      <c r="AI180" s="94">
        <v>19</v>
      </c>
      <c r="AJ180" s="94">
        <v>20</v>
      </c>
      <c r="AK180" s="94">
        <v>21</v>
      </c>
      <c r="AL180" s="94">
        <v>22</v>
      </c>
      <c r="AM180" s="94">
        <v>23</v>
      </c>
      <c r="AN180" s="94">
        <v>24</v>
      </c>
      <c r="AO180" s="94">
        <v>25</v>
      </c>
      <c r="AP180" s="94">
        <v>26</v>
      </c>
      <c r="AQ180" s="94">
        <v>27</v>
      </c>
      <c r="AR180" s="94">
        <v>28</v>
      </c>
      <c r="AS180" s="94">
        <v>29</v>
      </c>
      <c r="AT180" s="94">
        <v>30</v>
      </c>
    </row>
    <row r="181" spans="1:46" x14ac:dyDescent="0.25">
      <c r="A181" s="95" t="s">
        <v>0</v>
      </c>
      <c r="B181" s="96" t="s">
        <v>637</v>
      </c>
      <c r="C181" s="97" t="s">
        <v>141</v>
      </c>
      <c r="D181" s="98">
        <v>0.5</v>
      </c>
      <c r="E181" s="99">
        <v>65000</v>
      </c>
      <c r="F181" s="100"/>
      <c r="G181" s="100"/>
      <c r="H181" s="101">
        <f t="shared" ref="H181:H182" si="74">(D181*E181)*1.2</f>
        <v>39000</v>
      </c>
      <c r="I181" s="102">
        <v>1</v>
      </c>
      <c r="J181" s="102">
        <v>1</v>
      </c>
      <c r="K181" s="102">
        <v>1</v>
      </c>
      <c r="L181" s="286" t="s">
        <v>638</v>
      </c>
      <c r="M181" s="263"/>
      <c r="N181" s="258"/>
      <c r="P181" s="248" t="s">
        <v>51</v>
      </c>
      <c r="Q181" s="103">
        <f t="shared" ref="Q181:AT181" si="75">IF(Q$32&lt;$I181,0,IF(Q$32=$I181,$H181,IF(Q$32&gt;((($J181-1)*$K181)+$I181),0,IF(ROUND((Q$32-$I181)/$K181,0)=ROUND((Q$32-$I181)/$K181,1),$H181,0))))</f>
        <v>39000</v>
      </c>
      <c r="R181" s="104">
        <f t="shared" si="75"/>
        <v>0</v>
      </c>
      <c r="S181" s="104">
        <f t="shared" si="75"/>
        <v>0</v>
      </c>
      <c r="T181" s="104">
        <f t="shared" si="75"/>
        <v>0</v>
      </c>
      <c r="U181" s="104">
        <f t="shared" si="75"/>
        <v>0</v>
      </c>
      <c r="V181" s="104">
        <f t="shared" si="75"/>
        <v>0</v>
      </c>
      <c r="W181" s="104">
        <f t="shared" si="75"/>
        <v>0</v>
      </c>
      <c r="X181" s="104">
        <f t="shared" si="75"/>
        <v>0</v>
      </c>
      <c r="Y181" s="104">
        <f t="shared" si="75"/>
        <v>0</v>
      </c>
      <c r="Z181" s="104">
        <f t="shared" si="75"/>
        <v>0</v>
      </c>
      <c r="AA181" s="104">
        <f t="shared" si="75"/>
        <v>0</v>
      </c>
      <c r="AB181" s="104">
        <f t="shared" si="75"/>
        <v>0</v>
      </c>
      <c r="AC181" s="104">
        <f t="shared" si="75"/>
        <v>0</v>
      </c>
      <c r="AD181" s="104">
        <f t="shared" si="75"/>
        <v>0</v>
      </c>
      <c r="AE181" s="104">
        <f t="shared" si="75"/>
        <v>0</v>
      </c>
      <c r="AF181" s="104">
        <f t="shared" si="75"/>
        <v>0</v>
      </c>
      <c r="AG181" s="104">
        <f t="shared" si="75"/>
        <v>0</v>
      </c>
      <c r="AH181" s="104">
        <f t="shared" si="75"/>
        <v>0</v>
      </c>
      <c r="AI181" s="104">
        <f t="shared" si="75"/>
        <v>0</v>
      </c>
      <c r="AJ181" s="104">
        <f t="shared" si="75"/>
        <v>0</v>
      </c>
      <c r="AK181" s="104">
        <f t="shared" si="75"/>
        <v>0</v>
      </c>
      <c r="AL181" s="104">
        <f t="shared" si="75"/>
        <v>0</v>
      </c>
      <c r="AM181" s="104">
        <f t="shared" si="75"/>
        <v>0</v>
      </c>
      <c r="AN181" s="104">
        <f t="shared" si="75"/>
        <v>0</v>
      </c>
      <c r="AO181" s="104">
        <f t="shared" si="75"/>
        <v>0</v>
      </c>
      <c r="AP181" s="104">
        <f t="shared" si="75"/>
        <v>0</v>
      </c>
      <c r="AQ181" s="104">
        <f t="shared" si="75"/>
        <v>0</v>
      </c>
      <c r="AR181" s="104">
        <f t="shared" si="75"/>
        <v>0</v>
      </c>
      <c r="AS181" s="104">
        <f t="shared" si="75"/>
        <v>0</v>
      </c>
      <c r="AT181" s="104">
        <f t="shared" si="75"/>
        <v>0</v>
      </c>
    </row>
    <row r="182" spans="1:46" ht="45.75" customHeight="1" x14ac:dyDescent="0.25">
      <c r="A182" s="105" t="s">
        <v>0</v>
      </c>
      <c r="B182" s="106" t="s">
        <v>639</v>
      </c>
      <c r="C182" s="107" t="s">
        <v>141</v>
      </c>
      <c r="D182" s="108">
        <v>0.5</v>
      </c>
      <c r="E182" s="109">
        <v>74173</v>
      </c>
      <c r="F182" s="110"/>
      <c r="G182" s="110"/>
      <c r="H182" s="111">
        <f t="shared" si="74"/>
        <v>44503.799999999996</v>
      </c>
      <c r="I182" s="112">
        <v>1</v>
      </c>
      <c r="J182" s="112">
        <v>5</v>
      </c>
      <c r="K182" s="112">
        <v>1</v>
      </c>
      <c r="L182" s="250" t="s">
        <v>640</v>
      </c>
      <c r="M182" s="251"/>
      <c r="N182" s="252"/>
      <c r="P182" s="249"/>
      <c r="Q182" s="103">
        <f t="shared" ref="Q182:AT182" si="76">IF(Q$32&lt;$I182,0,IF(Q$32=$I182,$H182,IF(Q$32&gt;((($J182-1)*$K182)+$I182),0,IF(ROUND((Q$32-$I182)/$K182,0)=ROUND((Q$32-$I182)/$K182,1),$H182,0))))</f>
        <v>44503.799999999996</v>
      </c>
      <c r="R182" s="103">
        <f t="shared" si="76"/>
        <v>44503.799999999996</v>
      </c>
      <c r="S182" s="103">
        <f t="shared" si="76"/>
        <v>44503.799999999996</v>
      </c>
      <c r="T182" s="103">
        <f t="shared" si="76"/>
        <v>44503.799999999996</v>
      </c>
      <c r="U182" s="103">
        <f t="shared" si="76"/>
        <v>44503.799999999996</v>
      </c>
      <c r="V182" s="104">
        <f t="shared" si="76"/>
        <v>0</v>
      </c>
      <c r="W182" s="104">
        <f t="shared" si="76"/>
        <v>0</v>
      </c>
      <c r="X182" s="104">
        <f t="shared" si="76"/>
        <v>0</v>
      </c>
      <c r="Y182" s="104">
        <f t="shared" si="76"/>
        <v>0</v>
      </c>
      <c r="Z182" s="104">
        <f t="shared" si="76"/>
        <v>0</v>
      </c>
      <c r="AA182" s="104">
        <f t="shared" si="76"/>
        <v>0</v>
      </c>
      <c r="AB182" s="104">
        <f t="shared" si="76"/>
        <v>0</v>
      </c>
      <c r="AC182" s="104">
        <f t="shared" si="76"/>
        <v>0</v>
      </c>
      <c r="AD182" s="104">
        <f t="shared" si="76"/>
        <v>0</v>
      </c>
      <c r="AE182" s="104">
        <f t="shared" si="76"/>
        <v>0</v>
      </c>
      <c r="AF182" s="104">
        <f t="shared" si="76"/>
        <v>0</v>
      </c>
      <c r="AG182" s="104">
        <f t="shared" si="76"/>
        <v>0</v>
      </c>
      <c r="AH182" s="104">
        <f t="shared" si="76"/>
        <v>0</v>
      </c>
      <c r="AI182" s="104">
        <f t="shared" si="76"/>
        <v>0</v>
      </c>
      <c r="AJ182" s="104">
        <f t="shared" si="76"/>
        <v>0</v>
      </c>
      <c r="AK182" s="104">
        <f t="shared" si="76"/>
        <v>0</v>
      </c>
      <c r="AL182" s="104">
        <f t="shared" si="76"/>
        <v>0</v>
      </c>
      <c r="AM182" s="104">
        <f t="shared" si="76"/>
        <v>0</v>
      </c>
      <c r="AN182" s="104">
        <f t="shared" si="76"/>
        <v>0</v>
      </c>
      <c r="AO182" s="104">
        <f t="shared" si="76"/>
        <v>0</v>
      </c>
      <c r="AP182" s="104">
        <f t="shared" si="76"/>
        <v>0</v>
      </c>
      <c r="AQ182" s="104">
        <f t="shared" si="76"/>
        <v>0</v>
      </c>
      <c r="AR182" s="104">
        <f t="shared" si="76"/>
        <v>0</v>
      </c>
      <c r="AS182" s="104">
        <f t="shared" si="76"/>
        <v>0</v>
      </c>
      <c r="AT182" s="104">
        <f t="shared" si="76"/>
        <v>0</v>
      </c>
    </row>
    <row r="183" spans="1:46" ht="52.5" customHeight="1" x14ac:dyDescent="0.25">
      <c r="A183" s="105" t="s">
        <v>12</v>
      </c>
      <c r="B183" s="106" t="s">
        <v>641</v>
      </c>
      <c r="C183" s="107" t="s">
        <v>642</v>
      </c>
      <c r="D183" s="108">
        <v>1</v>
      </c>
      <c r="E183" s="109">
        <v>25000</v>
      </c>
      <c r="F183" s="113"/>
      <c r="G183" s="113"/>
      <c r="H183" s="111">
        <f t="shared" ref="H183:H196" si="77">D183*E183</f>
        <v>25000</v>
      </c>
      <c r="I183" s="112">
        <v>1</v>
      </c>
      <c r="J183" s="112">
        <v>3</v>
      </c>
      <c r="K183" s="112">
        <v>2</v>
      </c>
      <c r="L183" s="250" t="s">
        <v>643</v>
      </c>
      <c r="M183" s="251"/>
      <c r="N183" s="252"/>
      <c r="P183" s="249"/>
      <c r="Q183" s="103">
        <f t="shared" ref="Q183:AT183" si="78">IF(Q$32&lt;$I183,0,IF(Q$32=$I183,$H183,IF(Q$32&gt;((($J183-1)*$K183)+$I183),0,IF(ROUND((Q$32-$I183)/$K183,0)=ROUND((Q$32-$I183)/$K183,1),$H183,0))))</f>
        <v>25000</v>
      </c>
      <c r="R183" s="104">
        <f t="shared" si="78"/>
        <v>0</v>
      </c>
      <c r="S183" s="103">
        <f t="shared" si="78"/>
        <v>25000</v>
      </c>
      <c r="T183" s="104">
        <f t="shared" si="78"/>
        <v>0</v>
      </c>
      <c r="U183" s="103">
        <f t="shared" si="78"/>
        <v>25000</v>
      </c>
      <c r="V183" s="104">
        <f t="shared" si="78"/>
        <v>0</v>
      </c>
      <c r="W183" s="104">
        <f t="shared" si="78"/>
        <v>0</v>
      </c>
      <c r="X183" s="104">
        <f t="shared" si="78"/>
        <v>0</v>
      </c>
      <c r="Y183" s="104">
        <f t="shared" si="78"/>
        <v>0</v>
      </c>
      <c r="Z183" s="104">
        <f t="shared" si="78"/>
        <v>0</v>
      </c>
      <c r="AA183" s="104">
        <f t="shared" si="78"/>
        <v>0</v>
      </c>
      <c r="AB183" s="104">
        <f t="shared" si="78"/>
        <v>0</v>
      </c>
      <c r="AC183" s="104">
        <f t="shared" si="78"/>
        <v>0</v>
      </c>
      <c r="AD183" s="104">
        <f t="shared" si="78"/>
        <v>0</v>
      </c>
      <c r="AE183" s="104">
        <f t="shared" si="78"/>
        <v>0</v>
      </c>
      <c r="AF183" s="104">
        <f t="shared" si="78"/>
        <v>0</v>
      </c>
      <c r="AG183" s="104">
        <f t="shared" si="78"/>
        <v>0</v>
      </c>
      <c r="AH183" s="104">
        <f t="shared" si="78"/>
        <v>0</v>
      </c>
      <c r="AI183" s="104">
        <f t="shared" si="78"/>
        <v>0</v>
      </c>
      <c r="AJ183" s="104">
        <f t="shared" si="78"/>
        <v>0</v>
      </c>
      <c r="AK183" s="104">
        <f t="shared" si="78"/>
        <v>0</v>
      </c>
      <c r="AL183" s="104">
        <f t="shared" si="78"/>
        <v>0</v>
      </c>
      <c r="AM183" s="104">
        <f t="shared" si="78"/>
        <v>0</v>
      </c>
      <c r="AN183" s="104">
        <f t="shared" si="78"/>
        <v>0</v>
      </c>
      <c r="AO183" s="104">
        <f t="shared" si="78"/>
        <v>0</v>
      </c>
      <c r="AP183" s="104">
        <f t="shared" si="78"/>
        <v>0</v>
      </c>
      <c r="AQ183" s="104">
        <f t="shared" si="78"/>
        <v>0</v>
      </c>
      <c r="AR183" s="104">
        <f t="shared" si="78"/>
        <v>0</v>
      </c>
      <c r="AS183" s="104">
        <f t="shared" si="78"/>
        <v>0</v>
      </c>
      <c r="AT183" s="104">
        <f t="shared" si="78"/>
        <v>0</v>
      </c>
    </row>
    <row r="184" spans="1:46" ht="30" customHeight="1" x14ac:dyDescent="0.25">
      <c r="A184" s="105" t="s">
        <v>12</v>
      </c>
      <c r="B184" s="106" t="s">
        <v>568</v>
      </c>
      <c r="C184" s="107" t="s">
        <v>248</v>
      </c>
      <c r="D184" s="108">
        <v>1</v>
      </c>
      <c r="E184" s="114">
        <v>5000</v>
      </c>
      <c r="F184" s="113"/>
      <c r="G184" s="113"/>
      <c r="H184" s="111">
        <f t="shared" si="77"/>
        <v>5000</v>
      </c>
      <c r="I184" s="112">
        <v>1</v>
      </c>
      <c r="J184" s="112">
        <v>3</v>
      </c>
      <c r="K184" s="112">
        <v>2</v>
      </c>
      <c r="L184" s="250" t="s">
        <v>644</v>
      </c>
      <c r="M184" s="251"/>
      <c r="N184" s="252"/>
      <c r="P184" s="249"/>
      <c r="Q184" s="103">
        <f t="shared" ref="Q184:AT184" si="79">IF(Q$32&lt;$I184,0,IF(Q$32=$I184,$H184,IF(Q$32&gt;((($J184-1)*$K184)+$I184),0,IF(ROUND((Q$32-$I184)/$K184,0)=ROUND((Q$32-$I184)/$K184,1),$H184,0))))</f>
        <v>5000</v>
      </c>
      <c r="R184" s="104">
        <f t="shared" si="79"/>
        <v>0</v>
      </c>
      <c r="S184" s="103">
        <f t="shared" si="79"/>
        <v>5000</v>
      </c>
      <c r="T184" s="104">
        <f t="shared" si="79"/>
        <v>0</v>
      </c>
      <c r="U184" s="103">
        <f t="shared" si="79"/>
        <v>5000</v>
      </c>
      <c r="V184" s="104">
        <f t="shared" si="79"/>
        <v>0</v>
      </c>
      <c r="W184" s="104">
        <f t="shared" si="79"/>
        <v>0</v>
      </c>
      <c r="X184" s="104">
        <f t="shared" si="79"/>
        <v>0</v>
      </c>
      <c r="Y184" s="104">
        <f t="shared" si="79"/>
        <v>0</v>
      </c>
      <c r="Z184" s="104">
        <f t="shared" si="79"/>
        <v>0</v>
      </c>
      <c r="AA184" s="104">
        <f t="shared" si="79"/>
        <v>0</v>
      </c>
      <c r="AB184" s="104">
        <f t="shared" si="79"/>
        <v>0</v>
      </c>
      <c r="AC184" s="104">
        <f t="shared" si="79"/>
        <v>0</v>
      </c>
      <c r="AD184" s="104">
        <f t="shared" si="79"/>
        <v>0</v>
      </c>
      <c r="AE184" s="104">
        <f t="shared" si="79"/>
        <v>0</v>
      </c>
      <c r="AF184" s="104">
        <f t="shared" si="79"/>
        <v>0</v>
      </c>
      <c r="AG184" s="104">
        <f t="shared" si="79"/>
        <v>0</v>
      </c>
      <c r="AH184" s="104">
        <f t="shared" si="79"/>
        <v>0</v>
      </c>
      <c r="AI184" s="104">
        <f t="shared" si="79"/>
        <v>0</v>
      </c>
      <c r="AJ184" s="104">
        <f t="shared" si="79"/>
        <v>0</v>
      </c>
      <c r="AK184" s="104">
        <f t="shared" si="79"/>
        <v>0</v>
      </c>
      <c r="AL184" s="104">
        <f t="shared" si="79"/>
        <v>0</v>
      </c>
      <c r="AM184" s="104">
        <f t="shared" si="79"/>
        <v>0</v>
      </c>
      <c r="AN184" s="104">
        <f t="shared" si="79"/>
        <v>0</v>
      </c>
      <c r="AO184" s="104">
        <f t="shared" si="79"/>
        <v>0</v>
      </c>
      <c r="AP184" s="104">
        <f t="shared" si="79"/>
        <v>0</v>
      </c>
      <c r="AQ184" s="104">
        <f t="shared" si="79"/>
        <v>0</v>
      </c>
      <c r="AR184" s="104">
        <f t="shared" si="79"/>
        <v>0</v>
      </c>
      <c r="AS184" s="104">
        <f t="shared" si="79"/>
        <v>0</v>
      </c>
      <c r="AT184" s="104">
        <f t="shared" si="79"/>
        <v>0</v>
      </c>
    </row>
    <row r="185" spans="1:46" ht="30" hidden="1" customHeight="1" x14ac:dyDescent="0.25">
      <c r="A185" s="105"/>
      <c r="B185" s="106"/>
      <c r="C185" s="107"/>
      <c r="D185" s="108"/>
      <c r="E185" s="109"/>
      <c r="F185" s="113"/>
      <c r="G185" s="113"/>
      <c r="H185" s="111">
        <f t="shared" si="77"/>
        <v>0</v>
      </c>
      <c r="I185" s="112"/>
      <c r="J185" s="112"/>
      <c r="K185" s="112"/>
      <c r="L185" s="250"/>
      <c r="M185" s="251"/>
      <c r="N185" s="252"/>
      <c r="P185" s="249"/>
      <c r="Q185" s="104">
        <f t="shared" ref="Q185:AT185" si="80">IF(Q$32&lt;$I185,0,IF(Q$32=$I185,$H185,IF(Q$32&gt;((($J185-1)*$K185)+$I185),0,IF(ROUND((Q$32-$I185)/$K185,0)=ROUND((Q$32-$I185)/$K185,1),$H185,0))))</f>
        <v>0</v>
      </c>
      <c r="R185" s="104">
        <f t="shared" si="80"/>
        <v>0</v>
      </c>
      <c r="S185" s="104">
        <f t="shared" si="80"/>
        <v>0</v>
      </c>
      <c r="T185" s="104">
        <f t="shared" si="80"/>
        <v>0</v>
      </c>
      <c r="U185" s="104">
        <f t="shared" si="80"/>
        <v>0</v>
      </c>
      <c r="V185" s="104">
        <f t="shared" si="80"/>
        <v>0</v>
      </c>
      <c r="W185" s="104">
        <f t="shared" si="80"/>
        <v>0</v>
      </c>
      <c r="X185" s="104">
        <f t="shared" si="80"/>
        <v>0</v>
      </c>
      <c r="Y185" s="104">
        <f t="shared" si="80"/>
        <v>0</v>
      </c>
      <c r="Z185" s="104">
        <f t="shared" si="80"/>
        <v>0</v>
      </c>
      <c r="AA185" s="104">
        <f t="shared" si="80"/>
        <v>0</v>
      </c>
      <c r="AB185" s="104">
        <f t="shared" si="80"/>
        <v>0</v>
      </c>
      <c r="AC185" s="104">
        <f t="shared" si="80"/>
        <v>0</v>
      </c>
      <c r="AD185" s="104">
        <f t="shared" si="80"/>
        <v>0</v>
      </c>
      <c r="AE185" s="104">
        <f t="shared" si="80"/>
        <v>0</v>
      </c>
      <c r="AF185" s="104">
        <f t="shared" si="80"/>
        <v>0</v>
      </c>
      <c r="AG185" s="104">
        <f t="shared" si="80"/>
        <v>0</v>
      </c>
      <c r="AH185" s="104">
        <f t="shared" si="80"/>
        <v>0</v>
      </c>
      <c r="AI185" s="104">
        <f t="shared" si="80"/>
        <v>0</v>
      </c>
      <c r="AJ185" s="104">
        <f t="shared" si="80"/>
        <v>0</v>
      </c>
      <c r="AK185" s="104">
        <f t="shared" si="80"/>
        <v>0</v>
      </c>
      <c r="AL185" s="104">
        <f t="shared" si="80"/>
        <v>0</v>
      </c>
      <c r="AM185" s="104">
        <f t="shared" si="80"/>
        <v>0</v>
      </c>
      <c r="AN185" s="104">
        <f t="shared" si="80"/>
        <v>0</v>
      </c>
      <c r="AO185" s="104">
        <f t="shared" si="80"/>
        <v>0</v>
      </c>
      <c r="AP185" s="104">
        <f t="shared" si="80"/>
        <v>0</v>
      </c>
      <c r="AQ185" s="104">
        <f t="shared" si="80"/>
        <v>0</v>
      </c>
      <c r="AR185" s="104">
        <f t="shared" si="80"/>
        <v>0</v>
      </c>
      <c r="AS185" s="104">
        <f t="shared" si="80"/>
        <v>0</v>
      </c>
      <c r="AT185" s="104">
        <f t="shared" si="80"/>
        <v>0</v>
      </c>
    </row>
    <row r="186" spans="1:46" ht="30" hidden="1" customHeight="1" x14ac:dyDescent="0.25">
      <c r="A186" s="105"/>
      <c r="B186" s="106"/>
      <c r="C186" s="107"/>
      <c r="D186" s="108"/>
      <c r="E186" s="114"/>
      <c r="F186" s="113"/>
      <c r="G186" s="113"/>
      <c r="H186" s="111">
        <f t="shared" si="77"/>
        <v>0</v>
      </c>
      <c r="I186" s="112"/>
      <c r="J186" s="112"/>
      <c r="K186" s="112"/>
      <c r="L186" s="250"/>
      <c r="M186" s="251"/>
      <c r="N186" s="252"/>
      <c r="P186" s="249"/>
      <c r="Q186" s="104">
        <f t="shared" ref="Q186:AT186" si="81">IF(Q$32&lt;$I186,0,IF(Q$32=$I186,$H186,IF(Q$32&gt;((($J186-1)*$K186)+$I186),0,IF(ROUND((Q$32-$I186)/$K186,0)=ROUND((Q$32-$I186)/$K186,1),$H186,0))))</f>
        <v>0</v>
      </c>
      <c r="R186" s="104">
        <f t="shared" si="81"/>
        <v>0</v>
      </c>
      <c r="S186" s="104">
        <f t="shared" si="81"/>
        <v>0</v>
      </c>
      <c r="T186" s="104">
        <f t="shared" si="81"/>
        <v>0</v>
      </c>
      <c r="U186" s="104">
        <f t="shared" si="81"/>
        <v>0</v>
      </c>
      <c r="V186" s="104">
        <f t="shared" si="81"/>
        <v>0</v>
      </c>
      <c r="W186" s="104">
        <f t="shared" si="81"/>
        <v>0</v>
      </c>
      <c r="X186" s="104">
        <f t="shared" si="81"/>
        <v>0</v>
      </c>
      <c r="Y186" s="104">
        <f t="shared" si="81"/>
        <v>0</v>
      </c>
      <c r="Z186" s="104">
        <f t="shared" si="81"/>
        <v>0</v>
      </c>
      <c r="AA186" s="104">
        <f t="shared" si="81"/>
        <v>0</v>
      </c>
      <c r="AB186" s="104">
        <f t="shared" si="81"/>
        <v>0</v>
      </c>
      <c r="AC186" s="104">
        <f t="shared" si="81"/>
        <v>0</v>
      </c>
      <c r="AD186" s="104">
        <f t="shared" si="81"/>
        <v>0</v>
      </c>
      <c r="AE186" s="104">
        <f t="shared" si="81"/>
        <v>0</v>
      </c>
      <c r="AF186" s="104">
        <f t="shared" si="81"/>
        <v>0</v>
      </c>
      <c r="AG186" s="104">
        <f t="shared" si="81"/>
        <v>0</v>
      </c>
      <c r="AH186" s="104">
        <f t="shared" si="81"/>
        <v>0</v>
      </c>
      <c r="AI186" s="104">
        <f t="shared" si="81"/>
        <v>0</v>
      </c>
      <c r="AJ186" s="104">
        <f t="shared" si="81"/>
        <v>0</v>
      </c>
      <c r="AK186" s="104">
        <f t="shared" si="81"/>
        <v>0</v>
      </c>
      <c r="AL186" s="104">
        <f t="shared" si="81"/>
        <v>0</v>
      </c>
      <c r="AM186" s="104">
        <f t="shared" si="81"/>
        <v>0</v>
      </c>
      <c r="AN186" s="104">
        <f t="shared" si="81"/>
        <v>0</v>
      </c>
      <c r="AO186" s="104">
        <f t="shared" si="81"/>
        <v>0</v>
      </c>
      <c r="AP186" s="104">
        <f t="shared" si="81"/>
        <v>0</v>
      </c>
      <c r="AQ186" s="104">
        <f t="shared" si="81"/>
        <v>0</v>
      </c>
      <c r="AR186" s="104">
        <f t="shared" si="81"/>
        <v>0</v>
      </c>
      <c r="AS186" s="104">
        <f t="shared" si="81"/>
        <v>0</v>
      </c>
      <c r="AT186" s="104">
        <f t="shared" si="81"/>
        <v>0</v>
      </c>
    </row>
    <row r="187" spans="1:46" ht="30" hidden="1" customHeight="1" x14ac:dyDescent="0.25">
      <c r="A187" s="105"/>
      <c r="B187" s="106"/>
      <c r="C187" s="107"/>
      <c r="D187" s="108"/>
      <c r="E187" s="108"/>
      <c r="F187" s="113"/>
      <c r="G187" s="113"/>
      <c r="H187" s="111">
        <f t="shared" si="77"/>
        <v>0</v>
      </c>
      <c r="I187" s="112"/>
      <c r="J187" s="112"/>
      <c r="K187" s="112"/>
      <c r="L187" s="250"/>
      <c r="M187" s="251"/>
      <c r="N187" s="252"/>
      <c r="P187" s="249"/>
      <c r="Q187" s="104">
        <f t="shared" ref="Q187:AT187" si="82">IF(Q$32&lt;$I187,0,IF(Q$32=$I187,$H187,IF(Q$32&gt;((($J187-1)*$K187)+$I187),0,IF(ROUND((Q$32-$I187)/$K187,0)=ROUND((Q$32-$I187)/$K187,1),$H187,0))))</f>
        <v>0</v>
      </c>
      <c r="R187" s="104">
        <f t="shared" si="82"/>
        <v>0</v>
      </c>
      <c r="S187" s="104">
        <f t="shared" si="82"/>
        <v>0</v>
      </c>
      <c r="T187" s="104">
        <f t="shared" si="82"/>
        <v>0</v>
      </c>
      <c r="U187" s="104">
        <f t="shared" si="82"/>
        <v>0</v>
      </c>
      <c r="V187" s="104">
        <f t="shared" si="82"/>
        <v>0</v>
      </c>
      <c r="W187" s="104">
        <f t="shared" si="82"/>
        <v>0</v>
      </c>
      <c r="X187" s="104">
        <f t="shared" si="82"/>
        <v>0</v>
      </c>
      <c r="Y187" s="104">
        <f t="shared" si="82"/>
        <v>0</v>
      </c>
      <c r="Z187" s="104">
        <f t="shared" si="82"/>
        <v>0</v>
      </c>
      <c r="AA187" s="104">
        <f t="shared" si="82"/>
        <v>0</v>
      </c>
      <c r="AB187" s="104">
        <f t="shared" si="82"/>
        <v>0</v>
      </c>
      <c r="AC187" s="104">
        <f t="shared" si="82"/>
        <v>0</v>
      </c>
      <c r="AD187" s="104">
        <f t="shared" si="82"/>
        <v>0</v>
      </c>
      <c r="AE187" s="104">
        <f t="shared" si="82"/>
        <v>0</v>
      </c>
      <c r="AF187" s="104">
        <f t="shared" si="82"/>
        <v>0</v>
      </c>
      <c r="AG187" s="104">
        <f t="shared" si="82"/>
        <v>0</v>
      </c>
      <c r="AH187" s="104">
        <f t="shared" si="82"/>
        <v>0</v>
      </c>
      <c r="AI187" s="104">
        <f t="shared" si="82"/>
        <v>0</v>
      </c>
      <c r="AJ187" s="104">
        <f t="shared" si="82"/>
        <v>0</v>
      </c>
      <c r="AK187" s="104">
        <f t="shared" si="82"/>
        <v>0</v>
      </c>
      <c r="AL187" s="104">
        <f t="shared" si="82"/>
        <v>0</v>
      </c>
      <c r="AM187" s="104">
        <f t="shared" si="82"/>
        <v>0</v>
      </c>
      <c r="AN187" s="104">
        <f t="shared" si="82"/>
        <v>0</v>
      </c>
      <c r="AO187" s="104">
        <f t="shared" si="82"/>
        <v>0</v>
      </c>
      <c r="AP187" s="104">
        <f t="shared" si="82"/>
        <v>0</v>
      </c>
      <c r="AQ187" s="104">
        <f t="shared" si="82"/>
        <v>0</v>
      </c>
      <c r="AR187" s="104">
        <f t="shared" si="82"/>
        <v>0</v>
      </c>
      <c r="AS187" s="104">
        <f t="shared" si="82"/>
        <v>0</v>
      </c>
      <c r="AT187" s="104">
        <f t="shared" si="82"/>
        <v>0</v>
      </c>
    </row>
    <row r="188" spans="1:46" ht="30" hidden="1" customHeight="1" x14ac:dyDescent="0.25">
      <c r="A188" s="115"/>
      <c r="B188" s="106"/>
      <c r="C188" s="107"/>
      <c r="D188" s="108"/>
      <c r="E188" s="108"/>
      <c r="F188" s="113"/>
      <c r="G188" s="113"/>
      <c r="H188" s="111">
        <f t="shared" si="77"/>
        <v>0</v>
      </c>
      <c r="I188" s="112"/>
      <c r="J188" s="112"/>
      <c r="K188" s="112"/>
      <c r="L188" s="250"/>
      <c r="M188" s="251"/>
      <c r="N188" s="252"/>
      <c r="P188" s="249"/>
      <c r="Q188" s="104">
        <f t="shared" ref="Q188:AT188" si="83">IF(Q$32&lt;$I188,0,IF(Q$32=$I188,$H188,IF(Q$32&gt;((($J188-1)*$K188)+$I188),0,IF(ROUND((Q$32-$I188)/$K188,0)=ROUND((Q$32-$I188)/$K188,1),$H188,0))))</f>
        <v>0</v>
      </c>
      <c r="R188" s="104">
        <f t="shared" si="83"/>
        <v>0</v>
      </c>
      <c r="S188" s="104">
        <f t="shared" si="83"/>
        <v>0</v>
      </c>
      <c r="T188" s="104">
        <f t="shared" si="83"/>
        <v>0</v>
      </c>
      <c r="U188" s="104">
        <f t="shared" si="83"/>
        <v>0</v>
      </c>
      <c r="V188" s="104">
        <f t="shared" si="83"/>
        <v>0</v>
      </c>
      <c r="W188" s="104">
        <f t="shared" si="83"/>
        <v>0</v>
      </c>
      <c r="X188" s="104">
        <f t="shared" si="83"/>
        <v>0</v>
      </c>
      <c r="Y188" s="104">
        <f t="shared" si="83"/>
        <v>0</v>
      </c>
      <c r="Z188" s="104">
        <f t="shared" si="83"/>
        <v>0</v>
      </c>
      <c r="AA188" s="104">
        <f t="shared" si="83"/>
        <v>0</v>
      </c>
      <c r="AB188" s="104">
        <f t="shared" si="83"/>
        <v>0</v>
      </c>
      <c r="AC188" s="104">
        <f t="shared" si="83"/>
        <v>0</v>
      </c>
      <c r="AD188" s="104">
        <f t="shared" si="83"/>
        <v>0</v>
      </c>
      <c r="AE188" s="104">
        <f t="shared" si="83"/>
        <v>0</v>
      </c>
      <c r="AF188" s="104">
        <f t="shared" si="83"/>
        <v>0</v>
      </c>
      <c r="AG188" s="104">
        <f t="shared" si="83"/>
        <v>0</v>
      </c>
      <c r="AH188" s="104">
        <f t="shared" si="83"/>
        <v>0</v>
      </c>
      <c r="AI188" s="104">
        <f t="shared" si="83"/>
        <v>0</v>
      </c>
      <c r="AJ188" s="104">
        <f t="shared" si="83"/>
        <v>0</v>
      </c>
      <c r="AK188" s="104">
        <f t="shared" si="83"/>
        <v>0</v>
      </c>
      <c r="AL188" s="104">
        <f t="shared" si="83"/>
        <v>0</v>
      </c>
      <c r="AM188" s="104">
        <f t="shared" si="83"/>
        <v>0</v>
      </c>
      <c r="AN188" s="104">
        <f t="shared" si="83"/>
        <v>0</v>
      </c>
      <c r="AO188" s="104">
        <f t="shared" si="83"/>
        <v>0</v>
      </c>
      <c r="AP188" s="104">
        <f t="shared" si="83"/>
        <v>0</v>
      </c>
      <c r="AQ188" s="104">
        <f t="shared" si="83"/>
        <v>0</v>
      </c>
      <c r="AR188" s="104">
        <f t="shared" si="83"/>
        <v>0</v>
      </c>
      <c r="AS188" s="104">
        <f t="shared" si="83"/>
        <v>0</v>
      </c>
      <c r="AT188" s="104">
        <f t="shared" si="83"/>
        <v>0</v>
      </c>
    </row>
    <row r="189" spans="1:46" ht="30" hidden="1" customHeight="1" x14ac:dyDescent="0.25">
      <c r="A189" s="105"/>
      <c r="B189" s="106"/>
      <c r="C189" s="107"/>
      <c r="D189" s="108"/>
      <c r="E189" s="116"/>
      <c r="F189" s="113"/>
      <c r="G189" s="113"/>
      <c r="H189" s="111">
        <f t="shared" si="77"/>
        <v>0</v>
      </c>
      <c r="I189" s="112"/>
      <c r="J189" s="112"/>
      <c r="K189" s="112"/>
      <c r="L189" s="250"/>
      <c r="M189" s="251"/>
      <c r="N189" s="252"/>
      <c r="P189" s="249"/>
      <c r="Q189" s="104">
        <f t="shared" ref="Q189:AT189" si="84">IF(Q$32&lt;$I189,0,IF(Q$32=$I189,$H189,IF(Q$32&gt;((($J189-1)*$K189)+$I189),0,IF(ROUND((Q$32-$I189)/$K189,0)=ROUND((Q$32-$I189)/$K189,1),$H189,0))))</f>
        <v>0</v>
      </c>
      <c r="R189" s="104">
        <f t="shared" si="84"/>
        <v>0</v>
      </c>
      <c r="S189" s="104">
        <f t="shared" si="84"/>
        <v>0</v>
      </c>
      <c r="T189" s="104">
        <f t="shared" si="84"/>
        <v>0</v>
      </c>
      <c r="U189" s="104">
        <f t="shared" si="84"/>
        <v>0</v>
      </c>
      <c r="V189" s="104">
        <f t="shared" si="84"/>
        <v>0</v>
      </c>
      <c r="W189" s="104">
        <f t="shared" si="84"/>
        <v>0</v>
      </c>
      <c r="X189" s="104">
        <f t="shared" si="84"/>
        <v>0</v>
      </c>
      <c r="Y189" s="104">
        <f t="shared" si="84"/>
        <v>0</v>
      </c>
      <c r="Z189" s="104">
        <f t="shared" si="84"/>
        <v>0</v>
      </c>
      <c r="AA189" s="104">
        <f t="shared" si="84"/>
        <v>0</v>
      </c>
      <c r="AB189" s="104">
        <f t="shared" si="84"/>
        <v>0</v>
      </c>
      <c r="AC189" s="104">
        <f t="shared" si="84"/>
        <v>0</v>
      </c>
      <c r="AD189" s="104">
        <f t="shared" si="84"/>
        <v>0</v>
      </c>
      <c r="AE189" s="104">
        <f t="shared" si="84"/>
        <v>0</v>
      </c>
      <c r="AF189" s="104">
        <f t="shared" si="84"/>
        <v>0</v>
      </c>
      <c r="AG189" s="104">
        <f t="shared" si="84"/>
        <v>0</v>
      </c>
      <c r="AH189" s="104">
        <f t="shared" si="84"/>
        <v>0</v>
      </c>
      <c r="AI189" s="104">
        <f t="shared" si="84"/>
        <v>0</v>
      </c>
      <c r="AJ189" s="104">
        <f t="shared" si="84"/>
        <v>0</v>
      </c>
      <c r="AK189" s="104">
        <f t="shared" si="84"/>
        <v>0</v>
      </c>
      <c r="AL189" s="104">
        <f t="shared" si="84"/>
        <v>0</v>
      </c>
      <c r="AM189" s="104">
        <f t="shared" si="84"/>
        <v>0</v>
      </c>
      <c r="AN189" s="104">
        <f t="shared" si="84"/>
        <v>0</v>
      </c>
      <c r="AO189" s="104">
        <f t="shared" si="84"/>
        <v>0</v>
      </c>
      <c r="AP189" s="104">
        <f t="shared" si="84"/>
        <v>0</v>
      </c>
      <c r="AQ189" s="104">
        <f t="shared" si="84"/>
        <v>0</v>
      </c>
      <c r="AR189" s="104">
        <f t="shared" si="84"/>
        <v>0</v>
      </c>
      <c r="AS189" s="104">
        <f t="shared" si="84"/>
        <v>0</v>
      </c>
      <c r="AT189" s="104">
        <f t="shared" si="84"/>
        <v>0</v>
      </c>
    </row>
    <row r="190" spans="1:46" ht="30" hidden="1" customHeight="1" x14ac:dyDescent="0.25">
      <c r="A190" s="105"/>
      <c r="B190" s="106"/>
      <c r="C190" s="107"/>
      <c r="D190" s="108"/>
      <c r="E190" s="108"/>
      <c r="F190" s="113"/>
      <c r="G190" s="113"/>
      <c r="H190" s="111">
        <f t="shared" si="77"/>
        <v>0</v>
      </c>
      <c r="I190" s="112"/>
      <c r="J190" s="112"/>
      <c r="K190" s="112"/>
      <c r="L190" s="250"/>
      <c r="M190" s="251"/>
      <c r="N190" s="252"/>
      <c r="P190" s="249"/>
      <c r="Q190" s="104">
        <f t="shared" ref="Q190:AT190" si="85">IF(Q$32&lt;$I190,0,IF(Q$32=$I190,$H190,IF(Q$32&gt;((($J190-1)*$K190)+$I190),0,IF(ROUND((Q$32-$I190)/$K190,0)=ROUND((Q$32-$I190)/$K190,1),$H190,0))))</f>
        <v>0</v>
      </c>
      <c r="R190" s="104">
        <f t="shared" si="85"/>
        <v>0</v>
      </c>
      <c r="S190" s="104">
        <f t="shared" si="85"/>
        <v>0</v>
      </c>
      <c r="T190" s="104">
        <f t="shared" si="85"/>
        <v>0</v>
      </c>
      <c r="U190" s="104">
        <f t="shared" si="85"/>
        <v>0</v>
      </c>
      <c r="V190" s="104">
        <f t="shared" si="85"/>
        <v>0</v>
      </c>
      <c r="W190" s="104">
        <f t="shared" si="85"/>
        <v>0</v>
      </c>
      <c r="X190" s="104">
        <f t="shared" si="85"/>
        <v>0</v>
      </c>
      <c r="Y190" s="104">
        <f t="shared" si="85"/>
        <v>0</v>
      </c>
      <c r="Z190" s="104">
        <f t="shared" si="85"/>
        <v>0</v>
      </c>
      <c r="AA190" s="104">
        <f t="shared" si="85"/>
        <v>0</v>
      </c>
      <c r="AB190" s="104">
        <f t="shared" si="85"/>
        <v>0</v>
      </c>
      <c r="AC190" s="104">
        <f t="shared" si="85"/>
        <v>0</v>
      </c>
      <c r="AD190" s="104">
        <f t="shared" si="85"/>
        <v>0</v>
      </c>
      <c r="AE190" s="104">
        <f t="shared" si="85"/>
        <v>0</v>
      </c>
      <c r="AF190" s="104">
        <f t="shared" si="85"/>
        <v>0</v>
      </c>
      <c r="AG190" s="104">
        <f t="shared" si="85"/>
        <v>0</v>
      </c>
      <c r="AH190" s="104">
        <f t="shared" si="85"/>
        <v>0</v>
      </c>
      <c r="AI190" s="104">
        <f t="shared" si="85"/>
        <v>0</v>
      </c>
      <c r="AJ190" s="104">
        <f t="shared" si="85"/>
        <v>0</v>
      </c>
      <c r="AK190" s="104">
        <f t="shared" si="85"/>
        <v>0</v>
      </c>
      <c r="AL190" s="104">
        <f t="shared" si="85"/>
        <v>0</v>
      </c>
      <c r="AM190" s="104">
        <f t="shared" si="85"/>
        <v>0</v>
      </c>
      <c r="AN190" s="104">
        <f t="shared" si="85"/>
        <v>0</v>
      </c>
      <c r="AO190" s="104">
        <f t="shared" si="85"/>
        <v>0</v>
      </c>
      <c r="AP190" s="104">
        <f t="shared" si="85"/>
        <v>0</v>
      </c>
      <c r="AQ190" s="104">
        <f t="shared" si="85"/>
        <v>0</v>
      </c>
      <c r="AR190" s="104">
        <f t="shared" si="85"/>
        <v>0</v>
      </c>
      <c r="AS190" s="104">
        <f t="shared" si="85"/>
        <v>0</v>
      </c>
      <c r="AT190" s="104">
        <f t="shared" si="85"/>
        <v>0</v>
      </c>
    </row>
    <row r="191" spans="1:46" ht="30" hidden="1" customHeight="1" x14ac:dyDescent="0.25">
      <c r="A191" s="105"/>
      <c r="B191" s="106"/>
      <c r="C191" s="107"/>
      <c r="D191" s="108"/>
      <c r="E191" s="108"/>
      <c r="F191" s="113"/>
      <c r="G191" s="113"/>
      <c r="H191" s="111">
        <f t="shared" si="77"/>
        <v>0</v>
      </c>
      <c r="I191" s="112"/>
      <c r="J191" s="112"/>
      <c r="K191" s="112"/>
      <c r="L191" s="250"/>
      <c r="M191" s="251"/>
      <c r="N191" s="252"/>
      <c r="P191" s="249"/>
      <c r="Q191" s="104">
        <f t="shared" ref="Q191:AT191" si="86">IF(Q$32&lt;$I191,0,IF(Q$32=$I191,$H191,IF(Q$32&gt;((($J191-1)*$K191)+$I191),0,IF(ROUND((Q$32-$I191)/$K191,0)=ROUND((Q$32-$I191)/$K191,1),$H191,0))))</f>
        <v>0</v>
      </c>
      <c r="R191" s="104">
        <f t="shared" si="86"/>
        <v>0</v>
      </c>
      <c r="S191" s="104">
        <f t="shared" si="86"/>
        <v>0</v>
      </c>
      <c r="T191" s="104">
        <f t="shared" si="86"/>
        <v>0</v>
      </c>
      <c r="U191" s="104">
        <f t="shared" si="86"/>
        <v>0</v>
      </c>
      <c r="V191" s="104">
        <f t="shared" si="86"/>
        <v>0</v>
      </c>
      <c r="W191" s="104">
        <f t="shared" si="86"/>
        <v>0</v>
      </c>
      <c r="X191" s="104">
        <f t="shared" si="86"/>
        <v>0</v>
      </c>
      <c r="Y191" s="104">
        <f t="shared" si="86"/>
        <v>0</v>
      </c>
      <c r="Z191" s="104">
        <f t="shared" si="86"/>
        <v>0</v>
      </c>
      <c r="AA191" s="104">
        <f t="shared" si="86"/>
        <v>0</v>
      </c>
      <c r="AB191" s="104">
        <f t="shared" si="86"/>
        <v>0</v>
      </c>
      <c r="AC191" s="104">
        <f t="shared" si="86"/>
        <v>0</v>
      </c>
      <c r="AD191" s="104">
        <f t="shared" si="86"/>
        <v>0</v>
      </c>
      <c r="AE191" s="104">
        <f t="shared" si="86"/>
        <v>0</v>
      </c>
      <c r="AF191" s="104">
        <f t="shared" si="86"/>
        <v>0</v>
      </c>
      <c r="AG191" s="104">
        <f t="shared" si="86"/>
        <v>0</v>
      </c>
      <c r="AH191" s="104">
        <f t="shared" si="86"/>
        <v>0</v>
      </c>
      <c r="AI191" s="104">
        <f t="shared" si="86"/>
        <v>0</v>
      </c>
      <c r="AJ191" s="104">
        <f t="shared" si="86"/>
        <v>0</v>
      </c>
      <c r="AK191" s="104">
        <f t="shared" si="86"/>
        <v>0</v>
      </c>
      <c r="AL191" s="104">
        <f t="shared" si="86"/>
        <v>0</v>
      </c>
      <c r="AM191" s="104">
        <f t="shared" si="86"/>
        <v>0</v>
      </c>
      <c r="AN191" s="104">
        <f t="shared" si="86"/>
        <v>0</v>
      </c>
      <c r="AO191" s="104">
        <f t="shared" si="86"/>
        <v>0</v>
      </c>
      <c r="AP191" s="104">
        <f t="shared" si="86"/>
        <v>0</v>
      </c>
      <c r="AQ191" s="104">
        <f t="shared" si="86"/>
        <v>0</v>
      </c>
      <c r="AR191" s="104">
        <f t="shared" si="86"/>
        <v>0</v>
      </c>
      <c r="AS191" s="104">
        <f t="shared" si="86"/>
        <v>0</v>
      </c>
      <c r="AT191" s="104">
        <f t="shared" si="86"/>
        <v>0</v>
      </c>
    </row>
    <row r="192" spans="1:46" ht="30" hidden="1" customHeight="1" x14ac:dyDescent="0.25">
      <c r="A192" s="105"/>
      <c r="B192" s="106"/>
      <c r="C192" s="107"/>
      <c r="D192" s="108"/>
      <c r="E192" s="108"/>
      <c r="F192" s="113"/>
      <c r="G192" s="113"/>
      <c r="H192" s="111">
        <f t="shared" si="77"/>
        <v>0</v>
      </c>
      <c r="I192" s="112"/>
      <c r="J192" s="112"/>
      <c r="K192" s="112"/>
      <c r="L192" s="250"/>
      <c r="M192" s="251"/>
      <c r="N192" s="252"/>
      <c r="P192" s="249"/>
      <c r="Q192" s="104">
        <f t="shared" ref="Q192:AT192" si="87">IF(Q$32&lt;$I192,0,IF(Q$32=$I192,$H192,IF(Q$32&gt;((($J192-1)*$K192)+$I192),0,IF(ROUND((Q$32-$I192)/$K192,0)=ROUND((Q$32-$I192)/$K192,1),$H192,0))))</f>
        <v>0</v>
      </c>
      <c r="R192" s="104">
        <f t="shared" si="87"/>
        <v>0</v>
      </c>
      <c r="S192" s="104">
        <f t="shared" si="87"/>
        <v>0</v>
      </c>
      <c r="T192" s="104">
        <f t="shared" si="87"/>
        <v>0</v>
      </c>
      <c r="U192" s="104">
        <f t="shared" si="87"/>
        <v>0</v>
      </c>
      <c r="V192" s="104">
        <f t="shared" si="87"/>
        <v>0</v>
      </c>
      <c r="W192" s="104">
        <f t="shared" si="87"/>
        <v>0</v>
      </c>
      <c r="X192" s="104">
        <f t="shared" si="87"/>
        <v>0</v>
      </c>
      <c r="Y192" s="104">
        <f t="shared" si="87"/>
        <v>0</v>
      </c>
      <c r="Z192" s="104">
        <f t="shared" si="87"/>
        <v>0</v>
      </c>
      <c r="AA192" s="104">
        <f t="shared" si="87"/>
        <v>0</v>
      </c>
      <c r="AB192" s="104">
        <f t="shared" si="87"/>
        <v>0</v>
      </c>
      <c r="AC192" s="104">
        <f t="shared" si="87"/>
        <v>0</v>
      </c>
      <c r="AD192" s="104">
        <f t="shared" si="87"/>
        <v>0</v>
      </c>
      <c r="AE192" s="104">
        <f t="shared" si="87"/>
        <v>0</v>
      </c>
      <c r="AF192" s="104">
        <f t="shared" si="87"/>
        <v>0</v>
      </c>
      <c r="AG192" s="104">
        <f t="shared" si="87"/>
        <v>0</v>
      </c>
      <c r="AH192" s="104">
        <f t="shared" si="87"/>
        <v>0</v>
      </c>
      <c r="AI192" s="104">
        <f t="shared" si="87"/>
        <v>0</v>
      </c>
      <c r="AJ192" s="104">
        <f t="shared" si="87"/>
        <v>0</v>
      </c>
      <c r="AK192" s="104">
        <f t="shared" si="87"/>
        <v>0</v>
      </c>
      <c r="AL192" s="104">
        <f t="shared" si="87"/>
        <v>0</v>
      </c>
      <c r="AM192" s="104">
        <f t="shared" si="87"/>
        <v>0</v>
      </c>
      <c r="AN192" s="104">
        <f t="shared" si="87"/>
        <v>0</v>
      </c>
      <c r="AO192" s="104">
        <f t="shared" si="87"/>
        <v>0</v>
      </c>
      <c r="AP192" s="104">
        <f t="shared" si="87"/>
        <v>0</v>
      </c>
      <c r="AQ192" s="104">
        <f t="shared" si="87"/>
        <v>0</v>
      </c>
      <c r="AR192" s="104">
        <f t="shared" si="87"/>
        <v>0</v>
      </c>
      <c r="AS192" s="104">
        <f t="shared" si="87"/>
        <v>0</v>
      </c>
      <c r="AT192" s="104">
        <f t="shared" si="87"/>
        <v>0</v>
      </c>
    </row>
    <row r="193" spans="1:46" ht="30" hidden="1" customHeight="1" x14ac:dyDescent="0.25">
      <c r="A193" s="105"/>
      <c r="B193" s="106"/>
      <c r="C193" s="107"/>
      <c r="D193" s="108"/>
      <c r="E193" s="108"/>
      <c r="F193" s="113"/>
      <c r="G193" s="113"/>
      <c r="H193" s="111">
        <f t="shared" si="77"/>
        <v>0</v>
      </c>
      <c r="I193" s="112"/>
      <c r="J193" s="112"/>
      <c r="K193" s="112"/>
      <c r="L193" s="250"/>
      <c r="M193" s="251"/>
      <c r="N193" s="252"/>
      <c r="P193" s="249"/>
      <c r="Q193" s="104">
        <f t="shared" ref="Q193:AT193" si="88">IF(Q$32&lt;$I193,0,IF(Q$32=$I193,$H193,IF(Q$32&gt;((($J193-1)*$K193)+$I193),0,IF(ROUND((Q$32-$I193)/$K193,0)=ROUND((Q$32-$I193)/$K193,1),$H193,0))))</f>
        <v>0</v>
      </c>
      <c r="R193" s="104">
        <f t="shared" si="88"/>
        <v>0</v>
      </c>
      <c r="S193" s="104">
        <f t="shared" si="88"/>
        <v>0</v>
      </c>
      <c r="T193" s="104">
        <f t="shared" si="88"/>
        <v>0</v>
      </c>
      <c r="U193" s="104">
        <f t="shared" si="88"/>
        <v>0</v>
      </c>
      <c r="V193" s="104">
        <f t="shared" si="88"/>
        <v>0</v>
      </c>
      <c r="W193" s="104">
        <f t="shared" si="88"/>
        <v>0</v>
      </c>
      <c r="X193" s="104">
        <f t="shared" si="88"/>
        <v>0</v>
      </c>
      <c r="Y193" s="104">
        <f t="shared" si="88"/>
        <v>0</v>
      </c>
      <c r="Z193" s="104">
        <f t="shared" si="88"/>
        <v>0</v>
      </c>
      <c r="AA193" s="104">
        <f t="shared" si="88"/>
        <v>0</v>
      </c>
      <c r="AB193" s="104">
        <f t="shared" si="88"/>
        <v>0</v>
      </c>
      <c r="AC193" s="104">
        <f t="shared" si="88"/>
        <v>0</v>
      </c>
      <c r="AD193" s="104">
        <f t="shared" si="88"/>
        <v>0</v>
      </c>
      <c r="AE193" s="104">
        <f t="shared" si="88"/>
        <v>0</v>
      </c>
      <c r="AF193" s="104">
        <f t="shared" si="88"/>
        <v>0</v>
      </c>
      <c r="AG193" s="104">
        <f t="shared" si="88"/>
        <v>0</v>
      </c>
      <c r="AH193" s="104">
        <f t="shared" si="88"/>
        <v>0</v>
      </c>
      <c r="AI193" s="104">
        <f t="shared" si="88"/>
        <v>0</v>
      </c>
      <c r="AJ193" s="104">
        <f t="shared" si="88"/>
        <v>0</v>
      </c>
      <c r="AK193" s="104">
        <f t="shared" si="88"/>
        <v>0</v>
      </c>
      <c r="AL193" s="104">
        <f t="shared" si="88"/>
        <v>0</v>
      </c>
      <c r="AM193" s="104">
        <f t="shared" si="88"/>
        <v>0</v>
      </c>
      <c r="AN193" s="104">
        <f t="shared" si="88"/>
        <v>0</v>
      </c>
      <c r="AO193" s="104">
        <f t="shared" si="88"/>
        <v>0</v>
      </c>
      <c r="AP193" s="104">
        <f t="shared" si="88"/>
        <v>0</v>
      </c>
      <c r="AQ193" s="104">
        <f t="shared" si="88"/>
        <v>0</v>
      </c>
      <c r="AR193" s="104">
        <f t="shared" si="88"/>
        <v>0</v>
      </c>
      <c r="AS193" s="104">
        <f t="shared" si="88"/>
        <v>0</v>
      </c>
      <c r="AT193" s="104">
        <f t="shared" si="88"/>
        <v>0</v>
      </c>
    </row>
    <row r="194" spans="1:46" ht="30" hidden="1" customHeight="1" x14ac:dyDescent="0.25">
      <c r="A194" s="105"/>
      <c r="B194" s="106"/>
      <c r="C194" s="107"/>
      <c r="D194" s="108"/>
      <c r="E194" s="109"/>
      <c r="F194" s="113"/>
      <c r="G194" s="113"/>
      <c r="H194" s="111">
        <f t="shared" si="77"/>
        <v>0</v>
      </c>
      <c r="I194" s="112"/>
      <c r="J194" s="112"/>
      <c r="K194" s="112"/>
      <c r="L194" s="250"/>
      <c r="M194" s="251"/>
      <c r="N194" s="252"/>
      <c r="P194" s="249"/>
      <c r="Q194" s="104">
        <f t="shared" ref="Q194:AT194" si="89">IF(Q$32&lt;$I194,0,IF(Q$32=$I194,$H194,IF(Q$32&gt;((($J194-1)*$K194)+$I194),0,IF(ROUND((Q$32-$I194)/$K194,0)=ROUND((Q$32-$I194)/$K194,1),$H194,0))))</f>
        <v>0</v>
      </c>
      <c r="R194" s="104">
        <f t="shared" si="89"/>
        <v>0</v>
      </c>
      <c r="S194" s="104">
        <f t="shared" si="89"/>
        <v>0</v>
      </c>
      <c r="T194" s="104">
        <f t="shared" si="89"/>
        <v>0</v>
      </c>
      <c r="U194" s="104">
        <f t="shared" si="89"/>
        <v>0</v>
      </c>
      <c r="V194" s="104">
        <f t="shared" si="89"/>
        <v>0</v>
      </c>
      <c r="W194" s="104">
        <f t="shared" si="89"/>
        <v>0</v>
      </c>
      <c r="X194" s="104">
        <f t="shared" si="89"/>
        <v>0</v>
      </c>
      <c r="Y194" s="104">
        <f t="shared" si="89"/>
        <v>0</v>
      </c>
      <c r="Z194" s="104">
        <f t="shared" si="89"/>
        <v>0</v>
      </c>
      <c r="AA194" s="104">
        <f t="shared" si="89"/>
        <v>0</v>
      </c>
      <c r="AB194" s="104">
        <f t="shared" si="89"/>
        <v>0</v>
      </c>
      <c r="AC194" s="104">
        <f t="shared" si="89"/>
        <v>0</v>
      </c>
      <c r="AD194" s="104">
        <f t="shared" si="89"/>
        <v>0</v>
      </c>
      <c r="AE194" s="104">
        <f t="shared" si="89"/>
        <v>0</v>
      </c>
      <c r="AF194" s="104">
        <f t="shared" si="89"/>
        <v>0</v>
      </c>
      <c r="AG194" s="104">
        <f t="shared" si="89"/>
        <v>0</v>
      </c>
      <c r="AH194" s="104">
        <f t="shared" si="89"/>
        <v>0</v>
      </c>
      <c r="AI194" s="104">
        <f t="shared" si="89"/>
        <v>0</v>
      </c>
      <c r="AJ194" s="104">
        <f t="shared" si="89"/>
        <v>0</v>
      </c>
      <c r="AK194" s="104">
        <f t="shared" si="89"/>
        <v>0</v>
      </c>
      <c r="AL194" s="104">
        <f t="shared" si="89"/>
        <v>0</v>
      </c>
      <c r="AM194" s="104">
        <f t="shared" si="89"/>
        <v>0</v>
      </c>
      <c r="AN194" s="104">
        <f t="shared" si="89"/>
        <v>0</v>
      </c>
      <c r="AO194" s="104">
        <f t="shared" si="89"/>
        <v>0</v>
      </c>
      <c r="AP194" s="104">
        <f t="shared" si="89"/>
        <v>0</v>
      </c>
      <c r="AQ194" s="104">
        <f t="shared" si="89"/>
        <v>0</v>
      </c>
      <c r="AR194" s="104">
        <f t="shared" si="89"/>
        <v>0</v>
      </c>
      <c r="AS194" s="104">
        <f t="shared" si="89"/>
        <v>0</v>
      </c>
      <c r="AT194" s="104">
        <f t="shared" si="89"/>
        <v>0</v>
      </c>
    </row>
    <row r="195" spans="1:46" ht="30" hidden="1" customHeight="1" x14ac:dyDescent="0.25">
      <c r="A195" s="105"/>
      <c r="B195" s="106"/>
      <c r="C195" s="107"/>
      <c r="D195" s="108"/>
      <c r="E195" s="108"/>
      <c r="F195" s="113"/>
      <c r="G195" s="113"/>
      <c r="H195" s="111">
        <f t="shared" si="77"/>
        <v>0</v>
      </c>
      <c r="I195" s="112"/>
      <c r="J195" s="112"/>
      <c r="K195" s="112"/>
      <c r="L195" s="250"/>
      <c r="M195" s="251"/>
      <c r="N195" s="252"/>
      <c r="P195" s="249"/>
      <c r="Q195" s="104">
        <f t="shared" ref="Q195:AT195" si="90">IF(Q$32&lt;$I195,0,IF(Q$32=$I195,$H195,IF(Q$32&gt;((($J195-1)*$K195)+$I195),0,IF(ROUND((Q$32-$I195)/$K195,0)=ROUND((Q$32-$I195)/$K195,1),$H195,0))))</f>
        <v>0</v>
      </c>
      <c r="R195" s="104">
        <f t="shared" si="90"/>
        <v>0</v>
      </c>
      <c r="S195" s="104">
        <f t="shared" si="90"/>
        <v>0</v>
      </c>
      <c r="T195" s="104">
        <f t="shared" si="90"/>
        <v>0</v>
      </c>
      <c r="U195" s="104">
        <f t="shared" si="90"/>
        <v>0</v>
      </c>
      <c r="V195" s="104">
        <f t="shared" si="90"/>
        <v>0</v>
      </c>
      <c r="W195" s="104">
        <f t="shared" si="90"/>
        <v>0</v>
      </c>
      <c r="X195" s="104">
        <f t="shared" si="90"/>
        <v>0</v>
      </c>
      <c r="Y195" s="104">
        <f t="shared" si="90"/>
        <v>0</v>
      </c>
      <c r="Z195" s="104">
        <f t="shared" si="90"/>
        <v>0</v>
      </c>
      <c r="AA195" s="104">
        <f t="shared" si="90"/>
        <v>0</v>
      </c>
      <c r="AB195" s="104">
        <f t="shared" si="90"/>
        <v>0</v>
      </c>
      <c r="AC195" s="104">
        <f t="shared" si="90"/>
        <v>0</v>
      </c>
      <c r="AD195" s="104">
        <f t="shared" si="90"/>
        <v>0</v>
      </c>
      <c r="AE195" s="104">
        <f t="shared" si="90"/>
        <v>0</v>
      </c>
      <c r="AF195" s="104">
        <f t="shared" si="90"/>
        <v>0</v>
      </c>
      <c r="AG195" s="104">
        <f t="shared" si="90"/>
        <v>0</v>
      </c>
      <c r="AH195" s="104">
        <f t="shared" si="90"/>
        <v>0</v>
      </c>
      <c r="AI195" s="104">
        <f t="shared" si="90"/>
        <v>0</v>
      </c>
      <c r="AJ195" s="104">
        <f t="shared" si="90"/>
        <v>0</v>
      </c>
      <c r="AK195" s="104">
        <f t="shared" si="90"/>
        <v>0</v>
      </c>
      <c r="AL195" s="104">
        <f t="shared" si="90"/>
        <v>0</v>
      </c>
      <c r="AM195" s="104">
        <f t="shared" si="90"/>
        <v>0</v>
      </c>
      <c r="AN195" s="104">
        <f t="shared" si="90"/>
        <v>0</v>
      </c>
      <c r="AO195" s="104">
        <f t="shared" si="90"/>
        <v>0</v>
      </c>
      <c r="AP195" s="104">
        <f t="shared" si="90"/>
        <v>0</v>
      </c>
      <c r="AQ195" s="104">
        <f t="shared" si="90"/>
        <v>0</v>
      </c>
      <c r="AR195" s="104">
        <f t="shared" si="90"/>
        <v>0</v>
      </c>
      <c r="AS195" s="104">
        <f t="shared" si="90"/>
        <v>0</v>
      </c>
      <c r="AT195" s="104">
        <f t="shared" si="90"/>
        <v>0</v>
      </c>
    </row>
    <row r="196" spans="1:46" ht="30" hidden="1" customHeight="1" x14ac:dyDescent="0.25">
      <c r="A196" s="117"/>
      <c r="B196" s="118"/>
      <c r="C196" s="119"/>
      <c r="D196" s="120"/>
      <c r="E196" s="120"/>
      <c r="F196" s="121"/>
      <c r="G196" s="121"/>
      <c r="H196" s="122">
        <f t="shared" si="77"/>
        <v>0</v>
      </c>
      <c r="I196" s="123"/>
      <c r="J196" s="123"/>
      <c r="K196" s="123"/>
      <c r="L196" s="253"/>
      <c r="M196" s="254"/>
      <c r="N196" s="255"/>
      <c r="P196" s="249"/>
      <c r="Q196" s="104">
        <f t="shared" ref="Q196:AT196" si="91">IF(Q$32&lt;$I196,0,IF(Q$32=$I196,$H196,IF(Q$32&gt;((($J196-1)*$K196)+$I196),0,IF(ROUND((Q$32-$I196)/$K196,0)=ROUND((Q$32-$I196)/$K196,1),$H196,0))))</f>
        <v>0</v>
      </c>
      <c r="R196" s="104">
        <f t="shared" si="91"/>
        <v>0</v>
      </c>
      <c r="S196" s="104">
        <f t="shared" si="91"/>
        <v>0</v>
      </c>
      <c r="T196" s="104">
        <f t="shared" si="91"/>
        <v>0</v>
      </c>
      <c r="U196" s="104">
        <f t="shared" si="91"/>
        <v>0</v>
      </c>
      <c r="V196" s="104">
        <f t="shared" si="91"/>
        <v>0</v>
      </c>
      <c r="W196" s="104">
        <f t="shared" si="91"/>
        <v>0</v>
      </c>
      <c r="X196" s="104">
        <f t="shared" si="91"/>
        <v>0</v>
      </c>
      <c r="Y196" s="104">
        <f t="shared" si="91"/>
        <v>0</v>
      </c>
      <c r="Z196" s="104">
        <f t="shared" si="91"/>
        <v>0</v>
      </c>
      <c r="AA196" s="104">
        <f t="shared" si="91"/>
        <v>0</v>
      </c>
      <c r="AB196" s="104">
        <f t="shared" si="91"/>
        <v>0</v>
      </c>
      <c r="AC196" s="104">
        <f t="shared" si="91"/>
        <v>0</v>
      </c>
      <c r="AD196" s="104">
        <f t="shared" si="91"/>
        <v>0</v>
      </c>
      <c r="AE196" s="104">
        <f t="shared" si="91"/>
        <v>0</v>
      </c>
      <c r="AF196" s="104">
        <f t="shared" si="91"/>
        <v>0</v>
      </c>
      <c r="AG196" s="104">
        <f t="shared" si="91"/>
        <v>0</v>
      </c>
      <c r="AH196" s="104">
        <f t="shared" si="91"/>
        <v>0</v>
      </c>
      <c r="AI196" s="104">
        <f t="shared" si="91"/>
        <v>0</v>
      </c>
      <c r="AJ196" s="104">
        <f t="shared" si="91"/>
        <v>0</v>
      </c>
      <c r="AK196" s="104">
        <f t="shared" si="91"/>
        <v>0</v>
      </c>
      <c r="AL196" s="104">
        <f t="shared" si="91"/>
        <v>0</v>
      </c>
      <c r="AM196" s="104">
        <f t="shared" si="91"/>
        <v>0</v>
      </c>
      <c r="AN196" s="104">
        <f t="shared" si="91"/>
        <v>0</v>
      </c>
      <c r="AO196" s="104">
        <f t="shared" si="91"/>
        <v>0</v>
      </c>
      <c r="AP196" s="104">
        <f t="shared" si="91"/>
        <v>0</v>
      </c>
      <c r="AQ196" s="104">
        <f t="shared" si="91"/>
        <v>0</v>
      </c>
      <c r="AR196" s="104">
        <f t="shared" si="91"/>
        <v>0</v>
      </c>
      <c r="AS196" s="104">
        <f t="shared" si="91"/>
        <v>0</v>
      </c>
      <c r="AT196" s="104">
        <f t="shared" si="91"/>
        <v>0</v>
      </c>
    </row>
    <row r="197" spans="1:46" ht="30" customHeight="1" x14ac:dyDescent="0.25">
      <c r="P197" s="124" t="s">
        <v>53</v>
      </c>
      <c r="Q197" s="103">
        <f t="shared" ref="Q197:AT197" si="92">SUM(Q181:Q196)</f>
        <v>113503.79999999999</v>
      </c>
      <c r="R197" s="104">
        <f t="shared" si="92"/>
        <v>44503.799999999996</v>
      </c>
      <c r="S197" s="104">
        <f t="shared" si="92"/>
        <v>74503.799999999988</v>
      </c>
      <c r="T197" s="104">
        <f t="shared" si="92"/>
        <v>44503.799999999996</v>
      </c>
      <c r="U197" s="104">
        <f t="shared" si="92"/>
        <v>74503.799999999988</v>
      </c>
      <c r="V197" s="104">
        <f t="shared" si="92"/>
        <v>0</v>
      </c>
      <c r="W197" s="104">
        <f t="shared" si="92"/>
        <v>0</v>
      </c>
      <c r="X197" s="104">
        <f t="shared" si="92"/>
        <v>0</v>
      </c>
      <c r="Y197" s="104">
        <f t="shared" si="92"/>
        <v>0</v>
      </c>
      <c r="Z197" s="104">
        <f t="shared" si="92"/>
        <v>0</v>
      </c>
      <c r="AA197" s="104">
        <f t="shared" si="92"/>
        <v>0</v>
      </c>
      <c r="AB197" s="104">
        <f t="shared" si="92"/>
        <v>0</v>
      </c>
      <c r="AC197" s="104">
        <f t="shared" si="92"/>
        <v>0</v>
      </c>
      <c r="AD197" s="104">
        <f t="shared" si="92"/>
        <v>0</v>
      </c>
      <c r="AE197" s="104">
        <f t="shared" si="92"/>
        <v>0</v>
      </c>
      <c r="AF197" s="104">
        <f t="shared" si="92"/>
        <v>0</v>
      </c>
      <c r="AG197" s="104">
        <f t="shared" si="92"/>
        <v>0</v>
      </c>
      <c r="AH197" s="104">
        <f t="shared" si="92"/>
        <v>0</v>
      </c>
      <c r="AI197" s="104">
        <f t="shared" si="92"/>
        <v>0</v>
      </c>
      <c r="AJ197" s="104">
        <f t="shared" si="92"/>
        <v>0</v>
      </c>
      <c r="AK197" s="104">
        <f t="shared" si="92"/>
        <v>0</v>
      </c>
      <c r="AL197" s="104">
        <f t="shared" si="92"/>
        <v>0</v>
      </c>
      <c r="AM197" s="104">
        <f t="shared" si="92"/>
        <v>0</v>
      </c>
      <c r="AN197" s="104">
        <f t="shared" si="92"/>
        <v>0</v>
      </c>
      <c r="AO197" s="104">
        <f t="shared" si="92"/>
        <v>0</v>
      </c>
      <c r="AP197" s="104">
        <f t="shared" si="92"/>
        <v>0</v>
      </c>
      <c r="AQ197" s="104">
        <f t="shared" si="92"/>
        <v>0</v>
      </c>
      <c r="AR197" s="104">
        <f t="shared" si="92"/>
        <v>0</v>
      </c>
      <c r="AS197" s="104">
        <f t="shared" si="92"/>
        <v>0</v>
      </c>
      <c r="AT197" s="104">
        <f t="shared" si="92"/>
        <v>0</v>
      </c>
    </row>
    <row r="198" spans="1:46" ht="14.2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row>
    <row r="199" spans="1:46" ht="15" hidden="1" customHeight="1" x14ac:dyDescent="0.25">
      <c r="A199" s="269" t="s">
        <v>27</v>
      </c>
      <c r="B199" s="268"/>
      <c r="C199" s="268"/>
      <c r="D199" s="268"/>
      <c r="E199" s="268"/>
      <c r="F199" s="268"/>
      <c r="G199" s="268"/>
      <c r="H199" s="268"/>
      <c r="I199" s="268"/>
      <c r="J199" s="268"/>
      <c r="K199" s="268"/>
      <c r="L199" s="28"/>
      <c r="M199" s="29"/>
      <c r="N199" s="29"/>
      <c r="O199" s="29"/>
      <c r="P199" s="30"/>
      <c r="Q199" s="30"/>
      <c r="R199" s="30"/>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row>
    <row r="200" spans="1:46" ht="15" hidden="1" customHeight="1" x14ac:dyDescent="0.25">
      <c r="A200" s="32"/>
      <c r="B200" s="33"/>
      <c r="C200" s="33"/>
      <c r="D200" s="33"/>
      <c r="E200" s="33"/>
      <c r="F200" s="33"/>
      <c r="G200" s="34"/>
      <c r="H200" s="33"/>
      <c r="I200" s="33"/>
      <c r="J200" s="33"/>
      <c r="K200" s="33"/>
      <c r="L200" s="33"/>
      <c r="M200" s="33"/>
      <c r="N200" s="33"/>
      <c r="O200" s="33"/>
      <c r="P200" s="35"/>
      <c r="Q200" s="35"/>
      <c r="R200" s="35"/>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row>
    <row r="201" spans="1:46" ht="15" hidden="1" customHeight="1" x14ac:dyDescent="0.25">
      <c r="A201" s="37"/>
      <c r="B201" s="38"/>
      <c r="C201" s="38"/>
      <c r="D201" s="38"/>
      <c r="E201" s="38"/>
      <c r="F201" s="38"/>
      <c r="G201" s="39"/>
      <c r="H201" s="38"/>
      <c r="I201" s="38"/>
      <c r="J201" s="40"/>
      <c r="K201" s="10"/>
      <c r="L201" s="10"/>
      <c r="M201" s="10"/>
      <c r="N201" s="10"/>
      <c r="O201" s="10"/>
      <c r="P201" s="6"/>
      <c r="Q201" s="6"/>
      <c r="R201" s="6"/>
    </row>
    <row r="202" spans="1:46" ht="15" hidden="1" customHeight="1" x14ac:dyDescent="0.25">
      <c r="A202" s="7" t="s">
        <v>28</v>
      </c>
      <c r="B202" s="236"/>
      <c r="C202" s="42"/>
      <c r="D202" s="42"/>
      <c r="E202" s="42"/>
      <c r="F202" s="42"/>
      <c r="G202" s="43"/>
      <c r="H202" s="42"/>
      <c r="I202" s="42"/>
      <c r="J202" s="9"/>
      <c r="K202" s="10"/>
      <c r="L202" s="10"/>
      <c r="M202" s="10"/>
      <c r="N202" s="10"/>
      <c r="O202" s="10"/>
      <c r="P202" s="6"/>
      <c r="Q202" s="6"/>
      <c r="R202" s="6"/>
    </row>
    <row r="203" spans="1:46" ht="14.25" hidden="1" customHeight="1" x14ac:dyDescent="0.25">
      <c r="A203" s="7" t="s">
        <v>30</v>
      </c>
      <c r="B203" s="237"/>
      <c r="C203" s="45"/>
      <c r="D203" s="45"/>
      <c r="E203" s="45"/>
      <c r="F203" s="46"/>
      <c r="G203" s="45"/>
      <c r="H203" s="46"/>
      <c r="I203" s="45"/>
      <c r="J203" s="47"/>
      <c r="K203" s="48"/>
    </row>
    <row r="204" spans="1:46" ht="14.25" hidden="1" customHeight="1" x14ac:dyDescent="0.25">
      <c r="A204" s="7"/>
      <c r="B204" s="46"/>
      <c r="C204" s="46"/>
      <c r="D204" s="45"/>
      <c r="E204" s="46"/>
      <c r="F204" s="46"/>
      <c r="G204" s="46"/>
      <c r="H204" s="46"/>
      <c r="I204" s="46"/>
      <c r="J204" s="49"/>
      <c r="K204" s="50"/>
    </row>
    <row r="205" spans="1:46" ht="30" hidden="1" customHeight="1" x14ac:dyDescent="0.25">
      <c r="A205" s="51" t="s">
        <v>32</v>
      </c>
      <c r="B205" s="270"/>
      <c r="C205" s="251"/>
      <c r="D205" s="251"/>
      <c r="E205" s="251"/>
      <c r="F205" s="251"/>
      <c r="G205" s="251"/>
      <c r="H205" s="251"/>
      <c r="I205" s="257"/>
      <c r="J205" s="52"/>
      <c r="L205" s="271" t="s">
        <v>33</v>
      </c>
      <c r="M205" s="272"/>
    </row>
    <row r="206" spans="1:46" ht="15.75" hidden="1" customHeight="1" x14ac:dyDescent="0.25">
      <c r="A206" s="53" t="s">
        <v>34</v>
      </c>
      <c r="B206" s="273"/>
      <c r="C206" s="274"/>
      <c r="D206" s="274"/>
      <c r="E206" s="274"/>
      <c r="F206" s="274"/>
      <c r="G206" s="274"/>
      <c r="H206" s="274"/>
      <c r="I206" s="274"/>
      <c r="J206" s="52"/>
      <c r="L206" s="54" t="s">
        <v>25</v>
      </c>
      <c r="M206" s="55" t="s">
        <v>26</v>
      </c>
    </row>
    <row r="207" spans="1:46" ht="15.75" hidden="1" customHeight="1" x14ac:dyDescent="0.25">
      <c r="A207" s="53" t="s">
        <v>35</v>
      </c>
      <c r="B207" s="277"/>
      <c r="C207" s="268"/>
      <c r="D207" s="268"/>
      <c r="E207" s="268"/>
      <c r="F207" s="268"/>
      <c r="G207" s="268"/>
      <c r="H207" s="268"/>
      <c r="I207" s="268"/>
      <c r="J207" s="52"/>
      <c r="L207" s="56">
        <f>$L$10</f>
        <v>0</v>
      </c>
      <c r="M207" s="57">
        <f t="array" ref="M207">NPV(L207,Q234:AT234)</f>
        <v>0</v>
      </c>
      <c r="O207" s="58"/>
    </row>
    <row r="208" spans="1:46" ht="15.75" hidden="1" customHeight="1" x14ac:dyDescent="0.25">
      <c r="A208" s="53" t="s">
        <v>36</v>
      </c>
      <c r="B208" s="278"/>
      <c r="C208" s="268"/>
      <c r="D208" s="268"/>
      <c r="E208" s="268"/>
      <c r="F208" s="268"/>
      <c r="G208" s="268"/>
      <c r="H208" s="268"/>
      <c r="I208" s="268"/>
      <c r="J208" s="52"/>
      <c r="L208" s="56">
        <f>$L$11</f>
        <v>0.03</v>
      </c>
      <c r="M208" s="57">
        <f t="array" ref="M208">NPV(L208,Q234:AT234)</f>
        <v>0</v>
      </c>
    </row>
    <row r="209" spans="1:46" ht="14.25" hidden="1" customHeight="1" x14ac:dyDescent="0.25">
      <c r="A209" s="59"/>
      <c r="B209" s="60"/>
      <c r="C209" s="60"/>
      <c r="D209" s="60"/>
      <c r="E209" s="60"/>
      <c r="F209" s="61"/>
      <c r="G209" s="62"/>
      <c r="H209" s="63"/>
      <c r="I209" s="63"/>
      <c r="J209" s="64"/>
      <c r="L209" s="65">
        <f>$L$12</f>
        <v>7.0000000000000007E-2</v>
      </c>
      <c r="M209" s="66">
        <f t="array" ref="M209">NPV(L209,Q234:AT234)</f>
        <v>0</v>
      </c>
    </row>
    <row r="210" spans="1:46" ht="14.25" hidden="1" customHeight="1" x14ac:dyDescent="0.25">
      <c r="A210" s="67"/>
      <c r="B210" s="48"/>
      <c r="C210" s="48"/>
      <c r="D210" s="48"/>
      <c r="E210" s="48"/>
      <c r="F210" s="50"/>
      <c r="G210" s="68"/>
    </row>
    <row r="211" spans="1:46" ht="14.25" hidden="1" customHeight="1" x14ac:dyDescent="0.25">
      <c r="A211" s="67"/>
      <c r="B211" s="48"/>
      <c r="C211" s="48"/>
      <c r="D211" s="48"/>
      <c r="E211" s="48"/>
      <c r="F211" s="50"/>
      <c r="G211" s="68"/>
      <c r="H211" s="69"/>
      <c r="I211" s="70"/>
      <c r="J211" s="71"/>
      <c r="K211" s="71"/>
    </row>
    <row r="212" spans="1:46" ht="15.75" hidden="1" customHeight="1" x14ac:dyDescent="0.25">
      <c r="A212" s="72" t="s">
        <v>37</v>
      </c>
      <c r="B212" s="73"/>
      <c r="C212" s="74" t="s">
        <v>38</v>
      </c>
      <c r="D212" s="74"/>
      <c r="E212" s="74"/>
      <c r="F212" s="75"/>
      <c r="H212" s="69"/>
      <c r="I212" s="70"/>
      <c r="J212" s="71"/>
      <c r="K212" s="71"/>
    </row>
    <row r="213" spans="1:46" ht="15" hidden="1" customHeight="1" x14ac:dyDescent="0.25">
      <c r="A213" s="76" t="s">
        <v>39</v>
      </c>
      <c r="B213" s="77"/>
      <c r="C213" s="44" t="s">
        <v>40</v>
      </c>
      <c r="D213" s="44"/>
      <c r="E213" s="44"/>
      <c r="F213" s="78"/>
      <c r="H213" s="69"/>
      <c r="I213" s="79"/>
      <c r="J213" s="58"/>
      <c r="K213" s="58"/>
      <c r="L213" s="80"/>
      <c r="M213" s="80"/>
      <c r="N213" s="80"/>
      <c r="O213" s="80"/>
    </row>
    <row r="214" spans="1:46" ht="14.25" hidden="1" customHeight="1" x14ac:dyDescent="0.25">
      <c r="A214" s="81" t="s">
        <v>41</v>
      </c>
      <c r="B214" s="82">
        <f>B212*B213</f>
        <v>0</v>
      </c>
      <c r="C214" s="83"/>
      <c r="D214" s="84"/>
      <c r="E214" s="84"/>
      <c r="F214" s="64"/>
      <c r="H214" s="69"/>
      <c r="I214" s="85"/>
      <c r="J214" s="86"/>
      <c r="K214" s="86"/>
    </row>
    <row r="215" spans="1:46" ht="14.25" hidden="1" customHeight="1" x14ac:dyDescent="0.25">
      <c r="H215" s="69"/>
      <c r="I215" s="85"/>
      <c r="J215" s="86"/>
      <c r="K215" s="86"/>
      <c r="L215" s="87"/>
      <c r="P215" s="88" t="s">
        <v>42</v>
      </c>
    </row>
    <row r="216" spans="1:46" ht="14.25" hidden="1" customHeight="1" x14ac:dyDescent="0.25">
      <c r="C216" s="33"/>
      <c r="D216" s="89"/>
      <c r="E216" s="89"/>
      <c r="L216" s="87"/>
      <c r="P216" s="88"/>
      <c r="Q216" s="267" t="s">
        <v>43</v>
      </c>
      <c r="R216" s="268"/>
      <c r="S216" s="268"/>
      <c r="T216" s="268"/>
      <c r="U216" s="268"/>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row>
    <row r="217" spans="1:46" ht="14.25" hidden="1" customHeight="1" x14ac:dyDescent="0.25">
      <c r="A217" s="90" t="s">
        <v>44</v>
      </c>
      <c r="B217" s="91" t="s">
        <v>45</v>
      </c>
      <c r="C217" s="91" t="s">
        <v>16</v>
      </c>
      <c r="D217" s="92" t="s">
        <v>17</v>
      </c>
      <c r="E217" s="92" t="s">
        <v>46</v>
      </c>
      <c r="F217" s="91" t="s">
        <v>47</v>
      </c>
      <c r="G217" s="91" t="s">
        <v>48</v>
      </c>
      <c r="H217" s="93" t="s">
        <v>18</v>
      </c>
      <c r="I217" s="92" t="s">
        <v>19</v>
      </c>
      <c r="J217" s="92" t="s">
        <v>49</v>
      </c>
      <c r="K217" s="92" t="s">
        <v>50</v>
      </c>
      <c r="L217" s="259" t="s">
        <v>20</v>
      </c>
      <c r="M217" s="260"/>
      <c r="N217" s="261"/>
      <c r="Q217" s="94">
        <v>1</v>
      </c>
      <c r="R217" s="94">
        <v>2</v>
      </c>
      <c r="S217" s="94">
        <v>3</v>
      </c>
      <c r="T217" s="94">
        <v>4</v>
      </c>
      <c r="U217" s="94">
        <v>5</v>
      </c>
      <c r="V217" s="94">
        <v>6</v>
      </c>
      <c r="W217" s="94">
        <v>7</v>
      </c>
      <c r="X217" s="94">
        <v>8</v>
      </c>
      <c r="Y217" s="94">
        <v>9</v>
      </c>
      <c r="Z217" s="94">
        <v>10</v>
      </c>
      <c r="AA217" s="94">
        <v>11</v>
      </c>
      <c r="AB217" s="94">
        <v>12</v>
      </c>
      <c r="AC217" s="94">
        <v>13</v>
      </c>
      <c r="AD217" s="94">
        <v>14</v>
      </c>
      <c r="AE217" s="94">
        <v>15</v>
      </c>
      <c r="AF217" s="94">
        <v>16</v>
      </c>
      <c r="AG217" s="94">
        <v>17</v>
      </c>
      <c r="AH217" s="94">
        <v>18</v>
      </c>
      <c r="AI217" s="94">
        <v>19</v>
      </c>
      <c r="AJ217" s="94">
        <v>20</v>
      </c>
      <c r="AK217" s="94">
        <v>21</v>
      </c>
      <c r="AL217" s="94">
        <v>22</v>
      </c>
      <c r="AM217" s="94">
        <v>23</v>
      </c>
      <c r="AN217" s="94">
        <v>24</v>
      </c>
      <c r="AO217" s="94">
        <v>25</v>
      </c>
      <c r="AP217" s="94">
        <v>26</v>
      </c>
      <c r="AQ217" s="94">
        <v>27</v>
      </c>
      <c r="AR217" s="94">
        <v>28</v>
      </c>
      <c r="AS217" s="94">
        <v>29</v>
      </c>
      <c r="AT217" s="94">
        <v>30</v>
      </c>
    </row>
    <row r="218" spans="1:46" ht="30" hidden="1" customHeight="1" x14ac:dyDescent="0.25">
      <c r="A218" s="95"/>
      <c r="B218" s="96"/>
      <c r="C218" s="97"/>
      <c r="D218" s="98"/>
      <c r="E218" s="99"/>
      <c r="F218" s="100"/>
      <c r="G218" s="100"/>
      <c r="H218" s="101">
        <f t="shared" ref="H218:H233" si="93">D218*E218</f>
        <v>0</v>
      </c>
      <c r="I218" s="102"/>
      <c r="J218" s="102"/>
      <c r="K218" s="102"/>
      <c r="L218" s="286"/>
      <c r="M218" s="263"/>
      <c r="N218" s="258"/>
      <c r="P218" s="248" t="s">
        <v>51</v>
      </c>
      <c r="Q218" s="104">
        <f t="shared" ref="Q218:AT218" si="94">IF(Q$32&lt;$I218,0,IF(Q$32=$I218,$H218,IF(Q$32&gt;((($J218-1)*$K218)+$I218),0,IF(ROUND((Q$32-$I218)/$K218,0)=ROUND((Q$32-$I218)/$K218,1),$H218,0))))</f>
        <v>0</v>
      </c>
      <c r="R218" s="104">
        <f t="shared" si="94"/>
        <v>0</v>
      </c>
      <c r="S218" s="104">
        <f t="shared" si="94"/>
        <v>0</v>
      </c>
      <c r="T218" s="104">
        <f t="shared" si="94"/>
        <v>0</v>
      </c>
      <c r="U218" s="104">
        <f t="shared" si="94"/>
        <v>0</v>
      </c>
      <c r="V218" s="104">
        <f t="shared" si="94"/>
        <v>0</v>
      </c>
      <c r="W218" s="104">
        <f t="shared" si="94"/>
        <v>0</v>
      </c>
      <c r="X218" s="104">
        <f t="shared" si="94"/>
        <v>0</v>
      </c>
      <c r="Y218" s="104">
        <f t="shared" si="94"/>
        <v>0</v>
      </c>
      <c r="Z218" s="104">
        <f t="shared" si="94"/>
        <v>0</v>
      </c>
      <c r="AA218" s="104">
        <f t="shared" si="94"/>
        <v>0</v>
      </c>
      <c r="AB218" s="104">
        <f t="shared" si="94"/>
        <v>0</v>
      </c>
      <c r="AC218" s="104">
        <f t="shared" si="94"/>
        <v>0</v>
      </c>
      <c r="AD218" s="104">
        <f t="shared" si="94"/>
        <v>0</v>
      </c>
      <c r="AE218" s="104">
        <f t="shared" si="94"/>
        <v>0</v>
      </c>
      <c r="AF218" s="104">
        <f t="shared" si="94"/>
        <v>0</v>
      </c>
      <c r="AG218" s="104">
        <f t="shared" si="94"/>
        <v>0</v>
      </c>
      <c r="AH218" s="104">
        <f t="shared" si="94"/>
        <v>0</v>
      </c>
      <c r="AI218" s="104">
        <f t="shared" si="94"/>
        <v>0</v>
      </c>
      <c r="AJ218" s="104">
        <f t="shared" si="94"/>
        <v>0</v>
      </c>
      <c r="AK218" s="104">
        <f t="shared" si="94"/>
        <v>0</v>
      </c>
      <c r="AL218" s="104">
        <f t="shared" si="94"/>
        <v>0</v>
      </c>
      <c r="AM218" s="104">
        <f t="shared" si="94"/>
        <v>0</v>
      </c>
      <c r="AN218" s="104">
        <f t="shared" si="94"/>
        <v>0</v>
      </c>
      <c r="AO218" s="104">
        <f t="shared" si="94"/>
        <v>0</v>
      </c>
      <c r="AP218" s="104">
        <f t="shared" si="94"/>
        <v>0</v>
      </c>
      <c r="AQ218" s="104">
        <f t="shared" si="94"/>
        <v>0</v>
      </c>
      <c r="AR218" s="104">
        <f t="shared" si="94"/>
        <v>0</v>
      </c>
      <c r="AS218" s="104">
        <f t="shared" si="94"/>
        <v>0</v>
      </c>
      <c r="AT218" s="104">
        <f t="shared" si="94"/>
        <v>0</v>
      </c>
    </row>
    <row r="219" spans="1:46" ht="30" hidden="1" customHeight="1" x14ac:dyDescent="0.25">
      <c r="A219" s="105"/>
      <c r="B219" s="106"/>
      <c r="C219" s="107"/>
      <c r="D219" s="108"/>
      <c r="E219" s="109"/>
      <c r="F219" s="110"/>
      <c r="G219" s="110"/>
      <c r="H219" s="111">
        <f t="shared" si="93"/>
        <v>0</v>
      </c>
      <c r="I219" s="112"/>
      <c r="J219" s="112"/>
      <c r="K219" s="112"/>
      <c r="L219" s="250"/>
      <c r="M219" s="251"/>
      <c r="N219" s="252"/>
      <c r="P219" s="249"/>
      <c r="Q219" s="104">
        <f t="shared" ref="Q219:AT219" si="95">IF(Q$32&lt;$I219,0,IF(Q$32=$I219,$H219,IF(Q$32&gt;((($J219-1)*$K219)+$I219),0,IF(ROUND((Q$32-$I219)/$K219,0)=ROUND((Q$32-$I219)/$K219,1),$H219,0))))</f>
        <v>0</v>
      </c>
      <c r="R219" s="104">
        <f t="shared" si="95"/>
        <v>0</v>
      </c>
      <c r="S219" s="104">
        <f t="shared" si="95"/>
        <v>0</v>
      </c>
      <c r="T219" s="104">
        <f t="shared" si="95"/>
        <v>0</v>
      </c>
      <c r="U219" s="104">
        <f t="shared" si="95"/>
        <v>0</v>
      </c>
      <c r="V219" s="104">
        <f t="shared" si="95"/>
        <v>0</v>
      </c>
      <c r="W219" s="104">
        <f t="shared" si="95"/>
        <v>0</v>
      </c>
      <c r="X219" s="104">
        <f t="shared" si="95"/>
        <v>0</v>
      </c>
      <c r="Y219" s="104">
        <f t="shared" si="95"/>
        <v>0</v>
      </c>
      <c r="Z219" s="104">
        <f t="shared" si="95"/>
        <v>0</v>
      </c>
      <c r="AA219" s="104">
        <f t="shared" si="95"/>
        <v>0</v>
      </c>
      <c r="AB219" s="104">
        <f t="shared" si="95"/>
        <v>0</v>
      </c>
      <c r="AC219" s="104">
        <f t="shared" si="95"/>
        <v>0</v>
      </c>
      <c r="AD219" s="104">
        <f t="shared" si="95"/>
        <v>0</v>
      </c>
      <c r="AE219" s="104">
        <f t="shared" si="95"/>
        <v>0</v>
      </c>
      <c r="AF219" s="104">
        <f t="shared" si="95"/>
        <v>0</v>
      </c>
      <c r="AG219" s="104">
        <f t="shared" si="95"/>
        <v>0</v>
      </c>
      <c r="AH219" s="104">
        <f t="shared" si="95"/>
        <v>0</v>
      </c>
      <c r="AI219" s="104">
        <f t="shared" si="95"/>
        <v>0</v>
      </c>
      <c r="AJ219" s="104">
        <f t="shared" si="95"/>
        <v>0</v>
      </c>
      <c r="AK219" s="104">
        <f t="shared" si="95"/>
        <v>0</v>
      </c>
      <c r="AL219" s="104">
        <f t="shared" si="95"/>
        <v>0</v>
      </c>
      <c r="AM219" s="104">
        <f t="shared" si="95"/>
        <v>0</v>
      </c>
      <c r="AN219" s="104">
        <f t="shared" si="95"/>
        <v>0</v>
      </c>
      <c r="AO219" s="104">
        <f t="shared" si="95"/>
        <v>0</v>
      </c>
      <c r="AP219" s="104">
        <f t="shared" si="95"/>
        <v>0</v>
      </c>
      <c r="AQ219" s="104">
        <f t="shared" si="95"/>
        <v>0</v>
      </c>
      <c r="AR219" s="104">
        <f t="shared" si="95"/>
        <v>0</v>
      </c>
      <c r="AS219" s="104">
        <f t="shared" si="95"/>
        <v>0</v>
      </c>
      <c r="AT219" s="104">
        <f t="shared" si="95"/>
        <v>0</v>
      </c>
    </row>
    <row r="220" spans="1:46" ht="30" hidden="1" customHeight="1" x14ac:dyDescent="0.25">
      <c r="A220" s="105"/>
      <c r="B220" s="106"/>
      <c r="C220" s="107"/>
      <c r="D220" s="108"/>
      <c r="E220" s="109"/>
      <c r="F220" s="113"/>
      <c r="G220" s="113"/>
      <c r="H220" s="111">
        <f t="shared" si="93"/>
        <v>0</v>
      </c>
      <c r="I220" s="112"/>
      <c r="J220" s="112"/>
      <c r="K220" s="112"/>
      <c r="L220" s="250"/>
      <c r="M220" s="251"/>
      <c r="N220" s="252"/>
      <c r="P220" s="249"/>
      <c r="Q220" s="104">
        <f t="shared" ref="Q220:AT220" si="96">IF(Q$32&lt;$I220,0,IF(Q$32=$I220,$H220,IF(Q$32&gt;((($J220-1)*$K220)+$I220),0,IF(ROUND((Q$32-$I220)/$K220,0)=ROUND((Q$32-$I220)/$K220,1),$H220,0))))</f>
        <v>0</v>
      </c>
      <c r="R220" s="104">
        <f t="shared" si="96"/>
        <v>0</v>
      </c>
      <c r="S220" s="104">
        <f t="shared" si="96"/>
        <v>0</v>
      </c>
      <c r="T220" s="104">
        <f t="shared" si="96"/>
        <v>0</v>
      </c>
      <c r="U220" s="104">
        <f t="shared" si="96"/>
        <v>0</v>
      </c>
      <c r="V220" s="104">
        <f t="shared" si="96"/>
        <v>0</v>
      </c>
      <c r="W220" s="104">
        <f t="shared" si="96"/>
        <v>0</v>
      </c>
      <c r="X220" s="104">
        <f t="shared" si="96"/>
        <v>0</v>
      </c>
      <c r="Y220" s="104">
        <f t="shared" si="96"/>
        <v>0</v>
      </c>
      <c r="Z220" s="104">
        <f t="shared" si="96"/>
        <v>0</v>
      </c>
      <c r="AA220" s="104">
        <f t="shared" si="96"/>
        <v>0</v>
      </c>
      <c r="AB220" s="104">
        <f t="shared" si="96"/>
        <v>0</v>
      </c>
      <c r="AC220" s="104">
        <f t="shared" si="96"/>
        <v>0</v>
      </c>
      <c r="AD220" s="104">
        <f t="shared" si="96"/>
        <v>0</v>
      </c>
      <c r="AE220" s="104">
        <f t="shared" si="96"/>
        <v>0</v>
      </c>
      <c r="AF220" s="104">
        <f t="shared" si="96"/>
        <v>0</v>
      </c>
      <c r="AG220" s="104">
        <f t="shared" si="96"/>
        <v>0</v>
      </c>
      <c r="AH220" s="104">
        <f t="shared" si="96"/>
        <v>0</v>
      </c>
      <c r="AI220" s="104">
        <f t="shared" si="96"/>
        <v>0</v>
      </c>
      <c r="AJ220" s="104">
        <f t="shared" si="96"/>
        <v>0</v>
      </c>
      <c r="AK220" s="104">
        <f t="shared" si="96"/>
        <v>0</v>
      </c>
      <c r="AL220" s="104">
        <f t="shared" si="96"/>
        <v>0</v>
      </c>
      <c r="AM220" s="104">
        <f t="shared" si="96"/>
        <v>0</v>
      </c>
      <c r="AN220" s="104">
        <f t="shared" si="96"/>
        <v>0</v>
      </c>
      <c r="AO220" s="104">
        <f t="shared" si="96"/>
        <v>0</v>
      </c>
      <c r="AP220" s="104">
        <f t="shared" si="96"/>
        <v>0</v>
      </c>
      <c r="AQ220" s="104">
        <f t="shared" si="96"/>
        <v>0</v>
      </c>
      <c r="AR220" s="104">
        <f t="shared" si="96"/>
        <v>0</v>
      </c>
      <c r="AS220" s="104">
        <f t="shared" si="96"/>
        <v>0</v>
      </c>
      <c r="AT220" s="104">
        <f t="shared" si="96"/>
        <v>0</v>
      </c>
    </row>
    <row r="221" spans="1:46" ht="30" hidden="1" customHeight="1" x14ac:dyDescent="0.25">
      <c r="A221" s="105"/>
      <c r="B221" s="106"/>
      <c r="C221" s="107"/>
      <c r="D221" s="108"/>
      <c r="E221" s="114"/>
      <c r="F221" s="113"/>
      <c r="G221" s="113"/>
      <c r="H221" s="111">
        <f t="shared" si="93"/>
        <v>0</v>
      </c>
      <c r="I221" s="112"/>
      <c r="J221" s="112"/>
      <c r="K221" s="112"/>
      <c r="L221" s="250"/>
      <c r="M221" s="251"/>
      <c r="N221" s="252"/>
      <c r="P221" s="249"/>
      <c r="Q221" s="104">
        <f t="shared" ref="Q221:AT221" si="97">IF(Q$32&lt;$I221,0,IF(Q$32=$I221,$H221,IF(Q$32&gt;((($J221-1)*$K221)+$I221),0,IF(ROUND((Q$32-$I221)/$K221,0)=ROUND((Q$32-$I221)/$K221,1),$H221,0))))</f>
        <v>0</v>
      </c>
      <c r="R221" s="104">
        <f t="shared" si="97"/>
        <v>0</v>
      </c>
      <c r="S221" s="104">
        <f t="shared" si="97"/>
        <v>0</v>
      </c>
      <c r="T221" s="104">
        <f t="shared" si="97"/>
        <v>0</v>
      </c>
      <c r="U221" s="104">
        <f t="shared" si="97"/>
        <v>0</v>
      </c>
      <c r="V221" s="104">
        <f t="shared" si="97"/>
        <v>0</v>
      </c>
      <c r="W221" s="104">
        <f t="shared" si="97"/>
        <v>0</v>
      </c>
      <c r="X221" s="104">
        <f t="shared" si="97"/>
        <v>0</v>
      </c>
      <c r="Y221" s="104">
        <f t="shared" si="97"/>
        <v>0</v>
      </c>
      <c r="Z221" s="104">
        <f t="shared" si="97"/>
        <v>0</v>
      </c>
      <c r="AA221" s="104">
        <f t="shared" si="97"/>
        <v>0</v>
      </c>
      <c r="AB221" s="104">
        <f t="shared" si="97"/>
        <v>0</v>
      </c>
      <c r="AC221" s="104">
        <f t="shared" si="97"/>
        <v>0</v>
      </c>
      <c r="AD221" s="104">
        <f t="shared" si="97"/>
        <v>0</v>
      </c>
      <c r="AE221" s="104">
        <f t="shared" si="97"/>
        <v>0</v>
      </c>
      <c r="AF221" s="104">
        <f t="shared" si="97"/>
        <v>0</v>
      </c>
      <c r="AG221" s="104">
        <f t="shared" si="97"/>
        <v>0</v>
      </c>
      <c r="AH221" s="104">
        <f t="shared" si="97"/>
        <v>0</v>
      </c>
      <c r="AI221" s="104">
        <f t="shared" si="97"/>
        <v>0</v>
      </c>
      <c r="AJ221" s="104">
        <f t="shared" si="97"/>
        <v>0</v>
      </c>
      <c r="AK221" s="104">
        <f t="shared" si="97"/>
        <v>0</v>
      </c>
      <c r="AL221" s="104">
        <f t="shared" si="97"/>
        <v>0</v>
      </c>
      <c r="AM221" s="104">
        <f t="shared" si="97"/>
        <v>0</v>
      </c>
      <c r="AN221" s="104">
        <f t="shared" si="97"/>
        <v>0</v>
      </c>
      <c r="AO221" s="104">
        <f t="shared" si="97"/>
        <v>0</v>
      </c>
      <c r="AP221" s="104">
        <f t="shared" si="97"/>
        <v>0</v>
      </c>
      <c r="AQ221" s="104">
        <f t="shared" si="97"/>
        <v>0</v>
      </c>
      <c r="AR221" s="104">
        <f t="shared" si="97"/>
        <v>0</v>
      </c>
      <c r="AS221" s="104">
        <f t="shared" si="97"/>
        <v>0</v>
      </c>
      <c r="AT221" s="104">
        <f t="shared" si="97"/>
        <v>0</v>
      </c>
    </row>
    <row r="222" spans="1:46" ht="30" hidden="1" customHeight="1" x14ac:dyDescent="0.25">
      <c r="A222" s="105"/>
      <c r="B222" s="106"/>
      <c r="C222" s="107"/>
      <c r="D222" s="108"/>
      <c r="E222" s="109"/>
      <c r="F222" s="113"/>
      <c r="G222" s="113"/>
      <c r="H222" s="111">
        <f t="shared" si="93"/>
        <v>0</v>
      </c>
      <c r="I222" s="112"/>
      <c r="J222" s="112"/>
      <c r="K222" s="112"/>
      <c r="L222" s="250"/>
      <c r="M222" s="251"/>
      <c r="N222" s="252"/>
      <c r="P222" s="249"/>
      <c r="Q222" s="104">
        <f t="shared" ref="Q222:AT222" si="98">IF(Q$32&lt;$I222,0,IF(Q$32=$I222,$H222,IF(Q$32&gt;((($J222-1)*$K222)+$I222),0,IF(ROUND((Q$32-$I222)/$K222,0)=ROUND((Q$32-$I222)/$K222,1),$H222,0))))</f>
        <v>0</v>
      </c>
      <c r="R222" s="104">
        <f t="shared" si="98"/>
        <v>0</v>
      </c>
      <c r="S222" s="104">
        <f t="shared" si="98"/>
        <v>0</v>
      </c>
      <c r="T222" s="104">
        <f t="shared" si="98"/>
        <v>0</v>
      </c>
      <c r="U222" s="104">
        <f t="shared" si="98"/>
        <v>0</v>
      </c>
      <c r="V222" s="104">
        <f t="shared" si="98"/>
        <v>0</v>
      </c>
      <c r="W222" s="104">
        <f t="shared" si="98"/>
        <v>0</v>
      </c>
      <c r="X222" s="104">
        <f t="shared" si="98"/>
        <v>0</v>
      </c>
      <c r="Y222" s="104">
        <f t="shared" si="98"/>
        <v>0</v>
      </c>
      <c r="Z222" s="104">
        <f t="shared" si="98"/>
        <v>0</v>
      </c>
      <c r="AA222" s="104">
        <f t="shared" si="98"/>
        <v>0</v>
      </c>
      <c r="AB222" s="104">
        <f t="shared" si="98"/>
        <v>0</v>
      </c>
      <c r="AC222" s="104">
        <f t="shared" si="98"/>
        <v>0</v>
      </c>
      <c r="AD222" s="104">
        <f t="shared" si="98"/>
        <v>0</v>
      </c>
      <c r="AE222" s="104">
        <f t="shared" si="98"/>
        <v>0</v>
      </c>
      <c r="AF222" s="104">
        <f t="shared" si="98"/>
        <v>0</v>
      </c>
      <c r="AG222" s="104">
        <f t="shared" si="98"/>
        <v>0</v>
      </c>
      <c r="AH222" s="104">
        <f t="shared" si="98"/>
        <v>0</v>
      </c>
      <c r="AI222" s="104">
        <f t="shared" si="98"/>
        <v>0</v>
      </c>
      <c r="AJ222" s="104">
        <f t="shared" si="98"/>
        <v>0</v>
      </c>
      <c r="AK222" s="104">
        <f t="shared" si="98"/>
        <v>0</v>
      </c>
      <c r="AL222" s="104">
        <f t="shared" si="98"/>
        <v>0</v>
      </c>
      <c r="AM222" s="104">
        <f t="shared" si="98"/>
        <v>0</v>
      </c>
      <c r="AN222" s="104">
        <f t="shared" si="98"/>
        <v>0</v>
      </c>
      <c r="AO222" s="104">
        <f t="shared" si="98"/>
        <v>0</v>
      </c>
      <c r="AP222" s="104">
        <f t="shared" si="98"/>
        <v>0</v>
      </c>
      <c r="AQ222" s="104">
        <f t="shared" si="98"/>
        <v>0</v>
      </c>
      <c r="AR222" s="104">
        <f t="shared" si="98"/>
        <v>0</v>
      </c>
      <c r="AS222" s="104">
        <f t="shared" si="98"/>
        <v>0</v>
      </c>
      <c r="AT222" s="104">
        <f t="shared" si="98"/>
        <v>0</v>
      </c>
    </row>
    <row r="223" spans="1:46" ht="30" hidden="1" customHeight="1" x14ac:dyDescent="0.25">
      <c r="A223" s="105"/>
      <c r="B223" s="106"/>
      <c r="C223" s="107"/>
      <c r="D223" s="108"/>
      <c r="E223" s="114"/>
      <c r="F223" s="113"/>
      <c r="G223" s="113"/>
      <c r="H223" s="111">
        <f t="shared" si="93"/>
        <v>0</v>
      </c>
      <c r="I223" s="112"/>
      <c r="J223" s="112"/>
      <c r="K223" s="112"/>
      <c r="L223" s="250"/>
      <c r="M223" s="251"/>
      <c r="N223" s="252"/>
      <c r="P223" s="249"/>
      <c r="Q223" s="104">
        <f t="shared" ref="Q223:AT223" si="99">IF(Q$32&lt;$I223,0,IF(Q$32=$I223,$H223,IF(Q$32&gt;((($J223-1)*$K223)+$I223),0,IF(ROUND((Q$32-$I223)/$K223,0)=ROUND((Q$32-$I223)/$K223,1),$H223,0))))</f>
        <v>0</v>
      </c>
      <c r="R223" s="104">
        <f t="shared" si="99"/>
        <v>0</v>
      </c>
      <c r="S223" s="104">
        <f t="shared" si="99"/>
        <v>0</v>
      </c>
      <c r="T223" s="104">
        <f t="shared" si="99"/>
        <v>0</v>
      </c>
      <c r="U223" s="104">
        <f t="shared" si="99"/>
        <v>0</v>
      </c>
      <c r="V223" s="104">
        <f t="shared" si="99"/>
        <v>0</v>
      </c>
      <c r="W223" s="104">
        <f t="shared" si="99"/>
        <v>0</v>
      </c>
      <c r="X223" s="104">
        <f t="shared" si="99"/>
        <v>0</v>
      </c>
      <c r="Y223" s="104">
        <f t="shared" si="99"/>
        <v>0</v>
      </c>
      <c r="Z223" s="104">
        <f t="shared" si="99"/>
        <v>0</v>
      </c>
      <c r="AA223" s="104">
        <f t="shared" si="99"/>
        <v>0</v>
      </c>
      <c r="AB223" s="104">
        <f t="shared" si="99"/>
        <v>0</v>
      </c>
      <c r="AC223" s="104">
        <f t="shared" si="99"/>
        <v>0</v>
      </c>
      <c r="AD223" s="104">
        <f t="shared" si="99"/>
        <v>0</v>
      </c>
      <c r="AE223" s="104">
        <f t="shared" si="99"/>
        <v>0</v>
      </c>
      <c r="AF223" s="104">
        <f t="shared" si="99"/>
        <v>0</v>
      </c>
      <c r="AG223" s="104">
        <f t="shared" si="99"/>
        <v>0</v>
      </c>
      <c r="AH223" s="104">
        <f t="shared" si="99"/>
        <v>0</v>
      </c>
      <c r="AI223" s="104">
        <f t="shared" si="99"/>
        <v>0</v>
      </c>
      <c r="AJ223" s="104">
        <f t="shared" si="99"/>
        <v>0</v>
      </c>
      <c r="AK223" s="104">
        <f t="shared" si="99"/>
        <v>0</v>
      </c>
      <c r="AL223" s="104">
        <f t="shared" si="99"/>
        <v>0</v>
      </c>
      <c r="AM223" s="104">
        <f t="shared" si="99"/>
        <v>0</v>
      </c>
      <c r="AN223" s="104">
        <f t="shared" si="99"/>
        <v>0</v>
      </c>
      <c r="AO223" s="104">
        <f t="shared" si="99"/>
        <v>0</v>
      </c>
      <c r="AP223" s="104">
        <f t="shared" si="99"/>
        <v>0</v>
      </c>
      <c r="AQ223" s="104">
        <f t="shared" si="99"/>
        <v>0</v>
      </c>
      <c r="AR223" s="104">
        <f t="shared" si="99"/>
        <v>0</v>
      </c>
      <c r="AS223" s="104">
        <f t="shared" si="99"/>
        <v>0</v>
      </c>
      <c r="AT223" s="104">
        <f t="shared" si="99"/>
        <v>0</v>
      </c>
    </row>
    <row r="224" spans="1:46" ht="30" hidden="1" customHeight="1" x14ac:dyDescent="0.25">
      <c r="A224" s="105"/>
      <c r="B224" s="106"/>
      <c r="C224" s="107"/>
      <c r="D224" s="108"/>
      <c r="E224" s="108"/>
      <c r="F224" s="113"/>
      <c r="G224" s="113"/>
      <c r="H224" s="111">
        <f t="shared" si="93"/>
        <v>0</v>
      </c>
      <c r="I224" s="112"/>
      <c r="J224" s="112"/>
      <c r="K224" s="112"/>
      <c r="L224" s="250"/>
      <c r="M224" s="251"/>
      <c r="N224" s="252"/>
      <c r="P224" s="249"/>
      <c r="Q224" s="104">
        <f t="shared" ref="Q224:AT224" si="100">IF(Q$32&lt;$I224,0,IF(Q$32=$I224,$H224,IF(Q$32&gt;((($J224-1)*$K224)+$I224),0,IF(ROUND((Q$32-$I224)/$K224,0)=ROUND((Q$32-$I224)/$K224,1),$H224,0))))</f>
        <v>0</v>
      </c>
      <c r="R224" s="104">
        <f t="shared" si="100"/>
        <v>0</v>
      </c>
      <c r="S224" s="104">
        <f t="shared" si="100"/>
        <v>0</v>
      </c>
      <c r="T224" s="104">
        <f t="shared" si="100"/>
        <v>0</v>
      </c>
      <c r="U224" s="104">
        <f t="shared" si="100"/>
        <v>0</v>
      </c>
      <c r="V224" s="104">
        <f t="shared" si="100"/>
        <v>0</v>
      </c>
      <c r="W224" s="104">
        <f t="shared" si="100"/>
        <v>0</v>
      </c>
      <c r="X224" s="104">
        <f t="shared" si="100"/>
        <v>0</v>
      </c>
      <c r="Y224" s="104">
        <f t="shared" si="100"/>
        <v>0</v>
      </c>
      <c r="Z224" s="104">
        <f t="shared" si="100"/>
        <v>0</v>
      </c>
      <c r="AA224" s="104">
        <f t="shared" si="100"/>
        <v>0</v>
      </c>
      <c r="AB224" s="104">
        <f t="shared" si="100"/>
        <v>0</v>
      </c>
      <c r="AC224" s="104">
        <f t="shared" si="100"/>
        <v>0</v>
      </c>
      <c r="AD224" s="104">
        <f t="shared" si="100"/>
        <v>0</v>
      </c>
      <c r="AE224" s="104">
        <f t="shared" si="100"/>
        <v>0</v>
      </c>
      <c r="AF224" s="104">
        <f t="shared" si="100"/>
        <v>0</v>
      </c>
      <c r="AG224" s="104">
        <f t="shared" si="100"/>
        <v>0</v>
      </c>
      <c r="AH224" s="104">
        <f t="shared" si="100"/>
        <v>0</v>
      </c>
      <c r="AI224" s="104">
        <f t="shared" si="100"/>
        <v>0</v>
      </c>
      <c r="AJ224" s="104">
        <f t="shared" si="100"/>
        <v>0</v>
      </c>
      <c r="AK224" s="104">
        <f t="shared" si="100"/>
        <v>0</v>
      </c>
      <c r="AL224" s="104">
        <f t="shared" si="100"/>
        <v>0</v>
      </c>
      <c r="AM224" s="104">
        <f t="shared" si="100"/>
        <v>0</v>
      </c>
      <c r="AN224" s="104">
        <f t="shared" si="100"/>
        <v>0</v>
      </c>
      <c r="AO224" s="104">
        <f t="shared" si="100"/>
        <v>0</v>
      </c>
      <c r="AP224" s="104">
        <f t="shared" si="100"/>
        <v>0</v>
      </c>
      <c r="AQ224" s="104">
        <f t="shared" si="100"/>
        <v>0</v>
      </c>
      <c r="AR224" s="104">
        <f t="shared" si="100"/>
        <v>0</v>
      </c>
      <c r="AS224" s="104">
        <f t="shared" si="100"/>
        <v>0</v>
      </c>
      <c r="AT224" s="104">
        <f t="shared" si="100"/>
        <v>0</v>
      </c>
    </row>
    <row r="225" spans="1:46" ht="30" hidden="1" customHeight="1" x14ac:dyDescent="0.25">
      <c r="A225" s="115"/>
      <c r="B225" s="106"/>
      <c r="C225" s="107"/>
      <c r="D225" s="108"/>
      <c r="E225" s="108"/>
      <c r="F225" s="113"/>
      <c r="G225" s="113"/>
      <c r="H225" s="111">
        <f t="shared" si="93"/>
        <v>0</v>
      </c>
      <c r="I225" s="112"/>
      <c r="J225" s="112"/>
      <c r="K225" s="112"/>
      <c r="L225" s="250"/>
      <c r="M225" s="251"/>
      <c r="N225" s="252"/>
      <c r="P225" s="249"/>
      <c r="Q225" s="104">
        <f t="shared" ref="Q225:AT225" si="101">IF(Q$32&lt;$I225,0,IF(Q$32=$I225,$H225,IF(Q$32&gt;((($J225-1)*$K225)+$I225),0,IF(ROUND((Q$32-$I225)/$K225,0)=ROUND((Q$32-$I225)/$K225,1),$H225,0))))</f>
        <v>0</v>
      </c>
      <c r="R225" s="104">
        <f t="shared" si="101"/>
        <v>0</v>
      </c>
      <c r="S225" s="104">
        <f t="shared" si="101"/>
        <v>0</v>
      </c>
      <c r="T225" s="104">
        <f t="shared" si="101"/>
        <v>0</v>
      </c>
      <c r="U225" s="104">
        <f t="shared" si="101"/>
        <v>0</v>
      </c>
      <c r="V225" s="104">
        <f t="shared" si="101"/>
        <v>0</v>
      </c>
      <c r="W225" s="104">
        <f t="shared" si="101"/>
        <v>0</v>
      </c>
      <c r="X225" s="104">
        <f t="shared" si="101"/>
        <v>0</v>
      </c>
      <c r="Y225" s="104">
        <f t="shared" si="101"/>
        <v>0</v>
      </c>
      <c r="Z225" s="104">
        <f t="shared" si="101"/>
        <v>0</v>
      </c>
      <c r="AA225" s="104">
        <f t="shared" si="101"/>
        <v>0</v>
      </c>
      <c r="AB225" s="104">
        <f t="shared" si="101"/>
        <v>0</v>
      </c>
      <c r="AC225" s="104">
        <f t="shared" si="101"/>
        <v>0</v>
      </c>
      <c r="AD225" s="104">
        <f t="shared" si="101"/>
        <v>0</v>
      </c>
      <c r="AE225" s="104">
        <f t="shared" si="101"/>
        <v>0</v>
      </c>
      <c r="AF225" s="104">
        <f t="shared" si="101"/>
        <v>0</v>
      </c>
      <c r="AG225" s="104">
        <f t="shared" si="101"/>
        <v>0</v>
      </c>
      <c r="AH225" s="104">
        <f t="shared" si="101"/>
        <v>0</v>
      </c>
      <c r="AI225" s="104">
        <f t="shared" si="101"/>
        <v>0</v>
      </c>
      <c r="AJ225" s="104">
        <f t="shared" si="101"/>
        <v>0</v>
      </c>
      <c r="AK225" s="104">
        <f t="shared" si="101"/>
        <v>0</v>
      </c>
      <c r="AL225" s="104">
        <f t="shared" si="101"/>
        <v>0</v>
      </c>
      <c r="AM225" s="104">
        <f t="shared" si="101"/>
        <v>0</v>
      </c>
      <c r="AN225" s="104">
        <f t="shared" si="101"/>
        <v>0</v>
      </c>
      <c r="AO225" s="104">
        <f t="shared" si="101"/>
        <v>0</v>
      </c>
      <c r="AP225" s="104">
        <f t="shared" si="101"/>
        <v>0</v>
      </c>
      <c r="AQ225" s="104">
        <f t="shared" si="101"/>
        <v>0</v>
      </c>
      <c r="AR225" s="104">
        <f t="shared" si="101"/>
        <v>0</v>
      </c>
      <c r="AS225" s="104">
        <f t="shared" si="101"/>
        <v>0</v>
      </c>
      <c r="AT225" s="104">
        <f t="shared" si="101"/>
        <v>0</v>
      </c>
    </row>
    <row r="226" spans="1:46" ht="30" hidden="1" customHeight="1" x14ac:dyDescent="0.25">
      <c r="A226" s="105"/>
      <c r="B226" s="106"/>
      <c r="C226" s="107"/>
      <c r="D226" s="108"/>
      <c r="E226" s="116"/>
      <c r="F226" s="113"/>
      <c r="G226" s="113"/>
      <c r="H226" s="111">
        <f t="shared" si="93"/>
        <v>0</v>
      </c>
      <c r="I226" s="112"/>
      <c r="J226" s="112"/>
      <c r="K226" s="112"/>
      <c r="L226" s="250"/>
      <c r="M226" s="251"/>
      <c r="N226" s="252"/>
      <c r="P226" s="249"/>
      <c r="Q226" s="104">
        <f t="shared" ref="Q226:AT226" si="102">IF(Q$32&lt;$I226,0,IF(Q$32=$I226,$H226,IF(Q$32&gt;((($J226-1)*$K226)+$I226),0,IF(ROUND((Q$32-$I226)/$K226,0)=ROUND((Q$32-$I226)/$K226,1),$H226,0))))</f>
        <v>0</v>
      </c>
      <c r="R226" s="104">
        <f t="shared" si="102"/>
        <v>0</v>
      </c>
      <c r="S226" s="104">
        <f t="shared" si="102"/>
        <v>0</v>
      </c>
      <c r="T226" s="104">
        <f t="shared" si="102"/>
        <v>0</v>
      </c>
      <c r="U226" s="104">
        <f t="shared" si="102"/>
        <v>0</v>
      </c>
      <c r="V226" s="104">
        <f t="shared" si="102"/>
        <v>0</v>
      </c>
      <c r="W226" s="104">
        <f t="shared" si="102"/>
        <v>0</v>
      </c>
      <c r="X226" s="104">
        <f t="shared" si="102"/>
        <v>0</v>
      </c>
      <c r="Y226" s="104">
        <f t="shared" si="102"/>
        <v>0</v>
      </c>
      <c r="Z226" s="104">
        <f t="shared" si="102"/>
        <v>0</v>
      </c>
      <c r="AA226" s="104">
        <f t="shared" si="102"/>
        <v>0</v>
      </c>
      <c r="AB226" s="104">
        <f t="shared" si="102"/>
        <v>0</v>
      </c>
      <c r="AC226" s="104">
        <f t="shared" si="102"/>
        <v>0</v>
      </c>
      <c r="AD226" s="104">
        <f t="shared" si="102"/>
        <v>0</v>
      </c>
      <c r="AE226" s="104">
        <f t="shared" si="102"/>
        <v>0</v>
      </c>
      <c r="AF226" s="104">
        <f t="shared" si="102"/>
        <v>0</v>
      </c>
      <c r="AG226" s="104">
        <f t="shared" si="102"/>
        <v>0</v>
      </c>
      <c r="AH226" s="104">
        <f t="shared" si="102"/>
        <v>0</v>
      </c>
      <c r="AI226" s="104">
        <f t="shared" si="102"/>
        <v>0</v>
      </c>
      <c r="AJ226" s="104">
        <f t="shared" si="102"/>
        <v>0</v>
      </c>
      <c r="AK226" s="104">
        <f t="shared" si="102"/>
        <v>0</v>
      </c>
      <c r="AL226" s="104">
        <f t="shared" si="102"/>
        <v>0</v>
      </c>
      <c r="AM226" s="104">
        <f t="shared" si="102"/>
        <v>0</v>
      </c>
      <c r="AN226" s="104">
        <f t="shared" si="102"/>
        <v>0</v>
      </c>
      <c r="AO226" s="104">
        <f t="shared" si="102"/>
        <v>0</v>
      </c>
      <c r="AP226" s="104">
        <f t="shared" si="102"/>
        <v>0</v>
      </c>
      <c r="AQ226" s="104">
        <f t="shared" si="102"/>
        <v>0</v>
      </c>
      <c r="AR226" s="104">
        <f t="shared" si="102"/>
        <v>0</v>
      </c>
      <c r="AS226" s="104">
        <f t="shared" si="102"/>
        <v>0</v>
      </c>
      <c r="AT226" s="104">
        <f t="shared" si="102"/>
        <v>0</v>
      </c>
    </row>
    <row r="227" spans="1:46" ht="30" hidden="1" customHeight="1" x14ac:dyDescent="0.25">
      <c r="A227" s="105"/>
      <c r="B227" s="106"/>
      <c r="C227" s="107"/>
      <c r="D227" s="108"/>
      <c r="E227" s="108"/>
      <c r="F227" s="113"/>
      <c r="G227" s="113"/>
      <c r="H227" s="111">
        <f t="shared" si="93"/>
        <v>0</v>
      </c>
      <c r="I227" s="112"/>
      <c r="J227" s="112"/>
      <c r="K227" s="112"/>
      <c r="L227" s="250"/>
      <c r="M227" s="251"/>
      <c r="N227" s="252"/>
      <c r="P227" s="249"/>
      <c r="Q227" s="104">
        <f t="shared" ref="Q227:AT227" si="103">IF(Q$32&lt;$I227,0,IF(Q$32=$I227,$H227,IF(Q$32&gt;((($J227-1)*$K227)+$I227),0,IF(ROUND((Q$32-$I227)/$K227,0)=ROUND((Q$32-$I227)/$K227,1),$H227,0))))</f>
        <v>0</v>
      </c>
      <c r="R227" s="104">
        <f t="shared" si="103"/>
        <v>0</v>
      </c>
      <c r="S227" s="104">
        <f t="shared" si="103"/>
        <v>0</v>
      </c>
      <c r="T227" s="104">
        <f t="shared" si="103"/>
        <v>0</v>
      </c>
      <c r="U227" s="104">
        <f t="shared" si="103"/>
        <v>0</v>
      </c>
      <c r="V227" s="104">
        <f t="shared" si="103"/>
        <v>0</v>
      </c>
      <c r="W227" s="104">
        <f t="shared" si="103"/>
        <v>0</v>
      </c>
      <c r="X227" s="104">
        <f t="shared" si="103"/>
        <v>0</v>
      </c>
      <c r="Y227" s="104">
        <f t="shared" si="103"/>
        <v>0</v>
      </c>
      <c r="Z227" s="104">
        <f t="shared" si="103"/>
        <v>0</v>
      </c>
      <c r="AA227" s="104">
        <f t="shared" si="103"/>
        <v>0</v>
      </c>
      <c r="AB227" s="104">
        <f t="shared" si="103"/>
        <v>0</v>
      </c>
      <c r="AC227" s="104">
        <f t="shared" si="103"/>
        <v>0</v>
      </c>
      <c r="AD227" s="104">
        <f t="shared" si="103"/>
        <v>0</v>
      </c>
      <c r="AE227" s="104">
        <f t="shared" si="103"/>
        <v>0</v>
      </c>
      <c r="AF227" s="104">
        <f t="shared" si="103"/>
        <v>0</v>
      </c>
      <c r="AG227" s="104">
        <f t="shared" si="103"/>
        <v>0</v>
      </c>
      <c r="AH227" s="104">
        <f t="shared" si="103"/>
        <v>0</v>
      </c>
      <c r="AI227" s="104">
        <f t="shared" si="103"/>
        <v>0</v>
      </c>
      <c r="AJ227" s="104">
        <f t="shared" si="103"/>
        <v>0</v>
      </c>
      <c r="AK227" s="104">
        <f t="shared" si="103"/>
        <v>0</v>
      </c>
      <c r="AL227" s="104">
        <f t="shared" si="103"/>
        <v>0</v>
      </c>
      <c r="AM227" s="104">
        <f t="shared" si="103"/>
        <v>0</v>
      </c>
      <c r="AN227" s="104">
        <f t="shared" si="103"/>
        <v>0</v>
      </c>
      <c r="AO227" s="104">
        <f t="shared" si="103"/>
        <v>0</v>
      </c>
      <c r="AP227" s="104">
        <f t="shared" si="103"/>
        <v>0</v>
      </c>
      <c r="AQ227" s="104">
        <f t="shared" si="103"/>
        <v>0</v>
      </c>
      <c r="AR227" s="104">
        <f t="shared" si="103"/>
        <v>0</v>
      </c>
      <c r="AS227" s="104">
        <f t="shared" si="103"/>
        <v>0</v>
      </c>
      <c r="AT227" s="104">
        <f t="shared" si="103"/>
        <v>0</v>
      </c>
    </row>
    <row r="228" spans="1:46" ht="30" hidden="1" customHeight="1" x14ac:dyDescent="0.25">
      <c r="A228" s="105"/>
      <c r="B228" s="106"/>
      <c r="C228" s="107"/>
      <c r="D228" s="108"/>
      <c r="E228" s="108"/>
      <c r="F228" s="113"/>
      <c r="G228" s="113"/>
      <c r="H228" s="111">
        <f t="shared" si="93"/>
        <v>0</v>
      </c>
      <c r="I228" s="112"/>
      <c r="J228" s="112"/>
      <c r="K228" s="112"/>
      <c r="L228" s="250"/>
      <c r="M228" s="251"/>
      <c r="N228" s="252"/>
      <c r="P228" s="249"/>
      <c r="Q228" s="104">
        <f t="shared" ref="Q228:AT228" si="104">IF(Q$32&lt;$I228,0,IF(Q$32=$I228,$H228,IF(Q$32&gt;((($J228-1)*$K228)+$I228),0,IF(ROUND((Q$32-$I228)/$K228,0)=ROUND((Q$32-$I228)/$K228,1),$H228,0))))</f>
        <v>0</v>
      </c>
      <c r="R228" s="104">
        <f t="shared" si="104"/>
        <v>0</v>
      </c>
      <c r="S228" s="104">
        <f t="shared" si="104"/>
        <v>0</v>
      </c>
      <c r="T228" s="104">
        <f t="shared" si="104"/>
        <v>0</v>
      </c>
      <c r="U228" s="104">
        <f t="shared" si="104"/>
        <v>0</v>
      </c>
      <c r="V228" s="104">
        <f t="shared" si="104"/>
        <v>0</v>
      </c>
      <c r="W228" s="104">
        <f t="shared" si="104"/>
        <v>0</v>
      </c>
      <c r="X228" s="104">
        <f t="shared" si="104"/>
        <v>0</v>
      </c>
      <c r="Y228" s="104">
        <f t="shared" si="104"/>
        <v>0</v>
      </c>
      <c r="Z228" s="104">
        <f t="shared" si="104"/>
        <v>0</v>
      </c>
      <c r="AA228" s="104">
        <f t="shared" si="104"/>
        <v>0</v>
      </c>
      <c r="AB228" s="104">
        <f t="shared" si="104"/>
        <v>0</v>
      </c>
      <c r="AC228" s="104">
        <f t="shared" si="104"/>
        <v>0</v>
      </c>
      <c r="AD228" s="104">
        <f t="shared" si="104"/>
        <v>0</v>
      </c>
      <c r="AE228" s="104">
        <f t="shared" si="104"/>
        <v>0</v>
      </c>
      <c r="AF228" s="104">
        <f t="shared" si="104"/>
        <v>0</v>
      </c>
      <c r="AG228" s="104">
        <f t="shared" si="104"/>
        <v>0</v>
      </c>
      <c r="AH228" s="104">
        <f t="shared" si="104"/>
        <v>0</v>
      </c>
      <c r="AI228" s="104">
        <f t="shared" si="104"/>
        <v>0</v>
      </c>
      <c r="AJ228" s="104">
        <f t="shared" si="104"/>
        <v>0</v>
      </c>
      <c r="AK228" s="104">
        <f t="shared" si="104"/>
        <v>0</v>
      </c>
      <c r="AL228" s="104">
        <f t="shared" si="104"/>
        <v>0</v>
      </c>
      <c r="AM228" s="104">
        <f t="shared" si="104"/>
        <v>0</v>
      </c>
      <c r="AN228" s="104">
        <f t="shared" si="104"/>
        <v>0</v>
      </c>
      <c r="AO228" s="104">
        <f t="shared" si="104"/>
        <v>0</v>
      </c>
      <c r="AP228" s="104">
        <f t="shared" si="104"/>
        <v>0</v>
      </c>
      <c r="AQ228" s="104">
        <f t="shared" si="104"/>
        <v>0</v>
      </c>
      <c r="AR228" s="104">
        <f t="shared" si="104"/>
        <v>0</v>
      </c>
      <c r="AS228" s="104">
        <f t="shared" si="104"/>
        <v>0</v>
      </c>
      <c r="AT228" s="104">
        <f t="shared" si="104"/>
        <v>0</v>
      </c>
    </row>
    <row r="229" spans="1:46" ht="30" hidden="1" customHeight="1" x14ac:dyDescent="0.25">
      <c r="A229" s="105"/>
      <c r="B229" s="106"/>
      <c r="C229" s="107"/>
      <c r="D229" s="108"/>
      <c r="E229" s="108"/>
      <c r="F229" s="113"/>
      <c r="G229" s="113"/>
      <c r="H229" s="111">
        <f t="shared" si="93"/>
        <v>0</v>
      </c>
      <c r="I229" s="112"/>
      <c r="J229" s="112"/>
      <c r="K229" s="112"/>
      <c r="L229" s="250"/>
      <c r="M229" s="251"/>
      <c r="N229" s="252"/>
      <c r="P229" s="249"/>
      <c r="Q229" s="104">
        <f t="shared" ref="Q229:AT229" si="105">IF(Q$32&lt;$I229,0,IF(Q$32=$I229,$H229,IF(Q$32&gt;((($J229-1)*$K229)+$I229),0,IF(ROUND((Q$32-$I229)/$K229,0)=ROUND((Q$32-$I229)/$K229,1),$H229,0))))</f>
        <v>0</v>
      </c>
      <c r="R229" s="104">
        <f t="shared" si="105"/>
        <v>0</v>
      </c>
      <c r="S229" s="104">
        <f t="shared" si="105"/>
        <v>0</v>
      </c>
      <c r="T229" s="104">
        <f t="shared" si="105"/>
        <v>0</v>
      </c>
      <c r="U229" s="104">
        <f t="shared" si="105"/>
        <v>0</v>
      </c>
      <c r="V229" s="104">
        <f t="shared" si="105"/>
        <v>0</v>
      </c>
      <c r="W229" s="104">
        <f t="shared" si="105"/>
        <v>0</v>
      </c>
      <c r="X229" s="104">
        <f t="shared" si="105"/>
        <v>0</v>
      </c>
      <c r="Y229" s="104">
        <f t="shared" si="105"/>
        <v>0</v>
      </c>
      <c r="Z229" s="104">
        <f t="shared" si="105"/>
        <v>0</v>
      </c>
      <c r="AA229" s="104">
        <f t="shared" si="105"/>
        <v>0</v>
      </c>
      <c r="AB229" s="104">
        <f t="shared" si="105"/>
        <v>0</v>
      </c>
      <c r="AC229" s="104">
        <f t="shared" si="105"/>
        <v>0</v>
      </c>
      <c r="AD229" s="104">
        <f t="shared" si="105"/>
        <v>0</v>
      </c>
      <c r="AE229" s="104">
        <f t="shared" si="105"/>
        <v>0</v>
      </c>
      <c r="AF229" s="104">
        <f t="shared" si="105"/>
        <v>0</v>
      </c>
      <c r="AG229" s="104">
        <f t="shared" si="105"/>
        <v>0</v>
      </c>
      <c r="AH229" s="104">
        <f t="shared" si="105"/>
        <v>0</v>
      </c>
      <c r="AI229" s="104">
        <f t="shared" si="105"/>
        <v>0</v>
      </c>
      <c r="AJ229" s="104">
        <f t="shared" si="105"/>
        <v>0</v>
      </c>
      <c r="AK229" s="104">
        <f t="shared" si="105"/>
        <v>0</v>
      </c>
      <c r="AL229" s="104">
        <f t="shared" si="105"/>
        <v>0</v>
      </c>
      <c r="AM229" s="104">
        <f t="shared" si="105"/>
        <v>0</v>
      </c>
      <c r="AN229" s="104">
        <f t="shared" si="105"/>
        <v>0</v>
      </c>
      <c r="AO229" s="104">
        <f t="shared" si="105"/>
        <v>0</v>
      </c>
      <c r="AP229" s="104">
        <f t="shared" si="105"/>
        <v>0</v>
      </c>
      <c r="AQ229" s="104">
        <f t="shared" si="105"/>
        <v>0</v>
      </c>
      <c r="AR229" s="104">
        <f t="shared" si="105"/>
        <v>0</v>
      </c>
      <c r="AS229" s="104">
        <f t="shared" si="105"/>
        <v>0</v>
      </c>
      <c r="AT229" s="104">
        <f t="shared" si="105"/>
        <v>0</v>
      </c>
    </row>
    <row r="230" spans="1:46" ht="30" hidden="1" customHeight="1" x14ac:dyDescent="0.25">
      <c r="A230" s="105"/>
      <c r="B230" s="106"/>
      <c r="C230" s="107"/>
      <c r="D230" s="108"/>
      <c r="E230" s="108"/>
      <c r="F230" s="113"/>
      <c r="G230" s="113"/>
      <c r="H230" s="111">
        <f t="shared" si="93"/>
        <v>0</v>
      </c>
      <c r="I230" s="112"/>
      <c r="J230" s="112"/>
      <c r="K230" s="112"/>
      <c r="L230" s="250"/>
      <c r="M230" s="251"/>
      <c r="N230" s="252"/>
      <c r="P230" s="249"/>
      <c r="Q230" s="104">
        <f t="shared" ref="Q230:AT230" si="106">IF(Q$32&lt;$I230,0,IF(Q$32=$I230,$H230,IF(Q$32&gt;((($J230-1)*$K230)+$I230),0,IF(ROUND((Q$32-$I230)/$K230,0)=ROUND((Q$32-$I230)/$K230,1),$H230,0))))</f>
        <v>0</v>
      </c>
      <c r="R230" s="104">
        <f t="shared" si="106"/>
        <v>0</v>
      </c>
      <c r="S230" s="104">
        <f t="shared" si="106"/>
        <v>0</v>
      </c>
      <c r="T230" s="104">
        <f t="shared" si="106"/>
        <v>0</v>
      </c>
      <c r="U230" s="104">
        <f t="shared" si="106"/>
        <v>0</v>
      </c>
      <c r="V230" s="104">
        <f t="shared" si="106"/>
        <v>0</v>
      </c>
      <c r="W230" s="104">
        <f t="shared" si="106"/>
        <v>0</v>
      </c>
      <c r="X230" s="104">
        <f t="shared" si="106"/>
        <v>0</v>
      </c>
      <c r="Y230" s="104">
        <f t="shared" si="106"/>
        <v>0</v>
      </c>
      <c r="Z230" s="104">
        <f t="shared" si="106"/>
        <v>0</v>
      </c>
      <c r="AA230" s="104">
        <f t="shared" si="106"/>
        <v>0</v>
      </c>
      <c r="AB230" s="104">
        <f t="shared" si="106"/>
        <v>0</v>
      </c>
      <c r="AC230" s="104">
        <f t="shared" si="106"/>
        <v>0</v>
      </c>
      <c r="AD230" s="104">
        <f t="shared" si="106"/>
        <v>0</v>
      </c>
      <c r="AE230" s="104">
        <f t="shared" si="106"/>
        <v>0</v>
      </c>
      <c r="AF230" s="104">
        <f t="shared" si="106"/>
        <v>0</v>
      </c>
      <c r="AG230" s="104">
        <f t="shared" si="106"/>
        <v>0</v>
      </c>
      <c r="AH230" s="104">
        <f t="shared" si="106"/>
        <v>0</v>
      </c>
      <c r="AI230" s="104">
        <f t="shared" si="106"/>
        <v>0</v>
      </c>
      <c r="AJ230" s="104">
        <f t="shared" si="106"/>
        <v>0</v>
      </c>
      <c r="AK230" s="104">
        <f t="shared" si="106"/>
        <v>0</v>
      </c>
      <c r="AL230" s="104">
        <f t="shared" si="106"/>
        <v>0</v>
      </c>
      <c r="AM230" s="104">
        <f t="shared" si="106"/>
        <v>0</v>
      </c>
      <c r="AN230" s="104">
        <f t="shared" si="106"/>
        <v>0</v>
      </c>
      <c r="AO230" s="104">
        <f t="shared" si="106"/>
        <v>0</v>
      </c>
      <c r="AP230" s="104">
        <f t="shared" si="106"/>
        <v>0</v>
      </c>
      <c r="AQ230" s="104">
        <f t="shared" si="106"/>
        <v>0</v>
      </c>
      <c r="AR230" s="104">
        <f t="shared" si="106"/>
        <v>0</v>
      </c>
      <c r="AS230" s="104">
        <f t="shared" si="106"/>
        <v>0</v>
      </c>
      <c r="AT230" s="104">
        <f t="shared" si="106"/>
        <v>0</v>
      </c>
    </row>
    <row r="231" spans="1:46" ht="30" hidden="1" customHeight="1" x14ac:dyDescent="0.25">
      <c r="A231" s="105"/>
      <c r="B231" s="106"/>
      <c r="C231" s="107"/>
      <c r="D231" s="108"/>
      <c r="E231" s="109"/>
      <c r="F231" s="113"/>
      <c r="G231" s="113"/>
      <c r="H231" s="111">
        <f t="shared" si="93"/>
        <v>0</v>
      </c>
      <c r="I231" s="112"/>
      <c r="J231" s="112"/>
      <c r="K231" s="112"/>
      <c r="L231" s="250"/>
      <c r="M231" s="251"/>
      <c r="N231" s="252"/>
      <c r="P231" s="249"/>
      <c r="Q231" s="104">
        <f t="shared" ref="Q231:AT231" si="107">IF(Q$32&lt;$I231,0,IF(Q$32=$I231,$H231,IF(Q$32&gt;((($J231-1)*$K231)+$I231),0,IF(ROUND((Q$32-$I231)/$K231,0)=ROUND((Q$32-$I231)/$K231,1),$H231,0))))</f>
        <v>0</v>
      </c>
      <c r="R231" s="104">
        <f t="shared" si="107"/>
        <v>0</v>
      </c>
      <c r="S231" s="104">
        <f t="shared" si="107"/>
        <v>0</v>
      </c>
      <c r="T231" s="104">
        <f t="shared" si="107"/>
        <v>0</v>
      </c>
      <c r="U231" s="104">
        <f t="shared" si="107"/>
        <v>0</v>
      </c>
      <c r="V231" s="104">
        <f t="shared" si="107"/>
        <v>0</v>
      </c>
      <c r="W231" s="104">
        <f t="shared" si="107"/>
        <v>0</v>
      </c>
      <c r="X231" s="104">
        <f t="shared" si="107"/>
        <v>0</v>
      </c>
      <c r="Y231" s="104">
        <f t="shared" si="107"/>
        <v>0</v>
      </c>
      <c r="Z231" s="104">
        <f t="shared" si="107"/>
        <v>0</v>
      </c>
      <c r="AA231" s="104">
        <f t="shared" si="107"/>
        <v>0</v>
      </c>
      <c r="AB231" s="104">
        <f t="shared" si="107"/>
        <v>0</v>
      </c>
      <c r="AC231" s="104">
        <f t="shared" si="107"/>
        <v>0</v>
      </c>
      <c r="AD231" s="104">
        <f t="shared" si="107"/>
        <v>0</v>
      </c>
      <c r="AE231" s="104">
        <f t="shared" si="107"/>
        <v>0</v>
      </c>
      <c r="AF231" s="104">
        <f t="shared" si="107"/>
        <v>0</v>
      </c>
      <c r="AG231" s="104">
        <f t="shared" si="107"/>
        <v>0</v>
      </c>
      <c r="AH231" s="104">
        <f t="shared" si="107"/>
        <v>0</v>
      </c>
      <c r="AI231" s="104">
        <f t="shared" si="107"/>
        <v>0</v>
      </c>
      <c r="AJ231" s="104">
        <f t="shared" si="107"/>
        <v>0</v>
      </c>
      <c r="AK231" s="104">
        <f t="shared" si="107"/>
        <v>0</v>
      </c>
      <c r="AL231" s="104">
        <f t="shared" si="107"/>
        <v>0</v>
      </c>
      <c r="AM231" s="104">
        <f t="shared" si="107"/>
        <v>0</v>
      </c>
      <c r="AN231" s="104">
        <f t="shared" si="107"/>
        <v>0</v>
      </c>
      <c r="AO231" s="104">
        <f t="shared" si="107"/>
        <v>0</v>
      </c>
      <c r="AP231" s="104">
        <f t="shared" si="107"/>
        <v>0</v>
      </c>
      <c r="AQ231" s="104">
        <f t="shared" si="107"/>
        <v>0</v>
      </c>
      <c r="AR231" s="104">
        <f t="shared" si="107"/>
        <v>0</v>
      </c>
      <c r="AS231" s="104">
        <f t="shared" si="107"/>
        <v>0</v>
      </c>
      <c r="AT231" s="104">
        <f t="shared" si="107"/>
        <v>0</v>
      </c>
    </row>
    <row r="232" spans="1:46" ht="30" hidden="1" customHeight="1" x14ac:dyDescent="0.25">
      <c r="A232" s="105"/>
      <c r="B232" s="106"/>
      <c r="C232" s="107"/>
      <c r="D232" s="108"/>
      <c r="E232" s="108"/>
      <c r="F232" s="113"/>
      <c r="G232" s="113"/>
      <c r="H232" s="111">
        <f t="shared" si="93"/>
        <v>0</v>
      </c>
      <c r="I232" s="112"/>
      <c r="J232" s="112"/>
      <c r="K232" s="112"/>
      <c r="L232" s="250"/>
      <c r="M232" s="251"/>
      <c r="N232" s="252"/>
      <c r="P232" s="249"/>
      <c r="Q232" s="104">
        <f t="shared" ref="Q232:AT232" si="108">IF(Q$32&lt;$I232,0,IF(Q$32=$I232,$H232,IF(Q$32&gt;((($J232-1)*$K232)+$I232),0,IF(ROUND((Q$32-$I232)/$K232,0)=ROUND((Q$32-$I232)/$K232,1),$H232,0))))</f>
        <v>0</v>
      </c>
      <c r="R232" s="104">
        <f t="shared" si="108"/>
        <v>0</v>
      </c>
      <c r="S232" s="104">
        <f t="shared" si="108"/>
        <v>0</v>
      </c>
      <c r="T232" s="104">
        <f t="shared" si="108"/>
        <v>0</v>
      </c>
      <c r="U232" s="104">
        <f t="shared" si="108"/>
        <v>0</v>
      </c>
      <c r="V232" s="104">
        <f t="shared" si="108"/>
        <v>0</v>
      </c>
      <c r="W232" s="104">
        <f t="shared" si="108"/>
        <v>0</v>
      </c>
      <c r="X232" s="104">
        <f t="shared" si="108"/>
        <v>0</v>
      </c>
      <c r="Y232" s="104">
        <f t="shared" si="108"/>
        <v>0</v>
      </c>
      <c r="Z232" s="104">
        <f t="shared" si="108"/>
        <v>0</v>
      </c>
      <c r="AA232" s="104">
        <f t="shared" si="108"/>
        <v>0</v>
      </c>
      <c r="AB232" s="104">
        <f t="shared" si="108"/>
        <v>0</v>
      </c>
      <c r="AC232" s="104">
        <f t="shared" si="108"/>
        <v>0</v>
      </c>
      <c r="AD232" s="104">
        <f t="shared" si="108"/>
        <v>0</v>
      </c>
      <c r="AE232" s="104">
        <f t="shared" si="108"/>
        <v>0</v>
      </c>
      <c r="AF232" s="104">
        <f t="shared" si="108"/>
        <v>0</v>
      </c>
      <c r="AG232" s="104">
        <f t="shared" si="108"/>
        <v>0</v>
      </c>
      <c r="AH232" s="104">
        <f t="shared" si="108"/>
        <v>0</v>
      </c>
      <c r="AI232" s="104">
        <f t="shared" si="108"/>
        <v>0</v>
      </c>
      <c r="AJ232" s="104">
        <f t="shared" si="108"/>
        <v>0</v>
      </c>
      <c r="AK232" s="104">
        <f t="shared" si="108"/>
        <v>0</v>
      </c>
      <c r="AL232" s="104">
        <f t="shared" si="108"/>
        <v>0</v>
      </c>
      <c r="AM232" s="104">
        <f t="shared" si="108"/>
        <v>0</v>
      </c>
      <c r="AN232" s="104">
        <f t="shared" si="108"/>
        <v>0</v>
      </c>
      <c r="AO232" s="104">
        <f t="shared" si="108"/>
        <v>0</v>
      </c>
      <c r="AP232" s="104">
        <f t="shared" si="108"/>
        <v>0</v>
      </c>
      <c r="AQ232" s="104">
        <f t="shared" si="108"/>
        <v>0</v>
      </c>
      <c r="AR232" s="104">
        <f t="shared" si="108"/>
        <v>0</v>
      </c>
      <c r="AS232" s="104">
        <f t="shared" si="108"/>
        <v>0</v>
      </c>
      <c r="AT232" s="104">
        <f t="shared" si="108"/>
        <v>0</v>
      </c>
    </row>
    <row r="233" spans="1:46" ht="30" hidden="1" customHeight="1" x14ac:dyDescent="0.25">
      <c r="A233" s="117"/>
      <c r="B233" s="118"/>
      <c r="C233" s="119"/>
      <c r="D233" s="120"/>
      <c r="E233" s="120"/>
      <c r="F233" s="121"/>
      <c r="G233" s="121"/>
      <c r="H233" s="122">
        <f t="shared" si="93"/>
        <v>0</v>
      </c>
      <c r="I233" s="123"/>
      <c r="J233" s="123"/>
      <c r="K233" s="123"/>
      <c r="L233" s="253"/>
      <c r="M233" s="254"/>
      <c r="N233" s="255"/>
      <c r="P233" s="249"/>
      <c r="Q233" s="104">
        <f t="shared" ref="Q233:AT233" si="109">IF(Q$32&lt;$I233,0,IF(Q$32=$I233,$H233,IF(Q$32&gt;((($J233-1)*$K233)+$I233),0,IF(ROUND((Q$32-$I233)/$K233,0)=ROUND((Q$32-$I233)/$K233,1),$H233,0))))</f>
        <v>0</v>
      </c>
      <c r="R233" s="104">
        <f t="shared" si="109"/>
        <v>0</v>
      </c>
      <c r="S233" s="104">
        <f t="shared" si="109"/>
        <v>0</v>
      </c>
      <c r="T233" s="104">
        <f t="shared" si="109"/>
        <v>0</v>
      </c>
      <c r="U233" s="104">
        <f t="shared" si="109"/>
        <v>0</v>
      </c>
      <c r="V233" s="104">
        <f t="shared" si="109"/>
        <v>0</v>
      </c>
      <c r="W233" s="104">
        <f t="shared" si="109"/>
        <v>0</v>
      </c>
      <c r="X233" s="104">
        <f t="shared" si="109"/>
        <v>0</v>
      </c>
      <c r="Y233" s="104">
        <f t="shared" si="109"/>
        <v>0</v>
      </c>
      <c r="Z233" s="104">
        <f t="shared" si="109"/>
        <v>0</v>
      </c>
      <c r="AA233" s="104">
        <f t="shared" si="109"/>
        <v>0</v>
      </c>
      <c r="AB233" s="104">
        <f t="shared" si="109"/>
        <v>0</v>
      </c>
      <c r="AC233" s="104">
        <f t="shared" si="109"/>
        <v>0</v>
      </c>
      <c r="AD233" s="104">
        <f t="shared" si="109"/>
        <v>0</v>
      </c>
      <c r="AE233" s="104">
        <f t="shared" si="109"/>
        <v>0</v>
      </c>
      <c r="AF233" s="104">
        <f t="shared" si="109"/>
        <v>0</v>
      </c>
      <c r="AG233" s="104">
        <f t="shared" si="109"/>
        <v>0</v>
      </c>
      <c r="AH233" s="104">
        <f t="shared" si="109"/>
        <v>0</v>
      </c>
      <c r="AI233" s="104">
        <f t="shared" si="109"/>
        <v>0</v>
      </c>
      <c r="AJ233" s="104">
        <f t="shared" si="109"/>
        <v>0</v>
      </c>
      <c r="AK233" s="104">
        <f t="shared" si="109"/>
        <v>0</v>
      </c>
      <c r="AL233" s="104">
        <f t="shared" si="109"/>
        <v>0</v>
      </c>
      <c r="AM233" s="104">
        <f t="shared" si="109"/>
        <v>0</v>
      </c>
      <c r="AN233" s="104">
        <f t="shared" si="109"/>
        <v>0</v>
      </c>
      <c r="AO233" s="104">
        <f t="shared" si="109"/>
        <v>0</v>
      </c>
      <c r="AP233" s="104">
        <f t="shared" si="109"/>
        <v>0</v>
      </c>
      <c r="AQ233" s="104">
        <f t="shared" si="109"/>
        <v>0</v>
      </c>
      <c r="AR233" s="104">
        <f t="shared" si="109"/>
        <v>0</v>
      </c>
      <c r="AS233" s="104">
        <f t="shared" si="109"/>
        <v>0</v>
      </c>
      <c r="AT233" s="104">
        <f t="shared" si="109"/>
        <v>0</v>
      </c>
    </row>
    <row r="234" spans="1:46" ht="30" hidden="1" customHeight="1" x14ac:dyDescent="0.25">
      <c r="P234" s="124" t="s">
        <v>53</v>
      </c>
      <c r="Q234" s="104">
        <f t="shared" ref="Q234:AT234" si="110">SUM(Q218:Q233)</f>
        <v>0</v>
      </c>
      <c r="R234" s="104">
        <f t="shared" si="110"/>
        <v>0</v>
      </c>
      <c r="S234" s="104">
        <f t="shared" si="110"/>
        <v>0</v>
      </c>
      <c r="T234" s="104">
        <f t="shared" si="110"/>
        <v>0</v>
      </c>
      <c r="U234" s="104">
        <f t="shared" si="110"/>
        <v>0</v>
      </c>
      <c r="V234" s="104">
        <f t="shared" si="110"/>
        <v>0</v>
      </c>
      <c r="W234" s="104">
        <f t="shared" si="110"/>
        <v>0</v>
      </c>
      <c r="X234" s="104">
        <f t="shared" si="110"/>
        <v>0</v>
      </c>
      <c r="Y234" s="104">
        <f t="shared" si="110"/>
        <v>0</v>
      </c>
      <c r="Z234" s="104">
        <f t="shared" si="110"/>
        <v>0</v>
      </c>
      <c r="AA234" s="104">
        <f t="shared" si="110"/>
        <v>0</v>
      </c>
      <c r="AB234" s="104">
        <f t="shared" si="110"/>
        <v>0</v>
      </c>
      <c r="AC234" s="104">
        <f t="shared" si="110"/>
        <v>0</v>
      </c>
      <c r="AD234" s="104">
        <f t="shared" si="110"/>
        <v>0</v>
      </c>
      <c r="AE234" s="104">
        <f t="shared" si="110"/>
        <v>0</v>
      </c>
      <c r="AF234" s="104">
        <f t="shared" si="110"/>
        <v>0</v>
      </c>
      <c r="AG234" s="104">
        <f t="shared" si="110"/>
        <v>0</v>
      </c>
      <c r="AH234" s="104">
        <f t="shared" si="110"/>
        <v>0</v>
      </c>
      <c r="AI234" s="104">
        <f t="shared" si="110"/>
        <v>0</v>
      </c>
      <c r="AJ234" s="104">
        <f t="shared" si="110"/>
        <v>0</v>
      </c>
      <c r="AK234" s="104">
        <f t="shared" si="110"/>
        <v>0</v>
      </c>
      <c r="AL234" s="104">
        <f t="shared" si="110"/>
        <v>0</v>
      </c>
      <c r="AM234" s="104">
        <f t="shared" si="110"/>
        <v>0</v>
      </c>
      <c r="AN234" s="104">
        <f t="shared" si="110"/>
        <v>0</v>
      </c>
      <c r="AO234" s="104">
        <f t="shared" si="110"/>
        <v>0</v>
      </c>
      <c r="AP234" s="104">
        <f t="shared" si="110"/>
        <v>0</v>
      </c>
      <c r="AQ234" s="104">
        <f t="shared" si="110"/>
        <v>0</v>
      </c>
      <c r="AR234" s="104">
        <f t="shared" si="110"/>
        <v>0</v>
      </c>
      <c r="AS234" s="104">
        <f t="shared" si="110"/>
        <v>0</v>
      </c>
      <c r="AT234" s="104">
        <f t="shared" si="110"/>
        <v>0</v>
      </c>
    </row>
    <row r="235" spans="1:46" ht="14.25" hidden="1"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row>
    <row r="236" spans="1:46" ht="15" hidden="1" customHeight="1" x14ac:dyDescent="0.25">
      <c r="A236" s="269" t="s">
        <v>27</v>
      </c>
      <c r="B236" s="268"/>
      <c r="C236" s="268"/>
      <c r="D236" s="268"/>
      <c r="E236" s="268"/>
      <c r="F236" s="268"/>
      <c r="G236" s="268"/>
      <c r="H236" s="268"/>
      <c r="I236" s="268"/>
      <c r="J236" s="268"/>
      <c r="K236" s="268"/>
      <c r="L236" s="28"/>
      <c r="M236" s="29"/>
      <c r="N236" s="29"/>
      <c r="O236" s="29"/>
      <c r="P236" s="30"/>
      <c r="Q236" s="30"/>
      <c r="R236" s="30"/>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row>
    <row r="237" spans="1:46" ht="15" hidden="1" customHeight="1" x14ac:dyDescent="0.25">
      <c r="A237" s="32"/>
      <c r="B237" s="33"/>
      <c r="C237" s="33"/>
      <c r="D237" s="33"/>
      <c r="E237" s="33"/>
      <c r="F237" s="33"/>
      <c r="G237" s="34"/>
      <c r="H237" s="33"/>
      <c r="I237" s="33"/>
      <c r="J237" s="33"/>
      <c r="K237" s="33"/>
      <c r="L237" s="33"/>
      <c r="M237" s="33"/>
      <c r="N237" s="33"/>
      <c r="O237" s="33"/>
      <c r="P237" s="35"/>
      <c r="Q237" s="35"/>
      <c r="R237" s="35"/>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row>
    <row r="238" spans="1:46" ht="15" hidden="1" customHeight="1" x14ac:dyDescent="0.25">
      <c r="A238" s="37"/>
      <c r="B238" s="38"/>
      <c r="C238" s="38"/>
      <c r="D238" s="38"/>
      <c r="E238" s="38"/>
      <c r="F238" s="38"/>
      <c r="G238" s="39"/>
      <c r="H238" s="38"/>
      <c r="I238" s="38"/>
      <c r="J238" s="40"/>
      <c r="K238" s="10"/>
      <c r="L238" s="10"/>
      <c r="M238" s="10"/>
      <c r="N238" s="10"/>
      <c r="O238" s="10"/>
      <c r="P238" s="6"/>
      <c r="Q238" s="6"/>
      <c r="R238" s="6"/>
    </row>
    <row r="239" spans="1:46" ht="15" hidden="1" customHeight="1" x14ac:dyDescent="0.25">
      <c r="A239" s="7" t="s">
        <v>28</v>
      </c>
      <c r="B239" s="41" t="s">
        <v>29</v>
      </c>
      <c r="C239" s="42"/>
      <c r="D239" s="42"/>
      <c r="E239" s="42"/>
      <c r="F239" s="42"/>
      <c r="G239" s="43"/>
      <c r="H239" s="42"/>
      <c r="I239" s="42"/>
      <c r="J239" s="9"/>
      <c r="K239" s="10"/>
      <c r="L239" s="10"/>
      <c r="M239" s="10"/>
      <c r="N239" s="10"/>
      <c r="O239" s="10"/>
      <c r="P239" s="6"/>
      <c r="Q239" s="6"/>
      <c r="R239" s="6"/>
    </row>
    <row r="240" spans="1:46" ht="14.25" hidden="1" customHeight="1" x14ac:dyDescent="0.25">
      <c r="A240" s="7" t="s">
        <v>30</v>
      </c>
      <c r="B240" s="44" t="s">
        <v>31</v>
      </c>
      <c r="C240" s="45"/>
      <c r="D240" s="45"/>
      <c r="E240" s="45"/>
      <c r="F240" s="46"/>
      <c r="G240" s="45"/>
      <c r="H240" s="46"/>
      <c r="I240" s="45"/>
      <c r="J240" s="47"/>
      <c r="K240" s="48"/>
    </row>
    <row r="241" spans="1:46" ht="14.25" hidden="1" customHeight="1" x14ac:dyDescent="0.25">
      <c r="A241" s="7"/>
      <c r="B241" s="46"/>
      <c r="C241" s="46"/>
      <c r="D241" s="45"/>
      <c r="E241" s="46"/>
      <c r="F241" s="46"/>
      <c r="G241" s="46"/>
      <c r="H241" s="46"/>
      <c r="I241" s="46"/>
      <c r="J241" s="49"/>
      <c r="K241" s="50"/>
    </row>
    <row r="242" spans="1:46" ht="30" hidden="1" customHeight="1" x14ac:dyDescent="0.25">
      <c r="A242" s="51" t="s">
        <v>32</v>
      </c>
      <c r="B242" s="270" t="s">
        <v>55</v>
      </c>
      <c r="C242" s="251"/>
      <c r="D242" s="251"/>
      <c r="E242" s="251"/>
      <c r="F242" s="251"/>
      <c r="G242" s="251"/>
      <c r="H242" s="251"/>
      <c r="I242" s="257"/>
      <c r="J242" s="52"/>
      <c r="L242" s="271" t="s">
        <v>33</v>
      </c>
      <c r="M242" s="272"/>
    </row>
    <row r="243" spans="1:46" ht="15.75" hidden="1" customHeight="1" x14ac:dyDescent="0.25">
      <c r="A243" s="53" t="s">
        <v>34</v>
      </c>
      <c r="B243" s="273"/>
      <c r="C243" s="274"/>
      <c r="D243" s="274"/>
      <c r="E243" s="274"/>
      <c r="F243" s="274"/>
      <c r="G243" s="274"/>
      <c r="H243" s="274"/>
      <c r="I243" s="274"/>
      <c r="J243" s="52"/>
      <c r="L243" s="54" t="s">
        <v>25</v>
      </c>
      <c r="M243" s="55" t="s">
        <v>26</v>
      </c>
    </row>
    <row r="244" spans="1:46" ht="15.75" hidden="1" customHeight="1" x14ac:dyDescent="0.25">
      <c r="A244" s="53" t="s">
        <v>35</v>
      </c>
      <c r="B244" s="277"/>
      <c r="C244" s="268"/>
      <c r="D244" s="268"/>
      <c r="E244" s="268"/>
      <c r="F244" s="268"/>
      <c r="G244" s="268"/>
      <c r="H244" s="268"/>
      <c r="I244" s="268"/>
      <c r="J244" s="52"/>
      <c r="L244" s="56">
        <f>$L$10</f>
        <v>0</v>
      </c>
      <c r="M244" s="57">
        <f t="array" ref="M244">NPV(L244,Q271:AT271)</f>
        <v>0</v>
      </c>
      <c r="O244" s="58"/>
    </row>
    <row r="245" spans="1:46" ht="15.75" hidden="1" customHeight="1" x14ac:dyDescent="0.25">
      <c r="A245" s="53" t="s">
        <v>36</v>
      </c>
      <c r="B245" s="277"/>
      <c r="C245" s="268"/>
      <c r="D245" s="268"/>
      <c r="E245" s="268"/>
      <c r="F245" s="268"/>
      <c r="G245" s="268"/>
      <c r="H245" s="268"/>
      <c r="I245" s="268"/>
      <c r="J245" s="52"/>
      <c r="L245" s="56">
        <f>$L$11</f>
        <v>0.03</v>
      </c>
      <c r="M245" s="57">
        <f t="array" ref="M245">NPV(L245,Q271:AT271)</f>
        <v>0</v>
      </c>
    </row>
    <row r="246" spans="1:46" ht="14.25" hidden="1" customHeight="1" x14ac:dyDescent="0.25">
      <c r="A246" s="59"/>
      <c r="B246" s="60"/>
      <c r="C246" s="60"/>
      <c r="D246" s="60"/>
      <c r="E246" s="60"/>
      <c r="F246" s="61"/>
      <c r="G246" s="62"/>
      <c r="H246" s="63"/>
      <c r="I246" s="63"/>
      <c r="J246" s="64"/>
      <c r="L246" s="65">
        <f>$L$12</f>
        <v>7.0000000000000007E-2</v>
      </c>
      <c r="M246" s="66">
        <f t="array" ref="M246">NPV(L246,Q271:AT271)</f>
        <v>0</v>
      </c>
    </row>
    <row r="247" spans="1:46" ht="14.25" hidden="1" customHeight="1" x14ac:dyDescent="0.25">
      <c r="A247" s="67"/>
      <c r="B247" s="48"/>
      <c r="C247" s="48"/>
      <c r="D247" s="48"/>
      <c r="E247" s="48"/>
      <c r="F247" s="50"/>
      <c r="G247" s="68"/>
    </row>
    <row r="248" spans="1:46" ht="14.25" hidden="1" customHeight="1" x14ac:dyDescent="0.25">
      <c r="A248" s="67"/>
      <c r="B248" s="48"/>
      <c r="C248" s="48"/>
      <c r="D248" s="48"/>
      <c r="E248" s="48"/>
      <c r="F248" s="50"/>
      <c r="G248" s="68"/>
      <c r="H248" s="69"/>
      <c r="I248" s="70"/>
      <c r="J248" s="71"/>
      <c r="K248" s="71"/>
    </row>
    <row r="249" spans="1:46" ht="15.75" hidden="1" customHeight="1" x14ac:dyDescent="0.25">
      <c r="A249" s="72" t="s">
        <v>37</v>
      </c>
      <c r="B249" s="73"/>
      <c r="C249" s="74" t="s">
        <v>38</v>
      </c>
      <c r="D249" s="74"/>
      <c r="E249" s="74"/>
      <c r="F249" s="75"/>
      <c r="H249" s="69"/>
      <c r="I249" s="70"/>
      <c r="J249" s="71"/>
      <c r="K249" s="71"/>
    </row>
    <row r="250" spans="1:46" ht="15" hidden="1" customHeight="1" x14ac:dyDescent="0.25">
      <c r="A250" s="76" t="s">
        <v>39</v>
      </c>
      <c r="B250" s="77"/>
      <c r="C250" s="44" t="s">
        <v>40</v>
      </c>
      <c r="D250" s="44"/>
      <c r="E250" s="44"/>
      <c r="F250" s="78"/>
      <c r="H250" s="69"/>
      <c r="I250" s="79"/>
      <c r="J250" s="58"/>
      <c r="K250" s="58"/>
      <c r="L250" s="80"/>
      <c r="M250" s="80"/>
      <c r="N250" s="80"/>
      <c r="O250" s="80"/>
    </row>
    <row r="251" spans="1:46" ht="14.25" hidden="1" customHeight="1" x14ac:dyDescent="0.25">
      <c r="A251" s="81" t="s">
        <v>41</v>
      </c>
      <c r="B251" s="82">
        <f>B249*B250</f>
        <v>0</v>
      </c>
      <c r="C251" s="83"/>
      <c r="D251" s="84"/>
      <c r="E251" s="84"/>
      <c r="F251" s="64"/>
      <c r="H251" s="69"/>
      <c r="I251" s="85"/>
      <c r="J251" s="86"/>
      <c r="K251" s="86"/>
    </row>
    <row r="252" spans="1:46" ht="14.25" hidden="1" customHeight="1" x14ac:dyDescent="0.25">
      <c r="H252" s="69"/>
      <c r="I252" s="85"/>
      <c r="J252" s="86"/>
      <c r="K252" s="86"/>
      <c r="L252" s="87"/>
      <c r="P252" s="88" t="s">
        <v>42</v>
      </c>
    </row>
    <row r="253" spans="1:46" ht="14.25" hidden="1" customHeight="1" x14ac:dyDescent="0.25">
      <c r="C253" s="33"/>
      <c r="D253" s="89"/>
      <c r="E253" s="89"/>
      <c r="L253" s="87"/>
      <c r="P253" s="88"/>
      <c r="Q253" s="267" t="s">
        <v>43</v>
      </c>
      <c r="R253" s="268"/>
      <c r="S253" s="268"/>
      <c r="T253" s="268"/>
      <c r="U253" s="268"/>
      <c r="V253" s="268"/>
      <c r="W253" s="268"/>
      <c r="X253" s="268"/>
      <c r="Y253" s="268"/>
      <c r="Z253" s="268"/>
      <c r="AA253" s="268"/>
      <c r="AB253" s="268"/>
      <c r="AC253" s="268"/>
      <c r="AD253" s="268"/>
      <c r="AE253" s="268"/>
      <c r="AF253" s="268"/>
      <c r="AG253" s="268"/>
      <c r="AH253" s="268"/>
      <c r="AI253" s="268"/>
      <c r="AJ253" s="268"/>
      <c r="AK253" s="268"/>
      <c r="AL253" s="268"/>
      <c r="AM253" s="268"/>
      <c r="AN253" s="268"/>
      <c r="AO253" s="268"/>
      <c r="AP253" s="268"/>
      <c r="AQ253" s="268"/>
      <c r="AR253" s="268"/>
      <c r="AS253" s="268"/>
      <c r="AT253" s="268"/>
    </row>
    <row r="254" spans="1:46" ht="14.25" hidden="1" customHeight="1" x14ac:dyDescent="0.25">
      <c r="A254" s="90" t="s">
        <v>44</v>
      </c>
      <c r="B254" s="91" t="s">
        <v>45</v>
      </c>
      <c r="C254" s="91" t="s">
        <v>16</v>
      </c>
      <c r="D254" s="92" t="s">
        <v>17</v>
      </c>
      <c r="E254" s="92" t="s">
        <v>46</v>
      </c>
      <c r="F254" s="91" t="s">
        <v>47</v>
      </c>
      <c r="G254" s="91" t="s">
        <v>48</v>
      </c>
      <c r="H254" s="93" t="s">
        <v>18</v>
      </c>
      <c r="I254" s="92" t="s">
        <v>19</v>
      </c>
      <c r="J254" s="92" t="s">
        <v>49</v>
      </c>
      <c r="K254" s="92" t="s">
        <v>50</v>
      </c>
      <c r="L254" s="259" t="s">
        <v>20</v>
      </c>
      <c r="M254" s="260"/>
      <c r="N254" s="261"/>
      <c r="Q254" s="94">
        <v>1</v>
      </c>
      <c r="R254" s="94">
        <v>2</v>
      </c>
      <c r="S254" s="94">
        <v>3</v>
      </c>
      <c r="T254" s="94">
        <v>4</v>
      </c>
      <c r="U254" s="94">
        <v>5</v>
      </c>
      <c r="V254" s="94">
        <v>6</v>
      </c>
      <c r="W254" s="94">
        <v>7</v>
      </c>
      <c r="X254" s="94">
        <v>8</v>
      </c>
      <c r="Y254" s="94">
        <v>9</v>
      </c>
      <c r="Z254" s="94">
        <v>10</v>
      </c>
      <c r="AA254" s="94">
        <v>11</v>
      </c>
      <c r="AB254" s="94">
        <v>12</v>
      </c>
      <c r="AC254" s="94">
        <v>13</v>
      </c>
      <c r="AD254" s="94">
        <v>14</v>
      </c>
      <c r="AE254" s="94">
        <v>15</v>
      </c>
      <c r="AF254" s="94">
        <v>16</v>
      </c>
      <c r="AG254" s="94">
        <v>17</v>
      </c>
      <c r="AH254" s="94">
        <v>18</v>
      </c>
      <c r="AI254" s="94">
        <v>19</v>
      </c>
      <c r="AJ254" s="94">
        <v>20</v>
      </c>
      <c r="AK254" s="94">
        <v>21</v>
      </c>
      <c r="AL254" s="94">
        <v>22</v>
      </c>
      <c r="AM254" s="94">
        <v>23</v>
      </c>
      <c r="AN254" s="94">
        <v>24</v>
      </c>
      <c r="AO254" s="94">
        <v>25</v>
      </c>
      <c r="AP254" s="94">
        <v>26</v>
      </c>
      <c r="AQ254" s="94">
        <v>27</v>
      </c>
      <c r="AR254" s="94">
        <v>28</v>
      </c>
      <c r="AS254" s="94">
        <v>29</v>
      </c>
      <c r="AT254" s="94">
        <v>30</v>
      </c>
    </row>
    <row r="255" spans="1:46" ht="30" hidden="1" customHeight="1" x14ac:dyDescent="0.25">
      <c r="A255" s="95"/>
      <c r="B255" s="96"/>
      <c r="C255" s="97"/>
      <c r="D255" s="98"/>
      <c r="E255" s="99"/>
      <c r="F255" s="100"/>
      <c r="G255" s="100"/>
      <c r="H255" s="101">
        <f t="shared" ref="H255:H270" si="111">D255*E255</f>
        <v>0</v>
      </c>
      <c r="I255" s="102"/>
      <c r="J255" s="102"/>
      <c r="K255" s="102"/>
      <c r="L255" s="286"/>
      <c r="M255" s="263"/>
      <c r="N255" s="258"/>
      <c r="P255" s="248" t="s">
        <v>51</v>
      </c>
      <c r="Q255" s="104">
        <f t="shared" ref="Q255:AT255" si="112">IF(Q$32&lt;$I255,0,IF(Q$32=$I255,$H255,IF(Q$32&gt;((($J255-1)*$K255)+$I255),0,IF(ROUND((Q$32-$I255)/$K255,0)=ROUND((Q$32-$I255)/$K255,1),$H255,0))))</f>
        <v>0</v>
      </c>
      <c r="R255" s="104">
        <f t="shared" si="112"/>
        <v>0</v>
      </c>
      <c r="S255" s="104">
        <f t="shared" si="112"/>
        <v>0</v>
      </c>
      <c r="T255" s="104">
        <f t="shared" si="112"/>
        <v>0</v>
      </c>
      <c r="U255" s="104">
        <f t="shared" si="112"/>
        <v>0</v>
      </c>
      <c r="V255" s="104">
        <f t="shared" si="112"/>
        <v>0</v>
      </c>
      <c r="W255" s="104">
        <f t="shared" si="112"/>
        <v>0</v>
      </c>
      <c r="X255" s="104">
        <f t="shared" si="112"/>
        <v>0</v>
      </c>
      <c r="Y255" s="104">
        <f t="shared" si="112"/>
        <v>0</v>
      </c>
      <c r="Z255" s="104">
        <f t="shared" si="112"/>
        <v>0</v>
      </c>
      <c r="AA255" s="104">
        <f t="shared" si="112"/>
        <v>0</v>
      </c>
      <c r="AB255" s="104">
        <f t="shared" si="112"/>
        <v>0</v>
      </c>
      <c r="AC255" s="104">
        <f t="shared" si="112"/>
        <v>0</v>
      </c>
      <c r="AD255" s="104">
        <f t="shared" si="112"/>
        <v>0</v>
      </c>
      <c r="AE255" s="104">
        <f t="shared" si="112"/>
        <v>0</v>
      </c>
      <c r="AF255" s="104">
        <f t="shared" si="112"/>
        <v>0</v>
      </c>
      <c r="AG255" s="104">
        <f t="shared" si="112"/>
        <v>0</v>
      </c>
      <c r="AH255" s="104">
        <f t="shared" si="112"/>
        <v>0</v>
      </c>
      <c r="AI255" s="104">
        <f t="shared" si="112"/>
        <v>0</v>
      </c>
      <c r="AJ255" s="104">
        <f t="shared" si="112"/>
        <v>0</v>
      </c>
      <c r="AK255" s="104">
        <f t="shared" si="112"/>
        <v>0</v>
      </c>
      <c r="AL255" s="104">
        <f t="shared" si="112"/>
        <v>0</v>
      </c>
      <c r="AM255" s="104">
        <f t="shared" si="112"/>
        <v>0</v>
      </c>
      <c r="AN255" s="104">
        <f t="shared" si="112"/>
        <v>0</v>
      </c>
      <c r="AO255" s="104">
        <f t="shared" si="112"/>
        <v>0</v>
      </c>
      <c r="AP255" s="104">
        <f t="shared" si="112"/>
        <v>0</v>
      </c>
      <c r="AQ255" s="104">
        <f t="shared" si="112"/>
        <v>0</v>
      </c>
      <c r="AR255" s="104">
        <f t="shared" si="112"/>
        <v>0</v>
      </c>
      <c r="AS255" s="104">
        <f t="shared" si="112"/>
        <v>0</v>
      </c>
      <c r="AT255" s="104">
        <f t="shared" si="112"/>
        <v>0</v>
      </c>
    </row>
    <row r="256" spans="1:46" ht="30" hidden="1" customHeight="1" x14ac:dyDescent="0.25">
      <c r="A256" s="105"/>
      <c r="B256" s="106"/>
      <c r="C256" s="107"/>
      <c r="D256" s="108"/>
      <c r="E256" s="109"/>
      <c r="F256" s="110"/>
      <c r="G256" s="110"/>
      <c r="H256" s="111">
        <f t="shared" si="111"/>
        <v>0</v>
      </c>
      <c r="I256" s="112"/>
      <c r="J256" s="112"/>
      <c r="K256" s="112"/>
      <c r="L256" s="250"/>
      <c r="M256" s="251"/>
      <c r="N256" s="252"/>
      <c r="P256" s="249"/>
      <c r="Q256" s="104">
        <f t="shared" ref="Q256:AT256" si="113">IF(Q$32&lt;$I256,0,IF(Q$32=$I256,$H256,IF(Q$32&gt;((($J256-1)*$K256)+$I256),0,IF(ROUND((Q$32-$I256)/$K256,0)=ROUND((Q$32-$I256)/$K256,1),$H256,0))))</f>
        <v>0</v>
      </c>
      <c r="R256" s="104">
        <f t="shared" si="113"/>
        <v>0</v>
      </c>
      <c r="S256" s="104">
        <f t="shared" si="113"/>
        <v>0</v>
      </c>
      <c r="T256" s="104">
        <f t="shared" si="113"/>
        <v>0</v>
      </c>
      <c r="U256" s="104">
        <f t="shared" si="113"/>
        <v>0</v>
      </c>
      <c r="V256" s="104">
        <f t="shared" si="113"/>
        <v>0</v>
      </c>
      <c r="W256" s="104">
        <f t="shared" si="113"/>
        <v>0</v>
      </c>
      <c r="X256" s="104">
        <f t="shared" si="113"/>
        <v>0</v>
      </c>
      <c r="Y256" s="104">
        <f t="shared" si="113"/>
        <v>0</v>
      </c>
      <c r="Z256" s="104">
        <f t="shared" si="113"/>
        <v>0</v>
      </c>
      <c r="AA256" s="104">
        <f t="shared" si="113"/>
        <v>0</v>
      </c>
      <c r="AB256" s="104">
        <f t="shared" si="113"/>
        <v>0</v>
      </c>
      <c r="AC256" s="104">
        <f t="shared" si="113"/>
        <v>0</v>
      </c>
      <c r="AD256" s="104">
        <f t="shared" si="113"/>
        <v>0</v>
      </c>
      <c r="AE256" s="104">
        <f t="shared" si="113"/>
        <v>0</v>
      </c>
      <c r="AF256" s="104">
        <f t="shared" si="113"/>
        <v>0</v>
      </c>
      <c r="AG256" s="104">
        <f t="shared" si="113"/>
        <v>0</v>
      </c>
      <c r="AH256" s="104">
        <f t="shared" si="113"/>
        <v>0</v>
      </c>
      <c r="AI256" s="104">
        <f t="shared" si="113"/>
        <v>0</v>
      </c>
      <c r="AJ256" s="104">
        <f t="shared" si="113"/>
        <v>0</v>
      </c>
      <c r="AK256" s="104">
        <f t="shared" si="113"/>
        <v>0</v>
      </c>
      <c r="AL256" s="104">
        <f t="shared" si="113"/>
        <v>0</v>
      </c>
      <c r="AM256" s="104">
        <f t="shared" si="113"/>
        <v>0</v>
      </c>
      <c r="AN256" s="104">
        <f t="shared" si="113"/>
        <v>0</v>
      </c>
      <c r="AO256" s="104">
        <f t="shared" si="113"/>
        <v>0</v>
      </c>
      <c r="AP256" s="104">
        <f t="shared" si="113"/>
        <v>0</v>
      </c>
      <c r="AQ256" s="104">
        <f t="shared" si="113"/>
        <v>0</v>
      </c>
      <c r="AR256" s="104">
        <f t="shared" si="113"/>
        <v>0</v>
      </c>
      <c r="AS256" s="104">
        <f t="shared" si="113"/>
        <v>0</v>
      </c>
      <c r="AT256" s="104">
        <f t="shared" si="113"/>
        <v>0</v>
      </c>
    </row>
    <row r="257" spans="1:46" ht="30" hidden="1" customHeight="1" x14ac:dyDescent="0.25">
      <c r="A257" s="105"/>
      <c r="B257" s="106"/>
      <c r="C257" s="107"/>
      <c r="D257" s="108"/>
      <c r="E257" s="109"/>
      <c r="F257" s="113"/>
      <c r="G257" s="113"/>
      <c r="H257" s="111">
        <f t="shared" si="111"/>
        <v>0</v>
      </c>
      <c r="I257" s="112"/>
      <c r="J257" s="112"/>
      <c r="K257" s="112"/>
      <c r="L257" s="250"/>
      <c r="M257" s="251"/>
      <c r="N257" s="252"/>
      <c r="P257" s="249"/>
      <c r="Q257" s="104">
        <f t="shared" ref="Q257:AT257" si="114">IF(Q$32&lt;$I257,0,IF(Q$32=$I257,$H257,IF(Q$32&gt;((($J257-1)*$K257)+$I257),0,IF(ROUND((Q$32-$I257)/$K257,0)=ROUND((Q$32-$I257)/$K257,1),$H257,0))))</f>
        <v>0</v>
      </c>
      <c r="R257" s="104">
        <f t="shared" si="114"/>
        <v>0</v>
      </c>
      <c r="S257" s="104">
        <f t="shared" si="114"/>
        <v>0</v>
      </c>
      <c r="T257" s="104">
        <f t="shared" si="114"/>
        <v>0</v>
      </c>
      <c r="U257" s="104">
        <f t="shared" si="114"/>
        <v>0</v>
      </c>
      <c r="V257" s="104">
        <f t="shared" si="114"/>
        <v>0</v>
      </c>
      <c r="W257" s="104">
        <f t="shared" si="114"/>
        <v>0</v>
      </c>
      <c r="X257" s="104">
        <f t="shared" si="114"/>
        <v>0</v>
      </c>
      <c r="Y257" s="104">
        <f t="shared" si="114"/>
        <v>0</v>
      </c>
      <c r="Z257" s="104">
        <f t="shared" si="114"/>
        <v>0</v>
      </c>
      <c r="AA257" s="104">
        <f t="shared" si="114"/>
        <v>0</v>
      </c>
      <c r="AB257" s="104">
        <f t="shared" si="114"/>
        <v>0</v>
      </c>
      <c r="AC257" s="104">
        <f t="shared" si="114"/>
        <v>0</v>
      </c>
      <c r="AD257" s="104">
        <f t="shared" si="114"/>
        <v>0</v>
      </c>
      <c r="AE257" s="104">
        <f t="shared" si="114"/>
        <v>0</v>
      </c>
      <c r="AF257" s="104">
        <f t="shared" si="114"/>
        <v>0</v>
      </c>
      <c r="AG257" s="104">
        <f t="shared" si="114"/>
        <v>0</v>
      </c>
      <c r="AH257" s="104">
        <f t="shared" si="114"/>
        <v>0</v>
      </c>
      <c r="AI257" s="104">
        <f t="shared" si="114"/>
        <v>0</v>
      </c>
      <c r="AJ257" s="104">
        <f t="shared" si="114"/>
        <v>0</v>
      </c>
      <c r="AK257" s="104">
        <f t="shared" si="114"/>
        <v>0</v>
      </c>
      <c r="AL257" s="104">
        <f t="shared" si="114"/>
        <v>0</v>
      </c>
      <c r="AM257" s="104">
        <f t="shared" si="114"/>
        <v>0</v>
      </c>
      <c r="AN257" s="104">
        <f t="shared" si="114"/>
        <v>0</v>
      </c>
      <c r="AO257" s="104">
        <f t="shared" si="114"/>
        <v>0</v>
      </c>
      <c r="AP257" s="104">
        <f t="shared" si="114"/>
        <v>0</v>
      </c>
      <c r="AQ257" s="104">
        <f t="shared" si="114"/>
        <v>0</v>
      </c>
      <c r="AR257" s="104">
        <f t="shared" si="114"/>
        <v>0</v>
      </c>
      <c r="AS257" s="104">
        <f t="shared" si="114"/>
        <v>0</v>
      </c>
      <c r="AT257" s="104">
        <f t="shared" si="114"/>
        <v>0</v>
      </c>
    </row>
    <row r="258" spans="1:46" ht="30" hidden="1" customHeight="1" x14ac:dyDescent="0.25">
      <c r="A258" s="105"/>
      <c r="B258" s="106"/>
      <c r="C258" s="107"/>
      <c r="D258" s="108"/>
      <c r="E258" s="114"/>
      <c r="F258" s="113"/>
      <c r="G258" s="113"/>
      <c r="H258" s="111">
        <f t="shared" si="111"/>
        <v>0</v>
      </c>
      <c r="I258" s="112"/>
      <c r="J258" s="112"/>
      <c r="K258" s="112"/>
      <c r="L258" s="250"/>
      <c r="M258" s="251"/>
      <c r="N258" s="252"/>
      <c r="P258" s="249"/>
      <c r="Q258" s="104">
        <f t="shared" ref="Q258:AT258" si="115">IF(Q$32&lt;$I258,0,IF(Q$32=$I258,$H258,IF(Q$32&gt;((($J258-1)*$K258)+$I258),0,IF(ROUND((Q$32-$I258)/$K258,0)=ROUND((Q$32-$I258)/$K258,1),$H258,0))))</f>
        <v>0</v>
      </c>
      <c r="R258" s="104">
        <f t="shared" si="115"/>
        <v>0</v>
      </c>
      <c r="S258" s="104">
        <f t="shared" si="115"/>
        <v>0</v>
      </c>
      <c r="T258" s="104">
        <f t="shared" si="115"/>
        <v>0</v>
      </c>
      <c r="U258" s="104">
        <f t="shared" si="115"/>
        <v>0</v>
      </c>
      <c r="V258" s="104">
        <f t="shared" si="115"/>
        <v>0</v>
      </c>
      <c r="W258" s="104">
        <f t="shared" si="115"/>
        <v>0</v>
      </c>
      <c r="X258" s="104">
        <f t="shared" si="115"/>
        <v>0</v>
      </c>
      <c r="Y258" s="104">
        <f t="shared" si="115"/>
        <v>0</v>
      </c>
      <c r="Z258" s="104">
        <f t="shared" si="115"/>
        <v>0</v>
      </c>
      <c r="AA258" s="104">
        <f t="shared" si="115"/>
        <v>0</v>
      </c>
      <c r="AB258" s="104">
        <f t="shared" si="115"/>
        <v>0</v>
      </c>
      <c r="AC258" s="104">
        <f t="shared" si="115"/>
        <v>0</v>
      </c>
      <c r="AD258" s="104">
        <f t="shared" si="115"/>
        <v>0</v>
      </c>
      <c r="AE258" s="104">
        <f t="shared" si="115"/>
        <v>0</v>
      </c>
      <c r="AF258" s="104">
        <f t="shared" si="115"/>
        <v>0</v>
      </c>
      <c r="AG258" s="104">
        <f t="shared" si="115"/>
        <v>0</v>
      </c>
      <c r="AH258" s="104">
        <f t="shared" si="115"/>
        <v>0</v>
      </c>
      <c r="AI258" s="104">
        <f t="shared" si="115"/>
        <v>0</v>
      </c>
      <c r="AJ258" s="104">
        <f t="shared" si="115"/>
        <v>0</v>
      </c>
      <c r="AK258" s="104">
        <f t="shared" si="115"/>
        <v>0</v>
      </c>
      <c r="AL258" s="104">
        <f t="shared" si="115"/>
        <v>0</v>
      </c>
      <c r="AM258" s="104">
        <f t="shared" si="115"/>
        <v>0</v>
      </c>
      <c r="AN258" s="104">
        <f t="shared" si="115"/>
        <v>0</v>
      </c>
      <c r="AO258" s="104">
        <f t="shared" si="115"/>
        <v>0</v>
      </c>
      <c r="AP258" s="104">
        <f t="shared" si="115"/>
        <v>0</v>
      </c>
      <c r="AQ258" s="104">
        <f t="shared" si="115"/>
        <v>0</v>
      </c>
      <c r="AR258" s="104">
        <f t="shared" si="115"/>
        <v>0</v>
      </c>
      <c r="AS258" s="104">
        <f t="shared" si="115"/>
        <v>0</v>
      </c>
      <c r="AT258" s="104">
        <f t="shared" si="115"/>
        <v>0</v>
      </c>
    </row>
    <row r="259" spans="1:46" ht="30" hidden="1" customHeight="1" x14ac:dyDescent="0.25">
      <c r="A259" s="105"/>
      <c r="B259" s="106"/>
      <c r="C259" s="107"/>
      <c r="D259" s="108"/>
      <c r="E259" s="109"/>
      <c r="F259" s="113"/>
      <c r="G259" s="113"/>
      <c r="H259" s="111">
        <f t="shared" si="111"/>
        <v>0</v>
      </c>
      <c r="I259" s="112"/>
      <c r="J259" s="112"/>
      <c r="K259" s="112"/>
      <c r="L259" s="250"/>
      <c r="M259" s="251"/>
      <c r="N259" s="252"/>
      <c r="P259" s="249"/>
      <c r="Q259" s="104">
        <f t="shared" ref="Q259:AT259" si="116">IF(Q$32&lt;$I259,0,IF(Q$32=$I259,$H259,IF(Q$32&gt;((($J259-1)*$K259)+$I259),0,IF(ROUND((Q$32-$I259)/$K259,0)=ROUND((Q$32-$I259)/$K259,1),$H259,0))))</f>
        <v>0</v>
      </c>
      <c r="R259" s="104">
        <f t="shared" si="116"/>
        <v>0</v>
      </c>
      <c r="S259" s="104">
        <f t="shared" si="116"/>
        <v>0</v>
      </c>
      <c r="T259" s="104">
        <f t="shared" si="116"/>
        <v>0</v>
      </c>
      <c r="U259" s="104">
        <f t="shared" si="116"/>
        <v>0</v>
      </c>
      <c r="V259" s="104">
        <f t="shared" si="116"/>
        <v>0</v>
      </c>
      <c r="W259" s="104">
        <f t="shared" si="116"/>
        <v>0</v>
      </c>
      <c r="X259" s="104">
        <f t="shared" si="116"/>
        <v>0</v>
      </c>
      <c r="Y259" s="104">
        <f t="shared" si="116"/>
        <v>0</v>
      </c>
      <c r="Z259" s="104">
        <f t="shared" si="116"/>
        <v>0</v>
      </c>
      <c r="AA259" s="104">
        <f t="shared" si="116"/>
        <v>0</v>
      </c>
      <c r="AB259" s="104">
        <f t="shared" si="116"/>
        <v>0</v>
      </c>
      <c r="AC259" s="104">
        <f t="shared" si="116"/>
        <v>0</v>
      </c>
      <c r="AD259" s="104">
        <f t="shared" si="116"/>
        <v>0</v>
      </c>
      <c r="AE259" s="104">
        <f t="shared" si="116"/>
        <v>0</v>
      </c>
      <c r="AF259" s="104">
        <f t="shared" si="116"/>
        <v>0</v>
      </c>
      <c r="AG259" s="104">
        <f t="shared" si="116"/>
        <v>0</v>
      </c>
      <c r="AH259" s="104">
        <f t="shared" si="116"/>
        <v>0</v>
      </c>
      <c r="AI259" s="104">
        <f t="shared" si="116"/>
        <v>0</v>
      </c>
      <c r="AJ259" s="104">
        <f t="shared" si="116"/>
        <v>0</v>
      </c>
      <c r="AK259" s="104">
        <f t="shared" si="116"/>
        <v>0</v>
      </c>
      <c r="AL259" s="104">
        <f t="shared" si="116"/>
        <v>0</v>
      </c>
      <c r="AM259" s="104">
        <f t="shared" si="116"/>
        <v>0</v>
      </c>
      <c r="AN259" s="104">
        <f t="shared" si="116"/>
        <v>0</v>
      </c>
      <c r="AO259" s="104">
        <f t="shared" si="116"/>
        <v>0</v>
      </c>
      <c r="AP259" s="104">
        <f t="shared" si="116"/>
        <v>0</v>
      </c>
      <c r="AQ259" s="104">
        <f t="shared" si="116"/>
        <v>0</v>
      </c>
      <c r="AR259" s="104">
        <f t="shared" si="116"/>
        <v>0</v>
      </c>
      <c r="AS259" s="104">
        <f t="shared" si="116"/>
        <v>0</v>
      </c>
      <c r="AT259" s="104">
        <f t="shared" si="116"/>
        <v>0</v>
      </c>
    </row>
    <row r="260" spans="1:46" ht="30" hidden="1" customHeight="1" x14ac:dyDescent="0.25">
      <c r="A260" s="105"/>
      <c r="B260" s="106"/>
      <c r="C260" s="107"/>
      <c r="D260" s="108"/>
      <c r="E260" s="114"/>
      <c r="F260" s="113"/>
      <c r="G260" s="113"/>
      <c r="H260" s="111">
        <f t="shared" si="111"/>
        <v>0</v>
      </c>
      <c r="I260" s="112"/>
      <c r="J260" s="112"/>
      <c r="K260" s="112"/>
      <c r="L260" s="250"/>
      <c r="M260" s="251"/>
      <c r="N260" s="252"/>
      <c r="P260" s="249"/>
      <c r="Q260" s="104">
        <f t="shared" ref="Q260:AT260" si="117">IF(Q$32&lt;$I260,0,IF(Q$32=$I260,$H260,IF(Q$32&gt;((($J260-1)*$K260)+$I260),0,IF(ROUND((Q$32-$I260)/$K260,0)=ROUND((Q$32-$I260)/$K260,1),$H260,0))))</f>
        <v>0</v>
      </c>
      <c r="R260" s="104">
        <f t="shared" si="117"/>
        <v>0</v>
      </c>
      <c r="S260" s="104">
        <f t="shared" si="117"/>
        <v>0</v>
      </c>
      <c r="T260" s="104">
        <f t="shared" si="117"/>
        <v>0</v>
      </c>
      <c r="U260" s="104">
        <f t="shared" si="117"/>
        <v>0</v>
      </c>
      <c r="V260" s="104">
        <f t="shared" si="117"/>
        <v>0</v>
      </c>
      <c r="W260" s="104">
        <f t="shared" si="117"/>
        <v>0</v>
      </c>
      <c r="X260" s="104">
        <f t="shared" si="117"/>
        <v>0</v>
      </c>
      <c r="Y260" s="104">
        <f t="shared" si="117"/>
        <v>0</v>
      </c>
      <c r="Z260" s="104">
        <f t="shared" si="117"/>
        <v>0</v>
      </c>
      <c r="AA260" s="104">
        <f t="shared" si="117"/>
        <v>0</v>
      </c>
      <c r="AB260" s="104">
        <f t="shared" si="117"/>
        <v>0</v>
      </c>
      <c r="AC260" s="104">
        <f t="shared" si="117"/>
        <v>0</v>
      </c>
      <c r="AD260" s="104">
        <f t="shared" si="117"/>
        <v>0</v>
      </c>
      <c r="AE260" s="104">
        <f t="shared" si="117"/>
        <v>0</v>
      </c>
      <c r="AF260" s="104">
        <f t="shared" si="117"/>
        <v>0</v>
      </c>
      <c r="AG260" s="104">
        <f t="shared" si="117"/>
        <v>0</v>
      </c>
      <c r="AH260" s="104">
        <f t="shared" si="117"/>
        <v>0</v>
      </c>
      <c r="AI260" s="104">
        <f t="shared" si="117"/>
        <v>0</v>
      </c>
      <c r="AJ260" s="104">
        <f t="shared" si="117"/>
        <v>0</v>
      </c>
      <c r="AK260" s="104">
        <f t="shared" si="117"/>
        <v>0</v>
      </c>
      <c r="AL260" s="104">
        <f t="shared" si="117"/>
        <v>0</v>
      </c>
      <c r="AM260" s="104">
        <f t="shared" si="117"/>
        <v>0</v>
      </c>
      <c r="AN260" s="104">
        <f t="shared" si="117"/>
        <v>0</v>
      </c>
      <c r="AO260" s="104">
        <f t="shared" si="117"/>
        <v>0</v>
      </c>
      <c r="AP260" s="104">
        <f t="shared" si="117"/>
        <v>0</v>
      </c>
      <c r="AQ260" s="104">
        <f t="shared" si="117"/>
        <v>0</v>
      </c>
      <c r="AR260" s="104">
        <f t="shared" si="117"/>
        <v>0</v>
      </c>
      <c r="AS260" s="104">
        <f t="shared" si="117"/>
        <v>0</v>
      </c>
      <c r="AT260" s="104">
        <f t="shared" si="117"/>
        <v>0</v>
      </c>
    </row>
    <row r="261" spans="1:46" ht="30" hidden="1" customHeight="1" x14ac:dyDescent="0.25">
      <c r="A261" s="105"/>
      <c r="B261" s="106"/>
      <c r="C261" s="107"/>
      <c r="D261" s="108"/>
      <c r="E261" s="108"/>
      <c r="F261" s="113"/>
      <c r="G261" s="113"/>
      <c r="H261" s="111">
        <f t="shared" si="111"/>
        <v>0</v>
      </c>
      <c r="I261" s="112"/>
      <c r="J261" s="112"/>
      <c r="K261" s="112"/>
      <c r="L261" s="250"/>
      <c r="M261" s="251"/>
      <c r="N261" s="252"/>
      <c r="P261" s="249"/>
      <c r="Q261" s="104">
        <f t="shared" ref="Q261:AT261" si="118">IF(Q$32&lt;$I261,0,IF(Q$32=$I261,$H261,IF(Q$32&gt;((($J261-1)*$K261)+$I261),0,IF(ROUND((Q$32-$I261)/$K261,0)=ROUND((Q$32-$I261)/$K261,1),$H261,0))))</f>
        <v>0</v>
      </c>
      <c r="R261" s="104">
        <f t="shared" si="118"/>
        <v>0</v>
      </c>
      <c r="S261" s="104">
        <f t="shared" si="118"/>
        <v>0</v>
      </c>
      <c r="T261" s="104">
        <f t="shared" si="118"/>
        <v>0</v>
      </c>
      <c r="U261" s="104">
        <f t="shared" si="118"/>
        <v>0</v>
      </c>
      <c r="V261" s="104">
        <f t="shared" si="118"/>
        <v>0</v>
      </c>
      <c r="W261" s="104">
        <f t="shared" si="118"/>
        <v>0</v>
      </c>
      <c r="X261" s="104">
        <f t="shared" si="118"/>
        <v>0</v>
      </c>
      <c r="Y261" s="104">
        <f t="shared" si="118"/>
        <v>0</v>
      </c>
      <c r="Z261" s="104">
        <f t="shared" si="118"/>
        <v>0</v>
      </c>
      <c r="AA261" s="104">
        <f t="shared" si="118"/>
        <v>0</v>
      </c>
      <c r="AB261" s="104">
        <f t="shared" si="118"/>
        <v>0</v>
      </c>
      <c r="AC261" s="104">
        <f t="shared" si="118"/>
        <v>0</v>
      </c>
      <c r="AD261" s="104">
        <f t="shared" si="118"/>
        <v>0</v>
      </c>
      <c r="AE261" s="104">
        <f t="shared" si="118"/>
        <v>0</v>
      </c>
      <c r="AF261" s="104">
        <f t="shared" si="118"/>
        <v>0</v>
      </c>
      <c r="AG261" s="104">
        <f t="shared" si="118"/>
        <v>0</v>
      </c>
      <c r="AH261" s="104">
        <f t="shared" si="118"/>
        <v>0</v>
      </c>
      <c r="AI261" s="104">
        <f t="shared" si="118"/>
        <v>0</v>
      </c>
      <c r="AJ261" s="104">
        <f t="shared" si="118"/>
        <v>0</v>
      </c>
      <c r="AK261" s="104">
        <f t="shared" si="118"/>
        <v>0</v>
      </c>
      <c r="AL261" s="104">
        <f t="shared" si="118"/>
        <v>0</v>
      </c>
      <c r="AM261" s="104">
        <f t="shared" si="118"/>
        <v>0</v>
      </c>
      <c r="AN261" s="104">
        <f t="shared" si="118"/>
        <v>0</v>
      </c>
      <c r="AO261" s="104">
        <f t="shared" si="118"/>
        <v>0</v>
      </c>
      <c r="AP261" s="104">
        <f t="shared" si="118"/>
        <v>0</v>
      </c>
      <c r="AQ261" s="104">
        <f t="shared" si="118"/>
        <v>0</v>
      </c>
      <c r="AR261" s="104">
        <f t="shared" si="118"/>
        <v>0</v>
      </c>
      <c r="AS261" s="104">
        <f t="shared" si="118"/>
        <v>0</v>
      </c>
      <c r="AT261" s="104">
        <f t="shared" si="118"/>
        <v>0</v>
      </c>
    </row>
    <row r="262" spans="1:46" ht="30" hidden="1" customHeight="1" x14ac:dyDescent="0.25">
      <c r="A262" s="115"/>
      <c r="B262" s="106"/>
      <c r="C262" s="107"/>
      <c r="D262" s="108"/>
      <c r="E262" s="108"/>
      <c r="F262" s="113"/>
      <c r="G262" s="113"/>
      <c r="H262" s="111">
        <f t="shared" si="111"/>
        <v>0</v>
      </c>
      <c r="I262" s="112"/>
      <c r="J262" s="112"/>
      <c r="K262" s="112"/>
      <c r="L262" s="250"/>
      <c r="M262" s="251"/>
      <c r="N262" s="252"/>
      <c r="P262" s="249"/>
      <c r="Q262" s="104">
        <f t="shared" ref="Q262:AT262" si="119">IF(Q$32&lt;$I262,0,IF(Q$32=$I262,$H262,IF(Q$32&gt;((($J262-1)*$K262)+$I262),0,IF(ROUND((Q$32-$I262)/$K262,0)=ROUND((Q$32-$I262)/$K262,1),$H262,0))))</f>
        <v>0</v>
      </c>
      <c r="R262" s="104">
        <f t="shared" si="119"/>
        <v>0</v>
      </c>
      <c r="S262" s="104">
        <f t="shared" si="119"/>
        <v>0</v>
      </c>
      <c r="T262" s="104">
        <f t="shared" si="119"/>
        <v>0</v>
      </c>
      <c r="U262" s="104">
        <f t="shared" si="119"/>
        <v>0</v>
      </c>
      <c r="V262" s="104">
        <f t="shared" si="119"/>
        <v>0</v>
      </c>
      <c r="W262" s="104">
        <f t="shared" si="119"/>
        <v>0</v>
      </c>
      <c r="X262" s="104">
        <f t="shared" si="119"/>
        <v>0</v>
      </c>
      <c r="Y262" s="104">
        <f t="shared" si="119"/>
        <v>0</v>
      </c>
      <c r="Z262" s="104">
        <f t="shared" si="119"/>
        <v>0</v>
      </c>
      <c r="AA262" s="104">
        <f t="shared" si="119"/>
        <v>0</v>
      </c>
      <c r="AB262" s="104">
        <f t="shared" si="119"/>
        <v>0</v>
      </c>
      <c r="AC262" s="104">
        <f t="shared" si="119"/>
        <v>0</v>
      </c>
      <c r="AD262" s="104">
        <f t="shared" si="119"/>
        <v>0</v>
      </c>
      <c r="AE262" s="104">
        <f t="shared" si="119"/>
        <v>0</v>
      </c>
      <c r="AF262" s="104">
        <f t="shared" si="119"/>
        <v>0</v>
      </c>
      <c r="AG262" s="104">
        <f t="shared" si="119"/>
        <v>0</v>
      </c>
      <c r="AH262" s="104">
        <f t="shared" si="119"/>
        <v>0</v>
      </c>
      <c r="AI262" s="104">
        <f t="shared" si="119"/>
        <v>0</v>
      </c>
      <c r="AJ262" s="104">
        <f t="shared" si="119"/>
        <v>0</v>
      </c>
      <c r="AK262" s="104">
        <f t="shared" si="119"/>
        <v>0</v>
      </c>
      <c r="AL262" s="104">
        <f t="shared" si="119"/>
        <v>0</v>
      </c>
      <c r="AM262" s="104">
        <f t="shared" si="119"/>
        <v>0</v>
      </c>
      <c r="AN262" s="104">
        <f t="shared" si="119"/>
        <v>0</v>
      </c>
      <c r="AO262" s="104">
        <f t="shared" si="119"/>
        <v>0</v>
      </c>
      <c r="AP262" s="104">
        <f t="shared" si="119"/>
        <v>0</v>
      </c>
      <c r="AQ262" s="104">
        <f t="shared" si="119"/>
        <v>0</v>
      </c>
      <c r="AR262" s="104">
        <f t="shared" si="119"/>
        <v>0</v>
      </c>
      <c r="AS262" s="104">
        <f t="shared" si="119"/>
        <v>0</v>
      </c>
      <c r="AT262" s="104">
        <f t="shared" si="119"/>
        <v>0</v>
      </c>
    </row>
    <row r="263" spans="1:46" ht="30" hidden="1" customHeight="1" x14ac:dyDescent="0.25">
      <c r="A263" s="105"/>
      <c r="B263" s="106"/>
      <c r="C263" s="107"/>
      <c r="D263" s="108"/>
      <c r="E263" s="116"/>
      <c r="F263" s="113"/>
      <c r="G263" s="113"/>
      <c r="H263" s="111">
        <f t="shared" si="111"/>
        <v>0</v>
      </c>
      <c r="I263" s="112"/>
      <c r="J263" s="112"/>
      <c r="K263" s="112"/>
      <c r="L263" s="250"/>
      <c r="M263" s="251"/>
      <c r="N263" s="252"/>
      <c r="P263" s="249"/>
      <c r="Q263" s="104">
        <f t="shared" ref="Q263:AT263" si="120">IF(Q$32&lt;$I263,0,IF(Q$32=$I263,$H263,IF(Q$32&gt;((($J263-1)*$K263)+$I263),0,IF(ROUND((Q$32-$I263)/$K263,0)=ROUND((Q$32-$I263)/$K263,1),$H263,0))))</f>
        <v>0</v>
      </c>
      <c r="R263" s="104">
        <f t="shared" si="120"/>
        <v>0</v>
      </c>
      <c r="S263" s="104">
        <f t="shared" si="120"/>
        <v>0</v>
      </c>
      <c r="T263" s="104">
        <f t="shared" si="120"/>
        <v>0</v>
      </c>
      <c r="U263" s="104">
        <f t="shared" si="120"/>
        <v>0</v>
      </c>
      <c r="V263" s="104">
        <f t="shared" si="120"/>
        <v>0</v>
      </c>
      <c r="W263" s="104">
        <f t="shared" si="120"/>
        <v>0</v>
      </c>
      <c r="X263" s="104">
        <f t="shared" si="120"/>
        <v>0</v>
      </c>
      <c r="Y263" s="104">
        <f t="shared" si="120"/>
        <v>0</v>
      </c>
      <c r="Z263" s="104">
        <f t="shared" si="120"/>
        <v>0</v>
      </c>
      <c r="AA263" s="104">
        <f t="shared" si="120"/>
        <v>0</v>
      </c>
      <c r="AB263" s="104">
        <f t="shared" si="120"/>
        <v>0</v>
      </c>
      <c r="AC263" s="104">
        <f t="shared" si="120"/>
        <v>0</v>
      </c>
      <c r="AD263" s="104">
        <f t="shared" si="120"/>
        <v>0</v>
      </c>
      <c r="AE263" s="104">
        <f t="shared" si="120"/>
        <v>0</v>
      </c>
      <c r="AF263" s="104">
        <f t="shared" si="120"/>
        <v>0</v>
      </c>
      <c r="AG263" s="104">
        <f t="shared" si="120"/>
        <v>0</v>
      </c>
      <c r="AH263" s="104">
        <f t="shared" si="120"/>
        <v>0</v>
      </c>
      <c r="AI263" s="104">
        <f t="shared" si="120"/>
        <v>0</v>
      </c>
      <c r="AJ263" s="104">
        <f t="shared" si="120"/>
        <v>0</v>
      </c>
      <c r="AK263" s="104">
        <f t="shared" si="120"/>
        <v>0</v>
      </c>
      <c r="AL263" s="104">
        <f t="shared" si="120"/>
        <v>0</v>
      </c>
      <c r="AM263" s="104">
        <f t="shared" si="120"/>
        <v>0</v>
      </c>
      <c r="AN263" s="104">
        <f t="shared" si="120"/>
        <v>0</v>
      </c>
      <c r="AO263" s="104">
        <f t="shared" si="120"/>
        <v>0</v>
      </c>
      <c r="AP263" s="104">
        <f t="shared" si="120"/>
        <v>0</v>
      </c>
      <c r="AQ263" s="104">
        <f t="shared" si="120"/>
        <v>0</v>
      </c>
      <c r="AR263" s="104">
        <f t="shared" si="120"/>
        <v>0</v>
      </c>
      <c r="AS263" s="104">
        <f t="shared" si="120"/>
        <v>0</v>
      </c>
      <c r="AT263" s="104">
        <f t="shared" si="120"/>
        <v>0</v>
      </c>
    </row>
    <row r="264" spans="1:46" ht="30" hidden="1" customHeight="1" x14ac:dyDescent="0.25">
      <c r="A264" s="105"/>
      <c r="B264" s="106"/>
      <c r="C264" s="107"/>
      <c r="D264" s="108"/>
      <c r="E264" s="108"/>
      <c r="F264" s="113"/>
      <c r="G264" s="113"/>
      <c r="H264" s="111">
        <f t="shared" si="111"/>
        <v>0</v>
      </c>
      <c r="I264" s="112"/>
      <c r="J264" s="112"/>
      <c r="K264" s="112"/>
      <c r="L264" s="250"/>
      <c r="M264" s="251"/>
      <c r="N264" s="252"/>
      <c r="P264" s="249"/>
      <c r="Q264" s="104">
        <f t="shared" ref="Q264:AT264" si="121">IF(Q$32&lt;$I264,0,IF(Q$32=$I264,$H264,IF(Q$32&gt;((($J264-1)*$K264)+$I264),0,IF(ROUND((Q$32-$I264)/$K264,0)=ROUND((Q$32-$I264)/$K264,1),$H264,0))))</f>
        <v>0</v>
      </c>
      <c r="R264" s="104">
        <f t="shared" si="121"/>
        <v>0</v>
      </c>
      <c r="S264" s="104">
        <f t="shared" si="121"/>
        <v>0</v>
      </c>
      <c r="T264" s="104">
        <f t="shared" si="121"/>
        <v>0</v>
      </c>
      <c r="U264" s="104">
        <f t="shared" si="121"/>
        <v>0</v>
      </c>
      <c r="V264" s="104">
        <f t="shared" si="121"/>
        <v>0</v>
      </c>
      <c r="W264" s="104">
        <f t="shared" si="121"/>
        <v>0</v>
      </c>
      <c r="X264" s="104">
        <f t="shared" si="121"/>
        <v>0</v>
      </c>
      <c r="Y264" s="104">
        <f t="shared" si="121"/>
        <v>0</v>
      </c>
      <c r="Z264" s="104">
        <f t="shared" si="121"/>
        <v>0</v>
      </c>
      <c r="AA264" s="104">
        <f t="shared" si="121"/>
        <v>0</v>
      </c>
      <c r="AB264" s="104">
        <f t="shared" si="121"/>
        <v>0</v>
      </c>
      <c r="AC264" s="104">
        <f t="shared" si="121"/>
        <v>0</v>
      </c>
      <c r="AD264" s="104">
        <f t="shared" si="121"/>
        <v>0</v>
      </c>
      <c r="AE264" s="104">
        <f t="shared" si="121"/>
        <v>0</v>
      </c>
      <c r="AF264" s="104">
        <f t="shared" si="121"/>
        <v>0</v>
      </c>
      <c r="AG264" s="104">
        <f t="shared" si="121"/>
        <v>0</v>
      </c>
      <c r="AH264" s="104">
        <f t="shared" si="121"/>
        <v>0</v>
      </c>
      <c r="AI264" s="104">
        <f t="shared" si="121"/>
        <v>0</v>
      </c>
      <c r="AJ264" s="104">
        <f t="shared" si="121"/>
        <v>0</v>
      </c>
      <c r="AK264" s="104">
        <f t="shared" si="121"/>
        <v>0</v>
      </c>
      <c r="AL264" s="104">
        <f t="shared" si="121"/>
        <v>0</v>
      </c>
      <c r="AM264" s="104">
        <f t="shared" si="121"/>
        <v>0</v>
      </c>
      <c r="AN264" s="104">
        <f t="shared" si="121"/>
        <v>0</v>
      </c>
      <c r="AO264" s="104">
        <f t="shared" si="121"/>
        <v>0</v>
      </c>
      <c r="AP264" s="104">
        <f t="shared" si="121"/>
        <v>0</v>
      </c>
      <c r="AQ264" s="104">
        <f t="shared" si="121"/>
        <v>0</v>
      </c>
      <c r="AR264" s="104">
        <f t="shared" si="121"/>
        <v>0</v>
      </c>
      <c r="AS264" s="104">
        <f t="shared" si="121"/>
        <v>0</v>
      </c>
      <c r="AT264" s="104">
        <f t="shared" si="121"/>
        <v>0</v>
      </c>
    </row>
    <row r="265" spans="1:46" ht="30" hidden="1" customHeight="1" x14ac:dyDescent="0.25">
      <c r="A265" s="105"/>
      <c r="B265" s="106"/>
      <c r="C265" s="107"/>
      <c r="D265" s="108"/>
      <c r="E265" s="108"/>
      <c r="F265" s="113"/>
      <c r="G265" s="113"/>
      <c r="H265" s="111">
        <f t="shared" si="111"/>
        <v>0</v>
      </c>
      <c r="I265" s="112"/>
      <c r="J265" s="112"/>
      <c r="K265" s="112"/>
      <c r="L265" s="250"/>
      <c r="M265" s="251"/>
      <c r="N265" s="252"/>
      <c r="P265" s="249"/>
      <c r="Q265" s="104">
        <f t="shared" ref="Q265:AT265" si="122">IF(Q$32&lt;$I265,0,IF(Q$32=$I265,$H265,IF(Q$32&gt;((($J265-1)*$K265)+$I265),0,IF(ROUND((Q$32-$I265)/$K265,0)=ROUND((Q$32-$I265)/$K265,1),$H265,0))))</f>
        <v>0</v>
      </c>
      <c r="R265" s="104">
        <f t="shared" si="122"/>
        <v>0</v>
      </c>
      <c r="S265" s="104">
        <f t="shared" si="122"/>
        <v>0</v>
      </c>
      <c r="T265" s="104">
        <f t="shared" si="122"/>
        <v>0</v>
      </c>
      <c r="U265" s="104">
        <f t="shared" si="122"/>
        <v>0</v>
      </c>
      <c r="V265" s="104">
        <f t="shared" si="122"/>
        <v>0</v>
      </c>
      <c r="W265" s="104">
        <f t="shared" si="122"/>
        <v>0</v>
      </c>
      <c r="X265" s="104">
        <f t="shared" si="122"/>
        <v>0</v>
      </c>
      <c r="Y265" s="104">
        <f t="shared" si="122"/>
        <v>0</v>
      </c>
      <c r="Z265" s="104">
        <f t="shared" si="122"/>
        <v>0</v>
      </c>
      <c r="AA265" s="104">
        <f t="shared" si="122"/>
        <v>0</v>
      </c>
      <c r="AB265" s="104">
        <f t="shared" si="122"/>
        <v>0</v>
      </c>
      <c r="AC265" s="104">
        <f t="shared" si="122"/>
        <v>0</v>
      </c>
      <c r="AD265" s="104">
        <f t="shared" si="122"/>
        <v>0</v>
      </c>
      <c r="AE265" s="104">
        <f t="shared" si="122"/>
        <v>0</v>
      </c>
      <c r="AF265" s="104">
        <f t="shared" si="122"/>
        <v>0</v>
      </c>
      <c r="AG265" s="104">
        <f t="shared" si="122"/>
        <v>0</v>
      </c>
      <c r="AH265" s="104">
        <f t="shared" si="122"/>
        <v>0</v>
      </c>
      <c r="AI265" s="104">
        <f t="shared" si="122"/>
        <v>0</v>
      </c>
      <c r="AJ265" s="104">
        <f t="shared" si="122"/>
        <v>0</v>
      </c>
      <c r="AK265" s="104">
        <f t="shared" si="122"/>
        <v>0</v>
      </c>
      <c r="AL265" s="104">
        <f t="shared" si="122"/>
        <v>0</v>
      </c>
      <c r="AM265" s="104">
        <f t="shared" si="122"/>
        <v>0</v>
      </c>
      <c r="AN265" s="104">
        <f t="shared" si="122"/>
        <v>0</v>
      </c>
      <c r="AO265" s="104">
        <f t="shared" si="122"/>
        <v>0</v>
      </c>
      <c r="AP265" s="104">
        <f t="shared" si="122"/>
        <v>0</v>
      </c>
      <c r="AQ265" s="104">
        <f t="shared" si="122"/>
        <v>0</v>
      </c>
      <c r="AR265" s="104">
        <f t="shared" si="122"/>
        <v>0</v>
      </c>
      <c r="AS265" s="104">
        <f t="shared" si="122"/>
        <v>0</v>
      </c>
      <c r="AT265" s="104">
        <f t="shared" si="122"/>
        <v>0</v>
      </c>
    </row>
    <row r="266" spans="1:46" ht="30" hidden="1" customHeight="1" x14ac:dyDescent="0.25">
      <c r="A266" s="105"/>
      <c r="B266" s="106"/>
      <c r="C266" s="107"/>
      <c r="D266" s="108"/>
      <c r="E266" s="108"/>
      <c r="F266" s="113"/>
      <c r="G266" s="113"/>
      <c r="H266" s="111">
        <f t="shared" si="111"/>
        <v>0</v>
      </c>
      <c r="I266" s="112"/>
      <c r="J266" s="112"/>
      <c r="K266" s="112"/>
      <c r="L266" s="250"/>
      <c r="M266" s="251"/>
      <c r="N266" s="252"/>
      <c r="P266" s="249"/>
      <c r="Q266" s="104">
        <f t="shared" ref="Q266:AT266" si="123">IF(Q$32&lt;$I266,0,IF(Q$32=$I266,$H266,IF(Q$32&gt;((($J266-1)*$K266)+$I266),0,IF(ROUND((Q$32-$I266)/$K266,0)=ROUND((Q$32-$I266)/$K266,1),$H266,0))))</f>
        <v>0</v>
      </c>
      <c r="R266" s="104">
        <f t="shared" si="123"/>
        <v>0</v>
      </c>
      <c r="S266" s="104">
        <f t="shared" si="123"/>
        <v>0</v>
      </c>
      <c r="T266" s="104">
        <f t="shared" si="123"/>
        <v>0</v>
      </c>
      <c r="U266" s="104">
        <f t="shared" si="123"/>
        <v>0</v>
      </c>
      <c r="V266" s="104">
        <f t="shared" si="123"/>
        <v>0</v>
      </c>
      <c r="W266" s="104">
        <f t="shared" si="123"/>
        <v>0</v>
      </c>
      <c r="X266" s="104">
        <f t="shared" si="123"/>
        <v>0</v>
      </c>
      <c r="Y266" s="104">
        <f t="shared" si="123"/>
        <v>0</v>
      </c>
      <c r="Z266" s="104">
        <f t="shared" si="123"/>
        <v>0</v>
      </c>
      <c r="AA266" s="104">
        <f t="shared" si="123"/>
        <v>0</v>
      </c>
      <c r="AB266" s="104">
        <f t="shared" si="123"/>
        <v>0</v>
      </c>
      <c r="AC266" s="104">
        <f t="shared" si="123"/>
        <v>0</v>
      </c>
      <c r="AD266" s="104">
        <f t="shared" si="123"/>
        <v>0</v>
      </c>
      <c r="AE266" s="104">
        <f t="shared" si="123"/>
        <v>0</v>
      </c>
      <c r="AF266" s="104">
        <f t="shared" si="123"/>
        <v>0</v>
      </c>
      <c r="AG266" s="104">
        <f t="shared" si="123"/>
        <v>0</v>
      </c>
      <c r="AH266" s="104">
        <f t="shared" si="123"/>
        <v>0</v>
      </c>
      <c r="AI266" s="104">
        <f t="shared" si="123"/>
        <v>0</v>
      </c>
      <c r="AJ266" s="104">
        <f t="shared" si="123"/>
        <v>0</v>
      </c>
      <c r="AK266" s="104">
        <f t="shared" si="123"/>
        <v>0</v>
      </c>
      <c r="AL266" s="104">
        <f t="shared" si="123"/>
        <v>0</v>
      </c>
      <c r="AM266" s="104">
        <f t="shared" si="123"/>
        <v>0</v>
      </c>
      <c r="AN266" s="104">
        <f t="shared" si="123"/>
        <v>0</v>
      </c>
      <c r="AO266" s="104">
        <f t="shared" si="123"/>
        <v>0</v>
      </c>
      <c r="AP266" s="104">
        <f t="shared" si="123"/>
        <v>0</v>
      </c>
      <c r="AQ266" s="104">
        <f t="shared" si="123"/>
        <v>0</v>
      </c>
      <c r="AR266" s="104">
        <f t="shared" si="123"/>
        <v>0</v>
      </c>
      <c r="AS266" s="104">
        <f t="shared" si="123"/>
        <v>0</v>
      </c>
      <c r="AT266" s="104">
        <f t="shared" si="123"/>
        <v>0</v>
      </c>
    </row>
    <row r="267" spans="1:46" ht="30" hidden="1" customHeight="1" x14ac:dyDescent="0.25">
      <c r="A267" s="105"/>
      <c r="B267" s="106"/>
      <c r="C267" s="107"/>
      <c r="D267" s="108"/>
      <c r="E267" s="108"/>
      <c r="F267" s="113"/>
      <c r="G267" s="113"/>
      <c r="H267" s="111">
        <f t="shared" si="111"/>
        <v>0</v>
      </c>
      <c r="I267" s="112"/>
      <c r="J267" s="112"/>
      <c r="K267" s="112"/>
      <c r="L267" s="250"/>
      <c r="M267" s="251"/>
      <c r="N267" s="252"/>
      <c r="P267" s="249"/>
      <c r="Q267" s="104">
        <f t="shared" ref="Q267:AT267" si="124">IF(Q$32&lt;$I267,0,IF(Q$32=$I267,$H267,IF(Q$32&gt;((($J267-1)*$K267)+$I267),0,IF(ROUND((Q$32-$I267)/$K267,0)=ROUND((Q$32-$I267)/$K267,1),$H267,0))))</f>
        <v>0</v>
      </c>
      <c r="R267" s="104">
        <f t="shared" si="124"/>
        <v>0</v>
      </c>
      <c r="S267" s="104">
        <f t="shared" si="124"/>
        <v>0</v>
      </c>
      <c r="T267" s="104">
        <f t="shared" si="124"/>
        <v>0</v>
      </c>
      <c r="U267" s="104">
        <f t="shared" si="124"/>
        <v>0</v>
      </c>
      <c r="V267" s="104">
        <f t="shared" si="124"/>
        <v>0</v>
      </c>
      <c r="W267" s="104">
        <f t="shared" si="124"/>
        <v>0</v>
      </c>
      <c r="X267" s="104">
        <f t="shared" si="124"/>
        <v>0</v>
      </c>
      <c r="Y267" s="104">
        <f t="shared" si="124"/>
        <v>0</v>
      </c>
      <c r="Z267" s="104">
        <f t="shared" si="124"/>
        <v>0</v>
      </c>
      <c r="AA267" s="104">
        <f t="shared" si="124"/>
        <v>0</v>
      </c>
      <c r="AB267" s="104">
        <f t="shared" si="124"/>
        <v>0</v>
      </c>
      <c r="AC267" s="104">
        <f t="shared" si="124"/>
        <v>0</v>
      </c>
      <c r="AD267" s="104">
        <f t="shared" si="124"/>
        <v>0</v>
      </c>
      <c r="AE267" s="104">
        <f t="shared" si="124"/>
        <v>0</v>
      </c>
      <c r="AF267" s="104">
        <f t="shared" si="124"/>
        <v>0</v>
      </c>
      <c r="AG267" s="104">
        <f t="shared" si="124"/>
        <v>0</v>
      </c>
      <c r="AH267" s="104">
        <f t="shared" si="124"/>
        <v>0</v>
      </c>
      <c r="AI267" s="104">
        <f t="shared" si="124"/>
        <v>0</v>
      </c>
      <c r="AJ267" s="104">
        <f t="shared" si="124"/>
        <v>0</v>
      </c>
      <c r="AK267" s="104">
        <f t="shared" si="124"/>
        <v>0</v>
      </c>
      <c r="AL267" s="104">
        <f t="shared" si="124"/>
        <v>0</v>
      </c>
      <c r="AM267" s="104">
        <f t="shared" si="124"/>
        <v>0</v>
      </c>
      <c r="AN267" s="104">
        <f t="shared" si="124"/>
        <v>0</v>
      </c>
      <c r="AO267" s="104">
        <f t="shared" si="124"/>
        <v>0</v>
      </c>
      <c r="AP267" s="104">
        <f t="shared" si="124"/>
        <v>0</v>
      </c>
      <c r="AQ267" s="104">
        <f t="shared" si="124"/>
        <v>0</v>
      </c>
      <c r="AR267" s="104">
        <f t="shared" si="124"/>
        <v>0</v>
      </c>
      <c r="AS267" s="104">
        <f t="shared" si="124"/>
        <v>0</v>
      </c>
      <c r="AT267" s="104">
        <f t="shared" si="124"/>
        <v>0</v>
      </c>
    </row>
    <row r="268" spans="1:46" ht="30" hidden="1" customHeight="1" x14ac:dyDescent="0.25">
      <c r="A268" s="105"/>
      <c r="B268" s="106"/>
      <c r="C268" s="107"/>
      <c r="D268" s="108"/>
      <c r="E268" s="109"/>
      <c r="F268" s="113"/>
      <c r="G268" s="113"/>
      <c r="H268" s="111">
        <f t="shared" si="111"/>
        <v>0</v>
      </c>
      <c r="I268" s="112"/>
      <c r="J268" s="112"/>
      <c r="K268" s="112"/>
      <c r="L268" s="250"/>
      <c r="M268" s="251"/>
      <c r="N268" s="252"/>
      <c r="P268" s="249"/>
      <c r="Q268" s="104">
        <f t="shared" ref="Q268:AT268" si="125">IF(Q$32&lt;$I268,0,IF(Q$32=$I268,$H268,IF(Q$32&gt;((($J268-1)*$K268)+$I268),0,IF(ROUND((Q$32-$I268)/$K268,0)=ROUND((Q$32-$I268)/$K268,1),$H268,0))))</f>
        <v>0</v>
      </c>
      <c r="R268" s="104">
        <f t="shared" si="125"/>
        <v>0</v>
      </c>
      <c r="S268" s="104">
        <f t="shared" si="125"/>
        <v>0</v>
      </c>
      <c r="T268" s="104">
        <f t="shared" si="125"/>
        <v>0</v>
      </c>
      <c r="U268" s="104">
        <f t="shared" si="125"/>
        <v>0</v>
      </c>
      <c r="V268" s="104">
        <f t="shared" si="125"/>
        <v>0</v>
      </c>
      <c r="W268" s="104">
        <f t="shared" si="125"/>
        <v>0</v>
      </c>
      <c r="X268" s="104">
        <f t="shared" si="125"/>
        <v>0</v>
      </c>
      <c r="Y268" s="104">
        <f t="shared" si="125"/>
        <v>0</v>
      </c>
      <c r="Z268" s="104">
        <f t="shared" si="125"/>
        <v>0</v>
      </c>
      <c r="AA268" s="104">
        <f t="shared" si="125"/>
        <v>0</v>
      </c>
      <c r="AB268" s="104">
        <f t="shared" si="125"/>
        <v>0</v>
      </c>
      <c r="AC268" s="104">
        <f t="shared" si="125"/>
        <v>0</v>
      </c>
      <c r="AD268" s="104">
        <f t="shared" si="125"/>
        <v>0</v>
      </c>
      <c r="AE268" s="104">
        <f t="shared" si="125"/>
        <v>0</v>
      </c>
      <c r="AF268" s="104">
        <f t="shared" si="125"/>
        <v>0</v>
      </c>
      <c r="AG268" s="104">
        <f t="shared" si="125"/>
        <v>0</v>
      </c>
      <c r="AH268" s="104">
        <f t="shared" si="125"/>
        <v>0</v>
      </c>
      <c r="AI268" s="104">
        <f t="shared" si="125"/>
        <v>0</v>
      </c>
      <c r="AJ268" s="104">
        <f t="shared" si="125"/>
        <v>0</v>
      </c>
      <c r="AK268" s="104">
        <f t="shared" si="125"/>
        <v>0</v>
      </c>
      <c r="AL268" s="104">
        <f t="shared" si="125"/>
        <v>0</v>
      </c>
      <c r="AM268" s="104">
        <f t="shared" si="125"/>
        <v>0</v>
      </c>
      <c r="AN268" s="104">
        <f t="shared" si="125"/>
        <v>0</v>
      </c>
      <c r="AO268" s="104">
        <f t="shared" si="125"/>
        <v>0</v>
      </c>
      <c r="AP268" s="104">
        <f t="shared" si="125"/>
        <v>0</v>
      </c>
      <c r="AQ268" s="104">
        <f t="shared" si="125"/>
        <v>0</v>
      </c>
      <c r="AR268" s="104">
        <f t="shared" si="125"/>
        <v>0</v>
      </c>
      <c r="AS268" s="104">
        <f t="shared" si="125"/>
        <v>0</v>
      </c>
      <c r="AT268" s="104">
        <f t="shared" si="125"/>
        <v>0</v>
      </c>
    </row>
    <row r="269" spans="1:46" ht="30" hidden="1" customHeight="1" x14ac:dyDescent="0.25">
      <c r="A269" s="105"/>
      <c r="B269" s="106"/>
      <c r="C269" s="107"/>
      <c r="D269" s="108"/>
      <c r="E269" s="108"/>
      <c r="F269" s="113"/>
      <c r="G269" s="113"/>
      <c r="H269" s="111">
        <f t="shared" si="111"/>
        <v>0</v>
      </c>
      <c r="I269" s="112"/>
      <c r="J269" s="112"/>
      <c r="K269" s="112"/>
      <c r="L269" s="250"/>
      <c r="M269" s="251"/>
      <c r="N269" s="252"/>
      <c r="P269" s="249"/>
      <c r="Q269" s="104">
        <f t="shared" ref="Q269:AT269" si="126">IF(Q$32&lt;$I269,0,IF(Q$32=$I269,$H269,IF(Q$32&gt;((($J269-1)*$K269)+$I269),0,IF(ROUND((Q$32-$I269)/$K269,0)=ROUND((Q$32-$I269)/$K269,1),$H269,0))))</f>
        <v>0</v>
      </c>
      <c r="R269" s="104">
        <f t="shared" si="126"/>
        <v>0</v>
      </c>
      <c r="S269" s="104">
        <f t="shared" si="126"/>
        <v>0</v>
      </c>
      <c r="T269" s="104">
        <f t="shared" si="126"/>
        <v>0</v>
      </c>
      <c r="U269" s="104">
        <f t="shared" si="126"/>
        <v>0</v>
      </c>
      <c r="V269" s="104">
        <f t="shared" si="126"/>
        <v>0</v>
      </c>
      <c r="W269" s="104">
        <f t="shared" si="126"/>
        <v>0</v>
      </c>
      <c r="X269" s="104">
        <f t="shared" si="126"/>
        <v>0</v>
      </c>
      <c r="Y269" s="104">
        <f t="shared" si="126"/>
        <v>0</v>
      </c>
      <c r="Z269" s="104">
        <f t="shared" si="126"/>
        <v>0</v>
      </c>
      <c r="AA269" s="104">
        <f t="shared" si="126"/>
        <v>0</v>
      </c>
      <c r="AB269" s="104">
        <f t="shared" si="126"/>
        <v>0</v>
      </c>
      <c r="AC269" s="104">
        <f t="shared" si="126"/>
        <v>0</v>
      </c>
      <c r="AD269" s="104">
        <f t="shared" si="126"/>
        <v>0</v>
      </c>
      <c r="AE269" s="104">
        <f t="shared" si="126"/>
        <v>0</v>
      </c>
      <c r="AF269" s="104">
        <f t="shared" si="126"/>
        <v>0</v>
      </c>
      <c r="AG269" s="104">
        <f t="shared" si="126"/>
        <v>0</v>
      </c>
      <c r="AH269" s="104">
        <f t="shared" si="126"/>
        <v>0</v>
      </c>
      <c r="AI269" s="104">
        <f t="shared" si="126"/>
        <v>0</v>
      </c>
      <c r="AJ269" s="104">
        <f t="shared" si="126"/>
        <v>0</v>
      </c>
      <c r="AK269" s="104">
        <f t="shared" si="126"/>
        <v>0</v>
      </c>
      <c r="AL269" s="104">
        <f t="shared" si="126"/>
        <v>0</v>
      </c>
      <c r="AM269" s="104">
        <f t="shared" si="126"/>
        <v>0</v>
      </c>
      <c r="AN269" s="104">
        <f t="shared" si="126"/>
        <v>0</v>
      </c>
      <c r="AO269" s="104">
        <f t="shared" si="126"/>
        <v>0</v>
      </c>
      <c r="AP269" s="104">
        <f t="shared" si="126"/>
        <v>0</v>
      </c>
      <c r="AQ269" s="104">
        <f t="shared" si="126"/>
        <v>0</v>
      </c>
      <c r="AR269" s="104">
        <f t="shared" si="126"/>
        <v>0</v>
      </c>
      <c r="AS269" s="104">
        <f t="shared" si="126"/>
        <v>0</v>
      </c>
      <c r="AT269" s="104">
        <f t="shared" si="126"/>
        <v>0</v>
      </c>
    </row>
    <row r="270" spans="1:46" ht="30" hidden="1" customHeight="1" x14ac:dyDescent="0.25">
      <c r="A270" s="117"/>
      <c r="B270" s="118"/>
      <c r="C270" s="119"/>
      <c r="D270" s="120"/>
      <c r="E270" s="120"/>
      <c r="F270" s="121"/>
      <c r="G270" s="121"/>
      <c r="H270" s="122">
        <f t="shared" si="111"/>
        <v>0</v>
      </c>
      <c r="I270" s="123"/>
      <c r="J270" s="123"/>
      <c r="K270" s="123"/>
      <c r="L270" s="253"/>
      <c r="M270" s="254"/>
      <c r="N270" s="255"/>
      <c r="P270" s="249"/>
      <c r="Q270" s="104">
        <f t="shared" ref="Q270:AT270" si="127">IF(Q$32&lt;$I270,0,IF(Q$32=$I270,$H270,IF(Q$32&gt;((($J270-1)*$K270)+$I270),0,IF(ROUND((Q$32-$I270)/$K270,0)=ROUND((Q$32-$I270)/$K270,1),$H270,0))))</f>
        <v>0</v>
      </c>
      <c r="R270" s="104">
        <f t="shared" si="127"/>
        <v>0</v>
      </c>
      <c r="S270" s="104">
        <f t="shared" si="127"/>
        <v>0</v>
      </c>
      <c r="T270" s="104">
        <f t="shared" si="127"/>
        <v>0</v>
      </c>
      <c r="U270" s="104">
        <f t="shared" si="127"/>
        <v>0</v>
      </c>
      <c r="V270" s="104">
        <f t="shared" si="127"/>
        <v>0</v>
      </c>
      <c r="W270" s="104">
        <f t="shared" si="127"/>
        <v>0</v>
      </c>
      <c r="X270" s="104">
        <f t="shared" si="127"/>
        <v>0</v>
      </c>
      <c r="Y270" s="104">
        <f t="shared" si="127"/>
        <v>0</v>
      </c>
      <c r="Z270" s="104">
        <f t="shared" si="127"/>
        <v>0</v>
      </c>
      <c r="AA270" s="104">
        <f t="shared" si="127"/>
        <v>0</v>
      </c>
      <c r="AB270" s="104">
        <f t="shared" si="127"/>
        <v>0</v>
      </c>
      <c r="AC270" s="104">
        <f t="shared" si="127"/>
        <v>0</v>
      </c>
      <c r="AD270" s="104">
        <f t="shared" si="127"/>
        <v>0</v>
      </c>
      <c r="AE270" s="104">
        <f t="shared" si="127"/>
        <v>0</v>
      </c>
      <c r="AF270" s="104">
        <f t="shared" si="127"/>
        <v>0</v>
      </c>
      <c r="AG270" s="104">
        <f t="shared" si="127"/>
        <v>0</v>
      </c>
      <c r="AH270" s="104">
        <f t="shared" si="127"/>
        <v>0</v>
      </c>
      <c r="AI270" s="104">
        <f t="shared" si="127"/>
        <v>0</v>
      </c>
      <c r="AJ270" s="104">
        <f t="shared" si="127"/>
        <v>0</v>
      </c>
      <c r="AK270" s="104">
        <f t="shared" si="127"/>
        <v>0</v>
      </c>
      <c r="AL270" s="104">
        <f t="shared" si="127"/>
        <v>0</v>
      </c>
      <c r="AM270" s="104">
        <f t="shared" si="127"/>
        <v>0</v>
      </c>
      <c r="AN270" s="104">
        <f t="shared" si="127"/>
        <v>0</v>
      </c>
      <c r="AO270" s="104">
        <f t="shared" si="127"/>
        <v>0</v>
      </c>
      <c r="AP270" s="104">
        <f t="shared" si="127"/>
        <v>0</v>
      </c>
      <c r="AQ270" s="104">
        <f t="shared" si="127"/>
        <v>0</v>
      </c>
      <c r="AR270" s="104">
        <f t="shared" si="127"/>
        <v>0</v>
      </c>
      <c r="AS270" s="104">
        <f t="shared" si="127"/>
        <v>0</v>
      </c>
      <c r="AT270" s="104">
        <f t="shared" si="127"/>
        <v>0</v>
      </c>
    </row>
    <row r="271" spans="1:46" ht="30" hidden="1" customHeight="1" x14ac:dyDescent="0.25">
      <c r="P271" s="124" t="s">
        <v>53</v>
      </c>
      <c r="Q271" s="104">
        <f t="shared" ref="Q271:AT271" si="128">SUM(Q255:Q270)</f>
        <v>0</v>
      </c>
      <c r="R271" s="104">
        <f t="shared" si="128"/>
        <v>0</v>
      </c>
      <c r="S271" s="104">
        <f t="shared" si="128"/>
        <v>0</v>
      </c>
      <c r="T271" s="104">
        <f t="shared" si="128"/>
        <v>0</v>
      </c>
      <c r="U271" s="104">
        <f t="shared" si="128"/>
        <v>0</v>
      </c>
      <c r="V271" s="104">
        <f t="shared" si="128"/>
        <v>0</v>
      </c>
      <c r="W271" s="104">
        <f t="shared" si="128"/>
        <v>0</v>
      </c>
      <c r="X271" s="104">
        <f t="shared" si="128"/>
        <v>0</v>
      </c>
      <c r="Y271" s="104">
        <f t="shared" si="128"/>
        <v>0</v>
      </c>
      <c r="Z271" s="104">
        <f t="shared" si="128"/>
        <v>0</v>
      </c>
      <c r="AA271" s="104">
        <f t="shared" si="128"/>
        <v>0</v>
      </c>
      <c r="AB271" s="104">
        <f t="shared" si="128"/>
        <v>0</v>
      </c>
      <c r="AC271" s="104">
        <f t="shared" si="128"/>
        <v>0</v>
      </c>
      <c r="AD271" s="104">
        <f t="shared" si="128"/>
        <v>0</v>
      </c>
      <c r="AE271" s="104">
        <f t="shared" si="128"/>
        <v>0</v>
      </c>
      <c r="AF271" s="104">
        <f t="shared" si="128"/>
        <v>0</v>
      </c>
      <c r="AG271" s="104">
        <f t="shared" si="128"/>
        <v>0</v>
      </c>
      <c r="AH271" s="104">
        <f t="shared" si="128"/>
        <v>0</v>
      </c>
      <c r="AI271" s="104">
        <f t="shared" si="128"/>
        <v>0</v>
      </c>
      <c r="AJ271" s="104">
        <f t="shared" si="128"/>
        <v>0</v>
      </c>
      <c r="AK271" s="104">
        <f t="shared" si="128"/>
        <v>0</v>
      </c>
      <c r="AL271" s="104">
        <f t="shared" si="128"/>
        <v>0</v>
      </c>
      <c r="AM271" s="104">
        <f t="shared" si="128"/>
        <v>0</v>
      </c>
      <c r="AN271" s="104">
        <f t="shared" si="128"/>
        <v>0</v>
      </c>
      <c r="AO271" s="104">
        <f t="shared" si="128"/>
        <v>0</v>
      </c>
      <c r="AP271" s="104">
        <f t="shared" si="128"/>
        <v>0</v>
      </c>
      <c r="AQ271" s="104">
        <f t="shared" si="128"/>
        <v>0</v>
      </c>
      <c r="AR271" s="104">
        <f t="shared" si="128"/>
        <v>0</v>
      </c>
      <c r="AS271" s="104">
        <f t="shared" si="128"/>
        <v>0</v>
      </c>
      <c r="AT271" s="104">
        <f t="shared" si="128"/>
        <v>0</v>
      </c>
    </row>
    <row r="272" spans="1:46" ht="14.25" hidden="1" customHeight="1"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row>
    <row r="273" spans="1:46" ht="15" hidden="1" customHeight="1" x14ac:dyDescent="0.25">
      <c r="A273" s="269" t="s">
        <v>27</v>
      </c>
      <c r="B273" s="268"/>
      <c r="C273" s="268"/>
      <c r="D273" s="268"/>
      <c r="E273" s="268"/>
      <c r="F273" s="268"/>
      <c r="G273" s="268"/>
      <c r="H273" s="268"/>
      <c r="I273" s="268"/>
      <c r="J273" s="268"/>
      <c r="K273" s="268"/>
      <c r="L273" s="28"/>
      <c r="M273" s="29"/>
      <c r="N273" s="29"/>
      <c r="O273" s="29"/>
      <c r="P273" s="30"/>
      <c r="Q273" s="30"/>
      <c r="R273" s="30"/>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row>
    <row r="274" spans="1:46" ht="15" hidden="1" customHeight="1" x14ac:dyDescent="0.25">
      <c r="A274" s="32"/>
      <c r="B274" s="33"/>
      <c r="C274" s="33"/>
      <c r="D274" s="33"/>
      <c r="E274" s="33"/>
      <c r="F274" s="33"/>
      <c r="G274" s="34"/>
      <c r="H274" s="33"/>
      <c r="I274" s="33"/>
      <c r="J274" s="33"/>
      <c r="K274" s="33"/>
      <c r="L274" s="33"/>
      <c r="M274" s="33"/>
      <c r="N274" s="33"/>
      <c r="O274" s="33"/>
      <c r="P274" s="35"/>
      <c r="Q274" s="35"/>
      <c r="R274" s="35"/>
      <c r="S274" s="36"/>
      <c r="T274" s="36"/>
      <c r="U274" s="36"/>
      <c r="V274" s="36"/>
      <c r="W274" s="36"/>
      <c r="X274" s="36"/>
      <c r="Y274" s="36"/>
      <c r="Z274" s="36"/>
      <c r="AA274" s="36"/>
      <c r="AB274" s="36"/>
      <c r="AC274" s="36"/>
      <c r="AD274" s="36"/>
      <c r="AE274" s="36"/>
      <c r="AF274" s="36"/>
      <c r="AG274" s="36"/>
      <c r="AH274" s="36"/>
      <c r="AI274" s="36"/>
      <c r="AJ274" s="36"/>
      <c r="AK274" s="36"/>
      <c r="AL274" s="36"/>
      <c r="AM274" s="36"/>
      <c r="AN274" s="36"/>
      <c r="AO274" s="36"/>
      <c r="AP274" s="36"/>
      <c r="AQ274" s="36"/>
      <c r="AR274" s="36"/>
      <c r="AS274" s="36"/>
      <c r="AT274" s="36"/>
    </row>
    <row r="275" spans="1:46" ht="15" hidden="1" customHeight="1" x14ac:dyDescent="0.25">
      <c r="A275" s="37"/>
      <c r="B275" s="38"/>
      <c r="C275" s="38"/>
      <c r="D275" s="38"/>
      <c r="E275" s="38"/>
      <c r="F275" s="38"/>
      <c r="G275" s="39"/>
      <c r="H275" s="38"/>
      <c r="I275" s="38"/>
      <c r="J275" s="40"/>
      <c r="K275" s="10"/>
      <c r="L275" s="10"/>
      <c r="M275" s="10"/>
      <c r="N275" s="10"/>
      <c r="O275" s="10"/>
      <c r="P275" s="6"/>
      <c r="Q275" s="6"/>
      <c r="R275" s="6"/>
    </row>
    <row r="276" spans="1:46" ht="15" hidden="1" customHeight="1" x14ac:dyDescent="0.25">
      <c r="A276" s="7" t="s">
        <v>28</v>
      </c>
      <c r="B276" s="41" t="s">
        <v>29</v>
      </c>
      <c r="C276" s="42"/>
      <c r="D276" s="42"/>
      <c r="E276" s="42"/>
      <c r="F276" s="42"/>
      <c r="G276" s="43"/>
      <c r="H276" s="42"/>
      <c r="I276" s="42"/>
      <c r="J276" s="9"/>
      <c r="K276" s="10"/>
      <c r="L276" s="10"/>
      <c r="M276" s="10"/>
      <c r="N276" s="10"/>
      <c r="O276" s="10"/>
      <c r="P276" s="6"/>
      <c r="Q276" s="6"/>
      <c r="R276" s="6"/>
    </row>
    <row r="277" spans="1:46" ht="14.25" hidden="1" customHeight="1" x14ac:dyDescent="0.25">
      <c r="A277" s="7" t="s">
        <v>30</v>
      </c>
      <c r="B277" s="44" t="s">
        <v>31</v>
      </c>
      <c r="C277" s="45"/>
      <c r="D277" s="45"/>
      <c r="E277" s="45"/>
      <c r="F277" s="46"/>
      <c r="G277" s="45"/>
      <c r="H277" s="46"/>
      <c r="I277" s="45"/>
      <c r="J277" s="47"/>
      <c r="K277" s="48"/>
    </row>
    <row r="278" spans="1:46" ht="14.25" hidden="1" customHeight="1" x14ac:dyDescent="0.25">
      <c r="A278" s="7"/>
      <c r="B278" s="46"/>
      <c r="C278" s="46"/>
      <c r="D278" s="45"/>
      <c r="E278" s="46"/>
      <c r="F278" s="46"/>
      <c r="G278" s="46"/>
      <c r="H278" s="46"/>
      <c r="I278" s="46"/>
      <c r="J278" s="49"/>
      <c r="K278" s="50"/>
    </row>
    <row r="279" spans="1:46" ht="30" hidden="1" customHeight="1" x14ac:dyDescent="0.25">
      <c r="A279" s="51" t="s">
        <v>32</v>
      </c>
      <c r="B279" s="270" t="s">
        <v>55</v>
      </c>
      <c r="C279" s="251"/>
      <c r="D279" s="251"/>
      <c r="E279" s="251"/>
      <c r="F279" s="251"/>
      <c r="G279" s="251"/>
      <c r="H279" s="251"/>
      <c r="I279" s="257"/>
      <c r="J279" s="52"/>
      <c r="L279" s="271" t="s">
        <v>33</v>
      </c>
      <c r="M279" s="272"/>
    </row>
    <row r="280" spans="1:46" ht="15.75" hidden="1" customHeight="1" x14ac:dyDescent="0.25">
      <c r="A280" s="53" t="s">
        <v>34</v>
      </c>
      <c r="B280" s="273"/>
      <c r="C280" s="274"/>
      <c r="D280" s="274"/>
      <c r="E280" s="274"/>
      <c r="F280" s="274"/>
      <c r="G280" s="274"/>
      <c r="H280" s="274"/>
      <c r="I280" s="274"/>
      <c r="J280" s="52"/>
      <c r="L280" s="54" t="s">
        <v>25</v>
      </c>
      <c r="M280" s="55" t="s">
        <v>26</v>
      </c>
    </row>
    <row r="281" spans="1:46" ht="15.75" hidden="1" customHeight="1" x14ac:dyDescent="0.25">
      <c r="A281" s="53" t="s">
        <v>35</v>
      </c>
      <c r="B281" s="277"/>
      <c r="C281" s="268"/>
      <c r="D281" s="268"/>
      <c r="E281" s="268"/>
      <c r="F281" s="268"/>
      <c r="G281" s="268"/>
      <c r="H281" s="268"/>
      <c r="I281" s="268"/>
      <c r="J281" s="52"/>
      <c r="L281" s="56">
        <f>$L$10</f>
        <v>0</v>
      </c>
      <c r="M281" s="57">
        <f t="array" ref="M281">NPV(L281,Q308:AT308)</f>
        <v>0</v>
      </c>
      <c r="O281" s="58"/>
    </row>
    <row r="282" spans="1:46" ht="15.75" hidden="1" customHeight="1" x14ac:dyDescent="0.25">
      <c r="A282" s="53" t="s">
        <v>36</v>
      </c>
      <c r="B282" s="277"/>
      <c r="C282" s="268"/>
      <c r="D282" s="268"/>
      <c r="E282" s="268"/>
      <c r="F282" s="268"/>
      <c r="G282" s="268"/>
      <c r="H282" s="268"/>
      <c r="I282" s="268"/>
      <c r="J282" s="52"/>
      <c r="L282" s="56">
        <f>$L$11</f>
        <v>0.03</v>
      </c>
      <c r="M282" s="57">
        <f t="array" ref="M282">NPV(L282,Q308:AT308)</f>
        <v>0</v>
      </c>
    </row>
    <row r="283" spans="1:46" ht="14.25" hidden="1" customHeight="1" x14ac:dyDescent="0.25">
      <c r="A283" s="59"/>
      <c r="B283" s="60"/>
      <c r="C283" s="60"/>
      <c r="D283" s="60"/>
      <c r="E283" s="60"/>
      <c r="F283" s="61"/>
      <c r="G283" s="62"/>
      <c r="H283" s="63"/>
      <c r="I283" s="63"/>
      <c r="J283" s="64"/>
      <c r="L283" s="65">
        <f>$L$12</f>
        <v>7.0000000000000007E-2</v>
      </c>
      <c r="M283" s="66">
        <f t="array" ref="M283">NPV(L283,Q308:AT308)</f>
        <v>0</v>
      </c>
    </row>
    <row r="284" spans="1:46" ht="14.25" hidden="1" customHeight="1" x14ac:dyDescent="0.25">
      <c r="A284" s="67"/>
      <c r="B284" s="48"/>
      <c r="C284" s="48"/>
      <c r="D284" s="48"/>
      <c r="E284" s="48"/>
      <c r="F284" s="50"/>
      <c r="G284" s="68"/>
    </row>
    <row r="285" spans="1:46" ht="14.25" hidden="1" customHeight="1" x14ac:dyDescent="0.25">
      <c r="A285" s="67"/>
      <c r="B285" s="48"/>
      <c r="C285" s="48"/>
      <c r="D285" s="48"/>
      <c r="E285" s="48"/>
      <c r="F285" s="50"/>
      <c r="G285" s="68"/>
      <c r="H285" s="69"/>
      <c r="I285" s="70"/>
      <c r="J285" s="71"/>
      <c r="K285" s="71"/>
    </row>
    <row r="286" spans="1:46" ht="15.75" hidden="1" customHeight="1" x14ac:dyDescent="0.25">
      <c r="A286" s="72" t="s">
        <v>37</v>
      </c>
      <c r="B286" s="73"/>
      <c r="C286" s="74" t="s">
        <v>38</v>
      </c>
      <c r="D286" s="74"/>
      <c r="E286" s="74"/>
      <c r="F286" s="75"/>
      <c r="H286" s="69"/>
      <c r="I286" s="70"/>
      <c r="J286" s="71"/>
      <c r="K286" s="71"/>
    </row>
    <row r="287" spans="1:46" ht="15" hidden="1" customHeight="1" x14ac:dyDescent="0.25">
      <c r="A287" s="76" t="s">
        <v>39</v>
      </c>
      <c r="B287" s="77"/>
      <c r="C287" s="44" t="s">
        <v>40</v>
      </c>
      <c r="D287" s="44"/>
      <c r="E287" s="44"/>
      <c r="F287" s="78"/>
      <c r="H287" s="69"/>
      <c r="I287" s="79"/>
      <c r="J287" s="58"/>
      <c r="K287" s="58"/>
      <c r="L287" s="80"/>
      <c r="M287" s="80"/>
      <c r="N287" s="80"/>
      <c r="O287" s="80"/>
    </row>
    <row r="288" spans="1:46" ht="14.25" hidden="1" customHeight="1" x14ac:dyDescent="0.25">
      <c r="A288" s="81" t="s">
        <v>41</v>
      </c>
      <c r="B288" s="82">
        <f>B286*B287</f>
        <v>0</v>
      </c>
      <c r="C288" s="83"/>
      <c r="D288" s="84"/>
      <c r="E288" s="84"/>
      <c r="F288" s="64"/>
      <c r="H288" s="69"/>
      <c r="I288" s="85"/>
      <c r="J288" s="86"/>
      <c r="K288" s="86"/>
    </row>
    <row r="289" spans="1:46" ht="14.25" hidden="1" customHeight="1" x14ac:dyDescent="0.25">
      <c r="H289" s="69"/>
      <c r="I289" s="85"/>
      <c r="J289" s="86"/>
      <c r="K289" s="86"/>
      <c r="L289" s="87"/>
      <c r="P289" s="88" t="s">
        <v>42</v>
      </c>
    </row>
    <row r="290" spans="1:46" ht="14.25" hidden="1" customHeight="1" x14ac:dyDescent="0.25">
      <c r="C290" s="33"/>
      <c r="D290" s="89"/>
      <c r="E290" s="89"/>
      <c r="L290" s="87"/>
      <c r="P290" s="88"/>
      <c r="Q290" s="267" t="s">
        <v>43</v>
      </c>
      <c r="R290" s="268"/>
      <c r="S290" s="268"/>
      <c r="T290" s="268"/>
      <c r="U290" s="268"/>
      <c r="V290" s="268"/>
      <c r="W290" s="268"/>
      <c r="X290" s="268"/>
      <c r="Y290" s="268"/>
      <c r="Z290" s="268"/>
      <c r="AA290" s="268"/>
      <c r="AB290" s="268"/>
      <c r="AC290" s="268"/>
      <c r="AD290" s="268"/>
      <c r="AE290" s="268"/>
      <c r="AF290" s="268"/>
      <c r="AG290" s="268"/>
      <c r="AH290" s="268"/>
      <c r="AI290" s="268"/>
      <c r="AJ290" s="268"/>
      <c r="AK290" s="268"/>
      <c r="AL290" s="268"/>
      <c r="AM290" s="268"/>
      <c r="AN290" s="268"/>
      <c r="AO290" s="268"/>
      <c r="AP290" s="268"/>
      <c r="AQ290" s="268"/>
      <c r="AR290" s="268"/>
      <c r="AS290" s="268"/>
      <c r="AT290" s="268"/>
    </row>
    <row r="291" spans="1:46" ht="14.25" hidden="1" customHeight="1" x14ac:dyDescent="0.25">
      <c r="A291" s="90" t="s">
        <v>44</v>
      </c>
      <c r="B291" s="91" t="s">
        <v>45</v>
      </c>
      <c r="C291" s="91" t="s">
        <v>16</v>
      </c>
      <c r="D291" s="92" t="s">
        <v>17</v>
      </c>
      <c r="E291" s="92" t="s">
        <v>46</v>
      </c>
      <c r="F291" s="91" t="s">
        <v>47</v>
      </c>
      <c r="G291" s="91" t="s">
        <v>48</v>
      </c>
      <c r="H291" s="93" t="s">
        <v>18</v>
      </c>
      <c r="I291" s="92" t="s">
        <v>19</v>
      </c>
      <c r="J291" s="92" t="s">
        <v>49</v>
      </c>
      <c r="K291" s="92" t="s">
        <v>50</v>
      </c>
      <c r="L291" s="259" t="s">
        <v>20</v>
      </c>
      <c r="M291" s="260"/>
      <c r="N291" s="261"/>
      <c r="Q291" s="94">
        <v>1</v>
      </c>
      <c r="R291" s="94">
        <v>2</v>
      </c>
      <c r="S291" s="94">
        <v>3</v>
      </c>
      <c r="T291" s="94">
        <v>4</v>
      </c>
      <c r="U291" s="94">
        <v>5</v>
      </c>
      <c r="V291" s="94">
        <v>6</v>
      </c>
      <c r="W291" s="94">
        <v>7</v>
      </c>
      <c r="X291" s="94">
        <v>8</v>
      </c>
      <c r="Y291" s="94">
        <v>9</v>
      </c>
      <c r="Z291" s="94">
        <v>10</v>
      </c>
      <c r="AA291" s="94">
        <v>11</v>
      </c>
      <c r="AB291" s="94">
        <v>12</v>
      </c>
      <c r="AC291" s="94">
        <v>13</v>
      </c>
      <c r="AD291" s="94">
        <v>14</v>
      </c>
      <c r="AE291" s="94">
        <v>15</v>
      </c>
      <c r="AF291" s="94">
        <v>16</v>
      </c>
      <c r="AG291" s="94">
        <v>17</v>
      </c>
      <c r="AH291" s="94">
        <v>18</v>
      </c>
      <c r="AI291" s="94">
        <v>19</v>
      </c>
      <c r="AJ291" s="94">
        <v>20</v>
      </c>
      <c r="AK291" s="94">
        <v>21</v>
      </c>
      <c r="AL291" s="94">
        <v>22</v>
      </c>
      <c r="AM291" s="94">
        <v>23</v>
      </c>
      <c r="AN291" s="94">
        <v>24</v>
      </c>
      <c r="AO291" s="94">
        <v>25</v>
      </c>
      <c r="AP291" s="94">
        <v>26</v>
      </c>
      <c r="AQ291" s="94">
        <v>27</v>
      </c>
      <c r="AR291" s="94">
        <v>28</v>
      </c>
      <c r="AS291" s="94">
        <v>29</v>
      </c>
      <c r="AT291" s="94">
        <v>30</v>
      </c>
    </row>
    <row r="292" spans="1:46" ht="30" hidden="1" customHeight="1" x14ac:dyDescent="0.25">
      <c r="A292" s="95"/>
      <c r="B292" s="96"/>
      <c r="C292" s="97"/>
      <c r="D292" s="98"/>
      <c r="E292" s="99"/>
      <c r="F292" s="100"/>
      <c r="G292" s="100"/>
      <c r="H292" s="101">
        <f t="shared" ref="H292:H307" si="129">D292*E292</f>
        <v>0</v>
      </c>
      <c r="I292" s="102"/>
      <c r="J292" s="102"/>
      <c r="K292" s="102"/>
      <c r="L292" s="286"/>
      <c r="M292" s="263"/>
      <c r="N292" s="258"/>
      <c r="P292" s="248" t="s">
        <v>51</v>
      </c>
      <c r="Q292" s="104">
        <f t="shared" ref="Q292:AT292" si="130">IF(Q$32&lt;$I292,0,IF(Q$32=$I292,$H292,IF(Q$32&gt;((($J292-1)*$K292)+$I292),0,IF(ROUND((Q$32-$I292)/$K292,0)=ROUND((Q$32-$I292)/$K292,1),$H292,0))))</f>
        <v>0</v>
      </c>
      <c r="R292" s="104">
        <f t="shared" si="130"/>
        <v>0</v>
      </c>
      <c r="S292" s="104">
        <f t="shared" si="130"/>
        <v>0</v>
      </c>
      <c r="T292" s="104">
        <f t="shared" si="130"/>
        <v>0</v>
      </c>
      <c r="U292" s="104">
        <f t="shared" si="130"/>
        <v>0</v>
      </c>
      <c r="V292" s="104">
        <f t="shared" si="130"/>
        <v>0</v>
      </c>
      <c r="W292" s="104">
        <f t="shared" si="130"/>
        <v>0</v>
      </c>
      <c r="X292" s="104">
        <f t="shared" si="130"/>
        <v>0</v>
      </c>
      <c r="Y292" s="104">
        <f t="shared" si="130"/>
        <v>0</v>
      </c>
      <c r="Z292" s="104">
        <f t="shared" si="130"/>
        <v>0</v>
      </c>
      <c r="AA292" s="104">
        <f t="shared" si="130"/>
        <v>0</v>
      </c>
      <c r="AB292" s="104">
        <f t="shared" si="130"/>
        <v>0</v>
      </c>
      <c r="AC292" s="104">
        <f t="shared" si="130"/>
        <v>0</v>
      </c>
      <c r="AD292" s="104">
        <f t="shared" si="130"/>
        <v>0</v>
      </c>
      <c r="AE292" s="104">
        <f t="shared" si="130"/>
        <v>0</v>
      </c>
      <c r="AF292" s="104">
        <f t="shared" si="130"/>
        <v>0</v>
      </c>
      <c r="AG292" s="104">
        <f t="shared" si="130"/>
        <v>0</v>
      </c>
      <c r="AH292" s="104">
        <f t="shared" si="130"/>
        <v>0</v>
      </c>
      <c r="AI292" s="104">
        <f t="shared" si="130"/>
        <v>0</v>
      </c>
      <c r="AJ292" s="104">
        <f t="shared" si="130"/>
        <v>0</v>
      </c>
      <c r="AK292" s="104">
        <f t="shared" si="130"/>
        <v>0</v>
      </c>
      <c r="AL292" s="104">
        <f t="shared" si="130"/>
        <v>0</v>
      </c>
      <c r="AM292" s="104">
        <f t="shared" si="130"/>
        <v>0</v>
      </c>
      <c r="AN292" s="104">
        <f t="shared" si="130"/>
        <v>0</v>
      </c>
      <c r="AO292" s="104">
        <f t="shared" si="130"/>
        <v>0</v>
      </c>
      <c r="AP292" s="104">
        <f t="shared" si="130"/>
        <v>0</v>
      </c>
      <c r="AQ292" s="104">
        <f t="shared" si="130"/>
        <v>0</v>
      </c>
      <c r="AR292" s="104">
        <f t="shared" si="130"/>
        <v>0</v>
      </c>
      <c r="AS292" s="104">
        <f t="shared" si="130"/>
        <v>0</v>
      </c>
      <c r="AT292" s="104">
        <f t="shared" si="130"/>
        <v>0</v>
      </c>
    </row>
    <row r="293" spans="1:46" ht="30" hidden="1" customHeight="1" x14ac:dyDescent="0.25">
      <c r="A293" s="105"/>
      <c r="B293" s="106"/>
      <c r="C293" s="107"/>
      <c r="D293" s="108"/>
      <c r="E293" s="109"/>
      <c r="F293" s="110"/>
      <c r="G293" s="110"/>
      <c r="H293" s="111">
        <f t="shared" si="129"/>
        <v>0</v>
      </c>
      <c r="I293" s="112"/>
      <c r="J293" s="112"/>
      <c r="K293" s="112"/>
      <c r="L293" s="250"/>
      <c r="M293" s="251"/>
      <c r="N293" s="252"/>
      <c r="P293" s="249"/>
      <c r="Q293" s="104">
        <f t="shared" ref="Q293:AT293" si="131">IF(Q$32&lt;$I293,0,IF(Q$32=$I293,$H293,IF(Q$32&gt;((($J293-1)*$K293)+$I293),0,IF(ROUND((Q$32-$I293)/$K293,0)=ROUND((Q$32-$I293)/$K293,1),$H293,0))))</f>
        <v>0</v>
      </c>
      <c r="R293" s="104">
        <f t="shared" si="131"/>
        <v>0</v>
      </c>
      <c r="S293" s="104">
        <f t="shared" si="131"/>
        <v>0</v>
      </c>
      <c r="T293" s="104">
        <f t="shared" si="131"/>
        <v>0</v>
      </c>
      <c r="U293" s="104">
        <f t="shared" si="131"/>
        <v>0</v>
      </c>
      <c r="V293" s="104">
        <f t="shared" si="131"/>
        <v>0</v>
      </c>
      <c r="W293" s="104">
        <f t="shared" si="131"/>
        <v>0</v>
      </c>
      <c r="X293" s="104">
        <f t="shared" si="131"/>
        <v>0</v>
      </c>
      <c r="Y293" s="104">
        <f t="shared" si="131"/>
        <v>0</v>
      </c>
      <c r="Z293" s="104">
        <f t="shared" si="131"/>
        <v>0</v>
      </c>
      <c r="AA293" s="104">
        <f t="shared" si="131"/>
        <v>0</v>
      </c>
      <c r="AB293" s="104">
        <f t="shared" si="131"/>
        <v>0</v>
      </c>
      <c r="AC293" s="104">
        <f t="shared" si="131"/>
        <v>0</v>
      </c>
      <c r="AD293" s="104">
        <f t="shared" si="131"/>
        <v>0</v>
      </c>
      <c r="AE293" s="104">
        <f t="shared" si="131"/>
        <v>0</v>
      </c>
      <c r="AF293" s="104">
        <f t="shared" si="131"/>
        <v>0</v>
      </c>
      <c r="AG293" s="104">
        <f t="shared" si="131"/>
        <v>0</v>
      </c>
      <c r="AH293" s="104">
        <f t="shared" si="131"/>
        <v>0</v>
      </c>
      <c r="AI293" s="104">
        <f t="shared" si="131"/>
        <v>0</v>
      </c>
      <c r="AJ293" s="104">
        <f t="shared" si="131"/>
        <v>0</v>
      </c>
      <c r="AK293" s="104">
        <f t="shared" si="131"/>
        <v>0</v>
      </c>
      <c r="AL293" s="104">
        <f t="shared" si="131"/>
        <v>0</v>
      </c>
      <c r="AM293" s="104">
        <f t="shared" si="131"/>
        <v>0</v>
      </c>
      <c r="AN293" s="104">
        <f t="shared" si="131"/>
        <v>0</v>
      </c>
      <c r="AO293" s="104">
        <f t="shared" si="131"/>
        <v>0</v>
      </c>
      <c r="AP293" s="104">
        <f t="shared" si="131"/>
        <v>0</v>
      </c>
      <c r="AQ293" s="104">
        <f t="shared" si="131"/>
        <v>0</v>
      </c>
      <c r="AR293" s="104">
        <f t="shared" si="131"/>
        <v>0</v>
      </c>
      <c r="AS293" s="104">
        <f t="shared" si="131"/>
        <v>0</v>
      </c>
      <c r="AT293" s="104">
        <f t="shared" si="131"/>
        <v>0</v>
      </c>
    </row>
    <row r="294" spans="1:46" ht="30" hidden="1" customHeight="1" x14ac:dyDescent="0.25">
      <c r="A294" s="105"/>
      <c r="B294" s="106"/>
      <c r="C294" s="107"/>
      <c r="D294" s="108"/>
      <c r="E294" s="109"/>
      <c r="F294" s="113"/>
      <c r="G294" s="113"/>
      <c r="H294" s="111">
        <f t="shared" si="129"/>
        <v>0</v>
      </c>
      <c r="I294" s="112"/>
      <c r="J294" s="112"/>
      <c r="K294" s="112"/>
      <c r="L294" s="250"/>
      <c r="M294" s="251"/>
      <c r="N294" s="252"/>
      <c r="P294" s="249"/>
      <c r="Q294" s="104">
        <f t="shared" ref="Q294:AT294" si="132">IF(Q$32&lt;$I294,0,IF(Q$32=$I294,$H294,IF(Q$32&gt;((($J294-1)*$K294)+$I294),0,IF(ROUND((Q$32-$I294)/$K294,0)=ROUND((Q$32-$I294)/$K294,1),$H294,0))))</f>
        <v>0</v>
      </c>
      <c r="R294" s="104">
        <f t="shared" si="132"/>
        <v>0</v>
      </c>
      <c r="S294" s="104">
        <f t="shared" si="132"/>
        <v>0</v>
      </c>
      <c r="T294" s="104">
        <f t="shared" si="132"/>
        <v>0</v>
      </c>
      <c r="U294" s="104">
        <f t="shared" si="132"/>
        <v>0</v>
      </c>
      <c r="V294" s="104">
        <f t="shared" si="132"/>
        <v>0</v>
      </c>
      <c r="W294" s="104">
        <f t="shared" si="132"/>
        <v>0</v>
      </c>
      <c r="X294" s="104">
        <f t="shared" si="132"/>
        <v>0</v>
      </c>
      <c r="Y294" s="104">
        <f t="shared" si="132"/>
        <v>0</v>
      </c>
      <c r="Z294" s="104">
        <f t="shared" si="132"/>
        <v>0</v>
      </c>
      <c r="AA294" s="104">
        <f t="shared" si="132"/>
        <v>0</v>
      </c>
      <c r="AB294" s="104">
        <f t="shared" si="132"/>
        <v>0</v>
      </c>
      <c r="AC294" s="104">
        <f t="shared" si="132"/>
        <v>0</v>
      </c>
      <c r="AD294" s="104">
        <f t="shared" si="132"/>
        <v>0</v>
      </c>
      <c r="AE294" s="104">
        <f t="shared" si="132"/>
        <v>0</v>
      </c>
      <c r="AF294" s="104">
        <f t="shared" si="132"/>
        <v>0</v>
      </c>
      <c r="AG294" s="104">
        <f t="shared" si="132"/>
        <v>0</v>
      </c>
      <c r="AH294" s="104">
        <f t="shared" si="132"/>
        <v>0</v>
      </c>
      <c r="AI294" s="104">
        <f t="shared" si="132"/>
        <v>0</v>
      </c>
      <c r="AJ294" s="104">
        <f t="shared" si="132"/>
        <v>0</v>
      </c>
      <c r="AK294" s="104">
        <f t="shared" si="132"/>
        <v>0</v>
      </c>
      <c r="AL294" s="104">
        <f t="shared" si="132"/>
        <v>0</v>
      </c>
      <c r="AM294" s="104">
        <f t="shared" si="132"/>
        <v>0</v>
      </c>
      <c r="AN294" s="104">
        <f t="shared" si="132"/>
        <v>0</v>
      </c>
      <c r="AO294" s="104">
        <f t="shared" si="132"/>
        <v>0</v>
      </c>
      <c r="AP294" s="104">
        <f t="shared" si="132"/>
        <v>0</v>
      </c>
      <c r="AQ294" s="104">
        <f t="shared" si="132"/>
        <v>0</v>
      </c>
      <c r="AR294" s="104">
        <f t="shared" si="132"/>
        <v>0</v>
      </c>
      <c r="AS294" s="104">
        <f t="shared" si="132"/>
        <v>0</v>
      </c>
      <c r="AT294" s="104">
        <f t="shared" si="132"/>
        <v>0</v>
      </c>
    </row>
    <row r="295" spans="1:46" ht="30" hidden="1" customHeight="1" x14ac:dyDescent="0.25">
      <c r="A295" s="105"/>
      <c r="B295" s="106"/>
      <c r="C295" s="107"/>
      <c r="D295" s="108"/>
      <c r="E295" s="114"/>
      <c r="F295" s="113"/>
      <c r="G295" s="113"/>
      <c r="H295" s="111">
        <f t="shared" si="129"/>
        <v>0</v>
      </c>
      <c r="I295" s="112"/>
      <c r="J295" s="112"/>
      <c r="K295" s="112"/>
      <c r="L295" s="250"/>
      <c r="M295" s="251"/>
      <c r="N295" s="252"/>
      <c r="P295" s="249"/>
      <c r="Q295" s="104">
        <f t="shared" ref="Q295:AT295" si="133">IF(Q$32&lt;$I295,0,IF(Q$32=$I295,$H295,IF(Q$32&gt;((($J295-1)*$K295)+$I295),0,IF(ROUND((Q$32-$I295)/$K295,0)=ROUND((Q$32-$I295)/$K295,1),$H295,0))))</f>
        <v>0</v>
      </c>
      <c r="R295" s="104">
        <f t="shared" si="133"/>
        <v>0</v>
      </c>
      <c r="S295" s="104">
        <f t="shared" si="133"/>
        <v>0</v>
      </c>
      <c r="T295" s="104">
        <f t="shared" si="133"/>
        <v>0</v>
      </c>
      <c r="U295" s="104">
        <f t="shared" si="133"/>
        <v>0</v>
      </c>
      <c r="V295" s="104">
        <f t="shared" si="133"/>
        <v>0</v>
      </c>
      <c r="W295" s="104">
        <f t="shared" si="133"/>
        <v>0</v>
      </c>
      <c r="X295" s="104">
        <f t="shared" si="133"/>
        <v>0</v>
      </c>
      <c r="Y295" s="104">
        <f t="shared" si="133"/>
        <v>0</v>
      </c>
      <c r="Z295" s="104">
        <f t="shared" si="133"/>
        <v>0</v>
      </c>
      <c r="AA295" s="104">
        <f t="shared" si="133"/>
        <v>0</v>
      </c>
      <c r="AB295" s="104">
        <f t="shared" si="133"/>
        <v>0</v>
      </c>
      <c r="AC295" s="104">
        <f t="shared" si="133"/>
        <v>0</v>
      </c>
      <c r="AD295" s="104">
        <f t="shared" si="133"/>
        <v>0</v>
      </c>
      <c r="AE295" s="104">
        <f t="shared" si="133"/>
        <v>0</v>
      </c>
      <c r="AF295" s="104">
        <f t="shared" si="133"/>
        <v>0</v>
      </c>
      <c r="AG295" s="104">
        <f t="shared" si="133"/>
        <v>0</v>
      </c>
      <c r="AH295" s="104">
        <f t="shared" si="133"/>
        <v>0</v>
      </c>
      <c r="AI295" s="104">
        <f t="shared" si="133"/>
        <v>0</v>
      </c>
      <c r="AJ295" s="104">
        <f t="shared" si="133"/>
        <v>0</v>
      </c>
      <c r="AK295" s="104">
        <f t="shared" si="133"/>
        <v>0</v>
      </c>
      <c r="AL295" s="104">
        <f t="shared" si="133"/>
        <v>0</v>
      </c>
      <c r="AM295" s="104">
        <f t="shared" si="133"/>
        <v>0</v>
      </c>
      <c r="AN295" s="104">
        <f t="shared" si="133"/>
        <v>0</v>
      </c>
      <c r="AO295" s="104">
        <f t="shared" si="133"/>
        <v>0</v>
      </c>
      <c r="AP295" s="104">
        <f t="shared" si="133"/>
        <v>0</v>
      </c>
      <c r="AQ295" s="104">
        <f t="shared" si="133"/>
        <v>0</v>
      </c>
      <c r="AR295" s="104">
        <f t="shared" si="133"/>
        <v>0</v>
      </c>
      <c r="AS295" s="104">
        <f t="shared" si="133"/>
        <v>0</v>
      </c>
      <c r="AT295" s="104">
        <f t="shared" si="133"/>
        <v>0</v>
      </c>
    </row>
    <row r="296" spans="1:46" ht="30" hidden="1" customHeight="1" x14ac:dyDescent="0.25">
      <c r="A296" s="105"/>
      <c r="B296" s="106"/>
      <c r="C296" s="107"/>
      <c r="D296" s="108"/>
      <c r="E296" s="109"/>
      <c r="F296" s="113"/>
      <c r="G296" s="113"/>
      <c r="H296" s="111">
        <f t="shared" si="129"/>
        <v>0</v>
      </c>
      <c r="I296" s="112"/>
      <c r="J296" s="112"/>
      <c r="K296" s="112"/>
      <c r="L296" s="250"/>
      <c r="M296" s="251"/>
      <c r="N296" s="252"/>
      <c r="P296" s="249"/>
      <c r="Q296" s="104">
        <f t="shared" ref="Q296:AT296" si="134">IF(Q$32&lt;$I296,0,IF(Q$32=$I296,$H296,IF(Q$32&gt;((($J296-1)*$K296)+$I296),0,IF(ROUND((Q$32-$I296)/$K296,0)=ROUND((Q$32-$I296)/$K296,1),$H296,0))))</f>
        <v>0</v>
      </c>
      <c r="R296" s="104">
        <f t="shared" si="134"/>
        <v>0</v>
      </c>
      <c r="S296" s="104">
        <f t="shared" si="134"/>
        <v>0</v>
      </c>
      <c r="T296" s="104">
        <f t="shared" si="134"/>
        <v>0</v>
      </c>
      <c r="U296" s="104">
        <f t="shared" si="134"/>
        <v>0</v>
      </c>
      <c r="V296" s="104">
        <f t="shared" si="134"/>
        <v>0</v>
      </c>
      <c r="W296" s="104">
        <f t="shared" si="134"/>
        <v>0</v>
      </c>
      <c r="X296" s="104">
        <f t="shared" si="134"/>
        <v>0</v>
      </c>
      <c r="Y296" s="104">
        <f t="shared" si="134"/>
        <v>0</v>
      </c>
      <c r="Z296" s="104">
        <f t="shared" si="134"/>
        <v>0</v>
      </c>
      <c r="AA296" s="104">
        <f t="shared" si="134"/>
        <v>0</v>
      </c>
      <c r="AB296" s="104">
        <f t="shared" si="134"/>
        <v>0</v>
      </c>
      <c r="AC296" s="104">
        <f t="shared" si="134"/>
        <v>0</v>
      </c>
      <c r="AD296" s="104">
        <f t="shared" si="134"/>
        <v>0</v>
      </c>
      <c r="AE296" s="104">
        <f t="shared" si="134"/>
        <v>0</v>
      </c>
      <c r="AF296" s="104">
        <f t="shared" si="134"/>
        <v>0</v>
      </c>
      <c r="AG296" s="104">
        <f t="shared" si="134"/>
        <v>0</v>
      </c>
      <c r="AH296" s="104">
        <f t="shared" si="134"/>
        <v>0</v>
      </c>
      <c r="AI296" s="104">
        <f t="shared" si="134"/>
        <v>0</v>
      </c>
      <c r="AJ296" s="104">
        <f t="shared" si="134"/>
        <v>0</v>
      </c>
      <c r="AK296" s="104">
        <f t="shared" si="134"/>
        <v>0</v>
      </c>
      <c r="AL296" s="104">
        <f t="shared" si="134"/>
        <v>0</v>
      </c>
      <c r="AM296" s="104">
        <f t="shared" si="134"/>
        <v>0</v>
      </c>
      <c r="AN296" s="104">
        <f t="shared" si="134"/>
        <v>0</v>
      </c>
      <c r="AO296" s="104">
        <f t="shared" si="134"/>
        <v>0</v>
      </c>
      <c r="AP296" s="104">
        <f t="shared" si="134"/>
        <v>0</v>
      </c>
      <c r="AQ296" s="104">
        <f t="shared" si="134"/>
        <v>0</v>
      </c>
      <c r="AR296" s="104">
        <f t="shared" si="134"/>
        <v>0</v>
      </c>
      <c r="AS296" s="104">
        <f t="shared" si="134"/>
        <v>0</v>
      </c>
      <c r="AT296" s="104">
        <f t="shared" si="134"/>
        <v>0</v>
      </c>
    </row>
    <row r="297" spans="1:46" ht="30" hidden="1" customHeight="1" x14ac:dyDescent="0.25">
      <c r="A297" s="105"/>
      <c r="B297" s="106"/>
      <c r="C297" s="107"/>
      <c r="D297" s="108"/>
      <c r="E297" s="114"/>
      <c r="F297" s="113"/>
      <c r="G297" s="113"/>
      <c r="H297" s="111">
        <f t="shared" si="129"/>
        <v>0</v>
      </c>
      <c r="I297" s="112"/>
      <c r="J297" s="112"/>
      <c r="K297" s="112"/>
      <c r="L297" s="250"/>
      <c r="M297" s="251"/>
      <c r="N297" s="252"/>
      <c r="P297" s="249"/>
      <c r="Q297" s="104">
        <f t="shared" ref="Q297:AT297" si="135">IF(Q$32&lt;$I297,0,IF(Q$32=$I297,$H297,IF(Q$32&gt;((($J297-1)*$K297)+$I297),0,IF(ROUND((Q$32-$I297)/$K297,0)=ROUND((Q$32-$I297)/$K297,1),$H297,0))))</f>
        <v>0</v>
      </c>
      <c r="R297" s="104">
        <f t="shared" si="135"/>
        <v>0</v>
      </c>
      <c r="S297" s="104">
        <f t="shared" si="135"/>
        <v>0</v>
      </c>
      <c r="T297" s="104">
        <f t="shared" si="135"/>
        <v>0</v>
      </c>
      <c r="U297" s="104">
        <f t="shared" si="135"/>
        <v>0</v>
      </c>
      <c r="V297" s="104">
        <f t="shared" si="135"/>
        <v>0</v>
      </c>
      <c r="W297" s="104">
        <f t="shared" si="135"/>
        <v>0</v>
      </c>
      <c r="X297" s="104">
        <f t="shared" si="135"/>
        <v>0</v>
      </c>
      <c r="Y297" s="104">
        <f t="shared" si="135"/>
        <v>0</v>
      </c>
      <c r="Z297" s="104">
        <f t="shared" si="135"/>
        <v>0</v>
      </c>
      <c r="AA297" s="104">
        <f t="shared" si="135"/>
        <v>0</v>
      </c>
      <c r="AB297" s="104">
        <f t="shared" si="135"/>
        <v>0</v>
      </c>
      <c r="AC297" s="104">
        <f t="shared" si="135"/>
        <v>0</v>
      </c>
      <c r="AD297" s="104">
        <f t="shared" si="135"/>
        <v>0</v>
      </c>
      <c r="AE297" s="104">
        <f t="shared" si="135"/>
        <v>0</v>
      </c>
      <c r="AF297" s="104">
        <f t="shared" si="135"/>
        <v>0</v>
      </c>
      <c r="AG297" s="104">
        <f t="shared" si="135"/>
        <v>0</v>
      </c>
      <c r="AH297" s="104">
        <f t="shared" si="135"/>
        <v>0</v>
      </c>
      <c r="AI297" s="104">
        <f t="shared" si="135"/>
        <v>0</v>
      </c>
      <c r="AJ297" s="104">
        <f t="shared" si="135"/>
        <v>0</v>
      </c>
      <c r="AK297" s="104">
        <f t="shared" si="135"/>
        <v>0</v>
      </c>
      <c r="AL297" s="104">
        <f t="shared" si="135"/>
        <v>0</v>
      </c>
      <c r="AM297" s="104">
        <f t="shared" si="135"/>
        <v>0</v>
      </c>
      <c r="AN297" s="104">
        <f t="shared" si="135"/>
        <v>0</v>
      </c>
      <c r="AO297" s="104">
        <f t="shared" si="135"/>
        <v>0</v>
      </c>
      <c r="AP297" s="104">
        <f t="shared" si="135"/>
        <v>0</v>
      </c>
      <c r="AQ297" s="104">
        <f t="shared" si="135"/>
        <v>0</v>
      </c>
      <c r="AR297" s="104">
        <f t="shared" si="135"/>
        <v>0</v>
      </c>
      <c r="AS297" s="104">
        <f t="shared" si="135"/>
        <v>0</v>
      </c>
      <c r="AT297" s="104">
        <f t="shared" si="135"/>
        <v>0</v>
      </c>
    </row>
    <row r="298" spans="1:46" ht="30" hidden="1" customHeight="1" x14ac:dyDescent="0.25">
      <c r="A298" s="105"/>
      <c r="B298" s="106"/>
      <c r="C298" s="107"/>
      <c r="D298" s="108"/>
      <c r="E298" s="108"/>
      <c r="F298" s="113"/>
      <c r="G298" s="113"/>
      <c r="H298" s="111">
        <f t="shared" si="129"/>
        <v>0</v>
      </c>
      <c r="I298" s="112"/>
      <c r="J298" s="112"/>
      <c r="K298" s="112"/>
      <c r="L298" s="250"/>
      <c r="M298" s="251"/>
      <c r="N298" s="252"/>
      <c r="P298" s="249"/>
      <c r="Q298" s="104">
        <f t="shared" ref="Q298:AT298" si="136">IF(Q$32&lt;$I298,0,IF(Q$32=$I298,$H298,IF(Q$32&gt;((($J298-1)*$K298)+$I298),0,IF(ROUND((Q$32-$I298)/$K298,0)=ROUND((Q$32-$I298)/$K298,1),$H298,0))))</f>
        <v>0</v>
      </c>
      <c r="R298" s="104">
        <f t="shared" si="136"/>
        <v>0</v>
      </c>
      <c r="S298" s="104">
        <f t="shared" si="136"/>
        <v>0</v>
      </c>
      <c r="T298" s="104">
        <f t="shared" si="136"/>
        <v>0</v>
      </c>
      <c r="U298" s="104">
        <f t="shared" si="136"/>
        <v>0</v>
      </c>
      <c r="V298" s="104">
        <f t="shared" si="136"/>
        <v>0</v>
      </c>
      <c r="W298" s="104">
        <f t="shared" si="136"/>
        <v>0</v>
      </c>
      <c r="X298" s="104">
        <f t="shared" si="136"/>
        <v>0</v>
      </c>
      <c r="Y298" s="104">
        <f t="shared" si="136"/>
        <v>0</v>
      </c>
      <c r="Z298" s="104">
        <f t="shared" si="136"/>
        <v>0</v>
      </c>
      <c r="AA298" s="104">
        <f t="shared" si="136"/>
        <v>0</v>
      </c>
      <c r="AB298" s="104">
        <f t="shared" si="136"/>
        <v>0</v>
      </c>
      <c r="AC298" s="104">
        <f t="shared" si="136"/>
        <v>0</v>
      </c>
      <c r="AD298" s="104">
        <f t="shared" si="136"/>
        <v>0</v>
      </c>
      <c r="AE298" s="104">
        <f t="shared" si="136"/>
        <v>0</v>
      </c>
      <c r="AF298" s="104">
        <f t="shared" si="136"/>
        <v>0</v>
      </c>
      <c r="AG298" s="104">
        <f t="shared" si="136"/>
        <v>0</v>
      </c>
      <c r="AH298" s="104">
        <f t="shared" si="136"/>
        <v>0</v>
      </c>
      <c r="AI298" s="104">
        <f t="shared" si="136"/>
        <v>0</v>
      </c>
      <c r="AJ298" s="104">
        <f t="shared" si="136"/>
        <v>0</v>
      </c>
      <c r="AK298" s="104">
        <f t="shared" si="136"/>
        <v>0</v>
      </c>
      <c r="AL298" s="104">
        <f t="shared" si="136"/>
        <v>0</v>
      </c>
      <c r="AM298" s="104">
        <f t="shared" si="136"/>
        <v>0</v>
      </c>
      <c r="AN298" s="104">
        <f t="shared" si="136"/>
        <v>0</v>
      </c>
      <c r="AO298" s="104">
        <f t="shared" si="136"/>
        <v>0</v>
      </c>
      <c r="AP298" s="104">
        <f t="shared" si="136"/>
        <v>0</v>
      </c>
      <c r="AQ298" s="104">
        <f t="shared" si="136"/>
        <v>0</v>
      </c>
      <c r="AR298" s="104">
        <f t="shared" si="136"/>
        <v>0</v>
      </c>
      <c r="AS298" s="104">
        <f t="shared" si="136"/>
        <v>0</v>
      </c>
      <c r="AT298" s="104">
        <f t="shared" si="136"/>
        <v>0</v>
      </c>
    </row>
    <row r="299" spans="1:46" ht="30" hidden="1" customHeight="1" x14ac:dyDescent="0.25">
      <c r="A299" s="115"/>
      <c r="B299" s="106"/>
      <c r="C299" s="107"/>
      <c r="D299" s="108"/>
      <c r="E299" s="108"/>
      <c r="F299" s="113"/>
      <c r="G299" s="113"/>
      <c r="H299" s="111">
        <f t="shared" si="129"/>
        <v>0</v>
      </c>
      <c r="I299" s="112"/>
      <c r="J299" s="112"/>
      <c r="K299" s="112"/>
      <c r="L299" s="250"/>
      <c r="M299" s="251"/>
      <c r="N299" s="252"/>
      <c r="P299" s="249"/>
      <c r="Q299" s="104">
        <f t="shared" ref="Q299:AT299" si="137">IF(Q$32&lt;$I299,0,IF(Q$32=$I299,$H299,IF(Q$32&gt;((($J299-1)*$K299)+$I299),0,IF(ROUND((Q$32-$I299)/$K299,0)=ROUND((Q$32-$I299)/$K299,1),$H299,0))))</f>
        <v>0</v>
      </c>
      <c r="R299" s="104">
        <f t="shared" si="137"/>
        <v>0</v>
      </c>
      <c r="S299" s="104">
        <f t="shared" si="137"/>
        <v>0</v>
      </c>
      <c r="T299" s="104">
        <f t="shared" si="137"/>
        <v>0</v>
      </c>
      <c r="U299" s="104">
        <f t="shared" si="137"/>
        <v>0</v>
      </c>
      <c r="V299" s="104">
        <f t="shared" si="137"/>
        <v>0</v>
      </c>
      <c r="W299" s="104">
        <f t="shared" si="137"/>
        <v>0</v>
      </c>
      <c r="X299" s="104">
        <f t="shared" si="137"/>
        <v>0</v>
      </c>
      <c r="Y299" s="104">
        <f t="shared" si="137"/>
        <v>0</v>
      </c>
      <c r="Z299" s="104">
        <f t="shared" si="137"/>
        <v>0</v>
      </c>
      <c r="AA299" s="104">
        <f t="shared" si="137"/>
        <v>0</v>
      </c>
      <c r="AB299" s="104">
        <f t="shared" si="137"/>
        <v>0</v>
      </c>
      <c r="AC299" s="104">
        <f t="shared" si="137"/>
        <v>0</v>
      </c>
      <c r="AD299" s="104">
        <f t="shared" si="137"/>
        <v>0</v>
      </c>
      <c r="AE299" s="104">
        <f t="shared" si="137"/>
        <v>0</v>
      </c>
      <c r="AF299" s="104">
        <f t="shared" si="137"/>
        <v>0</v>
      </c>
      <c r="AG299" s="104">
        <f t="shared" si="137"/>
        <v>0</v>
      </c>
      <c r="AH299" s="104">
        <f t="shared" si="137"/>
        <v>0</v>
      </c>
      <c r="AI299" s="104">
        <f t="shared" si="137"/>
        <v>0</v>
      </c>
      <c r="AJ299" s="104">
        <f t="shared" si="137"/>
        <v>0</v>
      </c>
      <c r="AK299" s="104">
        <f t="shared" si="137"/>
        <v>0</v>
      </c>
      <c r="AL299" s="104">
        <f t="shared" si="137"/>
        <v>0</v>
      </c>
      <c r="AM299" s="104">
        <f t="shared" si="137"/>
        <v>0</v>
      </c>
      <c r="AN299" s="104">
        <f t="shared" si="137"/>
        <v>0</v>
      </c>
      <c r="AO299" s="104">
        <f t="shared" si="137"/>
        <v>0</v>
      </c>
      <c r="AP299" s="104">
        <f t="shared" si="137"/>
        <v>0</v>
      </c>
      <c r="AQ299" s="104">
        <f t="shared" si="137"/>
        <v>0</v>
      </c>
      <c r="AR299" s="104">
        <f t="shared" si="137"/>
        <v>0</v>
      </c>
      <c r="AS299" s="104">
        <f t="shared" si="137"/>
        <v>0</v>
      </c>
      <c r="AT299" s="104">
        <f t="shared" si="137"/>
        <v>0</v>
      </c>
    </row>
    <row r="300" spans="1:46" ht="30" hidden="1" customHeight="1" x14ac:dyDescent="0.25">
      <c r="A300" s="105"/>
      <c r="B300" s="106"/>
      <c r="C300" s="107"/>
      <c r="D300" s="108"/>
      <c r="E300" s="116"/>
      <c r="F300" s="113"/>
      <c r="G300" s="113"/>
      <c r="H300" s="111">
        <f t="shared" si="129"/>
        <v>0</v>
      </c>
      <c r="I300" s="112"/>
      <c r="J300" s="112"/>
      <c r="K300" s="112"/>
      <c r="L300" s="250"/>
      <c r="M300" s="251"/>
      <c r="N300" s="252"/>
      <c r="P300" s="249"/>
      <c r="Q300" s="104">
        <f t="shared" ref="Q300:AT300" si="138">IF(Q$32&lt;$I300,0,IF(Q$32=$I300,$H300,IF(Q$32&gt;((($J300-1)*$K300)+$I300),0,IF(ROUND((Q$32-$I300)/$K300,0)=ROUND((Q$32-$I300)/$K300,1),$H300,0))))</f>
        <v>0</v>
      </c>
      <c r="R300" s="104">
        <f t="shared" si="138"/>
        <v>0</v>
      </c>
      <c r="S300" s="104">
        <f t="shared" si="138"/>
        <v>0</v>
      </c>
      <c r="T300" s="104">
        <f t="shared" si="138"/>
        <v>0</v>
      </c>
      <c r="U300" s="104">
        <f t="shared" si="138"/>
        <v>0</v>
      </c>
      <c r="V300" s="104">
        <f t="shared" si="138"/>
        <v>0</v>
      </c>
      <c r="W300" s="104">
        <f t="shared" si="138"/>
        <v>0</v>
      </c>
      <c r="X300" s="104">
        <f t="shared" si="138"/>
        <v>0</v>
      </c>
      <c r="Y300" s="104">
        <f t="shared" si="138"/>
        <v>0</v>
      </c>
      <c r="Z300" s="104">
        <f t="shared" si="138"/>
        <v>0</v>
      </c>
      <c r="AA300" s="104">
        <f t="shared" si="138"/>
        <v>0</v>
      </c>
      <c r="AB300" s="104">
        <f t="shared" si="138"/>
        <v>0</v>
      </c>
      <c r="AC300" s="104">
        <f t="shared" si="138"/>
        <v>0</v>
      </c>
      <c r="AD300" s="104">
        <f t="shared" si="138"/>
        <v>0</v>
      </c>
      <c r="AE300" s="104">
        <f t="shared" si="138"/>
        <v>0</v>
      </c>
      <c r="AF300" s="104">
        <f t="shared" si="138"/>
        <v>0</v>
      </c>
      <c r="AG300" s="104">
        <f t="shared" si="138"/>
        <v>0</v>
      </c>
      <c r="AH300" s="104">
        <f t="shared" si="138"/>
        <v>0</v>
      </c>
      <c r="AI300" s="104">
        <f t="shared" si="138"/>
        <v>0</v>
      </c>
      <c r="AJ300" s="104">
        <f t="shared" si="138"/>
        <v>0</v>
      </c>
      <c r="AK300" s="104">
        <f t="shared" si="138"/>
        <v>0</v>
      </c>
      <c r="AL300" s="104">
        <f t="shared" si="138"/>
        <v>0</v>
      </c>
      <c r="AM300" s="104">
        <f t="shared" si="138"/>
        <v>0</v>
      </c>
      <c r="AN300" s="104">
        <f t="shared" si="138"/>
        <v>0</v>
      </c>
      <c r="AO300" s="104">
        <f t="shared" si="138"/>
        <v>0</v>
      </c>
      <c r="AP300" s="104">
        <f t="shared" si="138"/>
        <v>0</v>
      </c>
      <c r="AQ300" s="104">
        <f t="shared" si="138"/>
        <v>0</v>
      </c>
      <c r="AR300" s="104">
        <f t="shared" si="138"/>
        <v>0</v>
      </c>
      <c r="AS300" s="104">
        <f t="shared" si="138"/>
        <v>0</v>
      </c>
      <c r="AT300" s="104">
        <f t="shared" si="138"/>
        <v>0</v>
      </c>
    </row>
    <row r="301" spans="1:46" ht="30" hidden="1" customHeight="1" x14ac:dyDescent="0.25">
      <c r="A301" s="105"/>
      <c r="B301" s="106"/>
      <c r="C301" s="107"/>
      <c r="D301" s="108"/>
      <c r="E301" s="108"/>
      <c r="F301" s="113"/>
      <c r="G301" s="113"/>
      <c r="H301" s="111">
        <f t="shared" si="129"/>
        <v>0</v>
      </c>
      <c r="I301" s="112"/>
      <c r="J301" s="112"/>
      <c r="K301" s="112"/>
      <c r="L301" s="250"/>
      <c r="M301" s="251"/>
      <c r="N301" s="252"/>
      <c r="P301" s="249"/>
      <c r="Q301" s="104">
        <f t="shared" ref="Q301:AT301" si="139">IF(Q$32&lt;$I301,0,IF(Q$32=$I301,$H301,IF(Q$32&gt;((($J301-1)*$K301)+$I301),0,IF(ROUND((Q$32-$I301)/$K301,0)=ROUND((Q$32-$I301)/$K301,1),$H301,0))))</f>
        <v>0</v>
      </c>
      <c r="R301" s="104">
        <f t="shared" si="139"/>
        <v>0</v>
      </c>
      <c r="S301" s="104">
        <f t="shared" si="139"/>
        <v>0</v>
      </c>
      <c r="T301" s="104">
        <f t="shared" si="139"/>
        <v>0</v>
      </c>
      <c r="U301" s="104">
        <f t="shared" si="139"/>
        <v>0</v>
      </c>
      <c r="V301" s="104">
        <f t="shared" si="139"/>
        <v>0</v>
      </c>
      <c r="W301" s="104">
        <f t="shared" si="139"/>
        <v>0</v>
      </c>
      <c r="X301" s="104">
        <f t="shared" si="139"/>
        <v>0</v>
      </c>
      <c r="Y301" s="104">
        <f t="shared" si="139"/>
        <v>0</v>
      </c>
      <c r="Z301" s="104">
        <f t="shared" si="139"/>
        <v>0</v>
      </c>
      <c r="AA301" s="104">
        <f t="shared" si="139"/>
        <v>0</v>
      </c>
      <c r="AB301" s="104">
        <f t="shared" si="139"/>
        <v>0</v>
      </c>
      <c r="AC301" s="104">
        <f t="shared" si="139"/>
        <v>0</v>
      </c>
      <c r="AD301" s="104">
        <f t="shared" si="139"/>
        <v>0</v>
      </c>
      <c r="AE301" s="104">
        <f t="shared" si="139"/>
        <v>0</v>
      </c>
      <c r="AF301" s="104">
        <f t="shared" si="139"/>
        <v>0</v>
      </c>
      <c r="AG301" s="104">
        <f t="shared" si="139"/>
        <v>0</v>
      </c>
      <c r="AH301" s="104">
        <f t="shared" si="139"/>
        <v>0</v>
      </c>
      <c r="AI301" s="104">
        <f t="shared" si="139"/>
        <v>0</v>
      </c>
      <c r="AJ301" s="104">
        <f t="shared" si="139"/>
        <v>0</v>
      </c>
      <c r="AK301" s="104">
        <f t="shared" si="139"/>
        <v>0</v>
      </c>
      <c r="AL301" s="104">
        <f t="shared" si="139"/>
        <v>0</v>
      </c>
      <c r="AM301" s="104">
        <f t="shared" si="139"/>
        <v>0</v>
      </c>
      <c r="AN301" s="104">
        <f t="shared" si="139"/>
        <v>0</v>
      </c>
      <c r="AO301" s="104">
        <f t="shared" si="139"/>
        <v>0</v>
      </c>
      <c r="AP301" s="104">
        <f t="shared" si="139"/>
        <v>0</v>
      </c>
      <c r="AQ301" s="104">
        <f t="shared" si="139"/>
        <v>0</v>
      </c>
      <c r="AR301" s="104">
        <f t="shared" si="139"/>
        <v>0</v>
      </c>
      <c r="AS301" s="104">
        <f t="shared" si="139"/>
        <v>0</v>
      </c>
      <c r="AT301" s="104">
        <f t="shared" si="139"/>
        <v>0</v>
      </c>
    </row>
    <row r="302" spans="1:46" ht="30" hidden="1" customHeight="1" x14ac:dyDescent="0.25">
      <c r="A302" s="105"/>
      <c r="B302" s="106"/>
      <c r="C302" s="107"/>
      <c r="D302" s="108"/>
      <c r="E302" s="108"/>
      <c r="F302" s="113"/>
      <c r="G302" s="113"/>
      <c r="H302" s="111">
        <f t="shared" si="129"/>
        <v>0</v>
      </c>
      <c r="I302" s="112"/>
      <c r="J302" s="112"/>
      <c r="K302" s="112"/>
      <c r="L302" s="250"/>
      <c r="M302" s="251"/>
      <c r="N302" s="252"/>
      <c r="P302" s="249"/>
      <c r="Q302" s="104">
        <f t="shared" ref="Q302:AT302" si="140">IF(Q$32&lt;$I302,0,IF(Q$32=$I302,$H302,IF(Q$32&gt;((($J302-1)*$K302)+$I302),0,IF(ROUND((Q$32-$I302)/$K302,0)=ROUND((Q$32-$I302)/$K302,1),$H302,0))))</f>
        <v>0</v>
      </c>
      <c r="R302" s="104">
        <f t="shared" si="140"/>
        <v>0</v>
      </c>
      <c r="S302" s="104">
        <f t="shared" si="140"/>
        <v>0</v>
      </c>
      <c r="T302" s="104">
        <f t="shared" si="140"/>
        <v>0</v>
      </c>
      <c r="U302" s="104">
        <f t="shared" si="140"/>
        <v>0</v>
      </c>
      <c r="V302" s="104">
        <f t="shared" si="140"/>
        <v>0</v>
      </c>
      <c r="W302" s="104">
        <f t="shared" si="140"/>
        <v>0</v>
      </c>
      <c r="X302" s="104">
        <f t="shared" si="140"/>
        <v>0</v>
      </c>
      <c r="Y302" s="104">
        <f t="shared" si="140"/>
        <v>0</v>
      </c>
      <c r="Z302" s="104">
        <f t="shared" si="140"/>
        <v>0</v>
      </c>
      <c r="AA302" s="104">
        <f t="shared" si="140"/>
        <v>0</v>
      </c>
      <c r="AB302" s="104">
        <f t="shared" si="140"/>
        <v>0</v>
      </c>
      <c r="AC302" s="104">
        <f t="shared" si="140"/>
        <v>0</v>
      </c>
      <c r="AD302" s="104">
        <f t="shared" si="140"/>
        <v>0</v>
      </c>
      <c r="AE302" s="104">
        <f t="shared" si="140"/>
        <v>0</v>
      </c>
      <c r="AF302" s="104">
        <f t="shared" si="140"/>
        <v>0</v>
      </c>
      <c r="AG302" s="104">
        <f t="shared" si="140"/>
        <v>0</v>
      </c>
      <c r="AH302" s="104">
        <f t="shared" si="140"/>
        <v>0</v>
      </c>
      <c r="AI302" s="104">
        <f t="shared" si="140"/>
        <v>0</v>
      </c>
      <c r="AJ302" s="104">
        <f t="shared" si="140"/>
        <v>0</v>
      </c>
      <c r="AK302" s="104">
        <f t="shared" si="140"/>
        <v>0</v>
      </c>
      <c r="AL302" s="104">
        <f t="shared" si="140"/>
        <v>0</v>
      </c>
      <c r="AM302" s="104">
        <f t="shared" si="140"/>
        <v>0</v>
      </c>
      <c r="AN302" s="104">
        <f t="shared" si="140"/>
        <v>0</v>
      </c>
      <c r="AO302" s="104">
        <f t="shared" si="140"/>
        <v>0</v>
      </c>
      <c r="AP302" s="104">
        <f t="shared" si="140"/>
        <v>0</v>
      </c>
      <c r="AQ302" s="104">
        <f t="shared" si="140"/>
        <v>0</v>
      </c>
      <c r="AR302" s="104">
        <f t="shared" si="140"/>
        <v>0</v>
      </c>
      <c r="AS302" s="104">
        <f t="shared" si="140"/>
        <v>0</v>
      </c>
      <c r="AT302" s="104">
        <f t="shared" si="140"/>
        <v>0</v>
      </c>
    </row>
    <row r="303" spans="1:46" ht="30" hidden="1" customHeight="1" x14ac:dyDescent="0.25">
      <c r="A303" s="105"/>
      <c r="B303" s="106"/>
      <c r="C303" s="107"/>
      <c r="D303" s="108"/>
      <c r="E303" s="108"/>
      <c r="F303" s="113"/>
      <c r="G303" s="113"/>
      <c r="H303" s="111">
        <f t="shared" si="129"/>
        <v>0</v>
      </c>
      <c r="I303" s="112"/>
      <c r="J303" s="112"/>
      <c r="K303" s="112"/>
      <c r="L303" s="250"/>
      <c r="M303" s="251"/>
      <c r="N303" s="252"/>
      <c r="P303" s="249"/>
      <c r="Q303" s="104">
        <f t="shared" ref="Q303:AT303" si="141">IF(Q$32&lt;$I303,0,IF(Q$32=$I303,$H303,IF(Q$32&gt;((($J303-1)*$K303)+$I303),0,IF(ROUND((Q$32-$I303)/$K303,0)=ROUND((Q$32-$I303)/$K303,1),$H303,0))))</f>
        <v>0</v>
      </c>
      <c r="R303" s="104">
        <f t="shared" si="141"/>
        <v>0</v>
      </c>
      <c r="S303" s="104">
        <f t="shared" si="141"/>
        <v>0</v>
      </c>
      <c r="T303" s="104">
        <f t="shared" si="141"/>
        <v>0</v>
      </c>
      <c r="U303" s="104">
        <f t="shared" si="141"/>
        <v>0</v>
      </c>
      <c r="V303" s="104">
        <f t="shared" si="141"/>
        <v>0</v>
      </c>
      <c r="W303" s="104">
        <f t="shared" si="141"/>
        <v>0</v>
      </c>
      <c r="X303" s="104">
        <f t="shared" si="141"/>
        <v>0</v>
      </c>
      <c r="Y303" s="104">
        <f t="shared" si="141"/>
        <v>0</v>
      </c>
      <c r="Z303" s="104">
        <f t="shared" si="141"/>
        <v>0</v>
      </c>
      <c r="AA303" s="104">
        <f t="shared" si="141"/>
        <v>0</v>
      </c>
      <c r="AB303" s="104">
        <f t="shared" si="141"/>
        <v>0</v>
      </c>
      <c r="AC303" s="104">
        <f t="shared" si="141"/>
        <v>0</v>
      </c>
      <c r="AD303" s="104">
        <f t="shared" si="141"/>
        <v>0</v>
      </c>
      <c r="AE303" s="104">
        <f t="shared" si="141"/>
        <v>0</v>
      </c>
      <c r="AF303" s="104">
        <f t="shared" si="141"/>
        <v>0</v>
      </c>
      <c r="AG303" s="104">
        <f t="shared" si="141"/>
        <v>0</v>
      </c>
      <c r="AH303" s="104">
        <f t="shared" si="141"/>
        <v>0</v>
      </c>
      <c r="AI303" s="104">
        <f t="shared" si="141"/>
        <v>0</v>
      </c>
      <c r="AJ303" s="104">
        <f t="shared" si="141"/>
        <v>0</v>
      </c>
      <c r="AK303" s="104">
        <f t="shared" si="141"/>
        <v>0</v>
      </c>
      <c r="AL303" s="104">
        <f t="shared" si="141"/>
        <v>0</v>
      </c>
      <c r="AM303" s="104">
        <f t="shared" si="141"/>
        <v>0</v>
      </c>
      <c r="AN303" s="104">
        <f t="shared" si="141"/>
        <v>0</v>
      </c>
      <c r="AO303" s="104">
        <f t="shared" si="141"/>
        <v>0</v>
      </c>
      <c r="AP303" s="104">
        <f t="shared" si="141"/>
        <v>0</v>
      </c>
      <c r="AQ303" s="104">
        <f t="shared" si="141"/>
        <v>0</v>
      </c>
      <c r="AR303" s="104">
        <f t="shared" si="141"/>
        <v>0</v>
      </c>
      <c r="AS303" s="104">
        <f t="shared" si="141"/>
        <v>0</v>
      </c>
      <c r="AT303" s="104">
        <f t="shared" si="141"/>
        <v>0</v>
      </c>
    </row>
    <row r="304" spans="1:46" ht="30" hidden="1" customHeight="1" x14ac:dyDescent="0.25">
      <c r="A304" s="105"/>
      <c r="B304" s="106"/>
      <c r="C304" s="107"/>
      <c r="D304" s="108"/>
      <c r="E304" s="108"/>
      <c r="F304" s="113"/>
      <c r="G304" s="113"/>
      <c r="H304" s="111">
        <f t="shared" si="129"/>
        <v>0</v>
      </c>
      <c r="I304" s="112"/>
      <c r="J304" s="112"/>
      <c r="K304" s="112"/>
      <c r="L304" s="250"/>
      <c r="M304" s="251"/>
      <c r="N304" s="252"/>
      <c r="P304" s="249"/>
      <c r="Q304" s="104">
        <f t="shared" ref="Q304:AT304" si="142">IF(Q$32&lt;$I304,0,IF(Q$32=$I304,$H304,IF(Q$32&gt;((($J304-1)*$K304)+$I304),0,IF(ROUND((Q$32-$I304)/$K304,0)=ROUND((Q$32-$I304)/$K304,1),$H304,0))))</f>
        <v>0</v>
      </c>
      <c r="R304" s="104">
        <f t="shared" si="142"/>
        <v>0</v>
      </c>
      <c r="S304" s="104">
        <f t="shared" si="142"/>
        <v>0</v>
      </c>
      <c r="T304" s="104">
        <f t="shared" si="142"/>
        <v>0</v>
      </c>
      <c r="U304" s="104">
        <f t="shared" si="142"/>
        <v>0</v>
      </c>
      <c r="V304" s="104">
        <f t="shared" si="142"/>
        <v>0</v>
      </c>
      <c r="W304" s="104">
        <f t="shared" si="142"/>
        <v>0</v>
      </c>
      <c r="X304" s="104">
        <f t="shared" si="142"/>
        <v>0</v>
      </c>
      <c r="Y304" s="104">
        <f t="shared" si="142"/>
        <v>0</v>
      </c>
      <c r="Z304" s="104">
        <f t="shared" si="142"/>
        <v>0</v>
      </c>
      <c r="AA304" s="104">
        <f t="shared" si="142"/>
        <v>0</v>
      </c>
      <c r="AB304" s="104">
        <f t="shared" si="142"/>
        <v>0</v>
      </c>
      <c r="AC304" s="104">
        <f t="shared" si="142"/>
        <v>0</v>
      </c>
      <c r="AD304" s="104">
        <f t="shared" si="142"/>
        <v>0</v>
      </c>
      <c r="AE304" s="104">
        <f t="shared" si="142"/>
        <v>0</v>
      </c>
      <c r="AF304" s="104">
        <f t="shared" si="142"/>
        <v>0</v>
      </c>
      <c r="AG304" s="104">
        <f t="shared" si="142"/>
        <v>0</v>
      </c>
      <c r="AH304" s="104">
        <f t="shared" si="142"/>
        <v>0</v>
      </c>
      <c r="AI304" s="104">
        <f t="shared" si="142"/>
        <v>0</v>
      </c>
      <c r="AJ304" s="104">
        <f t="shared" si="142"/>
        <v>0</v>
      </c>
      <c r="AK304" s="104">
        <f t="shared" si="142"/>
        <v>0</v>
      </c>
      <c r="AL304" s="104">
        <f t="shared" si="142"/>
        <v>0</v>
      </c>
      <c r="AM304" s="104">
        <f t="shared" si="142"/>
        <v>0</v>
      </c>
      <c r="AN304" s="104">
        <f t="shared" si="142"/>
        <v>0</v>
      </c>
      <c r="AO304" s="104">
        <f t="shared" si="142"/>
        <v>0</v>
      </c>
      <c r="AP304" s="104">
        <f t="shared" si="142"/>
        <v>0</v>
      </c>
      <c r="AQ304" s="104">
        <f t="shared" si="142"/>
        <v>0</v>
      </c>
      <c r="AR304" s="104">
        <f t="shared" si="142"/>
        <v>0</v>
      </c>
      <c r="AS304" s="104">
        <f t="shared" si="142"/>
        <v>0</v>
      </c>
      <c r="AT304" s="104">
        <f t="shared" si="142"/>
        <v>0</v>
      </c>
    </row>
    <row r="305" spans="1:46" ht="30" hidden="1" customHeight="1" x14ac:dyDescent="0.25">
      <c r="A305" s="105"/>
      <c r="B305" s="106"/>
      <c r="C305" s="107"/>
      <c r="D305" s="108"/>
      <c r="E305" s="109"/>
      <c r="F305" s="113"/>
      <c r="G305" s="113"/>
      <c r="H305" s="111">
        <f t="shared" si="129"/>
        <v>0</v>
      </c>
      <c r="I305" s="112"/>
      <c r="J305" s="112"/>
      <c r="K305" s="112"/>
      <c r="L305" s="250"/>
      <c r="M305" s="251"/>
      <c r="N305" s="252"/>
      <c r="P305" s="249"/>
      <c r="Q305" s="104">
        <f t="shared" ref="Q305:AT305" si="143">IF(Q$32&lt;$I305,0,IF(Q$32=$I305,$H305,IF(Q$32&gt;((($J305-1)*$K305)+$I305),0,IF(ROUND((Q$32-$I305)/$K305,0)=ROUND((Q$32-$I305)/$K305,1),$H305,0))))</f>
        <v>0</v>
      </c>
      <c r="R305" s="104">
        <f t="shared" si="143"/>
        <v>0</v>
      </c>
      <c r="S305" s="104">
        <f t="shared" si="143"/>
        <v>0</v>
      </c>
      <c r="T305" s="104">
        <f t="shared" si="143"/>
        <v>0</v>
      </c>
      <c r="U305" s="104">
        <f t="shared" si="143"/>
        <v>0</v>
      </c>
      <c r="V305" s="104">
        <f t="shared" si="143"/>
        <v>0</v>
      </c>
      <c r="W305" s="104">
        <f t="shared" si="143"/>
        <v>0</v>
      </c>
      <c r="X305" s="104">
        <f t="shared" si="143"/>
        <v>0</v>
      </c>
      <c r="Y305" s="104">
        <f t="shared" si="143"/>
        <v>0</v>
      </c>
      <c r="Z305" s="104">
        <f t="shared" si="143"/>
        <v>0</v>
      </c>
      <c r="AA305" s="104">
        <f t="shared" si="143"/>
        <v>0</v>
      </c>
      <c r="AB305" s="104">
        <f t="shared" si="143"/>
        <v>0</v>
      </c>
      <c r="AC305" s="104">
        <f t="shared" si="143"/>
        <v>0</v>
      </c>
      <c r="AD305" s="104">
        <f t="shared" si="143"/>
        <v>0</v>
      </c>
      <c r="AE305" s="104">
        <f t="shared" si="143"/>
        <v>0</v>
      </c>
      <c r="AF305" s="104">
        <f t="shared" si="143"/>
        <v>0</v>
      </c>
      <c r="AG305" s="104">
        <f t="shared" si="143"/>
        <v>0</v>
      </c>
      <c r="AH305" s="104">
        <f t="shared" si="143"/>
        <v>0</v>
      </c>
      <c r="AI305" s="104">
        <f t="shared" si="143"/>
        <v>0</v>
      </c>
      <c r="AJ305" s="104">
        <f t="shared" si="143"/>
        <v>0</v>
      </c>
      <c r="AK305" s="104">
        <f t="shared" si="143"/>
        <v>0</v>
      </c>
      <c r="AL305" s="104">
        <f t="shared" si="143"/>
        <v>0</v>
      </c>
      <c r="AM305" s="104">
        <f t="shared" si="143"/>
        <v>0</v>
      </c>
      <c r="AN305" s="104">
        <f t="shared" si="143"/>
        <v>0</v>
      </c>
      <c r="AO305" s="104">
        <f t="shared" si="143"/>
        <v>0</v>
      </c>
      <c r="AP305" s="104">
        <f t="shared" si="143"/>
        <v>0</v>
      </c>
      <c r="AQ305" s="104">
        <f t="shared" si="143"/>
        <v>0</v>
      </c>
      <c r="AR305" s="104">
        <f t="shared" si="143"/>
        <v>0</v>
      </c>
      <c r="AS305" s="104">
        <f t="shared" si="143"/>
        <v>0</v>
      </c>
      <c r="AT305" s="104">
        <f t="shared" si="143"/>
        <v>0</v>
      </c>
    </row>
    <row r="306" spans="1:46" ht="30" hidden="1" customHeight="1" x14ac:dyDescent="0.25">
      <c r="A306" s="105"/>
      <c r="B306" s="106"/>
      <c r="C306" s="107"/>
      <c r="D306" s="108"/>
      <c r="E306" s="108"/>
      <c r="F306" s="113"/>
      <c r="G306" s="113"/>
      <c r="H306" s="111">
        <f t="shared" si="129"/>
        <v>0</v>
      </c>
      <c r="I306" s="112"/>
      <c r="J306" s="112"/>
      <c r="K306" s="112"/>
      <c r="L306" s="250"/>
      <c r="M306" s="251"/>
      <c r="N306" s="252"/>
      <c r="P306" s="249"/>
      <c r="Q306" s="104">
        <f t="shared" ref="Q306:AT306" si="144">IF(Q$32&lt;$I306,0,IF(Q$32=$I306,$H306,IF(Q$32&gt;((($J306-1)*$K306)+$I306),0,IF(ROUND((Q$32-$I306)/$K306,0)=ROUND((Q$32-$I306)/$K306,1),$H306,0))))</f>
        <v>0</v>
      </c>
      <c r="R306" s="104">
        <f t="shared" si="144"/>
        <v>0</v>
      </c>
      <c r="S306" s="104">
        <f t="shared" si="144"/>
        <v>0</v>
      </c>
      <c r="T306" s="104">
        <f t="shared" si="144"/>
        <v>0</v>
      </c>
      <c r="U306" s="104">
        <f t="shared" si="144"/>
        <v>0</v>
      </c>
      <c r="V306" s="104">
        <f t="shared" si="144"/>
        <v>0</v>
      </c>
      <c r="W306" s="104">
        <f t="shared" si="144"/>
        <v>0</v>
      </c>
      <c r="X306" s="104">
        <f t="shared" si="144"/>
        <v>0</v>
      </c>
      <c r="Y306" s="104">
        <f t="shared" si="144"/>
        <v>0</v>
      </c>
      <c r="Z306" s="104">
        <f t="shared" si="144"/>
        <v>0</v>
      </c>
      <c r="AA306" s="104">
        <f t="shared" si="144"/>
        <v>0</v>
      </c>
      <c r="AB306" s="104">
        <f t="shared" si="144"/>
        <v>0</v>
      </c>
      <c r="AC306" s="104">
        <f t="shared" si="144"/>
        <v>0</v>
      </c>
      <c r="AD306" s="104">
        <f t="shared" si="144"/>
        <v>0</v>
      </c>
      <c r="AE306" s="104">
        <f t="shared" si="144"/>
        <v>0</v>
      </c>
      <c r="AF306" s="104">
        <f t="shared" si="144"/>
        <v>0</v>
      </c>
      <c r="AG306" s="104">
        <f t="shared" si="144"/>
        <v>0</v>
      </c>
      <c r="AH306" s="104">
        <f t="shared" si="144"/>
        <v>0</v>
      </c>
      <c r="AI306" s="104">
        <f t="shared" si="144"/>
        <v>0</v>
      </c>
      <c r="AJ306" s="104">
        <f t="shared" si="144"/>
        <v>0</v>
      </c>
      <c r="AK306" s="104">
        <f t="shared" si="144"/>
        <v>0</v>
      </c>
      <c r="AL306" s="104">
        <f t="shared" si="144"/>
        <v>0</v>
      </c>
      <c r="AM306" s="104">
        <f t="shared" si="144"/>
        <v>0</v>
      </c>
      <c r="AN306" s="104">
        <f t="shared" si="144"/>
        <v>0</v>
      </c>
      <c r="AO306" s="104">
        <f t="shared" si="144"/>
        <v>0</v>
      </c>
      <c r="AP306" s="104">
        <f t="shared" si="144"/>
        <v>0</v>
      </c>
      <c r="AQ306" s="104">
        <f t="shared" si="144"/>
        <v>0</v>
      </c>
      <c r="AR306" s="104">
        <f t="shared" si="144"/>
        <v>0</v>
      </c>
      <c r="AS306" s="104">
        <f t="shared" si="144"/>
        <v>0</v>
      </c>
      <c r="AT306" s="104">
        <f t="shared" si="144"/>
        <v>0</v>
      </c>
    </row>
    <row r="307" spans="1:46" ht="30" hidden="1" customHeight="1" x14ac:dyDescent="0.25">
      <c r="A307" s="117"/>
      <c r="B307" s="118"/>
      <c r="C307" s="119"/>
      <c r="D307" s="120"/>
      <c r="E307" s="120"/>
      <c r="F307" s="121"/>
      <c r="G307" s="121"/>
      <c r="H307" s="122">
        <f t="shared" si="129"/>
        <v>0</v>
      </c>
      <c r="I307" s="123"/>
      <c r="J307" s="123"/>
      <c r="K307" s="123"/>
      <c r="L307" s="253"/>
      <c r="M307" s="254"/>
      <c r="N307" s="255"/>
      <c r="P307" s="249"/>
      <c r="Q307" s="104">
        <f t="shared" ref="Q307:AT307" si="145">IF(Q$32&lt;$I307,0,IF(Q$32=$I307,$H307,IF(Q$32&gt;((($J307-1)*$K307)+$I307),0,IF(ROUND((Q$32-$I307)/$K307,0)=ROUND((Q$32-$I307)/$K307,1),$H307,0))))</f>
        <v>0</v>
      </c>
      <c r="R307" s="104">
        <f t="shared" si="145"/>
        <v>0</v>
      </c>
      <c r="S307" s="104">
        <f t="shared" si="145"/>
        <v>0</v>
      </c>
      <c r="T307" s="104">
        <f t="shared" si="145"/>
        <v>0</v>
      </c>
      <c r="U307" s="104">
        <f t="shared" si="145"/>
        <v>0</v>
      </c>
      <c r="V307" s="104">
        <f t="shared" si="145"/>
        <v>0</v>
      </c>
      <c r="W307" s="104">
        <f t="shared" si="145"/>
        <v>0</v>
      </c>
      <c r="X307" s="104">
        <f t="shared" si="145"/>
        <v>0</v>
      </c>
      <c r="Y307" s="104">
        <f t="shared" si="145"/>
        <v>0</v>
      </c>
      <c r="Z307" s="104">
        <f t="shared" si="145"/>
        <v>0</v>
      </c>
      <c r="AA307" s="104">
        <f t="shared" si="145"/>
        <v>0</v>
      </c>
      <c r="AB307" s="104">
        <f t="shared" si="145"/>
        <v>0</v>
      </c>
      <c r="AC307" s="104">
        <f t="shared" si="145"/>
        <v>0</v>
      </c>
      <c r="AD307" s="104">
        <f t="shared" si="145"/>
        <v>0</v>
      </c>
      <c r="AE307" s="104">
        <f t="shared" si="145"/>
        <v>0</v>
      </c>
      <c r="AF307" s="104">
        <f t="shared" si="145"/>
        <v>0</v>
      </c>
      <c r="AG307" s="104">
        <f t="shared" si="145"/>
        <v>0</v>
      </c>
      <c r="AH307" s="104">
        <f t="shared" si="145"/>
        <v>0</v>
      </c>
      <c r="AI307" s="104">
        <f t="shared" si="145"/>
        <v>0</v>
      </c>
      <c r="AJ307" s="104">
        <f t="shared" si="145"/>
        <v>0</v>
      </c>
      <c r="AK307" s="104">
        <f t="shared" si="145"/>
        <v>0</v>
      </c>
      <c r="AL307" s="104">
        <f t="shared" si="145"/>
        <v>0</v>
      </c>
      <c r="AM307" s="104">
        <f t="shared" si="145"/>
        <v>0</v>
      </c>
      <c r="AN307" s="104">
        <f t="shared" si="145"/>
        <v>0</v>
      </c>
      <c r="AO307" s="104">
        <f t="shared" si="145"/>
        <v>0</v>
      </c>
      <c r="AP307" s="104">
        <f t="shared" si="145"/>
        <v>0</v>
      </c>
      <c r="AQ307" s="104">
        <f t="shared" si="145"/>
        <v>0</v>
      </c>
      <c r="AR307" s="104">
        <f t="shared" si="145"/>
        <v>0</v>
      </c>
      <c r="AS307" s="104">
        <f t="shared" si="145"/>
        <v>0</v>
      </c>
      <c r="AT307" s="104">
        <f t="shared" si="145"/>
        <v>0</v>
      </c>
    </row>
    <row r="308" spans="1:46" ht="30" hidden="1" customHeight="1" x14ac:dyDescent="0.25">
      <c r="P308" s="124" t="s">
        <v>53</v>
      </c>
      <c r="Q308" s="104">
        <f t="shared" ref="Q308:AT308" si="146">SUM(Q292:Q307)</f>
        <v>0</v>
      </c>
      <c r="R308" s="104">
        <f t="shared" si="146"/>
        <v>0</v>
      </c>
      <c r="S308" s="104">
        <f t="shared" si="146"/>
        <v>0</v>
      </c>
      <c r="T308" s="104">
        <f t="shared" si="146"/>
        <v>0</v>
      </c>
      <c r="U308" s="104">
        <f t="shared" si="146"/>
        <v>0</v>
      </c>
      <c r="V308" s="104">
        <f t="shared" si="146"/>
        <v>0</v>
      </c>
      <c r="W308" s="104">
        <f t="shared" si="146"/>
        <v>0</v>
      </c>
      <c r="X308" s="104">
        <f t="shared" si="146"/>
        <v>0</v>
      </c>
      <c r="Y308" s="104">
        <f t="shared" si="146"/>
        <v>0</v>
      </c>
      <c r="Z308" s="104">
        <f t="shared" si="146"/>
        <v>0</v>
      </c>
      <c r="AA308" s="104">
        <f t="shared" si="146"/>
        <v>0</v>
      </c>
      <c r="AB308" s="104">
        <f t="shared" si="146"/>
        <v>0</v>
      </c>
      <c r="AC308" s="104">
        <f t="shared" si="146"/>
        <v>0</v>
      </c>
      <c r="AD308" s="104">
        <f t="shared" si="146"/>
        <v>0</v>
      </c>
      <c r="AE308" s="104">
        <f t="shared" si="146"/>
        <v>0</v>
      </c>
      <c r="AF308" s="104">
        <f t="shared" si="146"/>
        <v>0</v>
      </c>
      <c r="AG308" s="104">
        <f t="shared" si="146"/>
        <v>0</v>
      </c>
      <c r="AH308" s="104">
        <f t="shared" si="146"/>
        <v>0</v>
      </c>
      <c r="AI308" s="104">
        <f t="shared" si="146"/>
        <v>0</v>
      </c>
      <c r="AJ308" s="104">
        <f t="shared" si="146"/>
        <v>0</v>
      </c>
      <c r="AK308" s="104">
        <f t="shared" si="146"/>
        <v>0</v>
      </c>
      <c r="AL308" s="104">
        <f t="shared" si="146"/>
        <v>0</v>
      </c>
      <c r="AM308" s="104">
        <f t="shared" si="146"/>
        <v>0</v>
      </c>
      <c r="AN308" s="104">
        <f t="shared" si="146"/>
        <v>0</v>
      </c>
      <c r="AO308" s="104">
        <f t="shared" si="146"/>
        <v>0</v>
      </c>
      <c r="AP308" s="104">
        <f t="shared" si="146"/>
        <v>0</v>
      </c>
      <c r="AQ308" s="104">
        <f t="shared" si="146"/>
        <v>0</v>
      </c>
      <c r="AR308" s="104">
        <f t="shared" si="146"/>
        <v>0</v>
      </c>
      <c r="AS308" s="104">
        <f t="shared" si="146"/>
        <v>0</v>
      </c>
      <c r="AT308" s="104">
        <f t="shared" si="146"/>
        <v>0</v>
      </c>
    </row>
    <row r="309" spans="1:46" ht="14.25" hidden="1" customHeight="1"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row>
    <row r="310" spans="1:46" ht="15" customHeight="1" x14ac:dyDescent="0.25">
      <c r="A310" s="269" t="s">
        <v>27</v>
      </c>
      <c r="B310" s="268"/>
      <c r="C310" s="268"/>
      <c r="D310" s="268"/>
      <c r="E310" s="268"/>
      <c r="F310" s="268"/>
      <c r="G310" s="268"/>
      <c r="H310" s="268"/>
      <c r="I310" s="268"/>
      <c r="J310" s="268"/>
      <c r="K310" s="268"/>
      <c r="L310" s="28"/>
      <c r="M310" s="29"/>
      <c r="N310" s="29"/>
      <c r="O310" s="29"/>
      <c r="P310" s="30"/>
      <c r="Q310" s="30"/>
      <c r="R310" s="30"/>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row>
    <row r="311" spans="1:46" ht="15" customHeight="1" x14ac:dyDescent="0.25">
      <c r="A311" s="32"/>
      <c r="B311" s="33"/>
      <c r="C311" s="33"/>
      <c r="D311" s="33"/>
      <c r="E311" s="33"/>
      <c r="F311" s="33"/>
      <c r="G311" s="34"/>
      <c r="H311" s="33"/>
      <c r="I311" s="33"/>
      <c r="J311" s="33"/>
      <c r="K311" s="33"/>
      <c r="L311" s="33"/>
      <c r="M311" s="33"/>
      <c r="N311" s="33"/>
      <c r="O311" s="33"/>
      <c r="P311" s="35"/>
      <c r="Q311" s="35"/>
      <c r="R311" s="35"/>
      <c r="S311" s="36"/>
      <c r="T311" s="36"/>
      <c r="U311" s="36"/>
      <c r="V311" s="36"/>
      <c r="W311" s="36"/>
      <c r="X311" s="36"/>
      <c r="Y311" s="36"/>
      <c r="Z311" s="36"/>
      <c r="AA311" s="36"/>
      <c r="AB311" s="36"/>
      <c r="AC311" s="36"/>
      <c r="AD311" s="36"/>
      <c r="AE311" s="36"/>
      <c r="AF311" s="36"/>
      <c r="AG311" s="36"/>
      <c r="AH311" s="36"/>
      <c r="AI311" s="36"/>
      <c r="AJ311" s="36"/>
      <c r="AK311" s="36"/>
      <c r="AL311" s="36"/>
      <c r="AM311" s="36"/>
      <c r="AN311" s="36"/>
      <c r="AO311" s="36"/>
      <c r="AP311" s="36"/>
      <c r="AQ311" s="36"/>
      <c r="AR311" s="36"/>
      <c r="AS311" s="36"/>
      <c r="AT311" s="36"/>
    </row>
    <row r="312" spans="1:46" ht="15" customHeight="1" x14ac:dyDescent="0.25">
      <c r="A312" s="37"/>
      <c r="B312" s="38"/>
      <c r="C312" s="38"/>
      <c r="D312" s="38"/>
      <c r="E312" s="38"/>
      <c r="F312" s="38"/>
      <c r="G312" s="308"/>
      <c r="H312" s="309"/>
      <c r="I312" s="309"/>
      <c r="J312" s="40"/>
      <c r="K312" s="10"/>
      <c r="L312" s="10"/>
      <c r="M312" s="10"/>
      <c r="N312" s="10"/>
      <c r="O312" s="10"/>
      <c r="P312" s="6"/>
      <c r="Q312" s="6"/>
      <c r="R312" s="6"/>
    </row>
    <row r="313" spans="1:46" ht="15" customHeight="1" x14ac:dyDescent="0.25">
      <c r="A313" s="7" t="s">
        <v>28</v>
      </c>
      <c r="B313" s="139"/>
      <c r="C313" s="42"/>
      <c r="D313" s="42"/>
      <c r="E313" s="42"/>
      <c r="F313" s="42"/>
      <c r="G313" s="310"/>
      <c r="H313" s="266"/>
      <c r="I313" s="266"/>
      <c r="J313" s="9"/>
      <c r="K313" s="10"/>
      <c r="L313" s="10"/>
      <c r="M313" s="10"/>
      <c r="N313" s="10"/>
      <c r="O313" s="10"/>
      <c r="P313" s="6"/>
      <c r="Q313" s="6"/>
      <c r="R313" s="6"/>
    </row>
    <row r="314" spans="1:46" ht="14.25" customHeight="1" x14ac:dyDescent="0.25">
      <c r="A314" s="7" t="s">
        <v>30</v>
      </c>
      <c r="B314" s="139"/>
      <c r="C314" s="45"/>
      <c r="D314" s="45"/>
      <c r="E314" s="45"/>
      <c r="F314" s="46"/>
      <c r="G314" s="310"/>
      <c r="H314" s="266"/>
      <c r="I314" s="266"/>
      <c r="J314" s="47"/>
      <c r="K314" s="48"/>
    </row>
    <row r="315" spans="1:46" ht="14.25" customHeight="1" x14ac:dyDescent="0.25">
      <c r="A315" s="7"/>
      <c r="B315" s="211"/>
      <c r="C315" s="46"/>
      <c r="D315" s="45"/>
      <c r="E315" s="46"/>
      <c r="F315" s="46"/>
      <c r="G315" s="46"/>
      <c r="H315" s="46"/>
      <c r="I315" s="46"/>
      <c r="J315" s="49"/>
      <c r="K315" s="50"/>
    </row>
    <row r="316" spans="1:46" ht="123" customHeight="1" x14ac:dyDescent="0.25">
      <c r="A316" s="51" t="s">
        <v>32</v>
      </c>
      <c r="B316" s="270" t="s">
        <v>645</v>
      </c>
      <c r="C316" s="251"/>
      <c r="D316" s="251"/>
      <c r="E316" s="251"/>
      <c r="F316" s="251"/>
      <c r="G316" s="251"/>
      <c r="H316" s="251"/>
      <c r="I316" s="257"/>
      <c r="J316" s="52"/>
      <c r="L316" s="271" t="s">
        <v>33</v>
      </c>
      <c r="M316" s="272"/>
    </row>
    <row r="317" spans="1:46" ht="15.75" customHeight="1" x14ac:dyDescent="0.25">
      <c r="A317" s="53" t="s">
        <v>34</v>
      </c>
      <c r="B317" s="293" t="s">
        <v>152</v>
      </c>
      <c r="C317" s="274"/>
      <c r="D317" s="274"/>
      <c r="E317" s="274"/>
      <c r="F317" s="274"/>
      <c r="G317" s="274"/>
      <c r="H317" s="274"/>
      <c r="I317" s="274"/>
      <c r="J317" s="52"/>
      <c r="L317" s="54" t="s">
        <v>25</v>
      </c>
      <c r="M317" s="55" t="s">
        <v>26</v>
      </c>
    </row>
    <row r="318" spans="1:46" ht="29.25" customHeight="1" x14ac:dyDescent="0.25">
      <c r="A318" s="53" t="s">
        <v>35</v>
      </c>
      <c r="B318" s="296" t="s">
        <v>646</v>
      </c>
      <c r="C318" s="268"/>
      <c r="D318" s="268"/>
      <c r="E318" s="268"/>
      <c r="F318" s="268"/>
      <c r="G318" s="268"/>
      <c r="H318" s="268"/>
      <c r="I318" s="268"/>
      <c r="J318" s="52"/>
      <c r="L318" s="56">
        <f>$L$10</f>
        <v>0</v>
      </c>
      <c r="M318" s="57">
        <f t="array" ref="M318">NPV(L318,Q345:AT345)</f>
        <v>895000</v>
      </c>
      <c r="O318" s="58"/>
    </row>
    <row r="319" spans="1:46" ht="15.75" customHeight="1" x14ac:dyDescent="0.25">
      <c r="A319" s="53" t="s">
        <v>36</v>
      </c>
      <c r="B319" s="277" t="s">
        <v>647</v>
      </c>
      <c r="C319" s="268"/>
      <c r="D319" s="268"/>
      <c r="E319" s="268"/>
      <c r="F319" s="268"/>
      <c r="G319" s="268"/>
      <c r="H319" s="268"/>
      <c r="I319" s="268"/>
      <c r="J319" s="52"/>
      <c r="L319" s="56">
        <f>$L$11</f>
        <v>0.03</v>
      </c>
      <c r="M319" s="57">
        <f t="array" ref="M319">NPV(L319,Q345:AT345)</f>
        <v>826294.53216091823</v>
      </c>
    </row>
    <row r="320" spans="1:46" ht="14.25" customHeight="1" x14ac:dyDescent="0.25">
      <c r="A320" s="59"/>
      <c r="B320" s="60"/>
      <c r="C320" s="60"/>
      <c r="D320" s="60"/>
      <c r="E320" s="60"/>
      <c r="F320" s="61"/>
      <c r="G320" s="62"/>
      <c r="H320" s="63"/>
      <c r="I320" s="63"/>
      <c r="J320" s="64"/>
      <c r="L320" s="65">
        <f>$L$12</f>
        <v>7.0000000000000007E-2</v>
      </c>
      <c r="M320" s="66">
        <f t="array" ref="M320">NPV(L320,Q345:AT345)</f>
        <v>747370.47648634005</v>
      </c>
    </row>
    <row r="321" spans="1:46" ht="14.25" customHeight="1" x14ac:dyDescent="0.25">
      <c r="A321" s="67"/>
      <c r="B321" s="48"/>
      <c r="C321" s="48"/>
      <c r="D321" s="48"/>
      <c r="E321" s="48"/>
      <c r="F321" s="50"/>
      <c r="G321" s="68"/>
    </row>
    <row r="322" spans="1:46" ht="14.25" customHeight="1" x14ac:dyDescent="0.25">
      <c r="A322" s="67"/>
      <c r="B322" s="48"/>
      <c r="C322" s="48"/>
      <c r="D322" s="48"/>
      <c r="E322" s="48"/>
      <c r="F322" s="50"/>
      <c r="G322" s="68"/>
      <c r="H322" s="69"/>
      <c r="I322" s="70"/>
      <c r="J322" s="71"/>
      <c r="K322" s="71"/>
    </row>
    <row r="323" spans="1:46" ht="15.75" customHeight="1" x14ac:dyDescent="0.25">
      <c r="A323" s="72" t="s">
        <v>37</v>
      </c>
      <c r="B323" s="73">
        <v>0.9</v>
      </c>
      <c r="C323" s="74" t="s">
        <v>648</v>
      </c>
      <c r="D323" s="74"/>
      <c r="E323" s="74"/>
      <c r="F323" s="75"/>
      <c r="H323" s="69"/>
      <c r="I323" s="70"/>
      <c r="J323" s="71"/>
      <c r="K323" s="71"/>
    </row>
    <row r="324" spans="1:46" ht="15" customHeight="1" x14ac:dyDescent="0.25">
      <c r="A324" s="76" t="s">
        <v>39</v>
      </c>
      <c r="B324" s="77">
        <v>0.6</v>
      </c>
      <c r="C324" s="44" t="s">
        <v>649</v>
      </c>
      <c r="D324" s="44"/>
      <c r="E324" s="44"/>
      <c r="F324" s="78"/>
      <c r="H324" s="69"/>
      <c r="I324" s="79"/>
      <c r="J324" s="58"/>
      <c r="K324" s="58"/>
      <c r="L324" s="80"/>
      <c r="M324" s="80"/>
      <c r="N324" s="80"/>
      <c r="O324" s="80"/>
    </row>
    <row r="325" spans="1:46" ht="14.25" customHeight="1" x14ac:dyDescent="0.25">
      <c r="A325" s="81" t="s">
        <v>41</v>
      </c>
      <c r="B325" s="82">
        <f>B323*B324</f>
        <v>0.54</v>
      </c>
      <c r="C325" s="83"/>
      <c r="D325" s="84"/>
      <c r="E325" s="84"/>
      <c r="F325" s="64"/>
      <c r="H325" s="69"/>
      <c r="I325" s="85"/>
      <c r="J325" s="86"/>
      <c r="K325" s="86"/>
    </row>
    <row r="326" spans="1:46" ht="14.25" customHeight="1" x14ac:dyDescent="0.25">
      <c r="H326" s="69"/>
      <c r="I326" s="85"/>
      <c r="J326" s="86"/>
      <c r="K326" s="86"/>
      <c r="L326" s="87"/>
      <c r="P326" s="88" t="s">
        <v>42</v>
      </c>
    </row>
    <row r="327" spans="1:46" ht="14.25" customHeight="1" x14ac:dyDescent="0.25">
      <c r="C327" s="33"/>
      <c r="D327" s="89"/>
      <c r="E327" s="89"/>
      <c r="L327" s="87"/>
      <c r="P327" s="88"/>
      <c r="Q327" s="267" t="s">
        <v>43</v>
      </c>
      <c r="R327" s="268"/>
      <c r="S327" s="268"/>
      <c r="T327" s="268"/>
      <c r="U327" s="268"/>
      <c r="V327" s="268"/>
      <c r="W327" s="268"/>
      <c r="X327" s="268"/>
      <c r="Y327" s="268"/>
      <c r="Z327" s="268"/>
      <c r="AA327" s="268"/>
      <c r="AB327" s="268"/>
      <c r="AC327" s="268"/>
      <c r="AD327" s="268"/>
      <c r="AE327" s="268"/>
      <c r="AF327" s="268"/>
      <c r="AG327" s="268"/>
      <c r="AH327" s="268"/>
      <c r="AI327" s="268"/>
      <c r="AJ327" s="268"/>
      <c r="AK327" s="268"/>
      <c r="AL327" s="268"/>
      <c r="AM327" s="268"/>
      <c r="AN327" s="268"/>
      <c r="AO327" s="268"/>
      <c r="AP327" s="268"/>
      <c r="AQ327" s="268"/>
      <c r="AR327" s="268"/>
      <c r="AS327" s="268"/>
      <c r="AT327" s="268"/>
    </row>
    <row r="328" spans="1:46" ht="14.25" customHeight="1" x14ac:dyDescent="0.25">
      <c r="A328" s="90" t="s">
        <v>44</v>
      </c>
      <c r="B328" s="91" t="s">
        <v>45</v>
      </c>
      <c r="C328" s="91" t="s">
        <v>16</v>
      </c>
      <c r="D328" s="92" t="s">
        <v>17</v>
      </c>
      <c r="E328" s="92" t="s">
        <v>46</v>
      </c>
      <c r="F328" s="91" t="s">
        <v>47</v>
      </c>
      <c r="G328" s="91" t="s">
        <v>48</v>
      </c>
      <c r="H328" s="93" t="s">
        <v>18</v>
      </c>
      <c r="I328" s="92" t="s">
        <v>19</v>
      </c>
      <c r="J328" s="92" t="s">
        <v>49</v>
      </c>
      <c r="K328" s="92" t="s">
        <v>50</v>
      </c>
      <c r="L328" s="259" t="s">
        <v>20</v>
      </c>
      <c r="M328" s="260"/>
      <c r="N328" s="261"/>
      <c r="Q328" s="94">
        <v>1</v>
      </c>
      <c r="R328" s="94">
        <v>2</v>
      </c>
      <c r="S328" s="94">
        <v>3</v>
      </c>
      <c r="T328" s="94">
        <v>4</v>
      </c>
      <c r="U328" s="94">
        <v>5</v>
      </c>
      <c r="V328" s="94">
        <v>6</v>
      </c>
      <c r="W328" s="94">
        <v>7</v>
      </c>
      <c r="X328" s="94">
        <v>8</v>
      </c>
      <c r="Y328" s="94">
        <v>9</v>
      </c>
      <c r="Z328" s="94">
        <v>10</v>
      </c>
      <c r="AA328" s="94">
        <v>11</v>
      </c>
      <c r="AB328" s="94">
        <v>12</v>
      </c>
      <c r="AC328" s="94">
        <v>13</v>
      </c>
      <c r="AD328" s="94">
        <v>14</v>
      </c>
      <c r="AE328" s="94">
        <v>15</v>
      </c>
      <c r="AF328" s="94">
        <v>16</v>
      </c>
      <c r="AG328" s="94">
        <v>17</v>
      </c>
      <c r="AH328" s="94">
        <v>18</v>
      </c>
      <c r="AI328" s="94">
        <v>19</v>
      </c>
      <c r="AJ328" s="94">
        <v>20</v>
      </c>
      <c r="AK328" s="94">
        <v>21</v>
      </c>
      <c r="AL328" s="94">
        <v>22</v>
      </c>
      <c r="AM328" s="94">
        <v>23</v>
      </c>
      <c r="AN328" s="94">
        <v>24</v>
      </c>
      <c r="AO328" s="94">
        <v>25</v>
      </c>
      <c r="AP328" s="94">
        <v>26</v>
      </c>
      <c r="AQ328" s="94">
        <v>27</v>
      </c>
      <c r="AR328" s="94">
        <v>28</v>
      </c>
      <c r="AS328" s="94">
        <v>29</v>
      </c>
      <c r="AT328" s="94">
        <v>30</v>
      </c>
    </row>
    <row r="329" spans="1:46" x14ac:dyDescent="0.25">
      <c r="A329" s="95" t="s">
        <v>0</v>
      </c>
      <c r="B329" s="96" t="s">
        <v>4</v>
      </c>
      <c r="C329" s="97" t="s">
        <v>141</v>
      </c>
      <c r="D329" s="98">
        <v>1</v>
      </c>
      <c r="E329" s="99">
        <v>65000</v>
      </c>
      <c r="F329" s="100"/>
      <c r="G329" s="100"/>
      <c r="H329" s="111">
        <f t="shared" ref="H329:H330" si="147">(D329*E329)*1.2</f>
        <v>78000</v>
      </c>
      <c r="I329" s="102">
        <v>1</v>
      </c>
      <c r="J329" s="102">
        <v>5</v>
      </c>
      <c r="K329" s="102">
        <v>1</v>
      </c>
      <c r="L329" s="286" t="s">
        <v>650</v>
      </c>
      <c r="M329" s="263"/>
      <c r="N329" s="258"/>
      <c r="P329" s="248" t="s">
        <v>51</v>
      </c>
      <c r="Q329" s="103">
        <f t="shared" ref="Q329:AT329" si="148">IF(Q$32&lt;$I329,0,IF(Q$32=$I329,$H329,IF(Q$32&gt;((($J329-1)*$K329)+$I329),0,IF(ROUND((Q$32-$I329)/$K329,0)=ROUND((Q$32-$I329)/$K329,1),$H329,0))))</f>
        <v>78000</v>
      </c>
      <c r="R329" s="103">
        <f t="shared" si="148"/>
        <v>78000</v>
      </c>
      <c r="S329" s="103">
        <f t="shared" si="148"/>
        <v>78000</v>
      </c>
      <c r="T329" s="103">
        <f t="shared" si="148"/>
        <v>78000</v>
      </c>
      <c r="U329" s="103">
        <f t="shared" si="148"/>
        <v>78000</v>
      </c>
      <c r="V329" s="104">
        <f t="shared" si="148"/>
        <v>0</v>
      </c>
      <c r="W329" s="104">
        <f t="shared" si="148"/>
        <v>0</v>
      </c>
      <c r="X329" s="104">
        <f t="shared" si="148"/>
        <v>0</v>
      </c>
      <c r="Y329" s="104">
        <f t="shared" si="148"/>
        <v>0</v>
      </c>
      <c r="Z329" s="104">
        <f t="shared" si="148"/>
        <v>0</v>
      </c>
      <c r="AA329" s="104">
        <f t="shared" si="148"/>
        <v>0</v>
      </c>
      <c r="AB329" s="104">
        <f t="shared" si="148"/>
        <v>0</v>
      </c>
      <c r="AC329" s="104">
        <f t="shared" si="148"/>
        <v>0</v>
      </c>
      <c r="AD329" s="104">
        <f t="shared" si="148"/>
        <v>0</v>
      </c>
      <c r="AE329" s="104">
        <f t="shared" si="148"/>
        <v>0</v>
      </c>
      <c r="AF329" s="104">
        <f t="shared" si="148"/>
        <v>0</v>
      </c>
      <c r="AG329" s="104">
        <f t="shared" si="148"/>
        <v>0</v>
      </c>
      <c r="AH329" s="104">
        <f t="shared" si="148"/>
        <v>0</v>
      </c>
      <c r="AI329" s="104">
        <f t="shared" si="148"/>
        <v>0</v>
      </c>
      <c r="AJ329" s="104">
        <f t="shared" si="148"/>
        <v>0</v>
      </c>
      <c r="AK329" s="104">
        <f t="shared" si="148"/>
        <v>0</v>
      </c>
      <c r="AL329" s="104">
        <f t="shared" si="148"/>
        <v>0</v>
      </c>
      <c r="AM329" s="104">
        <f t="shared" si="148"/>
        <v>0</v>
      </c>
      <c r="AN329" s="104">
        <f t="shared" si="148"/>
        <v>0</v>
      </c>
      <c r="AO329" s="104">
        <f t="shared" si="148"/>
        <v>0</v>
      </c>
      <c r="AP329" s="104">
        <f t="shared" si="148"/>
        <v>0</v>
      </c>
      <c r="AQ329" s="104">
        <f t="shared" si="148"/>
        <v>0</v>
      </c>
      <c r="AR329" s="104">
        <f t="shared" si="148"/>
        <v>0</v>
      </c>
      <c r="AS329" s="104">
        <f t="shared" si="148"/>
        <v>0</v>
      </c>
      <c r="AT329" s="104">
        <f t="shared" si="148"/>
        <v>0</v>
      </c>
    </row>
    <row r="330" spans="1:46" ht="52.5" customHeight="1" x14ac:dyDescent="0.25">
      <c r="A330" s="105" t="s">
        <v>0</v>
      </c>
      <c r="B330" s="106" t="s">
        <v>158</v>
      </c>
      <c r="C330" s="107" t="s">
        <v>141</v>
      </c>
      <c r="D330" s="108">
        <v>0.5</v>
      </c>
      <c r="E330" s="109">
        <v>65000</v>
      </c>
      <c r="F330" s="110"/>
      <c r="G330" s="110"/>
      <c r="H330" s="111">
        <f t="shared" si="147"/>
        <v>39000</v>
      </c>
      <c r="I330" s="112">
        <v>1</v>
      </c>
      <c r="J330" s="112">
        <v>5</v>
      </c>
      <c r="K330" s="112">
        <v>1</v>
      </c>
      <c r="L330" s="250" t="s">
        <v>651</v>
      </c>
      <c r="M330" s="251"/>
      <c r="N330" s="252"/>
      <c r="P330" s="249"/>
      <c r="Q330" s="103">
        <f t="shared" ref="Q330:AT330" si="149">IF(Q$32&lt;$I330,0,IF(Q$32=$I330,$H330,IF(Q$32&gt;((($J330-1)*$K330)+$I330),0,IF(ROUND((Q$32-$I330)/$K330,0)=ROUND((Q$32-$I330)/$K330,1),$H330,0))))</f>
        <v>39000</v>
      </c>
      <c r="R330" s="103">
        <f t="shared" si="149"/>
        <v>39000</v>
      </c>
      <c r="S330" s="103">
        <f t="shared" si="149"/>
        <v>39000</v>
      </c>
      <c r="T330" s="103">
        <f t="shared" si="149"/>
        <v>39000</v>
      </c>
      <c r="U330" s="103">
        <f t="shared" si="149"/>
        <v>39000</v>
      </c>
      <c r="V330" s="104">
        <f t="shared" si="149"/>
        <v>0</v>
      </c>
      <c r="W330" s="104">
        <f t="shared" si="149"/>
        <v>0</v>
      </c>
      <c r="X330" s="104">
        <f t="shared" si="149"/>
        <v>0</v>
      </c>
      <c r="Y330" s="104">
        <f t="shared" si="149"/>
        <v>0</v>
      </c>
      <c r="Z330" s="104">
        <f t="shared" si="149"/>
        <v>0</v>
      </c>
      <c r="AA330" s="104">
        <f t="shared" si="149"/>
        <v>0</v>
      </c>
      <c r="AB330" s="104">
        <f t="shared" si="149"/>
        <v>0</v>
      </c>
      <c r="AC330" s="104">
        <f t="shared" si="149"/>
        <v>0</v>
      </c>
      <c r="AD330" s="104">
        <f t="shared" si="149"/>
        <v>0</v>
      </c>
      <c r="AE330" s="104">
        <f t="shared" si="149"/>
        <v>0</v>
      </c>
      <c r="AF330" s="104">
        <f t="shared" si="149"/>
        <v>0</v>
      </c>
      <c r="AG330" s="104">
        <f t="shared" si="149"/>
        <v>0</v>
      </c>
      <c r="AH330" s="104">
        <f t="shared" si="149"/>
        <v>0</v>
      </c>
      <c r="AI330" s="104">
        <f t="shared" si="149"/>
        <v>0</v>
      </c>
      <c r="AJ330" s="104">
        <f t="shared" si="149"/>
        <v>0</v>
      </c>
      <c r="AK330" s="104">
        <f t="shared" si="149"/>
        <v>0</v>
      </c>
      <c r="AL330" s="104">
        <f t="shared" si="149"/>
        <v>0</v>
      </c>
      <c r="AM330" s="104">
        <f t="shared" si="149"/>
        <v>0</v>
      </c>
      <c r="AN330" s="104">
        <f t="shared" si="149"/>
        <v>0</v>
      </c>
      <c r="AO330" s="104">
        <f t="shared" si="149"/>
        <v>0</v>
      </c>
      <c r="AP330" s="104">
        <f t="shared" si="149"/>
        <v>0</v>
      </c>
      <c r="AQ330" s="104">
        <f t="shared" si="149"/>
        <v>0</v>
      </c>
      <c r="AR330" s="104">
        <f t="shared" si="149"/>
        <v>0</v>
      </c>
      <c r="AS330" s="104">
        <f t="shared" si="149"/>
        <v>0</v>
      </c>
      <c r="AT330" s="104">
        <f t="shared" si="149"/>
        <v>0</v>
      </c>
    </row>
    <row r="331" spans="1:46" ht="30" customHeight="1" x14ac:dyDescent="0.25">
      <c r="A331" s="105" t="s">
        <v>273</v>
      </c>
      <c r="B331" s="106" t="s">
        <v>652</v>
      </c>
      <c r="C331" s="107" t="s">
        <v>176</v>
      </c>
      <c r="D331" s="108">
        <v>1</v>
      </c>
      <c r="E331" s="109">
        <v>25000</v>
      </c>
      <c r="F331" s="113"/>
      <c r="G331" s="113"/>
      <c r="H331" s="111">
        <f t="shared" ref="H331:H344" si="150">D331*E331</f>
        <v>25000</v>
      </c>
      <c r="I331" s="112">
        <v>1</v>
      </c>
      <c r="J331" s="112">
        <v>5</v>
      </c>
      <c r="K331" s="112">
        <v>1</v>
      </c>
      <c r="L331" s="250" t="s">
        <v>653</v>
      </c>
      <c r="M331" s="251"/>
      <c r="N331" s="252"/>
      <c r="P331" s="249"/>
      <c r="Q331" s="103">
        <f t="shared" ref="Q331:AT331" si="151">IF(Q$32&lt;$I331,0,IF(Q$32=$I331,$H331,IF(Q$32&gt;((($J331-1)*$K331)+$I331),0,IF(ROUND((Q$32-$I331)/$K331,0)=ROUND((Q$32-$I331)/$K331,1),$H331,0))))</f>
        <v>25000</v>
      </c>
      <c r="R331" s="103">
        <f t="shared" si="151"/>
        <v>25000</v>
      </c>
      <c r="S331" s="103">
        <f t="shared" si="151"/>
        <v>25000</v>
      </c>
      <c r="T331" s="103">
        <f t="shared" si="151"/>
        <v>25000</v>
      </c>
      <c r="U331" s="103">
        <f t="shared" si="151"/>
        <v>25000</v>
      </c>
      <c r="V331" s="104">
        <f t="shared" si="151"/>
        <v>0</v>
      </c>
      <c r="W331" s="104">
        <f t="shared" si="151"/>
        <v>0</v>
      </c>
      <c r="X331" s="104">
        <f t="shared" si="151"/>
        <v>0</v>
      </c>
      <c r="Y331" s="104">
        <f t="shared" si="151"/>
        <v>0</v>
      </c>
      <c r="Z331" s="104">
        <f t="shared" si="151"/>
        <v>0</v>
      </c>
      <c r="AA331" s="104">
        <f t="shared" si="151"/>
        <v>0</v>
      </c>
      <c r="AB331" s="104">
        <f t="shared" si="151"/>
        <v>0</v>
      </c>
      <c r="AC331" s="104">
        <f t="shared" si="151"/>
        <v>0</v>
      </c>
      <c r="AD331" s="104">
        <f t="shared" si="151"/>
        <v>0</v>
      </c>
      <c r="AE331" s="104">
        <f t="shared" si="151"/>
        <v>0</v>
      </c>
      <c r="AF331" s="104">
        <f t="shared" si="151"/>
        <v>0</v>
      </c>
      <c r="AG331" s="104">
        <f t="shared" si="151"/>
        <v>0</v>
      </c>
      <c r="AH331" s="104">
        <f t="shared" si="151"/>
        <v>0</v>
      </c>
      <c r="AI331" s="104">
        <f t="shared" si="151"/>
        <v>0</v>
      </c>
      <c r="AJ331" s="104">
        <f t="shared" si="151"/>
        <v>0</v>
      </c>
      <c r="AK331" s="104">
        <f t="shared" si="151"/>
        <v>0</v>
      </c>
      <c r="AL331" s="104">
        <f t="shared" si="151"/>
        <v>0</v>
      </c>
      <c r="AM331" s="104">
        <f t="shared" si="151"/>
        <v>0</v>
      </c>
      <c r="AN331" s="104">
        <f t="shared" si="151"/>
        <v>0</v>
      </c>
      <c r="AO331" s="104">
        <f t="shared" si="151"/>
        <v>0</v>
      </c>
      <c r="AP331" s="104">
        <f t="shared" si="151"/>
        <v>0</v>
      </c>
      <c r="AQ331" s="104">
        <f t="shared" si="151"/>
        <v>0</v>
      </c>
      <c r="AR331" s="104">
        <f t="shared" si="151"/>
        <v>0</v>
      </c>
      <c r="AS331" s="104">
        <f t="shared" si="151"/>
        <v>0</v>
      </c>
      <c r="AT331" s="104">
        <f t="shared" si="151"/>
        <v>0</v>
      </c>
    </row>
    <row r="332" spans="1:46" ht="30" customHeight="1" x14ac:dyDescent="0.25">
      <c r="A332" s="105" t="s">
        <v>273</v>
      </c>
      <c r="B332" s="106" t="s">
        <v>654</v>
      </c>
      <c r="C332" s="107" t="s">
        <v>176</v>
      </c>
      <c r="D332" s="108">
        <v>1</v>
      </c>
      <c r="E332" s="114">
        <v>5000</v>
      </c>
      <c r="F332" s="113"/>
      <c r="G332" s="113"/>
      <c r="H332" s="111">
        <f t="shared" si="150"/>
        <v>5000</v>
      </c>
      <c r="I332" s="112">
        <v>1</v>
      </c>
      <c r="J332" s="112">
        <v>5</v>
      </c>
      <c r="K332" s="112">
        <v>1</v>
      </c>
      <c r="L332" s="250" t="s">
        <v>655</v>
      </c>
      <c r="M332" s="251"/>
      <c r="N332" s="252"/>
      <c r="P332" s="249"/>
      <c r="Q332" s="103">
        <f t="shared" ref="Q332:AT332" si="152">IF(Q$32&lt;$I332,0,IF(Q$32=$I332,$H332,IF(Q$32&gt;((($J332-1)*$K332)+$I332),0,IF(ROUND((Q$32-$I332)/$K332,0)=ROUND((Q$32-$I332)/$K332,1),$H332,0))))</f>
        <v>5000</v>
      </c>
      <c r="R332" s="103">
        <f t="shared" si="152"/>
        <v>5000</v>
      </c>
      <c r="S332" s="103">
        <f t="shared" si="152"/>
        <v>5000</v>
      </c>
      <c r="T332" s="103">
        <f t="shared" si="152"/>
        <v>5000</v>
      </c>
      <c r="U332" s="103">
        <f t="shared" si="152"/>
        <v>5000</v>
      </c>
      <c r="V332" s="104">
        <f t="shared" si="152"/>
        <v>0</v>
      </c>
      <c r="W332" s="104">
        <f t="shared" si="152"/>
        <v>0</v>
      </c>
      <c r="X332" s="104">
        <f t="shared" si="152"/>
        <v>0</v>
      </c>
      <c r="Y332" s="104">
        <f t="shared" si="152"/>
        <v>0</v>
      </c>
      <c r="Z332" s="104">
        <f t="shared" si="152"/>
        <v>0</v>
      </c>
      <c r="AA332" s="104">
        <f t="shared" si="152"/>
        <v>0</v>
      </c>
      <c r="AB332" s="104">
        <f t="shared" si="152"/>
        <v>0</v>
      </c>
      <c r="AC332" s="104">
        <f t="shared" si="152"/>
        <v>0</v>
      </c>
      <c r="AD332" s="104">
        <f t="shared" si="152"/>
        <v>0</v>
      </c>
      <c r="AE332" s="104">
        <f t="shared" si="152"/>
        <v>0</v>
      </c>
      <c r="AF332" s="104">
        <f t="shared" si="152"/>
        <v>0</v>
      </c>
      <c r="AG332" s="104">
        <f t="shared" si="152"/>
        <v>0</v>
      </c>
      <c r="AH332" s="104">
        <f t="shared" si="152"/>
        <v>0</v>
      </c>
      <c r="AI332" s="104">
        <f t="shared" si="152"/>
        <v>0</v>
      </c>
      <c r="AJ332" s="104">
        <f t="shared" si="152"/>
        <v>0</v>
      </c>
      <c r="AK332" s="104">
        <f t="shared" si="152"/>
        <v>0</v>
      </c>
      <c r="AL332" s="104">
        <f t="shared" si="152"/>
        <v>0</v>
      </c>
      <c r="AM332" s="104">
        <f t="shared" si="152"/>
        <v>0</v>
      </c>
      <c r="AN332" s="104">
        <f t="shared" si="152"/>
        <v>0</v>
      </c>
      <c r="AO332" s="104">
        <f t="shared" si="152"/>
        <v>0</v>
      </c>
      <c r="AP332" s="104">
        <f t="shared" si="152"/>
        <v>0</v>
      </c>
      <c r="AQ332" s="104">
        <f t="shared" si="152"/>
        <v>0</v>
      </c>
      <c r="AR332" s="104">
        <f t="shared" si="152"/>
        <v>0</v>
      </c>
      <c r="AS332" s="104">
        <f t="shared" si="152"/>
        <v>0</v>
      </c>
      <c r="AT332" s="104">
        <f t="shared" si="152"/>
        <v>0</v>
      </c>
    </row>
    <row r="333" spans="1:46" ht="30" customHeight="1" x14ac:dyDescent="0.25">
      <c r="A333" s="105" t="s">
        <v>139</v>
      </c>
      <c r="B333" s="106" t="s">
        <v>9</v>
      </c>
      <c r="C333" s="107" t="s">
        <v>141</v>
      </c>
      <c r="D333" s="108">
        <v>1</v>
      </c>
      <c r="E333" s="109">
        <v>80000</v>
      </c>
      <c r="F333" s="113"/>
      <c r="G333" s="113"/>
      <c r="H333" s="111">
        <f t="shared" si="150"/>
        <v>80000</v>
      </c>
      <c r="I333" s="112">
        <v>1</v>
      </c>
      <c r="J333" s="112">
        <v>2</v>
      </c>
      <c r="K333" s="112">
        <v>1</v>
      </c>
      <c r="L333" s="250" t="s">
        <v>656</v>
      </c>
      <c r="M333" s="251"/>
      <c r="N333" s="252"/>
      <c r="P333" s="249"/>
      <c r="Q333" s="103">
        <f t="shared" ref="Q333:AT333" si="153">IF(Q$32&lt;$I333,0,IF(Q$32=$I333,$H333,IF(Q$32&gt;((($J333-1)*$K333)+$I333),0,IF(ROUND((Q$32-$I333)/$K333,0)=ROUND((Q$32-$I333)/$K333,1),$H333,0))))</f>
        <v>80000</v>
      </c>
      <c r="R333" s="103">
        <f t="shared" si="153"/>
        <v>80000</v>
      </c>
      <c r="S333" s="104">
        <f t="shared" si="153"/>
        <v>0</v>
      </c>
      <c r="T333" s="104">
        <f t="shared" si="153"/>
        <v>0</v>
      </c>
      <c r="U333" s="104">
        <f t="shared" si="153"/>
        <v>0</v>
      </c>
      <c r="V333" s="104">
        <f t="shared" si="153"/>
        <v>0</v>
      </c>
      <c r="W333" s="104">
        <f t="shared" si="153"/>
        <v>0</v>
      </c>
      <c r="X333" s="104">
        <f t="shared" si="153"/>
        <v>0</v>
      </c>
      <c r="Y333" s="104">
        <f t="shared" si="153"/>
        <v>0</v>
      </c>
      <c r="Z333" s="104">
        <f t="shared" si="153"/>
        <v>0</v>
      </c>
      <c r="AA333" s="104">
        <f t="shared" si="153"/>
        <v>0</v>
      </c>
      <c r="AB333" s="104">
        <f t="shared" si="153"/>
        <v>0</v>
      </c>
      <c r="AC333" s="104">
        <f t="shared" si="153"/>
        <v>0</v>
      </c>
      <c r="AD333" s="104">
        <f t="shared" si="153"/>
        <v>0</v>
      </c>
      <c r="AE333" s="104">
        <f t="shared" si="153"/>
        <v>0</v>
      </c>
      <c r="AF333" s="104">
        <f t="shared" si="153"/>
        <v>0</v>
      </c>
      <c r="AG333" s="104">
        <f t="shared" si="153"/>
        <v>0</v>
      </c>
      <c r="AH333" s="104">
        <f t="shared" si="153"/>
        <v>0</v>
      </c>
      <c r="AI333" s="104">
        <f t="shared" si="153"/>
        <v>0</v>
      </c>
      <c r="AJ333" s="104">
        <f t="shared" si="153"/>
        <v>0</v>
      </c>
      <c r="AK333" s="104">
        <f t="shared" si="153"/>
        <v>0</v>
      </c>
      <c r="AL333" s="104">
        <f t="shared" si="153"/>
        <v>0</v>
      </c>
      <c r="AM333" s="104">
        <f t="shared" si="153"/>
        <v>0</v>
      </c>
      <c r="AN333" s="104">
        <f t="shared" si="153"/>
        <v>0</v>
      </c>
      <c r="AO333" s="104">
        <f t="shared" si="153"/>
        <v>0</v>
      </c>
      <c r="AP333" s="104">
        <f t="shared" si="153"/>
        <v>0</v>
      </c>
      <c r="AQ333" s="104">
        <f t="shared" si="153"/>
        <v>0</v>
      </c>
      <c r="AR333" s="104">
        <f t="shared" si="153"/>
        <v>0</v>
      </c>
      <c r="AS333" s="104">
        <f t="shared" si="153"/>
        <v>0</v>
      </c>
      <c r="AT333" s="104">
        <f t="shared" si="153"/>
        <v>0</v>
      </c>
    </row>
    <row r="334" spans="1:46" ht="30" hidden="1" customHeight="1" x14ac:dyDescent="0.25">
      <c r="A334" s="105"/>
      <c r="B334" s="106"/>
      <c r="C334" s="107"/>
      <c r="D334" s="108"/>
      <c r="E334" s="114"/>
      <c r="F334" s="113"/>
      <c r="G334" s="113"/>
      <c r="H334" s="111">
        <f t="shared" si="150"/>
        <v>0</v>
      </c>
      <c r="I334" s="112"/>
      <c r="J334" s="112"/>
      <c r="K334" s="112"/>
      <c r="L334" s="250"/>
      <c r="M334" s="251"/>
      <c r="N334" s="252"/>
      <c r="P334" s="249"/>
      <c r="Q334" s="104">
        <f t="shared" ref="Q334:AT334" si="154">IF(Q$32&lt;$I334,0,IF(Q$32=$I334,$H334,IF(Q$32&gt;((($J334-1)*$K334)+$I334),0,IF(ROUND((Q$32-$I334)/$K334,0)=ROUND((Q$32-$I334)/$K334,1),$H334,0))))</f>
        <v>0</v>
      </c>
      <c r="R334" s="104">
        <f t="shared" si="154"/>
        <v>0</v>
      </c>
      <c r="S334" s="104">
        <f t="shared" si="154"/>
        <v>0</v>
      </c>
      <c r="T334" s="104">
        <f t="shared" si="154"/>
        <v>0</v>
      </c>
      <c r="U334" s="104">
        <f t="shared" si="154"/>
        <v>0</v>
      </c>
      <c r="V334" s="104">
        <f t="shared" si="154"/>
        <v>0</v>
      </c>
      <c r="W334" s="104">
        <f t="shared" si="154"/>
        <v>0</v>
      </c>
      <c r="X334" s="104">
        <f t="shared" si="154"/>
        <v>0</v>
      </c>
      <c r="Y334" s="104">
        <f t="shared" si="154"/>
        <v>0</v>
      </c>
      <c r="Z334" s="104">
        <f t="shared" si="154"/>
        <v>0</v>
      </c>
      <c r="AA334" s="104">
        <f t="shared" si="154"/>
        <v>0</v>
      </c>
      <c r="AB334" s="104">
        <f t="shared" si="154"/>
        <v>0</v>
      </c>
      <c r="AC334" s="104">
        <f t="shared" si="154"/>
        <v>0</v>
      </c>
      <c r="AD334" s="104">
        <f t="shared" si="154"/>
        <v>0</v>
      </c>
      <c r="AE334" s="104">
        <f t="shared" si="154"/>
        <v>0</v>
      </c>
      <c r="AF334" s="104">
        <f t="shared" si="154"/>
        <v>0</v>
      </c>
      <c r="AG334" s="104">
        <f t="shared" si="154"/>
        <v>0</v>
      </c>
      <c r="AH334" s="104">
        <f t="shared" si="154"/>
        <v>0</v>
      </c>
      <c r="AI334" s="104">
        <f t="shared" si="154"/>
        <v>0</v>
      </c>
      <c r="AJ334" s="104">
        <f t="shared" si="154"/>
        <v>0</v>
      </c>
      <c r="AK334" s="104">
        <f t="shared" si="154"/>
        <v>0</v>
      </c>
      <c r="AL334" s="104">
        <f t="shared" si="154"/>
        <v>0</v>
      </c>
      <c r="AM334" s="104">
        <f t="shared" si="154"/>
        <v>0</v>
      </c>
      <c r="AN334" s="104">
        <f t="shared" si="154"/>
        <v>0</v>
      </c>
      <c r="AO334" s="104">
        <f t="shared" si="154"/>
        <v>0</v>
      </c>
      <c r="AP334" s="104">
        <f t="shared" si="154"/>
        <v>0</v>
      </c>
      <c r="AQ334" s="104">
        <f t="shared" si="154"/>
        <v>0</v>
      </c>
      <c r="AR334" s="104">
        <f t="shared" si="154"/>
        <v>0</v>
      </c>
      <c r="AS334" s="104">
        <f t="shared" si="154"/>
        <v>0</v>
      </c>
      <c r="AT334" s="104">
        <f t="shared" si="154"/>
        <v>0</v>
      </c>
    </row>
    <row r="335" spans="1:46" ht="30" hidden="1" customHeight="1" x14ac:dyDescent="0.25">
      <c r="A335" s="105"/>
      <c r="B335" s="106"/>
      <c r="C335" s="107"/>
      <c r="D335" s="108"/>
      <c r="E335" s="108"/>
      <c r="F335" s="113"/>
      <c r="G335" s="113"/>
      <c r="H335" s="111">
        <f t="shared" si="150"/>
        <v>0</v>
      </c>
      <c r="I335" s="112"/>
      <c r="J335" s="112"/>
      <c r="K335" s="112"/>
      <c r="L335" s="250"/>
      <c r="M335" s="251"/>
      <c r="N335" s="252"/>
      <c r="P335" s="249"/>
      <c r="Q335" s="104">
        <f t="shared" ref="Q335:AT335" si="155">IF(Q$32&lt;$I335,0,IF(Q$32=$I335,$H335,IF(Q$32&gt;((($J335-1)*$K335)+$I335),0,IF(ROUND((Q$32-$I335)/$K335,0)=ROUND((Q$32-$I335)/$K335,1),$H335,0))))</f>
        <v>0</v>
      </c>
      <c r="R335" s="104">
        <f t="shared" si="155"/>
        <v>0</v>
      </c>
      <c r="S335" s="104">
        <f t="shared" si="155"/>
        <v>0</v>
      </c>
      <c r="T335" s="104">
        <f t="shared" si="155"/>
        <v>0</v>
      </c>
      <c r="U335" s="104">
        <f t="shared" si="155"/>
        <v>0</v>
      </c>
      <c r="V335" s="104">
        <f t="shared" si="155"/>
        <v>0</v>
      </c>
      <c r="W335" s="104">
        <f t="shared" si="155"/>
        <v>0</v>
      </c>
      <c r="X335" s="104">
        <f t="shared" si="155"/>
        <v>0</v>
      </c>
      <c r="Y335" s="104">
        <f t="shared" si="155"/>
        <v>0</v>
      </c>
      <c r="Z335" s="104">
        <f t="shared" si="155"/>
        <v>0</v>
      </c>
      <c r="AA335" s="104">
        <f t="shared" si="155"/>
        <v>0</v>
      </c>
      <c r="AB335" s="104">
        <f t="shared" si="155"/>
        <v>0</v>
      </c>
      <c r="AC335" s="104">
        <f t="shared" si="155"/>
        <v>0</v>
      </c>
      <c r="AD335" s="104">
        <f t="shared" si="155"/>
        <v>0</v>
      </c>
      <c r="AE335" s="104">
        <f t="shared" si="155"/>
        <v>0</v>
      </c>
      <c r="AF335" s="104">
        <f t="shared" si="155"/>
        <v>0</v>
      </c>
      <c r="AG335" s="104">
        <f t="shared" si="155"/>
        <v>0</v>
      </c>
      <c r="AH335" s="104">
        <f t="shared" si="155"/>
        <v>0</v>
      </c>
      <c r="AI335" s="104">
        <f t="shared" si="155"/>
        <v>0</v>
      </c>
      <c r="AJ335" s="104">
        <f t="shared" si="155"/>
        <v>0</v>
      </c>
      <c r="AK335" s="104">
        <f t="shared" si="155"/>
        <v>0</v>
      </c>
      <c r="AL335" s="104">
        <f t="shared" si="155"/>
        <v>0</v>
      </c>
      <c r="AM335" s="104">
        <f t="shared" si="155"/>
        <v>0</v>
      </c>
      <c r="AN335" s="104">
        <f t="shared" si="155"/>
        <v>0</v>
      </c>
      <c r="AO335" s="104">
        <f t="shared" si="155"/>
        <v>0</v>
      </c>
      <c r="AP335" s="104">
        <f t="shared" si="155"/>
        <v>0</v>
      </c>
      <c r="AQ335" s="104">
        <f t="shared" si="155"/>
        <v>0</v>
      </c>
      <c r="AR335" s="104">
        <f t="shared" si="155"/>
        <v>0</v>
      </c>
      <c r="AS335" s="104">
        <f t="shared" si="155"/>
        <v>0</v>
      </c>
      <c r="AT335" s="104">
        <f t="shared" si="155"/>
        <v>0</v>
      </c>
    </row>
    <row r="336" spans="1:46" ht="30" hidden="1" customHeight="1" x14ac:dyDescent="0.25">
      <c r="A336" s="115"/>
      <c r="B336" s="106"/>
      <c r="C336" s="107"/>
      <c r="D336" s="108"/>
      <c r="E336" s="108"/>
      <c r="F336" s="113"/>
      <c r="G336" s="113"/>
      <c r="H336" s="111">
        <f t="shared" si="150"/>
        <v>0</v>
      </c>
      <c r="I336" s="112"/>
      <c r="J336" s="112"/>
      <c r="K336" s="112"/>
      <c r="L336" s="250"/>
      <c r="M336" s="251"/>
      <c r="N336" s="252"/>
      <c r="P336" s="249"/>
      <c r="Q336" s="104">
        <f t="shared" ref="Q336:AT336" si="156">IF(Q$32&lt;$I336,0,IF(Q$32=$I336,$H336,IF(Q$32&gt;((($J336-1)*$K336)+$I336),0,IF(ROUND((Q$32-$I336)/$K336,0)=ROUND((Q$32-$I336)/$K336,1),$H336,0))))</f>
        <v>0</v>
      </c>
      <c r="R336" s="104">
        <f t="shared" si="156"/>
        <v>0</v>
      </c>
      <c r="S336" s="104">
        <f t="shared" si="156"/>
        <v>0</v>
      </c>
      <c r="T336" s="104">
        <f t="shared" si="156"/>
        <v>0</v>
      </c>
      <c r="U336" s="104">
        <f t="shared" si="156"/>
        <v>0</v>
      </c>
      <c r="V336" s="104">
        <f t="shared" si="156"/>
        <v>0</v>
      </c>
      <c r="W336" s="104">
        <f t="shared" si="156"/>
        <v>0</v>
      </c>
      <c r="X336" s="104">
        <f t="shared" si="156"/>
        <v>0</v>
      </c>
      <c r="Y336" s="104">
        <f t="shared" si="156"/>
        <v>0</v>
      </c>
      <c r="Z336" s="104">
        <f t="shared" si="156"/>
        <v>0</v>
      </c>
      <c r="AA336" s="104">
        <f t="shared" si="156"/>
        <v>0</v>
      </c>
      <c r="AB336" s="104">
        <f t="shared" si="156"/>
        <v>0</v>
      </c>
      <c r="AC336" s="104">
        <f t="shared" si="156"/>
        <v>0</v>
      </c>
      <c r="AD336" s="104">
        <f t="shared" si="156"/>
        <v>0</v>
      </c>
      <c r="AE336" s="104">
        <f t="shared" si="156"/>
        <v>0</v>
      </c>
      <c r="AF336" s="104">
        <f t="shared" si="156"/>
        <v>0</v>
      </c>
      <c r="AG336" s="104">
        <f t="shared" si="156"/>
        <v>0</v>
      </c>
      <c r="AH336" s="104">
        <f t="shared" si="156"/>
        <v>0</v>
      </c>
      <c r="AI336" s="104">
        <f t="shared" si="156"/>
        <v>0</v>
      </c>
      <c r="AJ336" s="104">
        <f t="shared" si="156"/>
        <v>0</v>
      </c>
      <c r="AK336" s="104">
        <f t="shared" si="156"/>
        <v>0</v>
      </c>
      <c r="AL336" s="104">
        <f t="shared" si="156"/>
        <v>0</v>
      </c>
      <c r="AM336" s="104">
        <f t="shared" si="156"/>
        <v>0</v>
      </c>
      <c r="AN336" s="104">
        <f t="shared" si="156"/>
        <v>0</v>
      </c>
      <c r="AO336" s="104">
        <f t="shared" si="156"/>
        <v>0</v>
      </c>
      <c r="AP336" s="104">
        <f t="shared" si="156"/>
        <v>0</v>
      </c>
      <c r="AQ336" s="104">
        <f t="shared" si="156"/>
        <v>0</v>
      </c>
      <c r="AR336" s="104">
        <f t="shared" si="156"/>
        <v>0</v>
      </c>
      <c r="AS336" s="104">
        <f t="shared" si="156"/>
        <v>0</v>
      </c>
      <c r="AT336" s="104">
        <f t="shared" si="156"/>
        <v>0</v>
      </c>
    </row>
    <row r="337" spans="1:46" ht="30" hidden="1" customHeight="1" x14ac:dyDescent="0.25">
      <c r="A337" s="105"/>
      <c r="B337" s="106"/>
      <c r="C337" s="107"/>
      <c r="D337" s="108"/>
      <c r="E337" s="116"/>
      <c r="F337" s="113"/>
      <c r="G337" s="113"/>
      <c r="H337" s="111">
        <f t="shared" si="150"/>
        <v>0</v>
      </c>
      <c r="I337" s="112"/>
      <c r="J337" s="112"/>
      <c r="K337" s="112"/>
      <c r="L337" s="250"/>
      <c r="M337" s="251"/>
      <c r="N337" s="252"/>
      <c r="P337" s="249"/>
      <c r="Q337" s="104">
        <f t="shared" ref="Q337:AT337" si="157">IF(Q$32&lt;$I337,0,IF(Q$32=$I337,$H337,IF(Q$32&gt;((($J337-1)*$K337)+$I337),0,IF(ROUND((Q$32-$I337)/$K337,0)=ROUND((Q$32-$I337)/$K337,1),$H337,0))))</f>
        <v>0</v>
      </c>
      <c r="R337" s="104">
        <f t="shared" si="157"/>
        <v>0</v>
      </c>
      <c r="S337" s="104">
        <f t="shared" si="157"/>
        <v>0</v>
      </c>
      <c r="T337" s="104">
        <f t="shared" si="157"/>
        <v>0</v>
      </c>
      <c r="U337" s="104">
        <f t="shared" si="157"/>
        <v>0</v>
      </c>
      <c r="V337" s="104">
        <f t="shared" si="157"/>
        <v>0</v>
      </c>
      <c r="W337" s="104">
        <f t="shared" si="157"/>
        <v>0</v>
      </c>
      <c r="X337" s="104">
        <f t="shared" si="157"/>
        <v>0</v>
      </c>
      <c r="Y337" s="104">
        <f t="shared" si="157"/>
        <v>0</v>
      </c>
      <c r="Z337" s="104">
        <f t="shared" si="157"/>
        <v>0</v>
      </c>
      <c r="AA337" s="104">
        <f t="shared" si="157"/>
        <v>0</v>
      </c>
      <c r="AB337" s="104">
        <f t="shared" si="157"/>
        <v>0</v>
      </c>
      <c r="AC337" s="104">
        <f t="shared" si="157"/>
        <v>0</v>
      </c>
      <c r="AD337" s="104">
        <f t="shared" si="157"/>
        <v>0</v>
      </c>
      <c r="AE337" s="104">
        <f t="shared" si="157"/>
        <v>0</v>
      </c>
      <c r="AF337" s="104">
        <f t="shared" si="157"/>
        <v>0</v>
      </c>
      <c r="AG337" s="104">
        <f t="shared" si="157"/>
        <v>0</v>
      </c>
      <c r="AH337" s="104">
        <f t="shared" si="157"/>
        <v>0</v>
      </c>
      <c r="AI337" s="104">
        <f t="shared" si="157"/>
        <v>0</v>
      </c>
      <c r="AJ337" s="104">
        <f t="shared" si="157"/>
        <v>0</v>
      </c>
      <c r="AK337" s="104">
        <f t="shared" si="157"/>
        <v>0</v>
      </c>
      <c r="AL337" s="104">
        <f t="shared" si="157"/>
        <v>0</v>
      </c>
      <c r="AM337" s="104">
        <f t="shared" si="157"/>
        <v>0</v>
      </c>
      <c r="AN337" s="104">
        <f t="shared" si="157"/>
        <v>0</v>
      </c>
      <c r="AO337" s="104">
        <f t="shared" si="157"/>
        <v>0</v>
      </c>
      <c r="AP337" s="104">
        <f t="shared" si="157"/>
        <v>0</v>
      </c>
      <c r="AQ337" s="104">
        <f t="shared" si="157"/>
        <v>0</v>
      </c>
      <c r="AR337" s="104">
        <f t="shared" si="157"/>
        <v>0</v>
      </c>
      <c r="AS337" s="104">
        <f t="shared" si="157"/>
        <v>0</v>
      </c>
      <c r="AT337" s="104">
        <f t="shared" si="157"/>
        <v>0</v>
      </c>
    </row>
    <row r="338" spans="1:46" ht="30" hidden="1" customHeight="1" x14ac:dyDescent="0.25">
      <c r="A338" s="105"/>
      <c r="B338" s="106"/>
      <c r="C338" s="107"/>
      <c r="D338" s="108"/>
      <c r="E338" s="108"/>
      <c r="F338" s="113"/>
      <c r="G338" s="113"/>
      <c r="H338" s="111">
        <f t="shared" si="150"/>
        <v>0</v>
      </c>
      <c r="I338" s="112"/>
      <c r="J338" s="112"/>
      <c r="K338" s="112"/>
      <c r="L338" s="250"/>
      <c r="M338" s="251"/>
      <c r="N338" s="252"/>
      <c r="P338" s="249"/>
      <c r="Q338" s="104">
        <f t="shared" ref="Q338:AT338" si="158">IF(Q$32&lt;$I338,0,IF(Q$32=$I338,$H338,IF(Q$32&gt;((($J338-1)*$K338)+$I338),0,IF(ROUND((Q$32-$I338)/$K338,0)=ROUND((Q$32-$I338)/$K338,1),$H338,0))))</f>
        <v>0</v>
      </c>
      <c r="R338" s="104">
        <f t="shared" si="158"/>
        <v>0</v>
      </c>
      <c r="S338" s="104">
        <f t="shared" si="158"/>
        <v>0</v>
      </c>
      <c r="T338" s="104">
        <f t="shared" si="158"/>
        <v>0</v>
      </c>
      <c r="U338" s="104">
        <f t="shared" si="158"/>
        <v>0</v>
      </c>
      <c r="V338" s="104">
        <f t="shared" si="158"/>
        <v>0</v>
      </c>
      <c r="W338" s="104">
        <f t="shared" si="158"/>
        <v>0</v>
      </c>
      <c r="X338" s="104">
        <f t="shared" si="158"/>
        <v>0</v>
      </c>
      <c r="Y338" s="104">
        <f t="shared" si="158"/>
        <v>0</v>
      </c>
      <c r="Z338" s="104">
        <f t="shared" si="158"/>
        <v>0</v>
      </c>
      <c r="AA338" s="104">
        <f t="shared" si="158"/>
        <v>0</v>
      </c>
      <c r="AB338" s="104">
        <f t="shared" si="158"/>
        <v>0</v>
      </c>
      <c r="AC338" s="104">
        <f t="shared" si="158"/>
        <v>0</v>
      </c>
      <c r="AD338" s="104">
        <f t="shared" si="158"/>
        <v>0</v>
      </c>
      <c r="AE338" s="104">
        <f t="shared" si="158"/>
        <v>0</v>
      </c>
      <c r="AF338" s="104">
        <f t="shared" si="158"/>
        <v>0</v>
      </c>
      <c r="AG338" s="104">
        <f t="shared" si="158"/>
        <v>0</v>
      </c>
      <c r="AH338" s="104">
        <f t="shared" si="158"/>
        <v>0</v>
      </c>
      <c r="AI338" s="104">
        <f t="shared" si="158"/>
        <v>0</v>
      </c>
      <c r="AJ338" s="104">
        <f t="shared" si="158"/>
        <v>0</v>
      </c>
      <c r="AK338" s="104">
        <f t="shared" si="158"/>
        <v>0</v>
      </c>
      <c r="AL338" s="104">
        <f t="shared" si="158"/>
        <v>0</v>
      </c>
      <c r="AM338" s="104">
        <f t="shared" si="158"/>
        <v>0</v>
      </c>
      <c r="AN338" s="104">
        <f t="shared" si="158"/>
        <v>0</v>
      </c>
      <c r="AO338" s="104">
        <f t="shared" si="158"/>
        <v>0</v>
      </c>
      <c r="AP338" s="104">
        <f t="shared" si="158"/>
        <v>0</v>
      </c>
      <c r="AQ338" s="104">
        <f t="shared" si="158"/>
        <v>0</v>
      </c>
      <c r="AR338" s="104">
        <f t="shared" si="158"/>
        <v>0</v>
      </c>
      <c r="AS338" s="104">
        <f t="shared" si="158"/>
        <v>0</v>
      </c>
      <c r="AT338" s="104">
        <f t="shared" si="158"/>
        <v>0</v>
      </c>
    </row>
    <row r="339" spans="1:46" ht="30" hidden="1" customHeight="1" x14ac:dyDescent="0.25">
      <c r="A339" s="105"/>
      <c r="B339" s="106"/>
      <c r="C339" s="107"/>
      <c r="D339" s="108"/>
      <c r="E339" s="108"/>
      <c r="F339" s="113"/>
      <c r="G339" s="113"/>
      <c r="H339" s="111">
        <f t="shared" si="150"/>
        <v>0</v>
      </c>
      <c r="I339" s="112"/>
      <c r="J339" s="112"/>
      <c r="K339" s="112"/>
      <c r="L339" s="250"/>
      <c r="M339" s="251"/>
      <c r="N339" s="252"/>
      <c r="P339" s="249"/>
      <c r="Q339" s="104">
        <f t="shared" ref="Q339:AT339" si="159">IF(Q$32&lt;$I339,0,IF(Q$32=$I339,$H339,IF(Q$32&gt;((($J339-1)*$K339)+$I339),0,IF(ROUND((Q$32-$I339)/$K339,0)=ROUND((Q$32-$I339)/$K339,1),$H339,0))))</f>
        <v>0</v>
      </c>
      <c r="R339" s="104">
        <f t="shared" si="159"/>
        <v>0</v>
      </c>
      <c r="S339" s="104">
        <f t="shared" si="159"/>
        <v>0</v>
      </c>
      <c r="T339" s="104">
        <f t="shared" si="159"/>
        <v>0</v>
      </c>
      <c r="U339" s="104">
        <f t="shared" si="159"/>
        <v>0</v>
      </c>
      <c r="V339" s="104">
        <f t="shared" si="159"/>
        <v>0</v>
      </c>
      <c r="W339" s="104">
        <f t="shared" si="159"/>
        <v>0</v>
      </c>
      <c r="X339" s="104">
        <f t="shared" si="159"/>
        <v>0</v>
      </c>
      <c r="Y339" s="104">
        <f t="shared" si="159"/>
        <v>0</v>
      </c>
      <c r="Z339" s="104">
        <f t="shared" si="159"/>
        <v>0</v>
      </c>
      <c r="AA339" s="104">
        <f t="shared" si="159"/>
        <v>0</v>
      </c>
      <c r="AB339" s="104">
        <f t="shared" si="159"/>
        <v>0</v>
      </c>
      <c r="AC339" s="104">
        <f t="shared" si="159"/>
        <v>0</v>
      </c>
      <c r="AD339" s="104">
        <f t="shared" si="159"/>
        <v>0</v>
      </c>
      <c r="AE339" s="104">
        <f t="shared" si="159"/>
        <v>0</v>
      </c>
      <c r="AF339" s="104">
        <f t="shared" si="159"/>
        <v>0</v>
      </c>
      <c r="AG339" s="104">
        <f t="shared" si="159"/>
        <v>0</v>
      </c>
      <c r="AH339" s="104">
        <f t="shared" si="159"/>
        <v>0</v>
      </c>
      <c r="AI339" s="104">
        <f t="shared" si="159"/>
        <v>0</v>
      </c>
      <c r="AJ339" s="104">
        <f t="shared" si="159"/>
        <v>0</v>
      </c>
      <c r="AK339" s="104">
        <f t="shared" si="159"/>
        <v>0</v>
      </c>
      <c r="AL339" s="104">
        <f t="shared" si="159"/>
        <v>0</v>
      </c>
      <c r="AM339" s="104">
        <f t="shared" si="159"/>
        <v>0</v>
      </c>
      <c r="AN339" s="104">
        <f t="shared" si="159"/>
        <v>0</v>
      </c>
      <c r="AO339" s="104">
        <f t="shared" si="159"/>
        <v>0</v>
      </c>
      <c r="AP339" s="104">
        <f t="shared" si="159"/>
        <v>0</v>
      </c>
      <c r="AQ339" s="104">
        <f t="shared" si="159"/>
        <v>0</v>
      </c>
      <c r="AR339" s="104">
        <f t="shared" si="159"/>
        <v>0</v>
      </c>
      <c r="AS339" s="104">
        <f t="shared" si="159"/>
        <v>0</v>
      </c>
      <c r="AT339" s="104">
        <f t="shared" si="159"/>
        <v>0</v>
      </c>
    </row>
    <row r="340" spans="1:46" ht="30" hidden="1" customHeight="1" x14ac:dyDescent="0.25">
      <c r="A340" s="105"/>
      <c r="B340" s="106"/>
      <c r="C340" s="107"/>
      <c r="D340" s="108"/>
      <c r="E340" s="108"/>
      <c r="F340" s="113"/>
      <c r="G340" s="113"/>
      <c r="H340" s="111">
        <f t="shared" si="150"/>
        <v>0</v>
      </c>
      <c r="I340" s="112"/>
      <c r="J340" s="112"/>
      <c r="K340" s="112"/>
      <c r="L340" s="250"/>
      <c r="M340" s="251"/>
      <c r="N340" s="252"/>
      <c r="P340" s="249"/>
      <c r="Q340" s="104">
        <f t="shared" ref="Q340:AT340" si="160">IF(Q$32&lt;$I340,0,IF(Q$32=$I340,$H340,IF(Q$32&gt;((($J340-1)*$K340)+$I340),0,IF(ROUND((Q$32-$I340)/$K340,0)=ROUND((Q$32-$I340)/$K340,1),$H340,0))))</f>
        <v>0</v>
      </c>
      <c r="R340" s="104">
        <f t="shared" si="160"/>
        <v>0</v>
      </c>
      <c r="S340" s="104">
        <f t="shared" si="160"/>
        <v>0</v>
      </c>
      <c r="T340" s="104">
        <f t="shared" si="160"/>
        <v>0</v>
      </c>
      <c r="U340" s="104">
        <f t="shared" si="160"/>
        <v>0</v>
      </c>
      <c r="V340" s="104">
        <f t="shared" si="160"/>
        <v>0</v>
      </c>
      <c r="W340" s="104">
        <f t="shared" si="160"/>
        <v>0</v>
      </c>
      <c r="X340" s="104">
        <f t="shared" si="160"/>
        <v>0</v>
      </c>
      <c r="Y340" s="104">
        <f t="shared" si="160"/>
        <v>0</v>
      </c>
      <c r="Z340" s="104">
        <f t="shared" si="160"/>
        <v>0</v>
      </c>
      <c r="AA340" s="104">
        <f t="shared" si="160"/>
        <v>0</v>
      </c>
      <c r="AB340" s="104">
        <f t="shared" si="160"/>
        <v>0</v>
      </c>
      <c r="AC340" s="104">
        <f t="shared" si="160"/>
        <v>0</v>
      </c>
      <c r="AD340" s="104">
        <f t="shared" si="160"/>
        <v>0</v>
      </c>
      <c r="AE340" s="104">
        <f t="shared" si="160"/>
        <v>0</v>
      </c>
      <c r="AF340" s="104">
        <f t="shared" si="160"/>
        <v>0</v>
      </c>
      <c r="AG340" s="104">
        <f t="shared" si="160"/>
        <v>0</v>
      </c>
      <c r="AH340" s="104">
        <f t="shared" si="160"/>
        <v>0</v>
      </c>
      <c r="AI340" s="104">
        <f t="shared" si="160"/>
        <v>0</v>
      </c>
      <c r="AJ340" s="104">
        <f t="shared" si="160"/>
        <v>0</v>
      </c>
      <c r="AK340" s="104">
        <f t="shared" si="160"/>
        <v>0</v>
      </c>
      <c r="AL340" s="104">
        <f t="shared" si="160"/>
        <v>0</v>
      </c>
      <c r="AM340" s="104">
        <f t="shared" si="160"/>
        <v>0</v>
      </c>
      <c r="AN340" s="104">
        <f t="shared" si="160"/>
        <v>0</v>
      </c>
      <c r="AO340" s="104">
        <f t="shared" si="160"/>
        <v>0</v>
      </c>
      <c r="AP340" s="104">
        <f t="shared" si="160"/>
        <v>0</v>
      </c>
      <c r="AQ340" s="104">
        <f t="shared" si="160"/>
        <v>0</v>
      </c>
      <c r="AR340" s="104">
        <f t="shared" si="160"/>
        <v>0</v>
      </c>
      <c r="AS340" s="104">
        <f t="shared" si="160"/>
        <v>0</v>
      </c>
      <c r="AT340" s="104">
        <f t="shared" si="160"/>
        <v>0</v>
      </c>
    </row>
    <row r="341" spans="1:46" ht="30" hidden="1" customHeight="1" x14ac:dyDescent="0.25">
      <c r="A341" s="105"/>
      <c r="B341" s="106"/>
      <c r="C341" s="107"/>
      <c r="D341" s="108"/>
      <c r="E341" s="108"/>
      <c r="F341" s="113"/>
      <c r="G341" s="113"/>
      <c r="H341" s="111">
        <f t="shared" si="150"/>
        <v>0</v>
      </c>
      <c r="I341" s="112"/>
      <c r="J341" s="112"/>
      <c r="K341" s="112"/>
      <c r="L341" s="250"/>
      <c r="M341" s="251"/>
      <c r="N341" s="252"/>
      <c r="P341" s="249"/>
      <c r="Q341" s="104">
        <f t="shared" ref="Q341:AT341" si="161">IF(Q$32&lt;$I341,0,IF(Q$32=$I341,$H341,IF(Q$32&gt;((($J341-1)*$K341)+$I341),0,IF(ROUND((Q$32-$I341)/$K341,0)=ROUND((Q$32-$I341)/$K341,1),$H341,0))))</f>
        <v>0</v>
      </c>
      <c r="R341" s="104">
        <f t="shared" si="161"/>
        <v>0</v>
      </c>
      <c r="S341" s="104">
        <f t="shared" si="161"/>
        <v>0</v>
      </c>
      <c r="T341" s="104">
        <f t="shared" si="161"/>
        <v>0</v>
      </c>
      <c r="U341" s="104">
        <f t="shared" si="161"/>
        <v>0</v>
      </c>
      <c r="V341" s="104">
        <f t="shared" si="161"/>
        <v>0</v>
      </c>
      <c r="W341" s="104">
        <f t="shared" si="161"/>
        <v>0</v>
      </c>
      <c r="X341" s="104">
        <f t="shared" si="161"/>
        <v>0</v>
      </c>
      <c r="Y341" s="104">
        <f t="shared" si="161"/>
        <v>0</v>
      </c>
      <c r="Z341" s="104">
        <f t="shared" si="161"/>
        <v>0</v>
      </c>
      <c r="AA341" s="104">
        <f t="shared" si="161"/>
        <v>0</v>
      </c>
      <c r="AB341" s="104">
        <f t="shared" si="161"/>
        <v>0</v>
      </c>
      <c r="AC341" s="104">
        <f t="shared" si="161"/>
        <v>0</v>
      </c>
      <c r="AD341" s="104">
        <f t="shared" si="161"/>
        <v>0</v>
      </c>
      <c r="AE341" s="104">
        <f t="shared" si="161"/>
        <v>0</v>
      </c>
      <c r="AF341" s="104">
        <f t="shared" si="161"/>
        <v>0</v>
      </c>
      <c r="AG341" s="104">
        <f t="shared" si="161"/>
        <v>0</v>
      </c>
      <c r="AH341" s="104">
        <f t="shared" si="161"/>
        <v>0</v>
      </c>
      <c r="AI341" s="104">
        <f t="shared" si="161"/>
        <v>0</v>
      </c>
      <c r="AJ341" s="104">
        <f t="shared" si="161"/>
        <v>0</v>
      </c>
      <c r="AK341" s="104">
        <f t="shared" si="161"/>
        <v>0</v>
      </c>
      <c r="AL341" s="104">
        <f t="shared" si="161"/>
        <v>0</v>
      </c>
      <c r="AM341" s="104">
        <f t="shared" si="161"/>
        <v>0</v>
      </c>
      <c r="AN341" s="104">
        <f t="shared" si="161"/>
        <v>0</v>
      </c>
      <c r="AO341" s="104">
        <f t="shared" si="161"/>
        <v>0</v>
      </c>
      <c r="AP341" s="104">
        <f t="shared" si="161"/>
        <v>0</v>
      </c>
      <c r="AQ341" s="104">
        <f t="shared" si="161"/>
        <v>0</v>
      </c>
      <c r="AR341" s="104">
        <f t="shared" si="161"/>
        <v>0</v>
      </c>
      <c r="AS341" s="104">
        <f t="shared" si="161"/>
        <v>0</v>
      </c>
      <c r="AT341" s="104">
        <f t="shared" si="161"/>
        <v>0</v>
      </c>
    </row>
    <row r="342" spans="1:46" ht="30" hidden="1" customHeight="1" x14ac:dyDescent="0.25">
      <c r="A342" s="105"/>
      <c r="B342" s="106"/>
      <c r="C342" s="107"/>
      <c r="D342" s="108"/>
      <c r="E342" s="109"/>
      <c r="F342" s="113"/>
      <c r="G342" s="113"/>
      <c r="H342" s="111">
        <f t="shared" si="150"/>
        <v>0</v>
      </c>
      <c r="I342" s="112"/>
      <c r="J342" s="112"/>
      <c r="K342" s="112"/>
      <c r="L342" s="250"/>
      <c r="M342" s="251"/>
      <c r="N342" s="252"/>
      <c r="P342" s="249"/>
      <c r="Q342" s="104">
        <f t="shared" ref="Q342:AT342" si="162">IF(Q$32&lt;$I342,0,IF(Q$32=$I342,$H342,IF(Q$32&gt;((($J342-1)*$K342)+$I342),0,IF(ROUND((Q$32-$I342)/$K342,0)=ROUND((Q$32-$I342)/$K342,1),$H342,0))))</f>
        <v>0</v>
      </c>
      <c r="R342" s="104">
        <f t="shared" si="162"/>
        <v>0</v>
      </c>
      <c r="S342" s="104">
        <f t="shared" si="162"/>
        <v>0</v>
      </c>
      <c r="T342" s="104">
        <f t="shared" si="162"/>
        <v>0</v>
      </c>
      <c r="U342" s="104">
        <f t="shared" si="162"/>
        <v>0</v>
      </c>
      <c r="V342" s="104">
        <f t="shared" si="162"/>
        <v>0</v>
      </c>
      <c r="W342" s="104">
        <f t="shared" si="162"/>
        <v>0</v>
      </c>
      <c r="X342" s="104">
        <f t="shared" si="162"/>
        <v>0</v>
      </c>
      <c r="Y342" s="104">
        <f t="shared" si="162"/>
        <v>0</v>
      </c>
      <c r="Z342" s="104">
        <f t="shared" si="162"/>
        <v>0</v>
      </c>
      <c r="AA342" s="104">
        <f t="shared" si="162"/>
        <v>0</v>
      </c>
      <c r="AB342" s="104">
        <f t="shared" si="162"/>
        <v>0</v>
      </c>
      <c r="AC342" s="104">
        <f t="shared" si="162"/>
        <v>0</v>
      </c>
      <c r="AD342" s="104">
        <f t="shared" si="162"/>
        <v>0</v>
      </c>
      <c r="AE342" s="104">
        <f t="shared" si="162"/>
        <v>0</v>
      </c>
      <c r="AF342" s="104">
        <f t="shared" si="162"/>
        <v>0</v>
      </c>
      <c r="AG342" s="104">
        <f t="shared" si="162"/>
        <v>0</v>
      </c>
      <c r="AH342" s="104">
        <f t="shared" si="162"/>
        <v>0</v>
      </c>
      <c r="AI342" s="104">
        <f t="shared" si="162"/>
        <v>0</v>
      </c>
      <c r="AJ342" s="104">
        <f t="shared" si="162"/>
        <v>0</v>
      </c>
      <c r="AK342" s="104">
        <f t="shared" si="162"/>
        <v>0</v>
      </c>
      <c r="AL342" s="104">
        <f t="shared" si="162"/>
        <v>0</v>
      </c>
      <c r="AM342" s="104">
        <f t="shared" si="162"/>
        <v>0</v>
      </c>
      <c r="AN342" s="104">
        <f t="shared" si="162"/>
        <v>0</v>
      </c>
      <c r="AO342" s="104">
        <f t="shared" si="162"/>
        <v>0</v>
      </c>
      <c r="AP342" s="104">
        <f t="shared" si="162"/>
        <v>0</v>
      </c>
      <c r="AQ342" s="104">
        <f t="shared" si="162"/>
        <v>0</v>
      </c>
      <c r="AR342" s="104">
        <f t="shared" si="162"/>
        <v>0</v>
      </c>
      <c r="AS342" s="104">
        <f t="shared" si="162"/>
        <v>0</v>
      </c>
      <c r="AT342" s="104">
        <f t="shared" si="162"/>
        <v>0</v>
      </c>
    </row>
    <row r="343" spans="1:46" ht="30" hidden="1" customHeight="1" x14ac:dyDescent="0.25">
      <c r="A343" s="105"/>
      <c r="B343" s="106"/>
      <c r="C343" s="107"/>
      <c r="D343" s="108"/>
      <c r="E343" s="108"/>
      <c r="F343" s="113"/>
      <c r="G343" s="113"/>
      <c r="H343" s="111">
        <f t="shared" si="150"/>
        <v>0</v>
      </c>
      <c r="I343" s="112"/>
      <c r="J343" s="112"/>
      <c r="K343" s="112"/>
      <c r="L343" s="250"/>
      <c r="M343" s="251"/>
      <c r="N343" s="252"/>
      <c r="P343" s="249"/>
      <c r="Q343" s="104">
        <f t="shared" ref="Q343:AT343" si="163">IF(Q$32&lt;$I343,0,IF(Q$32=$I343,$H343,IF(Q$32&gt;((($J343-1)*$K343)+$I343),0,IF(ROUND((Q$32-$I343)/$K343,0)=ROUND((Q$32-$I343)/$K343,1),$H343,0))))</f>
        <v>0</v>
      </c>
      <c r="R343" s="104">
        <f t="shared" si="163"/>
        <v>0</v>
      </c>
      <c r="S343" s="104">
        <f t="shared" si="163"/>
        <v>0</v>
      </c>
      <c r="T343" s="104">
        <f t="shared" si="163"/>
        <v>0</v>
      </c>
      <c r="U343" s="104">
        <f t="shared" si="163"/>
        <v>0</v>
      </c>
      <c r="V343" s="104">
        <f t="shared" si="163"/>
        <v>0</v>
      </c>
      <c r="W343" s="104">
        <f t="shared" si="163"/>
        <v>0</v>
      </c>
      <c r="X343" s="104">
        <f t="shared" si="163"/>
        <v>0</v>
      </c>
      <c r="Y343" s="104">
        <f t="shared" si="163"/>
        <v>0</v>
      </c>
      <c r="Z343" s="104">
        <f t="shared" si="163"/>
        <v>0</v>
      </c>
      <c r="AA343" s="104">
        <f t="shared" si="163"/>
        <v>0</v>
      </c>
      <c r="AB343" s="104">
        <f t="shared" si="163"/>
        <v>0</v>
      </c>
      <c r="AC343" s="104">
        <f t="shared" si="163"/>
        <v>0</v>
      </c>
      <c r="AD343" s="104">
        <f t="shared" si="163"/>
        <v>0</v>
      </c>
      <c r="AE343" s="104">
        <f t="shared" si="163"/>
        <v>0</v>
      </c>
      <c r="AF343" s="104">
        <f t="shared" si="163"/>
        <v>0</v>
      </c>
      <c r="AG343" s="104">
        <f t="shared" si="163"/>
        <v>0</v>
      </c>
      <c r="AH343" s="104">
        <f t="shared" si="163"/>
        <v>0</v>
      </c>
      <c r="AI343" s="104">
        <f t="shared" si="163"/>
        <v>0</v>
      </c>
      <c r="AJ343" s="104">
        <f t="shared" si="163"/>
        <v>0</v>
      </c>
      <c r="AK343" s="104">
        <f t="shared" si="163"/>
        <v>0</v>
      </c>
      <c r="AL343" s="104">
        <f t="shared" si="163"/>
        <v>0</v>
      </c>
      <c r="AM343" s="104">
        <f t="shared" si="163"/>
        <v>0</v>
      </c>
      <c r="AN343" s="104">
        <f t="shared" si="163"/>
        <v>0</v>
      </c>
      <c r="AO343" s="104">
        <f t="shared" si="163"/>
        <v>0</v>
      </c>
      <c r="AP343" s="104">
        <f t="shared" si="163"/>
        <v>0</v>
      </c>
      <c r="AQ343" s="104">
        <f t="shared" si="163"/>
        <v>0</v>
      </c>
      <c r="AR343" s="104">
        <f t="shared" si="163"/>
        <v>0</v>
      </c>
      <c r="AS343" s="104">
        <f t="shared" si="163"/>
        <v>0</v>
      </c>
      <c r="AT343" s="104">
        <f t="shared" si="163"/>
        <v>0</v>
      </c>
    </row>
    <row r="344" spans="1:46" ht="30" hidden="1" customHeight="1" x14ac:dyDescent="0.25">
      <c r="A344" s="117"/>
      <c r="B344" s="118"/>
      <c r="C344" s="119"/>
      <c r="D344" s="120"/>
      <c r="E344" s="120"/>
      <c r="F344" s="121"/>
      <c r="G344" s="121"/>
      <c r="H344" s="122">
        <f t="shared" si="150"/>
        <v>0</v>
      </c>
      <c r="I344" s="123"/>
      <c r="J344" s="123"/>
      <c r="K344" s="123"/>
      <c r="L344" s="253"/>
      <c r="M344" s="254"/>
      <c r="N344" s="255"/>
      <c r="P344" s="249"/>
      <c r="Q344" s="104">
        <f t="shared" ref="Q344:AT344" si="164">IF(Q$32&lt;$I344,0,IF(Q$32=$I344,$H344,IF(Q$32&gt;((($J344-1)*$K344)+$I344),0,IF(ROUND((Q$32-$I344)/$K344,0)=ROUND((Q$32-$I344)/$K344,1),$H344,0))))</f>
        <v>0</v>
      </c>
      <c r="R344" s="104">
        <f t="shared" si="164"/>
        <v>0</v>
      </c>
      <c r="S344" s="104">
        <f t="shared" si="164"/>
        <v>0</v>
      </c>
      <c r="T344" s="104">
        <f t="shared" si="164"/>
        <v>0</v>
      </c>
      <c r="U344" s="104">
        <f t="shared" si="164"/>
        <v>0</v>
      </c>
      <c r="V344" s="104">
        <f t="shared" si="164"/>
        <v>0</v>
      </c>
      <c r="W344" s="104">
        <f t="shared" si="164"/>
        <v>0</v>
      </c>
      <c r="X344" s="104">
        <f t="shared" si="164"/>
        <v>0</v>
      </c>
      <c r="Y344" s="104">
        <f t="shared" si="164"/>
        <v>0</v>
      </c>
      <c r="Z344" s="104">
        <f t="shared" si="164"/>
        <v>0</v>
      </c>
      <c r="AA344" s="104">
        <f t="shared" si="164"/>
        <v>0</v>
      </c>
      <c r="AB344" s="104">
        <f t="shared" si="164"/>
        <v>0</v>
      </c>
      <c r="AC344" s="104">
        <f t="shared" si="164"/>
        <v>0</v>
      </c>
      <c r="AD344" s="104">
        <f t="shared" si="164"/>
        <v>0</v>
      </c>
      <c r="AE344" s="104">
        <f t="shared" si="164"/>
        <v>0</v>
      </c>
      <c r="AF344" s="104">
        <f t="shared" si="164"/>
        <v>0</v>
      </c>
      <c r="AG344" s="104">
        <f t="shared" si="164"/>
        <v>0</v>
      </c>
      <c r="AH344" s="104">
        <f t="shared" si="164"/>
        <v>0</v>
      </c>
      <c r="AI344" s="104">
        <f t="shared" si="164"/>
        <v>0</v>
      </c>
      <c r="AJ344" s="104">
        <f t="shared" si="164"/>
        <v>0</v>
      </c>
      <c r="AK344" s="104">
        <f t="shared" si="164"/>
        <v>0</v>
      </c>
      <c r="AL344" s="104">
        <f t="shared" si="164"/>
        <v>0</v>
      </c>
      <c r="AM344" s="104">
        <f t="shared" si="164"/>
        <v>0</v>
      </c>
      <c r="AN344" s="104">
        <f t="shared" si="164"/>
        <v>0</v>
      </c>
      <c r="AO344" s="104">
        <f t="shared" si="164"/>
        <v>0</v>
      </c>
      <c r="AP344" s="104">
        <f t="shared" si="164"/>
        <v>0</v>
      </c>
      <c r="AQ344" s="104">
        <f t="shared" si="164"/>
        <v>0</v>
      </c>
      <c r="AR344" s="104">
        <f t="shared" si="164"/>
        <v>0</v>
      </c>
      <c r="AS344" s="104">
        <f t="shared" si="164"/>
        <v>0</v>
      </c>
      <c r="AT344" s="104">
        <f t="shared" si="164"/>
        <v>0</v>
      </c>
    </row>
    <row r="345" spans="1:46" ht="30" customHeight="1" x14ac:dyDescent="0.25">
      <c r="P345" s="124" t="s">
        <v>53</v>
      </c>
      <c r="Q345" s="103">
        <f t="shared" ref="Q345:AT345" si="165">SUM(Q329:Q344)</f>
        <v>227000</v>
      </c>
      <c r="R345" s="103">
        <f t="shared" si="165"/>
        <v>227000</v>
      </c>
      <c r="S345" s="103">
        <f t="shared" si="165"/>
        <v>147000</v>
      </c>
      <c r="T345" s="103">
        <f t="shared" si="165"/>
        <v>147000</v>
      </c>
      <c r="U345" s="103">
        <f t="shared" si="165"/>
        <v>147000</v>
      </c>
      <c r="V345" s="104">
        <f t="shared" si="165"/>
        <v>0</v>
      </c>
      <c r="W345" s="104">
        <f t="shared" si="165"/>
        <v>0</v>
      </c>
      <c r="X345" s="104">
        <f t="shared" si="165"/>
        <v>0</v>
      </c>
      <c r="Y345" s="104">
        <f t="shared" si="165"/>
        <v>0</v>
      </c>
      <c r="Z345" s="104">
        <f t="shared" si="165"/>
        <v>0</v>
      </c>
      <c r="AA345" s="104">
        <f t="shared" si="165"/>
        <v>0</v>
      </c>
      <c r="AB345" s="104">
        <f t="shared" si="165"/>
        <v>0</v>
      </c>
      <c r="AC345" s="104">
        <f t="shared" si="165"/>
        <v>0</v>
      </c>
      <c r="AD345" s="104">
        <f t="shared" si="165"/>
        <v>0</v>
      </c>
      <c r="AE345" s="104">
        <f t="shared" si="165"/>
        <v>0</v>
      </c>
      <c r="AF345" s="104">
        <f t="shared" si="165"/>
        <v>0</v>
      </c>
      <c r="AG345" s="104">
        <f t="shared" si="165"/>
        <v>0</v>
      </c>
      <c r="AH345" s="104">
        <f t="shared" si="165"/>
        <v>0</v>
      </c>
      <c r="AI345" s="104">
        <f t="shared" si="165"/>
        <v>0</v>
      </c>
      <c r="AJ345" s="104">
        <f t="shared" si="165"/>
        <v>0</v>
      </c>
      <c r="AK345" s="104">
        <f t="shared" si="165"/>
        <v>0</v>
      </c>
      <c r="AL345" s="104">
        <f t="shared" si="165"/>
        <v>0</v>
      </c>
      <c r="AM345" s="104">
        <f t="shared" si="165"/>
        <v>0</v>
      </c>
      <c r="AN345" s="104">
        <f t="shared" si="165"/>
        <v>0</v>
      </c>
      <c r="AO345" s="104">
        <f t="shared" si="165"/>
        <v>0</v>
      </c>
      <c r="AP345" s="104">
        <f t="shared" si="165"/>
        <v>0</v>
      </c>
      <c r="AQ345" s="104">
        <f t="shared" si="165"/>
        <v>0</v>
      </c>
      <c r="AR345" s="104">
        <f t="shared" si="165"/>
        <v>0</v>
      </c>
      <c r="AS345" s="104">
        <f t="shared" si="165"/>
        <v>0</v>
      </c>
      <c r="AT345" s="104">
        <f t="shared" si="165"/>
        <v>0</v>
      </c>
    </row>
    <row r="346" spans="1:46" ht="14.25" customHeight="1"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row>
    <row r="347" spans="1:46" ht="14.25" customHeight="1" x14ac:dyDescent="0.25"/>
    <row r="348" spans="1:46" ht="15" customHeight="1" x14ac:dyDescent="0.25">
      <c r="A348" s="269" t="s">
        <v>27</v>
      </c>
      <c r="B348" s="268"/>
      <c r="C348" s="268"/>
      <c r="D348" s="268"/>
      <c r="E348" s="268"/>
      <c r="F348" s="268"/>
      <c r="G348" s="268"/>
      <c r="H348" s="268"/>
      <c r="I348" s="268"/>
      <c r="J348" s="268"/>
      <c r="K348" s="268"/>
      <c r="L348" s="28"/>
      <c r="M348" s="29"/>
      <c r="N348" s="29"/>
      <c r="O348" s="29"/>
      <c r="P348" s="30"/>
      <c r="Q348" s="30"/>
      <c r="R348" s="30"/>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row>
    <row r="349" spans="1:46" ht="15" customHeight="1" x14ac:dyDescent="0.25">
      <c r="A349" s="32"/>
      <c r="B349" s="33"/>
      <c r="C349" s="33"/>
      <c r="D349" s="33"/>
      <c r="E349" s="33"/>
      <c r="F349" s="33"/>
      <c r="G349" s="34"/>
      <c r="H349" s="33"/>
      <c r="I349" s="33"/>
      <c r="J349" s="33"/>
      <c r="K349" s="33"/>
      <c r="L349" s="33"/>
      <c r="M349" s="33"/>
      <c r="N349" s="33"/>
      <c r="O349" s="33"/>
      <c r="P349" s="35"/>
      <c r="Q349" s="35"/>
      <c r="R349" s="35"/>
      <c r="S349" s="36"/>
      <c r="T349" s="36"/>
      <c r="U349" s="36"/>
      <c r="V349" s="36"/>
      <c r="W349" s="36"/>
      <c r="X349" s="36"/>
      <c r="Y349" s="36"/>
      <c r="Z349" s="36"/>
      <c r="AA349" s="36"/>
      <c r="AB349" s="36"/>
      <c r="AC349" s="36"/>
      <c r="AD349" s="36"/>
      <c r="AE349" s="36"/>
      <c r="AF349" s="36"/>
      <c r="AG349" s="36"/>
      <c r="AH349" s="36"/>
      <c r="AI349" s="36"/>
      <c r="AJ349" s="36"/>
      <c r="AK349" s="36"/>
      <c r="AL349" s="36"/>
      <c r="AM349" s="36"/>
      <c r="AN349" s="36"/>
      <c r="AO349" s="36"/>
      <c r="AP349" s="36"/>
      <c r="AQ349" s="36"/>
      <c r="AR349" s="36"/>
      <c r="AS349" s="36"/>
      <c r="AT349" s="36"/>
    </row>
    <row r="350" spans="1:46" ht="15" customHeight="1" x14ac:dyDescent="0.25">
      <c r="A350" s="37"/>
      <c r="B350" s="38"/>
      <c r="C350" s="38"/>
      <c r="D350" s="38"/>
      <c r="E350" s="38"/>
      <c r="F350" s="38"/>
      <c r="G350" s="39"/>
      <c r="H350" s="38"/>
      <c r="I350" s="38"/>
      <c r="J350" s="40"/>
      <c r="K350" s="10"/>
      <c r="L350" s="10"/>
      <c r="M350" s="10"/>
      <c r="N350" s="10"/>
      <c r="O350" s="10"/>
      <c r="P350" s="6"/>
      <c r="Q350" s="6"/>
      <c r="R350" s="6"/>
    </row>
    <row r="351" spans="1:46" ht="15" customHeight="1" x14ac:dyDescent="0.25">
      <c r="A351" s="7" t="s">
        <v>28</v>
      </c>
      <c r="B351" s="139"/>
      <c r="C351" s="42"/>
      <c r="D351" s="42"/>
      <c r="E351" s="42"/>
      <c r="F351" s="42"/>
      <c r="G351" s="43"/>
      <c r="H351" s="42"/>
      <c r="I351" s="42"/>
      <c r="J351" s="9"/>
      <c r="K351" s="10"/>
      <c r="L351" s="10"/>
      <c r="M351" s="10"/>
      <c r="N351" s="10"/>
      <c r="O351" s="10"/>
      <c r="P351" s="6"/>
      <c r="Q351" s="6"/>
      <c r="R351" s="6"/>
    </row>
    <row r="352" spans="1:46" ht="14.25" customHeight="1" x14ac:dyDescent="0.25">
      <c r="A352" s="7" t="s">
        <v>30</v>
      </c>
      <c r="B352" s="139"/>
      <c r="C352" s="45"/>
      <c r="D352" s="45"/>
      <c r="E352" s="45"/>
      <c r="F352" s="46"/>
      <c r="G352" s="45"/>
      <c r="H352" s="46"/>
      <c r="I352" s="45"/>
      <c r="J352" s="47"/>
      <c r="K352" s="48"/>
    </row>
    <row r="353" spans="1:46" ht="14.25" customHeight="1" x14ac:dyDescent="0.25">
      <c r="A353" s="7"/>
      <c r="B353" s="46"/>
      <c r="C353" s="46"/>
      <c r="D353" s="45"/>
      <c r="E353" s="46"/>
      <c r="F353" s="46"/>
      <c r="G353" s="46"/>
      <c r="H353" s="46"/>
      <c r="I353" s="46"/>
      <c r="J353" s="49"/>
      <c r="K353" s="50"/>
    </row>
    <row r="354" spans="1:46" ht="39.75" customHeight="1" x14ac:dyDescent="0.25">
      <c r="A354" s="51" t="s">
        <v>32</v>
      </c>
      <c r="B354" s="270" t="s">
        <v>657</v>
      </c>
      <c r="C354" s="251"/>
      <c r="D354" s="251"/>
      <c r="E354" s="251"/>
      <c r="F354" s="251"/>
      <c r="G354" s="251"/>
      <c r="H354" s="251"/>
      <c r="I354" s="257"/>
      <c r="J354" s="52"/>
      <c r="L354" s="271" t="s">
        <v>33</v>
      </c>
      <c r="M354" s="272"/>
    </row>
    <row r="355" spans="1:46" ht="15.75" customHeight="1" x14ac:dyDescent="0.25">
      <c r="A355" s="53" t="s">
        <v>34</v>
      </c>
      <c r="B355" s="273" t="s">
        <v>658</v>
      </c>
      <c r="C355" s="274"/>
      <c r="D355" s="274"/>
      <c r="E355" s="274"/>
      <c r="F355" s="274"/>
      <c r="G355" s="274"/>
      <c r="H355" s="274"/>
      <c r="I355" s="274"/>
      <c r="J355" s="52"/>
      <c r="L355" s="54" t="s">
        <v>25</v>
      </c>
      <c r="M355" s="55" t="s">
        <v>26</v>
      </c>
    </row>
    <row r="356" spans="1:46" ht="15.75" customHeight="1" x14ac:dyDescent="0.25">
      <c r="A356" s="53" t="s">
        <v>35</v>
      </c>
      <c r="B356" s="320" t="s">
        <v>659</v>
      </c>
      <c r="C356" s="268"/>
      <c r="D356" s="268"/>
      <c r="E356" s="268"/>
      <c r="F356" s="268"/>
      <c r="G356" s="268"/>
      <c r="H356" s="268"/>
      <c r="I356" s="268"/>
      <c r="J356" s="52"/>
      <c r="L356" s="56">
        <f>'S1 - Human-wildlife management'!$L$10</f>
        <v>0</v>
      </c>
      <c r="M356" s="57">
        <f t="array" ref="M356">NPV(L356,'S1 - Human-wildlife management'!Q162:AT162)</f>
        <v>14862000</v>
      </c>
      <c r="O356" s="58"/>
    </row>
    <row r="357" spans="1:46" ht="15.75" customHeight="1" x14ac:dyDescent="0.25">
      <c r="A357" s="53" t="s">
        <v>36</v>
      </c>
      <c r="B357" s="277" t="s">
        <v>660</v>
      </c>
      <c r="C357" s="268"/>
      <c r="D357" s="268"/>
      <c r="E357" s="268"/>
      <c r="F357" s="268"/>
      <c r="G357" s="268"/>
      <c r="H357" s="268"/>
      <c r="I357" s="268"/>
      <c r="J357" s="52"/>
      <c r="L357" s="56">
        <f>'S1 - Human-wildlife management'!$L$11</f>
        <v>0.03</v>
      </c>
      <c r="M357" s="57">
        <f t="array" ref="M357">NPV(L357,'S1 - Human-wildlife management'!Q162:AT162)</f>
        <v>10275705.800722821</v>
      </c>
    </row>
    <row r="358" spans="1:46" ht="14.25" customHeight="1" x14ac:dyDescent="0.25">
      <c r="A358" s="59"/>
      <c r="B358" s="60"/>
      <c r="C358" s="60"/>
      <c r="D358" s="60"/>
      <c r="E358" s="60"/>
      <c r="F358" s="61"/>
      <c r="G358" s="62"/>
      <c r="H358" s="63"/>
      <c r="I358" s="63"/>
      <c r="J358" s="64"/>
      <c r="L358" s="65">
        <f>'S1 - Human-wildlife management'!$L$12</f>
        <v>7.0000000000000007E-2</v>
      </c>
      <c r="M358" s="66">
        <f t="array" ref="M358">NPV(L358,'S1 - Human-wildlife management'!Q162:AT162)</f>
        <v>6871728.038523945</v>
      </c>
    </row>
    <row r="359" spans="1:46" ht="14.25" customHeight="1" x14ac:dyDescent="0.25">
      <c r="A359" s="67"/>
      <c r="B359" s="48"/>
      <c r="C359" s="48"/>
      <c r="D359" s="48"/>
      <c r="E359" s="48"/>
      <c r="F359" s="50"/>
      <c r="G359" s="68"/>
    </row>
    <row r="360" spans="1:46" ht="14.25" customHeight="1" x14ac:dyDescent="0.25">
      <c r="A360" s="67"/>
      <c r="B360" s="48"/>
      <c r="C360" s="48"/>
      <c r="D360" s="48"/>
      <c r="E360" s="48"/>
      <c r="F360" s="50"/>
      <c r="G360" s="68"/>
      <c r="H360" s="69"/>
      <c r="I360" s="70"/>
      <c r="J360" s="71"/>
      <c r="K360" s="71"/>
    </row>
    <row r="361" spans="1:46" ht="15.75" customHeight="1" x14ac:dyDescent="0.25">
      <c r="A361" s="72" t="s">
        <v>37</v>
      </c>
      <c r="B361" s="73">
        <v>0.7</v>
      </c>
      <c r="C361" s="74"/>
      <c r="D361" s="74"/>
      <c r="E361" s="74"/>
      <c r="F361" s="75"/>
      <c r="H361" s="69"/>
      <c r="I361" s="70"/>
      <c r="J361" s="71"/>
      <c r="K361" s="71"/>
    </row>
    <row r="362" spans="1:46" ht="15" customHeight="1" x14ac:dyDescent="0.25">
      <c r="A362" s="76" t="s">
        <v>39</v>
      </c>
      <c r="B362" s="77">
        <v>0.5</v>
      </c>
      <c r="C362" s="44"/>
      <c r="D362" s="44"/>
      <c r="E362" s="44"/>
      <c r="F362" s="78"/>
      <c r="H362" s="69"/>
      <c r="I362" s="79"/>
      <c r="J362" s="58"/>
      <c r="K362" s="58"/>
      <c r="L362" s="80"/>
      <c r="M362" s="80"/>
      <c r="N362" s="80"/>
      <c r="O362" s="80"/>
    </row>
    <row r="363" spans="1:46" ht="14.25" customHeight="1" x14ac:dyDescent="0.25">
      <c r="A363" s="81" t="s">
        <v>41</v>
      </c>
      <c r="B363" s="82">
        <f>B361*B362</f>
        <v>0.35</v>
      </c>
      <c r="C363" s="83"/>
      <c r="D363" s="84"/>
      <c r="E363" s="84"/>
      <c r="F363" s="64"/>
      <c r="H363" s="69"/>
      <c r="I363" s="85"/>
      <c r="J363" s="86"/>
      <c r="K363" s="86"/>
    </row>
    <row r="364" spans="1:46" ht="14.25" customHeight="1" x14ac:dyDescent="0.25">
      <c r="H364" s="69"/>
      <c r="I364" s="85"/>
      <c r="J364" s="86"/>
      <c r="K364" s="86"/>
      <c r="L364" s="87"/>
      <c r="P364" s="88" t="s">
        <v>42</v>
      </c>
    </row>
    <row r="365" spans="1:46" ht="14.25" customHeight="1" x14ac:dyDescent="0.25">
      <c r="C365" s="33"/>
      <c r="D365" s="89"/>
      <c r="E365" s="89"/>
      <c r="L365" s="87"/>
      <c r="P365" s="88"/>
      <c r="Q365" s="267" t="s">
        <v>43</v>
      </c>
      <c r="R365" s="268"/>
      <c r="S365" s="268"/>
      <c r="T365" s="268"/>
      <c r="U365" s="268"/>
      <c r="V365" s="268"/>
      <c r="W365" s="268"/>
      <c r="X365" s="268"/>
      <c r="Y365" s="268"/>
      <c r="Z365" s="268"/>
      <c r="AA365" s="268"/>
      <c r="AB365" s="268"/>
      <c r="AC365" s="268"/>
      <c r="AD365" s="268"/>
      <c r="AE365" s="268"/>
      <c r="AF365" s="268"/>
      <c r="AG365" s="268"/>
      <c r="AH365" s="268"/>
      <c r="AI365" s="268"/>
      <c r="AJ365" s="268"/>
      <c r="AK365" s="268"/>
      <c r="AL365" s="268"/>
      <c r="AM365" s="268"/>
      <c r="AN365" s="268"/>
      <c r="AO365" s="268"/>
      <c r="AP365" s="268"/>
      <c r="AQ365" s="268"/>
      <c r="AR365" s="268"/>
      <c r="AS365" s="268"/>
      <c r="AT365" s="268"/>
    </row>
    <row r="366" spans="1:46" ht="14.25" customHeight="1" x14ac:dyDescent="0.25">
      <c r="A366" s="90" t="s">
        <v>44</v>
      </c>
      <c r="B366" s="91" t="s">
        <v>45</v>
      </c>
      <c r="C366" s="91" t="s">
        <v>16</v>
      </c>
      <c r="D366" s="92" t="s">
        <v>17</v>
      </c>
      <c r="E366" s="92" t="s">
        <v>46</v>
      </c>
      <c r="F366" s="91" t="s">
        <v>47</v>
      </c>
      <c r="G366" s="91" t="s">
        <v>48</v>
      </c>
      <c r="H366" s="93" t="s">
        <v>18</v>
      </c>
      <c r="I366" s="92" t="s">
        <v>19</v>
      </c>
      <c r="J366" s="92" t="s">
        <v>49</v>
      </c>
      <c r="K366" s="92" t="s">
        <v>50</v>
      </c>
      <c r="L366" s="259" t="s">
        <v>20</v>
      </c>
      <c r="M366" s="260"/>
      <c r="N366" s="261"/>
      <c r="Q366" s="94">
        <v>1</v>
      </c>
      <c r="R366" s="94">
        <v>2</v>
      </c>
      <c r="S366" s="94">
        <v>3</v>
      </c>
      <c r="T366" s="94">
        <v>4</v>
      </c>
      <c r="U366" s="94">
        <v>5</v>
      </c>
      <c r="V366" s="94">
        <v>6</v>
      </c>
      <c r="W366" s="94">
        <v>7</v>
      </c>
      <c r="X366" s="94">
        <v>8</v>
      </c>
      <c r="Y366" s="94">
        <v>9</v>
      </c>
      <c r="Z366" s="94">
        <v>10</v>
      </c>
      <c r="AA366" s="94">
        <v>11</v>
      </c>
      <c r="AB366" s="94">
        <v>12</v>
      </c>
      <c r="AC366" s="94">
        <v>13</v>
      </c>
      <c r="AD366" s="94">
        <v>14</v>
      </c>
      <c r="AE366" s="94">
        <v>15</v>
      </c>
      <c r="AF366" s="94">
        <v>16</v>
      </c>
      <c r="AG366" s="94">
        <v>17</v>
      </c>
      <c r="AH366" s="94">
        <v>18</v>
      </c>
      <c r="AI366" s="94">
        <v>19</v>
      </c>
      <c r="AJ366" s="94">
        <v>20</v>
      </c>
      <c r="AK366" s="94">
        <v>21</v>
      </c>
      <c r="AL366" s="94">
        <v>22</v>
      </c>
      <c r="AM366" s="94">
        <v>23</v>
      </c>
      <c r="AN366" s="94">
        <v>24</v>
      </c>
      <c r="AO366" s="94">
        <v>25</v>
      </c>
      <c r="AP366" s="94">
        <v>26</v>
      </c>
      <c r="AQ366" s="94">
        <v>27</v>
      </c>
      <c r="AR366" s="94">
        <v>28</v>
      </c>
      <c r="AS366" s="94">
        <v>29</v>
      </c>
      <c r="AT366" s="94">
        <v>30</v>
      </c>
    </row>
    <row r="367" spans="1:46" ht="63" customHeight="1" x14ac:dyDescent="0.25">
      <c r="A367" s="95" t="s">
        <v>0</v>
      </c>
      <c r="B367" s="106" t="s">
        <v>158</v>
      </c>
      <c r="C367" s="107" t="s">
        <v>141</v>
      </c>
      <c r="D367" s="108">
        <v>0.5</v>
      </c>
      <c r="E367" s="109">
        <v>65000</v>
      </c>
      <c r="F367" s="110"/>
      <c r="G367" s="110"/>
      <c r="H367" s="111">
        <f>(D367*E367)*1.2</f>
        <v>39000</v>
      </c>
      <c r="I367" s="112">
        <v>1</v>
      </c>
      <c r="J367" s="112">
        <v>3</v>
      </c>
      <c r="K367" s="112">
        <v>1</v>
      </c>
      <c r="L367" s="250" t="s">
        <v>661</v>
      </c>
      <c r="M367" s="251"/>
      <c r="N367" s="252"/>
      <c r="P367" s="248" t="s">
        <v>51</v>
      </c>
      <c r="Q367" s="103">
        <f>IF('S1 - Human-wildlife management'!Q$32&lt;$I367,0,IF('S1 - Human-wildlife management'!Q$32=$I367,$H367,IF('S1 - Human-wildlife management'!Q$32&gt;((($J367-1)*$K367)+$I367),0,IF(ROUND(('S1 - Human-wildlife management'!Q$32-$I367)/$K367,0)=ROUND(('S1 - Human-wildlife management'!Q$32-$I367)/$K367,1),$H367,0))))</f>
        <v>39000</v>
      </c>
      <c r="R367" s="103">
        <f>IF('S1 - Human-wildlife management'!R$32&lt;$I367,0,IF('S1 - Human-wildlife management'!R$32=$I367,$H367,IF('S1 - Human-wildlife management'!R$32&gt;((($J367-1)*$K367)+$I367),0,IF(ROUND(('S1 - Human-wildlife management'!R$32-$I367)/$K367,0)=ROUND(('S1 - Human-wildlife management'!R$32-$I367)/$K367,1),$H367,0))))</f>
        <v>39000</v>
      </c>
      <c r="S367" s="103">
        <f>IF('S1 - Human-wildlife management'!S$32&lt;$I367,0,IF('S1 - Human-wildlife management'!S$32=$I367,$H367,IF('S1 - Human-wildlife management'!S$32&gt;((($J367-1)*$K367)+$I367),0,IF(ROUND(('S1 - Human-wildlife management'!S$32-$I367)/$K367,0)=ROUND(('S1 - Human-wildlife management'!S$32-$I367)/$K367,1),$H367,0))))</f>
        <v>39000</v>
      </c>
      <c r="T367" s="104">
        <f>IF('S1 - Human-wildlife management'!T$32&lt;$I367,0,IF('S1 - Human-wildlife management'!T$32=$I367,$H367,IF('S1 - Human-wildlife management'!T$32&gt;((($J367-1)*$K367)+$I367),0,IF(ROUND(('S1 - Human-wildlife management'!T$32-$I367)/$K367,0)=ROUND(('S1 - Human-wildlife management'!T$32-$I367)/$K367,1),$H367,0))))</f>
        <v>0</v>
      </c>
      <c r="U367" s="104">
        <f>IF('S1 - Human-wildlife management'!U$32&lt;$I367,0,IF('S1 - Human-wildlife management'!U$32=$I367,$H367,IF('S1 - Human-wildlife management'!U$32&gt;((($J367-1)*$K367)+$I367),0,IF(ROUND(('S1 - Human-wildlife management'!U$32-$I367)/$K367,0)=ROUND(('S1 - Human-wildlife management'!U$32-$I367)/$K367,1),$H367,0))))</f>
        <v>0</v>
      </c>
      <c r="V367" s="104">
        <f>IF('S1 - Human-wildlife management'!V$32&lt;$I367,0,IF('S1 - Human-wildlife management'!V$32=$I367,$H367,IF('S1 - Human-wildlife management'!V$32&gt;((($J367-1)*$K367)+$I367),0,IF(ROUND(('S1 - Human-wildlife management'!V$32-$I367)/$K367,0)=ROUND(('S1 - Human-wildlife management'!V$32-$I367)/$K367,1),$H367,0))))</f>
        <v>0</v>
      </c>
      <c r="W367" s="104">
        <f>IF('S1 - Human-wildlife management'!W$32&lt;$I367,0,IF('S1 - Human-wildlife management'!W$32=$I367,$H367,IF('S1 - Human-wildlife management'!W$32&gt;((($J367-1)*$K367)+$I367),0,IF(ROUND(('S1 - Human-wildlife management'!W$32-$I367)/$K367,0)=ROUND(('S1 - Human-wildlife management'!W$32-$I367)/$K367,1),$H367,0))))</f>
        <v>0</v>
      </c>
      <c r="X367" s="104">
        <f>IF('S1 - Human-wildlife management'!X$32&lt;$I367,0,IF('S1 - Human-wildlife management'!X$32=$I367,$H367,IF('S1 - Human-wildlife management'!X$32&gt;((($J367-1)*$K367)+$I367),0,IF(ROUND(('S1 - Human-wildlife management'!X$32-$I367)/$K367,0)=ROUND(('S1 - Human-wildlife management'!X$32-$I367)/$K367,1),$H367,0))))</f>
        <v>0</v>
      </c>
      <c r="Y367" s="104">
        <f>IF('S1 - Human-wildlife management'!Y$32&lt;$I367,0,IF('S1 - Human-wildlife management'!Y$32=$I367,$H367,IF('S1 - Human-wildlife management'!Y$32&gt;((($J367-1)*$K367)+$I367),0,IF(ROUND(('S1 - Human-wildlife management'!Y$32-$I367)/$K367,0)=ROUND(('S1 - Human-wildlife management'!Y$32-$I367)/$K367,1),$H367,0))))</f>
        <v>0</v>
      </c>
      <c r="Z367" s="104">
        <f>IF('S1 - Human-wildlife management'!Z$32&lt;$I367,0,IF('S1 - Human-wildlife management'!Z$32=$I367,$H367,IF('S1 - Human-wildlife management'!Z$32&gt;((($J367-1)*$K367)+$I367),0,IF(ROUND(('S1 - Human-wildlife management'!Z$32-$I367)/$K367,0)=ROUND(('S1 - Human-wildlife management'!Z$32-$I367)/$K367,1),$H367,0))))</f>
        <v>0</v>
      </c>
      <c r="AA367" s="104">
        <f>IF('S1 - Human-wildlife management'!AA$32&lt;$I367,0,IF('S1 - Human-wildlife management'!AA$32=$I367,$H367,IF('S1 - Human-wildlife management'!AA$32&gt;((($J367-1)*$K367)+$I367),0,IF(ROUND(('S1 - Human-wildlife management'!AA$32-$I367)/$K367,0)=ROUND(('S1 - Human-wildlife management'!AA$32-$I367)/$K367,1),$H367,0))))</f>
        <v>0</v>
      </c>
      <c r="AB367" s="104">
        <f>IF('S1 - Human-wildlife management'!AB$32&lt;$I367,0,IF('S1 - Human-wildlife management'!AB$32=$I367,$H367,IF('S1 - Human-wildlife management'!AB$32&gt;((($J367-1)*$K367)+$I367),0,IF(ROUND(('S1 - Human-wildlife management'!AB$32-$I367)/$K367,0)=ROUND(('S1 - Human-wildlife management'!AB$32-$I367)/$K367,1),$H367,0))))</f>
        <v>0</v>
      </c>
      <c r="AC367" s="104">
        <f>IF('S1 - Human-wildlife management'!AC$32&lt;$I367,0,IF('S1 - Human-wildlife management'!AC$32=$I367,$H367,IF('S1 - Human-wildlife management'!AC$32&gt;((($J367-1)*$K367)+$I367),0,IF(ROUND(('S1 - Human-wildlife management'!AC$32-$I367)/$K367,0)=ROUND(('S1 - Human-wildlife management'!AC$32-$I367)/$K367,1),$H367,0))))</f>
        <v>0</v>
      </c>
      <c r="AD367" s="104">
        <f>IF('S1 - Human-wildlife management'!AD$32&lt;$I367,0,IF('S1 - Human-wildlife management'!AD$32=$I367,$H367,IF('S1 - Human-wildlife management'!AD$32&gt;((($J367-1)*$K367)+$I367),0,IF(ROUND(('S1 - Human-wildlife management'!AD$32-$I367)/$K367,0)=ROUND(('S1 - Human-wildlife management'!AD$32-$I367)/$K367,1),$H367,0))))</f>
        <v>0</v>
      </c>
      <c r="AE367" s="104">
        <f>IF('S1 - Human-wildlife management'!AE$32&lt;$I367,0,IF('S1 - Human-wildlife management'!AE$32=$I367,$H367,IF('S1 - Human-wildlife management'!AE$32&gt;((($J367-1)*$K367)+$I367),0,IF(ROUND(('S1 - Human-wildlife management'!AE$32-$I367)/$K367,0)=ROUND(('S1 - Human-wildlife management'!AE$32-$I367)/$K367,1),$H367,0))))</f>
        <v>0</v>
      </c>
      <c r="AF367" s="104">
        <f>IF('S1 - Human-wildlife management'!AF$32&lt;$I367,0,IF('S1 - Human-wildlife management'!AF$32=$I367,$H367,IF('S1 - Human-wildlife management'!AF$32&gt;((($J367-1)*$K367)+$I367),0,IF(ROUND(('S1 - Human-wildlife management'!AF$32-$I367)/$K367,0)=ROUND(('S1 - Human-wildlife management'!AF$32-$I367)/$K367,1),$H367,0))))</f>
        <v>0</v>
      </c>
      <c r="AG367" s="104">
        <f>IF('S1 - Human-wildlife management'!AG$32&lt;$I367,0,IF('S1 - Human-wildlife management'!AG$32=$I367,$H367,IF('S1 - Human-wildlife management'!AG$32&gt;((($J367-1)*$K367)+$I367),0,IF(ROUND(('S1 - Human-wildlife management'!AG$32-$I367)/$K367,0)=ROUND(('S1 - Human-wildlife management'!AG$32-$I367)/$K367,1),$H367,0))))</f>
        <v>0</v>
      </c>
      <c r="AH367" s="104">
        <f>IF('S1 - Human-wildlife management'!AH$32&lt;$I367,0,IF('S1 - Human-wildlife management'!AH$32=$I367,$H367,IF('S1 - Human-wildlife management'!AH$32&gt;((($J367-1)*$K367)+$I367),0,IF(ROUND(('S1 - Human-wildlife management'!AH$32-$I367)/$K367,0)=ROUND(('S1 - Human-wildlife management'!AH$32-$I367)/$K367,1),$H367,0))))</f>
        <v>0</v>
      </c>
      <c r="AI367" s="104">
        <f>IF('S1 - Human-wildlife management'!AI$32&lt;$I367,0,IF('S1 - Human-wildlife management'!AI$32=$I367,$H367,IF('S1 - Human-wildlife management'!AI$32&gt;((($J367-1)*$K367)+$I367),0,IF(ROUND(('S1 - Human-wildlife management'!AI$32-$I367)/$K367,0)=ROUND(('S1 - Human-wildlife management'!AI$32-$I367)/$K367,1),$H367,0))))</f>
        <v>0</v>
      </c>
      <c r="AJ367" s="104">
        <f>IF('S1 - Human-wildlife management'!AJ$32&lt;$I367,0,IF('S1 - Human-wildlife management'!AJ$32=$I367,$H367,IF('S1 - Human-wildlife management'!AJ$32&gt;((($J367-1)*$K367)+$I367),0,IF(ROUND(('S1 - Human-wildlife management'!AJ$32-$I367)/$K367,0)=ROUND(('S1 - Human-wildlife management'!AJ$32-$I367)/$K367,1),$H367,0))))</f>
        <v>0</v>
      </c>
      <c r="AK367" s="104">
        <f>IF('S1 - Human-wildlife management'!AK$32&lt;$I367,0,IF('S1 - Human-wildlife management'!AK$32=$I367,$H367,IF('S1 - Human-wildlife management'!AK$32&gt;((($J367-1)*$K367)+$I367),0,IF(ROUND(('S1 - Human-wildlife management'!AK$32-$I367)/$K367,0)=ROUND(('S1 - Human-wildlife management'!AK$32-$I367)/$K367,1),$H367,0))))</f>
        <v>0</v>
      </c>
      <c r="AL367" s="104">
        <f>IF('S1 - Human-wildlife management'!AL$32&lt;$I367,0,IF('S1 - Human-wildlife management'!AL$32=$I367,$H367,IF('S1 - Human-wildlife management'!AL$32&gt;((($J367-1)*$K367)+$I367),0,IF(ROUND(('S1 - Human-wildlife management'!AL$32-$I367)/$K367,0)=ROUND(('S1 - Human-wildlife management'!AL$32-$I367)/$K367,1),$H367,0))))</f>
        <v>0</v>
      </c>
      <c r="AM367" s="104">
        <f>IF('S1 - Human-wildlife management'!AM$32&lt;$I367,0,IF('S1 - Human-wildlife management'!AM$32=$I367,$H367,IF('S1 - Human-wildlife management'!AM$32&gt;((($J367-1)*$K367)+$I367),0,IF(ROUND(('S1 - Human-wildlife management'!AM$32-$I367)/$K367,0)=ROUND(('S1 - Human-wildlife management'!AM$32-$I367)/$K367,1),$H367,0))))</f>
        <v>0</v>
      </c>
      <c r="AN367" s="104">
        <f>IF('S1 - Human-wildlife management'!AN$32&lt;$I367,0,IF('S1 - Human-wildlife management'!AN$32=$I367,$H367,IF('S1 - Human-wildlife management'!AN$32&gt;((($J367-1)*$K367)+$I367),0,IF(ROUND(('S1 - Human-wildlife management'!AN$32-$I367)/$K367,0)=ROUND(('S1 - Human-wildlife management'!AN$32-$I367)/$K367,1),$H367,0))))</f>
        <v>0</v>
      </c>
      <c r="AO367" s="104">
        <f>IF('S1 - Human-wildlife management'!AO$32&lt;$I367,0,IF('S1 - Human-wildlife management'!AO$32=$I367,$H367,IF('S1 - Human-wildlife management'!AO$32&gt;((($J367-1)*$K367)+$I367),0,IF(ROUND(('S1 - Human-wildlife management'!AO$32-$I367)/$K367,0)=ROUND(('S1 - Human-wildlife management'!AO$32-$I367)/$K367,1),$H367,0))))</f>
        <v>0</v>
      </c>
      <c r="AP367" s="104">
        <f>IF('S1 - Human-wildlife management'!AP$32&lt;$I367,0,IF('S1 - Human-wildlife management'!AP$32=$I367,$H367,IF('S1 - Human-wildlife management'!AP$32&gt;((($J367-1)*$K367)+$I367),0,IF(ROUND(('S1 - Human-wildlife management'!AP$32-$I367)/$K367,0)=ROUND(('S1 - Human-wildlife management'!AP$32-$I367)/$K367,1),$H367,0))))</f>
        <v>0</v>
      </c>
      <c r="AQ367" s="104">
        <f>IF('S1 - Human-wildlife management'!AQ$32&lt;$I367,0,IF('S1 - Human-wildlife management'!AQ$32=$I367,$H367,IF('S1 - Human-wildlife management'!AQ$32&gt;((($J367-1)*$K367)+$I367),0,IF(ROUND(('S1 - Human-wildlife management'!AQ$32-$I367)/$K367,0)=ROUND(('S1 - Human-wildlife management'!AQ$32-$I367)/$K367,1),$H367,0))))</f>
        <v>0</v>
      </c>
      <c r="AR367" s="104">
        <f>IF('S1 - Human-wildlife management'!AR$32&lt;$I367,0,IF('S1 - Human-wildlife management'!AR$32=$I367,$H367,IF('S1 - Human-wildlife management'!AR$32&gt;((($J367-1)*$K367)+$I367),0,IF(ROUND(('S1 - Human-wildlife management'!AR$32-$I367)/$K367,0)=ROUND(('S1 - Human-wildlife management'!AR$32-$I367)/$K367,1),$H367,0))))</f>
        <v>0</v>
      </c>
      <c r="AS367" s="104">
        <f>IF('S1 - Human-wildlife management'!AS$32&lt;$I367,0,IF('S1 - Human-wildlife management'!AS$32=$I367,$H367,IF('S1 - Human-wildlife management'!AS$32&gt;((($J367-1)*$K367)+$I367),0,IF(ROUND(('S1 - Human-wildlife management'!AS$32-$I367)/$K367,0)=ROUND(('S1 - Human-wildlife management'!AS$32-$I367)/$K367,1),$H367,0))))</f>
        <v>0</v>
      </c>
      <c r="AT367" s="104">
        <f>IF('S1 - Human-wildlife management'!AT$32&lt;$I367,0,IF('S1 - Human-wildlife management'!AT$32=$I367,$H367,IF('S1 - Human-wildlife management'!AT$32&gt;((($J367-1)*$K367)+$I367),0,IF(ROUND(('S1 - Human-wildlife management'!AT$32-$I367)/$K367,0)=ROUND(('S1 - Human-wildlife management'!AT$32-$I367)/$K367,1),$H367,0))))</f>
        <v>0</v>
      </c>
    </row>
    <row r="368" spans="1:46" ht="30" customHeight="1" x14ac:dyDescent="0.25">
      <c r="A368" s="105" t="s">
        <v>273</v>
      </c>
      <c r="B368" s="106" t="s">
        <v>652</v>
      </c>
      <c r="C368" s="107" t="s">
        <v>176</v>
      </c>
      <c r="D368" s="108">
        <v>1</v>
      </c>
      <c r="E368" s="109">
        <v>25000</v>
      </c>
      <c r="F368" s="113"/>
      <c r="G368" s="113"/>
      <c r="H368" s="111">
        <f>D368*E368</f>
        <v>25000</v>
      </c>
      <c r="I368" s="112">
        <v>1</v>
      </c>
      <c r="J368" s="112">
        <v>3</v>
      </c>
      <c r="K368" s="112">
        <v>1</v>
      </c>
      <c r="L368" s="250" t="s">
        <v>653</v>
      </c>
      <c r="M368" s="251"/>
      <c r="N368" s="252"/>
      <c r="P368" s="249"/>
      <c r="Q368" s="103">
        <f>IF('S1 - Human-wildlife management'!Q$32&lt;$I368,0,IF('S1 - Human-wildlife management'!Q$32=$I368,$H368,IF('S1 - Human-wildlife management'!Q$32&gt;((($J368-1)*$K368)+$I368),0,IF(ROUND(('S1 - Human-wildlife management'!Q$32-$I368)/$K368,0)=ROUND(('S1 - Human-wildlife management'!Q$32-$I368)/$K368,1),$H368,0))))</f>
        <v>25000</v>
      </c>
      <c r="R368" s="103">
        <f>IF('S1 - Human-wildlife management'!R$32&lt;$I368,0,IF('S1 - Human-wildlife management'!R$32=$I368,$H368,IF('S1 - Human-wildlife management'!R$32&gt;((($J368-1)*$K368)+$I368),0,IF(ROUND(('S1 - Human-wildlife management'!R$32-$I368)/$K368,0)=ROUND(('S1 - Human-wildlife management'!R$32-$I368)/$K368,1),$H368,0))))</f>
        <v>25000</v>
      </c>
      <c r="S368" s="103">
        <f>IF('S1 - Human-wildlife management'!S$32&lt;$I368,0,IF('S1 - Human-wildlife management'!S$32=$I368,$H368,IF('S1 - Human-wildlife management'!S$32&gt;((($J368-1)*$K368)+$I368),0,IF(ROUND(('S1 - Human-wildlife management'!S$32-$I368)/$K368,0)=ROUND(('S1 - Human-wildlife management'!S$32-$I368)/$K368,1),$H368,0))))</f>
        <v>25000</v>
      </c>
      <c r="T368" s="104">
        <f>IF('S1 - Human-wildlife management'!T$32&lt;$I368,0,IF('S1 - Human-wildlife management'!T$32=$I368,$H368,IF('S1 - Human-wildlife management'!T$32&gt;((($J368-1)*$K368)+$I368),0,IF(ROUND(('S1 - Human-wildlife management'!T$32-$I368)/$K368,0)=ROUND(('S1 - Human-wildlife management'!T$32-$I368)/$K368,1),$H368,0))))</f>
        <v>0</v>
      </c>
      <c r="U368" s="104">
        <f>IF('S1 - Human-wildlife management'!U$32&lt;$I368,0,IF('S1 - Human-wildlife management'!U$32=$I368,$H368,IF('S1 - Human-wildlife management'!U$32&gt;((($J368-1)*$K368)+$I368),0,IF(ROUND(('S1 - Human-wildlife management'!U$32-$I368)/$K368,0)=ROUND(('S1 - Human-wildlife management'!U$32-$I368)/$K368,1),$H368,0))))</f>
        <v>0</v>
      </c>
      <c r="V368" s="104">
        <f>IF('S1 - Human-wildlife management'!V$32&lt;$I368,0,IF('S1 - Human-wildlife management'!V$32=$I368,$H368,IF('S1 - Human-wildlife management'!V$32&gt;((($J368-1)*$K368)+$I368),0,IF(ROUND(('S1 - Human-wildlife management'!V$32-$I368)/$K368,0)=ROUND(('S1 - Human-wildlife management'!V$32-$I368)/$K368,1),$H368,0))))</f>
        <v>0</v>
      </c>
      <c r="W368" s="104">
        <f>IF('S1 - Human-wildlife management'!W$32&lt;$I368,0,IF('S1 - Human-wildlife management'!W$32=$I368,$H368,IF('S1 - Human-wildlife management'!W$32&gt;((($J368-1)*$K368)+$I368),0,IF(ROUND(('S1 - Human-wildlife management'!W$32-$I368)/$K368,0)=ROUND(('S1 - Human-wildlife management'!W$32-$I368)/$K368,1),$H368,0))))</f>
        <v>0</v>
      </c>
      <c r="X368" s="104">
        <f>IF('S1 - Human-wildlife management'!X$32&lt;$I368,0,IF('S1 - Human-wildlife management'!X$32=$I368,$H368,IF('S1 - Human-wildlife management'!X$32&gt;((($J368-1)*$K368)+$I368),0,IF(ROUND(('S1 - Human-wildlife management'!X$32-$I368)/$K368,0)=ROUND(('S1 - Human-wildlife management'!X$32-$I368)/$K368,1),$H368,0))))</f>
        <v>0</v>
      </c>
      <c r="Y368" s="104">
        <f>IF('S1 - Human-wildlife management'!Y$32&lt;$I368,0,IF('S1 - Human-wildlife management'!Y$32=$I368,$H368,IF('S1 - Human-wildlife management'!Y$32&gt;((($J368-1)*$K368)+$I368),0,IF(ROUND(('S1 - Human-wildlife management'!Y$32-$I368)/$K368,0)=ROUND(('S1 - Human-wildlife management'!Y$32-$I368)/$K368,1),$H368,0))))</f>
        <v>0</v>
      </c>
      <c r="Z368" s="104">
        <f>IF('S1 - Human-wildlife management'!Z$32&lt;$I368,0,IF('S1 - Human-wildlife management'!Z$32=$I368,$H368,IF('S1 - Human-wildlife management'!Z$32&gt;((($J368-1)*$K368)+$I368),0,IF(ROUND(('S1 - Human-wildlife management'!Z$32-$I368)/$K368,0)=ROUND(('S1 - Human-wildlife management'!Z$32-$I368)/$K368,1),$H368,0))))</f>
        <v>0</v>
      </c>
      <c r="AA368" s="104">
        <f>IF('S1 - Human-wildlife management'!AA$32&lt;$I368,0,IF('S1 - Human-wildlife management'!AA$32=$I368,$H368,IF('S1 - Human-wildlife management'!AA$32&gt;((($J368-1)*$K368)+$I368),0,IF(ROUND(('S1 - Human-wildlife management'!AA$32-$I368)/$K368,0)=ROUND(('S1 - Human-wildlife management'!AA$32-$I368)/$K368,1),$H368,0))))</f>
        <v>0</v>
      </c>
      <c r="AB368" s="104">
        <f>IF('S1 - Human-wildlife management'!AB$32&lt;$I368,0,IF('S1 - Human-wildlife management'!AB$32=$I368,$H368,IF('S1 - Human-wildlife management'!AB$32&gt;((($J368-1)*$K368)+$I368),0,IF(ROUND(('S1 - Human-wildlife management'!AB$32-$I368)/$K368,0)=ROUND(('S1 - Human-wildlife management'!AB$32-$I368)/$K368,1),$H368,0))))</f>
        <v>0</v>
      </c>
      <c r="AC368" s="104">
        <f>IF('S1 - Human-wildlife management'!AC$32&lt;$I368,0,IF('S1 - Human-wildlife management'!AC$32=$I368,$H368,IF('S1 - Human-wildlife management'!AC$32&gt;((($J368-1)*$K368)+$I368),0,IF(ROUND(('S1 - Human-wildlife management'!AC$32-$I368)/$K368,0)=ROUND(('S1 - Human-wildlife management'!AC$32-$I368)/$K368,1),$H368,0))))</f>
        <v>0</v>
      </c>
      <c r="AD368" s="104">
        <f>IF('S1 - Human-wildlife management'!AD$32&lt;$I368,0,IF('S1 - Human-wildlife management'!AD$32=$I368,$H368,IF('S1 - Human-wildlife management'!AD$32&gt;((($J368-1)*$K368)+$I368),0,IF(ROUND(('S1 - Human-wildlife management'!AD$32-$I368)/$K368,0)=ROUND(('S1 - Human-wildlife management'!AD$32-$I368)/$K368,1),$H368,0))))</f>
        <v>0</v>
      </c>
      <c r="AE368" s="104">
        <f>IF('S1 - Human-wildlife management'!AE$32&lt;$I368,0,IF('S1 - Human-wildlife management'!AE$32=$I368,$H368,IF('S1 - Human-wildlife management'!AE$32&gt;((($J368-1)*$K368)+$I368),0,IF(ROUND(('S1 - Human-wildlife management'!AE$32-$I368)/$K368,0)=ROUND(('S1 - Human-wildlife management'!AE$32-$I368)/$K368,1),$H368,0))))</f>
        <v>0</v>
      </c>
      <c r="AF368" s="104">
        <f>IF('S1 - Human-wildlife management'!AF$32&lt;$I368,0,IF('S1 - Human-wildlife management'!AF$32=$I368,$H368,IF('S1 - Human-wildlife management'!AF$32&gt;((($J368-1)*$K368)+$I368),0,IF(ROUND(('S1 - Human-wildlife management'!AF$32-$I368)/$K368,0)=ROUND(('S1 - Human-wildlife management'!AF$32-$I368)/$K368,1),$H368,0))))</f>
        <v>0</v>
      </c>
      <c r="AG368" s="104">
        <f>IF('S1 - Human-wildlife management'!AG$32&lt;$I368,0,IF('S1 - Human-wildlife management'!AG$32=$I368,$H368,IF('S1 - Human-wildlife management'!AG$32&gt;((($J368-1)*$K368)+$I368),0,IF(ROUND(('S1 - Human-wildlife management'!AG$32-$I368)/$K368,0)=ROUND(('S1 - Human-wildlife management'!AG$32-$I368)/$K368,1),$H368,0))))</f>
        <v>0</v>
      </c>
      <c r="AH368" s="104">
        <f>IF('S1 - Human-wildlife management'!AH$32&lt;$I368,0,IF('S1 - Human-wildlife management'!AH$32=$I368,$H368,IF('S1 - Human-wildlife management'!AH$32&gt;((($J368-1)*$K368)+$I368),0,IF(ROUND(('S1 - Human-wildlife management'!AH$32-$I368)/$K368,0)=ROUND(('S1 - Human-wildlife management'!AH$32-$I368)/$K368,1),$H368,0))))</f>
        <v>0</v>
      </c>
      <c r="AI368" s="104">
        <f>IF('S1 - Human-wildlife management'!AI$32&lt;$I368,0,IF('S1 - Human-wildlife management'!AI$32=$I368,$H368,IF('S1 - Human-wildlife management'!AI$32&gt;((($J368-1)*$K368)+$I368),0,IF(ROUND(('S1 - Human-wildlife management'!AI$32-$I368)/$K368,0)=ROUND(('S1 - Human-wildlife management'!AI$32-$I368)/$K368,1),$H368,0))))</f>
        <v>0</v>
      </c>
      <c r="AJ368" s="104">
        <f>IF('S1 - Human-wildlife management'!AJ$32&lt;$I368,0,IF('S1 - Human-wildlife management'!AJ$32=$I368,$H368,IF('S1 - Human-wildlife management'!AJ$32&gt;((($J368-1)*$K368)+$I368),0,IF(ROUND(('S1 - Human-wildlife management'!AJ$32-$I368)/$K368,0)=ROUND(('S1 - Human-wildlife management'!AJ$32-$I368)/$K368,1),$H368,0))))</f>
        <v>0</v>
      </c>
      <c r="AK368" s="104">
        <f>IF('S1 - Human-wildlife management'!AK$32&lt;$I368,0,IF('S1 - Human-wildlife management'!AK$32=$I368,$H368,IF('S1 - Human-wildlife management'!AK$32&gt;((($J368-1)*$K368)+$I368),0,IF(ROUND(('S1 - Human-wildlife management'!AK$32-$I368)/$K368,0)=ROUND(('S1 - Human-wildlife management'!AK$32-$I368)/$K368,1),$H368,0))))</f>
        <v>0</v>
      </c>
      <c r="AL368" s="104">
        <f>IF('S1 - Human-wildlife management'!AL$32&lt;$I368,0,IF('S1 - Human-wildlife management'!AL$32=$I368,$H368,IF('S1 - Human-wildlife management'!AL$32&gt;((($J368-1)*$K368)+$I368),0,IF(ROUND(('S1 - Human-wildlife management'!AL$32-$I368)/$K368,0)=ROUND(('S1 - Human-wildlife management'!AL$32-$I368)/$K368,1),$H368,0))))</f>
        <v>0</v>
      </c>
      <c r="AM368" s="104">
        <f>IF('S1 - Human-wildlife management'!AM$32&lt;$I368,0,IF('S1 - Human-wildlife management'!AM$32=$I368,$H368,IF('S1 - Human-wildlife management'!AM$32&gt;((($J368-1)*$K368)+$I368),0,IF(ROUND(('S1 - Human-wildlife management'!AM$32-$I368)/$K368,0)=ROUND(('S1 - Human-wildlife management'!AM$32-$I368)/$K368,1),$H368,0))))</f>
        <v>0</v>
      </c>
      <c r="AN368" s="104">
        <f>IF('S1 - Human-wildlife management'!AN$32&lt;$I368,0,IF('S1 - Human-wildlife management'!AN$32=$I368,$H368,IF('S1 - Human-wildlife management'!AN$32&gt;((($J368-1)*$K368)+$I368),0,IF(ROUND(('S1 - Human-wildlife management'!AN$32-$I368)/$K368,0)=ROUND(('S1 - Human-wildlife management'!AN$32-$I368)/$K368,1),$H368,0))))</f>
        <v>0</v>
      </c>
      <c r="AO368" s="104">
        <f>IF('S1 - Human-wildlife management'!AO$32&lt;$I368,0,IF('S1 - Human-wildlife management'!AO$32=$I368,$H368,IF('S1 - Human-wildlife management'!AO$32&gt;((($J368-1)*$K368)+$I368),0,IF(ROUND(('S1 - Human-wildlife management'!AO$32-$I368)/$K368,0)=ROUND(('S1 - Human-wildlife management'!AO$32-$I368)/$K368,1),$H368,0))))</f>
        <v>0</v>
      </c>
      <c r="AP368" s="104">
        <f>IF('S1 - Human-wildlife management'!AP$32&lt;$I368,0,IF('S1 - Human-wildlife management'!AP$32=$I368,$H368,IF('S1 - Human-wildlife management'!AP$32&gt;((($J368-1)*$K368)+$I368),0,IF(ROUND(('S1 - Human-wildlife management'!AP$32-$I368)/$K368,0)=ROUND(('S1 - Human-wildlife management'!AP$32-$I368)/$K368,1),$H368,0))))</f>
        <v>0</v>
      </c>
      <c r="AQ368" s="104">
        <f>IF('S1 - Human-wildlife management'!AQ$32&lt;$I368,0,IF('S1 - Human-wildlife management'!AQ$32=$I368,$H368,IF('S1 - Human-wildlife management'!AQ$32&gt;((($J368-1)*$K368)+$I368),0,IF(ROUND(('S1 - Human-wildlife management'!AQ$32-$I368)/$K368,0)=ROUND(('S1 - Human-wildlife management'!AQ$32-$I368)/$K368,1),$H368,0))))</f>
        <v>0</v>
      </c>
      <c r="AR368" s="104">
        <f>IF('S1 - Human-wildlife management'!AR$32&lt;$I368,0,IF('S1 - Human-wildlife management'!AR$32=$I368,$H368,IF('S1 - Human-wildlife management'!AR$32&gt;((($J368-1)*$K368)+$I368),0,IF(ROUND(('S1 - Human-wildlife management'!AR$32-$I368)/$K368,0)=ROUND(('S1 - Human-wildlife management'!AR$32-$I368)/$K368,1),$H368,0))))</f>
        <v>0</v>
      </c>
      <c r="AS368" s="104">
        <f>IF('S1 - Human-wildlife management'!AS$32&lt;$I368,0,IF('S1 - Human-wildlife management'!AS$32=$I368,$H368,IF('S1 - Human-wildlife management'!AS$32&gt;((($J368-1)*$K368)+$I368),0,IF(ROUND(('S1 - Human-wildlife management'!AS$32-$I368)/$K368,0)=ROUND(('S1 - Human-wildlife management'!AS$32-$I368)/$K368,1),$H368,0))))</f>
        <v>0</v>
      </c>
      <c r="AT368" s="104">
        <f>IF('S1 - Human-wildlife management'!AT$32&lt;$I368,0,IF('S1 - Human-wildlife management'!AT$32=$I368,$H368,IF('S1 - Human-wildlife management'!AT$32&gt;((($J368-1)*$K368)+$I368),0,IF(ROUND(('S1 - Human-wildlife management'!AT$32-$I368)/$K368,0)=ROUND(('S1 - Human-wildlife management'!AT$32-$I368)/$K368,1),$H368,0))))</f>
        <v>0</v>
      </c>
    </row>
    <row r="369" spans="1:46" ht="60" customHeight="1" x14ac:dyDescent="0.25">
      <c r="A369" s="95" t="s">
        <v>0</v>
      </c>
      <c r="B369" s="96" t="s">
        <v>4</v>
      </c>
      <c r="C369" s="97" t="s">
        <v>7</v>
      </c>
      <c r="D369" s="98">
        <v>1</v>
      </c>
      <c r="E369" s="99">
        <v>65000</v>
      </c>
      <c r="F369" s="100"/>
      <c r="G369" s="100"/>
      <c r="H369" s="111">
        <f>(D369*E369)*1.2</f>
        <v>78000</v>
      </c>
      <c r="I369" s="102">
        <v>1</v>
      </c>
      <c r="J369" s="102">
        <v>15</v>
      </c>
      <c r="K369" s="102">
        <v>1</v>
      </c>
      <c r="L369" s="286" t="s">
        <v>662</v>
      </c>
      <c r="M369" s="263"/>
      <c r="N369" s="258"/>
      <c r="P369" s="249"/>
      <c r="Q369" s="103">
        <f>IF('S1 - Human-wildlife management'!Q$32&lt;$I369,0,IF('S1 - Human-wildlife management'!Q$32=$I369,$H369,IF('S1 - Human-wildlife management'!Q$32&gt;((($J369-1)*$K369)+$I369),0,IF(ROUND(('S1 - Human-wildlife management'!Q$32-$I369)/$K369,0)=ROUND(('S1 - Human-wildlife management'!Q$32-$I369)/$K369,1),$H369,0))))</f>
        <v>78000</v>
      </c>
      <c r="R369" s="103">
        <f>IF('S1 - Human-wildlife management'!R$32&lt;$I369,0,IF('S1 - Human-wildlife management'!R$32=$I369,$H369,IF('S1 - Human-wildlife management'!R$32&gt;((($J369-1)*$K369)+$I369),0,IF(ROUND(('S1 - Human-wildlife management'!R$32-$I369)/$K369,0)=ROUND(('S1 - Human-wildlife management'!R$32-$I369)/$K369,1),$H369,0))))</f>
        <v>78000</v>
      </c>
      <c r="S369" s="103">
        <f>IF('S1 - Human-wildlife management'!S$32&lt;$I369,0,IF('S1 - Human-wildlife management'!S$32=$I369,$H369,IF('S1 - Human-wildlife management'!S$32&gt;((($J369-1)*$K369)+$I369),0,IF(ROUND(('S1 - Human-wildlife management'!S$32-$I369)/$K369,0)=ROUND(('S1 - Human-wildlife management'!S$32-$I369)/$K369,1),$H369,0))))</f>
        <v>78000</v>
      </c>
      <c r="T369" s="103">
        <f>IF('S1 - Human-wildlife management'!T$32&lt;$I369,0,IF('S1 - Human-wildlife management'!T$32=$I369,$H369,IF('S1 - Human-wildlife management'!T$32&gt;((($J369-1)*$K369)+$I369),0,IF(ROUND(('S1 - Human-wildlife management'!T$32-$I369)/$K369,0)=ROUND(('S1 - Human-wildlife management'!T$32-$I369)/$K369,1),$H369,0))))</f>
        <v>78000</v>
      </c>
      <c r="U369" s="103">
        <f>IF('S1 - Human-wildlife management'!U$32&lt;$I369,0,IF('S1 - Human-wildlife management'!U$32=$I369,$H369,IF('S1 - Human-wildlife management'!U$32&gt;((($J369-1)*$K369)+$I369),0,IF(ROUND(('S1 - Human-wildlife management'!U$32-$I369)/$K369,0)=ROUND(('S1 - Human-wildlife management'!U$32-$I369)/$K369,1),$H369,0))))</f>
        <v>78000</v>
      </c>
      <c r="V369" s="103">
        <f>IF('S1 - Human-wildlife management'!V$32&lt;$I369,0,IF('S1 - Human-wildlife management'!V$32=$I369,$H369,IF('S1 - Human-wildlife management'!V$32&gt;((($J369-1)*$K369)+$I369),0,IF(ROUND(('S1 - Human-wildlife management'!V$32-$I369)/$K369,0)=ROUND(('S1 - Human-wildlife management'!V$32-$I369)/$K369,1),$H369,0))))</f>
        <v>78000</v>
      </c>
      <c r="W369" s="103">
        <f>IF('S1 - Human-wildlife management'!W$32&lt;$I369,0,IF('S1 - Human-wildlife management'!W$32=$I369,$H369,IF('S1 - Human-wildlife management'!W$32&gt;((($J369-1)*$K369)+$I369),0,IF(ROUND(('S1 - Human-wildlife management'!W$32-$I369)/$K369,0)=ROUND(('S1 - Human-wildlife management'!W$32-$I369)/$K369,1),$H369,0))))</f>
        <v>78000</v>
      </c>
      <c r="X369" s="103">
        <f>IF('S1 - Human-wildlife management'!X$32&lt;$I369,0,IF('S1 - Human-wildlife management'!X$32=$I369,$H369,IF('S1 - Human-wildlife management'!X$32&gt;((($J369-1)*$K369)+$I369),0,IF(ROUND(('S1 - Human-wildlife management'!X$32-$I369)/$K369,0)=ROUND(('S1 - Human-wildlife management'!X$32-$I369)/$K369,1),$H369,0))))</f>
        <v>78000</v>
      </c>
      <c r="Y369" s="103">
        <f>IF('S1 - Human-wildlife management'!Y$32&lt;$I369,0,IF('S1 - Human-wildlife management'!Y$32=$I369,$H369,IF('S1 - Human-wildlife management'!Y$32&gt;((($J369-1)*$K369)+$I369),0,IF(ROUND(('S1 - Human-wildlife management'!Y$32-$I369)/$K369,0)=ROUND(('S1 - Human-wildlife management'!Y$32-$I369)/$K369,1),$H369,0))))</f>
        <v>78000</v>
      </c>
      <c r="Z369" s="103">
        <f>IF('S1 - Human-wildlife management'!Z$32&lt;$I369,0,IF('S1 - Human-wildlife management'!Z$32=$I369,$H369,IF('S1 - Human-wildlife management'!Z$32&gt;((($J369-1)*$K369)+$I369),0,IF(ROUND(('S1 - Human-wildlife management'!Z$32-$I369)/$K369,0)=ROUND(('S1 - Human-wildlife management'!Z$32-$I369)/$K369,1),$H369,0))))</f>
        <v>78000</v>
      </c>
      <c r="AA369" s="103">
        <f>IF('S1 - Human-wildlife management'!AA$32&lt;$I369,0,IF('S1 - Human-wildlife management'!AA$32=$I369,$H369,IF('S1 - Human-wildlife management'!AA$32&gt;((($J369-1)*$K369)+$I369),0,IF(ROUND(('S1 - Human-wildlife management'!AA$32-$I369)/$K369,0)=ROUND(('S1 - Human-wildlife management'!AA$32-$I369)/$K369,1),$H369,0))))</f>
        <v>78000</v>
      </c>
      <c r="AB369" s="103">
        <f>IF('S1 - Human-wildlife management'!AB$32&lt;$I369,0,IF('S1 - Human-wildlife management'!AB$32=$I369,$H369,IF('S1 - Human-wildlife management'!AB$32&gt;((($J369-1)*$K369)+$I369),0,IF(ROUND(('S1 - Human-wildlife management'!AB$32-$I369)/$K369,0)=ROUND(('S1 - Human-wildlife management'!AB$32-$I369)/$K369,1),$H369,0))))</f>
        <v>78000</v>
      </c>
      <c r="AC369" s="103">
        <f>IF('S1 - Human-wildlife management'!AC$32&lt;$I369,0,IF('S1 - Human-wildlife management'!AC$32=$I369,$H369,IF('S1 - Human-wildlife management'!AC$32&gt;((($J369-1)*$K369)+$I369),0,IF(ROUND(('S1 - Human-wildlife management'!AC$32-$I369)/$K369,0)=ROUND(('S1 - Human-wildlife management'!AC$32-$I369)/$K369,1),$H369,0))))</f>
        <v>78000</v>
      </c>
      <c r="AD369" s="103">
        <f>IF('S1 - Human-wildlife management'!AD$32&lt;$I369,0,IF('S1 - Human-wildlife management'!AD$32=$I369,$H369,IF('S1 - Human-wildlife management'!AD$32&gt;((($J369-1)*$K369)+$I369),0,IF(ROUND(('S1 - Human-wildlife management'!AD$32-$I369)/$K369,0)=ROUND(('S1 - Human-wildlife management'!AD$32-$I369)/$K369,1),$H369,0))))</f>
        <v>78000</v>
      </c>
      <c r="AE369" s="103">
        <f>IF('S1 - Human-wildlife management'!AE$32&lt;$I369,0,IF('S1 - Human-wildlife management'!AE$32=$I369,$H369,IF('S1 - Human-wildlife management'!AE$32&gt;((($J369-1)*$K369)+$I369),0,IF(ROUND(('S1 - Human-wildlife management'!AE$32-$I369)/$K369,0)=ROUND(('S1 - Human-wildlife management'!AE$32-$I369)/$K369,1),$H369,0))))</f>
        <v>78000</v>
      </c>
      <c r="AF369" s="104">
        <f>IF('S1 - Human-wildlife management'!AF$32&lt;$I369,0,IF('S1 - Human-wildlife management'!AF$32=$I369,$H369,IF('S1 - Human-wildlife management'!AF$32&gt;((($J369-1)*$K369)+$I369),0,IF(ROUND(('S1 - Human-wildlife management'!AF$32-$I369)/$K369,0)=ROUND(('S1 - Human-wildlife management'!AF$32-$I369)/$K369,1),$H369,0))))</f>
        <v>0</v>
      </c>
      <c r="AG369" s="104">
        <f>IF('S1 - Human-wildlife management'!AG$32&lt;$I369,0,IF('S1 - Human-wildlife management'!AG$32=$I369,$H369,IF('S1 - Human-wildlife management'!AG$32&gt;((($J369-1)*$K369)+$I369),0,IF(ROUND(('S1 - Human-wildlife management'!AG$32-$I369)/$K369,0)=ROUND(('S1 - Human-wildlife management'!AG$32-$I369)/$K369,1),$H369,0))))</f>
        <v>0</v>
      </c>
      <c r="AH369" s="104">
        <f>IF('S1 - Human-wildlife management'!AH$32&lt;$I369,0,IF('S1 - Human-wildlife management'!AH$32=$I369,$H369,IF('S1 - Human-wildlife management'!AH$32&gt;((($J369-1)*$K369)+$I369),0,IF(ROUND(('S1 - Human-wildlife management'!AH$32-$I369)/$K369,0)=ROUND(('S1 - Human-wildlife management'!AH$32-$I369)/$K369,1),$H369,0))))</f>
        <v>0</v>
      </c>
      <c r="AI369" s="104">
        <f>IF('S1 - Human-wildlife management'!AI$32&lt;$I369,0,IF('S1 - Human-wildlife management'!AI$32=$I369,$H369,IF('S1 - Human-wildlife management'!AI$32&gt;((($J369-1)*$K369)+$I369),0,IF(ROUND(('S1 - Human-wildlife management'!AI$32-$I369)/$K369,0)=ROUND(('S1 - Human-wildlife management'!AI$32-$I369)/$K369,1),$H369,0))))</f>
        <v>0</v>
      </c>
      <c r="AJ369" s="104">
        <f>IF('S1 - Human-wildlife management'!AJ$32&lt;$I369,0,IF('S1 - Human-wildlife management'!AJ$32=$I369,$H369,IF('S1 - Human-wildlife management'!AJ$32&gt;((($J369-1)*$K369)+$I369),0,IF(ROUND(('S1 - Human-wildlife management'!AJ$32-$I369)/$K369,0)=ROUND(('S1 - Human-wildlife management'!AJ$32-$I369)/$K369,1),$H369,0))))</f>
        <v>0</v>
      </c>
      <c r="AK369" s="104">
        <f>IF('S1 - Human-wildlife management'!AK$32&lt;$I369,0,IF('S1 - Human-wildlife management'!AK$32=$I369,$H369,IF('S1 - Human-wildlife management'!AK$32&gt;((($J369-1)*$K369)+$I369),0,IF(ROUND(('S1 - Human-wildlife management'!AK$32-$I369)/$K369,0)=ROUND(('S1 - Human-wildlife management'!AK$32-$I369)/$K369,1),$H369,0))))</f>
        <v>0</v>
      </c>
      <c r="AL369" s="104">
        <f>IF('S1 - Human-wildlife management'!AL$32&lt;$I369,0,IF('S1 - Human-wildlife management'!AL$32=$I369,$H369,IF('S1 - Human-wildlife management'!AL$32&gt;((($J369-1)*$K369)+$I369),0,IF(ROUND(('S1 - Human-wildlife management'!AL$32-$I369)/$K369,0)=ROUND(('S1 - Human-wildlife management'!AL$32-$I369)/$K369,1),$H369,0))))</f>
        <v>0</v>
      </c>
      <c r="AM369" s="104">
        <f>IF('S1 - Human-wildlife management'!AM$32&lt;$I369,0,IF('S1 - Human-wildlife management'!AM$32=$I369,$H369,IF('S1 - Human-wildlife management'!AM$32&gt;((($J369-1)*$K369)+$I369),0,IF(ROUND(('S1 - Human-wildlife management'!AM$32-$I369)/$K369,0)=ROUND(('S1 - Human-wildlife management'!AM$32-$I369)/$K369,1),$H369,0))))</f>
        <v>0</v>
      </c>
      <c r="AN369" s="104">
        <f>IF('S1 - Human-wildlife management'!AN$32&lt;$I369,0,IF('S1 - Human-wildlife management'!AN$32=$I369,$H369,IF('S1 - Human-wildlife management'!AN$32&gt;((($J369-1)*$K369)+$I369),0,IF(ROUND(('S1 - Human-wildlife management'!AN$32-$I369)/$K369,0)=ROUND(('S1 - Human-wildlife management'!AN$32-$I369)/$K369,1),$H369,0))))</f>
        <v>0</v>
      </c>
      <c r="AO369" s="104">
        <f>IF('S1 - Human-wildlife management'!AO$32&lt;$I369,0,IF('S1 - Human-wildlife management'!AO$32=$I369,$H369,IF('S1 - Human-wildlife management'!AO$32&gt;((($J369-1)*$K369)+$I369),0,IF(ROUND(('S1 - Human-wildlife management'!AO$32-$I369)/$K369,0)=ROUND(('S1 - Human-wildlife management'!AO$32-$I369)/$K369,1),$H369,0))))</f>
        <v>0</v>
      </c>
      <c r="AP369" s="104">
        <f>IF('S1 - Human-wildlife management'!AP$32&lt;$I369,0,IF('S1 - Human-wildlife management'!AP$32=$I369,$H369,IF('S1 - Human-wildlife management'!AP$32&gt;((($J369-1)*$K369)+$I369),0,IF(ROUND(('S1 - Human-wildlife management'!AP$32-$I369)/$K369,0)=ROUND(('S1 - Human-wildlife management'!AP$32-$I369)/$K369,1),$H369,0))))</f>
        <v>0</v>
      </c>
      <c r="AQ369" s="104">
        <f>IF('S1 - Human-wildlife management'!AQ$32&lt;$I369,0,IF('S1 - Human-wildlife management'!AQ$32=$I369,$H369,IF('S1 - Human-wildlife management'!AQ$32&gt;((($J369-1)*$K369)+$I369),0,IF(ROUND(('S1 - Human-wildlife management'!AQ$32-$I369)/$K369,0)=ROUND(('S1 - Human-wildlife management'!AQ$32-$I369)/$K369,1),$H369,0))))</f>
        <v>0</v>
      </c>
      <c r="AR369" s="104">
        <f>IF('S1 - Human-wildlife management'!AR$32&lt;$I369,0,IF('S1 - Human-wildlife management'!AR$32=$I369,$H369,IF('S1 - Human-wildlife management'!AR$32&gt;((($J369-1)*$K369)+$I369),0,IF(ROUND(('S1 - Human-wildlife management'!AR$32-$I369)/$K369,0)=ROUND(('S1 - Human-wildlife management'!AR$32-$I369)/$K369,1),$H369,0))))</f>
        <v>0</v>
      </c>
      <c r="AS369" s="104">
        <f>IF('S1 - Human-wildlife management'!AS$32&lt;$I369,0,IF('S1 - Human-wildlife management'!AS$32=$I369,$H369,IF('S1 - Human-wildlife management'!AS$32&gt;((($J369-1)*$K369)+$I369),0,IF(ROUND(('S1 - Human-wildlife management'!AS$32-$I369)/$K369,0)=ROUND(('S1 - Human-wildlife management'!AS$32-$I369)/$K369,1),$H369,0))))</f>
        <v>0</v>
      </c>
      <c r="AT369" s="104">
        <f>IF('S1 - Human-wildlife management'!AT$32&lt;$I369,0,IF('S1 - Human-wildlife management'!AT$32=$I369,$H369,IF('S1 - Human-wildlife management'!AT$32&gt;((($J369-1)*$K369)+$I369),0,IF(ROUND(('S1 - Human-wildlife management'!AT$32-$I369)/$K369,0)=ROUND(('S1 - Human-wildlife management'!AT$32-$I369)/$K369,1),$H369,0))))</f>
        <v>0</v>
      </c>
    </row>
    <row r="370" spans="1:46" ht="30" customHeight="1" x14ac:dyDescent="0.25">
      <c r="A370" s="105" t="s">
        <v>273</v>
      </c>
      <c r="B370" s="106" t="s">
        <v>663</v>
      </c>
      <c r="C370" s="107" t="s">
        <v>664</v>
      </c>
      <c r="D370" s="108">
        <v>1</v>
      </c>
      <c r="E370" s="114">
        <v>500000</v>
      </c>
      <c r="F370" s="113"/>
      <c r="G370" s="113"/>
      <c r="H370" s="111">
        <f t="shared" ref="H370:H382" si="166">D370*E370</f>
        <v>500000</v>
      </c>
      <c r="I370" s="112">
        <v>1</v>
      </c>
      <c r="J370" s="142">
        <v>27</v>
      </c>
      <c r="K370" s="112">
        <v>1</v>
      </c>
      <c r="L370" s="250" t="s">
        <v>665</v>
      </c>
      <c r="M370" s="251"/>
      <c r="N370" s="252"/>
      <c r="P370" s="249"/>
      <c r="Q370" s="103">
        <f>IF('S1 - Human-wildlife management'!Q$32&lt;$I370,0,IF('S1 - Human-wildlife management'!Q$32=$I370,$H370,IF('S1 - Human-wildlife management'!Q$32&gt;((($J370-1)*$K370)+$I370),0,IF(ROUND(('S1 - Human-wildlife management'!Q$32-$I370)/$K370,0)=ROUND(('S1 - Human-wildlife management'!Q$32-$I370)/$K370,1),$H370,0))))</f>
        <v>500000</v>
      </c>
      <c r="R370" s="103">
        <f>IF('S1 - Human-wildlife management'!R$32&lt;$I370,0,IF('S1 - Human-wildlife management'!R$32=$I370,$H370,IF('S1 - Human-wildlife management'!R$32&gt;((($J370-1)*$K370)+$I370),0,IF(ROUND(('S1 - Human-wildlife management'!R$32-$I370)/$K370,0)=ROUND(('S1 - Human-wildlife management'!R$32-$I370)/$K370,1),$H370,0))))</f>
        <v>500000</v>
      </c>
      <c r="S370" s="103">
        <f>IF('S1 - Human-wildlife management'!S$32&lt;$I370,0,IF('S1 - Human-wildlife management'!S$32=$I370,$H370,IF('S1 - Human-wildlife management'!S$32&gt;((($J370-1)*$K370)+$I370),0,IF(ROUND(('S1 - Human-wildlife management'!S$32-$I370)/$K370,0)=ROUND(('S1 - Human-wildlife management'!S$32-$I370)/$K370,1),$H370,0))))</f>
        <v>500000</v>
      </c>
      <c r="T370" s="103">
        <f>IF('S1 - Human-wildlife management'!T$32&lt;$I370,0,IF('S1 - Human-wildlife management'!T$32=$I370,$H370,IF('S1 - Human-wildlife management'!T$32&gt;((($J370-1)*$K370)+$I370),0,IF(ROUND(('S1 - Human-wildlife management'!T$32-$I370)/$K370,0)=ROUND(('S1 - Human-wildlife management'!T$32-$I370)/$K370,1),$H370,0))))</f>
        <v>500000</v>
      </c>
      <c r="U370" s="103">
        <f>IF('S1 - Human-wildlife management'!U$32&lt;$I370,0,IF('S1 - Human-wildlife management'!U$32=$I370,$H370,IF('S1 - Human-wildlife management'!U$32&gt;((($J370-1)*$K370)+$I370),0,IF(ROUND(('S1 - Human-wildlife management'!U$32-$I370)/$K370,0)=ROUND(('S1 - Human-wildlife management'!U$32-$I370)/$K370,1),$H370,0))))</f>
        <v>500000</v>
      </c>
      <c r="V370" s="103">
        <f>IF('S1 - Human-wildlife management'!V$32&lt;$I370,0,IF('S1 - Human-wildlife management'!V$32=$I370,$H370,IF('S1 - Human-wildlife management'!V$32&gt;((($J370-1)*$K370)+$I370),0,IF(ROUND(('S1 - Human-wildlife management'!V$32-$I370)/$K370,0)=ROUND(('S1 - Human-wildlife management'!V$32-$I370)/$K370,1),$H370,0))))</f>
        <v>500000</v>
      </c>
      <c r="W370" s="103">
        <f>IF('S1 - Human-wildlife management'!W$32&lt;$I370,0,IF('S1 - Human-wildlife management'!W$32=$I370,$H370,IF('S1 - Human-wildlife management'!W$32&gt;((($J370-1)*$K370)+$I370),0,IF(ROUND(('S1 - Human-wildlife management'!W$32-$I370)/$K370,0)=ROUND(('S1 - Human-wildlife management'!W$32-$I370)/$K370,1),$H370,0))))</f>
        <v>500000</v>
      </c>
      <c r="X370" s="103">
        <f>IF('S1 - Human-wildlife management'!X$32&lt;$I370,0,IF('S1 - Human-wildlife management'!X$32=$I370,$H370,IF('S1 - Human-wildlife management'!X$32&gt;((($J370-1)*$K370)+$I370),0,IF(ROUND(('S1 - Human-wildlife management'!X$32-$I370)/$K370,0)=ROUND(('S1 - Human-wildlife management'!X$32-$I370)/$K370,1),$H370,0))))</f>
        <v>500000</v>
      </c>
      <c r="Y370" s="103">
        <f>IF('S1 - Human-wildlife management'!Y$32&lt;$I370,0,IF('S1 - Human-wildlife management'!Y$32=$I370,$H370,IF('S1 - Human-wildlife management'!Y$32&gt;((($J370-1)*$K370)+$I370),0,IF(ROUND(('S1 - Human-wildlife management'!Y$32-$I370)/$K370,0)=ROUND(('S1 - Human-wildlife management'!Y$32-$I370)/$K370,1),$H370,0))))</f>
        <v>500000</v>
      </c>
      <c r="Z370" s="103">
        <f>IF('S1 - Human-wildlife management'!Z$32&lt;$I370,0,IF('S1 - Human-wildlife management'!Z$32=$I370,$H370,IF('S1 - Human-wildlife management'!Z$32&gt;((($J370-1)*$K370)+$I370),0,IF(ROUND(('S1 - Human-wildlife management'!Z$32-$I370)/$K370,0)=ROUND(('S1 - Human-wildlife management'!Z$32-$I370)/$K370,1),$H370,0))))</f>
        <v>500000</v>
      </c>
      <c r="AA370" s="103">
        <f>IF('S1 - Human-wildlife management'!AA$32&lt;$I370,0,IF('S1 - Human-wildlife management'!AA$32=$I370,$H370,IF('S1 - Human-wildlife management'!AA$32&gt;((($J370-1)*$K370)+$I370),0,IF(ROUND(('S1 - Human-wildlife management'!AA$32-$I370)/$K370,0)=ROUND(('S1 - Human-wildlife management'!AA$32-$I370)/$K370,1),$H370,0))))</f>
        <v>500000</v>
      </c>
      <c r="AB370" s="103">
        <f>IF('S1 - Human-wildlife management'!AB$32&lt;$I370,0,IF('S1 - Human-wildlife management'!AB$32=$I370,$H370,IF('S1 - Human-wildlife management'!AB$32&gt;((($J370-1)*$K370)+$I370),0,IF(ROUND(('S1 - Human-wildlife management'!AB$32-$I370)/$K370,0)=ROUND(('S1 - Human-wildlife management'!AB$32-$I370)/$K370,1),$H370,0))))</f>
        <v>500000</v>
      </c>
      <c r="AC370" s="103">
        <f>IF('S1 - Human-wildlife management'!AC$32&lt;$I370,0,IF('S1 - Human-wildlife management'!AC$32=$I370,$H370,IF('S1 - Human-wildlife management'!AC$32&gt;((($J370-1)*$K370)+$I370),0,IF(ROUND(('S1 - Human-wildlife management'!AC$32-$I370)/$K370,0)=ROUND(('S1 - Human-wildlife management'!AC$32-$I370)/$K370,1),$H370,0))))</f>
        <v>500000</v>
      </c>
      <c r="AD370" s="103">
        <f>IF('S1 - Human-wildlife management'!AD$32&lt;$I370,0,IF('S1 - Human-wildlife management'!AD$32=$I370,$H370,IF('S1 - Human-wildlife management'!AD$32&gt;((($J370-1)*$K370)+$I370),0,IF(ROUND(('S1 - Human-wildlife management'!AD$32-$I370)/$K370,0)=ROUND(('S1 - Human-wildlife management'!AD$32-$I370)/$K370,1),$H370,0))))</f>
        <v>500000</v>
      </c>
      <c r="AE370" s="103">
        <f>IF('S1 - Human-wildlife management'!AE$32&lt;$I370,0,IF('S1 - Human-wildlife management'!AE$32=$I370,$H370,IF('S1 - Human-wildlife management'!AE$32&gt;((($J370-1)*$K370)+$I370),0,IF(ROUND(('S1 - Human-wildlife management'!AE$32-$I370)/$K370,0)=ROUND(('S1 - Human-wildlife management'!AE$32-$I370)/$K370,1),$H370,0))))</f>
        <v>500000</v>
      </c>
      <c r="AF370" s="103">
        <f>IF('S1 - Human-wildlife management'!AF$32&lt;$I370,0,IF('S1 - Human-wildlife management'!AF$32=$I370,$H370,IF('S1 - Human-wildlife management'!AF$32&gt;((($J370-1)*$K370)+$I370),0,IF(ROUND(('S1 - Human-wildlife management'!AF$32-$I370)/$K370,0)=ROUND(('S1 - Human-wildlife management'!AF$32-$I370)/$K370,1),$H370,0))))</f>
        <v>500000</v>
      </c>
      <c r="AG370" s="103">
        <f>IF('S1 - Human-wildlife management'!AG$32&lt;$I370,0,IF('S1 - Human-wildlife management'!AG$32=$I370,$H370,IF('S1 - Human-wildlife management'!AG$32&gt;((($J370-1)*$K370)+$I370),0,IF(ROUND(('S1 - Human-wildlife management'!AG$32-$I370)/$K370,0)=ROUND(('S1 - Human-wildlife management'!AG$32-$I370)/$K370,1),$H370,0))))</f>
        <v>500000</v>
      </c>
      <c r="AH370" s="103">
        <f>IF('S1 - Human-wildlife management'!AH$32&lt;$I370,0,IF('S1 - Human-wildlife management'!AH$32=$I370,$H370,IF('S1 - Human-wildlife management'!AH$32&gt;((($J370-1)*$K370)+$I370),0,IF(ROUND(('S1 - Human-wildlife management'!AH$32-$I370)/$K370,0)=ROUND(('S1 - Human-wildlife management'!AH$32-$I370)/$K370,1),$H370,0))))</f>
        <v>500000</v>
      </c>
      <c r="AI370" s="103">
        <f>IF('S1 - Human-wildlife management'!AI$32&lt;$I370,0,IF('S1 - Human-wildlife management'!AI$32=$I370,$H370,IF('S1 - Human-wildlife management'!AI$32&gt;((($J370-1)*$K370)+$I370),0,IF(ROUND(('S1 - Human-wildlife management'!AI$32-$I370)/$K370,0)=ROUND(('S1 - Human-wildlife management'!AI$32-$I370)/$K370,1),$H370,0))))</f>
        <v>500000</v>
      </c>
      <c r="AJ370" s="103">
        <f>IF('S1 - Human-wildlife management'!AJ$32&lt;$I370,0,IF('S1 - Human-wildlife management'!AJ$32=$I370,$H370,IF('S1 - Human-wildlife management'!AJ$32&gt;((($J370-1)*$K370)+$I370),0,IF(ROUND(('S1 - Human-wildlife management'!AJ$32-$I370)/$K370,0)=ROUND(('S1 - Human-wildlife management'!AJ$32-$I370)/$K370,1),$H370,0))))</f>
        <v>500000</v>
      </c>
      <c r="AK370" s="103">
        <f>IF('S1 - Human-wildlife management'!AK$32&lt;$I370,0,IF('S1 - Human-wildlife management'!AK$32=$I370,$H370,IF('S1 - Human-wildlife management'!AK$32&gt;((($J370-1)*$K370)+$I370),0,IF(ROUND(('S1 - Human-wildlife management'!AK$32-$I370)/$K370,0)=ROUND(('S1 - Human-wildlife management'!AK$32-$I370)/$K370,1),$H370,0))))</f>
        <v>500000</v>
      </c>
      <c r="AL370" s="103">
        <f>IF('S1 - Human-wildlife management'!AL$32&lt;$I370,0,IF('S1 - Human-wildlife management'!AL$32=$I370,$H370,IF('S1 - Human-wildlife management'!AL$32&gt;((($J370-1)*$K370)+$I370),0,IF(ROUND(('S1 - Human-wildlife management'!AL$32-$I370)/$K370,0)=ROUND(('S1 - Human-wildlife management'!AL$32-$I370)/$K370,1),$H370,0))))</f>
        <v>500000</v>
      </c>
      <c r="AM370" s="103">
        <f>IF('S1 - Human-wildlife management'!AM$32&lt;$I370,0,IF('S1 - Human-wildlife management'!AM$32=$I370,$H370,IF('S1 - Human-wildlife management'!AM$32&gt;((($J370-1)*$K370)+$I370),0,IF(ROUND(('S1 - Human-wildlife management'!AM$32-$I370)/$K370,0)=ROUND(('S1 - Human-wildlife management'!AM$32-$I370)/$K370,1),$H370,0))))</f>
        <v>500000</v>
      </c>
      <c r="AN370" s="103">
        <f>IF('S1 - Human-wildlife management'!AN$32&lt;$I370,0,IF('S1 - Human-wildlife management'!AN$32=$I370,$H370,IF('S1 - Human-wildlife management'!AN$32&gt;((($J370-1)*$K370)+$I370),0,IF(ROUND(('S1 - Human-wildlife management'!AN$32-$I370)/$K370,0)=ROUND(('S1 - Human-wildlife management'!AN$32-$I370)/$K370,1),$H370,0))))</f>
        <v>500000</v>
      </c>
      <c r="AO370" s="103">
        <f>IF('S1 - Human-wildlife management'!AO$32&lt;$I370,0,IF('S1 - Human-wildlife management'!AO$32=$I370,$H370,IF('S1 - Human-wildlife management'!AO$32&gt;((($J370-1)*$K370)+$I370),0,IF(ROUND(('S1 - Human-wildlife management'!AO$32-$I370)/$K370,0)=ROUND(('S1 - Human-wildlife management'!AO$32-$I370)/$K370,1),$H370,0))))</f>
        <v>500000</v>
      </c>
      <c r="AP370" s="103">
        <f>IF('S1 - Human-wildlife management'!AP$32&lt;$I370,0,IF('S1 - Human-wildlife management'!AP$32=$I370,$H370,IF('S1 - Human-wildlife management'!AP$32&gt;((($J370-1)*$K370)+$I370),0,IF(ROUND(('S1 - Human-wildlife management'!AP$32-$I370)/$K370,0)=ROUND(('S1 - Human-wildlife management'!AP$32-$I370)/$K370,1),$H370,0))))</f>
        <v>500000</v>
      </c>
      <c r="AQ370" s="103">
        <f>IF('S1 - Human-wildlife management'!AQ$32&lt;$I370,0,IF('S1 - Human-wildlife management'!AQ$32=$I370,$H370,IF('S1 - Human-wildlife management'!AQ$32&gt;((($J370-1)*$K370)+$I370),0,IF(ROUND(('S1 - Human-wildlife management'!AQ$32-$I370)/$K370,0)=ROUND(('S1 - Human-wildlife management'!AQ$32-$I370)/$K370,1),$H370,0))))</f>
        <v>500000</v>
      </c>
      <c r="AR370" s="103">
        <f>IF('S1 - Human-wildlife management'!AR$32&lt;$I370,0,IF('S1 - Human-wildlife management'!AR$32=$I370,$H370,IF('S1 - Human-wildlife management'!AR$32&gt;((($J370-1)*$K370)+$I370),0,IF(ROUND(('S1 - Human-wildlife management'!AR$32-$I370)/$K370,0)=ROUND(('S1 - Human-wildlife management'!AR$32-$I370)/$K370,1),$H370,0))))</f>
        <v>0</v>
      </c>
      <c r="AS370" s="104">
        <f>IF('S1 - Human-wildlife management'!AS$32&lt;$I370,0,IF('S1 - Human-wildlife management'!AS$32=$I370,$H370,IF('S1 - Human-wildlife management'!AS$32&gt;((($J370-1)*$K370)+$I370),0,IF(ROUND(('S1 - Human-wildlife management'!AS$32-$I370)/$K370,0)=ROUND(('S1 - Human-wildlife management'!AS$32-$I370)/$K370,1),$H370,0))))</f>
        <v>0</v>
      </c>
      <c r="AT370" s="104">
        <f>IF('S1 - Human-wildlife management'!AT$32&lt;$I370,0,IF('S1 - Human-wildlife management'!AT$32=$I370,$H370,IF('S1 - Human-wildlife management'!AT$32&gt;((($J370-1)*$K370)+$I370),0,IF(ROUND(('S1 - Human-wildlife management'!AT$32-$I370)/$K370,0)=ROUND(('S1 - Human-wildlife management'!AT$32-$I370)/$K370,1),$H370,0))))</f>
        <v>0</v>
      </c>
    </row>
    <row r="371" spans="1:46" ht="30" hidden="1" customHeight="1" x14ac:dyDescent="0.25">
      <c r="A371" s="105"/>
      <c r="B371" s="106"/>
      <c r="C371" s="107"/>
      <c r="D371" s="108"/>
      <c r="E371" s="109"/>
      <c r="F371" s="113"/>
      <c r="G371" s="113"/>
      <c r="H371" s="111">
        <f t="shared" si="166"/>
        <v>0</v>
      </c>
      <c r="I371" s="112"/>
      <c r="J371" s="112"/>
      <c r="K371" s="112"/>
      <c r="L371" s="250"/>
      <c r="M371" s="251"/>
      <c r="N371" s="252"/>
      <c r="P371" s="249"/>
      <c r="Q371" s="104">
        <f>IF('S1 - Human-wildlife management'!Q$32&lt;$I371,0,IF('S1 - Human-wildlife management'!Q$32=$I371,$H371,IF('S1 - Human-wildlife management'!Q$32&gt;((($J371-1)*$K371)+$I371),0,IF(ROUND(('S1 - Human-wildlife management'!Q$32-$I371)/$K371,0)=ROUND(('S1 - Human-wildlife management'!Q$32-$I371)/$K371,1),$H371,0))))</f>
        <v>0</v>
      </c>
      <c r="R371" s="104">
        <f>IF('S1 - Human-wildlife management'!R$32&lt;$I371,0,IF('S1 - Human-wildlife management'!R$32=$I371,$H371,IF('S1 - Human-wildlife management'!R$32&gt;((($J371-1)*$K371)+$I371),0,IF(ROUND(('S1 - Human-wildlife management'!R$32-$I371)/$K371,0)=ROUND(('S1 - Human-wildlife management'!R$32-$I371)/$K371,1),$H371,0))))</f>
        <v>0</v>
      </c>
      <c r="S371" s="104">
        <f>IF('S1 - Human-wildlife management'!S$32&lt;$I371,0,IF('S1 - Human-wildlife management'!S$32=$I371,$H371,IF('S1 - Human-wildlife management'!S$32&gt;((($J371-1)*$K371)+$I371),0,IF(ROUND(('S1 - Human-wildlife management'!S$32-$I371)/$K371,0)=ROUND(('S1 - Human-wildlife management'!S$32-$I371)/$K371,1),$H371,0))))</f>
        <v>0</v>
      </c>
      <c r="T371" s="104">
        <f>IF('S1 - Human-wildlife management'!T$32&lt;$I371,0,IF('S1 - Human-wildlife management'!T$32=$I371,$H371,IF('S1 - Human-wildlife management'!T$32&gt;((($J371-1)*$K371)+$I371),0,IF(ROUND(('S1 - Human-wildlife management'!T$32-$I371)/$K371,0)=ROUND(('S1 - Human-wildlife management'!T$32-$I371)/$K371,1),$H371,0))))</f>
        <v>0</v>
      </c>
      <c r="U371" s="104">
        <f>IF('S1 - Human-wildlife management'!U$32&lt;$I371,0,IF('S1 - Human-wildlife management'!U$32=$I371,$H371,IF('S1 - Human-wildlife management'!U$32&gt;((($J371-1)*$K371)+$I371),0,IF(ROUND(('S1 - Human-wildlife management'!U$32-$I371)/$K371,0)=ROUND(('S1 - Human-wildlife management'!U$32-$I371)/$K371,1),$H371,0))))</f>
        <v>0</v>
      </c>
      <c r="V371" s="104">
        <f>IF('S1 - Human-wildlife management'!V$32&lt;$I371,0,IF('S1 - Human-wildlife management'!V$32=$I371,$H371,IF('S1 - Human-wildlife management'!V$32&gt;((($J371-1)*$K371)+$I371),0,IF(ROUND(('S1 - Human-wildlife management'!V$32-$I371)/$K371,0)=ROUND(('S1 - Human-wildlife management'!V$32-$I371)/$K371,1),$H371,0))))</f>
        <v>0</v>
      </c>
      <c r="W371" s="104">
        <f>IF('S1 - Human-wildlife management'!W$32&lt;$I371,0,IF('S1 - Human-wildlife management'!W$32=$I371,$H371,IF('S1 - Human-wildlife management'!W$32&gt;((($J371-1)*$K371)+$I371),0,IF(ROUND(('S1 - Human-wildlife management'!W$32-$I371)/$K371,0)=ROUND(('S1 - Human-wildlife management'!W$32-$I371)/$K371,1),$H371,0))))</f>
        <v>0</v>
      </c>
      <c r="X371" s="104">
        <f>IF('S1 - Human-wildlife management'!X$32&lt;$I371,0,IF('S1 - Human-wildlife management'!X$32=$I371,$H371,IF('S1 - Human-wildlife management'!X$32&gt;((($J371-1)*$K371)+$I371),0,IF(ROUND(('S1 - Human-wildlife management'!X$32-$I371)/$K371,0)=ROUND(('S1 - Human-wildlife management'!X$32-$I371)/$K371,1),$H371,0))))</f>
        <v>0</v>
      </c>
      <c r="Y371" s="104">
        <f>IF('S1 - Human-wildlife management'!Y$32&lt;$I371,0,IF('S1 - Human-wildlife management'!Y$32=$I371,$H371,IF('S1 - Human-wildlife management'!Y$32&gt;((($J371-1)*$K371)+$I371),0,IF(ROUND(('S1 - Human-wildlife management'!Y$32-$I371)/$K371,0)=ROUND(('S1 - Human-wildlife management'!Y$32-$I371)/$K371,1),$H371,0))))</f>
        <v>0</v>
      </c>
      <c r="Z371" s="104">
        <f>IF('S1 - Human-wildlife management'!Z$32&lt;$I371,0,IF('S1 - Human-wildlife management'!Z$32=$I371,$H371,IF('S1 - Human-wildlife management'!Z$32&gt;((($J371-1)*$K371)+$I371),0,IF(ROUND(('S1 - Human-wildlife management'!Z$32-$I371)/$K371,0)=ROUND(('S1 - Human-wildlife management'!Z$32-$I371)/$K371,1),$H371,0))))</f>
        <v>0</v>
      </c>
      <c r="AA371" s="104">
        <f>IF('S1 - Human-wildlife management'!AA$32&lt;$I371,0,IF('S1 - Human-wildlife management'!AA$32=$I371,$H371,IF('S1 - Human-wildlife management'!AA$32&gt;((($J371-1)*$K371)+$I371),0,IF(ROUND(('S1 - Human-wildlife management'!AA$32-$I371)/$K371,0)=ROUND(('S1 - Human-wildlife management'!AA$32-$I371)/$K371,1),$H371,0))))</f>
        <v>0</v>
      </c>
      <c r="AB371" s="104">
        <f>IF('S1 - Human-wildlife management'!AB$32&lt;$I371,0,IF('S1 - Human-wildlife management'!AB$32=$I371,$H371,IF('S1 - Human-wildlife management'!AB$32&gt;((($J371-1)*$K371)+$I371),0,IF(ROUND(('S1 - Human-wildlife management'!AB$32-$I371)/$K371,0)=ROUND(('S1 - Human-wildlife management'!AB$32-$I371)/$K371,1),$H371,0))))</f>
        <v>0</v>
      </c>
      <c r="AC371" s="104">
        <f>IF('S1 - Human-wildlife management'!AC$32&lt;$I371,0,IF('S1 - Human-wildlife management'!AC$32=$I371,$H371,IF('S1 - Human-wildlife management'!AC$32&gt;((($J371-1)*$K371)+$I371),0,IF(ROUND(('S1 - Human-wildlife management'!AC$32-$I371)/$K371,0)=ROUND(('S1 - Human-wildlife management'!AC$32-$I371)/$K371,1),$H371,0))))</f>
        <v>0</v>
      </c>
      <c r="AD371" s="104">
        <f>IF('S1 - Human-wildlife management'!AD$32&lt;$I371,0,IF('S1 - Human-wildlife management'!AD$32=$I371,$H371,IF('S1 - Human-wildlife management'!AD$32&gt;((($J371-1)*$K371)+$I371),0,IF(ROUND(('S1 - Human-wildlife management'!AD$32-$I371)/$K371,0)=ROUND(('S1 - Human-wildlife management'!AD$32-$I371)/$K371,1),$H371,0))))</f>
        <v>0</v>
      </c>
      <c r="AE371" s="104">
        <f>IF('S1 - Human-wildlife management'!AE$32&lt;$I371,0,IF('S1 - Human-wildlife management'!AE$32=$I371,$H371,IF('S1 - Human-wildlife management'!AE$32&gt;((($J371-1)*$K371)+$I371),0,IF(ROUND(('S1 - Human-wildlife management'!AE$32-$I371)/$K371,0)=ROUND(('S1 - Human-wildlife management'!AE$32-$I371)/$K371,1),$H371,0))))</f>
        <v>0</v>
      </c>
      <c r="AF371" s="104">
        <f>IF('S1 - Human-wildlife management'!AF$32&lt;$I371,0,IF('S1 - Human-wildlife management'!AF$32=$I371,$H371,IF('S1 - Human-wildlife management'!AF$32&gt;((($J371-1)*$K371)+$I371),0,IF(ROUND(('S1 - Human-wildlife management'!AF$32-$I371)/$K371,0)=ROUND(('S1 - Human-wildlife management'!AF$32-$I371)/$K371,1),$H371,0))))</f>
        <v>0</v>
      </c>
      <c r="AG371" s="104">
        <f>IF('S1 - Human-wildlife management'!AG$32&lt;$I371,0,IF('S1 - Human-wildlife management'!AG$32=$I371,$H371,IF('S1 - Human-wildlife management'!AG$32&gt;((($J371-1)*$K371)+$I371),0,IF(ROUND(('S1 - Human-wildlife management'!AG$32-$I371)/$K371,0)=ROUND(('S1 - Human-wildlife management'!AG$32-$I371)/$K371,1),$H371,0))))</f>
        <v>0</v>
      </c>
      <c r="AH371" s="104">
        <f>IF('S1 - Human-wildlife management'!AH$32&lt;$I371,0,IF('S1 - Human-wildlife management'!AH$32=$I371,$H371,IF('S1 - Human-wildlife management'!AH$32&gt;((($J371-1)*$K371)+$I371),0,IF(ROUND(('S1 - Human-wildlife management'!AH$32-$I371)/$K371,0)=ROUND(('S1 - Human-wildlife management'!AH$32-$I371)/$K371,1),$H371,0))))</f>
        <v>0</v>
      </c>
      <c r="AI371" s="104">
        <f>IF('S1 - Human-wildlife management'!AI$32&lt;$I371,0,IF('S1 - Human-wildlife management'!AI$32=$I371,$H371,IF('S1 - Human-wildlife management'!AI$32&gt;((($J371-1)*$K371)+$I371),0,IF(ROUND(('S1 - Human-wildlife management'!AI$32-$I371)/$K371,0)=ROUND(('S1 - Human-wildlife management'!AI$32-$I371)/$K371,1),$H371,0))))</f>
        <v>0</v>
      </c>
      <c r="AJ371" s="104">
        <f>IF('S1 - Human-wildlife management'!AJ$32&lt;$I371,0,IF('S1 - Human-wildlife management'!AJ$32=$I371,$H371,IF('S1 - Human-wildlife management'!AJ$32&gt;((($J371-1)*$K371)+$I371),0,IF(ROUND(('S1 - Human-wildlife management'!AJ$32-$I371)/$K371,0)=ROUND(('S1 - Human-wildlife management'!AJ$32-$I371)/$K371,1),$H371,0))))</f>
        <v>0</v>
      </c>
      <c r="AK371" s="104">
        <f>IF('S1 - Human-wildlife management'!AK$32&lt;$I371,0,IF('S1 - Human-wildlife management'!AK$32=$I371,$H371,IF('S1 - Human-wildlife management'!AK$32&gt;((($J371-1)*$K371)+$I371),0,IF(ROUND(('S1 - Human-wildlife management'!AK$32-$I371)/$K371,0)=ROUND(('S1 - Human-wildlife management'!AK$32-$I371)/$K371,1),$H371,0))))</f>
        <v>0</v>
      </c>
      <c r="AL371" s="104">
        <f>IF('S1 - Human-wildlife management'!AL$32&lt;$I371,0,IF('S1 - Human-wildlife management'!AL$32=$I371,$H371,IF('S1 - Human-wildlife management'!AL$32&gt;((($J371-1)*$K371)+$I371),0,IF(ROUND(('S1 - Human-wildlife management'!AL$32-$I371)/$K371,0)=ROUND(('S1 - Human-wildlife management'!AL$32-$I371)/$K371,1),$H371,0))))</f>
        <v>0</v>
      </c>
      <c r="AM371" s="104">
        <f>IF('S1 - Human-wildlife management'!AM$32&lt;$I371,0,IF('S1 - Human-wildlife management'!AM$32=$I371,$H371,IF('S1 - Human-wildlife management'!AM$32&gt;((($J371-1)*$K371)+$I371),0,IF(ROUND(('S1 - Human-wildlife management'!AM$32-$I371)/$K371,0)=ROUND(('S1 - Human-wildlife management'!AM$32-$I371)/$K371,1),$H371,0))))</f>
        <v>0</v>
      </c>
      <c r="AN371" s="104">
        <f>IF('S1 - Human-wildlife management'!AN$32&lt;$I371,0,IF('S1 - Human-wildlife management'!AN$32=$I371,$H371,IF('S1 - Human-wildlife management'!AN$32&gt;((($J371-1)*$K371)+$I371),0,IF(ROUND(('S1 - Human-wildlife management'!AN$32-$I371)/$K371,0)=ROUND(('S1 - Human-wildlife management'!AN$32-$I371)/$K371,1),$H371,0))))</f>
        <v>0</v>
      </c>
      <c r="AO371" s="104">
        <f>IF('S1 - Human-wildlife management'!AO$32&lt;$I371,0,IF('S1 - Human-wildlife management'!AO$32=$I371,$H371,IF('S1 - Human-wildlife management'!AO$32&gt;((($J371-1)*$K371)+$I371),0,IF(ROUND(('S1 - Human-wildlife management'!AO$32-$I371)/$K371,0)=ROUND(('S1 - Human-wildlife management'!AO$32-$I371)/$K371,1),$H371,0))))</f>
        <v>0</v>
      </c>
      <c r="AP371" s="104">
        <f>IF('S1 - Human-wildlife management'!AP$32&lt;$I371,0,IF('S1 - Human-wildlife management'!AP$32=$I371,$H371,IF('S1 - Human-wildlife management'!AP$32&gt;((($J371-1)*$K371)+$I371),0,IF(ROUND(('S1 - Human-wildlife management'!AP$32-$I371)/$K371,0)=ROUND(('S1 - Human-wildlife management'!AP$32-$I371)/$K371,1),$H371,0))))</f>
        <v>0</v>
      </c>
      <c r="AQ371" s="104">
        <f>IF('S1 - Human-wildlife management'!AQ$32&lt;$I371,0,IF('S1 - Human-wildlife management'!AQ$32=$I371,$H371,IF('S1 - Human-wildlife management'!AQ$32&gt;((($J371-1)*$K371)+$I371),0,IF(ROUND(('S1 - Human-wildlife management'!AQ$32-$I371)/$K371,0)=ROUND(('S1 - Human-wildlife management'!AQ$32-$I371)/$K371,1),$H371,0))))</f>
        <v>0</v>
      </c>
      <c r="AR371" s="104">
        <f>IF('S1 - Human-wildlife management'!AR$32&lt;$I371,0,IF('S1 - Human-wildlife management'!AR$32=$I371,$H371,IF('S1 - Human-wildlife management'!AR$32&gt;((($J371-1)*$K371)+$I371),0,IF(ROUND(('S1 - Human-wildlife management'!AR$32-$I371)/$K371,0)=ROUND(('S1 - Human-wildlife management'!AR$32-$I371)/$K371,1),$H371,0))))</f>
        <v>0</v>
      </c>
      <c r="AS371" s="104">
        <f>IF('S1 - Human-wildlife management'!AS$32&lt;$I371,0,IF('S1 - Human-wildlife management'!AS$32=$I371,$H371,IF('S1 - Human-wildlife management'!AS$32&gt;((($J371-1)*$K371)+$I371),0,IF(ROUND(('S1 - Human-wildlife management'!AS$32-$I371)/$K371,0)=ROUND(('S1 - Human-wildlife management'!AS$32-$I371)/$K371,1),$H371,0))))</f>
        <v>0</v>
      </c>
      <c r="AT371" s="104">
        <f>IF('S1 - Human-wildlife management'!AT$32&lt;$I371,0,IF('S1 - Human-wildlife management'!AT$32=$I371,$H371,IF('S1 - Human-wildlife management'!AT$32&gt;((($J371-1)*$K371)+$I371),0,IF(ROUND(('S1 - Human-wildlife management'!AT$32-$I371)/$K371,0)=ROUND(('S1 - Human-wildlife management'!AT$32-$I371)/$K371,1),$H371,0))))</f>
        <v>0</v>
      </c>
    </row>
    <row r="372" spans="1:46" ht="30" hidden="1" customHeight="1" x14ac:dyDescent="0.25">
      <c r="A372" s="105"/>
      <c r="B372" s="106"/>
      <c r="C372" s="107"/>
      <c r="D372" s="108"/>
      <c r="E372" s="114"/>
      <c r="F372" s="113"/>
      <c r="G372" s="113"/>
      <c r="H372" s="111">
        <f t="shared" si="166"/>
        <v>0</v>
      </c>
      <c r="I372" s="112"/>
      <c r="J372" s="112"/>
      <c r="K372" s="112"/>
      <c r="L372" s="250"/>
      <c r="M372" s="251"/>
      <c r="N372" s="252"/>
      <c r="P372" s="249"/>
      <c r="Q372" s="104">
        <f>IF('S1 - Human-wildlife management'!Q$32&lt;$I372,0,IF('S1 - Human-wildlife management'!Q$32=$I372,$H372,IF('S1 - Human-wildlife management'!Q$32&gt;((($J372-1)*$K372)+$I372),0,IF(ROUND(('S1 - Human-wildlife management'!Q$32-$I372)/$K372,0)=ROUND(('S1 - Human-wildlife management'!Q$32-$I372)/$K372,1),$H372,0))))</f>
        <v>0</v>
      </c>
      <c r="R372" s="104">
        <f>IF('S1 - Human-wildlife management'!R$32&lt;$I372,0,IF('S1 - Human-wildlife management'!R$32=$I372,$H372,IF('S1 - Human-wildlife management'!R$32&gt;((($J372-1)*$K372)+$I372),0,IF(ROUND(('S1 - Human-wildlife management'!R$32-$I372)/$K372,0)=ROUND(('S1 - Human-wildlife management'!R$32-$I372)/$K372,1),$H372,0))))</f>
        <v>0</v>
      </c>
      <c r="S372" s="104">
        <f>IF('S1 - Human-wildlife management'!S$32&lt;$I372,0,IF('S1 - Human-wildlife management'!S$32=$I372,$H372,IF('S1 - Human-wildlife management'!S$32&gt;((($J372-1)*$K372)+$I372),0,IF(ROUND(('S1 - Human-wildlife management'!S$32-$I372)/$K372,0)=ROUND(('S1 - Human-wildlife management'!S$32-$I372)/$K372,1),$H372,0))))</f>
        <v>0</v>
      </c>
      <c r="T372" s="104">
        <f>IF('S1 - Human-wildlife management'!T$32&lt;$I372,0,IF('S1 - Human-wildlife management'!T$32=$I372,$H372,IF('S1 - Human-wildlife management'!T$32&gt;((($J372-1)*$K372)+$I372),0,IF(ROUND(('S1 - Human-wildlife management'!T$32-$I372)/$K372,0)=ROUND(('S1 - Human-wildlife management'!T$32-$I372)/$K372,1),$H372,0))))</f>
        <v>0</v>
      </c>
      <c r="U372" s="104">
        <f>IF('S1 - Human-wildlife management'!U$32&lt;$I372,0,IF('S1 - Human-wildlife management'!U$32=$I372,$H372,IF('S1 - Human-wildlife management'!U$32&gt;((($J372-1)*$K372)+$I372),0,IF(ROUND(('S1 - Human-wildlife management'!U$32-$I372)/$K372,0)=ROUND(('S1 - Human-wildlife management'!U$32-$I372)/$K372,1),$H372,0))))</f>
        <v>0</v>
      </c>
      <c r="V372" s="104">
        <f>IF('S1 - Human-wildlife management'!V$32&lt;$I372,0,IF('S1 - Human-wildlife management'!V$32=$I372,$H372,IF('S1 - Human-wildlife management'!V$32&gt;((($J372-1)*$K372)+$I372),0,IF(ROUND(('S1 - Human-wildlife management'!V$32-$I372)/$K372,0)=ROUND(('S1 - Human-wildlife management'!V$32-$I372)/$K372,1),$H372,0))))</f>
        <v>0</v>
      </c>
      <c r="W372" s="104">
        <f>IF('S1 - Human-wildlife management'!W$32&lt;$I372,0,IF('S1 - Human-wildlife management'!W$32=$I372,$H372,IF('S1 - Human-wildlife management'!W$32&gt;((($J372-1)*$K372)+$I372),0,IF(ROUND(('S1 - Human-wildlife management'!W$32-$I372)/$K372,0)=ROUND(('S1 - Human-wildlife management'!W$32-$I372)/$K372,1),$H372,0))))</f>
        <v>0</v>
      </c>
      <c r="X372" s="104">
        <f>IF('S1 - Human-wildlife management'!X$32&lt;$I372,0,IF('S1 - Human-wildlife management'!X$32=$I372,$H372,IF('S1 - Human-wildlife management'!X$32&gt;((($J372-1)*$K372)+$I372),0,IF(ROUND(('S1 - Human-wildlife management'!X$32-$I372)/$K372,0)=ROUND(('S1 - Human-wildlife management'!X$32-$I372)/$K372,1),$H372,0))))</f>
        <v>0</v>
      </c>
      <c r="Y372" s="104">
        <f>IF('S1 - Human-wildlife management'!Y$32&lt;$I372,0,IF('S1 - Human-wildlife management'!Y$32=$I372,$H372,IF('S1 - Human-wildlife management'!Y$32&gt;((($J372-1)*$K372)+$I372),0,IF(ROUND(('S1 - Human-wildlife management'!Y$32-$I372)/$K372,0)=ROUND(('S1 - Human-wildlife management'!Y$32-$I372)/$K372,1),$H372,0))))</f>
        <v>0</v>
      </c>
      <c r="Z372" s="104">
        <f>IF('S1 - Human-wildlife management'!Z$32&lt;$I372,0,IF('S1 - Human-wildlife management'!Z$32=$I372,$H372,IF('S1 - Human-wildlife management'!Z$32&gt;((($J372-1)*$K372)+$I372),0,IF(ROUND(('S1 - Human-wildlife management'!Z$32-$I372)/$K372,0)=ROUND(('S1 - Human-wildlife management'!Z$32-$I372)/$K372,1),$H372,0))))</f>
        <v>0</v>
      </c>
      <c r="AA372" s="104">
        <f>IF('S1 - Human-wildlife management'!AA$32&lt;$I372,0,IF('S1 - Human-wildlife management'!AA$32=$I372,$H372,IF('S1 - Human-wildlife management'!AA$32&gt;((($J372-1)*$K372)+$I372),0,IF(ROUND(('S1 - Human-wildlife management'!AA$32-$I372)/$K372,0)=ROUND(('S1 - Human-wildlife management'!AA$32-$I372)/$K372,1),$H372,0))))</f>
        <v>0</v>
      </c>
      <c r="AB372" s="104">
        <f>IF('S1 - Human-wildlife management'!AB$32&lt;$I372,0,IF('S1 - Human-wildlife management'!AB$32=$I372,$H372,IF('S1 - Human-wildlife management'!AB$32&gt;((($J372-1)*$K372)+$I372),0,IF(ROUND(('S1 - Human-wildlife management'!AB$32-$I372)/$K372,0)=ROUND(('S1 - Human-wildlife management'!AB$32-$I372)/$K372,1),$H372,0))))</f>
        <v>0</v>
      </c>
      <c r="AC372" s="104">
        <f>IF('S1 - Human-wildlife management'!AC$32&lt;$I372,0,IF('S1 - Human-wildlife management'!AC$32=$I372,$H372,IF('S1 - Human-wildlife management'!AC$32&gt;((($J372-1)*$K372)+$I372),0,IF(ROUND(('S1 - Human-wildlife management'!AC$32-$I372)/$K372,0)=ROUND(('S1 - Human-wildlife management'!AC$32-$I372)/$K372,1),$H372,0))))</f>
        <v>0</v>
      </c>
      <c r="AD372" s="104">
        <f>IF('S1 - Human-wildlife management'!AD$32&lt;$I372,0,IF('S1 - Human-wildlife management'!AD$32=$I372,$H372,IF('S1 - Human-wildlife management'!AD$32&gt;((($J372-1)*$K372)+$I372),0,IF(ROUND(('S1 - Human-wildlife management'!AD$32-$I372)/$K372,0)=ROUND(('S1 - Human-wildlife management'!AD$32-$I372)/$K372,1),$H372,0))))</f>
        <v>0</v>
      </c>
      <c r="AE372" s="104">
        <f>IF('S1 - Human-wildlife management'!AE$32&lt;$I372,0,IF('S1 - Human-wildlife management'!AE$32=$I372,$H372,IF('S1 - Human-wildlife management'!AE$32&gt;((($J372-1)*$K372)+$I372),0,IF(ROUND(('S1 - Human-wildlife management'!AE$32-$I372)/$K372,0)=ROUND(('S1 - Human-wildlife management'!AE$32-$I372)/$K372,1),$H372,0))))</f>
        <v>0</v>
      </c>
      <c r="AF372" s="104">
        <f>IF('S1 - Human-wildlife management'!AF$32&lt;$I372,0,IF('S1 - Human-wildlife management'!AF$32=$I372,$H372,IF('S1 - Human-wildlife management'!AF$32&gt;((($J372-1)*$K372)+$I372),0,IF(ROUND(('S1 - Human-wildlife management'!AF$32-$I372)/$K372,0)=ROUND(('S1 - Human-wildlife management'!AF$32-$I372)/$K372,1),$H372,0))))</f>
        <v>0</v>
      </c>
      <c r="AG372" s="104">
        <f>IF('S1 - Human-wildlife management'!AG$32&lt;$I372,0,IF('S1 - Human-wildlife management'!AG$32=$I372,$H372,IF('S1 - Human-wildlife management'!AG$32&gt;((($J372-1)*$K372)+$I372),0,IF(ROUND(('S1 - Human-wildlife management'!AG$32-$I372)/$K372,0)=ROUND(('S1 - Human-wildlife management'!AG$32-$I372)/$K372,1),$H372,0))))</f>
        <v>0</v>
      </c>
      <c r="AH372" s="104">
        <f>IF('S1 - Human-wildlife management'!AH$32&lt;$I372,0,IF('S1 - Human-wildlife management'!AH$32=$I372,$H372,IF('S1 - Human-wildlife management'!AH$32&gt;((($J372-1)*$K372)+$I372),0,IF(ROUND(('S1 - Human-wildlife management'!AH$32-$I372)/$K372,0)=ROUND(('S1 - Human-wildlife management'!AH$32-$I372)/$K372,1),$H372,0))))</f>
        <v>0</v>
      </c>
      <c r="AI372" s="104">
        <f>IF('S1 - Human-wildlife management'!AI$32&lt;$I372,0,IF('S1 - Human-wildlife management'!AI$32=$I372,$H372,IF('S1 - Human-wildlife management'!AI$32&gt;((($J372-1)*$K372)+$I372),0,IF(ROUND(('S1 - Human-wildlife management'!AI$32-$I372)/$K372,0)=ROUND(('S1 - Human-wildlife management'!AI$32-$I372)/$K372,1),$H372,0))))</f>
        <v>0</v>
      </c>
      <c r="AJ372" s="104">
        <f>IF('S1 - Human-wildlife management'!AJ$32&lt;$I372,0,IF('S1 - Human-wildlife management'!AJ$32=$I372,$H372,IF('S1 - Human-wildlife management'!AJ$32&gt;((($J372-1)*$K372)+$I372),0,IF(ROUND(('S1 - Human-wildlife management'!AJ$32-$I372)/$K372,0)=ROUND(('S1 - Human-wildlife management'!AJ$32-$I372)/$K372,1),$H372,0))))</f>
        <v>0</v>
      </c>
      <c r="AK372" s="104">
        <f>IF('S1 - Human-wildlife management'!AK$32&lt;$I372,0,IF('S1 - Human-wildlife management'!AK$32=$I372,$H372,IF('S1 - Human-wildlife management'!AK$32&gt;((($J372-1)*$K372)+$I372),0,IF(ROUND(('S1 - Human-wildlife management'!AK$32-$I372)/$K372,0)=ROUND(('S1 - Human-wildlife management'!AK$32-$I372)/$K372,1),$H372,0))))</f>
        <v>0</v>
      </c>
      <c r="AL372" s="104">
        <f>IF('S1 - Human-wildlife management'!AL$32&lt;$I372,0,IF('S1 - Human-wildlife management'!AL$32=$I372,$H372,IF('S1 - Human-wildlife management'!AL$32&gt;((($J372-1)*$K372)+$I372),0,IF(ROUND(('S1 - Human-wildlife management'!AL$32-$I372)/$K372,0)=ROUND(('S1 - Human-wildlife management'!AL$32-$I372)/$K372,1),$H372,0))))</f>
        <v>0</v>
      </c>
      <c r="AM372" s="104">
        <f>IF('S1 - Human-wildlife management'!AM$32&lt;$I372,0,IF('S1 - Human-wildlife management'!AM$32=$I372,$H372,IF('S1 - Human-wildlife management'!AM$32&gt;((($J372-1)*$K372)+$I372),0,IF(ROUND(('S1 - Human-wildlife management'!AM$32-$I372)/$K372,0)=ROUND(('S1 - Human-wildlife management'!AM$32-$I372)/$K372,1),$H372,0))))</f>
        <v>0</v>
      </c>
      <c r="AN372" s="104">
        <f>IF('S1 - Human-wildlife management'!AN$32&lt;$I372,0,IF('S1 - Human-wildlife management'!AN$32=$I372,$H372,IF('S1 - Human-wildlife management'!AN$32&gt;((($J372-1)*$K372)+$I372),0,IF(ROUND(('S1 - Human-wildlife management'!AN$32-$I372)/$K372,0)=ROUND(('S1 - Human-wildlife management'!AN$32-$I372)/$K372,1),$H372,0))))</f>
        <v>0</v>
      </c>
      <c r="AO372" s="104">
        <f>IF('S1 - Human-wildlife management'!AO$32&lt;$I372,0,IF('S1 - Human-wildlife management'!AO$32=$I372,$H372,IF('S1 - Human-wildlife management'!AO$32&gt;((($J372-1)*$K372)+$I372),0,IF(ROUND(('S1 - Human-wildlife management'!AO$32-$I372)/$K372,0)=ROUND(('S1 - Human-wildlife management'!AO$32-$I372)/$K372,1),$H372,0))))</f>
        <v>0</v>
      </c>
      <c r="AP372" s="104">
        <f>IF('S1 - Human-wildlife management'!AP$32&lt;$I372,0,IF('S1 - Human-wildlife management'!AP$32=$I372,$H372,IF('S1 - Human-wildlife management'!AP$32&gt;((($J372-1)*$K372)+$I372),0,IF(ROUND(('S1 - Human-wildlife management'!AP$32-$I372)/$K372,0)=ROUND(('S1 - Human-wildlife management'!AP$32-$I372)/$K372,1),$H372,0))))</f>
        <v>0</v>
      </c>
      <c r="AQ372" s="104">
        <f>IF('S1 - Human-wildlife management'!AQ$32&lt;$I372,0,IF('S1 - Human-wildlife management'!AQ$32=$I372,$H372,IF('S1 - Human-wildlife management'!AQ$32&gt;((($J372-1)*$K372)+$I372),0,IF(ROUND(('S1 - Human-wildlife management'!AQ$32-$I372)/$K372,0)=ROUND(('S1 - Human-wildlife management'!AQ$32-$I372)/$K372,1),$H372,0))))</f>
        <v>0</v>
      </c>
      <c r="AR372" s="104">
        <f>IF('S1 - Human-wildlife management'!AR$32&lt;$I372,0,IF('S1 - Human-wildlife management'!AR$32=$I372,$H372,IF('S1 - Human-wildlife management'!AR$32&gt;((($J372-1)*$K372)+$I372),0,IF(ROUND(('S1 - Human-wildlife management'!AR$32-$I372)/$K372,0)=ROUND(('S1 - Human-wildlife management'!AR$32-$I372)/$K372,1),$H372,0))))</f>
        <v>0</v>
      </c>
      <c r="AS372" s="104">
        <f>IF('S1 - Human-wildlife management'!AS$32&lt;$I372,0,IF('S1 - Human-wildlife management'!AS$32=$I372,$H372,IF('S1 - Human-wildlife management'!AS$32&gt;((($J372-1)*$K372)+$I372),0,IF(ROUND(('S1 - Human-wildlife management'!AS$32-$I372)/$K372,0)=ROUND(('S1 - Human-wildlife management'!AS$32-$I372)/$K372,1),$H372,0))))</f>
        <v>0</v>
      </c>
      <c r="AT372" s="104">
        <f>IF('S1 - Human-wildlife management'!AT$32&lt;$I372,0,IF('S1 - Human-wildlife management'!AT$32=$I372,$H372,IF('S1 - Human-wildlife management'!AT$32&gt;((($J372-1)*$K372)+$I372),0,IF(ROUND(('S1 - Human-wildlife management'!AT$32-$I372)/$K372,0)=ROUND(('S1 - Human-wildlife management'!AT$32-$I372)/$K372,1),$H372,0))))</f>
        <v>0</v>
      </c>
    </row>
    <row r="373" spans="1:46" ht="30" hidden="1" customHeight="1" x14ac:dyDescent="0.25">
      <c r="A373" s="105"/>
      <c r="B373" s="106"/>
      <c r="C373" s="107"/>
      <c r="D373" s="108"/>
      <c r="E373" s="108"/>
      <c r="F373" s="113"/>
      <c r="G373" s="113"/>
      <c r="H373" s="111">
        <f t="shared" si="166"/>
        <v>0</v>
      </c>
      <c r="I373" s="112"/>
      <c r="J373" s="112"/>
      <c r="K373" s="112"/>
      <c r="L373" s="250"/>
      <c r="M373" s="251"/>
      <c r="N373" s="252"/>
      <c r="P373" s="249"/>
      <c r="Q373" s="104">
        <f>IF('S1 - Human-wildlife management'!Q$32&lt;$I373,0,IF('S1 - Human-wildlife management'!Q$32=$I373,$H373,IF('S1 - Human-wildlife management'!Q$32&gt;((($J373-1)*$K373)+$I373),0,IF(ROUND(('S1 - Human-wildlife management'!Q$32-$I373)/$K373,0)=ROUND(('S1 - Human-wildlife management'!Q$32-$I373)/$K373,1),$H373,0))))</f>
        <v>0</v>
      </c>
      <c r="R373" s="104">
        <f>IF('S1 - Human-wildlife management'!R$32&lt;$I373,0,IF('S1 - Human-wildlife management'!R$32=$I373,$H373,IF('S1 - Human-wildlife management'!R$32&gt;((($J373-1)*$K373)+$I373),0,IF(ROUND(('S1 - Human-wildlife management'!R$32-$I373)/$K373,0)=ROUND(('S1 - Human-wildlife management'!R$32-$I373)/$K373,1),$H373,0))))</f>
        <v>0</v>
      </c>
      <c r="S373" s="104">
        <f>IF('S1 - Human-wildlife management'!S$32&lt;$I373,0,IF('S1 - Human-wildlife management'!S$32=$I373,$H373,IF('S1 - Human-wildlife management'!S$32&gt;((($J373-1)*$K373)+$I373),0,IF(ROUND(('S1 - Human-wildlife management'!S$32-$I373)/$K373,0)=ROUND(('S1 - Human-wildlife management'!S$32-$I373)/$K373,1),$H373,0))))</f>
        <v>0</v>
      </c>
      <c r="T373" s="104">
        <f>IF('S1 - Human-wildlife management'!T$32&lt;$I373,0,IF('S1 - Human-wildlife management'!T$32=$I373,$H373,IF('S1 - Human-wildlife management'!T$32&gt;((($J373-1)*$K373)+$I373),0,IF(ROUND(('S1 - Human-wildlife management'!T$32-$I373)/$K373,0)=ROUND(('S1 - Human-wildlife management'!T$32-$I373)/$K373,1),$H373,0))))</f>
        <v>0</v>
      </c>
      <c r="U373" s="104">
        <f>IF('S1 - Human-wildlife management'!U$32&lt;$I373,0,IF('S1 - Human-wildlife management'!U$32=$I373,$H373,IF('S1 - Human-wildlife management'!U$32&gt;((($J373-1)*$K373)+$I373),0,IF(ROUND(('S1 - Human-wildlife management'!U$32-$I373)/$K373,0)=ROUND(('S1 - Human-wildlife management'!U$32-$I373)/$K373,1),$H373,0))))</f>
        <v>0</v>
      </c>
      <c r="V373" s="104">
        <f>IF('S1 - Human-wildlife management'!V$32&lt;$I373,0,IF('S1 - Human-wildlife management'!V$32=$I373,$H373,IF('S1 - Human-wildlife management'!V$32&gt;((($J373-1)*$K373)+$I373),0,IF(ROUND(('S1 - Human-wildlife management'!V$32-$I373)/$K373,0)=ROUND(('S1 - Human-wildlife management'!V$32-$I373)/$K373,1),$H373,0))))</f>
        <v>0</v>
      </c>
      <c r="W373" s="104">
        <f>IF('S1 - Human-wildlife management'!W$32&lt;$I373,0,IF('S1 - Human-wildlife management'!W$32=$I373,$H373,IF('S1 - Human-wildlife management'!W$32&gt;((($J373-1)*$K373)+$I373),0,IF(ROUND(('S1 - Human-wildlife management'!W$32-$I373)/$K373,0)=ROUND(('S1 - Human-wildlife management'!W$32-$I373)/$K373,1),$H373,0))))</f>
        <v>0</v>
      </c>
      <c r="X373" s="104">
        <f>IF('S1 - Human-wildlife management'!X$32&lt;$I373,0,IF('S1 - Human-wildlife management'!X$32=$I373,$H373,IF('S1 - Human-wildlife management'!X$32&gt;((($J373-1)*$K373)+$I373),0,IF(ROUND(('S1 - Human-wildlife management'!X$32-$I373)/$K373,0)=ROUND(('S1 - Human-wildlife management'!X$32-$I373)/$K373,1),$H373,0))))</f>
        <v>0</v>
      </c>
      <c r="Y373" s="104">
        <f>IF('S1 - Human-wildlife management'!Y$32&lt;$I373,0,IF('S1 - Human-wildlife management'!Y$32=$I373,$H373,IF('S1 - Human-wildlife management'!Y$32&gt;((($J373-1)*$K373)+$I373),0,IF(ROUND(('S1 - Human-wildlife management'!Y$32-$I373)/$K373,0)=ROUND(('S1 - Human-wildlife management'!Y$32-$I373)/$K373,1),$H373,0))))</f>
        <v>0</v>
      </c>
      <c r="Z373" s="104">
        <f>IF('S1 - Human-wildlife management'!Z$32&lt;$I373,0,IF('S1 - Human-wildlife management'!Z$32=$I373,$H373,IF('S1 - Human-wildlife management'!Z$32&gt;((($J373-1)*$K373)+$I373),0,IF(ROUND(('S1 - Human-wildlife management'!Z$32-$I373)/$K373,0)=ROUND(('S1 - Human-wildlife management'!Z$32-$I373)/$K373,1),$H373,0))))</f>
        <v>0</v>
      </c>
      <c r="AA373" s="104">
        <f>IF('S1 - Human-wildlife management'!AA$32&lt;$I373,0,IF('S1 - Human-wildlife management'!AA$32=$I373,$H373,IF('S1 - Human-wildlife management'!AA$32&gt;((($J373-1)*$K373)+$I373),0,IF(ROUND(('S1 - Human-wildlife management'!AA$32-$I373)/$K373,0)=ROUND(('S1 - Human-wildlife management'!AA$32-$I373)/$K373,1),$H373,0))))</f>
        <v>0</v>
      </c>
      <c r="AB373" s="104">
        <f>IF('S1 - Human-wildlife management'!AB$32&lt;$I373,0,IF('S1 - Human-wildlife management'!AB$32=$I373,$H373,IF('S1 - Human-wildlife management'!AB$32&gt;((($J373-1)*$K373)+$I373),0,IF(ROUND(('S1 - Human-wildlife management'!AB$32-$I373)/$K373,0)=ROUND(('S1 - Human-wildlife management'!AB$32-$I373)/$K373,1),$H373,0))))</f>
        <v>0</v>
      </c>
      <c r="AC373" s="104">
        <f>IF('S1 - Human-wildlife management'!AC$32&lt;$I373,0,IF('S1 - Human-wildlife management'!AC$32=$I373,$H373,IF('S1 - Human-wildlife management'!AC$32&gt;((($J373-1)*$K373)+$I373),0,IF(ROUND(('S1 - Human-wildlife management'!AC$32-$I373)/$K373,0)=ROUND(('S1 - Human-wildlife management'!AC$32-$I373)/$K373,1),$H373,0))))</f>
        <v>0</v>
      </c>
      <c r="AD373" s="104">
        <f>IF('S1 - Human-wildlife management'!AD$32&lt;$I373,0,IF('S1 - Human-wildlife management'!AD$32=$I373,$H373,IF('S1 - Human-wildlife management'!AD$32&gt;((($J373-1)*$K373)+$I373),0,IF(ROUND(('S1 - Human-wildlife management'!AD$32-$I373)/$K373,0)=ROUND(('S1 - Human-wildlife management'!AD$32-$I373)/$K373,1),$H373,0))))</f>
        <v>0</v>
      </c>
      <c r="AE373" s="104">
        <f>IF('S1 - Human-wildlife management'!AE$32&lt;$I373,0,IF('S1 - Human-wildlife management'!AE$32=$I373,$H373,IF('S1 - Human-wildlife management'!AE$32&gt;((($J373-1)*$K373)+$I373),0,IF(ROUND(('S1 - Human-wildlife management'!AE$32-$I373)/$K373,0)=ROUND(('S1 - Human-wildlife management'!AE$32-$I373)/$K373,1),$H373,0))))</f>
        <v>0</v>
      </c>
      <c r="AF373" s="104">
        <f>IF('S1 - Human-wildlife management'!AF$32&lt;$I373,0,IF('S1 - Human-wildlife management'!AF$32=$I373,$H373,IF('S1 - Human-wildlife management'!AF$32&gt;((($J373-1)*$K373)+$I373),0,IF(ROUND(('S1 - Human-wildlife management'!AF$32-$I373)/$K373,0)=ROUND(('S1 - Human-wildlife management'!AF$32-$I373)/$K373,1),$H373,0))))</f>
        <v>0</v>
      </c>
      <c r="AG373" s="104">
        <f>IF('S1 - Human-wildlife management'!AG$32&lt;$I373,0,IF('S1 - Human-wildlife management'!AG$32=$I373,$H373,IF('S1 - Human-wildlife management'!AG$32&gt;((($J373-1)*$K373)+$I373),0,IF(ROUND(('S1 - Human-wildlife management'!AG$32-$I373)/$K373,0)=ROUND(('S1 - Human-wildlife management'!AG$32-$I373)/$K373,1),$H373,0))))</f>
        <v>0</v>
      </c>
      <c r="AH373" s="104">
        <f>IF('S1 - Human-wildlife management'!AH$32&lt;$I373,0,IF('S1 - Human-wildlife management'!AH$32=$I373,$H373,IF('S1 - Human-wildlife management'!AH$32&gt;((($J373-1)*$K373)+$I373),0,IF(ROUND(('S1 - Human-wildlife management'!AH$32-$I373)/$K373,0)=ROUND(('S1 - Human-wildlife management'!AH$32-$I373)/$K373,1),$H373,0))))</f>
        <v>0</v>
      </c>
      <c r="AI373" s="104">
        <f>IF('S1 - Human-wildlife management'!AI$32&lt;$I373,0,IF('S1 - Human-wildlife management'!AI$32=$I373,$H373,IF('S1 - Human-wildlife management'!AI$32&gt;((($J373-1)*$K373)+$I373),0,IF(ROUND(('S1 - Human-wildlife management'!AI$32-$I373)/$K373,0)=ROUND(('S1 - Human-wildlife management'!AI$32-$I373)/$K373,1),$H373,0))))</f>
        <v>0</v>
      </c>
      <c r="AJ373" s="104">
        <f>IF('S1 - Human-wildlife management'!AJ$32&lt;$I373,0,IF('S1 - Human-wildlife management'!AJ$32=$I373,$H373,IF('S1 - Human-wildlife management'!AJ$32&gt;((($J373-1)*$K373)+$I373),0,IF(ROUND(('S1 - Human-wildlife management'!AJ$32-$I373)/$K373,0)=ROUND(('S1 - Human-wildlife management'!AJ$32-$I373)/$K373,1),$H373,0))))</f>
        <v>0</v>
      </c>
      <c r="AK373" s="104">
        <f>IF('S1 - Human-wildlife management'!AK$32&lt;$I373,0,IF('S1 - Human-wildlife management'!AK$32=$I373,$H373,IF('S1 - Human-wildlife management'!AK$32&gt;((($J373-1)*$K373)+$I373),0,IF(ROUND(('S1 - Human-wildlife management'!AK$32-$I373)/$K373,0)=ROUND(('S1 - Human-wildlife management'!AK$32-$I373)/$K373,1),$H373,0))))</f>
        <v>0</v>
      </c>
      <c r="AL373" s="104">
        <f>IF('S1 - Human-wildlife management'!AL$32&lt;$I373,0,IF('S1 - Human-wildlife management'!AL$32=$I373,$H373,IF('S1 - Human-wildlife management'!AL$32&gt;((($J373-1)*$K373)+$I373),0,IF(ROUND(('S1 - Human-wildlife management'!AL$32-$I373)/$K373,0)=ROUND(('S1 - Human-wildlife management'!AL$32-$I373)/$K373,1),$H373,0))))</f>
        <v>0</v>
      </c>
      <c r="AM373" s="104">
        <f>IF('S1 - Human-wildlife management'!AM$32&lt;$I373,0,IF('S1 - Human-wildlife management'!AM$32=$I373,$H373,IF('S1 - Human-wildlife management'!AM$32&gt;((($J373-1)*$K373)+$I373),0,IF(ROUND(('S1 - Human-wildlife management'!AM$32-$I373)/$K373,0)=ROUND(('S1 - Human-wildlife management'!AM$32-$I373)/$K373,1),$H373,0))))</f>
        <v>0</v>
      </c>
      <c r="AN373" s="104">
        <f>IF('S1 - Human-wildlife management'!AN$32&lt;$I373,0,IF('S1 - Human-wildlife management'!AN$32=$I373,$H373,IF('S1 - Human-wildlife management'!AN$32&gt;((($J373-1)*$K373)+$I373),0,IF(ROUND(('S1 - Human-wildlife management'!AN$32-$I373)/$K373,0)=ROUND(('S1 - Human-wildlife management'!AN$32-$I373)/$K373,1),$H373,0))))</f>
        <v>0</v>
      </c>
      <c r="AO373" s="104">
        <f>IF('S1 - Human-wildlife management'!AO$32&lt;$I373,0,IF('S1 - Human-wildlife management'!AO$32=$I373,$H373,IF('S1 - Human-wildlife management'!AO$32&gt;((($J373-1)*$K373)+$I373),0,IF(ROUND(('S1 - Human-wildlife management'!AO$32-$I373)/$K373,0)=ROUND(('S1 - Human-wildlife management'!AO$32-$I373)/$K373,1),$H373,0))))</f>
        <v>0</v>
      </c>
      <c r="AP373" s="104">
        <f>IF('S1 - Human-wildlife management'!AP$32&lt;$I373,0,IF('S1 - Human-wildlife management'!AP$32=$I373,$H373,IF('S1 - Human-wildlife management'!AP$32&gt;((($J373-1)*$K373)+$I373),0,IF(ROUND(('S1 - Human-wildlife management'!AP$32-$I373)/$K373,0)=ROUND(('S1 - Human-wildlife management'!AP$32-$I373)/$K373,1),$H373,0))))</f>
        <v>0</v>
      </c>
      <c r="AQ373" s="104">
        <f>IF('S1 - Human-wildlife management'!AQ$32&lt;$I373,0,IF('S1 - Human-wildlife management'!AQ$32=$I373,$H373,IF('S1 - Human-wildlife management'!AQ$32&gt;((($J373-1)*$K373)+$I373),0,IF(ROUND(('S1 - Human-wildlife management'!AQ$32-$I373)/$K373,0)=ROUND(('S1 - Human-wildlife management'!AQ$32-$I373)/$K373,1),$H373,0))))</f>
        <v>0</v>
      </c>
      <c r="AR373" s="104">
        <f>IF('S1 - Human-wildlife management'!AR$32&lt;$I373,0,IF('S1 - Human-wildlife management'!AR$32=$I373,$H373,IF('S1 - Human-wildlife management'!AR$32&gt;((($J373-1)*$K373)+$I373),0,IF(ROUND(('S1 - Human-wildlife management'!AR$32-$I373)/$K373,0)=ROUND(('S1 - Human-wildlife management'!AR$32-$I373)/$K373,1),$H373,0))))</f>
        <v>0</v>
      </c>
      <c r="AS373" s="104">
        <f>IF('S1 - Human-wildlife management'!AS$32&lt;$I373,0,IF('S1 - Human-wildlife management'!AS$32=$I373,$H373,IF('S1 - Human-wildlife management'!AS$32&gt;((($J373-1)*$K373)+$I373),0,IF(ROUND(('S1 - Human-wildlife management'!AS$32-$I373)/$K373,0)=ROUND(('S1 - Human-wildlife management'!AS$32-$I373)/$K373,1),$H373,0))))</f>
        <v>0</v>
      </c>
      <c r="AT373" s="104">
        <f>IF('S1 - Human-wildlife management'!AT$32&lt;$I373,0,IF('S1 - Human-wildlife management'!AT$32=$I373,$H373,IF('S1 - Human-wildlife management'!AT$32&gt;((($J373-1)*$K373)+$I373),0,IF(ROUND(('S1 - Human-wildlife management'!AT$32-$I373)/$K373,0)=ROUND(('S1 - Human-wildlife management'!AT$32-$I373)/$K373,1),$H373,0))))</f>
        <v>0</v>
      </c>
    </row>
    <row r="374" spans="1:46" ht="30" hidden="1" customHeight="1" x14ac:dyDescent="0.25">
      <c r="A374" s="115"/>
      <c r="B374" s="106"/>
      <c r="C374" s="107"/>
      <c r="D374" s="108"/>
      <c r="E374" s="108"/>
      <c r="F374" s="113"/>
      <c r="G374" s="113"/>
      <c r="H374" s="111">
        <f t="shared" si="166"/>
        <v>0</v>
      </c>
      <c r="I374" s="112"/>
      <c r="J374" s="112"/>
      <c r="K374" s="112"/>
      <c r="L374" s="250"/>
      <c r="M374" s="251"/>
      <c r="N374" s="252"/>
      <c r="P374" s="249"/>
      <c r="Q374" s="104">
        <f>IF('S1 - Human-wildlife management'!Q$32&lt;$I374,0,IF('S1 - Human-wildlife management'!Q$32=$I374,$H374,IF('S1 - Human-wildlife management'!Q$32&gt;((($J374-1)*$K374)+$I374),0,IF(ROUND(('S1 - Human-wildlife management'!Q$32-$I374)/$K374,0)=ROUND(('S1 - Human-wildlife management'!Q$32-$I374)/$K374,1),$H374,0))))</f>
        <v>0</v>
      </c>
      <c r="R374" s="104">
        <f>IF('S1 - Human-wildlife management'!R$32&lt;$I374,0,IF('S1 - Human-wildlife management'!R$32=$I374,$H374,IF('S1 - Human-wildlife management'!R$32&gt;((($J374-1)*$K374)+$I374),0,IF(ROUND(('S1 - Human-wildlife management'!R$32-$I374)/$K374,0)=ROUND(('S1 - Human-wildlife management'!R$32-$I374)/$K374,1),$H374,0))))</f>
        <v>0</v>
      </c>
      <c r="S374" s="104">
        <f>IF('S1 - Human-wildlife management'!S$32&lt;$I374,0,IF('S1 - Human-wildlife management'!S$32=$I374,$H374,IF('S1 - Human-wildlife management'!S$32&gt;((($J374-1)*$K374)+$I374),0,IF(ROUND(('S1 - Human-wildlife management'!S$32-$I374)/$K374,0)=ROUND(('S1 - Human-wildlife management'!S$32-$I374)/$K374,1),$H374,0))))</f>
        <v>0</v>
      </c>
      <c r="T374" s="104">
        <f>IF('S1 - Human-wildlife management'!T$32&lt;$I374,0,IF('S1 - Human-wildlife management'!T$32=$I374,$H374,IF('S1 - Human-wildlife management'!T$32&gt;((($J374-1)*$K374)+$I374),0,IF(ROUND(('S1 - Human-wildlife management'!T$32-$I374)/$K374,0)=ROUND(('S1 - Human-wildlife management'!T$32-$I374)/$K374,1),$H374,0))))</f>
        <v>0</v>
      </c>
      <c r="U374" s="104">
        <f>IF('S1 - Human-wildlife management'!U$32&lt;$I374,0,IF('S1 - Human-wildlife management'!U$32=$I374,$H374,IF('S1 - Human-wildlife management'!U$32&gt;((($J374-1)*$K374)+$I374),0,IF(ROUND(('S1 - Human-wildlife management'!U$32-$I374)/$K374,0)=ROUND(('S1 - Human-wildlife management'!U$32-$I374)/$K374,1),$H374,0))))</f>
        <v>0</v>
      </c>
      <c r="V374" s="104">
        <f>IF('S1 - Human-wildlife management'!V$32&lt;$I374,0,IF('S1 - Human-wildlife management'!V$32=$I374,$H374,IF('S1 - Human-wildlife management'!V$32&gt;((($J374-1)*$K374)+$I374),0,IF(ROUND(('S1 - Human-wildlife management'!V$32-$I374)/$K374,0)=ROUND(('S1 - Human-wildlife management'!V$32-$I374)/$K374,1),$H374,0))))</f>
        <v>0</v>
      </c>
      <c r="W374" s="104">
        <f>IF('S1 - Human-wildlife management'!W$32&lt;$I374,0,IF('S1 - Human-wildlife management'!W$32=$I374,$H374,IF('S1 - Human-wildlife management'!W$32&gt;((($J374-1)*$K374)+$I374),0,IF(ROUND(('S1 - Human-wildlife management'!W$32-$I374)/$K374,0)=ROUND(('S1 - Human-wildlife management'!W$32-$I374)/$K374,1),$H374,0))))</f>
        <v>0</v>
      </c>
      <c r="X374" s="104">
        <f>IF('S1 - Human-wildlife management'!X$32&lt;$I374,0,IF('S1 - Human-wildlife management'!X$32=$I374,$H374,IF('S1 - Human-wildlife management'!X$32&gt;((($J374-1)*$K374)+$I374),0,IF(ROUND(('S1 - Human-wildlife management'!X$32-$I374)/$K374,0)=ROUND(('S1 - Human-wildlife management'!X$32-$I374)/$K374,1),$H374,0))))</f>
        <v>0</v>
      </c>
      <c r="Y374" s="104">
        <f>IF('S1 - Human-wildlife management'!Y$32&lt;$I374,0,IF('S1 - Human-wildlife management'!Y$32=$I374,$H374,IF('S1 - Human-wildlife management'!Y$32&gt;((($J374-1)*$K374)+$I374),0,IF(ROUND(('S1 - Human-wildlife management'!Y$32-$I374)/$K374,0)=ROUND(('S1 - Human-wildlife management'!Y$32-$I374)/$K374,1),$H374,0))))</f>
        <v>0</v>
      </c>
      <c r="Z374" s="104">
        <f>IF('S1 - Human-wildlife management'!Z$32&lt;$I374,0,IF('S1 - Human-wildlife management'!Z$32=$I374,$H374,IF('S1 - Human-wildlife management'!Z$32&gt;((($J374-1)*$K374)+$I374),0,IF(ROUND(('S1 - Human-wildlife management'!Z$32-$I374)/$K374,0)=ROUND(('S1 - Human-wildlife management'!Z$32-$I374)/$K374,1),$H374,0))))</f>
        <v>0</v>
      </c>
      <c r="AA374" s="104">
        <f>IF('S1 - Human-wildlife management'!AA$32&lt;$I374,0,IF('S1 - Human-wildlife management'!AA$32=$I374,$H374,IF('S1 - Human-wildlife management'!AA$32&gt;((($J374-1)*$K374)+$I374),0,IF(ROUND(('S1 - Human-wildlife management'!AA$32-$I374)/$K374,0)=ROUND(('S1 - Human-wildlife management'!AA$32-$I374)/$K374,1),$H374,0))))</f>
        <v>0</v>
      </c>
      <c r="AB374" s="104">
        <f>IF('S1 - Human-wildlife management'!AB$32&lt;$I374,0,IF('S1 - Human-wildlife management'!AB$32=$I374,$H374,IF('S1 - Human-wildlife management'!AB$32&gt;((($J374-1)*$K374)+$I374),0,IF(ROUND(('S1 - Human-wildlife management'!AB$32-$I374)/$K374,0)=ROUND(('S1 - Human-wildlife management'!AB$32-$I374)/$K374,1),$H374,0))))</f>
        <v>0</v>
      </c>
      <c r="AC374" s="104">
        <f>IF('S1 - Human-wildlife management'!AC$32&lt;$I374,0,IF('S1 - Human-wildlife management'!AC$32=$I374,$H374,IF('S1 - Human-wildlife management'!AC$32&gt;((($J374-1)*$K374)+$I374),0,IF(ROUND(('S1 - Human-wildlife management'!AC$32-$I374)/$K374,0)=ROUND(('S1 - Human-wildlife management'!AC$32-$I374)/$K374,1),$H374,0))))</f>
        <v>0</v>
      </c>
      <c r="AD374" s="104">
        <f>IF('S1 - Human-wildlife management'!AD$32&lt;$I374,0,IF('S1 - Human-wildlife management'!AD$32=$I374,$H374,IF('S1 - Human-wildlife management'!AD$32&gt;((($J374-1)*$K374)+$I374),0,IF(ROUND(('S1 - Human-wildlife management'!AD$32-$I374)/$K374,0)=ROUND(('S1 - Human-wildlife management'!AD$32-$I374)/$K374,1),$H374,0))))</f>
        <v>0</v>
      </c>
      <c r="AE374" s="104">
        <f>IF('S1 - Human-wildlife management'!AE$32&lt;$I374,0,IF('S1 - Human-wildlife management'!AE$32=$I374,$H374,IF('S1 - Human-wildlife management'!AE$32&gt;((($J374-1)*$K374)+$I374),0,IF(ROUND(('S1 - Human-wildlife management'!AE$32-$I374)/$K374,0)=ROUND(('S1 - Human-wildlife management'!AE$32-$I374)/$K374,1),$H374,0))))</f>
        <v>0</v>
      </c>
      <c r="AF374" s="104">
        <f>IF('S1 - Human-wildlife management'!AF$32&lt;$I374,0,IF('S1 - Human-wildlife management'!AF$32=$I374,$H374,IF('S1 - Human-wildlife management'!AF$32&gt;((($J374-1)*$K374)+$I374),0,IF(ROUND(('S1 - Human-wildlife management'!AF$32-$I374)/$K374,0)=ROUND(('S1 - Human-wildlife management'!AF$32-$I374)/$K374,1),$H374,0))))</f>
        <v>0</v>
      </c>
      <c r="AG374" s="104">
        <f>IF('S1 - Human-wildlife management'!AG$32&lt;$I374,0,IF('S1 - Human-wildlife management'!AG$32=$I374,$H374,IF('S1 - Human-wildlife management'!AG$32&gt;((($J374-1)*$K374)+$I374),0,IF(ROUND(('S1 - Human-wildlife management'!AG$32-$I374)/$K374,0)=ROUND(('S1 - Human-wildlife management'!AG$32-$I374)/$K374,1),$H374,0))))</f>
        <v>0</v>
      </c>
      <c r="AH374" s="104">
        <f>IF('S1 - Human-wildlife management'!AH$32&lt;$I374,0,IF('S1 - Human-wildlife management'!AH$32=$I374,$H374,IF('S1 - Human-wildlife management'!AH$32&gt;((($J374-1)*$K374)+$I374),0,IF(ROUND(('S1 - Human-wildlife management'!AH$32-$I374)/$K374,0)=ROUND(('S1 - Human-wildlife management'!AH$32-$I374)/$K374,1),$H374,0))))</f>
        <v>0</v>
      </c>
      <c r="AI374" s="104">
        <f>IF('S1 - Human-wildlife management'!AI$32&lt;$I374,0,IF('S1 - Human-wildlife management'!AI$32=$I374,$H374,IF('S1 - Human-wildlife management'!AI$32&gt;((($J374-1)*$K374)+$I374),0,IF(ROUND(('S1 - Human-wildlife management'!AI$32-$I374)/$K374,0)=ROUND(('S1 - Human-wildlife management'!AI$32-$I374)/$K374,1),$H374,0))))</f>
        <v>0</v>
      </c>
      <c r="AJ374" s="104">
        <f>IF('S1 - Human-wildlife management'!AJ$32&lt;$I374,0,IF('S1 - Human-wildlife management'!AJ$32=$I374,$H374,IF('S1 - Human-wildlife management'!AJ$32&gt;((($J374-1)*$K374)+$I374),0,IF(ROUND(('S1 - Human-wildlife management'!AJ$32-$I374)/$K374,0)=ROUND(('S1 - Human-wildlife management'!AJ$32-$I374)/$K374,1),$H374,0))))</f>
        <v>0</v>
      </c>
      <c r="AK374" s="104">
        <f>IF('S1 - Human-wildlife management'!AK$32&lt;$I374,0,IF('S1 - Human-wildlife management'!AK$32=$I374,$H374,IF('S1 - Human-wildlife management'!AK$32&gt;((($J374-1)*$K374)+$I374),0,IF(ROUND(('S1 - Human-wildlife management'!AK$32-$I374)/$K374,0)=ROUND(('S1 - Human-wildlife management'!AK$32-$I374)/$K374,1),$H374,0))))</f>
        <v>0</v>
      </c>
      <c r="AL374" s="104">
        <f>IF('S1 - Human-wildlife management'!AL$32&lt;$I374,0,IF('S1 - Human-wildlife management'!AL$32=$I374,$H374,IF('S1 - Human-wildlife management'!AL$32&gt;((($J374-1)*$K374)+$I374),0,IF(ROUND(('S1 - Human-wildlife management'!AL$32-$I374)/$K374,0)=ROUND(('S1 - Human-wildlife management'!AL$32-$I374)/$K374,1),$H374,0))))</f>
        <v>0</v>
      </c>
      <c r="AM374" s="104">
        <f>IF('S1 - Human-wildlife management'!AM$32&lt;$I374,0,IF('S1 - Human-wildlife management'!AM$32=$I374,$H374,IF('S1 - Human-wildlife management'!AM$32&gt;((($J374-1)*$K374)+$I374),0,IF(ROUND(('S1 - Human-wildlife management'!AM$32-$I374)/$K374,0)=ROUND(('S1 - Human-wildlife management'!AM$32-$I374)/$K374,1),$H374,0))))</f>
        <v>0</v>
      </c>
      <c r="AN374" s="104">
        <f>IF('S1 - Human-wildlife management'!AN$32&lt;$I374,0,IF('S1 - Human-wildlife management'!AN$32=$I374,$H374,IF('S1 - Human-wildlife management'!AN$32&gt;((($J374-1)*$K374)+$I374),0,IF(ROUND(('S1 - Human-wildlife management'!AN$32-$I374)/$K374,0)=ROUND(('S1 - Human-wildlife management'!AN$32-$I374)/$K374,1),$H374,0))))</f>
        <v>0</v>
      </c>
      <c r="AO374" s="104">
        <f>IF('S1 - Human-wildlife management'!AO$32&lt;$I374,0,IF('S1 - Human-wildlife management'!AO$32=$I374,$H374,IF('S1 - Human-wildlife management'!AO$32&gt;((($J374-1)*$K374)+$I374),0,IF(ROUND(('S1 - Human-wildlife management'!AO$32-$I374)/$K374,0)=ROUND(('S1 - Human-wildlife management'!AO$32-$I374)/$K374,1),$H374,0))))</f>
        <v>0</v>
      </c>
      <c r="AP374" s="104">
        <f>IF('S1 - Human-wildlife management'!AP$32&lt;$I374,0,IF('S1 - Human-wildlife management'!AP$32=$I374,$H374,IF('S1 - Human-wildlife management'!AP$32&gt;((($J374-1)*$K374)+$I374),0,IF(ROUND(('S1 - Human-wildlife management'!AP$32-$I374)/$K374,0)=ROUND(('S1 - Human-wildlife management'!AP$32-$I374)/$K374,1),$H374,0))))</f>
        <v>0</v>
      </c>
      <c r="AQ374" s="104">
        <f>IF('S1 - Human-wildlife management'!AQ$32&lt;$I374,0,IF('S1 - Human-wildlife management'!AQ$32=$I374,$H374,IF('S1 - Human-wildlife management'!AQ$32&gt;((($J374-1)*$K374)+$I374),0,IF(ROUND(('S1 - Human-wildlife management'!AQ$32-$I374)/$K374,0)=ROUND(('S1 - Human-wildlife management'!AQ$32-$I374)/$K374,1),$H374,0))))</f>
        <v>0</v>
      </c>
      <c r="AR374" s="104">
        <f>IF('S1 - Human-wildlife management'!AR$32&lt;$I374,0,IF('S1 - Human-wildlife management'!AR$32=$I374,$H374,IF('S1 - Human-wildlife management'!AR$32&gt;((($J374-1)*$K374)+$I374),0,IF(ROUND(('S1 - Human-wildlife management'!AR$32-$I374)/$K374,0)=ROUND(('S1 - Human-wildlife management'!AR$32-$I374)/$K374,1),$H374,0))))</f>
        <v>0</v>
      </c>
      <c r="AS374" s="104">
        <f>IF('S1 - Human-wildlife management'!AS$32&lt;$I374,0,IF('S1 - Human-wildlife management'!AS$32=$I374,$H374,IF('S1 - Human-wildlife management'!AS$32&gt;((($J374-1)*$K374)+$I374),0,IF(ROUND(('S1 - Human-wildlife management'!AS$32-$I374)/$K374,0)=ROUND(('S1 - Human-wildlife management'!AS$32-$I374)/$K374,1),$H374,0))))</f>
        <v>0</v>
      </c>
      <c r="AT374" s="104">
        <f>IF('S1 - Human-wildlife management'!AT$32&lt;$I374,0,IF('S1 - Human-wildlife management'!AT$32=$I374,$H374,IF('S1 - Human-wildlife management'!AT$32&gt;((($J374-1)*$K374)+$I374),0,IF(ROUND(('S1 - Human-wildlife management'!AT$32-$I374)/$K374,0)=ROUND(('S1 - Human-wildlife management'!AT$32-$I374)/$K374,1),$H374,0))))</f>
        <v>0</v>
      </c>
    </row>
    <row r="375" spans="1:46" ht="30" hidden="1" customHeight="1" x14ac:dyDescent="0.25">
      <c r="A375" s="105"/>
      <c r="B375" s="106"/>
      <c r="C375" s="107"/>
      <c r="D375" s="108"/>
      <c r="E375" s="116"/>
      <c r="F375" s="113"/>
      <c r="G375" s="113"/>
      <c r="H375" s="111">
        <f t="shared" si="166"/>
        <v>0</v>
      </c>
      <c r="I375" s="112"/>
      <c r="J375" s="112"/>
      <c r="K375" s="112"/>
      <c r="L375" s="250"/>
      <c r="M375" s="251"/>
      <c r="N375" s="252"/>
      <c r="P375" s="249"/>
      <c r="Q375" s="104">
        <f>IF('S1 - Human-wildlife management'!Q$32&lt;$I375,0,IF('S1 - Human-wildlife management'!Q$32=$I375,$H375,IF('S1 - Human-wildlife management'!Q$32&gt;((($J375-1)*$K375)+$I375),0,IF(ROUND(('S1 - Human-wildlife management'!Q$32-$I375)/$K375,0)=ROUND(('S1 - Human-wildlife management'!Q$32-$I375)/$K375,1),$H375,0))))</f>
        <v>0</v>
      </c>
      <c r="R375" s="104">
        <f>IF('S1 - Human-wildlife management'!R$32&lt;$I375,0,IF('S1 - Human-wildlife management'!R$32=$I375,$H375,IF('S1 - Human-wildlife management'!R$32&gt;((($J375-1)*$K375)+$I375),0,IF(ROUND(('S1 - Human-wildlife management'!R$32-$I375)/$K375,0)=ROUND(('S1 - Human-wildlife management'!R$32-$I375)/$K375,1),$H375,0))))</f>
        <v>0</v>
      </c>
      <c r="S375" s="104">
        <f>IF('S1 - Human-wildlife management'!S$32&lt;$I375,0,IF('S1 - Human-wildlife management'!S$32=$I375,$H375,IF('S1 - Human-wildlife management'!S$32&gt;((($J375-1)*$K375)+$I375),0,IF(ROUND(('S1 - Human-wildlife management'!S$32-$I375)/$K375,0)=ROUND(('S1 - Human-wildlife management'!S$32-$I375)/$K375,1),$H375,0))))</f>
        <v>0</v>
      </c>
      <c r="T375" s="104">
        <f>IF('S1 - Human-wildlife management'!T$32&lt;$I375,0,IF('S1 - Human-wildlife management'!T$32=$I375,$H375,IF('S1 - Human-wildlife management'!T$32&gt;((($J375-1)*$K375)+$I375),0,IF(ROUND(('S1 - Human-wildlife management'!T$32-$I375)/$K375,0)=ROUND(('S1 - Human-wildlife management'!T$32-$I375)/$K375,1),$H375,0))))</f>
        <v>0</v>
      </c>
      <c r="U375" s="104">
        <f>IF('S1 - Human-wildlife management'!U$32&lt;$I375,0,IF('S1 - Human-wildlife management'!U$32=$I375,$H375,IF('S1 - Human-wildlife management'!U$32&gt;((($J375-1)*$K375)+$I375),0,IF(ROUND(('S1 - Human-wildlife management'!U$32-$I375)/$K375,0)=ROUND(('S1 - Human-wildlife management'!U$32-$I375)/$K375,1),$H375,0))))</f>
        <v>0</v>
      </c>
      <c r="V375" s="104">
        <f>IF('S1 - Human-wildlife management'!V$32&lt;$I375,0,IF('S1 - Human-wildlife management'!V$32=$I375,$H375,IF('S1 - Human-wildlife management'!V$32&gt;((($J375-1)*$K375)+$I375),0,IF(ROUND(('S1 - Human-wildlife management'!V$32-$I375)/$K375,0)=ROUND(('S1 - Human-wildlife management'!V$32-$I375)/$K375,1),$H375,0))))</f>
        <v>0</v>
      </c>
      <c r="W375" s="104">
        <f>IF('S1 - Human-wildlife management'!W$32&lt;$I375,0,IF('S1 - Human-wildlife management'!W$32=$I375,$H375,IF('S1 - Human-wildlife management'!W$32&gt;((($J375-1)*$K375)+$I375),0,IF(ROUND(('S1 - Human-wildlife management'!W$32-$I375)/$K375,0)=ROUND(('S1 - Human-wildlife management'!W$32-$I375)/$K375,1),$H375,0))))</f>
        <v>0</v>
      </c>
      <c r="X375" s="104">
        <f>IF('S1 - Human-wildlife management'!X$32&lt;$I375,0,IF('S1 - Human-wildlife management'!X$32=$I375,$H375,IF('S1 - Human-wildlife management'!X$32&gt;((($J375-1)*$K375)+$I375),0,IF(ROUND(('S1 - Human-wildlife management'!X$32-$I375)/$K375,0)=ROUND(('S1 - Human-wildlife management'!X$32-$I375)/$K375,1),$H375,0))))</f>
        <v>0</v>
      </c>
      <c r="Y375" s="104">
        <f>IF('S1 - Human-wildlife management'!Y$32&lt;$I375,0,IF('S1 - Human-wildlife management'!Y$32=$I375,$H375,IF('S1 - Human-wildlife management'!Y$32&gt;((($J375-1)*$K375)+$I375),0,IF(ROUND(('S1 - Human-wildlife management'!Y$32-$I375)/$K375,0)=ROUND(('S1 - Human-wildlife management'!Y$32-$I375)/$K375,1),$H375,0))))</f>
        <v>0</v>
      </c>
      <c r="Z375" s="104">
        <f>IF('S1 - Human-wildlife management'!Z$32&lt;$I375,0,IF('S1 - Human-wildlife management'!Z$32=$I375,$H375,IF('S1 - Human-wildlife management'!Z$32&gt;((($J375-1)*$K375)+$I375),0,IF(ROUND(('S1 - Human-wildlife management'!Z$32-$I375)/$K375,0)=ROUND(('S1 - Human-wildlife management'!Z$32-$I375)/$K375,1),$H375,0))))</f>
        <v>0</v>
      </c>
      <c r="AA375" s="104">
        <f>IF('S1 - Human-wildlife management'!AA$32&lt;$I375,0,IF('S1 - Human-wildlife management'!AA$32=$I375,$H375,IF('S1 - Human-wildlife management'!AA$32&gt;((($J375-1)*$K375)+$I375),0,IF(ROUND(('S1 - Human-wildlife management'!AA$32-$I375)/$K375,0)=ROUND(('S1 - Human-wildlife management'!AA$32-$I375)/$K375,1),$H375,0))))</f>
        <v>0</v>
      </c>
      <c r="AB375" s="104">
        <f>IF('S1 - Human-wildlife management'!AB$32&lt;$I375,0,IF('S1 - Human-wildlife management'!AB$32=$I375,$H375,IF('S1 - Human-wildlife management'!AB$32&gt;((($J375-1)*$K375)+$I375),0,IF(ROUND(('S1 - Human-wildlife management'!AB$32-$I375)/$K375,0)=ROUND(('S1 - Human-wildlife management'!AB$32-$I375)/$K375,1),$H375,0))))</f>
        <v>0</v>
      </c>
      <c r="AC375" s="104">
        <f>IF('S1 - Human-wildlife management'!AC$32&lt;$I375,0,IF('S1 - Human-wildlife management'!AC$32=$I375,$H375,IF('S1 - Human-wildlife management'!AC$32&gt;((($J375-1)*$K375)+$I375),0,IF(ROUND(('S1 - Human-wildlife management'!AC$32-$I375)/$K375,0)=ROUND(('S1 - Human-wildlife management'!AC$32-$I375)/$K375,1),$H375,0))))</f>
        <v>0</v>
      </c>
      <c r="AD375" s="104">
        <f>IF('S1 - Human-wildlife management'!AD$32&lt;$I375,0,IF('S1 - Human-wildlife management'!AD$32=$I375,$H375,IF('S1 - Human-wildlife management'!AD$32&gt;((($J375-1)*$K375)+$I375),0,IF(ROUND(('S1 - Human-wildlife management'!AD$32-$I375)/$K375,0)=ROUND(('S1 - Human-wildlife management'!AD$32-$I375)/$K375,1),$H375,0))))</f>
        <v>0</v>
      </c>
      <c r="AE375" s="104">
        <f>IF('S1 - Human-wildlife management'!AE$32&lt;$I375,0,IF('S1 - Human-wildlife management'!AE$32=$I375,$H375,IF('S1 - Human-wildlife management'!AE$32&gt;((($J375-1)*$K375)+$I375),0,IF(ROUND(('S1 - Human-wildlife management'!AE$32-$I375)/$K375,0)=ROUND(('S1 - Human-wildlife management'!AE$32-$I375)/$K375,1),$H375,0))))</f>
        <v>0</v>
      </c>
      <c r="AF375" s="104">
        <f>IF('S1 - Human-wildlife management'!AF$32&lt;$I375,0,IF('S1 - Human-wildlife management'!AF$32=$I375,$H375,IF('S1 - Human-wildlife management'!AF$32&gt;((($J375-1)*$K375)+$I375),0,IF(ROUND(('S1 - Human-wildlife management'!AF$32-$I375)/$K375,0)=ROUND(('S1 - Human-wildlife management'!AF$32-$I375)/$K375,1),$H375,0))))</f>
        <v>0</v>
      </c>
      <c r="AG375" s="104">
        <f>IF('S1 - Human-wildlife management'!AG$32&lt;$I375,0,IF('S1 - Human-wildlife management'!AG$32=$I375,$H375,IF('S1 - Human-wildlife management'!AG$32&gt;((($J375-1)*$K375)+$I375),0,IF(ROUND(('S1 - Human-wildlife management'!AG$32-$I375)/$K375,0)=ROUND(('S1 - Human-wildlife management'!AG$32-$I375)/$K375,1),$H375,0))))</f>
        <v>0</v>
      </c>
      <c r="AH375" s="104">
        <f>IF('S1 - Human-wildlife management'!AH$32&lt;$I375,0,IF('S1 - Human-wildlife management'!AH$32=$I375,$H375,IF('S1 - Human-wildlife management'!AH$32&gt;((($J375-1)*$K375)+$I375),0,IF(ROUND(('S1 - Human-wildlife management'!AH$32-$I375)/$K375,0)=ROUND(('S1 - Human-wildlife management'!AH$32-$I375)/$K375,1),$H375,0))))</f>
        <v>0</v>
      </c>
      <c r="AI375" s="104">
        <f>IF('S1 - Human-wildlife management'!AI$32&lt;$I375,0,IF('S1 - Human-wildlife management'!AI$32=$I375,$H375,IF('S1 - Human-wildlife management'!AI$32&gt;((($J375-1)*$K375)+$I375),0,IF(ROUND(('S1 - Human-wildlife management'!AI$32-$I375)/$K375,0)=ROUND(('S1 - Human-wildlife management'!AI$32-$I375)/$K375,1),$H375,0))))</f>
        <v>0</v>
      </c>
      <c r="AJ375" s="104">
        <f>IF('S1 - Human-wildlife management'!AJ$32&lt;$I375,0,IF('S1 - Human-wildlife management'!AJ$32=$I375,$H375,IF('S1 - Human-wildlife management'!AJ$32&gt;((($J375-1)*$K375)+$I375),0,IF(ROUND(('S1 - Human-wildlife management'!AJ$32-$I375)/$K375,0)=ROUND(('S1 - Human-wildlife management'!AJ$32-$I375)/$K375,1),$H375,0))))</f>
        <v>0</v>
      </c>
      <c r="AK375" s="104">
        <f>IF('S1 - Human-wildlife management'!AK$32&lt;$I375,0,IF('S1 - Human-wildlife management'!AK$32=$I375,$H375,IF('S1 - Human-wildlife management'!AK$32&gt;((($J375-1)*$K375)+$I375),0,IF(ROUND(('S1 - Human-wildlife management'!AK$32-$I375)/$K375,0)=ROUND(('S1 - Human-wildlife management'!AK$32-$I375)/$K375,1),$H375,0))))</f>
        <v>0</v>
      </c>
      <c r="AL375" s="104">
        <f>IF('S1 - Human-wildlife management'!AL$32&lt;$I375,0,IF('S1 - Human-wildlife management'!AL$32=$I375,$H375,IF('S1 - Human-wildlife management'!AL$32&gt;((($J375-1)*$K375)+$I375),0,IF(ROUND(('S1 - Human-wildlife management'!AL$32-$I375)/$K375,0)=ROUND(('S1 - Human-wildlife management'!AL$32-$I375)/$K375,1),$H375,0))))</f>
        <v>0</v>
      </c>
      <c r="AM375" s="104">
        <f>IF('S1 - Human-wildlife management'!AM$32&lt;$I375,0,IF('S1 - Human-wildlife management'!AM$32=$I375,$H375,IF('S1 - Human-wildlife management'!AM$32&gt;((($J375-1)*$K375)+$I375),0,IF(ROUND(('S1 - Human-wildlife management'!AM$32-$I375)/$K375,0)=ROUND(('S1 - Human-wildlife management'!AM$32-$I375)/$K375,1),$H375,0))))</f>
        <v>0</v>
      </c>
      <c r="AN375" s="104">
        <f>IF('S1 - Human-wildlife management'!AN$32&lt;$I375,0,IF('S1 - Human-wildlife management'!AN$32=$I375,$H375,IF('S1 - Human-wildlife management'!AN$32&gt;((($J375-1)*$K375)+$I375),0,IF(ROUND(('S1 - Human-wildlife management'!AN$32-$I375)/$K375,0)=ROUND(('S1 - Human-wildlife management'!AN$32-$I375)/$K375,1),$H375,0))))</f>
        <v>0</v>
      </c>
      <c r="AO375" s="104">
        <f>IF('S1 - Human-wildlife management'!AO$32&lt;$I375,0,IF('S1 - Human-wildlife management'!AO$32=$I375,$H375,IF('S1 - Human-wildlife management'!AO$32&gt;((($J375-1)*$K375)+$I375),0,IF(ROUND(('S1 - Human-wildlife management'!AO$32-$I375)/$K375,0)=ROUND(('S1 - Human-wildlife management'!AO$32-$I375)/$K375,1),$H375,0))))</f>
        <v>0</v>
      </c>
      <c r="AP375" s="104">
        <f>IF('S1 - Human-wildlife management'!AP$32&lt;$I375,0,IF('S1 - Human-wildlife management'!AP$32=$I375,$H375,IF('S1 - Human-wildlife management'!AP$32&gt;((($J375-1)*$K375)+$I375),0,IF(ROUND(('S1 - Human-wildlife management'!AP$32-$I375)/$K375,0)=ROUND(('S1 - Human-wildlife management'!AP$32-$I375)/$K375,1),$H375,0))))</f>
        <v>0</v>
      </c>
      <c r="AQ375" s="104">
        <f>IF('S1 - Human-wildlife management'!AQ$32&lt;$I375,0,IF('S1 - Human-wildlife management'!AQ$32=$I375,$H375,IF('S1 - Human-wildlife management'!AQ$32&gt;((($J375-1)*$K375)+$I375),0,IF(ROUND(('S1 - Human-wildlife management'!AQ$32-$I375)/$K375,0)=ROUND(('S1 - Human-wildlife management'!AQ$32-$I375)/$K375,1),$H375,0))))</f>
        <v>0</v>
      </c>
      <c r="AR375" s="104">
        <f>IF('S1 - Human-wildlife management'!AR$32&lt;$I375,0,IF('S1 - Human-wildlife management'!AR$32=$I375,$H375,IF('S1 - Human-wildlife management'!AR$32&gt;((($J375-1)*$K375)+$I375),0,IF(ROUND(('S1 - Human-wildlife management'!AR$32-$I375)/$K375,0)=ROUND(('S1 - Human-wildlife management'!AR$32-$I375)/$K375,1),$H375,0))))</f>
        <v>0</v>
      </c>
      <c r="AS375" s="104">
        <f>IF('S1 - Human-wildlife management'!AS$32&lt;$I375,0,IF('S1 - Human-wildlife management'!AS$32=$I375,$H375,IF('S1 - Human-wildlife management'!AS$32&gt;((($J375-1)*$K375)+$I375),0,IF(ROUND(('S1 - Human-wildlife management'!AS$32-$I375)/$K375,0)=ROUND(('S1 - Human-wildlife management'!AS$32-$I375)/$K375,1),$H375,0))))</f>
        <v>0</v>
      </c>
      <c r="AT375" s="104">
        <f>IF('S1 - Human-wildlife management'!AT$32&lt;$I375,0,IF('S1 - Human-wildlife management'!AT$32=$I375,$H375,IF('S1 - Human-wildlife management'!AT$32&gt;((($J375-1)*$K375)+$I375),0,IF(ROUND(('S1 - Human-wildlife management'!AT$32-$I375)/$K375,0)=ROUND(('S1 - Human-wildlife management'!AT$32-$I375)/$K375,1),$H375,0))))</f>
        <v>0</v>
      </c>
    </row>
    <row r="376" spans="1:46" ht="30" hidden="1" customHeight="1" x14ac:dyDescent="0.25">
      <c r="A376" s="105"/>
      <c r="B376" s="106"/>
      <c r="C376" s="107"/>
      <c r="D376" s="108"/>
      <c r="E376" s="108"/>
      <c r="F376" s="113"/>
      <c r="G376" s="113"/>
      <c r="H376" s="111">
        <f t="shared" si="166"/>
        <v>0</v>
      </c>
      <c r="I376" s="112"/>
      <c r="J376" s="112"/>
      <c r="K376" s="112"/>
      <c r="L376" s="250"/>
      <c r="M376" s="251"/>
      <c r="N376" s="252"/>
      <c r="P376" s="249"/>
      <c r="Q376" s="104">
        <f>IF('S1 - Human-wildlife management'!Q$32&lt;$I376,0,IF('S1 - Human-wildlife management'!Q$32=$I376,$H376,IF('S1 - Human-wildlife management'!Q$32&gt;((($J376-1)*$K376)+$I376),0,IF(ROUND(('S1 - Human-wildlife management'!Q$32-$I376)/$K376,0)=ROUND(('S1 - Human-wildlife management'!Q$32-$I376)/$K376,1),$H376,0))))</f>
        <v>0</v>
      </c>
      <c r="R376" s="104">
        <f>IF('S1 - Human-wildlife management'!R$32&lt;$I376,0,IF('S1 - Human-wildlife management'!R$32=$I376,$H376,IF('S1 - Human-wildlife management'!R$32&gt;((($J376-1)*$K376)+$I376),0,IF(ROUND(('S1 - Human-wildlife management'!R$32-$I376)/$K376,0)=ROUND(('S1 - Human-wildlife management'!R$32-$I376)/$K376,1),$H376,0))))</f>
        <v>0</v>
      </c>
      <c r="S376" s="104">
        <f>IF('S1 - Human-wildlife management'!S$32&lt;$I376,0,IF('S1 - Human-wildlife management'!S$32=$I376,$H376,IF('S1 - Human-wildlife management'!S$32&gt;((($J376-1)*$K376)+$I376),0,IF(ROUND(('S1 - Human-wildlife management'!S$32-$I376)/$K376,0)=ROUND(('S1 - Human-wildlife management'!S$32-$I376)/$K376,1),$H376,0))))</f>
        <v>0</v>
      </c>
      <c r="T376" s="104">
        <f>IF('S1 - Human-wildlife management'!T$32&lt;$I376,0,IF('S1 - Human-wildlife management'!T$32=$I376,$H376,IF('S1 - Human-wildlife management'!T$32&gt;((($J376-1)*$K376)+$I376),0,IF(ROUND(('S1 - Human-wildlife management'!T$32-$I376)/$K376,0)=ROUND(('S1 - Human-wildlife management'!T$32-$I376)/$K376,1),$H376,0))))</f>
        <v>0</v>
      </c>
      <c r="U376" s="104">
        <f>IF('S1 - Human-wildlife management'!U$32&lt;$I376,0,IF('S1 - Human-wildlife management'!U$32=$I376,$H376,IF('S1 - Human-wildlife management'!U$32&gt;((($J376-1)*$K376)+$I376),0,IF(ROUND(('S1 - Human-wildlife management'!U$32-$I376)/$K376,0)=ROUND(('S1 - Human-wildlife management'!U$32-$I376)/$K376,1),$H376,0))))</f>
        <v>0</v>
      </c>
      <c r="V376" s="104">
        <f>IF('S1 - Human-wildlife management'!V$32&lt;$I376,0,IF('S1 - Human-wildlife management'!V$32=$I376,$H376,IF('S1 - Human-wildlife management'!V$32&gt;((($J376-1)*$K376)+$I376),0,IF(ROUND(('S1 - Human-wildlife management'!V$32-$I376)/$K376,0)=ROUND(('S1 - Human-wildlife management'!V$32-$I376)/$K376,1),$H376,0))))</f>
        <v>0</v>
      </c>
      <c r="W376" s="104">
        <f>IF('S1 - Human-wildlife management'!W$32&lt;$I376,0,IF('S1 - Human-wildlife management'!W$32=$I376,$H376,IF('S1 - Human-wildlife management'!W$32&gt;((($J376-1)*$K376)+$I376),0,IF(ROUND(('S1 - Human-wildlife management'!W$32-$I376)/$K376,0)=ROUND(('S1 - Human-wildlife management'!W$32-$I376)/$K376,1),$H376,0))))</f>
        <v>0</v>
      </c>
      <c r="X376" s="104">
        <f>IF('S1 - Human-wildlife management'!X$32&lt;$I376,0,IF('S1 - Human-wildlife management'!X$32=$I376,$H376,IF('S1 - Human-wildlife management'!X$32&gt;((($J376-1)*$K376)+$I376),0,IF(ROUND(('S1 - Human-wildlife management'!X$32-$I376)/$K376,0)=ROUND(('S1 - Human-wildlife management'!X$32-$I376)/$K376,1),$H376,0))))</f>
        <v>0</v>
      </c>
      <c r="Y376" s="104">
        <f>IF('S1 - Human-wildlife management'!Y$32&lt;$I376,0,IF('S1 - Human-wildlife management'!Y$32=$I376,$H376,IF('S1 - Human-wildlife management'!Y$32&gt;((($J376-1)*$K376)+$I376),0,IF(ROUND(('S1 - Human-wildlife management'!Y$32-$I376)/$K376,0)=ROUND(('S1 - Human-wildlife management'!Y$32-$I376)/$K376,1),$H376,0))))</f>
        <v>0</v>
      </c>
      <c r="Z376" s="104">
        <f>IF('S1 - Human-wildlife management'!Z$32&lt;$I376,0,IF('S1 - Human-wildlife management'!Z$32=$I376,$H376,IF('S1 - Human-wildlife management'!Z$32&gt;((($J376-1)*$K376)+$I376),0,IF(ROUND(('S1 - Human-wildlife management'!Z$32-$I376)/$K376,0)=ROUND(('S1 - Human-wildlife management'!Z$32-$I376)/$K376,1),$H376,0))))</f>
        <v>0</v>
      </c>
      <c r="AA376" s="104">
        <f>IF('S1 - Human-wildlife management'!AA$32&lt;$I376,0,IF('S1 - Human-wildlife management'!AA$32=$I376,$H376,IF('S1 - Human-wildlife management'!AA$32&gt;((($J376-1)*$K376)+$I376),0,IF(ROUND(('S1 - Human-wildlife management'!AA$32-$I376)/$K376,0)=ROUND(('S1 - Human-wildlife management'!AA$32-$I376)/$K376,1),$H376,0))))</f>
        <v>0</v>
      </c>
      <c r="AB376" s="104">
        <f>IF('S1 - Human-wildlife management'!AB$32&lt;$I376,0,IF('S1 - Human-wildlife management'!AB$32=$I376,$H376,IF('S1 - Human-wildlife management'!AB$32&gt;((($J376-1)*$K376)+$I376),0,IF(ROUND(('S1 - Human-wildlife management'!AB$32-$I376)/$K376,0)=ROUND(('S1 - Human-wildlife management'!AB$32-$I376)/$K376,1),$H376,0))))</f>
        <v>0</v>
      </c>
      <c r="AC376" s="104">
        <f>IF('S1 - Human-wildlife management'!AC$32&lt;$I376,0,IF('S1 - Human-wildlife management'!AC$32=$I376,$H376,IF('S1 - Human-wildlife management'!AC$32&gt;((($J376-1)*$K376)+$I376),0,IF(ROUND(('S1 - Human-wildlife management'!AC$32-$I376)/$K376,0)=ROUND(('S1 - Human-wildlife management'!AC$32-$I376)/$K376,1),$H376,0))))</f>
        <v>0</v>
      </c>
      <c r="AD376" s="104">
        <f>IF('S1 - Human-wildlife management'!AD$32&lt;$I376,0,IF('S1 - Human-wildlife management'!AD$32=$I376,$H376,IF('S1 - Human-wildlife management'!AD$32&gt;((($J376-1)*$K376)+$I376),0,IF(ROUND(('S1 - Human-wildlife management'!AD$32-$I376)/$K376,0)=ROUND(('S1 - Human-wildlife management'!AD$32-$I376)/$K376,1),$H376,0))))</f>
        <v>0</v>
      </c>
      <c r="AE376" s="104">
        <f>IF('S1 - Human-wildlife management'!AE$32&lt;$I376,0,IF('S1 - Human-wildlife management'!AE$32=$I376,$H376,IF('S1 - Human-wildlife management'!AE$32&gt;((($J376-1)*$K376)+$I376),0,IF(ROUND(('S1 - Human-wildlife management'!AE$32-$I376)/$K376,0)=ROUND(('S1 - Human-wildlife management'!AE$32-$I376)/$K376,1),$H376,0))))</f>
        <v>0</v>
      </c>
      <c r="AF376" s="104">
        <f>IF('S1 - Human-wildlife management'!AF$32&lt;$I376,0,IF('S1 - Human-wildlife management'!AF$32=$I376,$H376,IF('S1 - Human-wildlife management'!AF$32&gt;((($J376-1)*$K376)+$I376),0,IF(ROUND(('S1 - Human-wildlife management'!AF$32-$I376)/$K376,0)=ROUND(('S1 - Human-wildlife management'!AF$32-$I376)/$K376,1),$H376,0))))</f>
        <v>0</v>
      </c>
      <c r="AG376" s="104">
        <f>IF('S1 - Human-wildlife management'!AG$32&lt;$I376,0,IF('S1 - Human-wildlife management'!AG$32=$I376,$H376,IF('S1 - Human-wildlife management'!AG$32&gt;((($J376-1)*$K376)+$I376),0,IF(ROUND(('S1 - Human-wildlife management'!AG$32-$I376)/$K376,0)=ROUND(('S1 - Human-wildlife management'!AG$32-$I376)/$K376,1),$H376,0))))</f>
        <v>0</v>
      </c>
      <c r="AH376" s="104">
        <f>IF('S1 - Human-wildlife management'!AH$32&lt;$I376,0,IF('S1 - Human-wildlife management'!AH$32=$I376,$H376,IF('S1 - Human-wildlife management'!AH$32&gt;((($J376-1)*$K376)+$I376),0,IF(ROUND(('S1 - Human-wildlife management'!AH$32-$I376)/$K376,0)=ROUND(('S1 - Human-wildlife management'!AH$32-$I376)/$K376,1),$H376,0))))</f>
        <v>0</v>
      </c>
      <c r="AI376" s="104">
        <f>IF('S1 - Human-wildlife management'!AI$32&lt;$I376,0,IF('S1 - Human-wildlife management'!AI$32=$I376,$H376,IF('S1 - Human-wildlife management'!AI$32&gt;((($J376-1)*$K376)+$I376),0,IF(ROUND(('S1 - Human-wildlife management'!AI$32-$I376)/$K376,0)=ROUND(('S1 - Human-wildlife management'!AI$32-$I376)/$K376,1),$H376,0))))</f>
        <v>0</v>
      </c>
      <c r="AJ376" s="104">
        <f>IF('S1 - Human-wildlife management'!AJ$32&lt;$I376,0,IF('S1 - Human-wildlife management'!AJ$32=$I376,$H376,IF('S1 - Human-wildlife management'!AJ$32&gt;((($J376-1)*$K376)+$I376),0,IF(ROUND(('S1 - Human-wildlife management'!AJ$32-$I376)/$K376,0)=ROUND(('S1 - Human-wildlife management'!AJ$32-$I376)/$K376,1),$H376,0))))</f>
        <v>0</v>
      </c>
      <c r="AK376" s="104">
        <f>IF('S1 - Human-wildlife management'!AK$32&lt;$I376,0,IF('S1 - Human-wildlife management'!AK$32=$I376,$H376,IF('S1 - Human-wildlife management'!AK$32&gt;((($J376-1)*$K376)+$I376),0,IF(ROUND(('S1 - Human-wildlife management'!AK$32-$I376)/$K376,0)=ROUND(('S1 - Human-wildlife management'!AK$32-$I376)/$K376,1),$H376,0))))</f>
        <v>0</v>
      </c>
      <c r="AL376" s="104">
        <f>IF('S1 - Human-wildlife management'!AL$32&lt;$I376,0,IF('S1 - Human-wildlife management'!AL$32=$I376,$H376,IF('S1 - Human-wildlife management'!AL$32&gt;((($J376-1)*$K376)+$I376),0,IF(ROUND(('S1 - Human-wildlife management'!AL$32-$I376)/$K376,0)=ROUND(('S1 - Human-wildlife management'!AL$32-$I376)/$K376,1),$H376,0))))</f>
        <v>0</v>
      </c>
      <c r="AM376" s="104">
        <f>IF('S1 - Human-wildlife management'!AM$32&lt;$I376,0,IF('S1 - Human-wildlife management'!AM$32=$I376,$H376,IF('S1 - Human-wildlife management'!AM$32&gt;((($J376-1)*$K376)+$I376),0,IF(ROUND(('S1 - Human-wildlife management'!AM$32-$I376)/$K376,0)=ROUND(('S1 - Human-wildlife management'!AM$32-$I376)/$K376,1),$H376,0))))</f>
        <v>0</v>
      </c>
      <c r="AN376" s="104">
        <f>IF('S1 - Human-wildlife management'!AN$32&lt;$I376,0,IF('S1 - Human-wildlife management'!AN$32=$I376,$H376,IF('S1 - Human-wildlife management'!AN$32&gt;((($J376-1)*$K376)+$I376),0,IF(ROUND(('S1 - Human-wildlife management'!AN$32-$I376)/$K376,0)=ROUND(('S1 - Human-wildlife management'!AN$32-$I376)/$K376,1),$H376,0))))</f>
        <v>0</v>
      </c>
      <c r="AO376" s="104">
        <f>IF('S1 - Human-wildlife management'!AO$32&lt;$I376,0,IF('S1 - Human-wildlife management'!AO$32=$I376,$H376,IF('S1 - Human-wildlife management'!AO$32&gt;((($J376-1)*$K376)+$I376),0,IF(ROUND(('S1 - Human-wildlife management'!AO$32-$I376)/$K376,0)=ROUND(('S1 - Human-wildlife management'!AO$32-$I376)/$K376,1),$H376,0))))</f>
        <v>0</v>
      </c>
      <c r="AP376" s="104">
        <f>IF('S1 - Human-wildlife management'!AP$32&lt;$I376,0,IF('S1 - Human-wildlife management'!AP$32=$I376,$H376,IF('S1 - Human-wildlife management'!AP$32&gt;((($J376-1)*$K376)+$I376),0,IF(ROUND(('S1 - Human-wildlife management'!AP$32-$I376)/$K376,0)=ROUND(('S1 - Human-wildlife management'!AP$32-$I376)/$K376,1),$H376,0))))</f>
        <v>0</v>
      </c>
      <c r="AQ376" s="104">
        <f>IF('S1 - Human-wildlife management'!AQ$32&lt;$I376,0,IF('S1 - Human-wildlife management'!AQ$32=$I376,$H376,IF('S1 - Human-wildlife management'!AQ$32&gt;((($J376-1)*$K376)+$I376),0,IF(ROUND(('S1 - Human-wildlife management'!AQ$32-$I376)/$K376,0)=ROUND(('S1 - Human-wildlife management'!AQ$32-$I376)/$K376,1),$H376,0))))</f>
        <v>0</v>
      </c>
      <c r="AR376" s="104">
        <f>IF('S1 - Human-wildlife management'!AR$32&lt;$I376,0,IF('S1 - Human-wildlife management'!AR$32=$I376,$H376,IF('S1 - Human-wildlife management'!AR$32&gt;((($J376-1)*$K376)+$I376),0,IF(ROUND(('S1 - Human-wildlife management'!AR$32-$I376)/$K376,0)=ROUND(('S1 - Human-wildlife management'!AR$32-$I376)/$K376,1),$H376,0))))</f>
        <v>0</v>
      </c>
      <c r="AS376" s="104">
        <f>IF('S1 - Human-wildlife management'!AS$32&lt;$I376,0,IF('S1 - Human-wildlife management'!AS$32=$I376,$H376,IF('S1 - Human-wildlife management'!AS$32&gt;((($J376-1)*$K376)+$I376),0,IF(ROUND(('S1 - Human-wildlife management'!AS$32-$I376)/$K376,0)=ROUND(('S1 - Human-wildlife management'!AS$32-$I376)/$K376,1),$H376,0))))</f>
        <v>0</v>
      </c>
      <c r="AT376" s="104">
        <f>IF('S1 - Human-wildlife management'!AT$32&lt;$I376,0,IF('S1 - Human-wildlife management'!AT$32=$I376,$H376,IF('S1 - Human-wildlife management'!AT$32&gt;((($J376-1)*$K376)+$I376),0,IF(ROUND(('S1 - Human-wildlife management'!AT$32-$I376)/$K376,0)=ROUND(('S1 - Human-wildlife management'!AT$32-$I376)/$K376,1),$H376,0))))</f>
        <v>0</v>
      </c>
    </row>
    <row r="377" spans="1:46" ht="30" hidden="1" customHeight="1" x14ac:dyDescent="0.25">
      <c r="A377" s="105"/>
      <c r="B377" s="106"/>
      <c r="C377" s="107"/>
      <c r="D377" s="108"/>
      <c r="E377" s="108"/>
      <c r="F377" s="113"/>
      <c r="G377" s="113"/>
      <c r="H377" s="111">
        <f t="shared" si="166"/>
        <v>0</v>
      </c>
      <c r="I377" s="112"/>
      <c r="J377" s="112"/>
      <c r="K377" s="112"/>
      <c r="L377" s="250"/>
      <c r="M377" s="251"/>
      <c r="N377" s="252"/>
      <c r="P377" s="249"/>
      <c r="Q377" s="104">
        <f>IF('S1 - Human-wildlife management'!Q$32&lt;$I377,0,IF('S1 - Human-wildlife management'!Q$32=$I377,$H377,IF('S1 - Human-wildlife management'!Q$32&gt;((($J377-1)*$K377)+$I377),0,IF(ROUND(('S1 - Human-wildlife management'!Q$32-$I377)/$K377,0)=ROUND(('S1 - Human-wildlife management'!Q$32-$I377)/$K377,1),$H377,0))))</f>
        <v>0</v>
      </c>
      <c r="R377" s="104">
        <f>IF('S1 - Human-wildlife management'!R$32&lt;$I377,0,IF('S1 - Human-wildlife management'!R$32=$I377,$H377,IF('S1 - Human-wildlife management'!R$32&gt;((($J377-1)*$K377)+$I377),0,IF(ROUND(('S1 - Human-wildlife management'!R$32-$I377)/$K377,0)=ROUND(('S1 - Human-wildlife management'!R$32-$I377)/$K377,1),$H377,0))))</f>
        <v>0</v>
      </c>
      <c r="S377" s="104">
        <f>IF('S1 - Human-wildlife management'!S$32&lt;$I377,0,IF('S1 - Human-wildlife management'!S$32=$I377,$H377,IF('S1 - Human-wildlife management'!S$32&gt;((($J377-1)*$K377)+$I377),0,IF(ROUND(('S1 - Human-wildlife management'!S$32-$I377)/$K377,0)=ROUND(('S1 - Human-wildlife management'!S$32-$I377)/$K377,1),$H377,0))))</f>
        <v>0</v>
      </c>
      <c r="T377" s="104">
        <f>IF('S1 - Human-wildlife management'!T$32&lt;$I377,0,IF('S1 - Human-wildlife management'!T$32=$I377,$H377,IF('S1 - Human-wildlife management'!T$32&gt;((($J377-1)*$K377)+$I377),0,IF(ROUND(('S1 - Human-wildlife management'!T$32-$I377)/$K377,0)=ROUND(('S1 - Human-wildlife management'!T$32-$I377)/$K377,1),$H377,0))))</f>
        <v>0</v>
      </c>
      <c r="U377" s="104">
        <f>IF('S1 - Human-wildlife management'!U$32&lt;$I377,0,IF('S1 - Human-wildlife management'!U$32=$I377,$H377,IF('S1 - Human-wildlife management'!U$32&gt;((($J377-1)*$K377)+$I377),0,IF(ROUND(('S1 - Human-wildlife management'!U$32-$I377)/$K377,0)=ROUND(('S1 - Human-wildlife management'!U$32-$I377)/$K377,1),$H377,0))))</f>
        <v>0</v>
      </c>
      <c r="V377" s="104">
        <f>IF('S1 - Human-wildlife management'!V$32&lt;$I377,0,IF('S1 - Human-wildlife management'!V$32=$I377,$H377,IF('S1 - Human-wildlife management'!V$32&gt;((($J377-1)*$K377)+$I377),0,IF(ROUND(('S1 - Human-wildlife management'!V$32-$I377)/$K377,0)=ROUND(('S1 - Human-wildlife management'!V$32-$I377)/$K377,1),$H377,0))))</f>
        <v>0</v>
      </c>
      <c r="W377" s="104">
        <f>IF('S1 - Human-wildlife management'!W$32&lt;$I377,0,IF('S1 - Human-wildlife management'!W$32=$I377,$H377,IF('S1 - Human-wildlife management'!W$32&gt;((($J377-1)*$K377)+$I377),0,IF(ROUND(('S1 - Human-wildlife management'!W$32-$I377)/$K377,0)=ROUND(('S1 - Human-wildlife management'!W$32-$I377)/$K377,1),$H377,0))))</f>
        <v>0</v>
      </c>
      <c r="X377" s="104">
        <f>IF('S1 - Human-wildlife management'!X$32&lt;$I377,0,IF('S1 - Human-wildlife management'!X$32=$I377,$H377,IF('S1 - Human-wildlife management'!X$32&gt;((($J377-1)*$K377)+$I377),0,IF(ROUND(('S1 - Human-wildlife management'!X$32-$I377)/$K377,0)=ROUND(('S1 - Human-wildlife management'!X$32-$I377)/$K377,1),$H377,0))))</f>
        <v>0</v>
      </c>
      <c r="Y377" s="104">
        <f>IF('S1 - Human-wildlife management'!Y$32&lt;$I377,0,IF('S1 - Human-wildlife management'!Y$32=$I377,$H377,IF('S1 - Human-wildlife management'!Y$32&gt;((($J377-1)*$K377)+$I377),0,IF(ROUND(('S1 - Human-wildlife management'!Y$32-$I377)/$K377,0)=ROUND(('S1 - Human-wildlife management'!Y$32-$I377)/$K377,1),$H377,0))))</f>
        <v>0</v>
      </c>
      <c r="Z377" s="104">
        <f>IF('S1 - Human-wildlife management'!Z$32&lt;$I377,0,IF('S1 - Human-wildlife management'!Z$32=$I377,$H377,IF('S1 - Human-wildlife management'!Z$32&gt;((($J377-1)*$K377)+$I377),0,IF(ROUND(('S1 - Human-wildlife management'!Z$32-$I377)/$K377,0)=ROUND(('S1 - Human-wildlife management'!Z$32-$I377)/$K377,1),$H377,0))))</f>
        <v>0</v>
      </c>
      <c r="AA377" s="104">
        <f>IF('S1 - Human-wildlife management'!AA$32&lt;$I377,0,IF('S1 - Human-wildlife management'!AA$32=$I377,$H377,IF('S1 - Human-wildlife management'!AA$32&gt;((($J377-1)*$K377)+$I377),0,IF(ROUND(('S1 - Human-wildlife management'!AA$32-$I377)/$K377,0)=ROUND(('S1 - Human-wildlife management'!AA$32-$I377)/$K377,1),$H377,0))))</f>
        <v>0</v>
      </c>
      <c r="AB377" s="104">
        <f>IF('S1 - Human-wildlife management'!AB$32&lt;$I377,0,IF('S1 - Human-wildlife management'!AB$32=$I377,$H377,IF('S1 - Human-wildlife management'!AB$32&gt;((($J377-1)*$K377)+$I377),0,IF(ROUND(('S1 - Human-wildlife management'!AB$32-$I377)/$K377,0)=ROUND(('S1 - Human-wildlife management'!AB$32-$I377)/$K377,1),$H377,0))))</f>
        <v>0</v>
      </c>
      <c r="AC377" s="104">
        <f>IF('S1 - Human-wildlife management'!AC$32&lt;$I377,0,IF('S1 - Human-wildlife management'!AC$32=$I377,$H377,IF('S1 - Human-wildlife management'!AC$32&gt;((($J377-1)*$K377)+$I377),0,IF(ROUND(('S1 - Human-wildlife management'!AC$32-$I377)/$K377,0)=ROUND(('S1 - Human-wildlife management'!AC$32-$I377)/$K377,1),$H377,0))))</f>
        <v>0</v>
      </c>
      <c r="AD377" s="104">
        <f>IF('S1 - Human-wildlife management'!AD$32&lt;$I377,0,IF('S1 - Human-wildlife management'!AD$32=$I377,$H377,IF('S1 - Human-wildlife management'!AD$32&gt;((($J377-1)*$K377)+$I377),0,IF(ROUND(('S1 - Human-wildlife management'!AD$32-$I377)/$K377,0)=ROUND(('S1 - Human-wildlife management'!AD$32-$I377)/$K377,1),$H377,0))))</f>
        <v>0</v>
      </c>
      <c r="AE377" s="104">
        <f>IF('S1 - Human-wildlife management'!AE$32&lt;$I377,0,IF('S1 - Human-wildlife management'!AE$32=$I377,$H377,IF('S1 - Human-wildlife management'!AE$32&gt;((($J377-1)*$K377)+$I377),0,IF(ROUND(('S1 - Human-wildlife management'!AE$32-$I377)/$K377,0)=ROUND(('S1 - Human-wildlife management'!AE$32-$I377)/$K377,1),$H377,0))))</f>
        <v>0</v>
      </c>
      <c r="AF377" s="104">
        <f>IF('S1 - Human-wildlife management'!AF$32&lt;$I377,0,IF('S1 - Human-wildlife management'!AF$32=$I377,$H377,IF('S1 - Human-wildlife management'!AF$32&gt;((($J377-1)*$K377)+$I377),0,IF(ROUND(('S1 - Human-wildlife management'!AF$32-$I377)/$K377,0)=ROUND(('S1 - Human-wildlife management'!AF$32-$I377)/$K377,1),$H377,0))))</f>
        <v>0</v>
      </c>
      <c r="AG377" s="104">
        <f>IF('S1 - Human-wildlife management'!AG$32&lt;$I377,0,IF('S1 - Human-wildlife management'!AG$32=$I377,$H377,IF('S1 - Human-wildlife management'!AG$32&gt;((($J377-1)*$K377)+$I377),0,IF(ROUND(('S1 - Human-wildlife management'!AG$32-$I377)/$K377,0)=ROUND(('S1 - Human-wildlife management'!AG$32-$I377)/$K377,1),$H377,0))))</f>
        <v>0</v>
      </c>
      <c r="AH377" s="104">
        <f>IF('S1 - Human-wildlife management'!AH$32&lt;$I377,0,IF('S1 - Human-wildlife management'!AH$32=$I377,$H377,IF('S1 - Human-wildlife management'!AH$32&gt;((($J377-1)*$K377)+$I377),0,IF(ROUND(('S1 - Human-wildlife management'!AH$32-$I377)/$K377,0)=ROUND(('S1 - Human-wildlife management'!AH$32-$I377)/$K377,1),$H377,0))))</f>
        <v>0</v>
      </c>
      <c r="AI377" s="104">
        <f>IF('S1 - Human-wildlife management'!AI$32&lt;$I377,0,IF('S1 - Human-wildlife management'!AI$32=$I377,$H377,IF('S1 - Human-wildlife management'!AI$32&gt;((($J377-1)*$K377)+$I377),0,IF(ROUND(('S1 - Human-wildlife management'!AI$32-$I377)/$K377,0)=ROUND(('S1 - Human-wildlife management'!AI$32-$I377)/$K377,1),$H377,0))))</f>
        <v>0</v>
      </c>
      <c r="AJ377" s="104">
        <f>IF('S1 - Human-wildlife management'!AJ$32&lt;$I377,0,IF('S1 - Human-wildlife management'!AJ$32=$I377,$H377,IF('S1 - Human-wildlife management'!AJ$32&gt;((($J377-1)*$K377)+$I377),0,IF(ROUND(('S1 - Human-wildlife management'!AJ$32-$I377)/$K377,0)=ROUND(('S1 - Human-wildlife management'!AJ$32-$I377)/$K377,1),$H377,0))))</f>
        <v>0</v>
      </c>
      <c r="AK377" s="104">
        <f>IF('S1 - Human-wildlife management'!AK$32&lt;$I377,0,IF('S1 - Human-wildlife management'!AK$32=$I377,$H377,IF('S1 - Human-wildlife management'!AK$32&gt;((($J377-1)*$K377)+$I377),0,IF(ROUND(('S1 - Human-wildlife management'!AK$32-$I377)/$K377,0)=ROUND(('S1 - Human-wildlife management'!AK$32-$I377)/$K377,1),$H377,0))))</f>
        <v>0</v>
      </c>
      <c r="AL377" s="104">
        <f>IF('S1 - Human-wildlife management'!AL$32&lt;$I377,0,IF('S1 - Human-wildlife management'!AL$32=$I377,$H377,IF('S1 - Human-wildlife management'!AL$32&gt;((($J377-1)*$K377)+$I377),0,IF(ROUND(('S1 - Human-wildlife management'!AL$32-$I377)/$K377,0)=ROUND(('S1 - Human-wildlife management'!AL$32-$I377)/$K377,1),$H377,0))))</f>
        <v>0</v>
      </c>
      <c r="AM377" s="104">
        <f>IF('S1 - Human-wildlife management'!AM$32&lt;$I377,0,IF('S1 - Human-wildlife management'!AM$32=$I377,$H377,IF('S1 - Human-wildlife management'!AM$32&gt;((($J377-1)*$K377)+$I377),0,IF(ROUND(('S1 - Human-wildlife management'!AM$32-$I377)/$K377,0)=ROUND(('S1 - Human-wildlife management'!AM$32-$I377)/$K377,1),$H377,0))))</f>
        <v>0</v>
      </c>
      <c r="AN377" s="104">
        <f>IF('S1 - Human-wildlife management'!AN$32&lt;$I377,0,IF('S1 - Human-wildlife management'!AN$32=$I377,$H377,IF('S1 - Human-wildlife management'!AN$32&gt;((($J377-1)*$K377)+$I377),0,IF(ROUND(('S1 - Human-wildlife management'!AN$32-$I377)/$K377,0)=ROUND(('S1 - Human-wildlife management'!AN$32-$I377)/$K377,1),$H377,0))))</f>
        <v>0</v>
      </c>
      <c r="AO377" s="104">
        <f>IF('S1 - Human-wildlife management'!AO$32&lt;$I377,0,IF('S1 - Human-wildlife management'!AO$32=$I377,$H377,IF('S1 - Human-wildlife management'!AO$32&gt;((($J377-1)*$K377)+$I377),0,IF(ROUND(('S1 - Human-wildlife management'!AO$32-$I377)/$K377,0)=ROUND(('S1 - Human-wildlife management'!AO$32-$I377)/$K377,1),$H377,0))))</f>
        <v>0</v>
      </c>
      <c r="AP377" s="104">
        <f>IF('S1 - Human-wildlife management'!AP$32&lt;$I377,0,IF('S1 - Human-wildlife management'!AP$32=$I377,$H377,IF('S1 - Human-wildlife management'!AP$32&gt;((($J377-1)*$K377)+$I377),0,IF(ROUND(('S1 - Human-wildlife management'!AP$32-$I377)/$K377,0)=ROUND(('S1 - Human-wildlife management'!AP$32-$I377)/$K377,1),$H377,0))))</f>
        <v>0</v>
      </c>
      <c r="AQ377" s="104">
        <f>IF('S1 - Human-wildlife management'!AQ$32&lt;$I377,0,IF('S1 - Human-wildlife management'!AQ$32=$I377,$H377,IF('S1 - Human-wildlife management'!AQ$32&gt;((($J377-1)*$K377)+$I377),0,IF(ROUND(('S1 - Human-wildlife management'!AQ$32-$I377)/$K377,0)=ROUND(('S1 - Human-wildlife management'!AQ$32-$I377)/$K377,1),$H377,0))))</f>
        <v>0</v>
      </c>
      <c r="AR377" s="104">
        <f>IF('S1 - Human-wildlife management'!AR$32&lt;$I377,0,IF('S1 - Human-wildlife management'!AR$32=$I377,$H377,IF('S1 - Human-wildlife management'!AR$32&gt;((($J377-1)*$K377)+$I377),0,IF(ROUND(('S1 - Human-wildlife management'!AR$32-$I377)/$K377,0)=ROUND(('S1 - Human-wildlife management'!AR$32-$I377)/$K377,1),$H377,0))))</f>
        <v>0</v>
      </c>
      <c r="AS377" s="104">
        <f>IF('S1 - Human-wildlife management'!AS$32&lt;$I377,0,IF('S1 - Human-wildlife management'!AS$32=$I377,$H377,IF('S1 - Human-wildlife management'!AS$32&gt;((($J377-1)*$K377)+$I377),0,IF(ROUND(('S1 - Human-wildlife management'!AS$32-$I377)/$K377,0)=ROUND(('S1 - Human-wildlife management'!AS$32-$I377)/$K377,1),$H377,0))))</f>
        <v>0</v>
      </c>
      <c r="AT377" s="104">
        <f>IF('S1 - Human-wildlife management'!AT$32&lt;$I377,0,IF('S1 - Human-wildlife management'!AT$32=$I377,$H377,IF('S1 - Human-wildlife management'!AT$32&gt;((($J377-1)*$K377)+$I377),0,IF(ROUND(('S1 - Human-wildlife management'!AT$32-$I377)/$K377,0)=ROUND(('S1 - Human-wildlife management'!AT$32-$I377)/$K377,1),$H377,0))))</f>
        <v>0</v>
      </c>
    </row>
    <row r="378" spans="1:46" ht="30" hidden="1" customHeight="1" x14ac:dyDescent="0.25">
      <c r="A378" s="105"/>
      <c r="B378" s="106"/>
      <c r="C378" s="107"/>
      <c r="D378" s="108"/>
      <c r="E378" s="108"/>
      <c r="F378" s="113"/>
      <c r="G378" s="113"/>
      <c r="H378" s="111">
        <f t="shared" si="166"/>
        <v>0</v>
      </c>
      <c r="I378" s="112"/>
      <c r="J378" s="112"/>
      <c r="K378" s="112"/>
      <c r="L378" s="250"/>
      <c r="M378" s="251"/>
      <c r="N378" s="252"/>
      <c r="P378" s="249"/>
      <c r="Q378" s="104">
        <f>IF('S1 - Human-wildlife management'!Q$32&lt;$I378,0,IF('S1 - Human-wildlife management'!Q$32=$I378,$H378,IF('S1 - Human-wildlife management'!Q$32&gt;((($J378-1)*$K378)+$I378),0,IF(ROUND(('S1 - Human-wildlife management'!Q$32-$I378)/$K378,0)=ROUND(('S1 - Human-wildlife management'!Q$32-$I378)/$K378,1),$H378,0))))</f>
        <v>0</v>
      </c>
      <c r="R378" s="104">
        <f>IF('S1 - Human-wildlife management'!R$32&lt;$I378,0,IF('S1 - Human-wildlife management'!R$32=$I378,$H378,IF('S1 - Human-wildlife management'!R$32&gt;((($J378-1)*$K378)+$I378),0,IF(ROUND(('S1 - Human-wildlife management'!R$32-$I378)/$K378,0)=ROUND(('S1 - Human-wildlife management'!R$32-$I378)/$K378,1),$H378,0))))</f>
        <v>0</v>
      </c>
      <c r="S378" s="104">
        <f>IF('S1 - Human-wildlife management'!S$32&lt;$I378,0,IF('S1 - Human-wildlife management'!S$32=$I378,$H378,IF('S1 - Human-wildlife management'!S$32&gt;((($J378-1)*$K378)+$I378),0,IF(ROUND(('S1 - Human-wildlife management'!S$32-$I378)/$K378,0)=ROUND(('S1 - Human-wildlife management'!S$32-$I378)/$K378,1),$H378,0))))</f>
        <v>0</v>
      </c>
      <c r="T378" s="104">
        <f>IF('S1 - Human-wildlife management'!T$32&lt;$I378,0,IF('S1 - Human-wildlife management'!T$32=$I378,$H378,IF('S1 - Human-wildlife management'!T$32&gt;((($J378-1)*$K378)+$I378),0,IF(ROUND(('S1 - Human-wildlife management'!T$32-$I378)/$K378,0)=ROUND(('S1 - Human-wildlife management'!T$32-$I378)/$K378,1),$H378,0))))</f>
        <v>0</v>
      </c>
      <c r="U378" s="104">
        <f>IF('S1 - Human-wildlife management'!U$32&lt;$I378,0,IF('S1 - Human-wildlife management'!U$32=$I378,$H378,IF('S1 - Human-wildlife management'!U$32&gt;((($J378-1)*$K378)+$I378),0,IF(ROUND(('S1 - Human-wildlife management'!U$32-$I378)/$K378,0)=ROUND(('S1 - Human-wildlife management'!U$32-$I378)/$K378,1),$H378,0))))</f>
        <v>0</v>
      </c>
      <c r="V378" s="104">
        <f>IF('S1 - Human-wildlife management'!V$32&lt;$I378,0,IF('S1 - Human-wildlife management'!V$32=$I378,$H378,IF('S1 - Human-wildlife management'!V$32&gt;((($J378-1)*$K378)+$I378),0,IF(ROUND(('S1 - Human-wildlife management'!V$32-$I378)/$K378,0)=ROUND(('S1 - Human-wildlife management'!V$32-$I378)/$K378,1),$H378,0))))</f>
        <v>0</v>
      </c>
      <c r="W378" s="104">
        <f>IF('S1 - Human-wildlife management'!W$32&lt;$I378,0,IF('S1 - Human-wildlife management'!W$32=$I378,$H378,IF('S1 - Human-wildlife management'!W$32&gt;((($J378-1)*$K378)+$I378),0,IF(ROUND(('S1 - Human-wildlife management'!W$32-$I378)/$K378,0)=ROUND(('S1 - Human-wildlife management'!W$32-$I378)/$K378,1),$H378,0))))</f>
        <v>0</v>
      </c>
      <c r="X378" s="104">
        <f>IF('S1 - Human-wildlife management'!X$32&lt;$I378,0,IF('S1 - Human-wildlife management'!X$32=$I378,$H378,IF('S1 - Human-wildlife management'!X$32&gt;((($J378-1)*$K378)+$I378),0,IF(ROUND(('S1 - Human-wildlife management'!X$32-$I378)/$K378,0)=ROUND(('S1 - Human-wildlife management'!X$32-$I378)/$K378,1),$H378,0))))</f>
        <v>0</v>
      </c>
      <c r="Y378" s="104">
        <f>IF('S1 - Human-wildlife management'!Y$32&lt;$I378,0,IF('S1 - Human-wildlife management'!Y$32=$I378,$H378,IF('S1 - Human-wildlife management'!Y$32&gt;((($J378-1)*$K378)+$I378),0,IF(ROUND(('S1 - Human-wildlife management'!Y$32-$I378)/$K378,0)=ROUND(('S1 - Human-wildlife management'!Y$32-$I378)/$K378,1),$H378,0))))</f>
        <v>0</v>
      </c>
      <c r="Z378" s="104">
        <f>IF('S1 - Human-wildlife management'!Z$32&lt;$I378,0,IF('S1 - Human-wildlife management'!Z$32=$I378,$H378,IF('S1 - Human-wildlife management'!Z$32&gt;((($J378-1)*$K378)+$I378),0,IF(ROUND(('S1 - Human-wildlife management'!Z$32-$I378)/$K378,0)=ROUND(('S1 - Human-wildlife management'!Z$32-$I378)/$K378,1),$H378,0))))</f>
        <v>0</v>
      </c>
      <c r="AA378" s="104">
        <f>IF('S1 - Human-wildlife management'!AA$32&lt;$I378,0,IF('S1 - Human-wildlife management'!AA$32=$I378,$H378,IF('S1 - Human-wildlife management'!AA$32&gt;((($J378-1)*$K378)+$I378),0,IF(ROUND(('S1 - Human-wildlife management'!AA$32-$I378)/$K378,0)=ROUND(('S1 - Human-wildlife management'!AA$32-$I378)/$K378,1),$H378,0))))</f>
        <v>0</v>
      </c>
      <c r="AB378" s="104">
        <f>IF('S1 - Human-wildlife management'!AB$32&lt;$I378,0,IF('S1 - Human-wildlife management'!AB$32=$I378,$H378,IF('S1 - Human-wildlife management'!AB$32&gt;((($J378-1)*$K378)+$I378),0,IF(ROUND(('S1 - Human-wildlife management'!AB$32-$I378)/$K378,0)=ROUND(('S1 - Human-wildlife management'!AB$32-$I378)/$K378,1),$H378,0))))</f>
        <v>0</v>
      </c>
      <c r="AC378" s="104">
        <f>IF('S1 - Human-wildlife management'!AC$32&lt;$I378,0,IF('S1 - Human-wildlife management'!AC$32=$I378,$H378,IF('S1 - Human-wildlife management'!AC$32&gt;((($J378-1)*$K378)+$I378),0,IF(ROUND(('S1 - Human-wildlife management'!AC$32-$I378)/$K378,0)=ROUND(('S1 - Human-wildlife management'!AC$32-$I378)/$K378,1),$H378,0))))</f>
        <v>0</v>
      </c>
      <c r="AD378" s="104">
        <f>IF('S1 - Human-wildlife management'!AD$32&lt;$I378,0,IF('S1 - Human-wildlife management'!AD$32=$I378,$H378,IF('S1 - Human-wildlife management'!AD$32&gt;((($J378-1)*$K378)+$I378),0,IF(ROUND(('S1 - Human-wildlife management'!AD$32-$I378)/$K378,0)=ROUND(('S1 - Human-wildlife management'!AD$32-$I378)/$K378,1),$H378,0))))</f>
        <v>0</v>
      </c>
      <c r="AE378" s="104">
        <f>IF('S1 - Human-wildlife management'!AE$32&lt;$I378,0,IF('S1 - Human-wildlife management'!AE$32=$I378,$H378,IF('S1 - Human-wildlife management'!AE$32&gt;((($J378-1)*$K378)+$I378),0,IF(ROUND(('S1 - Human-wildlife management'!AE$32-$I378)/$K378,0)=ROUND(('S1 - Human-wildlife management'!AE$32-$I378)/$K378,1),$H378,0))))</f>
        <v>0</v>
      </c>
      <c r="AF378" s="104">
        <f>IF('S1 - Human-wildlife management'!AF$32&lt;$I378,0,IF('S1 - Human-wildlife management'!AF$32=$I378,$H378,IF('S1 - Human-wildlife management'!AF$32&gt;((($J378-1)*$K378)+$I378),0,IF(ROUND(('S1 - Human-wildlife management'!AF$32-$I378)/$K378,0)=ROUND(('S1 - Human-wildlife management'!AF$32-$I378)/$K378,1),$H378,0))))</f>
        <v>0</v>
      </c>
      <c r="AG378" s="104">
        <f>IF('S1 - Human-wildlife management'!AG$32&lt;$I378,0,IF('S1 - Human-wildlife management'!AG$32=$I378,$H378,IF('S1 - Human-wildlife management'!AG$32&gt;((($J378-1)*$K378)+$I378),0,IF(ROUND(('S1 - Human-wildlife management'!AG$32-$I378)/$K378,0)=ROUND(('S1 - Human-wildlife management'!AG$32-$I378)/$K378,1),$H378,0))))</f>
        <v>0</v>
      </c>
      <c r="AH378" s="104">
        <f>IF('S1 - Human-wildlife management'!AH$32&lt;$I378,0,IF('S1 - Human-wildlife management'!AH$32=$I378,$H378,IF('S1 - Human-wildlife management'!AH$32&gt;((($J378-1)*$K378)+$I378),0,IF(ROUND(('S1 - Human-wildlife management'!AH$32-$I378)/$K378,0)=ROUND(('S1 - Human-wildlife management'!AH$32-$I378)/$K378,1),$H378,0))))</f>
        <v>0</v>
      </c>
      <c r="AI378" s="104">
        <f>IF('S1 - Human-wildlife management'!AI$32&lt;$I378,0,IF('S1 - Human-wildlife management'!AI$32=$I378,$H378,IF('S1 - Human-wildlife management'!AI$32&gt;((($J378-1)*$K378)+$I378),0,IF(ROUND(('S1 - Human-wildlife management'!AI$32-$I378)/$K378,0)=ROUND(('S1 - Human-wildlife management'!AI$32-$I378)/$K378,1),$H378,0))))</f>
        <v>0</v>
      </c>
      <c r="AJ378" s="104">
        <f>IF('S1 - Human-wildlife management'!AJ$32&lt;$I378,0,IF('S1 - Human-wildlife management'!AJ$32=$I378,$H378,IF('S1 - Human-wildlife management'!AJ$32&gt;((($J378-1)*$K378)+$I378),0,IF(ROUND(('S1 - Human-wildlife management'!AJ$32-$I378)/$K378,0)=ROUND(('S1 - Human-wildlife management'!AJ$32-$I378)/$K378,1),$H378,0))))</f>
        <v>0</v>
      </c>
      <c r="AK378" s="104">
        <f>IF('S1 - Human-wildlife management'!AK$32&lt;$I378,0,IF('S1 - Human-wildlife management'!AK$32=$I378,$H378,IF('S1 - Human-wildlife management'!AK$32&gt;((($J378-1)*$K378)+$I378),0,IF(ROUND(('S1 - Human-wildlife management'!AK$32-$I378)/$K378,0)=ROUND(('S1 - Human-wildlife management'!AK$32-$I378)/$K378,1),$H378,0))))</f>
        <v>0</v>
      </c>
      <c r="AL378" s="104">
        <f>IF('S1 - Human-wildlife management'!AL$32&lt;$I378,0,IF('S1 - Human-wildlife management'!AL$32=$I378,$H378,IF('S1 - Human-wildlife management'!AL$32&gt;((($J378-1)*$K378)+$I378),0,IF(ROUND(('S1 - Human-wildlife management'!AL$32-$I378)/$K378,0)=ROUND(('S1 - Human-wildlife management'!AL$32-$I378)/$K378,1),$H378,0))))</f>
        <v>0</v>
      </c>
      <c r="AM378" s="104">
        <f>IF('S1 - Human-wildlife management'!AM$32&lt;$I378,0,IF('S1 - Human-wildlife management'!AM$32=$I378,$H378,IF('S1 - Human-wildlife management'!AM$32&gt;((($J378-1)*$K378)+$I378),0,IF(ROUND(('S1 - Human-wildlife management'!AM$32-$I378)/$K378,0)=ROUND(('S1 - Human-wildlife management'!AM$32-$I378)/$K378,1),$H378,0))))</f>
        <v>0</v>
      </c>
      <c r="AN378" s="104">
        <f>IF('S1 - Human-wildlife management'!AN$32&lt;$I378,0,IF('S1 - Human-wildlife management'!AN$32=$I378,$H378,IF('S1 - Human-wildlife management'!AN$32&gt;((($J378-1)*$K378)+$I378),0,IF(ROUND(('S1 - Human-wildlife management'!AN$32-$I378)/$K378,0)=ROUND(('S1 - Human-wildlife management'!AN$32-$I378)/$K378,1),$H378,0))))</f>
        <v>0</v>
      </c>
      <c r="AO378" s="104">
        <f>IF('S1 - Human-wildlife management'!AO$32&lt;$I378,0,IF('S1 - Human-wildlife management'!AO$32=$I378,$H378,IF('S1 - Human-wildlife management'!AO$32&gt;((($J378-1)*$K378)+$I378),0,IF(ROUND(('S1 - Human-wildlife management'!AO$32-$I378)/$K378,0)=ROUND(('S1 - Human-wildlife management'!AO$32-$I378)/$K378,1),$H378,0))))</f>
        <v>0</v>
      </c>
      <c r="AP378" s="104">
        <f>IF('S1 - Human-wildlife management'!AP$32&lt;$I378,0,IF('S1 - Human-wildlife management'!AP$32=$I378,$H378,IF('S1 - Human-wildlife management'!AP$32&gt;((($J378-1)*$K378)+$I378),0,IF(ROUND(('S1 - Human-wildlife management'!AP$32-$I378)/$K378,0)=ROUND(('S1 - Human-wildlife management'!AP$32-$I378)/$K378,1),$H378,0))))</f>
        <v>0</v>
      </c>
      <c r="AQ378" s="104">
        <f>IF('S1 - Human-wildlife management'!AQ$32&lt;$I378,0,IF('S1 - Human-wildlife management'!AQ$32=$I378,$H378,IF('S1 - Human-wildlife management'!AQ$32&gt;((($J378-1)*$K378)+$I378),0,IF(ROUND(('S1 - Human-wildlife management'!AQ$32-$I378)/$K378,0)=ROUND(('S1 - Human-wildlife management'!AQ$32-$I378)/$K378,1),$H378,0))))</f>
        <v>0</v>
      </c>
      <c r="AR378" s="104">
        <f>IF('S1 - Human-wildlife management'!AR$32&lt;$I378,0,IF('S1 - Human-wildlife management'!AR$32=$I378,$H378,IF('S1 - Human-wildlife management'!AR$32&gt;((($J378-1)*$K378)+$I378),0,IF(ROUND(('S1 - Human-wildlife management'!AR$32-$I378)/$K378,0)=ROUND(('S1 - Human-wildlife management'!AR$32-$I378)/$K378,1),$H378,0))))</f>
        <v>0</v>
      </c>
      <c r="AS378" s="104">
        <f>IF('S1 - Human-wildlife management'!AS$32&lt;$I378,0,IF('S1 - Human-wildlife management'!AS$32=$I378,$H378,IF('S1 - Human-wildlife management'!AS$32&gt;((($J378-1)*$K378)+$I378),0,IF(ROUND(('S1 - Human-wildlife management'!AS$32-$I378)/$K378,0)=ROUND(('S1 - Human-wildlife management'!AS$32-$I378)/$K378,1),$H378,0))))</f>
        <v>0</v>
      </c>
      <c r="AT378" s="104">
        <f>IF('S1 - Human-wildlife management'!AT$32&lt;$I378,0,IF('S1 - Human-wildlife management'!AT$32=$I378,$H378,IF('S1 - Human-wildlife management'!AT$32&gt;((($J378-1)*$K378)+$I378),0,IF(ROUND(('S1 - Human-wildlife management'!AT$32-$I378)/$K378,0)=ROUND(('S1 - Human-wildlife management'!AT$32-$I378)/$K378,1),$H378,0))))</f>
        <v>0</v>
      </c>
    </row>
    <row r="379" spans="1:46" ht="30" hidden="1" customHeight="1" x14ac:dyDescent="0.25">
      <c r="A379" s="105"/>
      <c r="B379" s="106"/>
      <c r="C379" s="107"/>
      <c r="D379" s="108"/>
      <c r="E379" s="108"/>
      <c r="F379" s="113"/>
      <c r="G379" s="113"/>
      <c r="H379" s="111">
        <f t="shared" si="166"/>
        <v>0</v>
      </c>
      <c r="I379" s="112"/>
      <c r="J379" s="112"/>
      <c r="K379" s="112"/>
      <c r="L379" s="250"/>
      <c r="M379" s="251"/>
      <c r="N379" s="252"/>
      <c r="P379" s="249"/>
      <c r="Q379" s="104">
        <f>IF('S1 - Human-wildlife management'!Q$32&lt;$I379,0,IF('S1 - Human-wildlife management'!Q$32=$I379,$H379,IF('S1 - Human-wildlife management'!Q$32&gt;((($J379-1)*$K379)+$I379),0,IF(ROUND(('S1 - Human-wildlife management'!Q$32-$I379)/$K379,0)=ROUND(('S1 - Human-wildlife management'!Q$32-$I379)/$K379,1),$H379,0))))</f>
        <v>0</v>
      </c>
      <c r="R379" s="104">
        <f>IF('S1 - Human-wildlife management'!R$32&lt;$I379,0,IF('S1 - Human-wildlife management'!R$32=$I379,$H379,IF('S1 - Human-wildlife management'!R$32&gt;((($J379-1)*$K379)+$I379),0,IF(ROUND(('S1 - Human-wildlife management'!R$32-$I379)/$K379,0)=ROUND(('S1 - Human-wildlife management'!R$32-$I379)/$K379,1),$H379,0))))</f>
        <v>0</v>
      </c>
      <c r="S379" s="104">
        <f>IF('S1 - Human-wildlife management'!S$32&lt;$I379,0,IF('S1 - Human-wildlife management'!S$32=$I379,$H379,IF('S1 - Human-wildlife management'!S$32&gt;((($J379-1)*$K379)+$I379),0,IF(ROUND(('S1 - Human-wildlife management'!S$32-$I379)/$K379,0)=ROUND(('S1 - Human-wildlife management'!S$32-$I379)/$K379,1),$H379,0))))</f>
        <v>0</v>
      </c>
      <c r="T379" s="104">
        <f>IF('S1 - Human-wildlife management'!T$32&lt;$I379,0,IF('S1 - Human-wildlife management'!T$32=$I379,$H379,IF('S1 - Human-wildlife management'!T$32&gt;((($J379-1)*$K379)+$I379),0,IF(ROUND(('S1 - Human-wildlife management'!T$32-$I379)/$K379,0)=ROUND(('S1 - Human-wildlife management'!T$32-$I379)/$K379,1),$H379,0))))</f>
        <v>0</v>
      </c>
      <c r="U379" s="104">
        <f>IF('S1 - Human-wildlife management'!U$32&lt;$I379,0,IF('S1 - Human-wildlife management'!U$32=$I379,$H379,IF('S1 - Human-wildlife management'!U$32&gt;((($J379-1)*$K379)+$I379),0,IF(ROUND(('S1 - Human-wildlife management'!U$32-$I379)/$K379,0)=ROUND(('S1 - Human-wildlife management'!U$32-$I379)/$K379,1),$H379,0))))</f>
        <v>0</v>
      </c>
      <c r="V379" s="104">
        <f>IF('S1 - Human-wildlife management'!V$32&lt;$I379,0,IF('S1 - Human-wildlife management'!V$32=$I379,$H379,IF('S1 - Human-wildlife management'!V$32&gt;((($J379-1)*$K379)+$I379),0,IF(ROUND(('S1 - Human-wildlife management'!V$32-$I379)/$K379,0)=ROUND(('S1 - Human-wildlife management'!V$32-$I379)/$K379,1),$H379,0))))</f>
        <v>0</v>
      </c>
      <c r="W379" s="104">
        <f>IF('S1 - Human-wildlife management'!W$32&lt;$I379,0,IF('S1 - Human-wildlife management'!W$32=$I379,$H379,IF('S1 - Human-wildlife management'!W$32&gt;((($J379-1)*$K379)+$I379),0,IF(ROUND(('S1 - Human-wildlife management'!W$32-$I379)/$K379,0)=ROUND(('S1 - Human-wildlife management'!W$32-$I379)/$K379,1),$H379,0))))</f>
        <v>0</v>
      </c>
      <c r="X379" s="104">
        <f>IF('S1 - Human-wildlife management'!X$32&lt;$I379,0,IF('S1 - Human-wildlife management'!X$32=$I379,$H379,IF('S1 - Human-wildlife management'!X$32&gt;((($J379-1)*$K379)+$I379),0,IF(ROUND(('S1 - Human-wildlife management'!X$32-$I379)/$K379,0)=ROUND(('S1 - Human-wildlife management'!X$32-$I379)/$K379,1),$H379,0))))</f>
        <v>0</v>
      </c>
      <c r="Y379" s="104">
        <f>IF('S1 - Human-wildlife management'!Y$32&lt;$I379,0,IF('S1 - Human-wildlife management'!Y$32=$I379,$H379,IF('S1 - Human-wildlife management'!Y$32&gt;((($J379-1)*$K379)+$I379),0,IF(ROUND(('S1 - Human-wildlife management'!Y$32-$I379)/$K379,0)=ROUND(('S1 - Human-wildlife management'!Y$32-$I379)/$K379,1),$H379,0))))</f>
        <v>0</v>
      </c>
      <c r="Z379" s="104">
        <f>IF('S1 - Human-wildlife management'!Z$32&lt;$I379,0,IF('S1 - Human-wildlife management'!Z$32=$I379,$H379,IF('S1 - Human-wildlife management'!Z$32&gt;((($J379-1)*$K379)+$I379),0,IF(ROUND(('S1 - Human-wildlife management'!Z$32-$I379)/$K379,0)=ROUND(('S1 - Human-wildlife management'!Z$32-$I379)/$K379,1),$H379,0))))</f>
        <v>0</v>
      </c>
      <c r="AA379" s="104">
        <f>IF('S1 - Human-wildlife management'!AA$32&lt;$I379,0,IF('S1 - Human-wildlife management'!AA$32=$I379,$H379,IF('S1 - Human-wildlife management'!AA$32&gt;((($J379-1)*$K379)+$I379),0,IF(ROUND(('S1 - Human-wildlife management'!AA$32-$I379)/$K379,0)=ROUND(('S1 - Human-wildlife management'!AA$32-$I379)/$K379,1),$H379,0))))</f>
        <v>0</v>
      </c>
      <c r="AB379" s="104">
        <f>IF('S1 - Human-wildlife management'!AB$32&lt;$I379,0,IF('S1 - Human-wildlife management'!AB$32=$I379,$H379,IF('S1 - Human-wildlife management'!AB$32&gt;((($J379-1)*$K379)+$I379),0,IF(ROUND(('S1 - Human-wildlife management'!AB$32-$I379)/$K379,0)=ROUND(('S1 - Human-wildlife management'!AB$32-$I379)/$K379,1),$H379,0))))</f>
        <v>0</v>
      </c>
      <c r="AC379" s="104">
        <f>IF('S1 - Human-wildlife management'!AC$32&lt;$I379,0,IF('S1 - Human-wildlife management'!AC$32=$I379,$H379,IF('S1 - Human-wildlife management'!AC$32&gt;((($J379-1)*$K379)+$I379),0,IF(ROUND(('S1 - Human-wildlife management'!AC$32-$I379)/$K379,0)=ROUND(('S1 - Human-wildlife management'!AC$32-$I379)/$K379,1),$H379,0))))</f>
        <v>0</v>
      </c>
      <c r="AD379" s="104">
        <f>IF('S1 - Human-wildlife management'!AD$32&lt;$I379,0,IF('S1 - Human-wildlife management'!AD$32=$I379,$H379,IF('S1 - Human-wildlife management'!AD$32&gt;((($J379-1)*$K379)+$I379),0,IF(ROUND(('S1 - Human-wildlife management'!AD$32-$I379)/$K379,0)=ROUND(('S1 - Human-wildlife management'!AD$32-$I379)/$K379,1),$H379,0))))</f>
        <v>0</v>
      </c>
      <c r="AE379" s="104">
        <f>IF('S1 - Human-wildlife management'!AE$32&lt;$I379,0,IF('S1 - Human-wildlife management'!AE$32=$I379,$H379,IF('S1 - Human-wildlife management'!AE$32&gt;((($J379-1)*$K379)+$I379),0,IF(ROUND(('S1 - Human-wildlife management'!AE$32-$I379)/$K379,0)=ROUND(('S1 - Human-wildlife management'!AE$32-$I379)/$K379,1),$H379,0))))</f>
        <v>0</v>
      </c>
      <c r="AF379" s="104">
        <f>IF('S1 - Human-wildlife management'!AF$32&lt;$I379,0,IF('S1 - Human-wildlife management'!AF$32=$I379,$H379,IF('S1 - Human-wildlife management'!AF$32&gt;((($J379-1)*$K379)+$I379),0,IF(ROUND(('S1 - Human-wildlife management'!AF$32-$I379)/$K379,0)=ROUND(('S1 - Human-wildlife management'!AF$32-$I379)/$K379,1),$H379,0))))</f>
        <v>0</v>
      </c>
      <c r="AG379" s="104">
        <f>IF('S1 - Human-wildlife management'!AG$32&lt;$I379,0,IF('S1 - Human-wildlife management'!AG$32=$I379,$H379,IF('S1 - Human-wildlife management'!AG$32&gt;((($J379-1)*$K379)+$I379),0,IF(ROUND(('S1 - Human-wildlife management'!AG$32-$I379)/$K379,0)=ROUND(('S1 - Human-wildlife management'!AG$32-$I379)/$K379,1),$H379,0))))</f>
        <v>0</v>
      </c>
      <c r="AH379" s="104">
        <f>IF('S1 - Human-wildlife management'!AH$32&lt;$I379,0,IF('S1 - Human-wildlife management'!AH$32=$I379,$H379,IF('S1 - Human-wildlife management'!AH$32&gt;((($J379-1)*$K379)+$I379),0,IF(ROUND(('S1 - Human-wildlife management'!AH$32-$I379)/$K379,0)=ROUND(('S1 - Human-wildlife management'!AH$32-$I379)/$K379,1),$H379,0))))</f>
        <v>0</v>
      </c>
      <c r="AI379" s="104">
        <f>IF('S1 - Human-wildlife management'!AI$32&lt;$I379,0,IF('S1 - Human-wildlife management'!AI$32=$I379,$H379,IF('S1 - Human-wildlife management'!AI$32&gt;((($J379-1)*$K379)+$I379),0,IF(ROUND(('S1 - Human-wildlife management'!AI$32-$I379)/$K379,0)=ROUND(('S1 - Human-wildlife management'!AI$32-$I379)/$K379,1),$H379,0))))</f>
        <v>0</v>
      </c>
      <c r="AJ379" s="104">
        <f>IF('S1 - Human-wildlife management'!AJ$32&lt;$I379,0,IF('S1 - Human-wildlife management'!AJ$32=$I379,$H379,IF('S1 - Human-wildlife management'!AJ$32&gt;((($J379-1)*$K379)+$I379),0,IF(ROUND(('S1 - Human-wildlife management'!AJ$32-$I379)/$K379,0)=ROUND(('S1 - Human-wildlife management'!AJ$32-$I379)/$K379,1),$H379,0))))</f>
        <v>0</v>
      </c>
      <c r="AK379" s="104">
        <f>IF('S1 - Human-wildlife management'!AK$32&lt;$I379,0,IF('S1 - Human-wildlife management'!AK$32=$I379,$H379,IF('S1 - Human-wildlife management'!AK$32&gt;((($J379-1)*$K379)+$I379),0,IF(ROUND(('S1 - Human-wildlife management'!AK$32-$I379)/$K379,0)=ROUND(('S1 - Human-wildlife management'!AK$32-$I379)/$K379,1),$H379,0))))</f>
        <v>0</v>
      </c>
      <c r="AL379" s="104">
        <f>IF('S1 - Human-wildlife management'!AL$32&lt;$I379,0,IF('S1 - Human-wildlife management'!AL$32=$I379,$H379,IF('S1 - Human-wildlife management'!AL$32&gt;((($J379-1)*$K379)+$I379),0,IF(ROUND(('S1 - Human-wildlife management'!AL$32-$I379)/$K379,0)=ROUND(('S1 - Human-wildlife management'!AL$32-$I379)/$K379,1),$H379,0))))</f>
        <v>0</v>
      </c>
      <c r="AM379" s="104">
        <f>IF('S1 - Human-wildlife management'!AM$32&lt;$I379,0,IF('S1 - Human-wildlife management'!AM$32=$I379,$H379,IF('S1 - Human-wildlife management'!AM$32&gt;((($J379-1)*$K379)+$I379),0,IF(ROUND(('S1 - Human-wildlife management'!AM$32-$I379)/$K379,0)=ROUND(('S1 - Human-wildlife management'!AM$32-$I379)/$K379,1),$H379,0))))</f>
        <v>0</v>
      </c>
      <c r="AN379" s="104">
        <f>IF('S1 - Human-wildlife management'!AN$32&lt;$I379,0,IF('S1 - Human-wildlife management'!AN$32=$I379,$H379,IF('S1 - Human-wildlife management'!AN$32&gt;((($J379-1)*$K379)+$I379),0,IF(ROUND(('S1 - Human-wildlife management'!AN$32-$I379)/$K379,0)=ROUND(('S1 - Human-wildlife management'!AN$32-$I379)/$K379,1),$H379,0))))</f>
        <v>0</v>
      </c>
      <c r="AO379" s="104">
        <f>IF('S1 - Human-wildlife management'!AO$32&lt;$I379,0,IF('S1 - Human-wildlife management'!AO$32=$I379,$H379,IF('S1 - Human-wildlife management'!AO$32&gt;((($J379-1)*$K379)+$I379),0,IF(ROUND(('S1 - Human-wildlife management'!AO$32-$I379)/$K379,0)=ROUND(('S1 - Human-wildlife management'!AO$32-$I379)/$K379,1),$H379,0))))</f>
        <v>0</v>
      </c>
      <c r="AP379" s="104">
        <f>IF('S1 - Human-wildlife management'!AP$32&lt;$I379,0,IF('S1 - Human-wildlife management'!AP$32=$I379,$H379,IF('S1 - Human-wildlife management'!AP$32&gt;((($J379-1)*$K379)+$I379),0,IF(ROUND(('S1 - Human-wildlife management'!AP$32-$I379)/$K379,0)=ROUND(('S1 - Human-wildlife management'!AP$32-$I379)/$K379,1),$H379,0))))</f>
        <v>0</v>
      </c>
      <c r="AQ379" s="104">
        <f>IF('S1 - Human-wildlife management'!AQ$32&lt;$I379,0,IF('S1 - Human-wildlife management'!AQ$32=$I379,$H379,IF('S1 - Human-wildlife management'!AQ$32&gt;((($J379-1)*$K379)+$I379),0,IF(ROUND(('S1 - Human-wildlife management'!AQ$32-$I379)/$K379,0)=ROUND(('S1 - Human-wildlife management'!AQ$32-$I379)/$K379,1),$H379,0))))</f>
        <v>0</v>
      </c>
      <c r="AR379" s="104">
        <f>IF('S1 - Human-wildlife management'!AR$32&lt;$I379,0,IF('S1 - Human-wildlife management'!AR$32=$I379,$H379,IF('S1 - Human-wildlife management'!AR$32&gt;((($J379-1)*$K379)+$I379),0,IF(ROUND(('S1 - Human-wildlife management'!AR$32-$I379)/$K379,0)=ROUND(('S1 - Human-wildlife management'!AR$32-$I379)/$K379,1),$H379,0))))</f>
        <v>0</v>
      </c>
      <c r="AS379" s="104">
        <f>IF('S1 - Human-wildlife management'!AS$32&lt;$I379,0,IF('S1 - Human-wildlife management'!AS$32=$I379,$H379,IF('S1 - Human-wildlife management'!AS$32&gt;((($J379-1)*$K379)+$I379),0,IF(ROUND(('S1 - Human-wildlife management'!AS$32-$I379)/$K379,0)=ROUND(('S1 - Human-wildlife management'!AS$32-$I379)/$K379,1),$H379,0))))</f>
        <v>0</v>
      </c>
      <c r="AT379" s="104">
        <f>IF('S1 - Human-wildlife management'!AT$32&lt;$I379,0,IF('S1 - Human-wildlife management'!AT$32=$I379,$H379,IF('S1 - Human-wildlife management'!AT$32&gt;((($J379-1)*$K379)+$I379),0,IF(ROUND(('S1 - Human-wildlife management'!AT$32-$I379)/$K379,0)=ROUND(('S1 - Human-wildlife management'!AT$32-$I379)/$K379,1),$H379,0))))</f>
        <v>0</v>
      </c>
    </row>
    <row r="380" spans="1:46" ht="30" hidden="1" customHeight="1" x14ac:dyDescent="0.25">
      <c r="A380" s="105"/>
      <c r="B380" s="106"/>
      <c r="C380" s="107"/>
      <c r="D380" s="108"/>
      <c r="E380" s="109"/>
      <c r="F380" s="113"/>
      <c r="G380" s="113"/>
      <c r="H380" s="111">
        <f t="shared" si="166"/>
        <v>0</v>
      </c>
      <c r="I380" s="112"/>
      <c r="J380" s="112"/>
      <c r="K380" s="112"/>
      <c r="L380" s="250"/>
      <c r="M380" s="251"/>
      <c r="N380" s="252"/>
      <c r="P380" s="249"/>
      <c r="Q380" s="104">
        <f>IF('S1 - Human-wildlife management'!Q$32&lt;$I380,0,IF('S1 - Human-wildlife management'!Q$32=$I380,$H380,IF('S1 - Human-wildlife management'!Q$32&gt;((($J380-1)*$K380)+$I380),0,IF(ROUND(('S1 - Human-wildlife management'!Q$32-$I380)/$K380,0)=ROUND(('S1 - Human-wildlife management'!Q$32-$I380)/$K380,1),$H380,0))))</f>
        <v>0</v>
      </c>
      <c r="R380" s="104">
        <f>IF('S1 - Human-wildlife management'!R$32&lt;$I380,0,IF('S1 - Human-wildlife management'!R$32=$I380,$H380,IF('S1 - Human-wildlife management'!R$32&gt;((($J380-1)*$K380)+$I380),0,IF(ROUND(('S1 - Human-wildlife management'!R$32-$I380)/$K380,0)=ROUND(('S1 - Human-wildlife management'!R$32-$I380)/$K380,1),$H380,0))))</f>
        <v>0</v>
      </c>
      <c r="S380" s="104">
        <f>IF('S1 - Human-wildlife management'!S$32&lt;$I380,0,IF('S1 - Human-wildlife management'!S$32=$I380,$H380,IF('S1 - Human-wildlife management'!S$32&gt;((($J380-1)*$K380)+$I380),0,IF(ROUND(('S1 - Human-wildlife management'!S$32-$I380)/$K380,0)=ROUND(('S1 - Human-wildlife management'!S$32-$I380)/$K380,1),$H380,0))))</f>
        <v>0</v>
      </c>
      <c r="T380" s="104">
        <f>IF('S1 - Human-wildlife management'!T$32&lt;$I380,0,IF('S1 - Human-wildlife management'!T$32=$I380,$H380,IF('S1 - Human-wildlife management'!T$32&gt;((($J380-1)*$K380)+$I380),0,IF(ROUND(('S1 - Human-wildlife management'!T$32-$I380)/$K380,0)=ROUND(('S1 - Human-wildlife management'!T$32-$I380)/$K380,1),$H380,0))))</f>
        <v>0</v>
      </c>
      <c r="U380" s="104">
        <f>IF('S1 - Human-wildlife management'!U$32&lt;$I380,0,IF('S1 - Human-wildlife management'!U$32=$I380,$H380,IF('S1 - Human-wildlife management'!U$32&gt;((($J380-1)*$K380)+$I380),0,IF(ROUND(('S1 - Human-wildlife management'!U$32-$I380)/$K380,0)=ROUND(('S1 - Human-wildlife management'!U$32-$I380)/$K380,1),$H380,0))))</f>
        <v>0</v>
      </c>
      <c r="V380" s="104">
        <f>IF('S1 - Human-wildlife management'!V$32&lt;$I380,0,IF('S1 - Human-wildlife management'!V$32=$I380,$H380,IF('S1 - Human-wildlife management'!V$32&gt;((($J380-1)*$K380)+$I380),0,IF(ROUND(('S1 - Human-wildlife management'!V$32-$I380)/$K380,0)=ROUND(('S1 - Human-wildlife management'!V$32-$I380)/$K380,1),$H380,0))))</f>
        <v>0</v>
      </c>
      <c r="W380" s="104">
        <f>IF('S1 - Human-wildlife management'!W$32&lt;$I380,0,IF('S1 - Human-wildlife management'!W$32=$I380,$H380,IF('S1 - Human-wildlife management'!W$32&gt;((($J380-1)*$K380)+$I380),0,IF(ROUND(('S1 - Human-wildlife management'!W$32-$I380)/$K380,0)=ROUND(('S1 - Human-wildlife management'!W$32-$I380)/$K380,1),$H380,0))))</f>
        <v>0</v>
      </c>
      <c r="X380" s="104">
        <f>IF('S1 - Human-wildlife management'!X$32&lt;$I380,0,IF('S1 - Human-wildlife management'!X$32=$I380,$H380,IF('S1 - Human-wildlife management'!X$32&gt;((($J380-1)*$K380)+$I380),0,IF(ROUND(('S1 - Human-wildlife management'!X$32-$I380)/$K380,0)=ROUND(('S1 - Human-wildlife management'!X$32-$I380)/$K380,1),$H380,0))))</f>
        <v>0</v>
      </c>
      <c r="Y380" s="104">
        <f>IF('S1 - Human-wildlife management'!Y$32&lt;$I380,0,IF('S1 - Human-wildlife management'!Y$32=$I380,$H380,IF('S1 - Human-wildlife management'!Y$32&gt;((($J380-1)*$K380)+$I380),0,IF(ROUND(('S1 - Human-wildlife management'!Y$32-$I380)/$K380,0)=ROUND(('S1 - Human-wildlife management'!Y$32-$I380)/$K380,1),$H380,0))))</f>
        <v>0</v>
      </c>
      <c r="Z380" s="104">
        <f>IF('S1 - Human-wildlife management'!Z$32&lt;$I380,0,IF('S1 - Human-wildlife management'!Z$32=$I380,$H380,IF('S1 - Human-wildlife management'!Z$32&gt;((($J380-1)*$K380)+$I380),0,IF(ROUND(('S1 - Human-wildlife management'!Z$32-$I380)/$K380,0)=ROUND(('S1 - Human-wildlife management'!Z$32-$I380)/$K380,1),$H380,0))))</f>
        <v>0</v>
      </c>
      <c r="AA380" s="104">
        <f>IF('S1 - Human-wildlife management'!AA$32&lt;$I380,0,IF('S1 - Human-wildlife management'!AA$32=$I380,$H380,IF('S1 - Human-wildlife management'!AA$32&gt;((($J380-1)*$K380)+$I380),0,IF(ROUND(('S1 - Human-wildlife management'!AA$32-$I380)/$K380,0)=ROUND(('S1 - Human-wildlife management'!AA$32-$I380)/$K380,1),$H380,0))))</f>
        <v>0</v>
      </c>
      <c r="AB380" s="104">
        <f>IF('S1 - Human-wildlife management'!AB$32&lt;$I380,0,IF('S1 - Human-wildlife management'!AB$32=$I380,$H380,IF('S1 - Human-wildlife management'!AB$32&gt;((($J380-1)*$K380)+$I380),0,IF(ROUND(('S1 - Human-wildlife management'!AB$32-$I380)/$K380,0)=ROUND(('S1 - Human-wildlife management'!AB$32-$I380)/$K380,1),$H380,0))))</f>
        <v>0</v>
      </c>
      <c r="AC380" s="104">
        <f>IF('S1 - Human-wildlife management'!AC$32&lt;$I380,0,IF('S1 - Human-wildlife management'!AC$32=$I380,$H380,IF('S1 - Human-wildlife management'!AC$32&gt;((($J380-1)*$K380)+$I380),0,IF(ROUND(('S1 - Human-wildlife management'!AC$32-$I380)/$K380,0)=ROUND(('S1 - Human-wildlife management'!AC$32-$I380)/$K380,1),$H380,0))))</f>
        <v>0</v>
      </c>
      <c r="AD380" s="104">
        <f>IF('S1 - Human-wildlife management'!AD$32&lt;$I380,0,IF('S1 - Human-wildlife management'!AD$32=$I380,$H380,IF('S1 - Human-wildlife management'!AD$32&gt;((($J380-1)*$K380)+$I380),0,IF(ROUND(('S1 - Human-wildlife management'!AD$32-$I380)/$K380,0)=ROUND(('S1 - Human-wildlife management'!AD$32-$I380)/$K380,1),$H380,0))))</f>
        <v>0</v>
      </c>
      <c r="AE380" s="104">
        <f>IF('S1 - Human-wildlife management'!AE$32&lt;$I380,0,IF('S1 - Human-wildlife management'!AE$32=$I380,$H380,IF('S1 - Human-wildlife management'!AE$32&gt;((($J380-1)*$K380)+$I380),0,IF(ROUND(('S1 - Human-wildlife management'!AE$32-$I380)/$K380,0)=ROUND(('S1 - Human-wildlife management'!AE$32-$I380)/$K380,1),$H380,0))))</f>
        <v>0</v>
      </c>
      <c r="AF380" s="104">
        <f>IF('S1 - Human-wildlife management'!AF$32&lt;$I380,0,IF('S1 - Human-wildlife management'!AF$32=$I380,$H380,IF('S1 - Human-wildlife management'!AF$32&gt;((($J380-1)*$K380)+$I380),0,IF(ROUND(('S1 - Human-wildlife management'!AF$32-$I380)/$K380,0)=ROUND(('S1 - Human-wildlife management'!AF$32-$I380)/$K380,1),$H380,0))))</f>
        <v>0</v>
      </c>
      <c r="AG380" s="104">
        <f>IF('S1 - Human-wildlife management'!AG$32&lt;$I380,0,IF('S1 - Human-wildlife management'!AG$32=$I380,$H380,IF('S1 - Human-wildlife management'!AG$32&gt;((($J380-1)*$K380)+$I380),0,IF(ROUND(('S1 - Human-wildlife management'!AG$32-$I380)/$K380,0)=ROUND(('S1 - Human-wildlife management'!AG$32-$I380)/$K380,1),$H380,0))))</f>
        <v>0</v>
      </c>
      <c r="AH380" s="104">
        <f>IF('S1 - Human-wildlife management'!AH$32&lt;$I380,0,IF('S1 - Human-wildlife management'!AH$32=$I380,$H380,IF('S1 - Human-wildlife management'!AH$32&gt;((($J380-1)*$K380)+$I380),0,IF(ROUND(('S1 - Human-wildlife management'!AH$32-$I380)/$K380,0)=ROUND(('S1 - Human-wildlife management'!AH$32-$I380)/$K380,1),$H380,0))))</f>
        <v>0</v>
      </c>
      <c r="AI380" s="104">
        <f>IF('S1 - Human-wildlife management'!AI$32&lt;$I380,0,IF('S1 - Human-wildlife management'!AI$32=$I380,$H380,IF('S1 - Human-wildlife management'!AI$32&gt;((($J380-1)*$K380)+$I380),0,IF(ROUND(('S1 - Human-wildlife management'!AI$32-$I380)/$K380,0)=ROUND(('S1 - Human-wildlife management'!AI$32-$I380)/$K380,1),$H380,0))))</f>
        <v>0</v>
      </c>
      <c r="AJ380" s="104">
        <f>IF('S1 - Human-wildlife management'!AJ$32&lt;$I380,0,IF('S1 - Human-wildlife management'!AJ$32=$I380,$H380,IF('S1 - Human-wildlife management'!AJ$32&gt;((($J380-1)*$K380)+$I380),0,IF(ROUND(('S1 - Human-wildlife management'!AJ$32-$I380)/$K380,0)=ROUND(('S1 - Human-wildlife management'!AJ$32-$I380)/$K380,1),$H380,0))))</f>
        <v>0</v>
      </c>
      <c r="AK380" s="104">
        <f>IF('S1 - Human-wildlife management'!AK$32&lt;$I380,0,IF('S1 - Human-wildlife management'!AK$32=$I380,$H380,IF('S1 - Human-wildlife management'!AK$32&gt;((($J380-1)*$K380)+$I380),0,IF(ROUND(('S1 - Human-wildlife management'!AK$32-$I380)/$K380,0)=ROUND(('S1 - Human-wildlife management'!AK$32-$I380)/$K380,1),$H380,0))))</f>
        <v>0</v>
      </c>
      <c r="AL380" s="104">
        <f>IF('S1 - Human-wildlife management'!AL$32&lt;$I380,0,IF('S1 - Human-wildlife management'!AL$32=$I380,$H380,IF('S1 - Human-wildlife management'!AL$32&gt;((($J380-1)*$K380)+$I380),0,IF(ROUND(('S1 - Human-wildlife management'!AL$32-$I380)/$K380,0)=ROUND(('S1 - Human-wildlife management'!AL$32-$I380)/$K380,1),$H380,0))))</f>
        <v>0</v>
      </c>
      <c r="AM380" s="104">
        <f>IF('S1 - Human-wildlife management'!AM$32&lt;$I380,0,IF('S1 - Human-wildlife management'!AM$32=$I380,$H380,IF('S1 - Human-wildlife management'!AM$32&gt;((($J380-1)*$K380)+$I380),0,IF(ROUND(('S1 - Human-wildlife management'!AM$32-$I380)/$K380,0)=ROUND(('S1 - Human-wildlife management'!AM$32-$I380)/$K380,1),$H380,0))))</f>
        <v>0</v>
      </c>
      <c r="AN380" s="104">
        <f>IF('S1 - Human-wildlife management'!AN$32&lt;$I380,0,IF('S1 - Human-wildlife management'!AN$32=$I380,$H380,IF('S1 - Human-wildlife management'!AN$32&gt;((($J380-1)*$K380)+$I380),0,IF(ROUND(('S1 - Human-wildlife management'!AN$32-$I380)/$K380,0)=ROUND(('S1 - Human-wildlife management'!AN$32-$I380)/$K380,1),$H380,0))))</f>
        <v>0</v>
      </c>
      <c r="AO380" s="104">
        <f>IF('S1 - Human-wildlife management'!AO$32&lt;$I380,0,IF('S1 - Human-wildlife management'!AO$32=$I380,$H380,IF('S1 - Human-wildlife management'!AO$32&gt;((($J380-1)*$K380)+$I380),0,IF(ROUND(('S1 - Human-wildlife management'!AO$32-$I380)/$K380,0)=ROUND(('S1 - Human-wildlife management'!AO$32-$I380)/$K380,1),$H380,0))))</f>
        <v>0</v>
      </c>
      <c r="AP380" s="104">
        <f>IF('S1 - Human-wildlife management'!AP$32&lt;$I380,0,IF('S1 - Human-wildlife management'!AP$32=$I380,$H380,IF('S1 - Human-wildlife management'!AP$32&gt;((($J380-1)*$K380)+$I380),0,IF(ROUND(('S1 - Human-wildlife management'!AP$32-$I380)/$K380,0)=ROUND(('S1 - Human-wildlife management'!AP$32-$I380)/$K380,1),$H380,0))))</f>
        <v>0</v>
      </c>
      <c r="AQ380" s="104">
        <f>IF('S1 - Human-wildlife management'!AQ$32&lt;$I380,0,IF('S1 - Human-wildlife management'!AQ$32=$I380,$H380,IF('S1 - Human-wildlife management'!AQ$32&gt;((($J380-1)*$K380)+$I380),0,IF(ROUND(('S1 - Human-wildlife management'!AQ$32-$I380)/$K380,0)=ROUND(('S1 - Human-wildlife management'!AQ$32-$I380)/$K380,1),$H380,0))))</f>
        <v>0</v>
      </c>
      <c r="AR380" s="104">
        <f>IF('S1 - Human-wildlife management'!AR$32&lt;$I380,0,IF('S1 - Human-wildlife management'!AR$32=$I380,$H380,IF('S1 - Human-wildlife management'!AR$32&gt;((($J380-1)*$K380)+$I380),0,IF(ROUND(('S1 - Human-wildlife management'!AR$32-$I380)/$K380,0)=ROUND(('S1 - Human-wildlife management'!AR$32-$I380)/$K380,1),$H380,0))))</f>
        <v>0</v>
      </c>
      <c r="AS380" s="104">
        <f>IF('S1 - Human-wildlife management'!AS$32&lt;$I380,0,IF('S1 - Human-wildlife management'!AS$32=$I380,$H380,IF('S1 - Human-wildlife management'!AS$32&gt;((($J380-1)*$K380)+$I380),0,IF(ROUND(('S1 - Human-wildlife management'!AS$32-$I380)/$K380,0)=ROUND(('S1 - Human-wildlife management'!AS$32-$I380)/$K380,1),$H380,0))))</f>
        <v>0</v>
      </c>
      <c r="AT380" s="104">
        <f>IF('S1 - Human-wildlife management'!AT$32&lt;$I380,0,IF('S1 - Human-wildlife management'!AT$32=$I380,$H380,IF('S1 - Human-wildlife management'!AT$32&gt;((($J380-1)*$K380)+$I380),0,IF(ROUND(('S1 - Human-wildlife management'!AT$32-$I380)/$K380,0)=ROUND(('S1 - Human-wildlife management'!AT$32-$I380)/$K380,1),$H380,0))))</f>
        <v>0</v>
      </c>
    </row>
    <row r="381" spans="1:46" ht="30" hidden="1" customHeight="1" x14ac:dyDescent="0.25">
      <c r="A381" s="105"/>
      <c r="B381" s="106"/>
      <c r="C381" s="107"/>
      <c r="D381" s="108"/>
      <c r="E381" s="108"/>
      <c r="F381" s="113"/>
      <c r="G381" s="113"/>
      <c r="H381" s="111">
        <f t="shared" si="166"/>
        <v>0</v>
      </c>
      <c r="I381" s="112"/>
      <c r="J381" s="112"/>
      <c r="K381" s="112"/>
      <c r="L381" s="250"/>
      <c r="M381" s="251"/>
      <c r="N381" s="252"/>
      <c r="P381" s="249"/>
      <c r="Q381" s="104">
        <f>IF('S1 - Human-wildlife management'!Q$32&lt;$I381,0,IF('S1 - Human-wildlife management'!Q$32=$I381,$H381,IF('S1 - Human-wildlife management'!Q$32&gt;((($J381-1)*$K381)+$I381),0,IF(ROUND(('S1 - Human-wildlife management'!Q$32-$I381)/$K381,0)=ROUND(('S1 - Human-wildlife management'!Q$32-$I381)/$K381,1),$H381,0))))</f>
        <v>0</v>
      </c>
      <c r="R381" s="104">
        <f>IF('S1 - Human-wildlife management'!R$32&lt;$I381,0,IF('S1 - Human-wildlife management'!R$32=$I381,$H381,IF('S1 - Human-wildlife management'!R$32&gt;((($J381-1)*$K381)+$I381),0,IF(ROUND(('S1 - Human-wildlife management'!R$32-$I381)/$K381,0)=ROUND(('S1 - Human-wildlife management'!R$32-$I381)/$K381,1),$H381,0))))</f>
        <v>0</v>
      </c>
      <c r="S381" s="104">
        <f>IF('S1 - Human-wildlife management'!S$32&lt;$I381,0,IF('S1 - Human-wildlife management'!S$32=$I381,$H381,IF('S1 - Human-wildlife management'!S$32&gt;((($J381-1)*$K381)+$I381),0,IF(ROUND(('S1 - Human-wildlife management'!S$32-$I381)/$K381,0)=ROUND(('S1 - Human-wildlife management'!S$32-$I381)/$K381,1),$H381,0))))</f>
        <v>0</v>
      </c>
      <c r="T381" s="104">
        <f>IF('S1 - Human-wildlife management'!T$32&lt;$I381,0,IF('S1 - Human-wildlife management'!T$32=$I381,$H381,IF('S1 - Human-wildlife management'!T$32&gt;((($J381-1)*$K381)+$I381),0,IF(ROUND(('S1 - Human-wildlife management'!T$32-$I381)/$K381,0)=ROUND(('S1 - Human-wildlife management'!T$32-$I381)/$K381,1),$H381,0))))</f>
        <v>0</v>
      </c>
      <c r="U381" s="104">
        <f>IF('S1 - Human-wildlife management'!U$32&lt;$I381,0,IF('S1 - Human-wildlife management'!U$32=$I381,$H381,IF('S1 - Human-wildlife management'!U$32&gt;((($J381-1)*$K381)+$I381),0,IF(ROUND(('S1 - Human-wildlife management'!U$32-$I381)/$K381,0)=ROUND(('S1 - Human-wildlife management'!U$32-$I381)/$K381,1),$H381,0))))</f>
        <v>0</v>
      </c>
      <c r="V381" s="104">
        <f>IF('S1 - Human-wildlife management'!V$32&lt;$I381,0,IF('S1 - Human-wildlife management'!V$32=$I381,$H381,IF('S1 - Human-wildlife management'!V$32&gt;((($J381-1)*$K381)+$I381),0,IF(ROUND(('S1 - Human-wildlife management'!V$32-$I381)/$K381,0)=ROUND(('S1 - Human-wildlife management'!V$32-$I381)/$K381,1),$H381,0))))</f>
        <v>0</v>
      </c>
      <c r="W381" s="104">
        <f>IF('S1 - Human-wildlife management'!W$32&lt;$I381,0,IF('S1 - Human-wildlife management'!W$32=$I381,$H381,IF('S1 - Human-wildlife management'!W$32&gt;((($J381-1)*$K381)+$I381),0,IF(ROUND(('S1 - Human-wildlife management'!W$32-$I381)/$K381,0)=ROUND(('S1 - Human-wildlife management'!W$32-$I381)/$K381,1),$H381,0))))</f>
        <v>0</v>
      </c>
      <c r="X381" s="104">
        <f>IF('S1 - Human-wildlife management'!X$32&lt;$I381,0,IF('S1 - Human-wildlife management'!X$32=$I381,$H381,IF('S1 - Human-wildlife management'!X$32&gt;((($J381-1)*$K381)+$I381),0,IF(ROUND(('S1 - Human-wildlife management'!X$32-$I381)/$K381,0)=ROUND(('S1 - Human-wildlife management'!X$32-$I381)/$K381,1),$H381,0))))</f>
        <v>0</v>
      </c>
      <c r="Y381" s="104">
        <f>IF('S1 - Human-wildlife management'!Y$32&lt;$I381,0,IF('S1 - Human-wildlife management'!Y$32=$I381,$H381,IF('S1 - Human-wildlife management'!Y$32&gt;((($J381-1)*$K381)+$I381),0,IF(ROUND(('S1 - Human-wildlife management'!Y$32-$I381)/$K381,0)=ROUND(('S1 - Human-wildlife management'!Y$32-$I381)/$K381,1),$H381,0))))</f>
        <v>0</v>
      </c>
      <c r="Z381" s="104">
        <f>IF('S1 - Human-wildlife management'!Z$32&lt;$I381,0,IF('S1 - Human-wildlife management'!Z$32=$I381,$H381,IF('S1 - Human-wildlife management'!Z$32&gt;((($J381-1)*$K381)+$I381),0,IF(ROUND(('S1 - Human-wildlife management'!Z$32-$I381)/$K381,0)=ROUND(('S1 - Human-wildlife management'!Z$32-$I381)/$K381,1),$H381,0))))</f>
        <v>0</v>
      </c>
      <c r="AA381" s="104">
        <f>IF('S1 - Human-wildlife management'!AA$32&lt;$I381,0,IF('S1 - Human-wildlife management'!AA$32=$I381,$H381,IF('S1 - Human-wildlife management'!AA$32&gt;((($J381-1)*$K381)+$I381),0,IF(ROUND(('S1 - Human-wildlife management'!AA$32-$I381)/$K381,0)=ROUND(('S1 - Human-wildlife management'!AA$32-$I381)/$K381,1),$H381,0))))</f>
        <v>0</v>
      </c>
      <c r="AB381" s="104">
        <f>IF('S1 - Human-wildlife management'!AB$32&lt;$I381,0,IF('S1 - Human-wildlife management'!AB$32=$I381,$H381,IF('S1 - Human-wildlife management'!AB$32&gt;((($J381-1)*$K381)+$I381),0,IF(ROUND(('S1 - Human-wildlife management'!AB$32-$I381)/$K381,0)=ROUND(('S1 - Human-wildlife management'!AB$32-$I381)/$K381,1),$H381,0))))</f>
        <v>0</v>
      </c>
      <c r="AC381" s="104">
        <f>IF('S1 - Human-wildlife management'!AC$32&lt;$I381,0,IF('S1 - Human-wildlife management'!AC$32=$I381,$H381,IF('S1 - Human-wildlife management'!AC$32&gt;((($J381-1)*$K381)+$I381),0,IF(ROUND(('S1 - Human-wildlife management'!AC$32-$I381)/$K381,0)=ROUND(('S1 - Human-wildlife management'!AC$32-$I381)/$K381,1),$H381,0))))</f>
        <v>0</v>
      </c>
      <c r="AD381" s="104">
        <f>IF('S1 - Human-wildlife management'!AD$32&lt;$I381,0,IF('S1 - Human-wildlife management'!AD$32=$I381,$H381,IF('S1 - Human-wildlife management'!AD$32&gt;((($J381-1)*$K381)+$I381),0,IF(ROUND(('S1 - Human-wildlife management'!AD$32-$I381)/$K381,0)=ROUND(('S1 - Human-wildlife management'!AD$32-$I381)/$K381,1),$H381,0))))</f>
        <v>0</v>
      </c>
      <c r="AE381" s="104">
        <f>IF('S1 - Human-wildlife management'!AE$32&lt;$I381,0,IF('S1 - Human-wildlife management'!AE$32=$I381,$H381,IF('S1 - Human-wildlife management'!AE$32&gt;((($J381-1)*$K381)+$I381),0,IF(ROUND(('S1 - Human-wildlife management'!AE$32-$I381)/$K381,0)=ROUND(('S1 - Human-wildlife management'!AE$32-$I381)/$K381,1),$H381,0))))</f>
        <v>0</v>
      </c>
      <c r="AF381" s="104">
        <f>IF('S1 - Human-wildlife management'!AF$32&lt;$I381,0,IF('S1 - Human-wildlife management'!AF$32=$I381,$H381,IF('S1 - Human-wildlife management'!AF$32&gt;((($J381-1)*$K381)+$I381),0,IF(ROUND(('S1 - Human-wildlife management'!AF$32-$I381)/$K381,0)=ROUND(('S1 - Human-wildlife management'!AF$32-$I381)/$K381,1),$H381,0))))</f>
        <v>0</v>
      </c>
      <c r="AG381" s="104">
        <f>IF('S1 - Human-wildlife management'!AG$32&lt;$I381,0,IF('S1 - Human-wildlife management'!AG$32=$I381,$H381,IF('S1 - Human-wildlife management'!AG$32&gt;((($J381-1)*$K381)+$I381),0,IF(ROUND(('S1 - Human-wildlife management'!AG$32-$I381)/$K381,0)=ROUND(('S1 - Human-wildlife management'!AG$32-$I381)/$K381,1),$H381,0))))</f>
        <v>0</v>
      </c>
      <c r="AH381" s="104">
        <f>IF('S1 - Human-wildlife management'!AH$32&lt;$I381,0,IF('S1 - Human-wildlife management'!AH$32=$I381,$H381,IF('S1 - Human-wildlife management'!AH$32&gt;((($J381-1)*$K381)+$I381),0,IF(ROUND(('S1 - Human-wildlife management'!AH$32-$I381)/$K381,0)=ROUND(('S1 - Human-wildlife management'!AH$32-$I381)/$K381,1),$H381,0))))</f>
        <v>0</v>
      </c>
      <c r="AI381" s="104">
        <f>IF('S1 - Human-wildlife management'!AI$32&lt;$I381,0,IF('S1 - Human-wildlife management'!AI$32=$I381,$H381,IF('S1 - Human-wildlife management'!AI$32&gt;((($J381-1)*$K381)+$I381),0,IF(ROUND(('S1 - Human-wildlife management'!AI$32-$I381)/$K381,0)=ROUND(('S1 - Human-wildlife management'!AI$32-$I381)/$K381,1),$H381,0))))</f>
        <v>0</v>
      </c>
      <c r="AJ381" s="104">
        <f>IF('S1 - Human-wildlife management'!AJ$32&lt;$I381,0,IF('S1 - Human-wildlife management'!AJ$32=$I381,$H381,IF('S1 - Human-wildlife management'!AJ$32&gt;((($J381-1)*$K381)+$I381),0,IF(ROUND(('S1 - Human-wildlife management'!AJ$32-$I381)/$K381,0)=ROUND(('S1 - Human-wildlife management'!AJ$32-$I381)/$K381,1),$H381,0))))</f>
        <v>0</v>
      </c>
      <c r="AK381" s="104">
        <f>IF('S1 - Human-wildlife management'!AK$32&lt;$I381,0,IF('S1 - Human-wildlife management'!AK$32=$I381,$H381,IF('S1 - Human-wildlife management'!AK$32&gt;((($J381-1)*$K381)+$I381),0,IF(ROUND(('S1 - Human-wildlife management'!AK$32-$I381)/$K381,0)=ROUND(('S1 - Human-wildlife management'!AK$32-$I381)/$K381,1),$H381,0))))</f>
        <v>0</v>
      </c>
      <c r="AL381" s="104">
        <f>IF('S1 - Human-wildlife management'!AL$32&lt;$I381,0,IF('S1 - Human-wildlife management'!AL$32=$I381,$H381,IF('S1 - Human-wildlife management'!AL$32&gt;((($J381-1)*$K381)+$I381),0,IF(ROUND(('S1 - Human-wildlife management'!AL$32-$I381)/$K381,0)=ROUND(('S1 - Human-wildlife management'!AL$32-$I381)/$K381,1),$H381,0))))</f>
        <v>0</v>
      </c>
      <c r="AM381" s="104">
        <f>IF('S1 - Human-wildlife management'!AM$32&lt;$I381,0,IF('S1 - Human-wildlife management'!AM$32=$I381,$H381,IF('S1 - Human-wildlife management'!AM$32&gt;((($J381-1)*$K381)+$I381),0,IF(ROUND(('S1 - Human-wildlife management'!AM$32-$I381)/$K381,0)=ROUND(('S1 - Human-wildlife management'!AM$32-$I381)/$K381,1),$H381,0))))</f>
        <v>0</v>
      </c>
      <c r="AN381" s="104">
        <f>IF('S1 - Human-wildlife management'!AN$32&lt;$I381,0,IF('S1 - Human-wildlife management'!AN$32=$I381,$H381,IF('S1 - Human-wildlife management'!AN$32&gt;((($J381-1)*$K381)+$I381),0,IF(ROUND(('S1 - Human-wildlife management'!AN$32-$I381)/$K381,0)=ROUND(('S1 - Human-wildlife management'!AN$32-$I381)/$K381,1),$H381,0))))</f>
        <v>0</v>
      </c>
      <c r="AO381" s="104">
        <f>IF('S1 - Human-wildlife management'!AO$32&lt;$I381,0,IF('S1 - Human-wildlife management'!AO$32=$I381,$H381,IF('S1 - Human-wildlife management'!AO$32&gt;((($J381-1)*$K381)+$I381),0,IF(ROUND(('S1 - Human-wildlife management'!AO$32-$I381)/$K381,0)=ROUND(('S1 - Human-wildlife management'!AO$32-$I381)/$K381,1),$H381,0))))</f>
        <v>0</v>
      </c>
      <c r="AP381" s="104">
        <f>IF('S1 - Human-wildlife management'!AP$32&lt;$I381,0,IF('S1 - Human-wildlife management'!AP$32=$I381,$H381,IF('S1 - Human-wildlife management'!AP$32&gt;((($J381-1)*$K381)+$I381),0,IF(ROUND(('S1 - Human-wildlife management'!AP$32-$I381)/$K381,0)=ROUND(('S1 - Human-wildlife management'!AP$32-$I381)/$K381,1),$H381,0))))</f>
        <v>0</v>
      </c>
      <c r="AQ381" s="104">
        <f>IF('S1 - Human-wildlife management'!AQ$32&lt;$I381,0,IF('S1 - Human-wildlife management'!AQ$32=$I381,$H381,IF('S1 - Human-wildlife management'!AQ$32&gt;((($J381-1)*$K381)+$I381),0,IF(ROUND(('S1 - Human-wildlife management'!AQ$32-$I381)/$K381,0)=ROUND(('S1 - Human-wildlife management'!AQ$32-$I381)/$K381,1),$H381,0))))</f>
        <v>0</v>
      </c>
      <c r="AR381" s="104">
        <f>IF('S1 - Human-wildlife management'!AR$32&lt;$I381,0,IF('S1 - Human-wildlife management'!AR$32=$I381,$H381,IF('S1 - Human-wildlife management'!AR$32&gt;((($J381-1)*$K381)+$I381),0,IF(ROUND(('S1 - Human-wildlife management'!AR$32-$I381)/$K381,0)=ROUND(('S1 - Human-wildlife management'!AR$32-$I381)/$K381,1),$H381,0))))</f>
        <v>0</v>
      </c>
      <c r="AS381" s="104">
        <f>IF('S1 - Human-wildlife management'!AS$32&lt;$I381,0,IF('S1 - Human-wildlife management'!AS$32=$I381,$H381,IF('S1 - Human-wildlife management'!AS$32&gt;((($J381-1)*$K381)+$I381),0,IF(ROUND(('S1 - Human-wildlife management'!AS$32-$I381)/$K381,0)=ROUND(('S1 - Human-wildlife management'!AS$32-$I381)/$K381,1),$H381,0))))</f>
        <v>0</v>
      </c>
      <c r="AT381" s="104">
        <f>IF('S1 - Human-wildlife management'!AT$32&lt;$I381,0,IF('S1 - Human-wildlife management'!AT$32=$I381,$H381,IF('S1 - Human-wildlife management'!AT$32&gt;((($J381-1)*$K381)+$I381),0,IF(ROUND(('S1 - Human-wildlife management'!AT$32-$I381)/$K381,0)=ROUND(('S1 - Human-wildlife management'!AT$32-$I381)/$K381,1),$H381,0))))</f>
        <v>0</v>
      </c>
    </row>
    <row r="382" spans="1:46" ht="30" hidden="1" customHeight="1" x14ac:dyDescent="0.25">
      <c r="A382" s="117"/>
      <c r="B382" s="118"/>
      <c r="C382" s="119"/>
      <c r="D382" s="120"/>
      <c r="E382" s="120"/>
      <c r="F382" s="121"/>
      <c r="G382" s="121"/>
      <c r="H382" s="122">
        <f t="shared" si="166"/>
        <v>0</v>
      </c>
      <c r="I382" s="123"/>
      <c r="J382" s="123"/>
      <c r="K382" s="123"/>
      <c r="L382" s="253"/>
      <c r="M382" s="254"/>
      <c r="N382" s="255"/>
      <c r="P382" s="249"/>
      <c r="Q382" s="104">
        <f>IF('S1 - Human-wildlife management'!Q$32&lt;$I382,0,IF('S1 - Human-wildlife management'!Q$32=$I382,$H382,IF('S1 - Human-wildlife management'!Q$32&gt;((($J382-1)*$K382)+$I382),0,IF(ROUND(('S1 - Human-wildlife management'!Q$32-$I382)/$K382,0)=ROUND(('S1 - Human-wildlife management'!Q$32-$I382)/$K382,1),$H382,0))))</f>
        <v>0</v>
      </c>
      <c r="R382" s="104">
        <f>IF('S1 - Human-wildlife management'!R$32&lt;$I382,0,IF('S1 - Human-wildlife management'!R$32=$I382,$H382,IF('S1 - Human-wildlife management'!R$32&gt;((($J382-1)*$K382)+$I382),0,IF(ROUND(('S1 - Human-wildlife management'!R$32-$I382)/$K382,0)=ROUND(('S1 - Human-wildlife management'!R$32-$I382)/$K382,1),$H382,0))))</f>
        <v>0</v>
      </c>
      <c r="S382" s="104">
        <f>IF('S1 - Human-wildlife management'!S$32&lt;$I382,0,IF('S1 - Human-wildlife management'!S$32=$I382,$H382,IF('S1 - Human-wildlife management'!S$32&gt;((($J382-1)*$K382)+$I382),0,IF(ROUND(('S1 - Human-wildlife management'!S$32-$I382)/$K382,0)=ROUND(('S1 - Human-wildlife management'!S$32-$I382)/$K382,1),$H382,0))))</f>
        <v>0</v>
      </c>
      <c r="T382" s="104">
        <f>IF('S1 - Human-wildlife management'!T$32&lt;$I382,0,IF('S1 - Human-wildlife management'!T$32=$I382,$H382,IF('S1 - Human-wildlife management'!T$32&gt;((($J382-1)*$K382)+$I382),0,IF(ROUND(('S1 - Human-wildlife management'!T$32-$I382)/$K382,0)=ROUND(('S1 - Human-wildlife management'!T$32-$I382)/$K382,1),$H382,0))))</f>
        <v>0</v>
      </c>
      <c r="U382" s="104">
        <f>IF('S1 - Human-wildlife management'!U$32&lt;$I382,0,IF('S1 - Human-wildlife management'!U$32=$I382,$H382,IF('S1 - Human-wildlife management'!U$32&gt;((($J382-1)*$K382)+$I382),0,IF(ROUND(('S1 - Human-wildlife management'!U$32-$I382)/$K382,0)=ROUND(('S1 - Human-wildlife management'!U$32-$I382)/$K382,1),$H382,0))))</f>
        <v>0</v>
      </c>
      <c r="V382" s="104">
        <f>IF('S1 - Human-wildlife management'!V$32&lt;$I382,0,IF('S1 - Human-wildlife management'!V$32=$I382,$H382,IF('S1 - Human-wildlife management'!V$32&gt;((($J382-1)*$K382)+$I382),0,IF(ROUND(('S1 - Human-wildlife management'!V$32-$I382)/$K382,0)=ROUND(('S1 - Human-wildlife management'!V$32-$I382)/$K382,1),$H382,0))))</f>
        <v>0</v>
      </c>
      <c r="W382" s="104">
        <f>IF('S1 - Human-wildlife management'!W$32&lt;$I382,0,IF('S1 - Human-wildlife management'!W$32=$I382,$H382,IF('S1 - Human-wildlife management'!W$32&gt;((($J382-1)*$K382)+$I382),0,IF(ROUND(('S1 - Human-wildlife management'!W$32-$I382)/$K382,0)=ROUND(('S1 - Human-wildlife management'!W$32-$I382)/$K382,1),$H382,0))))</f>
        <v>0</v>
      </c>
      <c r="X382" s="104">
        <f>IF('S1 - Human-wildlife management'!X$32&lt;$I382,0,IF('S1 - Human-wildlife management'!X$32=$I382,$H382,IF('S1 - Human-wildlife management'!X$32&gt;((($J382-1)*$K382)+$I382),0,IF(ROUND(('S1 - Human-wildlife management'!X$32-$I382)/$K382,0)=ROUND(('S1 - Human-wildlife management'!X$32-$I382)/$K382,1),$H382,0))))</f>
        <v>0</v>
      </c>
      <c r="Y382" s="104">
        <f>IF('S1 - Human-wildlife management'!Y$32&lt;$I382,0,IF('S1 - Human-wildlife management'!Y$32=$I382,$H382,IF('S1 - Human-wildlife management'!Y$32&gt;((($J382-1)*$K382)+$I382),0,IF(ROUND(('S1 - Human-wildlife management'!Y$32-$I382)/$K382,0)=ROUND(('S1 - Human-wildlife management'!Y$32-$I382)/$K382,1),$H382,0))))</f>
        <v>0</v>
      </c>
      <c r="Z382" s="104">
        <f>IF('S1 - Human-wildlife management'!Z$32&lt;$I382,0,IF('S1 - Human-wildlife management'!Z$32=$I382,$H382,IF('S1 - Human-wildlife management'!Z$32&gt;((($J382-1)*$K382)+$I382),0,IF(ROUND(('S1 - Human-wildlife management'!Z$32-$I382)/$K382,0)=ROUND(('S1 - Human-wildlife management'!Z$32-$I382)/$K382,1),$H382,0))))</f>
        <v>0</v>
      </c>
      <c r="AA382" s="104">
        <f>IF('S1 - Human-wildlife management'!AA$32&lt;$I382,0,IF('S1 - Human-wildlife management'!AA$32=$I382,$H382,IF('S1 - Human-wildlife management'!AA$32&gt;((($J382-1)*$K382)+$I382),0,IF(ROUND(('S1 - Human-wildlife management'!AA$32-$I382)/$K382,0)=ROUND(('S1 - Human-wildlife management'!AA$32-$I382)/$K382,1),$H382,0))))</f>
        <v>0</v>
      </c>
      <c r="AB382" s="104">
        <f>IF('S1 - Human-wildlife management'!AB$32&lt;$I382,0,IF('S1 - Human-wildlife management'!AB$32=$I382,$H382,IF('S1 - Human-wildlife management'!AB$32&gt;((($J382-1)*$K382)+$I382),0,IF(ROUND(('S1 - Human-wildlife management'!AB$32-$I382)/$K382,0)=ROUND(('S1 - Human-wildlife management'!AB$32-$I382)/$K382,1),$H382,0))))</f>
        <v>0</v>
      </c>
      <c r="AC382" s="104">
        <f>IF('S1 - Human-wildlife management'!AC$32&lt;$I382,0,IF('S1 - Human-wildlife management'!AC$32=$I382,$H382,IF('S1 - Human-wildlife management'!AC$32&gt;((($J382-1)*$K382)+$I382),0,IF(ROUND(('S1 - Human-wildlife management'!AC$32-$I382)/$K382,0)=ROUND(('S1 - Human-wildlife management'!AC$32-$I382)/$K382,1),$H382,0))))</f>
        <v>0</v>
      </c>
      <c r="AD382" s="104">
        <f>IF('S1 - Human-wildlife management'!AD$32&lt;$I382,0,IF('S1 - Human-wildlife management'!AD$32=$I382,$H382,IF('S1 - Human-wildlife management'!AD$32&gt;((($J382-1)*$K382)+$I382),0,IF(ROUND(('S1 - Human-wildlife management'!AD$32-$I382)/$K382,0)=ROUND(('S1 - Human-wildlife management'!AD$32-$I382)/$K382,1),$H382,0))))</f>
        <v>0</v>
      </c>
      <c r="AE382" s="104">
        <f>IF('S1 - Human-wildlife management'!AE$32&lt;$I382,0,IF('S1 - Human-wildlife management'!AE$32=$I382,$H382,IF('S1 - Human-wildlife management'!AE$32&gt;((($J382-1)*$K382)+$I382),0,IF(ROUND(('S1 - Human-wildlife management'!AE$32-$I382)/$K382,0)=ROUND(('S1 - Human-wildlife management'!AE$32-$I382)/$K382,1),$H382,0))))</f>
        <v>0</v>
      </c>
      <c r="AF382" s="104">
        <f>IF('S1 - Human-wildlife management'!AF$32&lt;$I382,0,IF('S1 - Human-wildlife management'!AF$32=$I382,$H382,IF('S1 - Human-wildlife management'!AF$32&gt;((($J382-1)*$K382)+$I382),0,IF(ROUND(('S1 - Human-wildlife management'!AF$32-$I382)/$K382,0)=ROUND(('S1 - Human-wildlife management'!AF$32-$I382)/$K382,1),$H382,0))))</f>
        <v>0</v>
      </c>
      <c r="AG382" s="104">
        <f>IF('S1 - Human-wildlife management'!AG$32&lt;$I382,0,IF('S1 - Human-wildlife management'!AG$32=$I382,$H382,IF('S1 - Human-wildlife management'!AG$32&gt;((($J382-1)*$K382)+$I382),0,IF(ROUND(('S1 - Human-wildlife management'!AG$32-$I382)/$K382,0)=ROUND(('S1 - Human-wildlife management'!AG$32-$I382)/$K382,1),$H382,0))))</f>
        <v>0</v>
      </c>
      <c r="AH382" s="104">
        <f>IF('S1 - Human-wildlife management'!AH$32&lt;$I382,0,IF('S1 - Human-wildlife management'!AH$32=$I382,$H382,IF('S1 - Human-wildlife management'!AH$32&gt;((($J382-1)*$K382)+$I382),0,IF(ROUND(('S1 - Human-wildlife management'!AH$32-$I382)/$K382,0)=ROUND(('S1 - Human-wildlife management'!AH$32-$I382)/$K382,1),$H382,0))))</f>
        <v>0</v>
      </c>
      <c r="AI382" s="104">
        <f>IF('S1 - Human-wildlife management'!AI$32&lt;$I382,0,IF('S1 - Human-wildlife management'!AI$32=$I382,$H382,IF('S1 - Human-wildlife management'!AI$32&gt;((($J382-1)*$K382)+$I382),0,IF(ROUND(('S1 - Human-wildlife management'!AI$32-$I382)/$K382,0)=ROUND(('S1 - Human-wildlife management'!AI$32-$I382)/$K382,1),$H382,0))))</f>
        <v>0</v>
      </c>
      <c r="AJ382" s="104">
        <f>IF('S1 - Human-wildlife management'!AJ$32&lt;$I382,0,IF('S1 - Human-wildlife management'!AJ$32=$I382,$H382,IF('S1 - Human-wildlife management'!AJ$32&gt;((($J382-1)*$K382)+$I382),0,IF(ROUND(('S1 - Human-wildlife management'!AJ$32-$I382)/$K382,0)=ROUND(('S1 - Human-wildlife management'!AJ$32-$I382)/$K382,1),$H382,0))))</f>
        <v>0</v>
      </c>
      <c r="AK382" s="104">
        <f>IF('S1 - Human-wildlife management'!AK$32&lt;$I382,0,IF('S1 - Human-wildlife management'!AK$32=$I382,$H382,IF('S1 - Human-wildlife management'!AK$32&gt;((($J382-1)*$K382)+$I382),0,IF(ROUND(('S1 - Human-wildlife management'!AK$32-$I382)/$K382,0)=ROUND(('S1 - Human-wildlife management'!AK$32-$I382)/$K382,1),$H382,0))))</f>
        <v>0</v>
      </c>
      <c r="AL382" s="104">
        <f>IF('S1 - Human-wildlife management'!AL$32&lt;$I382,0,IF('S1 - Human-wildlife management'!AL$32=$I382,$H382,IF('S1 - Human-wildlife management'!AL$32&gt;((($J382-1)*$K382)+$I382),0,IF(ROUND(('S1 - Human-wildlife management'!AL$32-$I382)/$K382,0)=ROUND(('S1 - Human-wildlife management'!AL$32-$I382)/$K382,1),$H382,0))))</f>
        <v>0</v>
      </c>
      <c r="AM382" s="104">
        <f>IF('S1 - Human-wildlife management'!AM$32&lt;$I382,0,IF('S1 - Human-wildlife management'!AM$32=$I382,$H382,IF('S1 - Human-wildlife management'!AM$32&gt;((($J382-1)*$K382)+$I382),0,IF(ROUND(('S1 - Human-wildlife management'!AM$32-$I382)/$K382,0)=ROUND(('S1 - Human-wildlife management'!AM$32-$I382)/$K382,1),$H382,0))))</f>
        <v>0</v>
      </c>
      <c r="AN382" s="104">
        <f>IF('S1 - Human-wildlife management'!AN$32&lt;$I382,0,IF('S1 - Human-wildlife management'!AN$32=$I382,$H382,IF('S1 - Human-wildlife management'!AN$32&gt;((($J382-1)*$K382)+$I382),0,IF(ROUND(('S1 - Human-wildlife management'!AN$32-$I382)/$K382,0)=ROUND(('S1 - Human-wildlife management'!AN$32-$I382)/$K382,1),$H382,0))))</f>
        <v>0</v>
      </c>
      <c r="AO382" s="104">
        <f>IF('S1 - Human-wildlife management'!AO$32&lt;$I382,0,IF('S1 - Human-wildlife management'!AO$32=$I382,$H382,IF('S1 - Human-wildlife management'!AO$32&gt;((($J382-1)*$K382)+$I382),0,IF(ROUND(('S1 - Human-wildlife management'!AO$32-$I382)/$K382,0)=ROUND(('S1 - Human-wildlife management'!AO$32-$I382)/$K382,1),$H382,0))))</f>
        <v>0</v>
      </c>
      <c r="AP382" s="104">
        <f>IF('S1 - Human-wildlife management'!AP$32&lt;$I382,0,IF('S1 - Human-wildlife management'!AP$32=$I382,$H382,IF('S1 - Human-wildlife management'!AP$32&gt;((($J382-1)*$K382)+$I382),0,IF(ROUND(('S1 - Human-wildlife management'!AP$32-$I382)/$K382,0)=ROUND(('S1 - Human-wildlife management'!AP$32-$I382)/$K382,1),$H382,0))))</f>
        <v>0</v>
      </c>
      <c r="AQ382" s="104">
        <f>IF('S1 - Human-wildlife management'!AQ$32&lt;$I382,0,IF('S1 - Human-wildlife management'!AQ$32=$I382,$H382,IF('S1 - Human-wildlife management'!AQ$32&gt;((($J382-1)*$K382)+$I382),0,IF(ROUND(('S1 - Human-wildlife management'!AQ$32-$I382)/$K382,0)=ROUND(('S1 - Human-wildlife management'!AQ$32-$I382)/$K382,1),$H382,0))))</f>
        <v>0</v>
      </c>
      <c r="AR382" s="104">
        <f>IF('S1 - Human-wildlife management'!AR$32&lt;$I382,0,IF('S1 - Human-wildlife management'!AR$32=$I382,$H382,IF('S1 - Human-wildlife management'!AR$32&gt;((($J382-1)*$K382)+$I382),0,IF(ROUND(('S1 - Human-wildlife management'!AR$32-$I382)/$K382,0)=ROUND(('S1 - Human-wildlife management'!AR$32-$I382)/$K382,1),$H382,0))))</f>
        <v>0</v>
      </c>
      <c r="AS382" s="104">
        <f>IF('S1 - Human-wildlife management'!AS$32&lt;$I382,0,IF('S1 - Human-wildlife management'!AS$32=$I382,$H382,IF('S1 - Human-wildlife management'!AS$32&gt;((($J382-1)*$K382)+$I382),0,IF(ROUND(('S1 - Human-wildlife management'!AS$32-$I382)/$K382,0)=ROUND(('S1 - Human-wildlife management'!AS$32-$I382)/$K382,1),$H382,0))))</f>
        <v>0</v>
      </c>
      <c r="AT382" s="104">
        <f>IF('S1 - Human-wildlife management'!AT$32&lt;$I382,0,IF('S1 - Human-wildlife management'!AT$32=$I382,$H382,IF('S1 - Human-wildlife management'!AT$32&gt;((($J382-1)*$K382)+$I382),0,IF(ROUND(('S1 - Human-wildlife management'!AT$32-$I382)/$K382,0)=ROUND(('S1 - Human-wildlife management'!AT$32-$I382)/$K382,1),$H382,0))))</f>
        <v>0</v>
      </c>
    </row>
    <row r="383" spans="1:46" ht="14.25" customHeight="1" x14ac:dyDescent="0.25">
      <c r="P383" s="124" t="s">
        <v>53</v>
      </c>
      <c r="Q383" s="103">
        <f t="shared" ref="Q383:AT383" si="167">SUM(Q367:Q382)</f>
        <v>642000</v>
      </c>
      <c r="R383" s="103">
        <f t="shared" si="167"/>
        <v>642000</v>
      </c>
      <c r="S383" s="103">
        <f t="shared" si="167"/>
        <v>642000</v>
      </c>
      <c r="T383" s="103">
        <f t="shared" si="167"/>
        <v>578000</v>
      </c>
      <c r="U383" s="103">
        <f t="shared" si="167"/>
        <v>578000</v>
      </c>
      <c r="V383" s="104">
        <f t="shared" si="167"/>
        <v>578000</v>
      </c>
      <c r="W383" s="104">
        <f t="shared" si="167"/>
        <v>578000</v>
      </c>
      <c r="X383" s="104">
        <f t="shared" si="167"/>
        <v>578000</v>
      </c>
      <c r="Y383" s="104">
        <f t="shared" si="167"/>
        <v>578000</v>
      </c>
      <c r="Z383" s="104">
        <f t="shared" si="167"/>
        <v>578000</v>
      </c>
      <c r="AA383" s="104">
        <f t="shared" si="167"/>
        <v>578000</v>
      </c>
      <c r="AB383" s="104">
        <f t="shared" si="167"/>
        <v>578000</v>
      </c>
      <c r="AC383" s="104">
        <f t="shared" si="167"/>
        <v>578000</v>
      </c>
      <c r="AD383" s="104">
        <f t="shared" si="167"/>
        <v>578000</v>
      </c>
      <c r="AE383" s="104">
        <f t="shared" si="167"/>
        <v>578000</v>
      </c>
      <c r="AF383" s="104">
        <f t="shared" si="167"/>
        <v>500000</v>
      </c>
      <c r="AG383" s="104">
        <f t="shared" si="167"/>
        <v>500000</v>
      </c>
      <c r="AH383" s="104">
        <f t="shared" si="167"/>
        <v>500000</v>
      </c>
      <c r="AI383" s="104">
        <f t="shared" si="167"/>
        <v>500000</v>
      </c>
      <c r="AJ383" s="104">
        <f t="shared" si="167"/>
        <v>500000</v>
      </c>
      <c r="AK383" s="104">
        <f t="shared" si="167"/>
        <v>500000</v>
      </c>
      <c r="AL383" s="104">
        <f t="shared" si="167"/>
        <v>500000</v>
      </c>
      <c r="AM383" s="104">
        <f t="shared" si="167"/>
        <v>500000</v>
      </c>
      <c r="AN383" s="104">
        <f t="shared" si="167"/>
        <v>500000</v>
      </c>
      <c r="AO383" s="104">
        <f t="shared" si="167"/>
        <v>500000</v>
      </c>
      <c r="AP383" s="104">
        <f t="shared" si="167"/>
        <v>500000</v>
      </c>
      <c r="AQ383" s="104">
        <f t="shared" si="167"/>
        <v>500000</v>
      </c>
      <c r="AR383" s="104">
        <f t="shared" si="167"/>
        <v>0</v>
      </c>
      <c r="AS383" s="104">
        <f t="shared" si="167"/>
        <v>0</v>
      </c>
      <c r="AT383" s="104">
        <f t="shared" si="167"/>
        <v>0</v>
      </c>
    </row>
    <row r="384" spans="1:46" ht="14.25" customHeight="1" x14ac:dyDescent="0.25"/>
    <row r="385" spans="1:24" ht="14.25" customHeight="1" x14ac:dyDescent="0.2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row>
    <row r="386" spans="1:24" ht="14.25" customHeight="1" x14ac:dyDescent="0.25">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row>
    <row r="387" spans="1:24" ht="14.25" customHeight="1" x14ac:dyDescent="0.25">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row>
    <row r="388" spans="1:24" ht="14.25" customHeight="1" x14ac:dyDescent="0.25"/>
    <row r="389" spans="1:24" ht="14.25" customHeight="1" x14ac:dyDescent="0.25"/>
    <row r="390" spans="1:24" ht="14.25" customHeight="1" x14ac:dyDescent="0.25"/>
    <row r="391" spans="1:24" ht="14.25" customHeight="1" x14ac:dyDescent="0.25"/>
    <row r="392" spans="1:24" ht="14.25" customHeight="1" x14ac:dyDescent="0.25"/>
    <row r="393" spans="1:24" ht="14.25" customHeight="1" x14ac:dyDescent="0.25"/>
    <row r="394" spans="1:24" ht="14.25" customHeight="1" x14ac:dyDescent="0.25"/>
    <row r="395" spans="1:24" ht="14.25" customHeight="1" x14ac:dyDescent="0.25"/>
    <row r="396" spans="1:24" ht="14.25" customHeight="1" x14ac:dyDescent="0.25"/>
    <row r="397" spans="1:24" ht="14.25" customHeight="1" x14ac:dyDescent="0.25"/>
    <row r="398" spans="1:24" ht="14.25" customHeight="1" x14ac:dyDescent="0.25"/>
    <row r="399" spans="1:24" ht="14.25" customHeight="1" x14ac:dyDescent="0.25"/>
    <row r="400" spans="1:24"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sheetData>
  <mergeCells count="263">
    <mergeCell ref="L256:N256"/>
    <mergeCell ref="L257:N257"/>
    <mergeCell ref="L258:N258"/>
    <mergeCell ref="L259:N259"/>
    <mergeCell ref="L255:N255"/>
    <mergeCell ref="L293:N293"/>
    <mergeCell ref="L294:N294"/>
    <mergeCell ref="L295:N295"/>
    <mergeCell ref="L296:N296"/>
    <mergeCell ref="L297:N297"/>
    <mergeCell ref="L298:N298"/>
    <mergeCell ref="L299:N299"/>
    <mergeCell ref="L260:N260"/>
    <mergeCell ref="L261:N261"/>
    <mergeCell ref="L302:N302"/>
    <mergeCell ref="L303:N303"/>
    <mergeCell ref="L304:N304"/>
    <mergeCell ref="L305:N305"/>
    <mergeCell ref="L262:N262"/>
    <mergeCell ref="L263:N263"/>
    <mergeCell ref="L264:N264"/>
    <mergeCell ref="L265:N265"/>
    <mergeCell ref="L266:N266"/>
    <mergeCell ref="L267:N267"/>
    <mergeCell ref="L268:N268"/>
    <mergeCell ref="P367:P382"/>
    <mergeCell ref="P70:P85"/>
    <mergeCell ref="P107:P122"/>
    <mergeCell ref="P144:P159"/>
    <mergeCell ref="P181:P196"/>
    <mergeCell ref="P218:P233"/>
    <mergeCell ref="P255:P270"/>
    <mergeCell ref="P292:P307"/>
    <mergeCell ref="L306:N306"/>
    <mergeCell ref="L307:N307"/>
    <mergeCell ref="L330:N330"/>
    <mergeCell ref="L300:N300"/>
    <mergeCell ref="L301:N301"/>
    <mergeCell ref="L375:N375"/>
    <mergeCell ref="L376:N376"/>
    <mergeCell ref="L377:N377"/>
    <mergeCell ref="L378:N378"/>
    <mergeCell ref="L340:N340"/>
    <mergeCell ref="L341:N341"/>
    <mergeCell ref="L333:N333"/>
    <mergeCell ref="L334:N334"/>
    <mergeCell ref="L335:N335"/>
    <mergeCell ref="L336:N336"/>
    <mergeCell ref="L337:N337"/>
    <mergeCell ref="L145:N145"/>
    <mergeCell ref="L146:N146"/>
    <mergeCell ref="L85:N85"/>
    <mergeCell ref="L108:N108"/>
    <mergeCell ref="L109:N109"/>
    <mergeCell ref="L110:N110"/>
    <mergeCell ref="L111:N111"/>
    <mergeCell ref="L112:N112"/>
    <mergeCell ref="L113:N113"/>
    <mergeCell ref="L114:N114"/>
    <mergeCell ref="L115:N115"/>
    <mergeCell ref="L147:N147"/>
    <mergeCell ref="L148:N148"/>
    <mergeCell ref="L149:N149"/>
    <mergeCell ref="L150:N150"/>
    <mergeCell ref="L342:N342"/>
    <mergeCell ref="L343:N343"/>
    <mergeCell ref="L344:N344"/>
    <mergeCell ref="L368:N368"/>
    <mergeCell ref="L369:N369"/>
    <mergeCell ref="L151:N151"/>
    <mergeCell ref="L152:N152"/>
    <mergeCell ref="L153:N153"/>
    <mergeCell ref="L154:N154"/>
    <mergeCell ref="L155:N155"/>
    <mergeCell ref="L156:N156"/>
    <mergeCell ref="L157:N157"/>
    <mergeCell ref="L182:N182"/>
    <mergeCell ref="L183:N183"/>
    <mergeCell ref="L184:N184"/>
    <mergeCell ref="L185:N185"/>
    <mergeCell ref="L186:N186"/>
    <mergeCell ref="L187:N187"/>
    <mergeCell ref="L188:N188"/>
    <mergeCell ref="L220:N220"/>
    <mergeCell ref="B2:H2"/>
    <mergeCell ref="B3:H3"/>
    <mergeCell ref="B4:H4"/>
    <mergeCell ref="B5:H5"/>
    <mergeCell ref="B6:H6"/>
    <mergeCell ref="B7:H7"/>
    <mergeCell ref="L7:M8"/>
    <mergeCell ref="B20:I20"/>
    <mergeCell ref="B21:I21"/>
    <mergeCell ref="L20:M20"/>
    <mergeCell ref="B8:H8"/>
    <mergeCell ref="B9:H9"/>
    <mergeCell ref="Q31:AT31"/>
    <mergeCell ref="L32:N32"/>
    <mergeCell ref="L33:N33"/>
    <mergeCell ref="L35:N35"/>
    <mergeCell ref="L36:N36"/>
    <mergeCell ref="L37:N37"/>
    <mergeCell ref="L38:N38"/>
    <mergeCell ref="L39:N39"/>
    <mergeCell ref="L40:N40"/>
    <mergeCell ref="L34:N34"/>
    <mergeCell ref="Q105:AT105"/>
    <mergeCell ref="Q142:AT142"/>
    <mergeCell ref="L143:N143"/>
    <mergeCell ref="L144:N144"/>
    <mergeCell ref="L43:N43"/>
    <mergeCell ref="L44:N44"/>
    <mergeCell ref="Q68:AT68"/>
    <mergeCell ref="L69:N69"/>
    <mergeCell ref="L70:N70"/>
    <mergeCell ref="L106:N106"/>
    <mergeCell ref="L107:N107"/>
    <mergeCell ref="L45:N45"/>
    <mergeCell ref="L46:N46"/>
    <mergeCell ref="L57:M57"/>
    <mergeCell ref="L116:N116"/>
    <mergeCell ref="L117:N117"/>
    <mergeCell ref="L118:N118"/>
    <mergeCell ref="L119:N119"/>
    <mergeCell ref="L120:N120"/>
    <mergeCell ref="L121:N121"/>
    <mergeCell ref="L122:N122"/>
    <mergeCell ref="L81:N81"/>
    <mergeCell ref="L82:N82"/>
    <mergeCell ref="L83:N83"/>
    <mergeCell ref="O9:P9"/>
    <mergeCell ref="B10:H10"/>
    <mergeCell ref="B11:H11"/>
    <mergeCell ref="A14:K14"/>
    <mergeCell ref="P33:P48"/>
    <mergeCell ref="L75:N75"/>
    <mergeCell ref="L76:N76"/>
    <mergeCell ref="L77:N77"/>
    <mergeCell ref="L78:N78"/>
    <mergeCell ref="B22:I22"/>
    <mergeCell ref="B23:I23"/>
    <mergeCell ref="L41:N41"/>
    <mergeCell ref="L42:N42"/>
    <mergeCell ref="A51:K51"/>
    <mergeCell ref="B57:I57"/>
    <mergeCell ref="B58:I58"/>
    <mergeCell ref="B59:I59"/>
    <mergeCell ref="B60:I60"/>
    <mergeCell ref="L47:N47"/>
    <mergeCell ref="L48:N48"/>
    <mergeCell ref="L71:N71"/>
    <mergeCell ref="L72:N72"/>
    <mergeCell ref="L73:N73"/>
    <mergeCell ref="L74:N74"/>
    <mergeCell ref="A125:K125"/>
    <mergeCell ref="B131:I131"/>
    <mergeCell ref="L131:M131"/>
    <mergeCell ref="B132:I132"/>
    <mergeCell ref="B133:I133"/>
    <mergeCell ref="B134:I134"/>
    <mergeCell ref="L79:N79"/>
    <mergeCell ref="L80:N80"/>
    <mergeCell ref="A88:K88"/>
    <mergeCell ref="B94:I94"/>
    <mergeCell ref="L94:M94"/>
    <mergeCell ref="B95:I95"/>
    <mergeCell ref="B96:I96"/>
    <mergeCell ref="B97:I97"/>
    <mergeCell ref="L84:N84"/>
    <mergeCell ref="B171:I171"/>
    <mergeCell ref="Q179:AT179"/>
    <mergeCell ref="L180:N180"/>
    <mergeCell ref="L181:N181"/>
    <mergeCell ref="L158:N158"/>
    <mergeCell ref="L159:N159"/>
    <mergeCell ref="A162:K162"/>
    <mergeCell ref="B168:I168"/>
    <mergeCell ref="L168:M168"/>
    <mergeCell ref="B169:I169"/>
    <mergeCell ref="B170:I170"/>
    <mergeCell ref="B208:I208"/>
    <mergeCell ref="Q216:AT216"/>
    <mergeCell ref="L217:N217"/>
    <mergeCell ref="L218:N218"/>
    <mergeCell ref="L189:N189"/>
    <mergeCell ref="L190:N190"/>
    <mergeCell ref="A199:K199"/>
    <mergeCell ref="B205:I205"/>
    <mergeCell ref="L205:M205"/>
    <mergeCell ref="B206:I206"/>
    <mergeCell ref="B207:I207"/>
    <mergeCell ref="L221:N221"/>
    <mergeCell ref="L191:N191"/>
    <mergeCell ref="L192:N192"/>
    <mergeCell ref="L193:N193"/>
    <mergeCell ref="L194:N194"/>
    <mergeCell ref="L195:N195"/>
    <mergeCell ref="L196:N196"/>
    <mergeCell ref="L219:N219"/>
    <mergeCell ref="L222:N222"/>
    <mergeCell ref="L223:N223"/>
    <mergeCell ref="L224:N224"/>
    <mergeCell ref="L225:N225"/>
    <mergeCell ref="L226:N226"/>
    <mergeCell ref="L227:N227"/>
    <mergeCell ref="L228:N228"/>
    <mergeCell ref="B245:I245"/>
    <mergeCell ref="Q253:AT253"/>
    <mergeCell ref="L254:N254"/>
    <mergeCell ref="L229:N229"/>
    <mergeCell ref="L230:N230"/>
    <mergeCell ref="A236:K236"/>
    <mergeCell ref="B242:I242"/>
    <mergeCell ref="L242:M242"/>
    <mergeCell ref="B243:I243"/>
    <mergeCell ref="B244:I244"/>
    <mergeCell ref="L231:N231"/>
    <mergeCell ref="L232:N232"/>
    <mergeCell ref="L233:N233"/>
    <mergeCell ref="B282:I282"/>
    <mergeCell ref="Q290:AT290"/>
    <mergeCell ref="L291:N291"/>
    <mergeCell ref="L292:N292"/>
    <mergeCell ref="L269:N269"/>
    <mergeCell ref="L270:N270"/>
    <mergeCell ref="A273:K273"/>
    <mergeCell ref="B279:I279"/>
    <mergeCell ref="L279:M279"/>
    <mergeCell ref="B280:I280"/>
    <mergeCell ref="B281:I281"/>
    <mergeCell ref="A310:K310"/>
    <mergeCell ref="G312:I314"/>
    <mergeCell ref="B316:I316"/>
    <mergeCell ref="B317:I317"/>
    <mergeCell ref="B318:I318"/>
    <mergeCell ref="B319:I319"/>
    <mergeCell ref="Q327:AT327"/>
    <mergeCell ref="B356:I356"/>
    <mergeCell ref="B357:I357"/>
    <mergeCell ref="P329:P344"/>
    <mergeCell ref="L338:N338"/>
    <mergeCell ref="L339:N339"/>
    <mergeCell ref="L331:N331"/>
    <mergeCell ref="L332:N332"/>
    <mergeCell ref="Q365:AT365"/>
    <mergeCell ref="L366:N366"/>
    <mergeCell ref="L367:N367"/>
    <mergeCell ref="L316:M316"/>
    <mergeCell ref="L328:N328"/>
    <mergeCell ref="L329:N329"/>
    <mergeCell ref="A348:K348"/>
    <mergeCell ref="B354:I354"/>
    <mergeCell ref="L354:M354"/>
    <mergeCell ref="B355:I355"/>
    <mergeCell ref="L370:N370"/>
    <mergeCell ref="L371:N371"/>
    <mergeCell ref="L379:N379"/>
    <mergeCell ref="L380:N380"/>
    <mergeCell ref="L381:N381"/>
    <mergeCell ref="L382:N382"/>
    <mergeCell ref="L372:N372"/>
    <mergeCell ref="L373:N373"/>
    <mergeCell ref="L374:N374"/>
  </mergeCells>
  <hyperlinks>
    <hyperlink ref="L146" r:id="rId1" xr:uid="{00000000-0004-0000-0A00-000000000000}"/>
  </hyperlinks>
  <pageMargins left="0.25" right="0.25"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T823"/>
  <sheetViews>
    <sheetView workbookViewId="0">
      <selection activeCell="A316" sqref="A316"/>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7" width="11.42578125" customWidth="1"/>
    <col min="8" max="8" width="29" customWidth="1"/>
    <col min="9" max="9" width="7.7109375" customWidth="1"/>
    <col min="10" max="10" width="10.85546875" customWidth="1"/>
    <col min="11" max="11" width="7.7109375" customWidth="1"/>
    <col min="12" max="16" width="13.5703125" customWidth="1"/>
    <col min="17" max="46" width="10.7109375" customWidth="1"/>
  </cols>
  <sheetData>
    <row r="1" spans="1:46" ht="14.25" customHeight="1" x14ac:dyDescent="0.25">
      <c r="A1" s="2" t="s">
        <v>666</v>
      </c>
    </row>
    <row r="2" spans="1:46" x14ac:dyDescent="0.25">
      <c r="A2" s="3" t="s">
        <v>21</v>
      </c>
      <c r="B2" s="287" t="s">
        <v>667</v>
      </c>
      <c r="C2" s="288"/>
      <c r="D2" s="288"/>
      <c r="E2" s="288"/>
      <c r="F2" s="288"/>
      <c r="G2" s="288"/>
      <c r="H2" s="288"/>
      <c r="I2" s="4"/>
      <c r="J2" s="5"/>
      <c r="K2" s="6"/>
      <c r="L2" s="6"/>
      <c r="M2" s="6"/>
      <c r="N2" s="6"/>
      <c r="O2" s="6"/>
      <c r="P2" s="6"/>
      <c r="Q2" s="6"/>
      <c r="R2" s="6"/>
    </row>
    <row r="3" spans="1:46" x14ac:dyDescent="0.25">
      <c r="A3" s="7" t="s">
        <v>22</v>
      </c>
      <c r="B3" s="289" t="s">
        <v>668</v>
      </c>
      <c r="C3" s="266"/>
      <c r="D3" s="266"/>
      <c r="E3" s="266"/>
      <c r="F3" s="266"/>
      <c r="G3" s="266"/>
      <c r="H3" s="266"/>
      <c r="I3" s="8"/>
      <c r="J3" s="9"/>
      <c r="K3" s="10"/>
      <c r="L3" s="10"/>
      <c r="M3" s="10"/>
      <c r="N3" s="10"/>
      <c r="O3" s="10"/>
      <c r="P3" s="6"/>
      <c r="Q3" s="6"/>
      <c r="R3" s="6"/>
    </row>
    <row r="4" spans="1:46" ht="102" customHeight="1" x14ac:dyDescent="0.25">
      <c r="A4" s="11" t="s">
        <v>23</v>
      </c>
      <c r="B4" s="290" t="s">
        <v>669</v>
      </c>
      <c r="C4" s="268"/>
      <c r="D4" s="268"/>
      <c r="E4" s="268"/>
      <c r="F4" s="268"/>
      <c r="G4" s="268"/>
      <c r="H4" s="268"/>
      <c r="I4" s="12"/>
      <c r="J4" s="9"/>
      <c r="K4" s="10"/>
      <c r="L4" s="10"/>
      <c r="M4" s="10"/>
      <c r="N4" s="10"/>
      <c r="O4" s="10"/>
      <c r="P4" s="6"/>
      <c r="Q4" s="6"/>
      <c r="R4" s="6"/>
    </row>
    <row r="5" spans="1:46" ht="75" customHeight="1" x14ac:dyDescent="0.25">
      <c r="A5" s="11"/>
      <c r="B5" s="291" t="s">
        <v>670</v>
      </c>
      <c r="C5" s="266"/>
      <c r="D5" s="266"/>
      <c r="E5" s="266"/>
      <c r="F5" s="266"/>
      <c r="G5" s="266"/>
      <c r="H5" s="266"/>
      <c r="I5" s="12"/>
      <c r="J5" s="9"/>
      <c r="K5" s="10"/>
      <c r="L5" s="10"/>
      <c r="M5" s="10"/>
      <c r="N5" s="10"/>
      <c r="O5" s="10"/>
      <c r="P5" s="6"/>
      <c r="Q5" s="6"/>
      <c r="R5" s="6"/>
    </row>
    <row r="6" spans="1:46" ht="80.25" customHeight="1" x14ac:dyDescent="0.25">
      <c r="A6" s="11"/>
      <c r="B6" s="291" t="s">
        <v>671</v>
      </c>
      <c r="C6" s="266"/>
      <c r="D6" s="266"/>
      <c r="E6" s="266"/>
      <c r="F6" s="266"/>
      <c r="G6" s="266"/>
      <c r="H6" s="266"/>
      <c r="I6" s="12"/>
      <c r="J6" s="9"/>
      <c r="K6" s="10"/>
      <c r="L6" s="10"/>
      <c r="M6" s="10"/>
      <c r="N6" s="10"/>
      <c r="O6" s="10"/>
      <c r="P6" s="6"/>
      <c r="Q6" s="6"/>
      <c r="R6" s="6"/>
    </row>
    <row r="7" spans="1:46" ht="72" customHeight="1" x14ac:dyDescent="0.25">
      <c r="A7" s="11"/>
      <c r="B7" s="290" t="s">
        <v>672</v>
      </c>
      <c r="C7" s="268"/>
      <c r="D7" s="268"/>
      <c r="E7" s="268"/>
      <c r="F7" s="268"/>
      <c r="G7" s="268"/>
      <c r="H7" s="268"/>
      <c r="I7" s="12"/>
      <c r="J7" s="9"/>
      <c r="K7" s="10"/>
      <c r="L7" s="292" t="s">
        <v>24</v>
      </c>
      <c r="M7" s="266"/>
      <c r="N7" s="10"/>
      <c r="O7" s="10"/>
      <c r="P7" s="6"/>
      <c r="Q7" s="6"/>
      <c r="R7" s="6"/>
    </row>
    <row r="8" spans="1:46" ht="33" customHeight="1" x14ac:dyDescent="0.25">
      <c r="A8" s="11"/>
      <c r="B8" s="284" t="s">
        <v>673</v>
      </c>
      <c r="C8" s="268"/>
      <c r="D8" s="268"/>
      <c r="E8" s="268"/>
      <c r="F8" s="268"/>
      <c r="G8" s="268"/>
      <c r="H8" s="268"/>
      <c r="I8" s="12"/>
      <c r="J8" s="9"/>
      <c r="K8" s="10"/>
      <c r="L8" s="266"/>
      <c r="M8" s="266"/>
      <c r="N8" s="10"/>
      <c r="O8" s="10"/>
      <c r="P8" s="6"/>
      <c r="Q8" s="6"/>
      <c r="R8" s="6"/>
    </row>
    <row r="9" spans="1:46" ht="39.75" customHeight="1" x14ac:dyDescent="0.25">
      <c r="A9" s="11"/>
      <c r="B9" s="281" t="s">
        <v>674</v>
      </c>
      <c r="C9" s="268"/>
      <c r="D9" s="268"/>
      <c r="E9" s="268"/>
      <c r="F9" s="268"/>
      <c r="G9" s="268"/>
      <c r="H9" s="268"/>
      <c r="I9" s="12"/>
      <c r="J9" s="9"/>
      <c r="K9" s="10"/>
      <c r="L9" s="13" t="s">
        <v>25</v>
      </c>
      <c r="M9" s="14" t="s">
        <v>26</v>
      </c>
      <c r="N9" s="10"/>
      <c r="O9" s="282" t="s">
        <v>131</v>
      </c>
      <c r="P9" s="283"/>
      <c r="Q9" s="6"/>
      <c r="R9" s="6"/>
    </row>
    <row r="10" spans="1:46" ht="64.5" customHeight="1" x14ac:dyDescent="0.25">
      <c r="A10" s="11"/>
      <c r="B10" s="281" t="s">
        <v>675</v>
      </c>
      <c r="C10" s="268"/>
      <c r="D10" s="268"/>
      <c r="E10" s="268"/>
      <c r="F10" s="268"/>
      <c r="G10" s="268"/>
      <c r="H10" s="268"/>
      <c r="I10" s="12"/>
      <c r="J10" s="9"/>
      <c r="K10" s="10"/>
      <c r="L10" s="15">
        <v>0</v>
      </c>
      <c r="M10" s="131">
        <f t="shared" ref="M10:M12" si="0">M22+M59+M96+M133+M170+M207+M244+M280</f>
        <v>336862880</v>
      </c>
      <c r="N10" s="10"/>
      <c r="O10" s="132" t="s">
        <v>132</v>
      </c>
      <c r="P10" s="133">
        <f t="shared" ref="P10:P12" si="1">AVERAGE(B27,B64,B101,B138,B175,B212,B249,B285)</f>
        <v>0.85</v>
      </c>
      <c r="Q10" s="6"/>
      <c r="R10" s="6"/>
    </row>
    <row r="11" spans="1:46" x14ac:dyDescent="0.25">
      <c r="A11" s="11"/>
      <c r="B11" s="281" t="s">
        <v>676</v>
      </c>
      <c r="C11" s="268"/>
      <c r="D11" s="268"/>
      <c r="E11" s="268"/>
      <c r="F11" s="268"/>
      <c r="G11" s="268"/>
      <c r="H11" s="268"/>
      <c r="I11" s="12"/>
      <c r="J11" s="9"/>
      <c r="K11" s="10"/>
      <c r="L11" s="15">
        <v>0.03</v>
      </c>
      <c r="M11" s="131">
        <f t="shared" si="0"/>
        <v>216582867.35074136</v>
      </c>
      <c r="N11" s="10"/>
      <c r="O11" s="132" t="s">
        <v>133</v>
      </c>
      <c r="P11" s="133">
        <f t="shared" si="1"/>
        <v>0.73124999999999996</v>
      </c>
      <c r="Q11" s="6"/>
      <c r="R11" s="6"/>
    </row>
    <row r="12" spans="1:46" ht="15" customHeight="1" x14ac:dyDescent="0.25">
      <c r="A12" s="17"/>
      <c r="B12" s="18"/>
      <c r="C12" s="18"/>
      <c r="D12" s="18"/>
      <c r="E12" s="18"/>
      <c r="F12" s="18"/>
      <c r="G12" s="18"/>
      <c r="H12" s="18"/>
      <c r="I12" s="19"/>
      <c r="J12" s="20"/>
      <c r="K12" s="10"/>
      <c r="L12" s="21">
        <v>7.0000000000000007E-2</v>
      </c>
      <c r="M12" s="134">
        <f t="shared" si="0"/>
        <v>131494728.58620892</v>
      </c>
      <c r="N12" s="10"/>
      <c r="O12" s="135" t="s">
        <v>134</v>
      </c>
      <c r="P12" s="136">
        <f t="shared" si="1"/>
        <v>0.61906249999999996</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7" t="s">
        <v>28</v>
      </c>
      <c r="B17" s="139"/>
      <c r="C17" s="42"/>
      <c r="D17" s="42"/>
      <c r="E17" s="42"/>
      <c r="F17" s="42"/>
      <c r="G17" s="43"/>
      <c r="H17" s="42"/>
      <c r="I17" s="42"/>
      <c r="J17" s="9"/>
      <c r="K17" s="10"/>
      <c r="L17" s="10"/>
      <c r="M17" s="10"/>
      <c r="N17" s="10"/>
      <c r="O17" s="10"/>
      <c r="P17" s="6"/>
      <c r="Q17" s="6"/>
      <c r="R17" s="6"/>
    </row>
    <row r="18" spans="1:46" ht="14.25" customHeight="1" x14ac:dyDescent="0.25">
      <c r="A18" s="7" t="s">
        <v>30</v>
      </c>
      <c r="B18" s="139"/>
      <c r="C18" s="45"/>
      <c r="D18" s="45"/>
      <c r="E18" s="45"/>
      <c r="F18" s="46"/>
      <c r="G18" s="45"/>
      <c r="H18" s="46"/>
      <c r="I18" s="45"/>
      <c r="J18" s="47"/>
      <c r="K18" s="48"/>
    </row>
    <row r="19" spans="1:46" ht="14.25" customHeight="1" x14ac:dyDescent="0.25">
      <c r="A19" s="7"/>
      <c r="B19" s="46"/>
      <c r="C19" s="46"/>
      <c r="D19" s="45"/>
      <c r="E19" s="46"/>
      <c r="F19" s="46"/>
      <c r="G19" s="46"/>
      <c r="H19" s="46"/>
      <c r="I19" s="46"/>
      <c r="J19" s="49"/>
      <c r="K19" s="50"/>
    </row>
    <row r="20" spans="1:46" ht="99" customHeight="1" x14ac:dyDescent="0.25">
      <c r="A20" s="51" t="s">
        <v>32</v>
      </c>
      <c r="B20" s="270" t="s">
        <v>677</v>
      </c>
      <c r="C20" s="251"/>
      <c r="D20" s="251"/>
      <c r="E20" s="251"/>
      <c r="F20" s="251"/>
      <c r="G20" s="251"/>
      <c r="H20" s="251"/>
      <c r="I20" s="257"/>
      <c r="J20" s="52"/>
      <c r="L20" s="271" t="s">
        <v>33</v>
      </c>
      <c r="M20" s="272"/>
    </row>
    <row r="21" spans="1:46" ht="15.75" customHeight="1" x14ac:dyDescent="0.25">
      <c r="A21" s="53" t="s">
        <v>34</v>
      </c>
      <c r="B21" s="293" t="s">
        <v>192</v>
      </c>
      <c r="C21" s="274"/>
      <c r="D21" s="274"/>
      <c r="E21" s="274"/>
      <c r="F21" s="274"/>
      <c r="G21" s="274"/>
      <c r="H21" s="274"/>
      <c r="I21" s="274"/>
      <c r="J21" s="52"/>
      <c r="L21" s="54" t="s">
        <v>25</v>
      </c>
      <c r="M21" s="55" t="s">
        <v>26</v>
      </c>
    </row>
    <row r="22" spans="1:46" x14ac:dyDescent="0.25">
      <c r="A22" s="53" t="s">
        <v>35</v>
      </c>
      <c r="B22" s="296" t="s">
        <v>678</v>
      </c>
      <c r="C22" s="268"/>
      <c r="D22" s="268"/>
      <c r="E22" s="268"/>
      <c r="F22" s="268"/>
      <c r="G22" s="268"/>
      <c r="H22" s="268"/>
      <c r="I22" s="268"/>
      <c r="J22" s="52"/>
      <c r="L22" s="56">
        <f>$L$10</f>
        <v>0</v>
      </c>
      <c r="M22" s="57">
        <f t="array" ref="M22">NPV(L22,Q49:AT49)</f>
        <v>1868000</v>
      </c>
      <c r="O22" s="58"/>
    </row>
    <row r="23" spans="1:46" ht="15.75" customHeight="1" x14ac:dyDescent="0.25">
      <c r="A23" s="53" t="s">
        <v>36</v>
      </c>
      <c r="B23" s="277" t="s">
        <v>679</v>
      </c>
      <c r="C23" s="268"/>
      <c r="D23" s="268"/>
      <c r="E23" s="268"/>
      <c r="F23" s="268"/>
      <c r="G23" s="268"/>
      <c r="H23" s="268"/>
      <c r="I23" s="268"/>
      <c r="J23" s="52"/>
      <c r="L23" s="56">
        <f>$L$11</f>
        <v>0.03</v>
      </c>
      <c r="M23" s="57">
        <f t="array" ref="M23">NPV(L23,Q49:AT49)</f>
        <v>1542377.7030382678</v>
      </c>
    </row>
    <row r="24" spans="1:46" ht="14.25" customHeight="1" x14ac:dyDescent="0.25">
      <c r="A24" s="59"/>
      <c r="B24" s="60"/>
      <c r="C24" s="60"/>
      <c r="D24" s="60"/>
      <c r="E24" s="60"/>
      <c r="F24" s="61"/>
      <c r="G24" s="62"/>
      <c r="H24" s="63"/>
      <c r="I24" s="63"/>
      <c r="J24" s="64"/>
      <c r="L24" s="65">
        <f>$L$12</f>
        <v>7.0000000000000007E-2</v>
      </c>
      <c r="M24" s="66">
        <f t="array" ref="M24">NPV(L24,Q49:AT49)</f>
        <v>1221448.0584083949</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0.9</v>
      </c>
      <c r="C27" s="74" t="s">
        <v>680</v>
      </c>
      <c r="D27" s="74"/>
      <c r="E27" s="74"/>
      <c r="F27" s="75"/>
      <c r="H27" s="69"/>
      <c r="I27" s="70"/>
      <c r="J27" s="71"/>
      <c r="K27" s="71"/>
    </row>
    <row r="28" spans="1:46" ht="15" customHeight="1" x14ac:dyDescent="0.25">
      <c r="A28" s="76" t="s">
        <v>39</v>
      </c>
      <c r="B28" s="77">
        <v>0.4</v>
      </c>
      <c r="C28" s="44" t="s">
        <v>681</v>
      </c>
      <c r="D28" s="44"/>
      <c r="E28" s="44"/>
      <c r="F28" s="78"/>
      <c r="H28" s="69"/>
      <c r="I28" s="79"/>
      <c r="J28" s="58"/>
      <c r="K28" s="58"/>
      <c r="L28" s="80"/>
      <c r="M28" s="80"/>
      <c r="N28" s="80"/>
      <c r="O28" s="80"/>
    </row>
    <row r="29" spans="1:46" ht="14.25" customHeight="1" x14ac:dyDescent="0.25">
      <c r="A29" s="81" t="s">
        <v>41</v>
      </c>
      <c r="B29" s="82">
        <f>B27*B28</f>
        <v>0.36000000000000004</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ht="75" x14ac:dyDescent="0.25">
      <c r="A33" s="145" t="s">
        <v>0</v>
      </c>
      <c r="B33" s="164" t="s">
        <v>682</v>
      </c>
      <c r="C33" s="170" t="s">
        <v>141</v>
      </c>
      <c r="D33" s="148">
        <v>0.3</v>
      </c>
      <c r="E33" s="149">
        <v>65000</v>
      </c>
      <c r="F33" s="238"/>
      <c r="G33" s="238"/>
      <c r="H33" s="239">
        <f t="shared" ref="H33:H35" si="2">(D33*E33)*1.2</f>
        <v>23400</v>
      </c>
      <c r="I33" s="151">
        <v>3</v>
      </c>
      <c r="J33" s="151">
        <v>10</v>
      </c>
      <c r="K33" s="151">
        <v>1</v>
      </c>
      <c r="L33" s="262" t="s">
        <v>683</v>
      </c>
      <c r="M33" s="263"/>
      <c r="N33" s="264"/>
      <c r="P33" s="248" t="s">
        <v>51</v>
      </c>
      <c r="Q33" s="103">
        <f t="shared" ref="Q33:AT33" si="3">IF(Q$32&lt;$I33,0,IF(Q$32=$I33,$H33,IF(Q$32&gt;((($J33-1)*$K33)+$I33),0,IF(ROUND((Q$32-$I33)/$K33,0)=ROUND((Q$32-$I33)/$K33,1),$H33,0))))</f>
        <v>0</v>
      </c>
      <c r="R33" s="103">
        <f t="shared" si="3"/>
        <v>0</v>
      </c>
      <c r="S33" s="103">
        <f t="shared" si="3"/>
        <v>23400</v>
      </c>
      <c r="T33" s="103">
        <f t="shared" si="3"/>
        <v>23400</v>
      </c>
      <c r="U33" s="103">
        <f t="shared" si="3"/>
        <v>23400</v>
      </c>
      <c r="V33" s="103">
        <f t="shared" si="3"/>
        <v>23400</v>
      </c>
      <c r="W33" s="103">
        <f t="shared" si="3"/>
        <v>23400</v>
      </c>
      <c r="X33" s="103">
        <f t="shared" si="3"/>
        <v>23400</v>
      </c>
      <c r="Y33" s="103">
        <f t="shared" si="3"/>
        <v>23400</v>
      </c>
      <c r="Z33" s="103">
        <f t="shared" si="3"/>
        <v>23400</v>
      </c>
      <c r="AA33" s="103">
        <f t="shared" si="3"/>
        <v>23400</v>
      </c>
      <c r="AB33" s="103">
        <f t="shared" si="3"/>
        <v>23400</v>
      </c>
      <c r="AC33" s="104">
        <f t="shared" si="3"/>
        <v>0</v>
      </c>
      <c r="AD33" s="104">
        <f t="shared" si="3"/>
        <v>0</v>
      </c>
      <c r="AE33" s="104">
        <f t="shared" si="3"/>
        <v>0</v>
      </c>
      <c r="AF33" s="104">
        <f t="shared" si="3"/>
        <v>0</v>
      </c>
      <c r="AG33" s="104">
        <f t="shared" si="3"/>
        <v>0</v>
      </c>
      <c r="AH33" s="104">
        <f t="shared" si="3"/>
        <v>0</v>
      </c>
      <c r="AI33" s="104">
        <f t="shared" si="3"/>
        <v>0</v>
      </c>
      <c r="AJ33" s="104">
        <f t="shared" si="3"/>
        <v>0</v>
      </c>
      <c r="AK33" s="104">
        <f t="shared" si="3"/>
        <v>0</v>
      </c>
      <c r="AL33" s="104">
        <f t="shared" si="3"/>
        <v>0</v>
      </c>
      <c r="AM33" s="104">
        <f t="shared" si="3"/>
        <v>0</v>
      </c>
      <c r="AN33" s="104">
        <f t="shared" si="3"/>
        <v>0</v>
      </c>
      <c r="AO33" s="104">
        <f t="shared" si="3"/>
        <v>0</v>
      </c>
      <c r="AP33" s="104">
        <f t="shared" si="3"/>
        <v>0</v>
      </c>
      <c r="AQ33" s="104">
        <f t="shared" si="3"/>
        <v>0</v>
      </c>
      <c r="AR33" s="104">
        <f t="shared" si="3"/>
        <v>0</v>
      </c>
      <c r="AS33" s="104">
        <f t="shared" si="3"/>
        <v>0</v>
      </c>
      <c r="AT33" s="104">
        <f t="shared" si="3"/>
        <v>0</v>
      </c>
    </row>
    <row r="34" spans="1:46" ht="75" x14ac:dyDescent="0.25">
      <c r="A34" s="145" t="s">
        <v>0</v>
      </c>
      <c r="B34" s="164" t="s">
        <v>684</v>
      </c>
      <c r="C34" s="170" t="s">
        <v>141</v>
      </c>
      <c r="D34" s="148">
        <v>2</v>
      </c>
      <c r="E34" s="149">
        <v>40000</v>
      </c>
      <c r="F34" s="240"/>
      <c r="G34" s="240"/>
      <c r="H34" s="241">
        <f t="shared" si="2"/>
        <v>96000</v>
      </c>
      <c r="I34" s="151">
        <v>3</v>
      </c>
      <c r="J34" s="151">
        <v>10</v>
      </c>
      <c r="K34" s="151">
        <v>1</v>
      </c>
      <c r="L34" s="256" t="s">
        <v>685</v>
      </c>
      <c r="M34" s="251"/>
      <c r="N34" s="257"/>
      <c r="P34" s="249"/>
      <c r="Q34" s="104">
        <f t="shared" ref="Q34:AT34" si="4">IF(Q$32&lt;$I34,0,IF(Q$32=$I34,$H34,IF(Q$32&gt;((($J34-1)*$K34)+$I34),0,IF(ROUND((Q$32-$I34)/$K34,0)=ROUND((Q$32-$I34)/$K34,1),$H34,0))))</f>
        <v>0</v>
      </c>
      <c r="R34" s="104">
        <f t="shared" si="4"/>
        <v>0</v>
      </c>
      <c r="S34" s="103">
        <f t="shared" si="4"/>
        <v>96000</v>
      </c>
      <c r="T34" s="103">
        <f t="shared" si="4"/>
        <v>96000</v>
      </c>
      <c r="U34" s="103">
        <f t="shared" si="4"/>
        <v>96000</v>
      </c>
      <c r="V34" s="103">
        <f t="shared" si="4"/>
        <v>96000</v>
      </c>
      <c r="W34" s="103">
        <f t="shared" si="4"/>
        <v>96000</v>
      </c>
      <c r="X34" s="103">
        <f t="shared" si="4"/>
        <v>96000</v>
      </c>
      <c r="Y34" s="103">
        <f t="shared" si="4"/>
        <v>96000</v>
      </c>
      <c r="Z34" s="103">
        <f t="shared" si="4"/>
        <v>96000</v>
      </c>
      <c r="AA34" s="103">
        <f t="shared" si="4"/>
        <v>96000</v>
      </c>
      <c r="AB34" s="103">
        <f t="shared" si="4"/>
        <v>96000</v>
      </c>
      <c r="AC34" s="103">
        <f t="shared" si="4"/>
        <v>0</v>
      </c>
      <c r="AD34" s="103">
        <f t="shared" si="4"/>
        <v>0</v>
      </c>
      <c r="AE34" s="104">
        <f t="shared" si="4"/>
        <v>0</v>
      </c>
      <c r="AF34" s="104">
        <f t="shared" si="4"/>
        <v>0</v>
      </c>
      <c r="AG34" s="104">
        <f t="shared" si="4"/>
        <v>0</v>
      </c>
      <c r="AH34" s="104">
        <f t="shared" si="4"/>
        <v>0</v>
      </c>
      <c r="AI34" s="104">
        <f t="shared" si="4"/>
        <v>0</v>
      </c>
      <c r="AJ34" s="104">
        <f t="shared" si="4"/>
        <v>0</v>
      </c>
      <c r="AK34" s="104">
        <f t="shared" si="4"/>
        <v>0</v>
      </c>
      <c r="AL34" s="104">
        <f t="shared" si="4"/>
        <v>0</v>
      </c>
      <c r="AM34" s="104">
        <f t="shared" si="4"/>
        <v>0</v>
      </c>
      <c r="AN34" s="104">
        <f t="shared" si="4"/>
        <v>0</v>
      </c>
      <c r="AO34" s="104">
        <f t="shared" si="4"/>
        <v>0</v>
      </c>
      <c r="AP34" s="104">
        <f t="shared" si="4"/>
        <v>0</v>
      </c>
      <c r="AQ34" s="104">
        <f t="shared" si="4"/>
        <v>0</v>
      </c>
      <c r="AR34" s="104">
        <f t="shared" si="4"/>
        <v>0</v>
      </c>
      <c r="AS34" s="104">
        <f t="shared" si="4"/>
        <v>0</v>
      </c>
      <c r="AT34" s="104">
        <f t="shared" si="4"/>
        <v>0</v>
      </c>
    </row>
    <row r="35" spans="1:46" ht="30" customHeight="1" x14ac:dyDescent="0.25">
      <c r="A35" s="145" t="s">
        <v>0</v>
      </c>
      <c r="B35" s="164" t="s">
        <v>686</v>
      </c>
      <c r="C35" s="170" t="s">
        <v>141</v>
      </c>
      <c r="D35" s="148">
        <v>1</v>
      </c>
      <c r="E35" s="149">
        <v>40000</v>
      </c>
      <c r="F35" s="238"/>
      <c r="G35" s="238"/>
      <c r="H35" s="241">
        <f t="shared" si="2"/>
        <v>48000</v>
      </c>
      <c r="I35" s="151">
        <v>1</v>
      </c>
      <c r="J35" s="151">
        <v>2</v>
      </c>
      <c r="K35" s="151">
        <v>1</v>
      </c>
      <c r="L35" s="256" t="s">
        <v>687</v>
      </c>
      <c r="M35" s="251"/>
      <c r="N35" s="257"/>
      <c r="P35" s="249"/>
      <c r="Q35" s="103">
        <f t="shared" ref="Q35:AT35" si="5">IF(Q$32&lt;$I35,0,IF(Q$32=$I35,$H35,IF(Q$32&gt;((($J35-1)*$K35)+$I35),0,IF(ROUND((Q$32-$I35)/$K35,0)=ROUND((Q$32-$I35)/$K35,1),$H35,0))))</f>
        <v>48000</v>
      </c>
      <c r="R35" s="103">
        <f t="shared" si="5"/>
        <v>48000</v>
      </c>
      <c r="S35" s="104">
        <f t="shared" si="5"/>
        <v>0</v>
      </c>
      <c r="T35" s="104">
        <f t="shared" si="5"/>
        <v>0</v>
      </c>
      <c r="U35" s="103">
        <f t="shared" si="5"/>
        <v>0</v>
      </c>
      <c r="V35" s="103">
        <f t="shared" si="5"/>
        <v>0</v>
      </c>
      <c r="W35" s="103">
        <f t="shared" si="5"/>
        <v>0</v>
      </c>
      <c r="X35" s="103">
        <f t="shared" si="5"/>
        <v>0</v>
      </c>
      <c r="Y35" s="103">
        <f t="shared" si="5"/>
        <v>0</v>
      </c>
      <c r="Z35" s="103">
        <f t="shared" si="5"/>
        <v>0</v>
      </c>
      <c r="AA35" s="103">
        <f t="shared" si="5"/>
        <v>0</v>
      </c>
      <c r="AB35" s="103">
        <f t="shared" si="5"/>
        <v>0</v>
      </c>
      <c r="AC35" s="103">
        <f t="shared" si="5"/>
        <v>0</v>
      </c>
      <c r="AD35" s="103">
        <f t="shared" si="5"/>
        <v>0</v>
      </c>
      <c r="AE35" s="104">
        <f t="shared" si="5"/>
        <v>0</v>
      </c>
      <c r="AF35" s="104">
        <f t="shared" si="5"/>
        <v>0</v>
      </c>
      <c r="AG35" s="104">
        <f t="shared" si="5"/>
        <v>0</v>
      </c>
      <c r="AH35" s="104">
        <f t="shared" si="5"/>
        <v>0</v>
      </c>
      <c r="AI35" s="104">
        <f t="shared" si="5"/>
        <v>0</v>
      </c>
      <c r="AJ35" s="104">
        <f t="shared" si="5"/>
        <v>0</v>
      </c>
      <c r="AK35" s="104">
        <f t="shared" si="5"/>
        <v>0</v>
      </c>
      <c r="AL35" s="104">
        <f t="shared" si="5"/>
        <v>0</v>
      </c>
      <c r="AM35" s="104">
        <f t="shared" si="5"/>
        <v>0</v>
      </c>
      <c r="AN35" s="104">
        <f t="shared" si="5"/>
        <v>0</v>
      </c>
      <c r="AO35" s="104">
        <f t="shared" si="5"/>
        <v>0</v>
      </c>
      <c r="AP35" s="104">
        <f t="shared" si="5"/>
        <v>0</v>
      </c>
      <c r="AQ35" s="104">
        <f t="shared" si="5"/>
        <v>0</v>
      </c>
      <c r="AR35" s="104">
        <f t="shared" si="5"/>
        <v>0</v>
      </c>
      <c r="AS35" s="104">
        <f t="shared" si="5"/>
        <v>0</v>
      </c>
      <c r="AT35" s="104">
        <f t="shared" si="5"/>
        <v>0</v>
      </c>
    </row>
    <row r="36" spans="1:46" ht="30" customHeight="1" x14ac:dyDescent="0.25">
      <c r="A36" s="145" t="s">
        <v>688</v>
      </c>
      <c r="B36" s="164" t="s">
        <v>689</v>
      </c>
      <c r="C36" s="170" t="s">
        <v>690</v>
      </c>
      <c r="D36" s="148">
        <v>1000</v>
      </c>
      <c r="E36" s="155">
        <v>40</v>
      </c>
      <c r="F36" s="238"/>
      <c r="G36" s="238"/>
      <c r="H36" s="239">
        <f t="shared" ref="H36:H37" si="6">D36*E36</f>
        <v>40000</v>
      </c>
      <c r="I36" s="151">
        <v>3</v>
      </c>
      <c r="J36" s="151">
        <v>2</v>
      </c>
      <c r="K36" s="151">
        <v>5</v>
      </c>
      <c r="L36" s="256" t="s">
        <v>691</v>
      </c>
      <c r="M36" s="251"/>
      <c r="N36" s="257"/>
      <c r="P36" s="249"/>
      <c r="Q36" s="104">
        <f t="shared" ref="Q36:AT36" si="7">IF(Q$32&lt;$I36,0,IF(Q$32=$I36,$H36,IF(Q$32&gt;((($J36-1)*$K36)+$I36),0,IF(ROUND((Q$32-$I36)/$K36,0)=ROUND((Q$32-$I36)/$K36,1),$H36,0))))</f>
        <v>0</v>
      </c>
      <c r="R36" s="103">
        <f t="shared" si="7"/>
        <v>0</v>
      </c>
      <c r="S36" s="103">
        <f t="shared" si="7"/>
        <v>40000</v>
      </c>
      <c r="T36" s="103">
        <f t="shared" si="7"/>
        <v>0</v>
      </c>
      <c r="U36" s="104">
        <f t="shared" si="7"/>
        <v>0</v>
      </c>
      <c r="V36" s="104">
        <f t="shared" si="7"/>
        <v>0</v>
      </c>
      <c r="W36" s="104">
        <f t="shared" si="7"/>
        <v>0</v>
      </c>
      <c r="X36" s="103">
        <f t="shared" si="7"/>
        <v>40000</v>
      </c>
      <c r="Y36" s="104">
        <f t="shared" si="7"/>
        <v>0</v>
      </c>
      <c r="Z36" s="104">
        <f t="shared" si="7"/>
        <v>0</v>
      </c>
      <c r="AA36" s="104">
        <f t="shared" si="7"/>
        <v>0</v>
      </c>
      <c r="AB36" s="104">
        <f t="shared" si="7"/>
        <v>0</v>
      </c>
      <c r="AC36" s="104">
        <f t="shared" si="7"/>
        <v>0</v>
      </c>
      <c r="AD36" s="104">
        <f t="shared" si="7"/>
        <v>0</v>
      </c>
      <c r="AE36" s="104">
        <f t="shared" si="7"/>
        <v>0</v>
      </c>
      <c r="AF36" s="104">
        <f t="shared" si="7"/>
        <v>0</v>
      </c>
      <c r="AG36" s="104">
        <f t="shared" si="7"/>
        <v>0</v>
      </c>
      <c r="AH36" s="104">
        <f t="shared" si="7"/>
        <v>0</v>
      </c>
      <c r="AI36" s="104">
        <f t="shared" si="7"/>
        <v>0</v>
      </c>
      <c r="AJ36" s="104">
        <f t="shared" si="7"/>
        <v>0</v>
      </c>
      <c r="AK36" s="104">
        <f t="shared" si="7"/>
        <v>0</v>
      </c>
      <c r="AL36" s="104">
        <f t="shared" si="7"/>
        <v>0</v>
      </c>
      <c r="AM36" s="104">
        <f t="shared" si="7"/>
        <v>0</v>
      </c>
      <c r="AN36" s="104">
        <f t="shared" si="7"/>
        <v>0</v>
      </c>
      <c r="AO36" s="104">
        <f t="shared" si="7"/>
        <v>0</v>
      </c>
      <c r="AP36" s="104">
        <f t="shared" si="7"/>
        <v>0</v>
      </c>
      <c r="AQ36" s="104">
        <f t="shared" si="7"/>
        <v>0</v>
      </c>
      <c r="AR36" s="104">
        <f t="shared" si="7"/>
        <v>0</v>
      </c>
      <c r="AS36" s="104">
        <f t="shared" si="7"/>
        <v>0</v>
      </c>
      <c r="AT36" s="104">
        <f t="shared" si="7"/>
        <v>0</v>
      </c>
    </row>
    <row r="37" spans="1:46" ht="30" customHeight="1" x14ac:dyDescent="0.25">
      <c r="A37" s="145" t="s">
        <v>688</v>
      </c>
      <c r="B37" s="164" t="s">
        <v>692</v>
      </c>
      <c r="C37" s="170" t="s">
        <v>690</v>
      </c>
      <c r="D37" s="148">
        <v>500</v>
      </c>
      <c r="E37" s="149">
        <v>150</v>
      </c>
      <c r="F37" s="238"/>
      <c r="G37" s="238"/>
      <c r="H37" s="239">
        <f t="shared" si="6"/>
        <v>75000</v>
      </c>
      <c r="I37" s="151">
        <v>3</v>
      </c>
      <c r="J37" s="151">
        <v>2</v>
      </c>
      <c r="K37" s="151">
        <v>5</v>
      </c>
      <c r="L37" s="256" t="s">
        <v>691</v>
      </c>
      <c r="M37" s="251"/>
      <c r="N37" s="257"/>
      <c r="P37" s="249"/>
      <c r="Q37" s="103">
        <f t="shared" ref="Q37:AT37" si="8">IF(Q$32&lt;$I37,0,IF(Q$32=$I37,$H37,IF(Q$32&gt;((($J37-1)*$K37)+$I37),0,IF(ROUND((Q$32-$I37)/$K37,0)=ROUND((Q$32-$I37)/$K37,1),$H37,0))))</f>
        <v>0</v>
      </c>
      <c r="R37" s="103">
        <f t="shared" si="8"/>
        <v>0</v>
      </c>
      <c r="S37" s="103">
        <f t="shared" si="8"/>
        <v>75000</v>
      </c>
      <c r="T37" s="103">
        <f t="shared" si="8"/>
        <v>0</v>
      </c>
      <c r="U37" s="103">
        <f t="shared" si="8"/>
        <v>0</v>
      </c>
      <c r="V37" s="103">
        <f t="shared" si="8"/>
        <v>0</v>
      </c>
      <c r="W37" s="103">
        <f t="shared" si="8"/>
        <v>0</v>
      </c>
      <c r="X37" s="103">
        <f t="shared" si="8"/>
        <v>75000</v>
      </c>
      <c r="Y37" s="103">
        <f t="shared" si="8"/>
        <v>0</v>
      </c>
      <c r="Z37" s="103">
        <f t="shared" si="8"/>
        <v>0</v>
      </c>
      <c r="AA37" s="104">
        <f t="shared" si="8"/>
        <v>0</v>
      </c>
      <c r="AB37" s="104">
        <f t="shared" si="8"/>
        <v>0</v>
      </c>
      <c r="AC37" s="104">
        <f t="shared" si="8"/>
        <v>0</v>
      </c>
      <c r="AD37" s="104">
        <f t="shared" si="8"/>
        <v>0</v>
      </c>
      <c r="AE37" s="104">
        <f t="shared" si="8"/>
        <v>0</v>
      </c>
      <c r="AF37" s="104">
        <f t="shared" si="8"/>
        <v>0</v>
      </c>
      <c r="AG37" s="104">
        <f t="shared" si="8"/>
        <v>0</v>
      </c>
      <c r="AH37" s="104">
        <f t="shared" si="8"/>
        <v>0</v>
      </c>
      <c r="AI37" s="104">
        <f t="shared" si="8"/>
        <v>0</v>
      </c>
      <c r="AJ37" s="104">
        <f t="shared" si="8"/>
        <v>0</v>
      </c>
      <c r="AK37" s="104">
        <f t="shared" si="8"/>
        <v>0</v>
      </c>
      <c r="AL37" s="104">
        <f t="shared" si="8"/>
        <v>0</v>
      </c>
      <c r="AM37" s="104">
        <f t="shared" si="8"/>
        <v>0</v>
      </c>
      <c r="AN37" s="104">
        <f t="shared" si="8"/>
        <v>0</v>
      </c>
      <c r="AO37" s="104">
        <f t="shared" si="8"/>
        <v>0</v>
      </c>
      <c r="AP37" s="104">
        <f t="shared" si="8"/>
        <v>0</v>
      </c>
      <c r="AQ37" s="104">
        <f t="shared" si="8"/>
        <v>0</v>
      </c>
      <c r="AR37" s="104">
        <f t="shared" si="8"/>
        <v>0</v>
      </c>
      <c r="AS37" s="104">
        <f t="shared" si="8"/>
        <v>0</v>
      </c>
      <c r="AT37" s="104">
        <f t="shared" si="8"/>
        <v>0</v>
      </c>
    </row>
    <row r="38" spans="1:46" ht="90" x14ac:dyDescent="0.25">
      <c r="A38" s="145" t="s">
        <v>0</v>
      </c>
      <c r="B38" s="164" t="s">
        <v>693</v>
      </c>
      <c r="C38" s="170" t="s">
        <v>141</v>
      </c>
      <c r="D38" s="148">
        <v>1</v>
      </c>
      <c r="E38" s="155">
        <v>40000</v>
      </c>
      <c r="F38" s="238"/>
      <c r="G38" s="238"/>
      <c r="H38" s="241">
        <f>(D38*E38)*1.2</f>
        <v>48000</v>
      </c>
      <c r="I38" s="151">
        <v>1</v>
      </c>
      <c r="J38" s="151">
        <v>2</v>
      </c>
      <c r="K38" s="151">
        <v>1</v>
      </c>
      <c r="L38" s="256" t="s">
        <v>694</v>
      </c>
      <c r="M38" s="251"/>
      <c r="N38" s="257"/>
      <c r="P38" s="249"/>
      <c r="Q38" s="103">
        <f t="shared" ref="Q38:AT38" si="9">IF(Q$32&lt;$I38,0,IF(Q$32=$I38,$H38,IF(Q$32&gt;((($J38-1)*$K38)+$I38),0,IF(ROUND((Q$32-$I38)/$K38,0)=ROUND((Q$32-$I38)/$K38,1),$H38,0))))</f>
        <v>48000</v>
      </c>
      <c r="R38" s="103">
        <f t="shared" si="9"/>
        <v>48000</v>
      </c>
      <c r="S38" s="104">
        <f t="shared" si="9"/>
        <v>0</v>
      </c>
      <c r="T38" s="104">
        <f t="shared" si="9"/>
        <v>0</v>
      </c>
      <c r="U38" s="104">
        <f t="shared" si="9"/>
        <v>0</v>
      </c>
      <c r="V38" s="104">
        <f t="shared" si="9"/>
        <v>0</v>
      </c>
      <c r="W38" s="104">
        <f t="shared" si="9"/>
        <v>0</v>
      </c>
      <c r="X38" s="104">
        <f t="shared" si="9"/>
        <v>0</v>
      </c>
      <c r="Y38" s="104">
        <f t="shared" si="9"/>
        <v>0</v>
      </c>
      <c r="Z38" s="104">
        <f t="shared" si="9"/>
        <v>0</v>
      </c>
      <c r="AA38" s="104">
        <f t="shared" si="9"/>
        <v>0</v>
      </c>
      <c r="AB38" s="104">
        <f t="shared" si="9"/>
        <v>0</v>
      </c>
      <c r="AC38" s="104">
        <f t="shared" si="9"/>
        <v>0</v>
      </c>
      <c r="AD38" s="104">
        <f t="shared" si="9"/>
        <v>0</v>
      </c>
      <c r="AE38" s="104">
        <f t="shared" si="9"/>
        <v>0</v>
      </c>
      <c r="AF38" s="104">
        <f t="shared" si="9"/>
        <v>0</v>
      </c>
      <c r="AG38" s="104">
        <f t="shared" si="9"/>
        <v>0</v>
      </c>
      <c r="AH38" s="104">
        <f t="shared" si="9"/>
        <v>0</v>
      </c>
      <c r="AI38" s="104">
        <f t="shared" si="9"/>
        <v>0</v>
      </c>
      <c r="AJ38" s="104">
        <f t="shared" si="9"/>
        <v>0</v>
      </c>
      <c r="AK38" s="104">
        <f t="shared" si="9"/>
        <v>0</v>
      </c>
      <c r="AL38" s="104">
        <f t="shared" si="9"/>
        <v>0</v>
      </c>
      <c r="AM38" s="104">
        <f t="shared" si="9"/>
        <v>0</v>
      </c>
      <c r="AN38" s="104">
        <f t="shared" si="9"/>
        <v>0</v>
      </c>
      <c r="AO38" s="104">
        <f t="shared" si="9"/>
        <v>0</v>
      </c>
      <c r="AP38" s="104">
        <f t="shared" si="9"/>
        <v>0</v>
      </c>
      <c r="AQ38" s="104">
        <f t="shared" si="9"/>
        <v>0</v>
      </c>
      <c r="AR38" s="104">
        <f t="shared" si="9"/>
        <v>0</v>
      </c>
      <c r="AS38" s="104">
        <f t="shared" si="9"/>
        <v>0</v>
      </c>
      <c r="AT38" s="104">
        <f t="shared" si="9"/>
        <v>0</v>
      </c>
    </row>
    <row r="39" spans="1:46" ht="30" customHeight="1" x14ac:dyDescent="0.25">
      <c r="A39" s="145" t="s">
        <v>394</v>
      </c>
      <c r="B39" s="164" t="s">
        <v>695</v>
      </c>
      <c r="C39" s="170" t="s">
        <v>696</v>
      </c>
      <c r="D39" s="148">
        <v>24</v>
      </c>
      <c r="E39" s="148">
        <v>1050</v>
      </c>
      <c r="F39" s="238"/>
      <c r="G39" s="238"/>
      <c r="H39" s="239">
        <f t="shared" ref="H39:H48" si="10">D39*E39</f>
        <v>25200</v>
      </c>
      <c r="I39" s="151">
        <v>3</v>
      </c>
      <c r="J39" s="151">
        <v>10</v>
      </c>
      <c r="K39" s="151">
        <v>1</v>
      </c>
      <c r="L39" s="250" t="s">
        <v>697</v>
      </c>
      <c r="M39" s="251"/>
      <c r="N39" s="257"/>
      <c r="P39" s="249"/>
      <c r="Q39" s="104">
        <f t="shared" ref="Q39:AT39" si="11">IF(Q$32&lt;$I39,0,IF(Q$32=$I39,$H39,IF(Q$32&gt;((($J39-1)*$K39)+$I39),0,IF(ROUND((Q$32-$I39)/$K39,0)=ROUND((Q$32-$I39)/$K39,1),$H39,0))))</f>
        <v>0</v>
      </c>
      <c r="R39" s="104">
        <f t="shared" si="11"/>
        <v>0</v>
      </c>
      <c r="S39" s="103">
        <f t="shared" si="11"/>
        <v>25200</v>
      </c>
      <c r="T39" s="103">
        <f t="shared" si="11"/>
        <v>25200</v>
      </c>
      <c r="U39" s="103">
        <f t="shared" si="11"/>
        <v>25200</v>
      </c>
      <c r="V39" s="103">
        <f t="shared" si="11"/>
        <v>25200</v>
      </c>
      <c r="W39" s="103">
        <f t="shared" si="11"/>
        <v>25200</v>
      </c>
      <c r="X39" s="103">
        <f t="shared" si="11"/>
        <v>25200</v>
      </c>
      <c r="Y39" s="103">
        <f t="shared" si="11"/>
        <v>25200</v>
      </c>
      <c r="Z39" s="103">
        <f t="shared" si="11"/>
        <v>25200</v>
      </c>
      <c r="AA39" s="103">
        <f t="shared" si="11"/>
        <v>25200</v>
      </c>
      <c r="AB39" s="103">
        <f t="shared" si="11"/>
        <v>25200</v>
      </c>
      <c r="AC39" s="104">
        <f t="shared" si="11"/>
        <v>0</v>
      </c>
      <c r="AD39" s="104">
        <f t="shared" si="11"/>
        <v>0</v>
      </c>
      <c r="AE39" s="104">
        <f t="shared" si="11"/>
        <v>0</v>
      </c>
      <c r="AF39" s="104">
        <f t="shared" si="11"/>
        <v>0</v>
      </c>
      <c r="AG39" s="104">
        <f t="shared" si="11"/>
        <v>0</v>
      </c>
      <c r="AH39" s="104">
        <f t="shared" si="11"/>
        <v>0</v>
      </c>
      <c r="AI39" s="104">
        <f t="shared" si="11"/>
        <v>0</v>
      </c>
      <c r="AJ39" s="104">
        <f t="shared" si="11"/>
        <v>0</v>
      </c>
      <c r="AK39" s="104">
        <f t="shared" si="11"/>
        <v>0</v>
      </c>
      <c r="AL39" s="104">
        <f t="shared" si="11"/>
        <v>0</v>
      </c>
      <c r="AM39" s="104">
        <f t="shared" si="11"/>
        <v>0</v>
      </c>
      <c r="AN39" s="104">
        <f t="shared" si="11"/>
        <v>0</v>
      </c>
      <c r="AO39" s="104">
        <f t="shared" si="11"/>
        <v>0</v>
      </c>
      <c r="AP39" s="104">
        <f t="shared" si="11"/>
        <v>0</v>
      </c>
      <c r="AQ39" s="104">
        <f t="shared" si="11"/>
        <v>0</v>
      </c>
      <c r="AR39" s="104">
        <f t="shared" si="11"/>
        <v>0</v>
      </c>
      <c r="AS39" s="104">
        <f t="shared" si="11"/>
        <v>0</v>
      </c>
      <c r="AT39" s="104">
        <f t="shared" si="11"/>
        <v>0</v>
      </c>
    </row>
    <row r="40" spans="1:46" ht="30" hidden="1" customHeight="1" x14ac:dyDescent="0.25">
      <c r="A40" s="115"/>
      <c r="B40" s="106"/>
      <c r="C40" s="107"/>
      <c r="D40" s="108"/>
      <c r="E40" s="108"/>
      <c r="F40" s="113"/>
      <c r="G40" s="113"/>
      <c r="H40" s="111">
        <f t="shared" si="10"/>
        <v>0</v>
      </c>
      <c r="I40" s="112"/>
      <c r="J40" s="112"/>
      <c r="K40" s="112"/>
      <c r="L40" s="250"/>
      <c r="M40" s="251"/>
      <c r="N40" s="252"/>
      <c r="P40" s="249"/>
      <c r="Q40" s="104">
        <f t="shared" ref="Q40:AT40" si="12">IF(Q$32&lt;$I40,0,IF(Q$32=$I40,$H40,IF(Q$32&gt;((($J40-1)*$K40)+$I40),0,IF(ROUND((Q$32-$I40)/$K40,0)=ROUND((Q$32-$I40)/$K40,1),$H40,0))))</f>
        <v>0</v>
      </c>
      <c r="R40" s="104">
        <f t="shared" si="12"/>
        <v>0</v>
      </c>
      <c r="S40" s="104">
        <f t="shared" si="12"/>
        <v>0</v>
      </c>
      <c r="T40" s="104">
        <f t="shared" si="12"/>
        <v>0</v>
      </c>
      <c r="U40" s="104">
        <f t="shared" si="12"/>
        <v>0</v>
      </c>
      <c r="V40" s="104">
        <f t="shared" si="12"/>
        <v>0</v>
      </c>
      <c r="W40" s="104">
        <f t="shared" si="12"/>
        <v>0</v>
      </c>
      <c r="X40" s="104">
        <f t="shared" si="12"/>
        <v>0</v>
      </c>
      <c r="Y40" s="104">
        <f t="shared" si="12"/>
        <v>0</v>
      </c>
      <c r="Z40" s="104">
        <f t="shared" si="12"/>
        <v>0</v>
      </c>
      <c r="AA40" s="104">
        <f t="shared" si="12"/>
        <v>0</v>
      </c>
      <c r="AB40" s="104">
        <f t="shared" si="12"/>
        <v>0</v>
      </c>
      <c r="AC40" s="104">
        <f t="shared" si="12"/>
        <v>0</v>
      </c>
      <c r="AD40" s="104">
        <f t="shared" si="12"/>
        <v>0</v>
      </c>
      <c r="AE40" s="104">
        <f t="shared" si="12"/>
        <v>0</v>
      </c>
      <c r="AF40" s="104">
        <f t="shared" si="12"/>
        <v>0</v>
      </c>
      <c r="AG40" s="104">
        <f t="shared" si="12"/>
        <v>0</v>
      </c>
      <c r="AH40" s="104">
        <f t="shared" si="12"/>
        <v>0</v>
      </c>
      <c r="AI40" s="104">
        <f t="shared" si="12"/>
        <v>0</v>
      </c>
      <c r="AJ40" s="104">
        <f t="shared" si="12"/>
        <v>0</v>
      </c>
      <c r="AK40" s="104">
        <f t="shared" si="12"/>
        <v>0</v>
      </c>
      <c r="AL40" s="104">
        <f t="shared" si="12"/>
        <v>0</v>
      </c>
      <c r="AM40" s="104">
        <f t="shared" si="12"/>
        <v>0</v>
      </c>
      <c r="AN40" s="104">
        <f t="shared" si="12"/>
        <v>0</v>
      </c>
      <c r="AO40" s="104">
        <f t="shared" si="12"/>
        <v>0</v>
      </c>
      <c r="AP40" s="104">
        <f t="shared" si="12"/>
        <v>0</v>
      </c>
      <c r="AQ40" s="104">
        <f t="shared" si="12"/>
        <v>0</v>
      </c>
      <c r="AR40" s="104">
        <f t="shared" si="12"/>
        <v>0</v>
      </c>
      <c r="AS40" s="104">
        <f t="shared" si="12"/>
        <v>0</v>
      </c>
      <c r="AT40" s="104">
        <f t="shared" si="12"/>
        <v>0</v>
      </c>
    </row>
    <row r="41" spans="1:46" ht="30" hidden="1" customHeight="1" x14ac:dyDescent="0.25">
      <c r="A41" s="105"/>
      <c r="B41" s="106"/>
      <c r="C41" s="107"/>
      <c r="D41" s="108"/>
      <c r="E41" s="116"/>
      <c r="F41" s="113"/>
      <c r="G41" s="113"/>
      <c r="H41" s="111">
        <f t="shared" si="10"/>
        <v>0</v>
      </c>
      <c r="I41" s="112"/>
      <c r="J41" s="112"/>
      <c r="K41" s="112"/>
      <c r="L41" s="250"/>
      <c r="M41" s="251"/>
      <c r="N41" s="252"/>
      <c r="P41" s="249"/>
      <c r="Q41" s="104">
        <f t="shared" ref="Q41:AT41" si="13">IF(Q$32&lt;$I41,0,IF(Q$32=$I41,$H41,IF(Q$32&gt;((($J41-1)*$K41)+$I41),0,IF(ROUND((Q$32-$I41)/$K41,0)=ROUND((Q$32-$I41)/$K41,1),$H41,0))))</f>
        <v>0</v>
      </c>
      <c r="R41" s="104">
        <f t="shared" si="13"/>
        <v>0</v>
      </c>
      <c r="S41" s="104">
        <f t="shared" si="13"/>
        <v>0</v>
      </c>
      <c r="T41" s="104">
        <f t="shared" si="13"/>
        <v>0</v>
      </c>
      <c r="U41" s="104">
        <f t="shared" si="13"/>
        <v>0</v>
      </c>
      <c r="V41" s="104">
        <f t="shared" si="13"/>
        <v>0</v>
      </c>
      <c r="W41" s="104">
        <f t="shared" si="13"/>
        <v>0</v>
      </c>
      <c r="X41" s="104">
        <f t="shared" si="13"/>
        <v>0</v>
      </c>
      <c r="Y41" s="104">
        <f t="shared" si="13"/>
        <v>0</v>
      </c>
      <c r="Z41" s="104">
        <f t="shared" si="13"/>
        <v>0</v>
      </c>
      <c r="AA41" s="104">
        <f t="shared" si="13"/>
        <v>0</v>
      </c>
      <c r="AB41" s="104">
        <f t="shared" si="13"/>
        <v>0</v>
      </c>
      <c r="AC41" s="104">
        <f t="shared" si="13"/>
        <v>0</v>
      </c>
      <c r="AD41" s="104">
        <f t="shared" si="13"/>
        <v>0</v>
      </c>
      <c r="AE41" s="104">
        <f t="shared" si="13"/>
        <v>0</v>
      </c>
      <c r="AF41" s="104">
        <f t="shared" si="13"/>
        <v>0</v>
      </c>
      <c r="AG41" s="104">
        <f t="shared" si="13"/>
        <v>0</v>
      </c>
      <c r="AH41" s="104">
        <f t="shared" si="13"/>
        <v>0</v>
      </c>
      <c r="AI41" s="104">
        <f t="shared" si="13"/>
        <v>0</v>
      </c>
      <c r="AJ41" s="104">
        <f t="shared" si="13"/>
        <v>0</v>
      </c>
      <c r="AK41" s="104">
        <f t="shared" si="13"/>
        <v>0</v>
      </c>
      <c r="AL41" s="104">
        <f t="shared" si="13"/>
        <v>0</v>
      </c>
      <c r="AM41" s="104">
        <f t="shared" si="13"/>
        <v>0</v>
      </c>
      <c r="AN41" s="104">
        <f t="shared" si="13"/>
        <v>0</v>
      </c>
      <c r="AO41" s="104">
        <f t="shared" si="13"/>
        <v>0</v>
      </c>
      <c r="AP41" s="104">
        <f t="shared" si="13"/>
        <v>0</v>
      </c>
      <c r="AQ41" s="104">
        <f t="shared" si="13"/>
        <v>0</v>
      </c>
      <c r="AR41" s="104">
        <f t="shared" si="13"/>
        <v>0</v>
      </c>
      <c r="AS41" s="104">
        <f t="shared" si="13"/>
        <v>0</v>
      </c>
      <c r="AT41" s="104">
        <f t="shared" si="13"/>
        <v>0</v>
      </c>
    </row>
    <row r="42" spans="1:46" ht="30" hidden="1" customHeight="1" x14ac:dyDescent="0.25">
      <c r="A42" s="105"/>
      <c r="B42" s="106"/>
      <c r="C42" s="107"/>
      <c r="D42" s="108"/>
      <c r="E42" s="108"/>
      <c r="F42" s="113"/>
      <c r="G42" s="113"/>
      <c r="H42" s="111">
        <f t="shared" si="10"/>
        <v>0</v>
      </c>
      <c r="I42" s="112"/>
      <c r="J42" s="112"/>
      <c r="K42" s="112"/>
      <c r="L42" s="250"/>
      <c r="M42" s="251"/>
      <c r="N42" s="252"/>
      <c r="P42" s="249"/>
      <c r="Q42" s="104">
        <f t="shared" ref="Q42:AT42" si="14">IF(Q$32&lt;$I42,0,IF(Q$32=$I42,$H42,IF(Q$32&gt;((($J42-1)*$K42)+$I42),0,IF(ROUND((Q$32-$I42)/$K42,0)=ROUND((Q$32-$I42)/$K42,1),$H42,0))))</f>
        <v>0</v>
      </c>
      <c r="R42" s="104">
        <f t="shared" si="14"/>
        <v>0</v>
      </c>
      <c r="S42" s="104">
        <f t="shared" si="14"/>
        <v>0</v>
      </c>
      <c r="T42" s="104">
        <f t="shared" si="14"/>
        <v>0</v>
      </c>
      <c r="U42" s="104">
        <f t="shared" si="14"/>
        <v>0</v>
      </c>
      <c r="V42" s="104">
        <f t="shared" si="14"/>
        <v>0</v>
      </c>
      <c r="W42" s="104">
        <f t="shared" si="14"/>
        <v>0</v>
      </c>
      <c r="X42" s="104">
        <f t="shared" si="14"/>
        <v>0</v>
      </c>
      <c r="Y42" s="104">
        <f t="shared" si="14"/>
        <v>0</v>
      </c>
      <c r="Z42" s="104">
        <f t="shared" si="14"/>
        <v>0</v>
      </c>
      <c r="AA42" s="104">
        <f t="shared" si="14"/>
        <v>0</v>
      </c>
      <c r="AB42" s="104">
        <f t="shared" si="14"/>
        <v>0</v>
      </c>
      <c r="AC42" s="104">
        <f t="shared" si="14"/>
        <v>0</v>
      </c>
      <c r="AD42" s="104">
        <f t="shared" si="14"/>
        <v>0</v>
      </c>
      <c r="AE42" s="104">
        <f t="shared" si="14"/>
        <v>0</v>
      </c>
      <c r="AF42" s="104">
        <f t="shared" si="14"/>
        <v>0</v>
      </c>
      <c r="AG42" s="104">
        <f t="shared" si="14"/>
        <v>0</v>
      </c>
      <c r="AH42" s="104">
        <f t="shared" si="14"/>
        <v>0</v>
      </c>
      <c r="AI42" s="104">
        <f t="shared" si="14"/>
        <v>0</v>
      </c>
      <c r="AJ42" s="104">
        <f t="shared" si="14"/>
        <v>0</v>
      </c>
      <c r="AK42" s="104">
        <f t="shared" si="14"/>
        <v>0</v>
      </c>
      <c r="AL42" s="104">
        <f t="shared" si="14"/>
        <v>0</v>
      </c>
      <c r="AM42" s="104">
        <f t="shared" si="14"/>
        <v>0</v>
      </c>
      <c r="AN42" s="104">
        <f t="shared" si="14"/>
        <v>0</v>
      </c>
      <c r="AO42" s="104">
        <f t="shared" si="14"/>
        <v>0</v>
      </c>
      <c r="AP42" s="104">
        <f t="shared" si="14"/>
        <v>0</v>
      </c>
      <c r="AQ42" s="104">
        <f t="shared" si="14"/>
        <v>0</v>
      </c>
      <c r="AR42" s="104">
        <f t="shared" si="14"/>
        <v>0</v>
      </c>
      <c r="AS42" s="104">
        <f t="shared" si="14"/>
        <v>0</v>
      </c>
      <c r="AT42" s="104">
        <f t="shared" si="14"/>
        <v>0</v>
      </c>
    </row>
    <row r="43" spans="1:46" ht="30" hidden="1" customHeight="1" x14ac:dyDescent="0.25">
      <c r="A43" s="105"/>
      <c r="B43" s="106"/>
      <c r="C43" s="107"/>
      <c r="D43" s="108"/>
      <c r="E43" s="108"/>
      <c r="F43" s="113"/>
      <c r="G43" s="113"/>
      <c r="H43" s="111">
        <f t="shared" si="10"/>
        <v>0</v>
      </c>
      <c r="I43" s="112"/>
      <c r="J43" s="112"/>
      <c r="K43" s="112"/>
      <c r="L43" s="250"/>
      <c r="M43" s="251"/>
      <c r="N43" s="252"/>
      <c r="P43" s="249"/>
      <c r="Q43" s="104">
        <f t="shared" ref="Q43:AT43" si="15">IF(Q$32&lt;$I43,0,IF(Q$32=$I43,$H43,IF(Q$32&gt;((($J43-1)*$K43)+$I43),0,IF(ROUND((Q$32-$I43)/$K43,0)=ROUND((Q$32-$I43)/$K43,1),$H43,0))))</f>
        <v>0</v>
      </c>
      <c r="R43" s="104">
        <f t="shared" si="15"/>
        <v>0</v>
      </c>
      <c r="S43" s="104">
        <f t="shared" si="15"/>
        <v>0</v>
      </c>
      <c r="T43" s="104">
        <f t="shared" si="15"/>
        <v>0</v>
      </c>
      <c r="U43" s="104">
        <f t="shared" si="15"/>
        <v>0</v>
      </c>
      <c r="V43" s="104">
        <f t="shared" si="15"/>
        <v>0</v>
      </c>
      <c r="W43" s="104">
        <f t="shared" si="15"/>
        <v>0</v>
      </c>
      <c r="X43" s="104">
        <f t="shared" si="15"/>
        <v>0</v>
      </c>
      <c r="Y43" s="104">
        <f t="shared" si="15"/>
        <v>0</v>
      </c>
      <c r="Z43" s="104">
        <f t="shared" si="15"/>
        <v>0</v>
      </c>
      <c r="AA43" s="104">
        <f t="shared" si="15"/>
        <v>0</v>
      </c>
      <c r="AB43" s="104">
        <f t="shared" si="15"/>
        <v>0</v>
      </c>
      <c r="AC43" s="104">
        <f t="shared" si="15"/>
        <v>0</v>
      </c>
      <c r="AD43" s="104">
        <f t="shared" si="15"/>
        <v>0</v>
      </c>
      <c r="AE43" s="104">
        <f t="shared" si="15"/>
        <v>0</v>
      </c>
      <c r="AF43" s="104">
        <f t="shared" si="15"/>
        <v>0</v>
      </c>
      <c r="AG43" s="104">
        <f t="shared" si="15"/>
        <v>0</v>
      </c>
      <c r="AH43" s="104">
        <f t="shared" si="15"/>
        <v>0</v>
      </c>
      <c r="AI43" s="104">
        <f t="shared" si="15"/>
        <v>0</v>
      </c>
      <c r="AJ43" s="104">
        <f t="shared" si="15"/>
        <v>0</v>
      </c>
      <c r="AK43" s="104">
        <f t="shared" si="15"/>
        <v>0</v>
      </c>
      <c r="AL43" s="104">
        <f t="shared" si="15"/>
        <v>0</v>
      </c>
      <c r="AM43" s="104">
        <f t="shared" si="15"/>
        <v>0</v>
      </c>
      <c r="AN43" s="104">
        <f t="shared" si="15"/>
        <v>0</v>
      </c>
      <c r="AO43" s="104">
        <f t="shared" si="15"/>
        <v>0</v>
      </c>
      <c r="AP43" s="104">
        <f t="shared" si="15"/>
        <v>0</v>
      </c>
      <c r="AQ43" s="104">
        <f t="shared" si="15"/>
        <v>0</v>
      </c>
      <c r="AR43" s="104">
        <f t="shared" si="15"/>
        <v>0</v>
      </c>
      <c r="AS43" s="104">
        <f t="shared" si="15"/>
        <v>0</v>
      </c>
      <c r="AT43" s="104">
        <f t="shared" si="15"/>
        <v>0</v>
      </c>
    </row>
    <row r="44" spans="1:46" ht="30" hidden="1" customHeight="1" x14ac:dyDescent="0.25">
      <c r="A44" s="105"/>
      <c r="B44" s="106"/>
      <c r="C44" s="107"/>
      <c r="D44" s="108"/>
      <c r="E44" s="108"/>
      <c r="F44" s="113"/>
      <c r="G44" s="113"/>
      <c r="H44" s="111">
        <f t="shared" si="10"/>
        <v>0</v>
      </c>
      <c r="I44" s="112"/>
      <c r="J44" s="112"/>
      <c r="K44" s="112"/>
      <c r="L44" s="250"/>
      <c r="M44" s="251"/>
      <c r="N44" s="252"/>
      <c r="P44" s="249"/>
      <c r="Q44" s="104">
        <f t="shared" ref="Q44:AT44" si="16">IF(Q$32&lt;$I44,0,IF(Q$32=$I44,$H44,IF(Q$32&gt;((($J44-1)*$K44)+$I44),0,IF(ROUND((Q$32-$I44)/$K44,0)=ROUND((Q$32-$I44)/$K44,1),$H44,0))))</f>
        <v>0</v>
      </c>
      <c r="R44" s="104">
        <f t="shared" si="16"/>
        <v>0</v>
      </c>
      <c r="S44" s="104">
        <f t="shared" si="16"/>
        <v>0</v>
      </c>
      <c r="T44" s="104">
        <f t="shared" si="16"/>
        <v>0</v>
      </c>
      <c r="U44" s="104">
        <f t="shared" si="16"/>
        <v>0</v>
      </c>
      <c r="V44" s="104">
        <f t="shared" si="16"/>
        <v>0</v>
      </c>
      <c r="W44" s="104">
        <f t="shared" si="16"/>
        <v>0</v>
      </c>
      <c r="X44" s="104">
        <f t="shared" si="16"/>
        <v>0</v>
      </c>
      <c r="Y44" s="104">
        <f t="shared" si="16"/>
        <v>0</v>
      </c>
      <c r="Z44" s="104">
        <f t="shared" si="16"/>
        <v>0</v>
      </c>
      <c r="AA44" s="104">
        <f t="shared" si="16"/>
        <v>0</v>
      </c>
      <c r="AB44" s="104">
        <f t="shared" si="16"/>
        <v>0</v>
      </c>
      <c r="AC44" s="104">
        <f t="shared" si="16"/>
        <v>0</v>
      </c>
      <c r="AD44" s="104">
        <f t="shared" si="16"/>
        <v>0</v>
      </c>
      <c r="AE44" s="104">
        <f t="shared" si="16"/>
        <v>0</v>
      </c>
      <c r="AF44" s="104">
        <f t="shared" si="16"/>
        <v>0</v>
      </c>
      <c r="AG44" s="104">
        <f t="shared" si="16"/>
        <v>0</v>
      </c>
      <c r="AH44" s="104">
        <f t="shared" si="16"/>
        <v>0</v>
      </c>
      <c r="AI44" s="104">
        <f t="shared" si="16"/>
        <v>0</v>
      </c>
      <c r="AJ44" s="104">
        <f t="shared" si="16"/>
        <v>0</v>
      </c>
      <c r="AK44" s="104">
        <f t="shared" si="16"/>
        <v>0</v>
      </c>
      <c r="AL44" s="104">
        <f t="shared" si="16"/>
        <v>0</v>
      </c>
      <c r="AM44" s="104">
        <f t="shared" si="16"/>
        <v>0</v>
      </c>
      <c r="AN44" s="104">
        <f t="shared" si="16"/>
        <v>0</v>
      </c>
      <c r="AO44" s="104">
        <f t="shared" si="16"/>
        <v>0</v>
      </c>
      <c r="AP44" s="104">
        <f t="shared" si="16"/>
        <v>0</v>
      </c>
      <c r="AQ44" s="104">
        <f t="shared" si="16"/>
        <v>0</v>
      </c>
      <c r="AR44" s="104">
        <f t="shared" si="16"/>
        <v>0</v>
      </c>
      <c r="AS44" s="104">
        <f t="shared" si="16"/>
        <v>0</v>
      </c>
      <c r="AT44" s="104">
        <f t="shared" si="16"/>
        <v>0</v>
      </c>
    </row>
    <row r="45" spans="1:46" ht="30" hidden="1" customHeight="1" x14ac:dyDescent="0.25">
      <c r="A45" s="105"/>
      <c r="B45" s="106"/>
      <c r="C45" s="107"/>
      <c r="D45" s="108"/>
      <c r="E45" s="108"/>
      <c r="F45" s="113"/>
      <c r="G45" s="113"/>
      <c r="H45" s="111">
        <f t="shared" si="10"/>
        <v>0</v>
      </c>
      <c r="I45" s="112"/>
      <c r="J45" s="112"/>
      <c r="K45" s="112"/>
      <c r="L45" s="250"/>
      <c r="M45" s="251"/>
      <c r="N45" s="252"/>
      <c r="P45" s="249"/>
      <c r="Q45" s="104">
        <f t="shared" ref="Q45:AT45" si="17">IF(Q$32&lt;$I45,0,IF(Q$32=$I45,$H45,IF(Q$32&gt;((($J45-1)*$K45)+$I45),0,IF(ROUND((Q$32-$I45)/$K45,0)=ROUND((Q$32-$I45)/$K45,1),$H45,0))))</f>
        <v>0</v>
      </c>
      <c r="R45" s="104">
        <f t="shared" si="17"/>
        <v>0</v>
      </c>
      <c r="S45" s="104">
        <f t="shared" si="17"/>
        <v>0</v>
      </c>
      <c r="T45" s="104">
        <f t="shared" si="17"/>
        <v>0</v>
      </c>
      <c r="U45" s="104">
        <f t="shared" si="17"/>
        <v>0</v>
      </c>
      <c r="V45" s="104">
        <f t="shared" si="17"/>
        <v>0</v>
      </c>
      <c r="W45" s="104">
        <f t="shared" si="17"/>
        <v>0</v>
      </c>
      <c r="X45" s="104">
        <f t="shared" si="17"/>
        <v>0</v>
      </c>
      <c r="Y45" s="104">
        <f t="shared" si="17"/>
        <v>0</v>
      </c>
      <c r="Z45" s="104">
        <f t="shared" si="17"/>
        <v>0</v>
      </c>
      <c r="AA45" s="104">
        <f t="shared" si="17"/>
        <v>0</v>
      </c>
      <c r="AB45" s="104">
        <f t="shared" si="17"/>
        <v>0</v>
      </c>
      <c r="AC45" s="104">
        <f t="shared" si="17"/>
        <v>0</v>
      </c>
      <c r="AD45" s="104">
        <f t="shared" si="17"/>
        <v>0</v>
      </c>
      <c r="AE45" s="104">
        <f t="shared" si="17"/>
        <v>0</v>
      </c>
      <c r="AF45" s="104">
        <f t="shared" si="17"/>
        <v>0</v>
      </c>
      <c r="AG45" s="104">
        <f t="shared" si="17"/>
        <v>0</v>
      </c>
      <c r="AH45" s="104">
        <f t="shared" si="17"/>
        <v>0</v>
      </c>
      <c r="AI45" s="104">
        <f t="shared" si="17"/>
        <v>0</v>
      </c>
      <c r="AJ45" s="104">
        <f t="shared" si="17"/>
        <v>0</v>
      </c>
      <c r="AK45" s="104">
        <f t="shared" si="17"/>
        <v>0</v>
      </c>
      <c r="AL45" s="104">
        <f t="shared" si="17"/>
        <v>0</v>
      </c>
      <c r="AM45" s="104">
        <f t="shared" si="17"/>
        <v>0</v>
      </c>
      <c r="AN45" s="104">
        <f t="shared" si="17"/>
        <v>0</v>
      </c>
      <c r="AO45" s="104">
        <f t="shared" si="17"/>
        <v>0</v>
      </c>
      <c r="AP45" s="104">
        <f t="shared" si="17"/>
        <v>0</v>
      </c>
      <c r="AQ45" s="104">
        <f t="shared" si="17"/>
        <v>0</v>
      </c>
      <c r="AR45" s="104">
        <f t="shared" si="17"/>
        <v>0</v>
      </c>
      <c r="AS45" s="104">
        <f t="shared" si="17"/>
        <v>0</v>
      </c>
      <c r="AT45" s="104">
        <f t="shared" si="17"/>
        <v>0</v>
      </c>
    </row>
    <row r="46" spans="1:46" ht="30" hidden="1" customHeight="1" x14ac:dyDescent="0.25">
      <c r="A46" s="105"/>
      <c r="B46" s="106"/>
      <c r="C46" s="107"/>
      <c r="D46" s="108"/>
      <c r="E46" s="109"/>
      <c r="F46" s="113"/>
      <c r="G46" s="113"/>
      <c r="H46" s="111">
        <f t="shared" si="10"/>
        <v>0</v>
      </c>
      <c r="I46" s="112"/>
      <c r="J46" s="112"/>
      <c r="K46" s="112"/>
      <c r="L46" s="250"/>
      <c r="M46" s="251"/>
      <c r="N46" s="252"/>
      <c r="P46" s="249"/>
      <c r="Q46" s="104">
        <f t="shared" ref="Q46:AT46" si="18">IF(Q$32&lt;$I46,0,IF(Q$32=$I46,$H46,IF(Q$32&gt;((($J46-1)*$K46)+$I46),0,IF(ROUND((Q$32-$I46)/$K46,0)=ROUND((Q$32-$I46)/$K46,1),$H46,0))))</f>
        <v>0</v>
      </c>
      <c r="R46" s="104">
        <f t="shared" si="18"/>
        <v>0</v>
      </c>
      <c r="S46" s="104">
        <f t="shared" si="18"/>
        <v>0</v>
      </c>
      <c r="T46" s="104">
        <f t="shared" si="18"/>
        <v>0</v>
      </c>
      <c r="U46" s="104">
        <f t="shared" si="18"/>
        <v>0</v>
      </c>
      <c r="V46" s="104">
        <f t="shared" si="18"/>
        <v>0</v>
      </c>
      <c r="W46" s="104">
        <f t="shared" si="18"/>
        <v>0</v>
      </c>
      <c r="X46" s="104">
        <f t="shared" si="18"/>
        <v>0</v>
      </c>
      <c r="Y46" s="104">
        <f t="shared" si="18"/>
        <v>0</v>
      </c>
      <c r="Z46" s="104">
        <f t="shared" si="18"/>
        <v>0</v>
      </c>
      <c r="AA46" s="104">
        <f t="shared" si="18"/>
        <v>0</v>
      </c>
      <c r="AB46" s="104">
        <f t="shared" si="18"/>
        <v>0</v>
      </c>
      <c r="AC46" s="104">
        <f t="shared" si="18"/>
        <v>0</v>
      </c>
      <c r="AD46" s="104">
        <f t="shared" si="18"/>
        <v>0</v>
      </c>
      <c r="AE46" s="104">
        <f t="shared" si="18"/>
        <v>0</v>
      </c>
      <c r="AF46" s="104">
        <f t="shared" si="18"/>
        <v>0</v>
      </c>
      <c r="AG46" s="104">
        <f t="shared" si="18"/>
        <v>0</v>
      </c>
      <c r="AH46" s="104">
        <f t="shared" si="18"/>
        <v>0</v>
      </c>
      <c r="AI46" s="104">
        <f t="shared" si="18"/>
        <v>0</v>
      </c>
      <c r="AJ46" s="104">
        <f t="shared" si="18"/>
        <v>0</v>
      </c>
      <c r="AK46" s="104">
        <f t="shared" si="18"/>
        <v>0</v>
      </c>
      <c r="AL46" s="104">
        <f t="shared" si="18"/>
        <v>0</v>
      </c>
      <c r="AM46" s="104">
        <f t="shared" si="18"/>
        <v>0</v>
      </c>
      <c r="AN46" s="104">
        <f t="shared" si="18"/>
        <v>0</v>
      </c>
      <c r="AO46" s="104">
        <f t="shared" si="18"/>
        <v>0</v>
      </c>
      <c r="AP46" s="104">
        <f t="shared" si="18"/>
        <v>0</v>
      </c>
      <c r="AQ46" s="104">
        <f t="shared" si="18"/>
        <v>0</v>
      </c>
      <c r="AR46" s="104">
        <f t="shared" si="18"/>
        <v>0</v>
      </c>
      <c r="AS46" s="104">
        <f t="shared" si="18"/>
        <v>0</v>
      </c>
      <c r="AT46" s="104">
        <f t="shared" si="18"/>
        <v>0</v>
      </c>
    </row>
    <row r="47" spans="1:46" ht="30" hidden="1" customHeight="1" x14ac:dyDescent="0.25">
      <c r="A47" s="105"/>
      <c r="B47" s="106"/>
      <c r="C47" s="107"/>
      <c r="D47" s="108"/>
      <c r="E47" s="108"/>
      <c r="F47" s="113"/>
      <c r="G47" s="113"/>
      <c r="H47" s="111">
        <f t="shared" si="10"/>
        <v>0</v>
      </c>
      <c r="I47" s="112"/>
      <c r="J47" s="112"/>
      <c r="K47" s="112"/>
      <c r="L47" s="250"/>
      <c r="M47" s="251"/>
      <c r="N47" s="252"/>
      <c r="P47" s="249"/>
      <c r="Q47" s="104">
        <f t="shared" ref="Q47:AT47" si="19">IF(Q$32&lt;$I47,0,IF(Q$32=$I47,$H47,IF(Q$32&gt;((($J47-1)*$K47)+$I47),0,IF(ROUND((Q$32-$I47)/$K47,0)=ROUND((Q$32-$I47)/$K47,1),$H47,0))))</f>
        <v>0</v>
      </c>
      <c r="R47" s="104">
        <f t="shared" si="19"/>
        <v>0</v>
      </c>
      <c r="S47" s="104">
        <f t="shared" si="19"/>
        <v>0</v>
      </c>
      <c r="T47" s="104">
        <f t="shared" si="19"/>
        <v>0</v>
      </c>
      <c r="U47" s="104">
        <f t="shared" si="19"/>
        <v>0</v>
      </c>
      <c r="V47" s="104">
        <f t="shared" si="19"/>
        <v>0</v>
      </c>
      <c r="W47" s="104">
        <f t="shared" si="19"/>
        <v>0</v>
      </c>
      <c r="X47" s="104">
        <f t="shared" si="19"/>
        <v>0</v>
      </c>
      <c r="Y47" s="104">
        <f t="shared" si="19"/>
        <v>0</v>
      </c>
      <c r="Z47" s="104">
        <f t="shared" si="19"/>
        <v>0</v>
      </c>
      <c r="AA47" s="104">
        <f t="shared" si="19"/>
        <v>0</v>
      </c>
      <c r="AB47" s="104">
        <f t="shared" si="19"/>
        <v>0</v>
      </c>
      <c r="AC47" s="104">
        <f t="shared" si="19"/>
        <v>0</v>
      </c>
      <c r="AD47" s="104">
        <f t="shared" si="19"/>
        <v>0</v>
      </c>
      <c r="AE47" s="104">
        <f t="shared" si="19"/>
        <v>0</v>
      </c>
      <c r="AF47" s="104">
        <f t="shared" si="19"/>
        <v>0</v>
      </c>
      <c r="AG47" s="104">
        <f t="shared" si="19"/>
        <v>0</v>
      </c>
      <c r="AH47" s="104">
        <f t="shared" si="19"/>
        <v>0</v>
      </c>
      <c r="AI47" s="104">
        <f t="shared" si="19"/>
        <v>0</v>
      </c>
      <c r="AJ47" s="104">
        <f t="shared" si="19"/>
        <v>0</v>
      </c>
      <c r="AK47" s="104">
        <f t="shared" si="19"/>
        <v>0</v>
      </c>
      <c r="AL47" s="104">
        <f t="shared" si="19"/>
        <v>0</v>
      </c>
      <c r="AM47" s="104">
        <f t="shared" si="19"/>
        <v>0</v>
      </c>
      <c r="AN47" s="104">
        <f t="shared" si="19"/>
        <v>0</v>
      </c>
      <c r="AO47" s="104">
        <f t="shared" si="19"/>
        <v>0</v>
      </c>
      <c r="AP47" s="104">
        <f t="shared" si="19"/>
        <v>0</v>
      </c>
      <c r="AQ47" s="104">
        <f t="shared" si="19"/>
        <v>0</v>
      </c>
      <c r="AR47" s="104">
        <f t="shared" si="19"/>
        <v>0</v>
      </c>
      <c r="AS47" s="104">
        <f t="shared" si="19"/>
        <v>0</v>
      </c>
      <c r="AT47" s="104">
        <f t="shared" si="19"/>
        <v>0</v>
      </c>
    </row>
    <row r="48" spans="1:46" ht="30" hidden="1" customHeight="1" x14ac:dyDescent="0.25">
      <c r="A48" s="117"/>
      <c r="B48" s="118"/>
      <c r="C48" s="119"/>
      <c r="D48" s="120"/>
      <c r="E48" s="120"/>
      <c r="F48" s="121"/>
      <c r="G48" s="121"/>
      <c r="H48" s="122">
        <f t="shared" si="10"/>
        <v>0</v>
      </c>
      <c r="I48" s="123"/>
      <c r="J48" s="123"/>
      <c r="K48" s="123"/>
      <c r="L48" s="253"/>
      <c r="M48" s="254"/>
      <c r="N48" s="255"/>
      <c r="P48" s="249"/>
      <c r="Q48" s="104">
        <f t="shared" ref="Q48:AT48" si="20">IF(Q$32&lt;$I48,0,IF(Q$32=$I48,$H48,IF(Q$32&gt;((($J48-1)*$K48)+$I48),0,IF(ROUND((Q$32-$I48)/$K48,0)=ROUND((Q$32-$I48)/$K48,1),$H48,0))))</f>
        <v>0</v>
      </c>
      <c r="R48" s="104">
        <f t="shared" si="20"/>
        <v>0</v>
      </c>
      <c r="S48" s="104">
        <f t="shared" si="20"/>
        <v>0</v>
      </c>
      <c r="T48" s="104">
        <f t="shared" si="20"/>
        <v>0</v>
      </c>
      <c r="U48" s="104">
        <f t="shared" si="20"/>
        <v>0</v>
      </c>
      <c r="V48" s="104">
        <f t="shared" si="20"/>
        <v>0</v>
      </c>
      <c r="W48" s="104">
        <f t="shared" si="20"/>
        <v>0</v>
      </c>
      <c r="X48" s="104">
        <f t="shared" si="20"/>
        <v>0</v>
      </c>
      <c r="Y48" s="104">
        <f t="shared" si="20"/>
        <v>0</v>
      </c>
      <c r="Z48" s="104">
        <f t="shared" si="20"/>
        <v>0</v>
      </c>
      <c r="AA48" s="104">
        <f t="shared" si="20"/>
        <v>0</v>
      </c>
      <c r="AB48" s="104">
        <f t="shared" si="20"/>
        <v>0</v>
      </c>
      <c r="AC48" s="104">
        <f t="shared" si="20"/>
        <v>0</v>
      </c>
      <c r="AD48" s="104">
        <f t="shared" si="20"/>
        <v>0</v>
      </c>
      <c r="AE48" s="104">
        <f t="shared" si="20"/>
        <v>0</v>
      </c>
      <c r="AF48" s="104">
        <f t="shared" si="20"/>
        <v>0</v>
      </c>
      <c r="AG48" s="104">
        <f t="shared" si="20"/>
        <v>0</v>
      </c>
      <c r="AH48" s="104">
        <f t="shared" si="20"/>
        <v>0</v>
      </c>
      <c r="AI48" s="104">
        <f t="shared" si="20"/>
        <v>0</v>
      </c>
      <c r="AJ48" s="104">
        <f t="shared" si="20"/>
        <v>0</v>
      </c>
      <c r="AK48" s="104">
        <f t="shared" si="20"/>
        <v>0</v>
      </c>
      <c r="AL48" s="104">
        <f t="shared" si="20"/>
        <v>0</v>
      </c>
      <c r="AM48" s="104">
        <f t="shared" si="20"/>
        <v>0</v>
      </c>
      <c r="AN48" s="104">
        <f t="shared" si="20"/>
        <v>0</v>
      </c>
      <c r="AO48" s="104">
        <f t="shared" si="20"/>
        <v>0</v>
      </c>
      <c r="AP48" s="104">
        <f t="shared" si="20"/>
        <v>0</v>
      </c>
      <c r="AQ48" s="104">
        <f t="shared" si="20"/>
        <v>0</v>
      </c>
      <c r="AR48" s="104">
        <f t="shared" si="20"/>
        <v>0</v>
      </c>
      <c r="AS48" s="104">
        <f t="shared" si="20"/>
        <v>0</v>
      </c>
      <c r="AT48" s="104">
        <f t="shared" si="20"/>
        <v>0</v>
      </c>
    </row>
    <row r="49" spans="1:46" ht="30" customHeight="1" x14ac:dyDescent="0.25">
      <c r="P49" s="124" t="s">
        <v>53</v>
      </c>
      <c r="Q49" s="103">
        <f t="shared" ref="Q49:AT49" si="21">SUM(Q33:Q48)</f>
        <v>96000</v>
      </c>
      <c r="R49" s="103">
        <f t="shared" si="21"/>
        <v>96000</v>
      </c>
      <c r="S49" s="103">
        <f t="shared" si="21"/>
        <v>259600</v>
      </c>
      <c r="T49" s="103">
        <f t="shared" si="21"/>
        <v>144600</v>
      </c>
      <c r="U49" s="103">
        <f t="shared" si="21"/>
        <v>144600</v>
      </c>
      <c r="V49" s="103">
        <f t="shared" si="21"/>
        <v>144600</v>
      </c>
      <c r="W49" s="103">
        <f t="shared" si="21"/>
        <v>144600</v>
      </c>
      <c r="X49" s="103">
        <f t="shared" si="21"/>
        <v>259600</v>
      </c>
      <c r="Y49" s="103">
        <f t="shared" si="21"/>
        <v>144600</v>
      </c>
      <c r="Z49" s="103">
        <f t="shared" si="21"/>
        <v>144600</v>
      </c>
      <c r="AA49" s="103">
        <f t="shared" si="21"/>
        <v>144600</v>
      </c>
      <c r="AB49" s="103">
        <f t="shared" si="21"/>
        <v>144600</v>
      </c>
      <c r="AC49" s="104">
        <f t="shared" si="21"/>
        <v>0</v>
      </c>
      <c r="AD49" s="104">
        <f t="shared" si="21"/>
        <v>0</v>
      </c>
      <c r="AE49" s="104">
        <f t="shared" si="21"/>
        <v>0</v>
      </c>
      <c r="AF49" s="104">
        <f t="shared" si="21"/>
        <v>0</v>
      </c>
      <c r="AG49" s="104">
        <f t="shared" si="21"/>
        <v>0</v>
      </c>
      <c r="AH49" s="104">
        <f t="shared" si="21"/>
        <v>0</v>
      </c>
      <c r="AI49" s="104">
        <f t="shared" si="21"/>
        <v>0</v>
      </c>
      <c r="AJ49" s="104">
        <f t="shared" si="21"/>
        <v>0</v>
      </c>
      <c r="AK49" s="104">
        <f t="shared" si="21"/>
        <v>0</v>
      </c>
      <c r="AL49" s="104">
        <f t="shared" si="21"/>
        <v>0</v>
      </c>
      <c r="AM49" s="104">
        <f t="shared" si="21"/>
        <v>0</v>
      </c>
      <c r="AN49" s="104">
        <f t="shared" si="21"/>
        <v>0</v>
      </c>
      <c r="AO49" s="104">
        <f t="shared" si="21"/>
        <v>0</v>
      </c>
      <c r="AP49" s="104">
        <f t="shared" si="21"/>
        <v>0</v>
      </c>
      <c r="AQ49" s="104">
        <f t="shared" si="21"/>
        <v>0</v>
      </c>
      <c r="AR49" s="104">
        <f t="shared" si="21"/>
        <v>0</v>
      </c>
      <c r="AS49" s="104">
        <f t="shared" si="21"/>
        <v>0</v>
      </c>
      <c r="AT49" s="104">
        <f t="shared" si="21"/>
        <v>0</v>
      </c>
    </row>
    <row r="50" spans="1:4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row>
    <row r="51" spans="1:46" ht="15" customHeight="1" x14ac:dyDescent="0.25">
      <c r="A51" s="269" t="s">
        <v>27</v>
      </c>
      <c r="B51" s="268"/>
      <c r="C51" s="268"/>
      <c r="D51" s="268"/>
      <c r="E51" s="268"/>
      <c r="F51" s="268"/>
      <c r="G51" s="268"/>
      <c r="H51" s="268"/>
      <c r="I51" s="268"/>
      <c r="J51" s="268"/>
      <c r="K51" s="268"/>
      <c r="L51" s="28"/>
      <c r="M51" s="29"/>
      <c r="N51" s="29"/>
      <c r="O51" s="29"/>
      <c r="P51" s="30"/>
      <c r="Q51" s="30"/>
      <c r="R51" s="30"/>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row>
    <row r="52" spans="1:46" ht="15" customHeight="1" x14ac:dyDescent="0.25">
      <c r="A52" s="32"/>
      <c r="B52" s="33"/>
      <c r="C52" s="33"/>
      <c r="D52" s="33"/>
      <c r="E52" s="33"/>
      <c r="F52" s="33"/>
      <c r="G52" s="34"/>
      <c r="H52" s="33"/>
      <c r="I52" s="33"/>
      <c r="J52" s="33"/>
      <c r="K52" s="33"/>
      <c r="L52" s="33"/>
      <c r="M52" s="33"/>
      <c r="N52" s="33"/>
      <c r="O52" s="33"/>
      <c r="P52" s="35"/>
      <c r="Q52" s="35"/>
      <c r="R52" s="35"/>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row>
    <row r="53" spans="1:46" ht="15" customHeight="1" x14ac:dyDescent="0.25">
      <c r="A53" s="37"/>
      <c r="B53" s="38"/>
      <c r="C53" s="38"/>
      <c r="D53" s="38"/>
      <c r="E53" s="38"/>
      <c r="F53" s="38"/>
      <c r="G53" s="39"/>
      <c r="H53" s="38"/>
      <c r="I53" s="38"/>
      <c r="J53" s="40"/>
      <c r="K53" s="10"/>
      <c r="L53" s="10"/>
      <c r="M53" s="10"/>
      <c r="N53" s="10"/>
      <c r="O53" s="10"/>
      <c r="P53" s="6"/>
      <c r="Q53" s="6"/>
      <c r="R53" s="6"/>
    </row>
    <row r="54" spans="1:46" ht="15" customHeight="1" x14ac:dyDescent="0.25">
      <c r="A54" s="7" t="s">
        <v>28</v>
      </c>
      <c r="B54" s="139"/>
      <c r="C54" s="42"/>
      <c r="D54" s="42"/>
      <c r="E54" s="42"/>
      <c r="F54" s="42"/>
      <c r="G54" s="43"/>
      <c r="H54" s="42"/>
      <c r="I54" s="42"/>
      <c r="J54" s="9"/>
      <c r="K54" s="10"/>
      <c r="L54" s="10"/>
      <c r="M54" s="10"/>
      <c r="N54" s="10"/>
      <c r="O54" s="10"/>
      <c r="P54" s="6"/>
      <c r="Q54" s="6"/>
      <c r="R54" s="6"/>
    </row>
    <row r="55" spans="1:46" ht="14.25" customHeight="1" x14ac:dyDescent="0.25">
      <c r="A55" s="7" t="s">
        <v>30</v>
      </c>
      <c r="B55" s="139"/>
      <c r="C55" s="45"/>
      <c r="D55" s="45"/>
      <c r="E55" s="45"/>
      <c r="F55" s="46"/>
      <c r="G55" s="45"/>
      <c r="H55" s="46"/>
      <c r="I55" s="45"/>
      <c r="J55" s="47"/>
      <c r="K55" s="48"/>
    </row>
    <row r="56" spans="1:46" ht="14.25" customHeight="1" x14ac:dyDescent="0.25">
      <c r="A56" s="7"/>
      <c r="B56" s="46"/>
      <c r="C56" s="46"/>
      <c r="D56" s="45"/>
      <c r="E56" s="46"/>
      <c r="F56" s="46"/>
      <c r="G56" s="46"/>
      <c r="H56" s="46"/>
      <c r="I56" s="46"/>
      <c r="J56" s="49"/>
      <c r="K56" s="50"/>
    </row>
    <row r="57" spans="1:46" ht="60.75" customHeight="1" x14ac:dyDescent="0.25">
      <c r="A57" s="51" t="s">
        <v>32</v>
      </c>
      <c r="B57" s="270" t="s">
        <v>698</v>
      </c>
      <c r="C57" s="251"/>
      <c r="D57" s="251"/>
      <c r="E57" s="251"/>
      <c r="F57" s="251"/>
      <c r="G57" s="251"/>
      <c r="H57" s="251"/>
      <c r="I57" s="257"/>
      <c r="J57" s="52"/>
      <c r="L57" s="271" t="s">
        <v>33</v>
      </c>
      <c r="M57" s="272"/>
    </row>
    <row r="58" spans="1:46" ht="15.75" customHeight="1" x14ac:dyDescent="0.25">
      <c r="A58" s="53" t="s">
        <v>34</v>
      </c>
      <c r="B58" s="273" t="s">
        <v>699</v>
      </c>
      <c r="C58" s="274"/>
      <c r="D58" s="274"/>
      <c r="E58" s="274"/>
      <c r="F58" s="274"/>
      <c r="G58" s="274"/>
      <c r="H58" s="274"/>
      <c r="I58" s="274"/>
      <c r="J58" s="52"/>
      <c r="L58" s="54" t="s">
        <v>25</v>
      </c>
      <c r="M58" s="55" t="s">
        <v>26</v>
      </c>
    </row>
    <row r="59" spans="1:46" ht="36" customHeight="1" x14ac:dyDescent="0.25">
      <c r="A59" s="53" t="s">
        <v>35</v>
      </c>
      <c r="B59" s="277" t="s">
        <v>700</v>
      </c>
      <c r="C59" s="268"/>
      <c r="D59" s="268"/>
      <c r="E59" s="268"/>
      <c r="F59" s="268"/>
      <c r="G59" s="268"/>
      <c r="H59" s="268"/>
      <c r="I59" s="268"/>
      <c r="J59" s="52"/>
      <c r="L59" s="56">
        <f>$L$10</f>
        <v>0</v>
      </c>
      <c r="M59" s="57">
        <f t="array" ref="M59">NPV(L59,Q86:AT86)</f>
        <v>1950000</v>
      </c>
      <c r="O59" s="58"/>
    </row>
    <row r="60" spans="1:46" ht="15.75" customHeight="1" x14ac:dyDescent="0.25">
      <c r="A60" s="53" t="s">
        <v>36</v>
      </c>
      <c r="B60" s="277" t="s">
        <v>701</v>
      </c>
      <c r="C60" s="268"/>
      <c r="D60" s="268"/>
      <c r="E60" s="268"/>
      <c r="F60" s="268"/>
      <c r="G60" s="268"/>
      <c r="H60" s="268"/>
      <c r="I60" s="268"/>
      <c r="J60" s="52"/>
      <c r="L60" s="56">
        <f>$L$11</f>
        <v>0.03</v>
      </c>
      <c r="M60" s="57">
        <f t="array" ref="M60">NPV(L60,Q86:AT86)</f>
        <v>1667985.8397777639</v>
      </c>
    </row>
    <row r="61" spans="1:46" ht="14.25" customHeight="1" x14ac:dyDescent="0.25">
      <c r="A61" s="59"/>
      <c r="B61" s="60"/>
      <c r="C61" s="60"/>
      <c r="D61" s="60"/>
      <c r="E61" s="60"/>
      <c r="F61" s="61"/>
      <c r="G61" s="62"/>
      <c r="H61" s="63"/>
      <c r="I61" s="63"/>
      <c r="J61" s="64"/>
      <c r="L61" s="65">
        <f>$L$12</f>
        <v>7.0000000000000007E-2</v>
      </c>
      <c r="M61" s="66">
        <f t="array" ref="M61">NPV(L61,Q86:AT86)</f>
        <v>1378655.030603061</v>
      </c>
    </row>
    <row r="62" spans="1:46" ht="14.25" customHeight="1" x14ac:dyDescent="0.25">
      <c r="A62" s="67"/>
      <c r="B62" s="48"/>
      <c r="C62" s="48"/>
      <c r="D62" s="48"/>
      <c r="E62" s="48"/>
      <c r="F62" s="50"/>
      <c r="G62" s="68"/>
    </row>
    <row r="63" spans="1:46" ht="14.25" customHeight="1" x14ac:dyDescent="0.25">
      <c r="A63" s="67"/>
      <c r="B63" s="48"/>
      <c r="C63" s="48"/>
      <c r="D63" s="48"/>
      <c r="E63" s="48"/>
      <c r="F63" s="50"/>
      <c r="G63" s="68"/>
      <c r="H63" s="69"/>
      <c r="I63" s="70"/>
      <c r="J63" s="71"/>
      <c r="K63" s="71"/>
    </row>
    <row r="64" spans="1:46" ht="15.75" customHeight="1" x14ac:dyDescent="0.25">
      <c r="A64" s="72" t="s">
        <v>37</v>
      </c>
      <c r="B64" s="73">
        <v>0.8</v>
      </c>
      <c r="C64" s="74" t="s">
        <v>702</v>
      </c>
      <c r="D64" s="74"/>
      <c r="E64" s="74"/>
      <c r="F64" s="75"/>
      <c r="H64" s="69"/>
      <c r="I64" s="70"/>
      <c r="J64" s="71"/>
      <c r="K64" s="71"/>
    </row>
    <row r="65" spans="1:46" ht="15" customHeight="1" x14ac:dyDescent="0.25">
      <c r="A65" s="76" t="s">
        <v>39</v>
      </c>
      <c r="B65" s="77">
        <v>0.75</v>
      </c>
      <c r="C65" s="44" t="s">
        <v>703</v>
      </c>
      <c r="D65" s="44"/>
      <c r="E65" s="44"/>
      <c r="F65" s="78"/>
      <c r="H65" s="69"/>
      <c r="I65" s="79"/>
      <c r="J65" s="58"/>
      <c r="K65" s="58"/>
      <c r="L65" s="80"/>
      <c r="M65" s="80"/>
      <c r="N65" s="80"/>
      <c r="O65" s="80"/>
    </row>
    <row r="66" spans="1:46" ht="14.25" customHeight="1" x14ac:dyDescent="0.25">
      <c r="A66" s="81" t="s">
        <v>41</v>
      </c>
      <c r="B66" s="82">
        <f>B64*B65</f>
        <v>0.60000000000000009</v>
      </c>
      <c r="C66" s="83"/>
      <c r="D66" s="84"/>
      <c r="E66" s="84"/>
      <c r="F66" s="64"/>
      <c r="H66" s="69"/>
      <c r="I66" s="85"/>
      <c r="J66" s="86"/>
      <c r="K66" s="86"/>
    </row>
    <row r="67" spans="1:46" ht="14.25" customHeight="1" x14ac:dyDescent="0.25">
      <c r="H67" s="69"/>
      <c r="I67" s="85"/>
      <c r="J67" s="86"/>
      <c r="K67" s="86"/>
      <c r="L67" s="87"/>
      <c r="P67" s="88" t="s">
        <v>42</v>
      </c>
    </row>
    <row r="68" spans="1:46" ht="14.25" customHeight="1" x14ac:dyDescent="0.25">
      <c r="C68" s="33"/>
      <c r="D68" s="89"/>
      <c r="E68" s="89"/>
      <c r="L68" s="87"/>
      <c r="P68" s="88"/>
      <c r="Q68" s="267" t="s">
        <v>43</v>
      </c>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row>
    <row r="69" spans="1:46" ht="14.25" customHeight="1" x14ac:dyDescent="0.25">
      <c r="A69" s="90" t="s">
        <v>44</v>
      </c>
      <c r="B69" s="91" t="s">
        <v>45</v>
      </c>
      <c r="C69" s="91" t="s">
        <v>16</v>
      </c>
      <c r="D69" s="92" t="s">
        <v>17</v>
      </c>
      <c r="E69" s="92" t="s">
        <v>46</v>
      </c>
      <c r="F69" s="91" t="s">
        <v>47</v>
      </c>
      <c r="G69" s="91" t="s">
        <v>48</v>
      </c>
      <c r="H69" s="93" t="s">
        <v>18</v>
      </c>
      <c r="I69" s="92" t="s">
        <v>19</v>
      </c>
      <c r="J69" s="92" t="s">
        <v>49</v>
      </c>
      <c r="K69" s="92" t="s">
        <v>50</v>
      </c>
      <c r="L69" s="259" t="s">
        <v>20</v>
      </c>
      <c r="M69" s="260"/>
      <c r="N69" s="261"/>
      <c r="Q69" s="94">
        <v>1</v>
      </c>
      <c r="R69" s="94">
        <v>2</v>
      </c>
      <c r="S69" s="94">
        <v>3</v>
      </c>
      <c r="T69" s="94">
        <v>4</v>
      </c>
      <c r="U69" s="94">
        <v>5</v>
      </c>
      <c r="V69" s="94">
        <v>6</v>
      </c>
      <c r="W69" s="94">
        <v>7</v>
      </c>
      <c r="X69" s="94">
        <v>8</v>
      </c>
      <c r="Y69" s="94">
        <v>9</v>
      </c>
      <c r="Z69" s="94">
        <v>10</v>
      </c>
      <c r="AA69" s="94">
        <v>11</v>
      </c>
      <c r="AB69" s="94">
        <v>12</v>
      </c>
      <c r="AC69" s="94">
        <v>13</v>
      </c>
      <c r="AD69" s="94">
        <v>14</v>
      </c>
      <c r="AE69" s="94">
        <v>15</v>
      </c>
      <c r="AF69" s="94">
        <v>16</v>
      </c>
      <c r="AG69" s="94">
        <v>17</v>
      </c>
      <c r="AH69" s="94">
        <v>18</v>
      </c>
      <c r="AI69" s="94">
        <v>19</v>
      </c>
      <c r="AJ69" s="94">
        <v>20</v>
      </c>
      <c r="AK69" s="94">
        <v>21</v>
      </c>
      <c r="AL69" s="94">
        <v>22</v>
      </c>
      <c r="AM69" s="94">
        <v>23</v>
      </c>
      <c r="AN69" s="94">
        <v>24</v>
      </c>
      <c r="AO69" s="94">
        <v>25</v>
      </c>
      <c r="AP69" s="94">
        <v>26</v>
      </c>
      <c r="AQ69" s="94">
        <v>27</v>
      </c>
      <c r="AR69" s="94">
        <v>28</v>
      </c>
      <c r="AS69" s="94">
        <v>29</v>
      </c>
      <c r="AT69" s="94">
        <v>30</v>
      </c>
    </row>
    <row r="70" spans="1:46" ht="30" x14ac:dyDescent="0.25">
      <c r="A70" s="145" t="s">
        <v>0</v>
      </c>
      <c r="B70" s="164" t="s">
        <v>704</v>
      </c>
      <c r="C70" s="170" t="s">
        <v>141</v>
      </c>
      <c r="D70" s="148">
        <v>1</v>
      </c>
      <c r="E70" s="149">
        <v>75000</v>
      </c>
      <c r="F70" s="238"/>
      <c r="G70" s="238"/>
      <c r="H70" s="241">
        <f t="shared" ref="H70:H72" si="22">(D70*E70)*1.2</f>
        <v>90000</v>
      </c>
      <c r="I70" s="151">
        <v>1</v>
      </c>
      <c r="J70" s="151">
        <v>1</v>
      </c>
      <c r="K70" s="151">
        <v>1</v>
      </c>
      <c r="L70" s="262" t="s">
        <v>705</v>
      </c>
      <c r="M70" s="263"/>
      <c r="N70" s="264"/>
      <c r="P70" s="248" t="s">
        <v>51</v>
      </c>
      <c r="Q70" s="103">
        <f t="shared" ref="Q70:AT70" si="23">IF(Q$32&lt;$I70,0,IF(Q$32=$I70,$H70,IF(Q$32&gt;((($J70-1)*$K70)+$I70),0,IF(ROUND((Q$32-$I70)/$K70,0)=ROUND((Q$32-$I70)/$K70,1),$H70,0))))</f>
        <v>90000</v>
      </c>
      <c r="R70" s="103">
        <f t="shared" si="23"/>
        <v>0</v>
      </c>
      <c r="S70" s="103">
        <f t="shared" si="23"/>
        <v>0</v>
      </c>
      <c r="T70" s="103">
        <f t="shared" si="23"/>
        <v>0</v>
      </c>
      <c r="U70" s="103">
        <f t="shared" si="23"/>
        <v>0</v>
      </c>
      <c r="V70" s="103">
        <f t="shared" si="23"/>
        <v>0</v>
      </c>
      <c r="W70" s="103">
        <f t="shared" si="23"/>
        <v>0</v>
      </c>
      <c r="X70" s="103">
        <f t="shared" si="23"/>
        <v>0</v>
      </c>
      <c r="Y70" s="103">
        <f t="shared" si="23"/>
        <v>0</v>
      </c>
      <c r="Z70" s="103">
        <f t="shared" si="23"/>
        <v>0</v>
      </c>
      <c r="AA70" s="103">
        <f t="shared" si="23"/>
        <v>0</v>
      </c>
      <c r="AB70" s="103">
        <f t="shared" si="23"/>
        <v>0</v>
      </c>
      <c r="AC70" s="103">
        <f t="shared" si="23"/>
        <v>0</v>
      </c>
      <c r="AD70" s="103">
        <f t="shared" si="23"/>
        <v>0</v>
      </c>
      <c r="AE70" s="103">
        <f t="shared" si="23"/>
        <v>0</v>
      </c>
      <c r="AF70" s="103">
        <f t="shared" si="23"/>
        <v>0</v>
      </c>
      <c r="AG70" s="103">
        <f t="shared" si="23"/>
        <v>0</v>
      </c>
      <c r="AH70" s="103">
        <f t="shared" si="23"/>
        <v>0</v>
      </c>
      <c r="AI70" s="103">
        <f t="shared" si="23"/>
        <v>0</v>
      </c>
      <c r="AJ70" s="103">
        <f t="shared" si="23"/>
        <v>0</v>
      </c>
      <c r="AK70" s="103">
        <f t="shared" si="23"/>
        <v>0</v>
      </c>
      <c r="AL70" s="103">
        <f t="shared" si="23"/>
        <v>0</v>
      </c>
      <c r="AM70" s="103">
        <f t="shared" si="23"/>
        <v>0</v>
      </c>
      <c r="AN70" s="103">
        <f t="shared" si="23"/>
        <v>0</v>
      </c>
      <c r="AO70" s="103">
        <f t="shared" si="23"/>
        <v>0</v>
      </c>
      <c r="AP70" s="103">
        <f t="shared" si="23"/>
        <v>0</v>
      </c>
      <c r="AQ70" s="103">
        <f t="shared" si="23"/>
        <v>0</v>
      </c>
      <c r="AR70" s="103">
        <f t="shared" si="23"/>
        <v>0</v>
      </c>
      <c r="AS70" s="104">
        <f t="shared" si="23"/>
        <v>0</v>
      </c>
      <c r="AT70" s="104">
        <f t="shared" si="23"/>
        <v>0</v>
      </c>
    </row>
    <row r="71" spans="1:46" x14ac:dyDescent="0.25">
      <c r="A71" s="145" t="s">
        <v>0</v>
      </c>
      <c r="B71" s="164" t="s">
        <v>706</v>
      </c>
      <c r="C71" s="170" t="s">
        <v>141</v>
      </c>
      <c r="D71" s="148">
        <v>1</v>
      </c>
      <c r="E71" s="149">
        <v>65000</v>
      </c>
      <c r="F71" s="240"/>
      <c r="G71" s="240"/>
      <c r="H71" s="241">
        <f t="shared" si="22"/>
        <v>78000</v>
      </c>
      <c r="I71" s="151">
        <v>1</v>
      </c>
      <c r="J71" s="151">
        <v>10</v>
      </c>
      <c r="K71" s="151">
        <v>1</v>
      </c>
      <c r="L71" s="256" t="s">
        <v>707</v>
      </c>
      <c r="M71" s="251"/>
      <c r="N71" s="257"/>
      <c r="P71" s="249"/>
      <c r="Q71" s="103">
        <f t="shared" ref="Q71:AT71" si="24">IF(Q$32&lt;$I71,0,IF(Q$32=$I71,$H71,IF(Q$32&gt;((($J71-1)*$K71)+$I71),0,IF(ROUND((Q$32-$I71)/$K71,0)=ROUND((Q$32-$I71)/$K71,1),$H71,0))))</f>
        <v>78000</v>
      </c>
      <c r="R71" s="103">
        <f t="shared" si="24"/>
        <v>78000</v>
      </c>
      <c r="S71" s="103">
        <f t="shared" si="24"/>
        <v>78000</v>
      </c>
      <c r="T71" s="103">
        <f t="shared" si="24"/>
        <v>78000</v>
      </c>
      <c r="U71" s="103">
        <f t="shared" si="24"/>
        <v>78000</v>
      </c>
      <c r="V71" s="103">
        <f t="shared" si="24"/>
        <v>78000</v>
      </c>
      <c r="W71" s="103">
        <f t="shared" si="24"/>
        <v>78000</v>
      </c>
      <c r="X71" s="103">
        <f t="shared" si="24"/>
        <v>78000</v>
      </c>
      <c r="Y71" s="103">
        <f t="shared" si="24"/>
        <v>78000</v>
      </c>
      <c r="Z71" s="103">
        <f t="shared" si="24"/>
        <v>78000</v>
      </c>
      <c r="AA71" s="103">
        <f t="shared" si="24"/>
        <v>0</v>
      </c>
      <c r="AB71" s="103">
        <f t="shared" si="24"/>
        <v>0</v>
      </c>
      <c r="AC71" s="103">
        <f t="shared" si="24"/>
        <v>0</v>
      </c>
      <c r="AD71" s="103">
        <f t="shared" si="24"/>
        <v>0</v>
      </c>
      <c r="AE71" s="103">
        <f t="shared" si="24"/>
        <v>0</v>
      </c>
      <c r="AF71" s="103">
        <f t="shared" si="24"/>
        <v>0</v>
      </c>
      <c r="AG71" s="103">
        <f t="shared" si="24"/>
        <v>0</v>
      </c>
      <c r="AH71" s="103">
        <f t="shared" si="24"/>
        <v>0</v>
      </c>
      <c r="AI71" s="103">
        <f t="shared" si="24"/>
        <v>0</v>
      </c>
      <c r="AJ71" s="103">
        <f t="shared" si="24"/>
        <v>0</v>
      </c>
      <c r="AK71" s="103">
        <f t="shared" si="24"/>
        <v>0</v>
      </c>
      <c r="AL71" s="103">
        <f t="shared" si="24"/>
        <v>0</v>
      </c>
      <c r="AM71" s="103">
        <f t="shared" si="24"/>
        <v>0</v>
      </c>
      <c r="AN71" s="103">
        <f t="shared" si="24"/>
        <v>0</v>
      </c>
      <c r="AO71" s="103">
        <f t="shared" si="24"/>
        <v>0</v>
      </c>
      <c r="AP71" s="103">
        <f t="shared" si="24"/>
        <v>0</v>
      </c>
      <c r="AQ71" s="103">
        <f t="shared" si="24"/>
        <v>0</v>
      </c>
      <c r="AR71" s="103">
        <f t="shared" si="24"/>
        <v>0</v>
      </c>
      <c r="AS71" s="104">
        <f t="shared" si="24"/>
        <v>0</v>
      </c>
      <c r="AT71" s="104">
        <f t="shared" si="24"/>
        <v>0</v>
      </c>
    </row>
    <row r="72" spans="1:46" x14ac:dyDescent="0.25">
      <c r="A72" s="145" t="s">
        <v>0</v>
      </c>
      <c r="B72" s="164" t="s">
        <v>708</v>
      </c>
      <c r="C72" s="170" t="s">
        <v>141</v>
      </c>
      <c r="D72" s="148">
        <v>0.75</v>
      </c>
      <c r="E72" s="149">
        <v>45000</v>
      </c>
      <c r="F72" s="238"/>
      <c r="G72" s="238"/>
      <c r="H72" s="241">
        <f t="shared" si="22"/>
        <v>40500</v>
      </c>
      <c r="I72" s="151">
        <v>1</v>
      </c>
      <c r="J72" s="151">
        <v>10</v>
      </c>
      <c r="K72" s="151">
        <v>1</v>
      </c>
      <c r="L72" s="256" t="s">
        <v>709</v>
      </c>
      <c r="M72" s="251"/>
      <c r="N72" s="257"/>
      <c r="P72" s="249"/>
      <c r="Q72" s="103">
        <f t="shared" ref="Q72:AT72" si="25">IF(Q$32&lt;$I72,0,IF(Q$32=$I72,$H72,IF(Q$32&gt;((($J72-1)*$K72)+$I72),0,IF(ROUND((Q$32-$I72)/$K72,0)=ROUND((Q$32-$I72)/$K72,1),$H72,0))))</f>
        <v>40500</v>
      </c>
      <c r="R72" s="103">
        <f t="shared" si="25"/>
        <v>40500</v>
      </c>
      <c r="S72" s="103">
        <f t="shared" si="25"/>
        <v>40500</v>
      </c>
      <c r="T72" s="103">
        <f t="shared" si="25"/>
        <v>40500</v>
      </c>
      <c r="U72" s="103">
        <f t="shared" si="25"/>
        <v>40500</v>
      </c>
      <c r="V72" s="103">
        <f t="shared" si="25"/>
        <v>40500</v>
      </c>
      <c r="W72" s="103">
        <f t="shared" si="25"/>
        <v>40500</v>
      </c>
      <c r="X72" s="103">
        <f t="shared" si="25"/>
        <v>40500</v>
      </c>
      <c r="Y72" s="103">
        <f t="shared" si="25"/>
        <v>40500</v>
      </c>
      <c r="Z72" s="103">
        <f t="shared" si="25"/>
        <v>40500</v>
      </c>
      <c r="AA72" s="104">
        <f t="shared" si="25"/>
        <v>0</v>
      </c>
      <c r="AB72" s="104">
        <f t="shared" si="25"/>
        <v>0</v>
      </c>
      <c r="AC72" s="104">
        <f t="shared" si="25"/>
        <v>0</v>
      </c>
      <c r="AD72" s="104">
        <f t="shared" si="25"/>
        <v>0</v>
      </c>
      <c r="AE72" s="104">
        <f t="shared" si="25"/>
        <v>0</v>
      </c>
      <c r="AF72" s="104">
        <f t="shared" si="25"/>
        <v>0</v>
      </c>
      <c r="AG72" s="104">
        <f t="shared" si="25"/>
        <v>0</v>
      </c>
      <c r="AH72" s="104">
        <f t="shared" si="25"/>
        <v>0</v>
      </c>
      <c r="AI72" s="104">
        <f t="shared" si="25"/>
        <v>0</v>
      </c>
      <c r="AJ72" s="104">
        <f t="shared" si="25"/>
        <v>0</v>
      </c>
      <c r="AK72" s="104">
        <f t="shared" si="25"/>
        <v>0</v>
      </c>
      <c r="AL72" s="104">
        <f t="shared" si="25"/>
        <v>0</v>
      </c>
      <c r="AM72" s="104">
        <f t="shared" si="25"/>
        <v>0</v>
      </c>
      <c r="AN72" s="104">
        <f t="shared" si="25"/>
        <v>0</v>
      </c>
      <c r="AO72" s="104">
        <f t="shared" si="25"/>
        <v>0</v>
      </c>
      <c r="AP72" s="104">
        <f t="shared" si="25"/>
        <v>0</v>
      </c>
      <c r="AQ72" s="104">
        <f t="shared" si="25"/>
        <v>0</v>
      </c>
      <c r="AR72" s="104">
        <f t="shared" si="25"/>
        <v>0</v>
      </c>
      <c r="AS72" s="104">
        <f t="shared" si="25"/>
        <v>0</v>
      </c>
      <c r="AT72" s="104">
        <f t="shared" si="25"/>
        <v>0</v>
      </c>
    </row>
    <row r="73" spans="1:46" ht="30" customHeight="1" x14ac:dyDescent="0.25">
      <c r="A73" s="145" t="s">
        <v>688</v>
      </c>
      <c r="B73" s="164" t="s">
        <v>710</v>
      </c>
      <c r="C73" s="170" t="s">
        <v>711</v>
      </c>
      <c r="D73" s="148">
        <v>3</v>
      </c>
      <c r="E73" s="155">
        <v>12000</v>
      </c>
      <c r="F73" s="238"/>
      <c r="G73" s="238"/>
      <c r="H73" s="239">
        <f t="shared" ref="H73:H85" si="26">D73*E73</f>
        <v>36000</v>
      </c>
      <c r="I73" s="151">
        <v>2</v>
      </c>
      <c r="J73" s="151">
        <v>9</v>
      </c>
      <c r="K73" s="151">
        <v>1</v>
      </c>
      <c r="L73" s="250"/>
      <c r="M73" s="251"/>
      <c r="N73" s="257"/>
      <c r="P73" s="249"/>
      <c r="Q73" s="104">
        <f t="shared" ref="Q73:AT73" si="27">IF(Q$32&lt;$I73,0,IF(Q$32=$I73,$H73,IF(Q$32&gt;((($J73-1)*$K73)+$I73),0,IF(ROUND((Q$32-$I73)/$K73,0)=ROUND((Q$32-$I73)/$K73,1),$H73,0))))</f>
        <v>0</v>
      </c>
      <c r="R73" s="103">
        <f t="shared" si="27"/>
        <v>36000</v>
      </c>
      <c r="S73" s="103">
        <f t="shared" si="27"/>
        <v>36000</v>
      </c>
      <c r="T73" s="103">
        <f t="shared" si="27"/>
        <v>36000</v>
      </c>
      <c r="U73" s="103">
        <f t="shared" si="27"/>
        <v>36000</v>
      </c>
      <c r="V73" s="103">
        <f t="shared" si="27"/>
        <v>36000</v>
      </c>
      <c r="W73" s="103">
        <f t="shared" si="27"/>
        <v>36000</v>
      </c>
      <c r="X73" s="103">
        <f t="shared" si="27"/>
        <v>36000</v>
      </c>
      <c r="Y73" s="103">
        <f t="shared" si="27"/>
        <v>36000</v>
      </c>
      <c r="Z73" s="103">
        <f t="shared" si="27"/>
        <v>36000</v>
      </c>
      <c r="AA73" s="103">
        <f t="shared" si="27"/>
        <v>0</v>
      </c>
      <c r="AB73" s="103">
        <f t="shared" si="27"/>
        <v>0</v>
      </c>
      <c r="AC73" s="103">
        <f t="shared" si="27"/>
        <v>0</v>
      </c>
      <c r="AD73" s="103">
        <f t="shared" si="27"/>
        <v>0</v>
      </c>
      <c r="AE73" s="103">
        <f t="shared" si="27"/>
        <v>0</v>
      </c>
      <c r="AF73" s="103">
        <f t="shared" si="27"/>
        <v>0</v>
      </c>
      <c r="AG73" s="103">
        <f t="shared" si="27"/>
        <v>0</v>
      </c>
      <c r="AH73" s="103">
        <f t="shared" si="27"/>
        <v>0</v>
      </c>
      <c r="AI73" s="103">
        <f t="shared" si="27"/>
        <v>0</v>
      </c>
      <c r="AJ73" s="103">
        <f t="shared" si="27"/>
        <v>0</v>
      </c>
      <c r="AK73" s="103">
        <f t="shared" si="27"/>
        <v>0</v>
      </c>
      <c r="AL73" s="103">
        <f t="shared" si="27"/>
        <v>0</v>
      </c>
      <c r="AM73" s="103">
        <f t="shared" si="27"/>
        <v>0</v>
      </c>
      <c r="AN73" s="103">
        <f t="shared" si="27"/>
        <v>0</v>
      </c>
      <c r="AO73" s="103">
        <f t="shared" si="27"/>
        <v>0</v>
      </c>
      <c r="AP73" s="103">
        <f t="shared" si="27"/>
        <v>0</v>
      </c>
      <c r="AQ73" s="103">
        <f t="shared" si="27"/>
        <v>0</v>
      </c>
      <c r="AR73" s="103">
        <f t="shared" si="27"/>
        <v>0</v>
      </c>
      <c r="AS73" s="104">
        <f t="shared" si="27"/>
        <v>0</v>
      </c>
      <c r="AT73" s="104">
        <f t="shared" si="27"/>
        <v>0</v>
      </c>
    </row>
    <row r="74" spans="1:46" ht="30" customHeight="1" x14ac:dyDescent="0.25">
      <c r="A74" s="145" t="s">
        <v>688</v>
      </c>
      <c r="B74" s="164" t="s">
        <v>712</v>
      </c>
      <c r="C74" s="170" t="s">
        <v>711</v>
      </c>
      <c r="D74" s="148">
        <v>1500</v>
      </c>
      <c r="E74" s="149">
        <v>10</v>
      </c>
      <c r="F74" s="238">
        <v>3</v>
      </c>
      <c r="G74" s="238">
        <v>15</v>
      </c>
      <c r="H74" s="239">
        <f t="shared" si="26"/>
        <v>15000</v>
      </c>
      <c r="I74" s="151">
        <v>2</v>
      </c>
      <c r="J74" s="151">
        <v>9</v>
      </c>
      <c r="K74" s="151">
        <v>1</v>
      </c>
      <c r="L74" s="250"/>
      <c r="M74" s="251"/>
      <c r="N74" s="257"/>
      <c r="P74" s="249"/>
      <c r="Q74" s="103">
        <f t="shared" ref="Q74:AT74" si="28">IF(Q$32&lt;$I74,0,IF(Q$32=$I74,$H74,IF(Q$32&gt;((($J74-1)*$K74)+$I74),0,IF(ROUND((Q$32-$I74)/$K74,0)=ROUND((Q$32-$I74)/$K74,1),$H74,0))))</f>
        <v>0</v>
      </c>
      <c r="R74" s="103">
        <f t="shared" si="28"/>
        <v>15000</v>
      </c>
      <c r="S74" s="103">
        <f t="shared" si="28"/>
        <v>15000</v>
      </c>
      <c r="T74" s="103">
        <f t="shared" si="28"/>
        <v>15000</v>
      </c>
      <c r="U74" s="103">
        <f t="shared" si="28"/>
        <v>15000</v>
      </c>
      <c r="V74" s="103">
        <f t="shared" si="28"/>
        <v>15000</v>
      </c>
      <c r="W74" s="103">
        <f t="shared" si="28"/>
        <v>15000</v>
      </c>
      <c r="X74" s="103">
        <f t="shared" si="28"/>
        <v>15000</v>
      </c>
      <c r="Y74" s="103">
        <f t="shared" si="28"/>
        <v>15000</v>
      </c>
      <c r="Z74" s="103">
        <f t="shared" si="28"/>
        <v>15000</v>
      </c>
      <c r="AA74" s="103">
        <f t="shared" si="28"/>
        <v>0</v>
      </c>
      <c r="AB74" s="103">
        <f t="shared" si="28"/>
        <v>0</v>
      </c>
      <c r="AC74" s="103">
        <f t="shared" si="28"/>
        <v>0</v>
      </c>
      <c r="AD74" s="103">
        <f t="shared" si="28"/>
        <v>0</v>
      </c>
      <c r="AE74" s="103">
        <f t="shared" si="28"/>
        <v>0</v>
      </c>
      <c r="AF74" s="103">
        <f t="shared" si="28"/>
        <v>0</v>
      </c>
      <c r="AG74" s="103">
        <f t="shared" si="28"/>
        <v>0</v>
      </c>
      <c r="AH74" s="103">
        <f t="shared" si="28"/>
        <v>0</v>
      </c>
      <c r="AI74" s="103">
        <f t="shared" si="28"/>
        <v>0</v>
      </c>
      <c r="AJ74" s="103">
        <f t="shared" si="28"/>
        <v>0</v>
      </c>
      <c r="AK74" s="103">
        <f t="shared" si="28"/>
        <v>0</v>
      </c>
      <c r="AL74" s="103">
        <f t="shared" si="28"/>
        <v>0</v>
      </c>
      <c r="AM74" s="103">
        <f t="shared" si="28"/>
        <v>0</v>
      </c>
      <c r="AN74" s="103">
        <f t="shared" si="28"/>
        <v>0</v>
      </c>
      <c r="AO74" s="103">
        <f t="shared" si="28"/>
        <v>0</v>
      </c>
      <c r="AP74" s="103">
        <f t="shared" si="28"/>
        <v>0</v>
      </c>
      <c r="AQ74" s="103">
        <f t="shared" si="28"/>
        <v>0</v>
      </c>
      <c r="AR74" s="103">
        <f t="shared" si="28"/>
        <v>0</v>
      </c>
      <c r="AS74" s="104">
        <f t="shared" si="28"/>
        <v>0</v>
      </c>
      <c r="AT74" s="104">
        <f t="shared" si="28"/>
        <v>0</v>
      </c>
    </row>
    <row r="75" spans="1:46" ht="30" customHeight="1" x14ac:dyDescent="0.25">
      <c r="A75" s="145" t="s">
        <v>688</v>
      </c>
      <c r="B75" s="242" t="s">
        <v>713</v>
      </c>
      <c r="C75" s="147" t="s">
        <v>714</v>
      </c>
      <c r="D75" s="148">
        <f>2*12</f>
        <v>24</v>
      </c>
      <c r="E75" s="155">
        <v>900</v>
      </c>
      <c r="F75" s="238"/>
      <c r="G75" s="238"/>
      <c r="H75" s="239">
        <f t="shared" si="26"/>
        <v>21600</v>
      </c>
      <c r="I75" s="151">
        <v>1</v>
      </c>
      <c r="J75" s="151">
        <v>10</v>
      </c>
      <c r="K75" s="151">
        <v>1</v>
      </c>
      <c r="L75" s="256" t="s">
        <v>715</v>
      </c>
      <c r="M75" s="251"/>
      <c r="N75" s="257"/>
      <c r="P75" s="249"/>
      <c r="Q75" s="103">
        <f t="shared" ref="Q75:AT75" si="29">IF(Q$32&lt;$I75,0,IF(Q$32=$I75,$H75,IF(Q$32&gt;((($J75-1)*$K75)+$I75),0,IF(ROUND((Q$32-$I75)/$K75,0)=ROUND((Q$32-$I75)/$K75,1),$H75,0))))</f>
        <v>21600</v>
      </c>
      <c r="R75" s="103">
        <f t="shared" si="29"/>
        <v>21600</v>
      </c>
      <c r="S75" s="103">
        <f t="shared" si="29"/>
        <v>21600</v>
      </c>
      <c r="T75" s="103">
        <f t="shared" si="29"/>
        <v>21600</v>
      </c>
      <c r="U75" s="103">
        <f t="shared" si="29"/>
        <v>21600</v>
      </c>
      <c r="V75" s="103">
        <f t="shared" si="29"/>
        <v>21600</v>
      </c>
      <c r="W75" s="103">
        <f t="shared" si="29"/>
        <v>21600</v>
      </c>
      <c r="X75" s="103">
        <f t="shared" si="29"/>
        <v>21600</v>
      </c>
      <c r="Y75" s="103">
        <f t="shared" si="29"/>
        <v>21600</v>
      </c>
      <c r="Z75" s="103">
        <f t="shared" si="29"/>
        <v>21600</v>
      </c>
      <c r="AA75" s="104">
        <f t="shared" si="29"/>
        <v>0</v>
      </c>
      <c r="AB75" s="104">
        <f t="shared" si="29"/>
        <v>0</v>
      </c>
      <c r="AC75" s="104">
        <f t="shared" si="29"/>
        <v>0</v>
      </c>
      <c r="AD75" s="104">
        <f t="shared" si="29"/>
        <v>0</v>
      </c>
      <c r="AE75" s="104">
        <f t="shared" si="29"/>
        <v>0</v>
      </c>
      <c r="AF75" s="104">
        <f t="shared" si="29"/>
        <v>0</v>
      </c>
      <c r="AG75" s="104">
        <f t="shared" si="29"/>
        <v>0</v>
      </c>
      <c r="AH75" s="104">
        <f t="shared" si="29"/>
        <v>0</v>
      </c>
      <c r="AI75" s="104">
        <f t="shared" si="29"/>
        <v>0</v>
      </c>
      <c r="AJ75" s="104">
        <f t="shared" si="29"/>
        <v>0</v>
      </c>
      <c r="AK75" s="104">
        <f t="shared" si="29"/>
        <v>0</v>
      </c>
      <c r="AL75" s="104">
        <f t="shared" si="29"/>
        <v>0</v>
      </c>
      <c r="AM75" s="104">
        <f t="shared" si="29"/>
        <v>0</v>
      </c>
      <c r="AN75" s="104">
        <f t="shared" si="29"/>
        <v>0</v>
      </c>
      <c r="AO75" s="104">
        <f t="shared" si="29"/>
        <v>0</v>
      </c>
      <c r="AP75" s="104">
        <f t="shared" si="29"/>
        <v>0</v>
      </c>
      <c r="AQ75" s="104">
        <f t="shared" si="29"/>
        <v>0</v>
      </c>
      <c r="AR75" s="104">
        <f t="shared" si="29"/>
        <v>0</v>
      </c>
      <c r="AS75" s="104">
        <f t="shared" si="29"/>
        <v>0</v>
      </c>
      <c r="AT75" s="104">
        <f t="shared" si="29"/>
        <v>0</v>
      </c>
    </row>
    <row r="76" spans="1:46" ht="30" hidden="1" customHeight="1" x14ac:dyDescent="0.25">
      <c r="A76" s="105"/>
      <c r="B76" s="106"/>
      <c r="C76" s="107"/>
      <c r="D76" s="108"/>
      <c r="E76" s="108"/>
      <c r="F76" s="113"/>
      <c r="G76" s="113"/>
      <c r="H76" s="111">
        <f t="shared" si="26"/>
        <v>0</v>
      </c>
      <c r="I76" s="112"/>
      <c r="J76" s="112"/>
      <c r="K76" s="112"/>
      <c r="L76" s="250"/>
      <c r="M76" s="251"/>
      <c r="N76" s="252"/>
      <c r="P76" s="249"/>
      <c r="Q76" s="104">
        <f t="shared" ref="Q76:AT76" si="30">IF(Q$32&lt;$I76,0,IF(Q$32=$I76,$H76,IF(Q$32&gt;((($J76-1)*$K76)+$I76),0,IF(ROUND((Q$32-$I76)/$K76,0)=ROUND((Q$32-$I76)/$K76,1),$H76,0))))</f>
        <v>0</v>
      </c>
      <c r="R76" s="104">
        <f t="shared" si="30"/>
        <v>0</v>
      </c>
      <c r="S76" s="104">
        <f t="shared" si="30"/>
        <v>0</v>
      </c>
      <c r="T76" s="104">
        <f t="shared" si="30"/>
        <v>0</v>
      </c>
      <c r="U76" s="104">
        <f t="shared" si="30"/>
        <v>0</v>
      </c>
      <c r="V76" s="104">
        <f t="shared" si="30"/>
        <v>0</v>
      </c>
      <c r="W76" s="104">
        <f t="shared" si="30"/>
        <v>0</v>
      </c>
      <c r="X76" s="104">
        <f t="shared" si="30"/>
        <v>0</v>
      </c>
      <c r="Y76" s="104">
        <f t="shared" si="30"/>
        <v>0</v>
      </c>
      <c r="Z76" s="104">
        <f t="shared" si="30"/>
        <v>0</v>
      </c>
      <c r="AA76" s="104">
        <f t="shared" si="30"/>
        <v>0</v>
      </c>
      <c r="AB76" s="104">
        <f t="shared" si="30"/>
        <v>0</v>
      </c>
      <c r="AC76" s="104">
        <f t="shared" si="30"/>
        <v>0</v>
      </c>
      <c r="AD76" s="104">
        <f t="shared" si="30"/>
        <v>0</v>
      </c>
      <c r="AE76" s="104">
        <f t="shared" si="30"/>
        <v>0</v>
      </c>
      <c r="AF76" s="104">
        <f t="shared" si="30"/>
        <v>0</v>
      </c>
      <c r="AG76" s="104">
        <f t="shared" si="30"/>
        <v>0</v>
      </c>
      <c r="AH76" s="104">
        <f t="shared" si="30"/>
        <v>0</v>
      </c>
      <c r="AI76" s="104">
        <f t="shared" si="30"/>
        <v>0</v>
      </c>
      <c r="AJ76" s="104">
        <f t="shared" si="30"/>
        <v>0</v>
      </c>
      <c r="AK76" s="104">
        <f t="shared" si="30"/>
        <v>0</v>
      </c>
      <c r="AL76" s="104">
        <f t="shared" si="30"/>
        <v>0</v>
      </c>
      <c r="AM76" s="104">
        <f t="shared" si="30"/>
        <v>0</v>
      </c>
      <c r="AN76" s="104">
        <f t="shared" si="30"/>
        <v>0</v>
      </c>
      <c r="AO76" s="104">
        <f t="shared" si="30"/>
        <v>0</v>
      </c>
      <c r="AP76" s="104">
        <f t="shared" si="30"/>
        <v>0</v>
      </c>
      <c r="AQ76" s="104">
        <f t="shared" si="30"/>
        <v>0</v>
      </c>
      <c r="AR76" s="104">
        <f t="shared" si="30"/>
        <v>0</v>
      </c>
      <c r="AS76" s="104">
        <f t="shared" si="30"/>
        <v>0</v>
      </c>
      <c r="AT76" s="104">
        <f t="shared" si="30"/>
        <v>0</v>
      </c>
    </row>
    <row r="77" spans="1:46" ht="30" hidden="1" customHeight="1" x14ac:dyDescent="0.25">
      <c r="A77" s="115"/>
      <c r="B77" s="106"/>
      <c r="C77" s="107"/>
      <c r="D77" s="108"/>
      <c r="E77" s="108"/>
      <c r="F77" s="113"/>
      <c r="G77" s="113"/>
      <c r="H77" s="111">
        <f t="shared" si="26"/>
        <v>0</v>
      </c>
      <c r="I77" s="112"/>
      <c r="J77" s="112"/>
      <c r="K77" s="112"/>
      <c r="L77" s="250"/>
      <c r="M77" s="251"/>
      <c r="N77" s="252"/>
      <c r="P77" s="249"/>
      <c r="Q77" s="104">
        <f t="shared" ref="Q77:AT77" si="31">IF(Q$32&lt;$I77,0,IF(Q$32=$I77,$H77,IF(Q$32&gt;((($J77-1)*$K77)+$I77),0,IF(ROUND((Q$32-$I77)/$K77,0)=ROUND((Q$32-$I77)/$K77,1),$H77,0))))</f>
        <v>0</v>
      </c>
      <c r="R77" s="104">
        <f t="shared" si="31"/>
        <v>0</v>
      </c>
      <c r="S77" s="104">
        <f t="shared" si="31"/>
        <v>0</v>
      </c>
      <c r="T77" s="104">
        <f t="shared" si="31"/>
        <v>0</v>
      </c>
      <c r="U77" s="104">
        <f t="shared" si="31"/>
        <v>0</v>
      </c>
      <c r="V77" s="104">
        <f t="shared" si="31"/>
        <v>0</v>
      </c>
      <c r="W77" s="104">
        <f t="shared" si="31"/>
        <v>0</v>
      </c>
      <c r="X77" s="104">
        <f t="shared" si="31"/>
        <v>0</v>
      </c>
      <c r="Y77" s="104">
        <f t="shared" si="31"/>
        <v>0</v>
      </c>
      <c r="Z77" s="104">
        <f t="shared" si="31"/>
        <v>0</v>
      </c>
      <c r="AA77" s="104">
        <f t="shared" si="31"/>
        <v>0</v>
      </c>
      <c r="AB77" s="104">
        <f t="shared" si="31"/>
        <v>0</v>
      </c>
      <c r="AC77" s="104">
        <f t="shared" si="31"/>
        <v>0</v>
      </c>
      <c r="AD77" s="104">
        <f t="shared" si="31"/>
        <v>0</v>
      </c>
      <c r="AE77" s="104">
        <f t="shared" si="31"/>
        <v>0</v>
      </c>
      <c r="AF77" s="104">
        <f t="shared" si="31"/>
        <v>0</v>
      </c>
      <c r="AG77" s="104">
        <f t="shared" si="31"/>
        <v>0</v>
      </c>
      <c r="AH77" s="104">
        <f t="shared" si="31"/>
        <v>0</v>
      </c>
      <c r="AI77" s="104">
        <f t="shared" si="31"/>
        <v>0</v>
      </c>
      <c r="AJ77" s="104">
        <f t="shared" si="31"/>
        <v>0</v>
      </c>
      <c r="AK77" s="104">
        <f t="shared" si="31"/>
        <v>0</v>
      </c>
      <c r="AL77" s="104">
        <f t="shared" si="31"/>
        <v>0</v>
      </c>
      <c r="AM77" s="104">
        <f t="shared" si="31"/>
        <v>0</v>
      </c>
      <c r="AN77" s="104">
        <f t="shared" si="31"/>
        <v>0</v>
      </c>
      <c r="AO77" s="104">
        <f t="shared" si="31"/>
        <v>0</v>
      </c>
      <c r="AP77" s="104">
        <f t="shared" si="31"/>
        <v>0</v>
      </c>
      <c r="AQ77" s="104">
        <f t="shared" si="31"/>
        <v>0</v>
      </c>
      <c r="AR77" s="104">
        <f t="shared" si="31"/>
        <v>0</v>
      </c>
      <c r="AS77" s="104">
        <f t="shared" si="31"/>
        <v>0</v>
      </c>
      <c r="AT77" s="104">
        <f t="shared" si="31"/>
        <v>0</v>
      </c>
    </row>
    <row r="78" spans="1:46" ht="30" hidden="1" customHeight="1" x14ac:dyDescent="0.25">
      <c r="A78" s="105"/>
      <c r="B78" s="106"/>
      <c r="C78" s="107"/>
      <c r="D78" s="108"/>
      <c r="E78" s="116"/>
      <c r="F78" s="113"/>
      <c r="G78" s="113"/>
      <c r="H78" s="111">
        <f t="shared" si="26"/>
        <v>0</v>
      </c>
      <c r="I78" s="112"/>
      <c r="J78" s="112"/>
      <c r="K78" s="112"/>
      <c r="L78" s="250"/>
      <c r="M78" s="251"/>
      <c r="N78" s="252"/>
      <c r="P78" s="249"/>
      <c r="Q78" s="104">
        <f t="shared" ref="Q78:AT78" si="32">IF(Q$32&lt;$I78,0,IF(Q$32=$I78,$H78,IF(Q$32&gt;((($J78-1)*$K78)+$I78),0,IF(ROUND((Q$32-$I78)/$K78,0)=ROUND((Q$32-$I78)/$K78,1),$H78,0))))</f>
        <v>0</v>
      </c>
      <c r="R78" s="104">
        <f t="shared" si="32"/>
        <v>0</v>
      </c>
      <c r="S78" s="104">
        <f t="shared" si="32"/>
        <v>0</v>
      </c>
      <c r="T78" s="104">
        <f t="shared" si="32"/>
        <v>0</v>
      </c>
      <c r="U78" s="104">
        <f t="shared" si="32"/>
        <v>0</v>
      </c>
      <c r="V78" s="104">
        <f t="shared" si="32"/>
        <v>0</v>
      </c>
      <c r="W78" s="104">
        <f t="shared" si="32"/>
        <v>0</v>
      </c>
      <c r="X78" s="104">
        <f t="shared" si="32"/>
        <v>0</v>
      </c>
      <c r="Y78" s="104">
        <f t="shared" si="32"/>
        <v>0</v>
      </c>
      <c r="Z78" s="104">
        <f t="shared" si="32"/>
        <v>0</v>
      </c>
      <c r="AA78" s="104">
        <f t="shared" si="32"/>
        <v>0</v>
      </c>
      <c r="AB78" s="104">
        <f t="shared" si="32"/>
        <v>0</v>
      </c>
      <c r="AC78" s="104">
        <f t="shared" si="32"/>
        <v>0</v>
      </c>
      <c r="AD78" s="104">
        <f t="shared" si="32"/>
        <v>0</v>
      </c>
      <c r="AE78" s="104">
        <f t="shared" si="32"/>
        <v>0</v>
      </c>
      <c r="AF78" s="104">
        <f t="shared" si="32"/>
        <v>0</v>
      </c>
      <c r="AG78" s="104">
        <f t="shared" si="32"/>
        <v>0</v>
      </c>
      <c r="AH78" s="104">
        <f t="shared" si="32"/>
        <v>0</v>
      </c>
      <c r="AI78" s="104">
        <f t="shared" si="32"/>
        <v>0</v>
      </c>
      <c r="AJ78" s="104">
        <f t="shared" si="32"/>
        <v>0</v>
      </c>
      <c r="AK78" s="104">
        <f t="shared" si="32"/>
        <v>0</v>
      </c>
      <c r="AL78" s="104">
        <f t="shared" si="32"/>
        <v>0</v>
      </c>
      <c r="AM78" s="104">
        <f t="shared" si="32"/>
        <v>0</v>
      </c>
      <c r="AN78" s="104">
        <f t="shared" si="32"/>
        <v>0</v>
      </c>
      <c r="AO78" s="104">
        <f t="shared" si="32"/>
        <v>0</v>
      </c>
      <c r="AP78" s="104">
        <f t="shared" si="32"/>
        <v>0</v>
      </c>
      <c r="AQ78" s="104">
        <f t="shared" si="32"/>
        <v>0</v>
      </c>
      <c r="AR78" s="104">
        <f t="shared" si="32"/>
        <v>0</v>
      </c>
      <c r="AS78" s="104">
        <f t="shared" si="32"/>
        <v>0</v>
      </c>
      <c r="AT78" s="104">
        <f t="shared" si="32"/>
        <v>0</v>
      </c>
    </row>
    <row r="79" spans="1:46" ht="30" hidden="1" customHeight="1" x14ac:dyDescent="0.25">
      <c r="A79" s="105"/>
      <c r="B79" s="106"/>
      <c r="C79" s="107"/>
      <c r="D79" s="108"/>
      <c r="E79" s="108"/>
      <c r="F79" s="113"/>
      <c r="G79" s="113"/>
      <c r="H79" s="111">
        <f t="shared" si="26"/>
        <v>0</v>
      </c>
      <c r="I79" s="112"/>
      <c r="J79" s="112"/>
      <c r="K79" s="112"/>
      <c r="L79" s="250"/>
      <c r="M79" s="251"/>
      <c r="N79" s="252"/>
      <c r="P79" s="249"/>
      <c r="Q79" s="104">
        <f t="shared" ref="Q79:AT79" si="33">IF(Q$32&lt;$I79,0,IF(Q$32=$I79,$H79,IF(Q$32&gt;((($J79-1)*$K79)+$I79),0,IF(ROUND((Q$32-$I79)/$K79,0)=ROUND((Q$32-$I79)/$K79,1),$H79,0))))</f>
        <v>0</v>
      </c>
      <c r="R79" s="104">
        <f t="shared" si="33"/>
        <v>0</v>
      </c>
      <c r="S79" s="104">
        <f t="shared" si="33"/>
        <v>0</v>
      </c>
      <c r="T79" s="104">
        <f t="shared" si="33"/>
        <v>0</v>
      </c>
      <c r="U79" s="104">
        <f t="shared" si="33"/>
        <v>0</v>
      </c>
      <c r="V79" s="104">
        <f t="shared" si="33"/>
        <v>0</v>
      </c>
      <c r="W79" s="104">
        <f t="shared" si="33"/>
        <v>0</v>
      </c>
      <c r="X79" s="104">
        <f t="shared" si="33"/>
        <v>0</v>
      </c>
      <c r="Y79" s="104">
        <f t="shared" si="33"/>
        <v>0</v>
      </c>
      <c r="Z79" s="104">
        <f t="shared" si="33"/>
        <v>0</v>
      </c>
      <c r="AA79" s="104">
        <f t="shared" si="33"/>
        <v>0</v>
      </c>
      <c r="AB79" s="104">
        <f t="shared" si="33"/>
        <v>0</v>
      </c>
      <c r="AC79" s="104">
        <f t="shared" si="33"/>
        <v>0</v>
      </c>
      <c r="AD79" s="104">
        <f t="shared" si="33"/>
        <v>0</v>
      </c>
      <c r="AE79" s="104">
        <f t="shared" si="33"/>
        <v>0</v>
      </c>
      <c r="AF79" s="104">
        <f t="shared" si="33"/>
        <v>0</v>
      </c>
      <c r="AG79" s="104">
        <f t="shared" si="33"/>
        <v>0</v>
      </c>
      <c r="AH79" s="104">
        <f t="shared" si="33"/>
        <v>0</v>
      </c>
      <c r="AI79" s="104">
        <f t="shared" si="33"/>
        <v>0</v>
      </c>
      <c r="AJ79" s="104">
        <f t="shared" si="33"/>
        <v>0</v>
      </c>
      <c r="AK79" s="104">
        <f t="shared" si="33"/>
        <v>0</v>
      </c>
      <c r="AL79" s="104">
        <f t="shared" si="33"/>
        <v>0</v>
      </c>
      <c r="AM79" s="104">
        <f t="shared" si="33"/>
        <v>0</v>
      </c>
      <c r="AN79" s="104">
        <f t="shared" si="33"/>
        <v>0</v>
      </c>
      <c r="AO79" s="104">
        <f t="shared" si="33"/>
        <v>0</v>
      </c>
      <c r="AP79" s="104">
        <f t="shared" si="33"/>
        <v>0</v>
      </c>
      <c r="AQ79" s="104">
        <f t="shared" si="33"/>
        <v>0</v>
      </c>
      <c r="AR79" s="104">
        <f t="shared" si="33"/>
        <v>0</v>
      </c>
      <c r="AS79" s="104">
        <f t="shared" si="33"/>
        <v>0</v>
      </c>
      <c r="AT79" s="104">
        <f t="shared" si="33"/>
        <v>0</v>
      </c>
    </row>
    <row r="80" spans="1:46" ht="30" hidden="1" customHeight="1" x14ac:dyDescent="0.25">
      <c r="A80" s="105"/>
      <c r="B80" s="106"/>
      <c r="C80" s="107"/>
      <c r="D80" s="108"/>
      <c r="E80" s="108"/>
      <c r="F80" s="113"/>
      <c r="G80" s="113"/>
      <c r="H80" s="111">
        <f t="shared" si="26"/>
        <v>0</v>
      </c>
      <c r="I80" s="112"/>
      <c r="J80" s="112"/>
      <c r="K80" s="112"/>
      <c r="L80" s="250"/>
      <c r="M80" s="251"/>
      <c r="N80" s="252"/>
      <c r="P80" s="249"/>
      <c r="Q80" s="104">
        <f t="shared" ref="Q80:AT80" si="34">IF(Q$32&lt;$I80,0,IF(Q$32=$I80,$H80,IF(Q$32&gt;((($J80-1)*$K80)+$I80),0,IF(ROUND((Q$32-$I80)/$K80,0)=ROUND((Q$32-$I80)/$K80,1),$H80,0))))</f>
        <v>0</v>
      </c>
      <c r="R80" s="104">
        <f t="shared" si="34"/>
        <v>0</v>
      </c>
      <c r="S80" s="104">
        <f t="shared" si="34"/>
        <v>0</v>
      </c>
      <c r="T80" s="104">
        <f t="shared" si="34"/>
        <v>0</v>
      </c>
      <c r="U80" s="104">
        <f t="shared" si="34"/>
        <v>0</v>
      </c>
      <c r="V80" s="104">
        <f t="shared" si="34"/>
        <v>0</v>
      </c>
      <c r="W80" s="104">
        <f t="shared" si="34"/>
        <v>0</v>
      </c>
      <c r="X80" s="104">
        <f t="shared" si="34"/>
        <v>0</v>
      </c>
      <c r="Y80" s="104">
        <f t="shared" si="34"/>
        <v>0</v>
      </c>
      <c r="Z80" s="104">
        <f t="shared" si="34"/>
        <v>0</v>
      </c>
      <c r="AA80" s="104">
        <f t="shared" si="34"/>
        <v>0</v>
      </c>
      <c r="AB80" s="104">
        <f t="shared" si="34"/>
        <v>0</v>
      </c>
      <c r="AC80" s="104">
        <f t="shared" si="34"/>
        <v>0</v>
      </c>
      <c r="AD80" s="104">
        <f t="shared" si="34"/>
        <v>0</v>
      </c>
      <c r="AE80" s="104">
        <f t="shared" si="34"/>
        <v>0</v>
      </c>
      <c r="AF80" s="104">
        <f t="shared" si="34"/>
        <v>0</v>
      </c>
      <c r="AG80" s="104">
        <f t="shared" si="34"/>
        <v>0</v>
      </c>
      <c r="AH80" s="104">
        <f t="shared" si="34"/>
        <v>0</v>
      </c>
      <c r="AI80" s="104">
        <f t="shared" si="34"/>
        <v>0</v>
      </c>
      <c r="AJ80" s="104">
        <f t="shared" si="34"/>
        <v>0</v>
      </c>
      <c r="AK80" s="104">
        <f t="shared" si="34"/>
        <v>0</v>
      </c>
      <c r="AL80" s="104">
        <f t="shared" si="34"/>
        <v>0</v>
      </c>
      <c r="AM80" s="104">
        <f t="shared" si="34"/>
        <v>0</v>
      </c>
      <c r="AN80" s="104">
        <f t="shared" si="34"/>
        <v>0</v>
      </c>
      <c r="AO80" s="104">
        <f t="shared" si="34"/>
        <v>0</v>
      </c>
      <c r="AP80" s="104">
        <f t="shared" si="34"/>
        <v>0</v>
      </c>
      <c r="AQ80" s="104">
        <f t="shared" si="34"/>
        <v>0</v>
      </c>
      <c r="AR80" s="104">
        <f t="shared" si="34"/>
        <v>0</v>
      </c>
      <c r="AS80" s="104">
        <f t="shared" si="34"/>
        <v>0</v>
      </c>
      <c r="AT80" s="104">
        <f t="shared" si="34"/>
        <v>0</v>
      </c>
    </row>
    <row r="81" spans="1:46" ht="30" hidden="1" customHeight="1" x14ac:dyDescent="0.25">
      <c r="A81" s="105"/>
      <c r="B81" s="106"/>
      <c r="C81" s="107"/>
      <c r="D81" s="108"/>
      <c r="E81" s="108"/>
      <c r="F81" s="113"/>
      <c r="G81" s="113"/>
      <c r="H81" s="111">
        <f t="shared" si="26"/>
        <v>0</v>
      </c>
      <c r="I81" s="112"/>
      <c r="J81" s="112"/>
      <c r="K81" s="112"/>
      <c r="L81" s="250"/>
      <c r="M81" s="251"/>
      <c r="N81" s="252"/>
      <c r="P81" s="249"/>
      <c r="Q81" s="104">
        <f t="shared" ref="Q81:AT81" si="35">IF(Q$32&lt;$I81,0,IF(Q$32=$I81,$H81,IF(Q$32&gt;((($J81-1)*$K81)+$I81),0,IF(ROUND((Q$32-$I81)/$K81,0)=ROUND((Q$32-$I81)/$K81,1),$H81,0))))</f>
        <v>0</v>
      </c>
      <c r="R81" s="104">
        <f t="shared" si="35"/>
        <v>0</v>
      </c>
      <c r="S81" s="104">
        <f t="shared" si="35"/>
        <v>0</v>
      </c>
      <c r="T81" s="104">
        <f t="shared" si="35"/>
        <v>0</v>
      </c>
      <c r="U81" s="104">
        <f t="shared" si="35"/>
        <v>0</v>
      </c>
      <c r="V81" s="104">
        <f t="shared" si="35"/>
        <v>0</v>
      </c>
      <c r="W81" s="104">
        <f t="shared" si="35"/>
        <v>0</v>
      </c>
      <c r="X81" s="104">
        <f t="shared" si="35"/>
        <v>0</v>
      </c>
      <c r="Y81" s="104">
        <f t="shared" si="35"/>
        <v>0</v>
      </c>
      <c r="Z81" s="104">
        <f t="shared" si="35"/>
        <v>0</v>
      </c>
      <c r="AA81" s="104">
        <f t="shared" si="35"/>
        <v>0</v>
      </c>
      <c r="AB81" s="104">
        <f t="shared" si="35"/>
        <v>0</v>
      </c>
      <c r="AC81" s="104">
        <f t="shared" si="35"/>
        <v>0</v>
      </c>
      <c r="AD81" s="104">
        <f t="shared" si="35"/>
        <v>0</v>
      </c>
      <c r="AE81" s="104">
        <f t="shared" si="35"/>
        <v>0</v>
      </c>
      <c r="AF81" s="104">
        <f t="shared" si="35"/>
        <v>0</v>
      </c>
      <c r="AG81" s="104">
        <f t="shared" si="35"/>
        <v>0</v>
      </c>
      <c r="AH81" s="104">
        <f t="shared" si="35"/>
        <v>0</v>
      </c>
      <c r="AI81" s="104">
        <f t="shared" si="35"/>
        <v>0</v>
      </c>
      <c r="AJ81" s="104">
        <f t="shared" si="35"/>
        <v>0</v>
      </c>
      <c r="AK81" s="104">
        <f t="shared" si="35"/>
        <v>0</v>
      </c>
      <c r="AL81" s="104">
        <f t="shared" si="35"/>
        <v>0</v>
      </c>
      <c r="AM81" s="104">
        <f t="shared" si="35"/>
        <v>0</v>
      </c>
      <c r="AN81" s="104">
        <f t="shared" si="35"/>
        <v>0</v>
      </c>
      <c r="AO81" s="104">
        <f t="shared" si="35"/>
        <v>0</v>
      </c>
      <c r="AP81" s="104">
        <f t="shared" si="35"/>
        <v>0</v>
      </c>
      <c r="AQ81" s="104">
        <f t="shared" si="35"/>
        <v>0</v>
      </c>
      <c r="AR81" s="104">
        <f t="shared" si="35"/>
        <v>0</v>
      </c>
      <c r="AS81" s="104">
        <f t="shared" si="35"/>
        <v>0</v>
      </c>
      <c r="AT81" s="104">
        <f t="shared" si="35"/>
        <v>0</v>
      </c>
    </row>
    <row r="82" spans="1:46" ht="30" hidden="1" customHeight="1" x14ac:dyDescent="0.25">
      <c r="A82" s="105"/>
      <c r="B82" s="106"/>
      <c r="C82" s="107"/>
      <c r="D82" s="108"/>
      <c r="E82" s="108"/>
      <c r="F82" s="113"/>
      <c r="G82" s="113"/>
      <c r="H82" s="111">
        <f t="shared" si="26"/>
        <v>0</v>
      </c>
      <c r="I82" s="112"/>
      <c r="J82" s="112"/>
      <c r="K82" s="112"/>
      <c r="L82" s="250"/>
      <c r="M82" s="251"/>
      <c r="N82" s="252"/>
      <c r="P82" s="249"/>
      <c r="Q82" s="104">
        <f t="shared" ref="Q82:AT82" si="36">IF(Q$32&lt;$I82,0,IF(Q$32=$I82,$H82,IF(Q$32&gt;((($J82-1)*$K82)+$I82),0,IF(ROUND((Q$32-$I82)/$K82,0)=ROUND((Q$32-$I82)/$K82,1),$H82,0))))</f>
        <v>0</v>
      </c>
      <c r="R82" s="104">
        <f t="shared" si="36"/>
        <v>0</v>
      </c>
      <c r="S82" s="104">
        <f t="shared" si="36"/>
        <v>0</v>
      </c>
      <c r="T82" s="104">
        <f t="shared" si="36"/>
        <v>0</v>
      </c>
      <c r="U82" s="104">
        <f t="shared" si="36"/>
        <v>0</v>
      </c>
      <c r="V82" s="104">
        <f t="shared" si="36"/>
        <v>0</v>
      </c>
      <c r="W82" s="104">
        <f t="shared" si="36"/>
        <v>0</v>
      </c>
      <c r="X82" s="104">
        <f t="shared" si="36"/>
        <v>0</v>
      </c>
      <c r="Y82" s="104">
        <f t="shared" si="36"/>
        <v>0</v>
      </c>
      <c r="Z82" s="104">
        <f t="shared" si="36"/>
        <v>0</v>
      </c>
      <c r="AA82" s="104">
        <f t="shared" si="36"/>
        <v>0</v>
      </c>
      <c r="AB82" s="104">
        <f t="shared" si="36"/>
        <v>0</v>
      </c>
      <c r="AC82" s="104">
        <f t="shared" si="36"/>
        <v>0</v>
      </c>
      <c r="AD82" s="104">
        <f t="shared" si="36"/>
        <v>0</v>
      </c>
      <c r="AE82" s="104">
        <f t="shared" si="36"/>
        <v>0</v>
      </c>
      <c r="AF82" s="104">
        <f t="shared" si="36"/>
        <v>0</v>
      </c>
      <c r="AG82" s="104">
        <f t="shared" si="36"/>
        <v>0</v>
      </c>
      <c r="AH82" s="104">
        <f t="shared" si="36"/>
        <v>0</v>
      </c>
      <c r="AI82" s="104">
        <f t="shared" si="36"/>
        <v>0</v>
      </c>
      <c r="AJ82" s="104">
        <f t="shared" si="36"/>
        <v>0</v>
      </c>
      <c r="AK82" s="104">
        <f t="shared" si="36"/>
        <v>0</v>
      </c>
      <c r="AL82" s="104">
        <f t="shared" si="36"/>
        <v>0</v>
      </c>
      <c r="AM82" s="104">
        <f t="shared" si="36"/>
        <v>0</v>
      </c>
      <c r="AN82" s="104">
        <f t="shared" si="36"/>
        <v>0</v>
      </c>
      <c r="AO82" s="104">
        <f t="shared" si="36"/>
        <v>0</v>
      </c>
      <c r="AP82" s="104">
        <f t="shared" si="36"/>
        <v>0</v>
      </c>
      <c r="AQ82" s="104">
        <f t="shared" si="36"/>
        <v>0</v>
      </c>
      <c r="AR82" s="104">
        <f t="shared" si="36"/>
        <v>0</v>
      </c>
      <c r="AS82" s="104">
        <f t="shared" si="36"/>
        <v>0</v>
      </c>
      <c r="AT82" s="104">
        <f t="shared" si="36"/>
        <v>0</v>
      </c>
    </row>
    <row r="83" spans="1:46" ht="30" hidden="1" customHeight="1" x14ac:dyDescent="0.25">
      <c r="A83" s="105"/>
      <c r="B83" s="106"/>
      <c r="C83" s="107"/>
      <c r="D83" s="108"/>
      <c r="E83" s="109"/>
      <c r="F83" s="113"/>
      <c r="G83" s="113"/>
      <c r="H83" s="111">
        <f t="shared" si="26"/>
        <v>0</v>
      </c>
      <c r="I83" s="112"/>
      <c r="J83" s="112"/>
      <c r="K83" s="112"/>
      <c r="L83" s="250"/>
      <c r="M83" s="251"/>
      <c r="N83" s="252"/>
      <c r="P83" s="249"/>
      <c r="Q83" s="104">
        <f t="shared" ref="Q83:AT83" si="37">IF(Q$32&lt;$I83,0,IF(Q$32=$I83,$H83,IF(Q$32&gt;((($J83-1)*$K83)+$I83),0,IF(ROUND((Q$32-$I83)/$K83,0)=ROUND((Q$32-$I83)/$K83,1),$H83,0))))</f>
        <v>0</v>
      </c>
      <c r="R83" s="104">
        <f t="shared" si="37"/>
        <v>0</v>
      </c>
      <c r="S83" s="104">
        <f t="shared" si="37"/>
        <v>0</v>
      </c>
      <c r="T83" s="104">
        <f t="shared" si="37"/>
        <v>0</v>
      </c>
      <c r="U83" s="104">
        <f t="shared" si="37"/>
        <v>0</v>
      </c>
      <c r="V83" s="104">
        <f t="shared" si="37"/>
        <v>0</v>
      </c>
      <c r="W83" s="104">
        <f t="shared" si="37"/>
        <v>0</v>
      </c>
      <c r="X83" s="104">
        <f t="shared" si="37"/>
        <v>0</v>
      </c>
      <c r="Y83" s="104">
        <f t="shared" si="37"/>
        <v>0</v>
      </c>
      <c r="Z83" s="104">
        <f t="shared" si="37"/>
        <v>0</v>
      </c>
      <c r="AA83" s="104">
        <f t="shared" si="37"/>
        <v>0</v>
      </c>
      <c r="AB83" s="104">
        <f t="shared" si="37"/>
        <v>0</v>
      </c>
      <c r="AC83" s="104">
        <f t="shared" si="37"/>
        <v>0</v>
      </c>
      <c r="AD83" s="104">
        <f t="shared" si="37"/>
        <v>0</v>
      </c>
      <c r="AE83" s="104">
        <f t="shared" si="37"/>
        <v>0</v>
      </c>
      <c r="AF83" s="104">
        <f t="shared" si="37"/>
        <v>0</v>
      </c>
      <c r="AG83" s="104">
        <f t="shared" si="37"/>
        <v>0</v>
      </c>
      <c r="AH83" s="104">
        <f t="shared" si="37"/>
        <v>0</v>
      </c>
      <c r="AI83" s="104">
        <f t="shared" si="37"/>
        <v>0</v>
      </c>
      <c r="AJ83" s="104">
        <f t="shared" si="37"/>
        <v>0</v>
      </c>
      <c r="AK83" s="104">
        <f t="shared" si="37"/>
        <v>0</v>
      </c>
      <c r="AL83" s="104">
        <f t="shared" si="37"/>
        <v>0</v>
      </c>
      <c r="AM83" s="104">
        <f t="shared" si="37"/>
        <v>0</v>
      </c>
      <c r="AN83" s="104">
        <f t="shared" si="37"/>
        <v>0</v>
      </c>
      <c r="AO83" s="104">
        <f t="shared" si="37"/>
        <v>0</v>
      </c>
      <c r="AP83" s="104">
        <f t="shared" si="37"/>
        <v>0</v>
      </c>
      <c r="AQ83" s="104">
        <f t="shared" si="37"/>
        <v>0</v>
      </c>
      <c r="AR83" s="104">
        <f t="shared" si="37"/>
        <v>0</v>
      </c>
      <c r="AS83" s="104">
        <f t="shared" si="37"/>
        <v>0</v>
      </c>
      <c r="AT83" s="104">
        <f t="shared" si="37"/>
        <v>0</v>
      </c>
    </row>
    <row r="84" spans="1:46" ht="30" hidden="1" customHeight="1" x14ac:dyDescent="0.25">
      <c r="A84" s="105"/>
      <c r="B84" s="106"/>
      <c r="C84" s="107"/>
      <c r="D84" s="108"/>
      <c r="E84" s="108"/>
      <c r="F84" s="113"/>
      <c r="G84" s="113"/>
      <c r="H84" s="111">
        <f t="shared" si="26"/>
        <v>0</v>
      </c>
      <c r="I84" s="112"/>
      <c r="J84" s="112"/>
      <c r="K84" s="112"/>
      <c r="L84" s="250"/>
      <c r="M84" s="251"/>
      <c r="N84" s="252"/>
      <c r="P84" s="249"/>
      <c r="Q84" s="104">
        <f t="shared" ref="Q84:AT84" si="38">IF(Q$32&lt;$I84,0,IF(Q$32=$I84,$H84,IF(Q$32&gt;((($J84-1)*$K84)+$I84),0,IF(ROUND((Q$32-$I84)/$K84,0)=ROUND((Q$32-$I84)/$K84,1),$H84,0))))</f>
        <v>0</v>
      </c>
      <c r="R84" s="104">
        <f t="shared" si="38"/>
        <v>0</v>
      </c>
      <c r="S84" s="104">
        <f t="shared" si="38"/>
        <v>0</v>
      </c>
      <c r="T84" s="104">
        <f t="shared" si="38"/>
        <v>0</v>
      </c>
      <c r="U84" s="104">
        <f t="shared" si="38"/>
        <v>0</v>
      </c>
      <c r="V84" s="104">
        <f t="shared" si="38"/>
        <v>0</v>
      </c>
      <c r="W84" s="104">
        <f t="shared" si="38"/>
        <v>0</v>
      </c>
      <c r="X84" s="104">
        <f t="shared" si="38"/>
        <v>0</v>
      </c>
      <c r="Y84" s="104">
        <f t="shared" si="38"/>
        <v>0</v>
      </c>
      <c r="Z84" s="104">
        <f t="shared" si="38"/>
        <v>0</v>
      </c>
      <c r="AA84" s="104">
        <f t="shared" si="38"/>
        <v>0</v>
      </c>
      <c r="AB84" s="104">
        <f t="shared" si="38"/>
        <v>0</v>
      </c>
      <c r="AC84" s="104">
        <f t="shared" si="38"/>
        <v>0</v>
      </c>
      <c r="AD84" s="104">
        <f t="shared" si="38"/>
        <v>0</v>
      </c>
      <c r="AE84" s="104">
        <f t="shared" si="38"/>
        <v>0</v>
      </c>
      <c r="AF84" s="104">
        <f t="shared" si="38"/>
        <v>0</v>
      </c>
      <c r="AG84" s="104">
        <f t="shared" si="38"/>
        <v>0</v>
      </c>
      <c r="AH84" s="104">
        <f t="shared" si="38"/>
        <v>0</v>
      </c>
      <c r="AI84" s="104">
        <f t="shared" si="38"/>
        <v>0</v>
      </c>
      <c r="AJ84" s="104">
        <f t="shared" si="38"/>
        <v>0</v>
      </c>
      <c r="AK84" s="104">
        <f t="shared" si="38"/>
        <v>0</v>
      </c>
      <c r="AL84" s="104">
        <f t="shared" si="38"/>
        <v>0</v>
      </c>
      <c r="AM84" s="104">
        <f t="shared" si="38"/>
        <v>0</v>
      </c>
      <c r="AN84" s="104">
        <f t="shared" si="38"/>
        <v>0</v>
      </c>
      <c r="AO84" s="104">
        <f t="shared" si="38"/>
        <v>0</v>
      </c>
      <c r="AP84" s="104">
        <f t="shared" si="38"/>
        <v>0</v>
      </c>
      <c r="AQ84" s="104">
        <f t="shared" si="38"/>
        <v>0</v>
      </c>
      <c r="AR84" s="104">
        <f t="shared" si="38"/>
        <v>0</v>
      </c>
      <c r="AS84" s="104">
        <f t="shared" si="38"/>
        <v>0</v>
      </c>
      <c r="AT84" s="104">
        <f t="shared" si="38"/>
        <v>0</v>
      </c>
    </row>
    <row r="85" spans="1:46" ht="30" hidden="1" customHeight="1" x14ac:dyDescent="0.25">
      <c r="A85" s="117"/>
      <c r="B85" s="118"/>
      <c r="C85" s="119"/>
      <c r="D85" s="120"/>
      <c r="E85" s="120"/>
      <c r="F85" s="121"/>
      <c r="G85" s="121"/>
      <c r="H85" s="122">
        <f t="shared" si="26"/>
        <v>0</v>
      </c>
      <c r="I85" s="123"/>
      <c r="J85" s="123"/>
      <c r="K85" s="123"/>
      <c r="L85" s="253"/>
      <c r="M85" s="254"/>
      <c r="N85" s="255"/>
      <c r="P85" s="249"/>
      <c r="Q85" s="104">
        <f t="shared" ref="Q85:AT85" si="39">IF(Q$32&lt;$I85,0,IF(Q$32=$I85,$H85,IF(Q$32&gt;((($J85-1)*$K85)+$I85),0,IF(ROUND((Q$32-$I85)/$K85,0)=ROUND((Q$32-$I85)/$K85,1),$H85,0))))</f>
        <v>0</v>
      </c>
      <c r="R85" s="104">
        <f t="shared" si="39"/>
        <v>0</v>
      </c>
      <c r="S85" s="104">
        <f t="shared" si="39"/>
        <v>0</v>
      </c>
      <c r="T85" s="104">
        <f t="shared" si="39"/>
        <v>0</v>
      </c>
      <c r="U85" s="104">
        <f t="shared" si="39"/>
        <v>0</v>
      </c>
      <c r="V85" s="104">
        <f t="shared" si="39"/>
        <v>0</v>
      </c>
      <c r="W85" s="104">
        <f t="shared" si="39"/>
        <v>0</v>
      </c>
      <c r="X85" s="104">
        <f t="shared" si="39"/>
        <v>0</v>
      </c>
      <c r="Y85" s="104">
        <f t="shared" si="39"/>
        <v>0</v>
      </c>
      <c r="Z85" s="104">
        <f t="shared" si="39"/>
        <v>0</v>
      </c>
      <c r="AA85" s="104">
        <f t="shared" si="39"/>
        <v>0</v>
      </c>
      <c r="AB85" s="104">
        <f t="shared" si="39"/>
        <v>0</v>
      </c>
      <c r="AC85" s="104">
        <f t="shared" si="39"/>
        <v>0</v>
      </c>
      <c r="AD85" s="104">
        <f t="shared" si="39"/>
        <v>0</v>
      </c>
      <c r="AE85" s="104">
        <f t="shared" si="39"/>
        <v>0</v>
      </c>
      <c r="AF85" s="104">
        <f t="shared" si="39"/>
        <v>0</v>
      </c>
      <c r="AG85" s="104">
        <f t="shared" si="39"/>
        <v>0</v>
      </c>
      <c r="AH85" s="104">
        <f t="shared" si="39"/>
        <v>0</v>
      </c>
      <c r="AI85" s="104">
        <f t="shared" si="39"/>
        <v>0</v>
      </c>
      <c r="AJ85" s="104">
        <f t="shared" si="39"/>
        <v>0</v>
      </c>
      <c r="AK85" s="104">
        <f t="shared" si="39"/>
        <v>0</v>
      </c>
      <c r="AL85" s="104">
        <f t="shared" si="39"/>
        <v>0</v>
      </c>
      <c r="AM85" s="104">
        <f t="shared" si="39"/>
        <v>0</v>
      </c>
      <c r="AN85" s="104">
        <f t="shared" si="39"/>
        <v>0</v>
      </c>
      <c r="AO85" s="104">
        <f t="shared" si="39"/>
        <v>0</v>
      </c>
      <c r="AP85" s="104">
        <f t="shared" si="39"/>
        <v>0</v>
      </c>
      <c r="AQ85" s="104">
        <f t="shared" si="39"/>
        <v>0</v>
      </c>
      <c r="AR85" s="104">
        <f t="shared" si="39"/>
        <v>0</v>
      </c>
      <c r="AS85" s="104">
        <f t="shared" si="39"/>
        <v>0</v>
      </c>
      <c r="AT85" s="104">
        <f t="shared" si="39"/>
        <v>0</v>
      </c>
    </row>
    <row r="86" spans="1:46" ht="30" customHeight="1" x14ac:dyDescent="0.25">
      <c r="P86" s="124" t="s">
        <v>53</v>
      </c>
      <c r="Q86" s="103">
        <f t="shared" ref="Q86:AT86" si="40">SUM(Q70:Q85)</f>
        <v>230100</v>
      </c>
      <c r="R86" s="103">
        <f t="shared" si="40"/>
        <v>191100</v>
      </c>
      <c r="S86" s="103">
        <f t="shared" si="40"/>
        <v>191100</v>
      </c>
      <c r="T86" s="103">
        <f t="shared" si="40"/>
        <v>191100</v>
      </c>
      <c r="U86" s="103">
        <f t="shared" si="40"/>
        <v>191100</v>
      </c>
      <c r="V86" s="103">
        <f t="shared" si="40"/>
        <v>191100</v>
      </c>
      <c r="W86" s="103">
        <f t="shared" si="40"/>
        <v>191100</v>
      </c>
      <c r="X86" s="103">
        <f t="shared" si="40"/>
        <v>191100</v>
      </c>
      <c r="Y86" s="103">
        <f t="shared" si="40"/>
        <v>191100</v>
      </c>
      <c r="Z86" s="103">
        <f t="shared" si="40"/>
        <v>191100</v>
      </c>
      <c r="AA86" s="103">
        <f t="shared" si="40"/>
        <v>0</v>
      </c>
      <c r="AB86" s="103">
        <f t="shared" si="40"/>
        <v>0</v>
      </c>
      <c r="AC86" s="103">
        <f t="shared" si="40"/>
        <v>0</v>
      </c>
      <c r="AD86" s="103">
        <f t="shared" si="40"/>
        <v>0</v>
      </c>
      <c r="AE86" s="103">
        <f t="shared" si="40"/>
        <v>0</v>
      </c>
      <c r="AF86" s="103">
        <f t="shared" si="40"/>
        <v>0</v>
      </c>
      <c r="AG86" s="103">
        <f t="shared" si="40"/>
        <v>0</v>
      </c>
      <c r="AH86" s="103">
        <f t="shared" si="40"/>
        <v>0</v>
      </c>
      <c r="AI86" s="103">
        <f t="shared" si="40"/>
        <v>0</v>
      </c>
      <c r="AJ86" s="103">
        <f t="shared" si="40"/>
        <v>0</v>
      </c>
      <c r="AK86" s="103">
        <f t="shared" si="40"/>
        <v>0</v>
      </c>
      <c r="AL86" s="103">
        <f t="shared" si="40"/>
        <v>0</v>
      </c>
      <c r="AM86" s="103">
        <f t="shared" si="40"/>
        <v>0</v>
      </c>
      <c r="AN86" s="103">
        <f t="shared" si="40"/>
        <v>0</v>
      </c>
      <c r="AO86" s="103">
        <f t="shared" si="40"/>
        <v>0</v>
      </c>
      <c r="AP86" s="103">
        <f t="shared" si="40"/>
        <v>0</v>
      </c>
      <c r="AQ86" s="103">
        <f t="shared" si="40"/>
        <v>0</v>
      </c>
      <c r="AR86" s="103">
        <f t="shared" si="40"/>
        <v>0</v>
      </c>
      <c r="AS86" s="104">
        <f t="shared" si="40"/>
        <v>0</v>
      </c>
      <c r="AT86" s="104">
        <f t="shared" si="40"/>
        <v>0</v>
      </c>
    </row>
    <row r="87" spans="1:4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row>
    <row r="88" spans="1:46" ht="15" customHeight="1" x14ac:dyDescent="0.25">
      <c r="A88" s="269" t="s">
        <v>27</v>
      </c>
      <c r="B88" s="268"/>
      <c r="C88" s="268"/>
      <c r="D88" s="268"/>
      <c r="E88" s="268"/>
      <c r="F88" s="268"/>
      <c r="G88" s="268"/>
      <c r="H88" s="268"/>
      <c r="I88" s="268"/>
      <c r="J88" s="268"/>
      <c r="K88" s="268"/>
      <c r="L88" s="28"/>
      <c r="M88" s="29"/>
      <c r="N88" s="29"/>
      <c r="O88" s="29"/>
      <c r="P88" s="30"/>
      <c r="Q88" s="30"/>
      <c r="R88" s="30"/>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row>
    <row r="89" spans="1:46" ht="15" customHeight="1" x14ac:dyDescent="0.25">
      <c r="A89" s="32"/>
      <c r="B89" s="33"/>
      <c r="C89" s="33"/>
      <c r="D89" s="33"/>
      <c r="E89" s="33"/>
      <c r="F89" s="33"/>
      <c r="G89" s="34"/>
      <c r="H89" s="33"/>
      <c r="I89" s="33"/>
      <c r="J89" s="33"/>
      <c r="K89" s="33"/>
      <c r="L89" s="33"/>
      <c r="M89" s="33"/>
      <c r="N89" s="33"/>
      <c r="O89" s="33"/>
      <c r="P89" s="35"/>
      <c r="Q89" s="35"/>
      <c r="R89" s="35"/>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row>
    <row r="90" spans="1:46" ht="15" customHeight="1" x14ac:dyDescent="0.25">
      <c r="A90" s="37"/>
      <c r="B90" s="38"/>
      <c r="C90" s="38"/>
      <c r="D90" s="38"/>
      <c r="E90" s="38"/>
      <c r="F90" s="38"/>
      <c r="G90" s="39"/>
      <c r="H90" s="38"/>
      <c r="I90" s="38"/>
      <c r="J90" s="40"/>
      <c r="K90" s="10"/>
      <c r="L90" s="10"/>
      <c r="M90" s="10"/>
      <c r="N90" s="10"/>
      <c r="O90" s="10"/>
      <c r="P90" s="6"/>
      <c r="Q90" s="6"/>
      <c r="R90" s="6"/>
    </row>
    <row r="91" spans="1:46" ht="15" customHeight="1" x14ac:dyDescent="0.25">
      <c r="A91" s="7" t="s">
        <v>28</v>
      </c>
      <c r="B91" s="139"/>
      <c r="C91" s="42"/>
      <c r="D91" s="42"/>
      <c r="E91" s="42"/>
      <c r="F91" s="42"/>
      <c r="G91" s="43"/>
      <c r="H91" s="42"/>
      <c r="I91" s="42"/>
      <c r="J91" s="9"/>
      <c r="K91" s="10"/>
      <c r="L91" s="10"/>
      <c r="M91" s="10"/>
      <c r="N91" s="10"/>
      <c r="O91" s="10"/>
      <c r="P91" s="6"/>
      <c r="Q91" s="6"/>
      <c r="R91" s="6"/>
    </row>
    <row r="92" spans="1:46" ht="14.25" customHeight="1" x14ac:dyDescent="0.25">
      <c r="A92" s="7" t="s">
        <v>30</v>
      </c>
      <c r="B92" s="139"/>
      <c r="C92" s="45"/>
      <c r="D92" s="45"/>
      <c r="E92" s="45"/>
      <c r="F92" s="46"/>
      <c r="G92" s="45"/>
      <c r="H92" s="46"/>
      <c r="I92" s="45"/>
      <c r="J92" s="47"/>
      <c r="K92" s="48"/>
    </row>
    <row r="93" spans="1:46" ht="14.25" customHeight="1" x14ac:dyDescent="0.25">
      <c r="A93" s="7"/>
      <c r="B93" s="46"/>
      <c r="C93" s="46"/>
      <c r="D93" s="45"/>
      <c r="E93" s="46"/>
      <c r="F93" s="46"/>
      <c r="G93" s="46"/>
      <c r="H93" s="46"/>
      <c r="I93" s="46"/>
      <c r="J93" s="49"/>
      <c r="K93" s="50"/>
    </row>
    <row r="94" spans="1:46" x14ac:dyDescent="0.25">
      <c r="A94" s="51" t="s">
        <v>32</v>
      </c>
      <c r="B94" s="279" t="s">
        <v>716</v>
      </c>
      <c r="C94" s="251"/>
      <c r="D94" s="251"/>
      <c r="E94" s="251"/>
      <c r="F94" s="251"/>
      <c r="G94" s="251"/>
      <c r="H94" s="251"/>
      <c r="I94" s="257"/>
      <c r="J94" s="52"/>
      <c r="L94" s="271" t="s">
        <v>33</v>
      </c>
      <c r="M94" s="272"/>
    </row>
    <row r="95" spans="1:46" ht="15.75" customHeight="1" x14ac:dyDescent="0.25">
      <c r="A95" s="53" t="s">
        <v>34</v>
      </c>
      <c r="B95" s="273" t="s">
        <v>717</v>
      </c>
      <c r="C95" s="274"/>
      <c r="D95" s="274"/>
      <c r="E95" s="274"/>
      <c r="F95" s="274"/>
      <c r="G95" s="274"/>
      <c r="H95" s="274"/>
      <c r="I95" s="274"/>
      <c r="J95" s="52"/>
      <c r="L95" s="54" t="s">
        <v>25</v>
      </c>
      <c r="M95" s="55" t="s">
        <v>26</v>
      </c>
    </row>
    <row r="96" spans="1:46" x14ac:dyDescent="0.25">
      <c r="A96" s="53" t="s">
        <v>35</v>
      </c>
      <c r="B96" s="296" t="s">
        <v>718</v>
      </c>
      <c r="C96" s="268"/>
      <c r="D96" s="268"/>
      <c r="E96" s="268"/>
      <c r="F96" s="268"/>
      <c r="G96" s="268"/>
      <c r="H96" s="268"/>
      <c r="I96" s="268"/>
      <c r="J96" s="52"/>
      <c r="L96" s="56">
        <f>$L$10</f>
        <v>0</v>
      </c>
      <c r="M96" s="57">
        <f t="array" ref="M96">NPV(L96,Q123:AT123)</f>
        <v>30207000</v>
      </c>
      <c r="O96" s="58"/>
    </row>
    <row r="97" spans="1:46" ht="15.75" customHeight="1" x14ac:dyDescent="0.25">
      <c r="A97" s="53" t="s">
        <v>36</v>
      </c>
      <c r="B97" s="277" t="s">
        <v>719</v>
      </c>
      <c r="C97" s="268"/>
      <c r="D97" s="268"/>
      <c r="E97" s="268"/>
      <c r="F97" s="268"/>
      <c r="G97" s="268"/>
      <c r="H97" s="268"/>
      <c r="I97" s="268"/>
      <c r="J97" s="52"/>
      <c r="L97" s="56">
        <f>$L$11</f>
        <v>0.03</v>
      </c>
      <c r="M97" s="57">
        <f t="array" ref="M97">NPV(L97,Q123:AT123)</f>
        <v>20554091.017288681</v>
      </c>
    </row>
    <row r="98" spans="1:46" ht="14.25" customHeight="1" x14ac:dyDescent="0.25">
      <c r="A98" s="59"/>
      <c r="B98" s="60"/>
      <c r="C98" s="60"/>
      <c r="D98" s="60"/>
      <c r="E98" s="60"/>
      <c r="F98" s="61"/>
      <c r="G98" s="62"/>
      <c r="H98" s="63"/>
      <c r="I98" s="63"/>
      <c r="J98" s="64"/>
      <c r="L98" s="65">
        <f>$L$12</f>
        <v>7.0000000000000007E-2</v>
      </c>
      <c r="M98" s="66">
        <f t="array" ref="M98">NPV(L98,Q123:AT123)</f>
        <v>13489900.73184113</v>
      </c>
    </row>
    <row r="99" spans="1:46" ht="14.25" customHeight="1" x14ac:dyDescent="0.25">
      <c r="A99" s="67"/>
      <c r="B99" s="48"/>
      <c r="C99" s="48"/>
      <c r="D99" s="48"/>
      <c r="E99" s="48"/>
      <c r="F99" s="50"/>
      <c r="G99" s="68"/>
    </row>
    <row r="100" spans="1:46" ht="14.25" customHeight="1" x14ac:dyDescent="0.25">
      <c r="A100" s="67"/>
      <c r="B100" s="48"/>
      <c r="C100" s="48"/>
      <c r="D100" s="48"/>
      <c r="E100" s="48"/>
      <c r="F100" s="50"/>
      <c r="G100" s="68"/>
      <c r="H100" s="69"/>
      <c r="I100" s="70"/>
      <c r="J100" s="71"/>
      <c r="K100" s="71"/>
    </row>
    <row r="101" spans="1:46" ht="15.75" customHeight="1" x14ac:dyDescent="0.25">
      <c r="A101" s="72" t="s">
        <v>37</v>
      </c>
      <c r="B101" s="73">
        <v>0.6</v>
      </c>
      <c r="C101" s="143" t="s">
        <v>720</v>
      </c>
      <c r="D101" s="74"/>
      <c r="E101" s="74"/>
      <c r="F101" s="75"/>
      <c r="H101" s="69"/>
      <c r="I101" s="70"/>
      <c r="J101" s="71"/>
      <c r="K101" s="71"/>
    </row>
    <row r="102" spans="1:46" ht="15" customHeight="1" x14ac:dyDescent="0.25">
      <c r="A102" s="76" t="s">
        <v>39</v>
      </c>
      <c r="B102" s="77">
        <v>0.9</v>
      </c>
      <c r="C102" s="144" t="s">
        <v>721</v>
      </c>
      <c r="D102" s="44"/>
      <c r="E102" s="44"/>
      <c r="F102" s="78"/>
      <c r="H102" s="69"/>
      <c r="I102" s="79"/>
      <c r="J102" s="58"/>
      <c r="K102" s="58"/>
      <c r="L102" s="80"/>
      <c r="M102" s="80"/>
      <c r="N102" s="80"/>
      <c r="O102" s="80"/>
    </row>
    <row r="103" spans="1:46" ht="14.25" customHeight="1" x14ac:dyDescent="0.25">
      <c r="A103" s="81" t="s">
        <v>41</v>
      </c>
      <c r="B103" s="82">
        <f>B101*B102</f>
        <v>0.54</v>
      </c>
      <c r="C103" s="83"/>
      <c r="D103" s="84"/>
      <c r="E103" s="84"/>
      <c r="F103" s="64"/>
      <c r="H103" s="69"/>
      <c r="I103" s="85"/>
      <c r="J103" s="86"/>
      <c r="K103" s="86"/>
    </row>
    <row r="104" spans="1:46" ht="14.25" customHeight="1" x14ac:dyDescent="0.25">
      <c r="H104" s="69"/>
      <c r="I104" s="85"/>
      <c r="J104" s="86"/>
      <c r="K104" s="86"/>
      <c r="L104" s="87"/>
      <c r="P104" s="88" t="s">
        <v>42</v>
      </c>
    </row>
    <row r="105" spans="1:46" ht="14.25" customHeight="1" x14ac:dyDescent="0.25">
      <c r="C105" s="33"/>
      <c r="D105" s="89"/>
      <c r="E105" s="89"/>
      <c r="L105" s="87"/>
      <c r="P105" s="88"/>
      <c r="Q105" s="267" t="s">
        <v>43</v>
      </c>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row>
    <row r="106" spans="1:46" ht="14.25" customHeight="1" x14ac:dyDescent="0.25">
      <c r="A106" s="90" t="s">
        <v>44</v>
      </c>
      <c r="B106" s="91" t="s">
        <v>45</v>
      </c>
      <c r="C106" s="91" t="s">
        <v>16</v>
      </c>
      <c r="D106" s="92" t="s">
        <v>17</v>
      </c>
      <c r="E106" s="92" t="s">
        <v>46</v>
      </c>
      <c r="F106" s="91" t="s">
        <v>47</v>
      </c>
      <c r="G106" s="91" t="s">
        <v>48</v>
      </c>
      <c r="H106" s="93" t="s">
        <v>18</v>
      </c>
      <c r="I106" s="92" t="s">
        <v>19</v>
      </c>
      <c r="J106" s="92" t="s">
        <v>49</v>
      </c>
      <c r="K106" s="92" t="s">
        <v>50</v>
      </c>
      <c r="L106" s="259" t="s">
        <v>20</v>
      </c>
      <c r="M106" s="260"/>
      <c r="N106" s="261"/>
      <c r="Q106" s="94">
        <v>1</v>
      </c>
      <c r="R106" s="94">
        <v>2</v>
      </c>
      <c r="S106" s="94">
        <v>3</v>
      </c>
      <c r="T106" s="94">
        <v>4</v>
      </c>
      <c r="U106" s="94">
        <v>5</v>
      </c>
      <c r="V106" s="94">
        <v>6</v>
      </c>
      <c r="W106" s="94">
        <v>7</v>
      </c>
      <c r="X106" s="94">
        <v>8</v>
      </c>
      <c r="Y106" s="94">
        <v>9</v>
      </c>
      <c r="Z106" s="94">
        <v>10</v>
      </c>
      <c r="AA106" s="94">
        <v>11</v>
      </c>
      <c r="AB106" s="94">
        <v>12</v>
      </c>
      <c r="AC106" s="94">
        <v>13</v>
      </c>
      <c r="AD106" s="94">
        <v>14</v>
      </c>
      <c r="AE106" s="94">
        <v>15</v>
      </c>
      <c r="AF106" s="94">
        <v>16</v>
      </c>
      <c r="AG106" s="94">
        <v>17</v>
      </c>
      <c r="AH106" s="94">
        <v>18</v>
      </c>
      <c r="AI106" s="94">
        <v>19</v>
      </c>
      <c r="AJ106" s="94">
        <v>20</v>
      </c>
      <c r="AK106" s="94">
        <v>21</v>
      </c>
      <c r="AL106" s="94">
        <v>22</v>
      </c>
      <c r="AM106" s="94">
        <v>23</v>
      </c>
      <c r="AN106" s="94">
        <v>24</v>
      </c>
      <c r="AO106" s="94">
        <v>25</v>
      </c>
      <c r="AP106" s="94">
        <v>26</v>
      </c>
      <c r="AQ106" s="94">
        <v>27</v>
      </c>
      <c r="AR106" s="94">
        <v>28</v>
      </c>
      <c r="AS106" s="94">
        <v>29</v>
      </c>
      <c r="AT106" s="94">
        <v>30</v>
      </c>
    </row>
    <row r="107" spans="1:46" x14ac:dyDescent="0.25">
      <c r="A107" s="95" t="s">
        <v>0</v>
      </c>
      <c r="B107" s="96" t="s">
        <v>706</v>
      </c>
      <c r="C107" s="97" t="s">
        <v>141</v>
      </c>
      <c r="D107" s="98">
        <v>3</v>
      </c>
      <c r="E107" s="99">
        <v>65000</v>
      </c>
      <c r="F107" s="100"/>
      <c r="G107" s="100"/>
      <c r="H107" s="111">
        <f t="shared" ref="H107:H108" si="41">(D107*E107)*1.2</f>
        <v>234000</v>
      </c>
      <c r="I107" s="102">
        <v>1</v>
      </c>
      <c r="J107" s="141">
        <v>27</v>
      </c>
      <c r="K107" s="102">
        <v>1</v>
      </c>
      <c r="L107" s="286" t="s">
        <v>722</v>
      </c>
      <c r="M107" s="263"/>
      <c r="N107" s="258"/>
      <c r="P107" s="248" t="s">
        <v>51</v>
      </c>
      <c r="Q107" s="103">
        <f t="shared" ref="Q107:AT107" si="42">IF(Q$32&lt;$I107,0,IF(Q$32=$I107,$H107,IF(Q$32&gt;((($J107-1)*$K107)+$I107),0,IF(ROUND((Q$32-$I107)/$K107,0)=ROUND((Q$32-$I107)/$K107,1),$H107,0))))</f>
        <v>234000</v>
      </c>
      <c r="R107" s="103">
        <f t="shared" si="42"/>
        <v>234000</v>
      </c>
      <c r="S107" s="103">
        <f t="shared" si="42"/>
        <v>234000</v>
      </c>
      <c r="T107" s="103">
        <f t="shared" si="42"/>
        <v>234000</v>
      </c>
      <c r="U107" s="103">
        <f t="shared" si="42"/>
        <v>234000</v>
      </c>
      <c r="V107" s="103">
        <f t="shared" si="42"/>
        <v>234000</v>
      </c>
      <c r="W107" s="103">
        <f t="shared" si="42"/>
        <v>234000</v>
      </c>
      <c r="X107" s="103">
        <f t="shared" si="42"/>
        <v>234000</v>
      </c>
      <c r="Y107" s="103">
        <f t="shared" si="42"/>
        <v>234000</v>
      </c>
      <c r="Z107" s="103">
        <f t="shared" si="42"/>
        <v>234000</v>
      </c>
      <c r="AA107" s="103">
        <f t="shared" si="42"/>
        <v>234000</v>
      </c>
      <c r="AB107" s="103">
        <f t="shared" si="42"/>
        <v>234000</v>
      </c>
      <c r="AC107" s="103">
        <f t="shared" si="42"/>
        <v>234000</v>
      </c>
      <c r="AD107" s="103">
        <f t="shared" si="42"/>
        <v>234000</v>
      </c>
      <c r="AE107" s="103">
        <f t="shared" si="42"/>
        <v>234000</v>
      </c>
      <c r="AF107" s="103">
        <f t="shared" si="42"/>
        <v>234000</v>
      </c>
      <c r="AG107" s="103">
        <f t="shared" si="42"/>
        <v>234000</v>
      </c>
      <c r="AH107" s="103">
        <f t="shared" si="42"/>
        <v>234000</v>
      </c>
      <c r="AI107" s="103">
        <f t="shared" si="42"/>
        <v>234000</v>
      </c>
      <c r="AJ107" s="103">
        <f t="shared" si="42"/>
        <v>234000</v>
      </c>
      <c r="AK107" s="103">
        <f t="shared" si="42"/>
        <v>234000</v>
      </c>
      <c r="AL107" s="103">
        <f t="shared" si="42"/>
        <v>234000</v>
      </c>
      <c r="AM107" s="103">
        <f t="shared" si="42"/>
        <v>234000</v>
      </c>
      <c r="AN107" s="103">
        <f t="shared" si="42"/>
        <v>234000</v>
      </c>
      <c r="AO107" s="103">
        <f t="shared" si="42"/>
        <v>234000</v>
      </c>
      <c r="AP107" s="103">
        <f t="shared" si="42"/>
        <v>234000</v>
      </c>
      <c r="AQ107" s="103">
        <f t="shared" si="42"/>
        <v>234000</v>
      </c>
      <c r="AR107" s="103">
        <f t="shared" si="42"/>
        <v>0</v>
      </c>
      <c r="AS107" s="104">
        <f t="shared" si="42"/>
        <v>0</v>
      </c>
      <c r="AT107" s="104">
        <f t="shared" si="42"/>
        <v>0</v>
      </c>
    </row>
    <row r="108" spans="1:46" ht="30" customHeight="1" x14ac:dyDescent="0.25">
      <c r="A108" s="105" t="s">
        <v>0</v>
      </c>
      <c r="B108" s="106" t="s">
        <v>52</v>
      </c>
      <c r="C108" s="107" t="s">
        <v>141</v>
      </c>
      <c r="D108" s="108">
        <v>3</v>
      </c>
      <c r="E108" s="109">
        <v>45000</v>
      </c>
      <c r="F108" s="110"/>
      <c r="G108" s="110"/>
      <c r="H108" s="111">
        <f t="shared" si="41"/>
        <v>162000</v>
      </c>
      <c r="I108" s="112">
        <v>1</v>
      </c>
      <c r="J108" s="142">
        <v>27</v>
      </c>
      <c r="K108" s="112">
        <v>1</v>
      </c>
      <c r="L108" s="250" t="s">
        <v>723</v>
      </c>
      <c r="M108" s="251"/>
      <c r="N108" s="252"/>
      <c r="P108" s="249"/>
      <c r="Q108" s="103">
        <f t="shared" ref="Q108:AT108" si="43">IF(Q$32&lt;$I108,0,IF(Q$32=$I108,$H108,IF(Q$32&gt;((($J108-1)*$K108)+$I108),0,IF(ROUND((Q$32-$I108)/$K108,0)=ROUND((Q$32-$I108)/$K108,1),$H108,0))))</f>
        <v>162000</v>
      </c>
      <c r="R108" s="103">
        <f t="shared" si="43"/>
        <v>162000</v>
      </c>
      <c r="S108" s="103">
        <f t="shared" si="43"/>
        <v>162000</v>
      </c>
      <c r="T108" s="103">
        <f t="shared" si="43"/>
        <v>162000</v>
      </c>
      <c r="U108" s="103">
        <f t="shared" si="43"/>
        <v>162000</v>
      </c>
      <c r="V108" s="103">
        <f t="shared" si="43"/>
        <v>162000</v>
      </c>
      <c r="W108" s="103">
        <f t="shared" si="43"/>
        <v>162000</v>
      </c>
      <c r="X108" s="103">
        <f t="shared" si="43"/>
        <v>162000</v>
      </c>
      <c r="Y108" s="103">
        <f t="shared" si="43"/>
        <v>162000</v>
      </c>
      <c r="Z108" s="103">
        <f t="shared" si="43"/>
        <v>162000</v>
      </c>
      <c r="AA108" s="103">
        <f t="shared" si="43"/>
        <v>162000</v>
      </c>
      <c r="AB108" s="103">
        <f t="shared" si="43"/>
        <v>162000</v>
      </c>
      <c r="AC108" s="103">
        <f t="shared" si="43"/>
        <v>162000</v>
      </c>
      <c r="AD108" s="103">
        <f t="shared" si="43"/>
        <v>162000</v>
      </c>
      <c r="AE108" s="103">
        <f t="shared" si="43"/>
        <v>162000</v>
      </c>
      <c r="AF108" s="103">
        <f t="shared" si="43"/>
        <v>162000</v>
      </c>
      <c r="AG108" s="103">
        <f t="shared" si="43"/>
        <v>162000</v>
      </c>
      <c r="AH108" s="103">
        <f t="shared" si="43"/>
        <v>162000</v>
      </c>
      <c r="AI108" s="103">
        <f t="shared" si="43"/>
        <v>162000</v>
      </c>
      <c r="AJ108" s="103">
        <f t="shared" si="43"/>
        <v>162000</v>
      </c>
      <c r="AK108" s="103">
        <f t="shared" si="43"/>
        <v>162000</v>
      </c>
      <c r="AL108" s="103">
        <f t="shared" si="43"/>
        <v>162000</v>
      </c>
      <c r="AM108" s="103">
        <f t="shared" si="43"/>
        <v>162000</v>
      </c>
      <c r="AN108" s="103">
        <f t="shared" si="43"/>
        <v>162000</v>
      </c>
      <c r="AO108" s="103">
        <f t="shared" si="43"/>
        <v>162000</v>
      </c>
      <c r="AP108" s="103">
        <f t="shared" si="43"/>
        <v>162000</v>
      </c>
      <c r="AQ108" s="103">
        <f t="shared" si="43"/>
        <v>162000</v>
      </c>
      <c r="AR108" s="103">
        <f t="shared" si="43"/>
        <v>0</v>
      </c>
      <c r="AS108" s="104">
        <f t="shared" si="43"/>
        <v>0</v>
      </c>
      <c r="AT108" s="104">
        <f t="shared" si="43"/>
        <v>0</v>
      </c>
    </row>
    <row r="109" spans="1:46" ht="38.25" x14ac:dyDescent="0.25">
      <c r="A109" s="105" t="s">
        <v>688</v>
      </c>
      <c r="B109" s="106" t="s">
        <v>724</v>
      </c>
      <c r="C109" s="107" t="s">
        <v>725</v>
      </c>
      <c r="D109" s="108">
        <v>400</v>
      </c>
      <c r="E109" s="109">
        <v>1500</v>
      </c>
      <c r="F109" s="113"/>
      <c r="G109" s="113"/>
      <c r="H109" s="111">
        <f t="shared" ref="H109:H114" si="44">D109*E109</f>
        <v>600000</v>
      </c>
      <c r="I109" s="112">
        <v>1</v>
      </c>
      <c r="J109" s="142">
        <v>27</v>
      </c>
      <c r="K109" s="112">
        <v>1</v>
      </c>
      <c r="L109" s="250" t="s">
        <v>726</v>
      </c>
      <c r="M109" s="251"/>
      <c r="N109" s="252"/>
      <c r="P109" s="249"/>
      <c r="Q109" s="103">
        <f t="shared" ref="Q109:AT109" si="45">IF(Q$32&lt;$I109,0,IF(Q$32=$I109,$H109,IF(Q$32&gt;((($J109-1)*$K109)+$I109),0,IF(ROUND((Q$32-$I109)/$K109,0)=ROUND((Q$32-$I109)/$K109,1),$H109,0))))</f>
        <v>600000</v>
      </c>
      <c r="R109" s="103">
        <f t="shared" si="45"/>
        <v>600000</v>
      </c>
      <c r="S109" s="103">
        <f t="shared" si="45"/>
        <v>600000</v>
      </c>
      <c r="T109" s="103">
        <f t="shared" si="45"/>
        <v>600000</v>
      </c>
      <c r="U109" s="103">
        <f t="shared" si="45"/>
        <v>600000</v>
      </c>
      <c r="V109" s="103">
        <f t="shared" si="45"/>
        <v>600000</v>
      </c>
      <c r="W109" s="103">
        <f t="shared" si="45"/>
        <v>600000</v>
      </c>
      <c r="X109" s="103">
        <f t="shared" si="45"/>
        <v>600000</v>
      </c>
      <c r="Y109" s="103">
        <f t="shared" si="45"/>
        <v>600000</v>
      </c>
      <c r="Z109" s="103">
        <f t="shared" si="45"/>
        <v>600000</v>
      </c>
      <c r="AA109" s="103">
        <f t="shared" si="45"/>
        <v>600000</v>
      </c>
      <c r="AB109" s="103">
        <f t="shared" si="45"/>
        <v>600000</v>
      </c>
      <c r="AC109" s="103">
        <f t="shared" si="45"/>
        <v>600000</v>
      </c>
      <c r="AD109" s="103">
        <f t="shared" si="45"/>
        <v>600000</v>
      </c>
      <c r="AE109" s="103">
        <f t="shared" si="45"/>
        <v>600000</v>
      </c>
      <c r="AF109" s="103">
        <f t="shared" si="45"/>
        <v>600000</v>
      </c>
      <c r="AG109" s="103">
        <f t="shared" si="45"/>
        <v>600000</v>
      </c>
      <c r="AH109" s="103">
        <f t="shared" si="45"/>
        <v>600000</v>
      </c>
      <c r="AI109" s="103">
        <f t="shared" si="45"/>
        <v>600000</v>
      </c>
      <c r="AJ109" s="103">
        <f t="shared" si="45"/>
        <v>600000</v>
      </c>
      <c r="AK109" s="103">
        <f t="shared" si="45"/>
        <v>600000</v>
      </c>
      <c r="AL109" s="103">
        <f t="shared" si="45"/>
        <v>600000</v>
      </c>
      <c r="AM109" s="103">
        <f t="shared" si="45"/>
        <v>600000</v>
      </c>
      <c r="AN109" s="103">
        <f t="shared" si="45"/>
        <v>600000</v>
      </c>
      <c r="AO109" s="103">
        <f t="shared" si="45"/>
        <v>600000</v>
      </c>
      <c r="AP109" s="103">
        <f t="shared" si="45"/>
        <v>600000</v>
      </c>
      <c r="AQ109" s="103">
        <f t="shared" si="45"/>
        <v>600000</v>
      </c>
      <c r="AR109" s="103">
        <f t="shared" si="45"/>
        <v>0</v>
      </c>
      <c r="AS109" s="104">
        <f t="shared" si="45"/>
        <v>0</v>
      </c>
      <c r="AT109" s="104">
        <f t="shared" si="45"/>
        <v>0</v>
      </c>
    </row>
    <row r="110" spans="1:46" ht="30" customHeight="1" x14ac:dyDescent="0.25">
      <c r="A110" s="105" t="s">
        <v>688</v>
      </c>
      <c r="B110" s="106" t="s">
        <v>727</v>
      </c>
      <c r="C110" s="107" t="s">
        <v>728</v>
      </c>
      <c r="D110" s="108">
        <v>6</v>
      </c>
      <c r="E110" s="114">
        <v>6000</v>
      </c>
      <c r="F110" s="113"/>
      <c r="G110" s="113"/>
      <c r="H110" s="111">
        <f t="shared" si="44"/>
        <v>36000</v>
      </c>
      <c r="I110" s="112">
        <v>1</v>
      </c>
      <c r="J110" s="112">
        <v>5</v>
      </c>
      <c r="K110" s="112">
        <v>5</v>
      </c>
      <c r="L110" s="250"/>
      <c r="M110" s="251"/>
      <c r="N110" s="252"/>
      <c r="P110" s="249"/>
      <c r="Q110" s="103">
        <f t="shared" ref="Q110:AT110" si="46">IF(Q$32&lt;$I110,0,IF(Q$32=$I110,$H110,IF(Q$32&gt;((($J110-1)*$K110)+$I110),0,IF(ROUND((Q$32-$I110)/$K110,0)=ROUND((Q$32-$I110)/$K110,1),$H110,0))))</f>
        <v>36000</v>
      </c>
      <c r="R110" s="104">
        <f t="shared" si="46"/>
        <v>0</v>
      </c>
      <c r="S110" s="104">
        <f t="shared" si="46"/>
        <v>0</v>
      </c>
      <c r="T110" s="104">
        <f t="shared" si="46"/>
        <v>0</v>
      </c>
      <c r="U110" s="104">
        <f t="shared" si="46"/>
        <v>0</v>
      </c>
      <c r="V110" s="103">
        <f t="shared" si="46"/>
        <v>36000</v>
      </c>
      <c r="W110" s="104">
        <f t="shared" si="46"/>
        <v>0</v>
      </c>
      <c r="X110" s="104">
        <f t="shared" si="46"/>
        <v>0</v>
      </c>
      <c r="Y110" s="104">
        <f t="shared" si="46"/>
        <v>0</v>
      </c>
      <c r="Z110" s="104">
        <f t="shared" si="46"/>
        <v>0</v>
      </c>
      <c r="AA110" s="103">
        <f t="shared" si="46"/>
        <v>36000</v>
      </c>
      <c r="AB110" s="104">
        <f t="shared" si="46"/>
        <v>0</v>
      </c>
      <c r="AC110" s="104">
        <f t="shared" si="46"/>
        <v>0</v>
      </c>
      <c r="AD110" s="104">
        <f t="shared" si="46"/>
        <v>0</v>
      </c>
      <c r="AE110" s="104">
        <f t="shared" si="46"/>
        <v>0</v>
      </c>
      <c r="AF110" s="103">
        <f t="shared" si="46"/>
        <v>36000</v>
      </c>
      <c r="AG110" s="104">
        <f t="shared" si="46"/>
        <v>0</v>
      </c>
      <c r="AH110" s="104">
        <f t="shared" si="46"/>
        <v>0</v>
      </c>
      <c r="AI110" s="104">
        <f t="shared" si="46"/>
        <v>0</v>
      </c>
      <c r="AJ110" s="104">
        <f t="shared" si="46"/>
        <v>0</v>
      </c>
      <c r="AK110" s="103">
        <f t="shared" si="46"/>
        <v>36000</v>
      </c>
      <c r="AL110" s="104">
        <f t="shared" si="46"/>
        <v>0</v>
      </c>
      <c r="AM110" s="104">
        <f t="shared" si="46"/>
        <v>0</v>
      </c>
      <c r="AN110" s="104">
        <f t="shared" si="46"/>
        <v>0</v>
      </c>
      <c r="AO110" s="104">
        <f t="shared" si="46"/>
        <v>0</v>
      </c>
      <c r="AP110" s="104">
        <f t="shared" si="46"/>
        <v>0</v>
      </c>
      <c r="AQ110" s="104">
        <f t="shared" si="46"/>
        <v>0</v>
      </c>
      <c r="AR110" s="104">
        <f t="shared" si="46"/>
        <v>0</v>
      </c>
      <c r="AS110" s="104">
        <f t="shared" si="46"/>
        <v>0</v>
      </c>
      <c r="AT110" s="104">
        <f t="shared" si="46"/>
        <v>0</v>
      </c>
    </row>
    <row r="111" spans="1:46" ht="30" customHeight="1" x14ac:dyDescent="0.25">
      <c r="A111" s="105" t="s">
        <v>688</v>
      </c>
      <c r="B111" s="106" t="s">
        <v>729</v>
      </c>
      <c r="C111" s="107" t="s">
        <v>730</v>
      </c>
      <c r="D111" s="108">
        <v>20</v>
      </c>
      <c r="E111" s="109">
        <v>1500</v>
      </c>
      <c r="F111" s="113"/>
      <c r="G111" s="113"/>
      <c r="H111" s="111">
        <f t="shared" si="44"/>
        <v>30000</v>
      </c>
      <c r="I111" s="112">
        <v>1</v>
      </c>
      <c r="J111" s="142">
        <v>27</v>
      </c>
      <c r="K111" s="112">
        <v>1</v>
      </c>
      <c r="L111" s="250" t="s">
        <v>731</v>
      </c>
      <c r="M111" s="251"/>
      <c r="N111" s="252"/>
      <c r="P111" s="249"/>
      <c r="Q111" s="103">
        <f t="shared" ref="Q111:AT111" si="47">IF(Q$32&lt;$I111,0,IF(Q$32=$I111,$H111,IF(Q$32&gt;((($J111-1)*$K111)+$I111),0,IF(ROUND((Q$32-$I111)/$K111,0)=ROUND((Q$32-$I111)/$K111,1),$H111,0))))</f>
        <v>30000</v>
      </c>
      <c r="R111" s="103">
        <f t="shared" si="47"/>
        <v>30000</v>
      </c>
      <c r="S111" s="103">
        <f t="shared" si="47"/>
        <v>30000</v>
      </c>
      <c r="T111" s="103">
        <f t="shared" si="47"/>
        <v>30000</v>
      </c>
      <c r="U111" s="103">
        <f t="shared" si="47"/>
        <v>30000</v>
      </c>
      <c r="V111" s="103">
        <f t="shared" si="47"/>
        <v>30000</v>
      </c>
      <c r="W111" s="103">
        <f t="shared" si="47"/>
        <v>30000</v>
      </c>
      <c r="X111" s="103">
        <f t="shared" si="47"/>
        <v>30000</v>
      </c>
      <c r="Y111" s="103">
        <f t="shared" si="47"/>
        <v>30000</v>
      </c>
      <c r="Z111" s="103">
        <f t="shared" si="47"/>
        <v>30000</v>
      </c>
      <c r="AA111" s="103">
        <f t="shared" si="47"/>
        <v>30000</v>
      </c>
      <c r="AB111" s="103">
        <f t="shared" si="47"/>
        <v>30000</v>
      </c>
      <c r="AC111" s="103">
        <f t="shared" si="47"/>
        <v>30000</v>
      </c>
      <c r="AD111" s="103">
        <f t="shared" si="47"/>
        <v>30000</v>
      </c>
      <c r="AE111" s="103">
        <f t="shared" si="47"/>
        <v>30000</v>
      </c>
      <c r="AF111" s="103">
        <f t="shared" si="47"/>
        <v>30000</v>
      </c>
      <c r="AG111" s="103">
        <f t="shared" si="47"/>
        <v>30000</v>
      </c>
      <c r="AH111" s="103">
        <f t="shared" si="47"/>
        <v>30000</v>
      </c>
      <c r="AI111" s="103">
        <f t="shared" si="47"/>
        <v>30000</v>
      </c>
      <c r="AJ111" s="103">
        <f t="shared" si="47"/>
        <v>30000</v>
      </c>
      <c r="AK111" s="103">
        <f t="shared" si="47"/>
        <v>30000</v>
      </c>
      <c r="AL111" s="103">
        <f t="shared" si="47"/>
        <v>30000</v>
      </c>
      <c r="AM111" s="103">
        <f t="shared" si="47"/>
        <v>30000</v>
      </c>
      <c r="AN111" s="103">
        <f t="shared" si="47"/>
        <v>30000</v>
      </c>
      <c r="AO111" s="103">
        <f t="shared" si="47"/>
        <v>30000</v>
      </c>
      <c r="AP111" s="103">
        <f t="shared" si="47"/>
        <v>30000</v>
      </c>
      <c r="AQ111" s="103">
        <f t="shared" si="47"/>
        <v>30000</v>
      </c>
      <c r="AR111" s="103">
        <f t="shared" si="47"/>
        <v>0</v>
      </c>
      <c r="AS111" s="104">
        <f t="shared" si="47"/>
        <v>0</v>
      </c>
      <c r="AT111" s="104">
        <f t="shared" si="47"/>
        <v>0</v>
      </c>
    </row>
    <row r="112" spans="1:46" x14ac:dyDescent="0.25">
      <c r="A112" s="105" t="s">
        <v>688</v>
      </c>
      <c r="B112" s="106" t="s">
        <v>732</v>
      </c>
      <c r="C112" s="107" t="s">
        <v>733</v>
      </c>
      <c r="D112" s="108">
        <v>200</v>
      </c>
      <c r="E112" s="114">
        <v>200</v>
      </c>
      <c r="F112" s="113"/>
      <c r="G112" s="113"/>
      <c r="H112" s="111">
        <f t="shared" si="44"/>
        <v>40000</v>
      </c>
      <c r="I112" s="112">
        <v>1</v>
      </c>
      <c r="J112" s="142">
        <v>27</v>
      </c>
      <c r="K112" s="112">
        <v>1</v>
      </c>
      <c r="L112" s="250" t="s">
        <v>734</v>
      </c>
      <c r="M112" s="251"/>
      <c r="N112" s="252"/>
      <c r="P112" s="249"/>
      <c r="Q112" s="103">
        <f t="shared" ref="Q112:AT112" si="48">IF(Q$32&lt;$I112,0,IF(Q$32=$I112,$H112,IF(Q$32&gt;((($J112-1)*$K112)+$I112),0,IF(ROUND((Q$32-$I112)/$K112,0)=ROUND((Q$32-$I112)/$K112,1),$H112,0))))</f>
        <v>40000</v>
      </c>
      <c r="R112" s="103">
        <f t="shared" si="48"/>
        <v>40000</v>
      </c>
      <c r="S112" s="103">
        <f t="shared" si="48"/>
        <v>40000</v>
      </c>
      <c r="T112" s="103">
        <f t="shared" si="48"/>
        <v>40000</v>
      </c>
      <c r="U112" s="103">
        <f t="shared" si="48"/>
        <v>40000</v>
      </c>
      <c r="V112" s="103">
        <f t="shared" si="48"/>
        <v>40000</v>
      </c>
      <c r="W112" s="103">
        <f t="shared" si="48"/>
        <v>40000</v>
      </c>
      <c r="X112" s="103">
        <f t="shared" si="48"/>
        <v>40000</v>
      </c>
      <c r="Y112" s="103">
        <f t="shared" si="48"/>
        <v>40000</v>
      </c>
      <c r="Z112" s="103">
        <f t="shared" si="48"/>
        <v>40000</v>
      </c>
      <c r="AA112" s="103">
        <f t="shared" si="48"/>
        <v>40000</v>
      </c>
      <c r="AB112" s="103">
        <f t="shared" si="48"/>
        <v>40000</v>
      </c>
      <c r="AC112" s="103">
        <f t="shared" si="48"/>
        <v>40000</v>
      </c>
      <c r="AD112" s="103">
        <f t="shared" si="48"/>
        <v>40000</v>
      </c>
      <c r="AE112" s="103">
        <f t="shared" si="48"/>
        <v>40000</v>
      </c>
      <c r="AF112" s="103">
        <f t="shared" si="48"/>
        <v>40000</v>
      </c>
      <c r="AG112" s="103">
        <f t="shared" si="48"/>
        <v>40000</v>
      </c>
      <c r="AH112" s="103">
        <f t="shared" si="48"/>
        <v>40000</v>
      </c>
      <c r="AI112" s="103">
        <f t="shared" si="48"/>
        <v>40000</v>
      </c>
      <c r="AJ112" s="103">
        <f t="shared" si="48"/>
        <v>40000</v>
      </c>
      <c r="AK112" s="103">
        <f t="shared" si="48"/>
        <v>40000</v>
      </c>
      <c r="AL112" s="103">
        <f t="shared" si="48"/>
        <v>40000</v>
      </c>
      <c r="AM112" s="103">
        <f t="shared" si="48"/>
        <v>40000</v>
      </c>
      <c r="AN112" s="103">
        <f t="shared" si="48"/>
        <v>40000</v>
      </c>
      <c r="AO112" s="103">
        <f t="shared" si="48"/>
        <v>40000</v>
      </c>
      <c r="AP112" s="103">
        <f t="shared" si="48"/>
        <v>40000</v>
      </c>
      <c r="AQ112" s="103">
        <f t="shared" si="48"/>
        <v>40000</v>
      </c>
      <c r="AR112" s="103">
        <f t="shared" si="48"/>
        <v>0</v>
      </c>
      <c r="AS112" s="104">
        <f t="shared" si="48"/>
        <v>0</v>
      </c>
      <c r="AT112" s="104">
        <f t="shared" si="48"/>
        <v>0</v>
      </c>
    </row>
    <row r="113" spans="1:46" ht="30" customHeight="1" x14ac:dyDescent="0.25">
      <c r="A113" s="105" t="s">
        <v>688</v>
      </c>
      <c r="B113" s="106" t="s">
        <v>735</v>
      </c>
      <c r="C113" s="107" t="s">
        <v>494</v>
      </c>
      <c r="D113" s="108">
        <v>36</v>
      </c>
      <c r="E113" s="108">
        <v>1050</v>
      </c>
      <c r="F113" s="113"/>
      <c r="G113" s="113"/>
      <c r="H113" s="111">
        <f t="shared" si="44"/>
        <v>37800</v>
      </c>
      <c r="I113" s="112">
        <v>1</v>
      </c>
      <c r="J113" s="142">
        <v>27</v>
      </c>
      <c r="K113" s="112">
        <v>1</v>
      </c>
      <c r="L113" s="250" t="s">
        <v>736</v>
      </c>
      <c r="M113" s="251"/>
      <c r="N113" s="252"/>
      <c r="P113" s="249"/>
      <c r="Q113" s="103">
        <f t="shared" ref="Q113:AT113" si="49">IF(Q$32&lt;$I113,0,IF(Q$32=$I113,$H113,IF(Q$32&gt;((($J113-1)*$K113)+$I113),0,IF(ROUND((Q$32-$I113)/$K113,0)=ROUND((Q$32-$I113)/$K113,1),$H113,0))))</f>
        <v>37800</v>
      </c>
      <c r="R113" s="103">
        <f t="shared" si="49"/>
        <v>37800</v>
      </c>
      <c r="S113" s="103">
        <f t="shared" si="49"/>
        <v>37800</v>
      </c>
      <c r="T113" s="103">
        <f t="shared" si="49"/>
        <v>37800</v>
      </c>
      <c r="U113" s="103">
        <f t="shared" si="49"/>
        <v>37800</v>
      </c>
      <c r="V113" s="103">
        <f t="shared" si="49"/>
        <v>37800</v>
      </c>
      <c r="W113" s="103">
        <f t="shared" si="49"/>
        <v>37800</v>
      </c>
      <c r="X113" s="103">
        <f t="shared" si="49"/>
        <v>37800</v>
      </c>
      <c r="Y113" s="103">
        <f t="shared" si="49"/>
        <v>37800</v>
      </c>
      <c r="Z113" s="103">
        <f t="shared" si="49"/>
        <v>37800</v>
      </c>
      <c r="AA113" s="103">
        <f t="shared" si="49"/>
        <v>37800</v>
      </c>
      <c r="AB113" s="103">
        <f t="shared" si="49"/>
        <v>37800</v>
      </c>
      <c r="AC113" s="103">
        <f t="shared" si="49"/>
        <v>37800</v>
      </c>
      <c r="AD113" s="103">
        <f t="shared" si="49"/>
        <v>37800</v>
      </c>
      <c r="AE113" s="103">
        <f t="shared" si="49"/>
        <v>37800</v>
      </c>
      <c r="AF113" s="103">
        <f t="shared" si="49"/>
        <v>37800</v>
      </c>
      <c r="AG113" s="103">
        <f t="shared" si="49"/>
        <v>37800</v>
      </c>
      <c r="AH113" s="103">
        <f t="shared" si="49"/>
        <v>37800</v>
      </c>
      <c r="AI113" s="103">
        <f t="shared" si="49"/>
        <v>37800</v>
      </c>
      <c r="AJ113" s="103">
        <f t="shared" si="49"/>
        <v>37800</v>
      </c>
      <c r="AK113" s="103">
        <f t="shared" si="49"/>
        <v>37800</v>
      </c>
      <c r="AL113" s="103">
        <f t="shared" si="49"/>
        <v>37800</v>
      </c>
      <c r="AM113" s="103">
        <f t="shared" si="49"/>
        <v>37800</v>
      </c>
      <c r="AN113" s="103">
        <f t="shared" si="49"/>
        <v>37800</v>
      </c>
      <c r="AO113" s="103">
        <f t="shared" si="49"/>
        <v>37800</v>
      </c>
      <c r="AP113" s="103">
        <f t="shared" si="49"/>
        <v>37800</v>
      </c>
      <c r="AQ113" s="103">
        <f t="shared" si="49"/>
        <v>37800</v>
      </c>
      <c r="AR113" s="103">
        <f t="shared" si="49"/>
        <v>0</v>
      </c>
      <c r="AS113" s="104">
        <f t="shared" si="49"/>
        <v>0</v>
      </c>
      <c r="AT113" s="104">
        <f t="shared" si="49"/>
        <v>0</v>
      </c>
    </row>
    <row r="114" spans="1:46" ht="30" customHeight="1" x14ac:dyDescent="0.25">
      <c r="A114" s="115" t="s">
        <v>688</v>
      </c>
      <c r="B114" s="106" t="s">
        <v>737</v>
      </c>
      <c r="C114" s="107" t="s">
        <v>738</v>
      </c>
      <c r="D114" s="108">
        <v>6</v>
      </c>
      <c r="E114" s="108">
        <v>5000</v>
      </c>
      <c r="F114" s="113"/>
      <c r="G114" s="113"/>
      <c r="H114" s="111">
        <f t="shared" si="44"/>
        <v>30000</v>
      </c>
      <c r="I114" s="112">
        <v>1</v>
      </c>
      <c r="J114" s="112">
        <v>3</v>
      </c>
      <c r="K114" s="112">
        <v>10</v>
      </c>
      <c r="L114" s="250" t="s">
        <v>739</v>
      </c>
      <c r="M114" s="251"/>
      <c r="N114" s="252"/>
      <c r="P114" s="249"/>
      <c r="Q114" s="103">
        <f t="shared" ref="Q114:AT114" si="50">IF(Q$32&lt;$I114,0,IF(Q$32=$I114,$H114,IF(Q$32&gt;((($J114-1)*$K114)+$I114),0,IF(ROUND((Q$32-$I114)/$K114,0)=ROUND((Q$32-$I114)/$K114,1),$H114,0))))</f>
        <v>30000</v>
      </c>
      <c r="R114" s="104">
        <f t="shared" si="50"/>
        <v>0</v>
      </c>
      <c r="S114" s="104">
        <f t="shared" si="50"/>
        <v>0</v>
      </c>
      <c r="T114" s="104">
        <f t="shared" si="50"/>
        <v>0</v>
      </c>
      <c r="U114" s="104">
        <f t="shared" si="50"/>
        <v>0</v>
      </c>
      <c r="V114" s="104">
        <f t="shared" si="50"/>
        <v>0</v>
      </c>
      <c r="W114" s="104">
        <f t="shared" si="50"/>
        <v>0</v>
      </c>
      <c r="X114" s="104">
        <f t="shared" si="50"/>
        <v>0</v>
      </c>
      <c r="Y114" s="104">
        <f t="shared" si="50"/>
        <v>0</v>
      </c>
      <c r="Z114" s="104">
        <f t="shared" si="50"/>
        <v>0</v>
      </c>
      <c r="AA114" s="103">
        <f t="shared" si="50"/>
        <v>30000</v>
      </c>
      <c r="AB114" s="104">
        <f t="shared" si="50"/>
        <v>0</v>
      </c>
      <c r="AC114" s="104">
        <f t="shared" si="50"/>
        <v>0</v>
      </c>
      <c r="AD114" s="104">
        <f t="shared" si="50"/>
        <v>0</v>
      </c>
      <c r="AE114" s="104">
        <f t="shared" si="50"/>
        <v>0</v>
      </c>
      <c r="AF114" s="104">
        <f t="shared" si="50"/>
        <v>0</v>
      </c>
      <c r="AG114" s="104">
        <f t="shared" si="50"/>
        <v>0</v>
      </c>
      <c r="AH114" s="104">
        <f t="shared" si="50"/>
        <v>0</v>
      </c>
      <c r="AI114" s="104">
        <f t="shared" si="50"/>
        <v>0</v>
      </c>
      <c r="AJ114" s="104">
        <f t="shared" si="50"/>
        <v>0</v>
      </c>
      <c r="AK114" s="103">
        <f t="shared" si="50"/>
        <v>30000</v>
      </c>
      <c r="AL114" s="104">
        <f t="shared" si="50"/>
        <v>0</v>
      </c>
      <c r="AM114" s="104">
        <f t="shared" si="50"/>
        <v>0</v>
      </c>
      <c r="AN114" s="104">
        <f t="shared" si="50"/>
        <v>0</v>
      </c>
      <c r="AO114" s="104">
        <f t="shared" si="50"/>
        <v>0</v>
      </c>
      <c r="AP114" s="104">
        <f t="shared" si="50"/>
        <v>0</v>
      </c>
      <c r="AQ114" s="104">
        <f t="shared" si="50"/>
        <v>0</v>
      </c>
      <c r="AR114" s="104">
        <f t="shared" si="50"/>
        <v>0</v>
      </c>
      <c r="AS114" s="104">
        <f t="shared" si="50"/>
        <v>0</v>
      </c>
      <c r="AT114" s="104">
        <f t="shared" si="50"/>
        <v>0</v>
      </c>
    </row>
    <row r="115" spans="1:46" ht="25.5" x14ac:dyDescent="0.25">
      <c r="A115" s="105" t="s">
        <v>0</v>
      </c>
      <c r="B115" s="106" t="s">
        <v>173</v>
      </c>
      <c r="C115" s="107" t="s">
        <v>740</v>
      </c>
      <c r="D115" s="108">
        <v>1</v>
      </c>
      <c r="E115" s="116">
        <v>28000</v>
      </c>
      <c r="F115" s="113"/>
      <c r="G115" s="113"/>
      <c r="H115" s="111">
        <f>(D115*E115)*1.2</f>
        <v>33600</v>
      </c>
      <c r="I115" s="112">
        <v>1</v>
      </c>
      <c r="J115" s="112">
        <v>4</v>
      </c>
      <c r="K115" s="112">
        <v>1</v>
      </c>
      <c r="L115" s="250" t="s">
        <v>741</v>
      </c>
      <c r="M115" s="251"/>
      <c r="N115" s="252"/>
      <c r="P115" s="249"/>
      <c r="Q115" s="103">
        <f t="shared" ref="Q115:AT115" si="51">IF(Q$32&lt;$I115,0,IF(Q$32=$I115,$H115,IF(Q$32&gt;((($J115-1)*$K115)+$I115),0,IF(ROUND((Q$32-$I115)/$K115,0)=ROUND((Q$32-$I115)/$K115,1),$H115,0))))</f>
        <v>33600</v>
      </c>
      <c r="R115" s="103">
        <f t="shared" si="51"/>
        <v>33600</v>
      </c>
      <c r="S115" s="103">
        <f t="shared" si="51"/>
        <v>33600</v>
      </c>
      <c r="T115" s="103">
        <f t="shared" si="51"/>
        <v>33600</v>
      </c>
      <c r="U115" s="104">
        <f t="shared" si="51"/>
        <v>0</v>
      </c>
      <c r="V115" s="104">
        <f t="shared" si="51"/>
        <v>0</v>
      </c>
      <c r="W115" s="104">
        <f t="shared" si="51"/>
        <v>0</v>
      </c>
      <c r="X115" s="104">
        <f t="shared" si="51"/>
        <v>0</v>
      </c>
      <c r="Y115" s="104">
        <f t="shared" si="51"/>
        <v>0</v>
      </c>
      <c r="Z115" s="104">
        <f t="shared" si="51"/>
        <v>0</v>
      </c>
      <c r="AA115" s="104">
        <f t="shared" si="51"/>
        <v>0</v>
      </c>
      <c r="AB115" s="104">
        <f t="shared" si="51"/>
        <v>0</v>
      </c>
      <c r="AC115" s="104">
        <f t="shared" si="51"/>
        <v>0</v>
      </c>
      <c r="AD115" s="104">
        <f t="shared" si="51"/>
        <v>0</v>
      </c>
      <c r="AE115" s="104">
        <f t="shared" si="51"/>
        <v>0</v>
      </c>
      <c r="AF115" s="104">
        <f t="shared" si="51"/>
        <v>0</v>
      </c>
      <c r="AG115" s="104">
        <f t="shared" si="51"/>
        <v>0</v>
      </c>
      <c r="AH115" s="104">
        <f t="shared" si="51"/>
        <v>0</v>
      </c>
      <c r="AI115" s="104">
        <f t="shared" si="51"/>
        <v>0</v>
      </c>
      <c r="AJ115" s="104">
        <f t="shared" si="51"/>
        <v>0</v>
      </c>
      <c r="AK115" s="104">
        <f t="shared" si="51"/>
        <v>0</v>
      </c>
      <c r="AL115" s="104">
        <f t="shared" si="51"/>
        <v>0</v>
      </c>
      <c r="AM115" s="104">
        <f t="shared" si="51"/>
        <v>0</v>
      </c>
      <c r="AN115" s="104">
        <f t="shared" si="51"/>
        <v>0</v>
      </c>
      <c r="AO115" s="104">
        <f t="shared" si="51"/>
        <v>0</v>
      </c>
      <c r="AP115" s="104">
        <f t="shared" si="51"/>
        <v>0</v>
      </c>
      <c r="AQ115" s="104">
        <f t="shared" si="51"/>
        <v>0</v>
      </c>
      <c r="AR115" s="104">
        <f t="shared" si="51"/>
        <v>0</v>
      </c>
      <c r="AS115" s="104">
        <f t="shared" si="51"/>
        <v>0</v>
      </c>
      <c r="AT115" s="104">
        <f t="shared" si="51"/>
        <v>0</v>
      </c>
    </row>
    <row r="116" spans="1:46" ht="30" hidden="1" customHeight="1" x14ac:dyDescent="0.25">
      <c r="A116" s="105"/>
      <c r="B116" s="106"/>
      <c r="C116" s="107"/>
      <c r="D116" s="108"/>
      <c r="E116" s="108"/>
      <c r="F116" s="113"/>
      <c r="G116" s="113"/>
      <c r="H116" s="111">
        <f t="shared" ref="H116:H122" si="52">D116*E116</f>
        <v>0</v>
      </c>
      <c r="I116" s="112"/>
      <c r="J116" s="112"/>
      <c r="K116" s="112"/>
      <c r="L116" s="250"/>
      <c r="M116" s="251"/>
      <c r="N116" s="252"/>
      <c r="P116" s="249"/>
      <c r="Q116" s="104">
        <f t="shared" ref="Q116:AT116" si="53">IF(Q$32&lt;$I116,0,IF(Q$32=$I116,$H116,IF(Q$32&gt;((($J116-1)*$K116)+$I116),0,IF(ROUND((Q$32-$I116)/$K116,0)=ROUND((Q$32-$I116)/$K116,1),$H116,0))))</f>
        <v>0</v>
      </c>
      <c r="R116" s="104">
        <f t="shared" si="53"/>
        <v>0</v>
      </c>
      <c r="S116" s="104">
        <f t="shared" si="53"/>
        <v>0</v>
      </c>
      <c r="T116" s="104">
        <f t="shared" si="53"/>
        <v>0</v>
      </c>
      <c r="U116" s="104">
        <f t="shared" si="53"/>
        <v>0</v>
      </c>
      <c r="V116" s="104">
        <f t="shared" si="53"/>
        <v>0</v>
      </c>
      <c r="W116" s="104">
        <f t="shared" si="53"/>
        <v>0</v>
      </c>
      <c r="X116" s="104">
        <f t="shared" si="53"/>
        <v>0</v>
      </c>
      <c r="Y116" s="104">
        <f t="shared" si="53"/>
        <v>0</v>
      </c>
      <c r="Z116" s="104">
        <f t="shared" si="53"/>
        <v>0</v>
      </c>
      <c r="AA116" s="104">
        <f t="shared" si="53"/>
        <v>0</v>
      </c>
      <c r="AB116" s="104">
        <f t="shared" si="53"/>
        <v>0</v>
      </c>
      <c r="AC116" s="104">
        <f t="shared" si="53"/>
        <v>0</v>
      </c>
      <c r="AD116" s="104">
        <f t="shared" si="53"/>
        <v>0</v>
      </c>
      <c r="AE116" s="104">
        <f t="shared" si="53"/>
        <v>0</v>
      </c>
      <c r="AF116" s="104">
        <f t="shared" si="53"/>
        <v>0</v>
      </c>
      <c r="AG116" s="104">
        <f t="shared" si="53"/>
        <v>0</v>
      </c>
      <c r="AH116" s="104">
        <f t="shared" si="53"/>
        <v>0</v>
      </c>
      <c r="AI116" s="104">
        <f t="shared" si="53"/>
        <v>0</v>
      </c>
      <c r="AJ116" s="104">
        <f t="shared" si="53"/>
        <v>0</v>
      </c>
      <c r="AK116" s="104">
        <f t="shared" si="53"/>
        <v>0</v>
      </c>
      <c r="AL116" s="104">
        <f t="shared" si="53"/>
        <v>0</v>
      </c>
      <c r="AM116" s="104">
        <f t="shared" si="53"/>
        <v>0</v>
      </c>
      <c r="AN116" s="104">
        <f t="shared" si="53"/>
        <v>0</v>
      </c>
      <c r="AO116" s="104">
        <f t="shared" si="53"/>
        <v>0</v>
      </c>
      <c r="AP116" s="104">
        <f t="shared" si="53"/>
        <v>0</v>
      </c>
      <c r="AQ116" s="104">
        <f t="shared" si="53"/>
        <v>0</v>
      </c>
      <c r="AR116" s="104">
        <f t="shared" si="53"/>
        <v>0</v>
      </c>
      <c r="AS116" s="104">
        <f t="shared" si="53"/>
        <v>0</v>
      </c>
      <c r="AT116" s="104">
        <f t="shared" si="53"/>
        <v>0</v>
      </c>
    </row>
    <row r="117" spans="1:46" ht="30" hidden="1" customHeight="1" x14ac:dyDescent="0.25">
      <c r="A117" s="105"/>
      <c r="B117" s="106"/>
      <c r="C117" s="107"/>
      <c r="D117" s="108"/>
      <c r="E117" s="108"/>
      <c r="F117" s="113"/>
      <c r="G117" s="113"/>
      <c r="H117" s="111">
        <f t="shared" si="52"/>
        <v>0</v>
      </c>
      <c r="I117" s="112"/>
      <c r="J117" s="112"/>
      <c r="K117" s="112"/>
      <c r="L117" s="250"/>
      <c r="M117" s="251"/>
      <c r="N117" s="252"/>
      <c r="P117" s="249"/>
      <c r="Q117" s="104">
        <f t="shared" ref="Q117:AT117" si="54">IF(Q$32&lt;$I117,0,IF(Q$32=$I117,$H117,IF(Q$32&gt;((($J117-1)*$K117)+$I117),0,IF(ROUND((Q$32-$I117)/$K117,0)=ROUND((Q$32-$I117)/$K117,1),$H117,0))))</f>
        <v>0</v>
      </c>
      <c r="R117" s="104">
        <f t="shared" si="54"/>
        <v>0</v>
      </c>
      <c r="S117" s="104">
        <f t="shared" si="54"/>
        <v>0</v>
      </c>
      <c r="T117" s="104">
        <f t="shared" si="54"/>
        <v>0</v>
      </c>
      <c r="U117" s="104">
        <f t="shared" si="54"/>
        <v>0</v>
      </c>
      <c r="V117" s="104">
        <f t="shared" si="54"/>
        <v>0</v>
      </c>
      <c r="W117" s="104">
        <f t="shared" si="54"/>
        <v>0</v>
      </c>
      <c r="X117" s="104">
        <f t="shared" si="54"/>
        <v>0</v>
      </c>
      <c r="Y117" s="104">
        <f t="shared" si="54"/>
        <v>0</v>
      </c>
      <c r="Z117" s="104">
        <f t="shared" si="54"/>
        <v>0</v>
      </c>
      <c r="AA117" s="104">
        <f t="shared" si="54"/>
        <v>0</v>
      </c>
      <c r="AB117" s="104">
        <f t="shared" si="54"/>
        <v>0</v>
      </c>
      <c r="AC117" s="104">
        <f t="shared" si="54"/>
        <v>0</v>
      </c>
      <c r="AD117" s="104">
        <f t="shared" si="54"/>
        <v>0</v>
      </c>
      <c r="AE117" s="104">
        <f t="shared" si="54"/>
        <v>0</v>
      </c>
      <c r="AF117" s="104">
        <f t="shared" si="54"/>
        <v>0</v>
      </c>
      <c r="AG117" s="104">
        <f t="shared" si="54"/>
        <v>0</v>
      </c>
      <c r="AH117" s="104">
        <f t="shared" si="54"/>
        <v>0</v>
      </c>
      <c r="AI117" s="104">
        <f t="shared" si="54"/>
        <v>0</v>
      </c>
      <c r="AJ117" s="104">
        <f t="shared" si="54"/>
        <v>0</v>
      </c>
      <c r="AK117" s="104">
        <f t="shared" si="54"/>
        <v>0</v>
      </c>
      <c r="AL117" s="104">
        <f t="shared" si="54"/>
        <v>0</v>
      </c>
      <c r="AM117" s="104">
        <f t="shared" si="54"/>
        <v>0</v>
      </c>
      <c r="AN117" s="104">
        <f t="shared" si="54"/>
        <v>0</v>
      </c>
      <c r="AO117" s="104">
        <f t="shared" si="54"/>
        <v>0</v>
      </c>
      <c r="AP117" s="104">
        <f t="shared" si="54"/>
        <v>0</v>
      </c>
      <c r="AQ117" s="104">
        <f t="shared" si="54"/>
        <v>0</v>
      </c>
      <c r="AR117" s="104">
        <f t="shared" si="54"/>
        <v>0</v>
      </c>
      <c r="AS117" s="104">
        <f t="shared" si="54"/>
        <v>0</v>
      </c>
      <c r="AT117" s="104">
        <f t="shared" si="54"/>
        <v>0</v>
      </c>
    </row>
    <row r="118" spans="1:46" ht="30" hidden="1" customHeight="1" x14ac:dyDescent="0.25">
      <c r="A118" s="105"/>
      <c r="B118" s="106"/>
      <c r="C118" s="107"/>
      <c r="D118" s="108"/>
      <c r="E118" s="108"/>
      <c r="F118" s="113"/>
      <c r="G118" s="113"/>
      <c r="H118" s="111">
        <f t="shared" si="52"/>
        <v>0</v>
      </c>
      <c r="I118" s="112"/>
      <c r="J118" s="112"/>
      <c r="K118" s="112"/>
      <c r="L118" s="250"/>
      <c r="M118" s="251"/>
      <c r="N118" s="252"/>
      <c r="P118" s="249"/>
      <c r="Q118" s="104">
        <f t="shared" ref="Q118:AT118" si="55">IF(Q$32&lt;$I118,0,IF(Q$32=$I118,$H118,IF(Q$32&gt;((($J118-1)*$K118)+$I118),0,IF(ROUND((Q$32-$I118)/$K118,0)=ROUND((Q$32-$I118)/$K118,1),$H118,0))))</f>
        <v>0</v>
      </c>
      <c r="R118" s="104">
        <f t="shared" si="55"/>
        <v>0</v>
      </c>
      <c r="S118" s="104">
        <f t="shared" si="55"/>
        <v>0</v>
      </c>
      <c r="T118" s="104">
        <f t="shared" si="55"/>
        <v>0</v>
      </c>
      <c r="U118" s="104">
        <f t="shared" si="55"/>
        <v>0</v>
      </c>
      <c r="V118" s="104">
        <f t="shared" si="55"/>
        <v>0</v>
      </c>
      <c r="W118" s="104">
        <f t="shared" si="55"/>
        <v>0</v>
      </c>
      <c r="X118" s="104">
        <f t="shared" si="55"/>
        <v>0</v>
      </c>
      <c r="Y118" s="104">
        <f t="shared" si="55"/>
        <v>0</v>
      </c>
      <c r="Z118" s="104">
        <f t="shared" si="55"/>
        <v>0</v>
      </c>
      <c r="AA118" s="104">
        <f t="shared" si="55"/>
        <v>0</v>
      </c>
      <c r="AB118" s="104">
        <f t="shared" si="55"/>
        <v>0</v>
      </c>
      <c r="AC118" s="104">
        <f t="shared" si="55"/>
        <v>0</v>
      </c>
      <c r="AD118" s="104">
        <f t="shared" si="55"/>
        <v>0</v>
      </c>
      <c r="AE118" s="104">
        <f t="shared" si="55"/>
        <v>0</v>
      </c>
      <c r="AF118" s="104">
        <f t="shared" si="55"/>
        <v>0</v>
      </c>
      <c r="AG118" s="104">
        <f t="shared" si="55"/>
        <v>0</v>
      </c>
      <c r="AH118" s="104">
        <f t="shared" si="55"/>
        <v>0</v>
      </c>
      <c r="AI118" s="104">
        <f t="shared" si="55"/>
        <v>0</v>
      </c>
      <c r="AJ118" s="104">
        <f t="shared" si="55"/>
        <v>0</v>
      </c>
      <c r="AK118" s="104">
        <f t="shared" si="55"/>
        <v>0</v>
      </c>
      <c r="AL118" s="104">
        <f t="shared" si="55"/>
        <v>0</v>
      </c>
      <c r="AM118" s="104">
        <f t="shared" si="55"/>
        <v>0</v>
      </c>
      <c r="AN118" s="104">
        <f t="shared" si="55"/>
        <v>0</v>
      </c>
      <c r="AO118" s="104">
        <f t="shared" si="55"/>
        <v>0</v>
      </c>
      <c r="AP118" s="104">
        <f t="shared" si="55"/>
        <v>0</v>
      </c>
      <c r="AQ118" s="104">
        <f t="shared" si="55"/>
        <v>0</v>
      </c>
      <c r="AR118" s="104">
        <f t="shared" si="55"/>
        <v>0</v>
      </c>
      <c r="AS118" s="104">
        <f t="shared" si="55"/>
        <v>0</v>
      </c>
      <c r="AT118" s="104">
        <f t="shared" si="55"/>
        <v>0</v>
      </c>
    </row>
    <row r="119" spans="1:46" ht="30" hidden="1" customHeight="1" x14ac:dyDescent="0.25">
      <c r="A119" s="105"/>
      <c r="B119" s="106"/>
      <c r="C119" s="107"/>
      <c r="D119" s="108"/>
      <c r="E119" s="108"/>
      <c r="F119" s="113"/>
      <c r="G119" s="113"/>
      <c r="H119" s="111">
        <f t="shared" si="52"/>
        <v>0</v>
      </c>
      <c r="I119" s="112"/>
      <c r="J119" s="112"/>
      <c r="K119" s="112"/>
      <c r="L119" s="250"/>
      <c r="M119" s="251"/>
      <c r="N119" s="252"/>
      <c r="P119" s="249"/>
      <c r="Q119" s="104">
        <f t="shared" ref="Q119:AT119" si="56">IF(Q$32&lt;$I119,0,IF(Q$32=$I119,$H119,IF(Q$32&gt;((($J119-1)*$K119)+$I119),0,IF(ROUND((Q$32-$I119)/$K119,0)=ROUND((Q$32-$I119)/$K119,1),$H119,0))))</f>
        <v>0</v>
      </c>
      <c r="R119" s="104">
        <f t="shared" si="56"/>
        <v>0</v>
      </c>
      <c r="S119" s="104">
        <f t="shared" si="56"/>
        <v>0</v>
      </c>
      <c r="T119" s="104">
        <f t="shared" si="56"/>
        <v>0</v>
      </c>
      <c r="U119" s="104">
        <f t="shared" si="56"/>
        <v>0</v>
      </c>
      <c r="V119" s="104">
        <f t="shared" si="56"/>
        <v>0</v>
      </c>
      <c r="W119" s="104">
        <f t="shared" si="56"/>
        <v>0</v>
      </c>
      <c r="X119" s="104">
        <f t="shared" si="56"/>
        <v>0</v>
      </c>
      <c r="Y119" s="104">
        <f t="shared" si="56"/>
        <v>0</v>
      </c>
      <c r="Z119" s="104">
        <f t="shared" si="56"/>
        <v>0</v>
      </c>
      <c r="AA119" s="104">
        <f t="shared" si="56"/>
        <v>0</v>
      </c>
      <c r="AB119" s="104">
        <f t="shared" si="56"/>
        <v>0</v>
      </c>
      <c r="AC119" s="104">
        <f t="shared" si="56"/>
        <v>0</v>
      </c>
      <c r="AD119" s="104">
        <f t="shared" si="56"/>
        <v>0</v>
      </c>
      <c r="AE119" s="104">
        <f t="shared" si="56"/>
        <v>0</v>
      </c>
      <c r="AF119" s="104">
        <f t="shared" si="56"/>
        <v>0</v>
      </c>
      <c r="AG119" s="104">
        <f t="shared" si="56"/>
        <v>0</v>
      </c>
      <c r="AH119" s="104">
        <f t="shared" si="56"/>
        <v>0</v>
      </c>
      <c r="AI119" s="104">
        <f t="shared" si="56"/>
        <v>0</v>
      </c>
      <c r="AJ119" s="104">
        <f t="shared" si="56"/>
        <v>0</v>
      </c>
      <c r="AK119" s="104">
        <f t="shared" si="56"/>
        <v>0</v>
      </c>
      <c r="AL119" s="104">
        <f t="shared" si="56"/>
        <v>0</v>
      </c>
      <c r="AM119" s="104">
        <f t="shared" si="56"/>
        <v>0</v>
      </c>
      <c r="AN119" s="104">
        <f t="shared" si="56"/>
        <v>0</v>
      </c>
      <c r="AO119" s="104">
        <f t="shared" si="56"/>
        <v>0</v>
      </c>
      <c r="AP119" s="104">
        <f t="shared" si="56"/>
        <v>0</v>
      </c>
      <c r="AQ119" s="104">
        <f t="shared" si="56"/>
        <v>0</v>
      </c>
      <c r="AR119" s="104">
        <f t="shared" si="56"/>
        <v>0</v>
      </c>
      <c r="AS119" s="104">
        <f t="shared" si="56"/>
        <v>0</v>
      </c>
      <c r="AT119" s="104">
        <f t="shared" si="56"/>
        <v>0</v>
      </c>
    </row>
    <row r="120" spans="1:46" ht="30" hidden="1" customHeight="1" x14ac:dyDescent="0.25">
      <c r="A120" s="105"/>
      <c r="B120" s="106"/>
      <c r="C120" s="107"/>
      <c r="D120" s="108"/>
      <c r="E120" s="109"/>
      <c r="F120" s="113"/>
      <c r="G120" s="113"/>
      <c r="H120" s="111">
        <f t="shared" si="52"/>
        <v>0</v>
      </c>
      <c r="I120" s="112"/>
      <c r="J120" s="112"/>
      <c r="K120" s="112"/>
      <c r="L120" s="250"/>
      <c r="M120" s="251"/>
      <c r="N120" s="252"/>
      <c r="P120" s="249"/>
      <c r="Q120" s="104">
        <f t="shared" ref="Q120:AT120" si="57">IF(Q$32&lt;$I120,0,IF(Q$32=$I120,$H120,IF(Q$32&gt;((($J120-1)*$K120)+$I120),0,IF(ROUND((Q$32-$I120)/$K120,0)=ROUND((Q$32-$I120)/$K120,1),$H120,0))))</f>
        <v>0</v>
      </c>
      <c r="R120" s="104">
        <f t="shared" si="57"/>
        <v>0</v>
      </c>
      <c r="S120" s="104">
        <f t="shared" si="57"/>
        <v>0</v>
      </c>
      <c r="T120" s="104">
        <f t="shared" si="57"/>
        <v>0</v>
      </c>
      <c r="U120" s="104">
        <f t="shared" si="57"/>
        <v>0</v>
      </c>
      <c r="V120" s="104">
        <f t="shared" si="57"/>
        <v>0</v>
      </c>
      <c r="W120" s="104">
        <f t="shared" si="57"/>
        <v>0</v>
      </c>
      <c r="X120" s="104">
        <f t="shared" si="57"/>
        <v>0</v>
      </c>
      <c r="Y120" s="104">
        <f t="shared" si="57"/>
        <v>0</v>
      </c>
      <c r="Z120" s="104">
        <f t="shared" si="57"/>
        <v>0</v>
      </c>
      <c r="AA120" s="104">
        <f t="shared" si="57"/>
        <v>0</v>
      </c>
      <c r="AB120" s="104">
        <f t="shared" si="57"/>
        <v>0</v>
      </c>
      <c r="AC120" s="104">
        <f t="shared" si="57"/>
        <v>0</v>
      </c>
      <c r="AD120" s="104">
        <f t="shared" si="57"/>
        <v>0</v>
      </c>
      <c r="AE120" s="104">
        <f t="shared" si="57"/>
        <v>0</v>
      </c>
      <c r="AF120" s="104">
        <f t="shared" si="57"/>
        <v>0</v>
      </c>
      <c r="AG120" s="104">
        <f t="shared" si="57"/>
        <v>0</v>
      </c>
      <c r="AH120" s="104">
        <f t="shared" si="57"/>
        <v>0</v>
      </c>
      <c r="AI120" s="104">
        <f t="shared" si="57"/>
        <v>0</v>
      </c>
      <c r="AJ120" s="104">
        <f t="shared" si="57"/>
        <v>0</v>
      </c>
      <c r="AK120" s="104">
        <f t="shared" si="57"/>
        <v>0</v>
      </c>
      <c r="AL120" s="104">
        <f t="shared" si="57"/>
        <v>0</v>
      </c>
      <c r="AM120" s="104">
        <f t="shared" si="57"/>
        <v>0</v>
      </c>
      <c r="AN120" s="104">
        <f t="shared" si="57"/>
        <v>0</v>
      </c>
      <c r="AO120" s="104">
        <f t="shared" si="57"/>
        <v>0</v>
      </c>
      <c r="AP120" s="104">
        <f t="shared" si="57"/>
        <v>0</v>
      </c>
      <c r="AQ120" s="104">
        <f t="shared" si="57"/>
        <v>0</v>
      </c>
      <c r="AR120" s="104">
        <f t="shared" si="57"/>
        <v>0</v>
      </c>
      <c r="AS120" s="104">
        <f t="shared" si="57"/>
        <v>0</v>
      </c>
      <c r="AT120" s="104">
        <f t="shared" si="57"/>
        <v>0</v>
      </c>
    </row>
    <row r="121" spans="1:46" ht="30" hidden="1" customHeight="1" x14ac:dyDescent="0.25">
      <c r="A121" s="105"/>
      <c r="B121" s="106"/>
      <c r="C121" s="107"/>
      <c r="D121" s="108"/>
      <c r="E121" s="108"/>
      <c r="F121" s="113"/>
      <c r="G121" s="113"/>
      <c r="H121" s="111">
        <f t="shared" si="52"/>
        <v>0</v>
      </c>
      <c r="I121" s="112"/>
      <c r="J121" s="112"/>
      <c r="K121" s="112"/>
      <c r="L121" s="250"/>
      <c r="M121" s="251"/>
      <c r="N121" s="252"/>
      <c r="P121" s="249"/>
      <c r="Q121" s="104">
        <f t="shared" ref="Q121:AT121" si="58">IF(Q$32&lt;$I121,0,IF(Q$32=$I121,$H121,IF(Q$32&gt;((($J121-1)*$K121)+$I121),0,IF(ROUND((Q$32-$I121)/$K121,0)=ROUND((Q$32-$I121)/$K121,1),$H121,0))))</f>
        <v>0</v>
      </c>
      <c r="R121" s="104">
        <f t="shared" si="58"/>
        <v>0</v>
      </c>
      <c r="S121" s="104">
        <f t="shared" si="58"/>
        <v>0</v>
      </c>
      <c r="T121" s="104">
        <f t="shared" si="58"/>
        <v>0</v>
      </c>
      <c r="U121" s="104">
        <f t="shared" si="58"/>
        <v>0</v>
      </c>
      <c r="V121" s="104">
        <f t="shared" si="58"/>
        <v>0</v>
      </c>
      <c r="W121" s="104">
        <f t="shared" si="58"/>
        <v>0</v>
      </c>
      <c r="X121" s="104">
        <f t="shared" si="58"/>
        <v>0</v>
      </c>
      <c r="Y121" s="104">
        <f t="shared" si="58"/>
        <v>0</v>
      </c>
      <c r="Z121" s="104">
        <f t="shared" si="58"/>
        <v>0</v>
      </c>
      <c r="AA121" s="104">
        <f t="shared" si="58"/>
        <v>0</v>
      </c>
      <c r="AB121" s="104">
        <f t="shared" si="58"/>
        <v>0</v>
      </c>
      <c r="AC121" s="104">
        <f t="shared" si="58"/>
        <v>0</v>
      </c>
      <c r="AD121" s="104">
        <f t="shared" si="58"/>
        <v>0</v>
      </c>
      <c r="AE121" s="104">
        <f t="shared" si="58"/>
        <v>0</v>
      </c>
      <c r="AF121" s="104">
        <f t="shared" si="58"/>
        <v>0</v>
      </c>
      <c r="AG121" s="104">
        <f t="shared" si="58"/>
        <v>0</v>
      </c>
      <c r="AH121" s="104">
        <f t="shared" si="58"/>
        <v>0</v>
      </c>
      <c r="AI121" s="104">
        <f t="shared" si="58"/>
        <v>0</v>
      </c>
      <c r="AJ121" s="104">
        <f t="shared" si="58"/>
        <v>0</v>
      </c>
      <c r="AK121" s="104">
        <f t="shared" si="58"/>
        <v>0</v>
      </c>
      <c r="AL121" s="104">
        <f t="shared" si="58"/>
        <v>0</v>
      </c>
      <c r="AM121" s="104">
        <f t="shared" si="58"/>
        <v>0</v>
      </c>
      <c r="AN121" s="104">
        <f t="shared" si="58"/>
        <v>0</v>
      </c>
      <c r="AO121" s="104">
        <f t="shared" si="58"/>
        <v>0</v>
      </c>
      <c r="AP121" s="104">
        <f t="shared" si="58"/>
        <v>0</v>
      </c>
      <c r="AQ121" s="104">
        <f t="shared" si="58"/>
        <v>0</v>
      </c>
      <c r="AR121" s="104">
        <f t="shared" si="58"/>
        <v>0</v>
      </c>
      <c r="AS121" s="104">
        <f t="shared" si="58"/>
        <v>0</v>
      </c>
      <c r="AT121" s="104">
        <f t="shared" si="58"/>
        <v>0</v>
      </c>
    </row>
    <row r="122" spans="1:46" ht="30" hidden="1" customHeight="1" x14ac:dyDescent="0.25">
      <c r="A122" s="117"/>
      <c r="B122" s="118"/>
      <c r="C122" s="119"/>
      <c r="D122" s="120"/>
      <c r="E122" s="120"/>
      <c r="F122" s="121"/>
      <c r="G122" s="121"/>
      <c r="H122" s="122">
        <f t="shared" si="52"/>
        <v>0</v>
      </c>
      <c r="I122" s="123"/>
      <c r="J122" s="123"/>
      <c r="K122" s="123"/>
      <c r="L122" s="253"/>
      <c r="M122" s="254"/>
      <c r="N122" s="255"/>
      <c r="P122" s="249"/>
      <c r="Q122" s="104">
        <f t="shared" ref="Q122:AT122" si="59">IF(Q$32&lt;$I122,0,IF(Q$32=$I122,$H122,IF(Q$32&gt;((($J122-1)*$K122)+$I122),0,IF(ROUND((Q$32-$I122)/$K122,0)=ROUND((Q$32-$I122)/$K122,1),$H122,0))))</f>
        <v>0</v>
      </c>
      <c r="R122" s="104">
        <f t="shared" si="59"/>
        <v>0</v>
      </c>
      <c r="S122" s="104">
        <f t="shared" si="59"/>
        <v>0</v>
      </c>
      <c r="T122" s="104">
        <f t="shared" si="59"/>
        <v>0</v>
      </c>
      <c r="U122" s="104">
        <f t="shared" si="59"/>
        <v>0</v>
      </c>
      <c r="V122" s="104">
        <f t="shared" si="59"/>
        <v>0</v>
      </c>
      <c r="W122" s="104">
        <f t="shared" si="59"/>
        <v>0</v>
      </c>
      <c r="X122" s="104">
        <f t="shared" si="59"/>
        <v>0</v>
      </c>
      <c r="Y122" s="104">
        <f t="shared" si="59"/>
        <v>0</v>
      </c>
      <c r="Z122" s="104">
        <f t="shared" si="59"/>
        <v>0</v>
      </c>
      <c r="AA122" s="104">
        <f t="shared" si="59"/>
        <v>0</v>
      </c>
      <c r="AB122" s="104">
        <f t="shared" si="59"/>
        <v>0</v>
      </c>
      <c r="AC122" s="104">
        <f t="shared" si="59"/>
        <v>0</v>
      </c>
      <c r="AD122" s="104">
        <f t="shared" si="59"/>
        <v>0</v>
      </c>
      <c r="AE122" s="104">
        <f t="shared" si="59"/>
        <v>0</v>
      </c>
      <c r="AF122" s="104">
        <f t="shared" si="59"/>
        <v>0</v>
      </c>
      <c r="AG122" s="104">
        <f t="shared" si="59"/>
        <v>0</v>
      </c>
      <c r="AH122" s="104">
        <f t="shared" si="59"/>
        <v>0</v>
      </c>
      <c r="AI122" s="104">
        <f t="shared" si="59"/>
        <v>0</v>
      </c>
      <c r="AJ122" s="104">
        <f t="shared" si="59"/>
        <v>0</v>
      </c>
      <c r="AK122" s="104">
        <f t="shared" si="59"/>
        <v>0</v>
      </c>
      <c r="AL122" s="104">
        <f t="shared" si="59"/>
        <v>0</v>
      </c>
      <c r="AM122" s="104">
        <f t="shared" si="59"/>
        <v>0</v>
      </c>
      <c r="AN122" s="104">
        <f t="shared" si="59"/>
        <v>0</v>
      </c>
      <c r="AO122" s="104">
        <f t="shared" si="59"/>
        <v>0</v>
      </c>
      <c r="AP122" s="104">
        <f t="shared" si="59"/>
        <v>0</v>
      </c>
      <c r="AQ122" s="104">
        <f t="shared" si="59"/>
        <v>0</v>
      </c>
      <c r="AR122" s="104">
        <f t="shared" si="59"/>
        <v>0</v>
      </c>
      <c r="AS122" s="104">
        <f t="shared" si="59"/>
        <v>0</v>
      </c>
      <c r="AT122" s="104">
        <f t="shared" si="59"/>
        <v>0</v>
      </c>
    </row>
    <row r="123" spans="1:46" ht="30" customHeight="1" x14ac:dyDescent="0.25">
      <c r="P123" s="124" t="s">
        <v>53</v>
      </c>
      <c r="Q123" s="103">
        <f t="shared" ref="Q123:AT123" si="60">SUM(Q107:Q122)</f>
        <v>1203400</v>
      </c>
      <c r="R123" s="103">
        <f t="shared" si="60"/>
        <v>1137400</v>
      </c>
      <c r="S123" s="103">
        <f t="shared" si="60"/>
        <v>1137400</v>
      </c>
      <c r="T123" s="103">
        <f t="shared" si="60"/>
        <v>1137400</v>
      </c>
      <c r="U123" s="103">
        <f t="shared" si="60"/>
        <v>1103800</v>
      </c>
      <c r="V123" s="103">
        <f t="shared" si="60"/>
        <v>1139800</v>
      </c>
      <c r="W123" s="103">
        <f t="shared" si="60"/>
        <v>1103800</v>
      </c>
      <c r="X123" s="103">
        <f t="shared" si="60"/>
        <v>1103800</v>
      </c>
      <c r="Y123" s="103">
        <f t="shared" si="60"/>
        <v>1103800</v>
      </c>
      <c r="Z123" s="103">
        <f t="shared" si="60"/>
        <v>1103800</v>
      </c>
      <c r="AA123" s="103">
        <f t="shared" si="60"/>
        <v>1169800</v>
      </c>
      <c r="AB123" s="103">
        <f t="shared" si="60"/>
        <v>1103800</v>
      </c>
      <c r="AC123" s="103">
        <f t="shared" si="60"/>
        <v>1103800</v>
      </c>
      <c r="AD123" s="103">
        <f t="shared" si="60"/>
        <v>1103800</v>
      </c>
      <c r="AE123" s="103">
        <f t="shared" si="60"/>
        <v>1103800</v>
      </c>
      <c r="AF123" s="103">
        <f t="shared" si="60"/>
        <v>1139800</v>
      </c>
      <c r="AG123" s="103">
        <f t="shared" si="60"/>
        <v>1103800</v>
      </c>
      <c r="AH123" s="103">
        <f t="shared" si="60"/>
        <v>1103800</v>
      </c>
      <c r="AI123" s="103">
        <f t="shared" si="60"/>
        <v>1103800</v>
      </c>
      <c r="AJ123" s="103">
        <f t="shared" si="60"/>
        <v>1103800</v>
      </c>
      <c r="AK123" s="103">
        <f t="shared" si="60"/>
        <v>1169800</v>
      </c>
      <c r="AL123" s="103">
        <f t="shared" si="60"/>
        <v>1103800</v>
      </c>
      <c r="AM123" s="103">
        <f t="shared" si="60"/>
        <v>1103800</v>
      </c>
      <c r="AN123" s="103">
        <f t="shared" si="60"/>
        <v>1103800</v>
      </c>
      <c r="AO123" s="103">
        <f t="shared" si="60"/>
        <v>1103800</v>
      </c>
      <c r="AP123" s="103">
        <f t="shared" si="60"/>
        <v>1103800</v>
      </c>
      <c r="AQ123" s="103">
        <f t="shared" si="60"/>
        <v>1103800</v>
      </c>
      <c r="AR123" s="103">
        <f t="shared" si="60"/>
        <v>0</v>
      </c>
      <c r="AS123" s="104">
        <f t="shared" si="60"/>
        <v>0</v>
      </c>
      <c r="AT123" s="104">
        <f t="shared" si="60"/>
        <v>0</v>
      </c>
    </row>
    <row r="124" spans="1:4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row>
    <row r="125" spans="1:46" ht="15" customHeight="1" x14ac:dyDescent="0.25">
      <c r="A125" s="269" t="s">
        <v>27</v>
      </c>
      <c r="B125" s="268"/>
      <c r="C125" s="268"/>
      <c r="D125" s="268"/>
      <c r="E125" s="268"/>
      <c r="F125" s="268"/>
      <c r="G125" s="268"/>
      <c r="H125" s="268"/>
      <c r="I125" s="268"/>
      <c r="J125" s="268"/>
      <c r="K125" s="268"/>
      <c r="L125" s="28"/>
      <c r="M125" s="29"/>
      <c r="N125" s="29"/>
      <c r="O125" s="29"/>
      <c r="P125" s="30"/>
      <c r="Q125" s="30"/>
      <c r="R125" s="30"/>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row>
    <row r="126" spans="1:46" ht="15" customHeight="1" x14ac:dyDescent="0.25">
      <c r="A126" s="32"/>
      <c r="B126" s="33"/>
      <c r="C126" s="33"/>
      <c r="D126" s="33"/>
      <c r="E126" s="33"/>
      <c r="F126" s="33"/>
      <c r="G126" s="34"/>
      <c r="H126" s="33"/>
      <c r="I126" s="33"/>
      <c r="J126" s="33"/>
      <c r="K126" s="33"/>
      <c r="L126" s="33"/>
      <c r="M126" s="33"/>
      <c r="N126" s="33"/>
      <c r="O126" s="33"/>
      <c r="P126" s="35"/>
      <c r="Q126" s="35"/>
      <c r="R126" s="35"/>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row>
    <row r="127" spans="1:46" ht="15" customHeight="1" x14ac:dyDescent="0.25">
      <c r="A127" s="37"/>
      <c r="B127" s="38"/>
      <c r="C127" s="38"/>
      <c r="D127" s="38"/>
      <c r="E127" s="38"/>
      <c r="F127" s="38"/>
      <c r="G127" s="39"/>
      <c r="H127" s="38"/>
      <c r="I127" s="38"/>
      <c r="J127" s="40"/>
      <c r="K127" s="10"/>
      <c r="L127" s="10"/>
      <c r="M127" s="10"/>
      <c r="N127" s="10"/>
      <c r="O127" s="10"/>
      <c r="P127" s="6"/>
      <c r="Q127" s="6"/>
      <c r="R127" s="6"/>
    </row>
    <row r="128" spans="1:46" ht="15" customHeight="1" x14ac:dyDescent="0.25">
      <c r="A128" s="7" t="s">
        <v>28</v>
      </c>
      <c r="B128" s="139"/>
      <c r="C128" s="42"/>
      <c r="D128" s="42"/>
      <c r="E128" s="42"/>
      <c r="F128" s="42"/>
      <c r="G128" s="43"/>
      <c r="H128" s="42"/>
      <c r="I128" s="42"/>
      <c r="J128" s="9"/>
      <c r="K128" s="10"/>
      <c r="L128" s="10"/>
      <c r="M128" s="10"/>
      <c r="N128" s="10"/>
      <c r="O128" s="10"/>
      <c r="P128" s="6"/>
      <c r="Q128" s="6"/>
      <c r="R128" s="6"/>
    </row>
    <row r="129" spans="1:46" ht="14.25" customHeight="1" x14ac:dyDescent="0.25">
      <c r="A129" s="7" t="s">
        <v>30</v>
      </c>
      <c r="B129" s="139"/>
      <c r="C129" s="45"/>
      <c r="D129" s="45"/>
      <c r="E129" s="45"/>
      <c r="F129" s="46"/>
      <c r="G129" s="45"/>
      <c r="H129" s="46"/>
      <c r="I129" s="45"/>
      <c r="J129" s="47"/>
      <c r="K129" s="48"/>
    </row>
    <row r="130" spans="1:46" ht="14.25" customHeight="1" x14ac:dyDescent="0.25">
      <c r="A130" s="7"/>
      <c r="B130" s="46"/>
      <c r="C130" s="46"/>
      <c r="D130" s="45"/>
      <c r="E130" s="46"/>
      <c r="F130" s="46"/>
      <c r="G130" s="46"/>
      <c r="H130" s="46"/>
      <c r="I130" s="46"/>
      <c r="J130" s="49"/>
      <c r="K130" s="50"/>
    </row>
    <row r="131" spans="1:46" x14ac:dyDescent="0.25">
      <c r="A131" s="51" t="s">
        <v>32</v>
      </c>
      <c r="B131" s="270" t="s">
        <v>742</v>
      </c>
      <c r="C131" s="251"/>
      <c r="D131" s="251"/>
      <c r="E131" s="251"/>
      <c r="F131" s="251"/>
      <c r="G131" s="251"/>
      <c r="H131" s="251"/>
      <c r="I131" s="257"/>
      <c r="J131" s="52"/>
      <c r="L131" s="271" t="s">
        <v>33</v>
      </c>
      <c r="M131" s="272"/>
    </row>
    <row r="132" spans="1:46" ht="15.75" customHeight="1" x14ac:dyDescent="0.25">
      <c r="A132" s="53" t="s">
        <v>34</v>
      </c>
      <c r="B132" s="273" t="s">
        <v>743</v>
      </c>
      <c r="C132" s="274"/>
      <c r="D132" s="274"/>
      <c r="E132" s="274"/>
      <c r="F132" s="274"/>
      <c r="G132" s="274"/>
      <c r="H132" s="274"/>
      <c r="I132" s="274"/>
      <c r="J132" s="52"/>
      <c r="L132" s="54" t="s">
        <v>25</v>
      </c>
      <c r="M132" s="55" t="s">
        <v>26</v>
      </c>
    </row>
    <row r="133" spans="1:46" x14ac:dyDescent="0.25">
      <c r="A133" s="53" t="s">
        <v>35</v>
      </c>
      <c r="B133" s="277" t="s">
        <v>744</v>
      </c>
      <c r="C133" s="268"/>
      <c r="D133" s="268"/>
      <c r="E133" s="268"/>
      <c r="F133" s="268"/>
      <c r="G133" s="268"/>
      <c r="H133" s="268"/>
      <c r="I133" s="268"/>
      <c r="J133" s="52"/>
      <c r="L133" s="56">
        <f>$L$10</f>
        <v>0</v>
      </c>
      <c r="M133" s="57">
        <f t="array" ref="M133">NPV(L133,Q160:AT160)</f>
        <v>3509700</v>
      </c>
      <c r="O133" s="58"/>
    </row>
    <row r="134" spans="1:46" ht="15.75" customHeight="1" x14ac:dyDescent="0.25">
      <c r="A134" s="53" t="s">
        <v>36</v>
      </c>
      <c r="B134" s="277" t="s">
        <v>745</v>
      </c>
      <c r="C134" s="268"/>
      <c r="D134" s="268"/>
      <c r="E134" s="268"/>
      <c r="F134" s="268"/>
      <c r="G134" s="268"/>
      <c r="H134" s="268"/>
      <c r="I134" s="268"/>
      <c r="J134" s="52"/>
      <c r="L134" s="56">
        <f>$L$11</f>
        <v>0.03</v>
      </c>
      <c r="M134" s="57">
        <f t="array" ref="M134">NPV(L134,Q160:AT160)</f>
        <v>2629531.0876185326</v>
      </c>
    </row>
    <row r="135" spans="1:46" ht="14.25" customHeight="1" x14ac:dyDescent="0.25">
      <c r="A135" s="59"/>
      <c r="B135" s="60"/>
      <c r="C135" s="60"/>
      <c r="D135" s="60"/>
      <c r="E135" s="60"/>
      <c r="F135" s="61"/>
      <c r="G135" s="62"/>
      <c r="H135" s="63"/>
      <c r="I135" s="63"/>
      <c r="J135" s="64"/>
      <c r="L135" s="65">
        <f>$L$12</f>
        <v>7.0000000000000007E-2</v>
      </c>
      <c r="M135" s="66">
        <f t="array" ref="M135">NPV(L135,Q160:AT160)</f>
        <v>1890610.7029008986</v>
      </c>
    </row>
    <row r="136" spans="1:46" ht="14.25" customHeight="1" x14ac:dyDescent="0.25">
      <c r="A136" s="67"/>
      <c r="B136" s="48"/>
      <c r="C136" s="48"/>
      <c r="D136" s="48"/>
      <c r="E136" s="48"/>
      <c r="F136" s="50"/>
      <c r="G136" s="68"/>
    </row>
    <row r="137" spans="1:46" ht="14.25" customHeight="1" x14ac:dyDescent="0.25">
      <c r="A137" s="67"/>
      <c r="B137" s="48"/>
      <c r="C137" s="48"/>
      <c r="D137" s="48"/>
      <c r="E137" s="48"/>
      <c r="F137" s="50"/>
      <c r="G137" s="68"/>
      <c r="H137" s="69"/>
      <c r="I137" s="70"/>
      <c r="J137" s="71"/>
      <c r="K137" s="71"/>
    </row>
    <row r="138" spans="1:46" ht="15.75" customHeight="1" x14ac:dyDescent="0.25">
      <c r="A138" s="72" t="s">
        <v>37</v>
      </c>
      <c r="B138" s="73">
        <v>0.95</v>
      </c>
      <c r="C138" s="74"/>
      <c r="D138" s="74"/>
      <c r="E138" s="74"/>
      <c r="F138" s="75"/>
      <c r="H138" s="69"/>
      <c r="I138" s="70"/>
      <c r="J138" s="71"/>
      <c r="K138" s="71"/>
    </row>
    <row r="139" spans="1:46" ht="15" customHeight="1" x14ac:dyDescent="0.25">
      <c r="A139" s="76" t="s">
        <v>39</v>
      </c>
      <c r="B139" s="77">
        <v>0.95</v>
      </c>
      <c r="C139" s="44"/>
      <c r="D139" s="44"/>
      <c r="E139" s="44"/>
      <c r="F139" s="78"/>
      <c r="H139" s="69"/>
      <c r="I139" s="79"/>
      <c r="J139" s="58"/>
      <c r="K139" s="58"/>
      <c r="L139" s="80"/>
      <c r="M139" s="80"/>
      <c r="N139" s="80"/>
      <c r="O139" s="80"/>
    </row>
    <row r="140" spans="1:46" ht="14.25" customHeight="1" x14ac:dyDescent="0.25">
      <c r="A140" s="81" t="s">
        <v>41</v>
      </c>
      <c r="B140" s="82">
        <f>B138*B139</f>
        <v>0.90249999999999997</v>
      </c>
      <c r="C140" s="83"/>
      <c r="D140" s="84"/>
      <c r="E140" s="84"/>
      <c r="F140" s="64"/>
      <c r="H140" s="69"/>
      <c r="I140" s="85"/>
      <c r="J140" s="86"/>
      <c r="K140" s="86"/>
    </row>
    <row r="141" spans="1:46" ht="14.25" customHeight="1" x14ac:dyDescent="0.25">
      <c r="H141" s="69"/>
      <c r="I141" s="85"/>
      <c r="J141" s="86"/>
      <c r="K141" s="86"/>
      <c r="L141" s="87"/>
      <c r="P141" s="88" t="s">
        <v>42</v>
      </c>
    </row>
    <row r="142" spans="1:46" ht="14.25" customHeight="1" x14ac:dyDescent="0.25">
      <c r="C142" s="33"/>
      <c r="D142" s="89"/>
      <c r="E142" s="89"/>
      <c r="L142" s="87"/>
      <c r="P142" s="88"/>
      <c r="Q142" s="267" t="s">
        <v>43</v>
      </c>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row>
    <row r="143" spans="1:46" ht="14.25" customHeight="1" x14ac:dyDescent="0.25">
      <c r="A143" s="90" t="s">
        <v>44</v>
      </c>
      <c r="B143" s="91" t="s">
        <v>45</v>
      </c>
      <c r="C143" s="91" t="s">
        <v>16</v>
      </c>
      <c r="D143" s="92" t="s">
        <v>17</v>
      </c>
      <c r="E143" s="92" t="s">
        <v>46</v>
      </c>
      <c r="F143" s="91" t="s">
        <v>47</v>
      </c>
      <c r="G143" s="91" t="s">
        <v>48</v>
      </c>
      <c r="H143" s="93" t="s">
        <v>18</v>
      </c>
      <c r="I143" s="92" t="s">
        <v>19</v>
      </c>
      <c r="J143" s="92" t="s">
        <v>49</v>
      </c>
      <c r="K143" s="92" t="s">
        <v>50</v>
      </c>
      <c r="L143" s="259" t="s">
        <v>20</v>
      </c>
      <c r="M143" s="260"/>
      <c r="N143" s="261"/>
      <c r="Q143" s="94">
        <v>1</v>
      </c>
      <c r="R143" s="94">
        <v>2</v>
      </c>
      <c r="S143" s="94">
        <v>3</v>
      </c>
      <c r="T143" s="94">
        <v>4</v>
      </c>
      <c r="U143" s="94">
        <v>5</v>
      </c>
      <c r="V143" s="94">
        <v>6</v>
      </c>
      <c r="W143" s="94">
        <v>7</v>
      </c>
      <c r="X143" s="94">
        <v>8</v>
      </c>
      <c r="Y143" s="94">
        <v>9</v>
      </c>
      <c r="Z143" s="94">
        <v>10</v>
      </c>
      <c r="AA143" s="94">
        <v>11</v>
      </c>
      <c r="AB143" s="94">
        <v>12</v>
      </c>
      <c r="AC143" s="94">
        <v>13</v>
      </c>
      <c r="AD143" s="94">
        <v>14</v>
      </c>
      <c r="AE143" s="94">
        <v>15</v>
      </c>
      <c r="AF143" s="94">
        <v>16</v>
      </c>
      <c r="AG143" s="94">
        <v>17</v>
      </c>
      <c r="AH143" s="94">
        <v>18</v>
      </c>
      <c r="AI143" s="94">
        <v>19</v>
      </c>
      <c r="AJ143" s="94">
        <v>20</v>
      </c>
      <c r="AK143" s="94">
        <v>21</v>
      </c>
      <c r="AL143" s="94">
        <v>22</v>
      </c>
      <c r="AM143" s="94">
        <v>23</v>
      </c>
      <c r="AN143" s="94">
        <v>24</v>
      </c>
      <c r="AO143" s="94">
        <v>25</v>
      </c>
      <c r="AP143" s="94">
        <v>26</v>
      </c>
      <c r="AQ143" s="94">
        <v>27</v>
      </c>
      <c r="AR143" s="94">
        <v>28</v>
      </c>
      <c r="AS143" s="94">
        <v>29</v>
      </c>
      <c r="AT143" s="94">
        <v>30</v>
      </c>
    </row>
    <row r="144" spans="1:46" ht="30" customHeight="1" x14ac:dyDescent="0.25">
      <c r="A144" s="95" t="s">
        <v>746</v>
      </c>
      <c r="B144" s="96" t="s">
        <v>747</v>
      </c>
      <c r="C144" s="97" t="s">
        <v>748</v>
      </c>
      <c r="D144" s="98">
        <v>1</v>
      </c>
      <c r="E144" s="99">
        <v>37500</v>
      </c>
      <c r="F144" s="100"/>
      <c r="G144" s="100"/>
      <c r="H144" s="111">
        <f>D144*E144</f>
        <v>37500</v>
      </c>
      <c r="I144" s="102">
        <v>1</v>
      </c>
      <c r="J144" s="102">
        <v>20</v>
      </c>
      <c r="K144" s="102">
        <v>1</v>
      </c>
      <c r="L144" s="286" t="s">
        <v>749</v>
      </c>
      <c r="M144" s="263"/>
      <c r="N144" s="258"/>
      <c r="P144" s="248" t="s">
        <v>51</v>
      </c>
      <c r="Q144" s="103">
        <f t="shared" ref="Q144:AT144" si="61">IF(Q$32&lt;$I144,0,IF(Q$32=$I144,$H144,IF(Q$32&gt;((($J144-1)*$K144)+$I144),0,IF(ROUND((Q$32-$I144)/$K144,0)=ROUND((Q$32-$I144)/$K144,1),$H144,0))))</f>
        <v>37500</v>
      </c>
      <c r="R144" s="103">
        <f t="shared" si="61"/>
        <v>37500</v>
      </c>
      <c r="S144" s="103">
        <f t="shared" si="61"/>
        <v>37500</v>
      </c>
      <c r="T144" s="103">
        <f t="shared" si="61"/>
        <v>37500</v>
      </c>
      <c r="U144" s="103">
        <f t="shared" si="61"/>
        <v>37500</v>
      </c>
      <c r="V144" s="103">
        <f t="shared" si="61"/>
        <v>37500</v>
      </c>
      <c r="W144" s="103">
        <f t="shared" si="61"/>
        <v>37500</v>
      </c>
      <c r="X144" s="103">
        <f t="shared" si="61"/>
        <v>37500</v>
      </c>
      <c r="Y144" s="103">
        <f t="shared" si="61"/>
        <v>37500</v>
      </c>
      <c r="Z144" s="103">
        <f t="shared" si="61"/>
        <v>37500</v>
      </c>
      <c r="AA144" s="103">
        <f t="shared" si="61"/>
        <v>37500</v>
      </c>
      <c r="AB144" s="103">
        <f t="shared" si="61"/>
        <v>37500</v>
      </c>
      <c r="AC144" s="103">
        <f t="shared" si="61"/>
        <v>37500</v>
      </c>
      <c r="AD144" s="103">
        <f t="shared" si="61"/>
        <v>37500</v>
      </c>
      <c r="AE144" s="103">
        <f t="shared" si="61"/>
        <v>37500</v>
      </c>
      <c r="AF144" s="103">
        <f t="shared" si="61"/>
        <v>37500</v>
      </c>
      <c r="AG144" s="103">
        <f t="shared" si="61"/>
        <v>37500</v>
      </c>
      <c r="AH144" s="103">
        <f t="shared" si="61"/>
        <v>37500</v>
      </c>
      <c r="AI144" s="103">
        <f t="shared" si="61"/>
        <v>37500</v>
      </c>
      <c r="AJ144" s="103">
        <f t="shared" si="61"/>
        <v>37500</v>
      </c>
      <c r="AK144" s="104">
        <f t="shared" si="61"/>
        <v>0</v>
      </c>
      <c r="AL144" s="104">
        <f t="shared" si="61"/>
        <v>0</v>
      </c>
      <c r="AM144" s="104">
        <f t="shared" si="61"/>
        <v>0</v>
      </c>
      <c r="AN144" s="104">
        <f t="shared" si="61"/>
        <v>0</v>
      </c>
      <c r="AO144" s="104">
        <f t="shared" si="61"/>
        <v>0</v>
      </c>
      <c r="AP144" s="104">
        <f t="shared" si="61"/>
        <v>0</v>
      </c>
      <c r="AQ144" s="104">
        <f t="shared" si="61"/>
        <v>0</v>
      </c>
      <c r="AR144" s="104">
        <f t="shared" si="61"/>
        <v>0</v>
      </c>
      <c r="AS144" s="104">
        <f t="shared" si="61"/>
        <v>0</v>
      </c>
      <c r="AT144" s="104">
        <f t="shared" si="61"/>
        <v>0</v>
      </c>
    </row>
    <row r="145" spans="1:46" ht="30" customHeight="1" x14ac:dyDescent="0.25">
      <c r="A145" s="105" t="s">
        <v>0</v>
      </c>
      <c r="B145" s="106" t="s">
        <v>706</v>
      </c>
      <c r="C145" s="107" t="s">
        <v>141</v>
      </c>
      <c r="D145" s="108">
        <v>0.2</v>
      </c>
      <c r="E145" s="109">
        <v>65000</v>
      </c>
      <c r="F145" s="110"/>
      <c r="G145" s="110"/>
      <c r="H145" s="111">
        <f t="shared" ref="H145:H147" si="62">(D145*E145)*1.2</f>
        <v>15600</v>
      </c>
      <c r="I145" s="112">
        <v>1</v>
      </c>
      <c r="J145" s="112">
        <v>20</v>
      </c>
      <c r="K145" s="112">
        <v>1</v>
      </c>
      <c r="L145" s="250" t="s">
        <v>750</v>
      </c>
      <c r="M145" s="251"/>
      <c r="N145" s="252"/>
      <c r="P145" s="249"/>
      <c r="Q145" s="103">
        <f t="shared" ref="Q145:AT145" si="63">IF(Q$32&lt;$I145,0,IF(Q$32=$I145,$H145,IF(Q$32&gt;((($J145-1)*$K145)+$I145),0,IF(ROUND((Q$32-$I145)/$K145,0)=ROUND((Q$32-$I145)/$K145,1),$H145,0))))</f>
        <v>15600</v>
      </c>
      <c r="R145" s="103">
        <f t="shared" si="63"/>
        <v>15600</v>
      </c>
      <c r="S145" s="103">
        <f t="shared" si="63"/>
        <v>15600</v>
      </c>
      <c r="T145" s="103">
        <f t="shared" si="63"/>
        <v>15600</v>
      </c>
      <c r="U145" s="103">
        <f t="shared" si="63"/>
        <v>15600</v>
      </c>
      <c r="V145" s="103">
        <f t="shared" si="63"/>
        <v>15600</v>
      </c>
      <c r="W145" s="103">
        <f t="shared" si="63"/>
        <v>15600</v>
      </c>
      <c r="X145" s="103">
        <f t="shared" si="63"/>
        <v>15600</v>
      </c>
      <c r="Y145" s="103">
        <f t="shared" si="63"/>
        <v>15600</v>
      </c>
      <c r="Z145" s="103">
        <f t="shared" si="63"/>
        <v>15600</v>
      </c>
      <c r="AA145" s="103">
        <f t="shared" si="63"/>
        <v>15600</v>
      </c>
      <c r="AB145" s="103">
        <f t="shared" si="63"/>
        <v>15600</v>
      </c>
      <c r="AC145" s="103">
        <f t="shared" si="63"/>
        <v>15600</v>
      </c>
      <c r="AD145" s="103">
        <f t="shared" si="63"/>
        <v>15600</v>
      </c>
      <c r="AE145" s="103">
        <f t="shared" si="63"/>
        <v>15600</v>
      </c>
      <c r="AF145" s="103">
        <f t="shared" si="63"/>
        <v>15600</v>
      </c>
      <c r="AG145" s="103">
        <f t="shared" si="63"/>
        <v>15600</v>
      </c>
      <c r="AH145" s="103">
        <f t="shared" si="63"/>
        <v>15600</v>
      </c>
      <c r="AI145" s="103">
        <f t="shared" si="63"/>
        <v>15600</v>
      </c>
      <c r="AJ145" s="103">
        <f t="shared" si="63"/>
        <v>15600</v>
      </c>
      <c r="AK145" s="104">
        <f t="shared" si="63"/>
        <v>0</v>
      </c>
      <c r="AL145" s="104">
        <f t="shared" si="63"/>
        <v>0</v>
      </c>
      <c r="AM145" s="104">
        <f t="shared" si="63"/>
        <v>0</v>
      </c>
      <c r="AN145" s="104">
        <f t="shared" si="63"/>
        <v>0</v>
      </c>
      <c r="AO145" s="104">
        <f t="shared" si="63"/>
        <v>0</v>
      </c>
      <c r="AP145" s="104">
        <f t="shared" si="63"/>
        <v>0</v>
      </c>
      <c r="AQ145" s="104">
        <f t="shared" si="63"/>
        <v>0</v>
      </c>
      <c r="AR145" s="104">
        <f t="shared" si="63"/>
        <v>0</v>
      </c>
      <c r="AS145" s="104">
        <f t="shared" si="63"/>
        <v>0</v>
      </c>
      <c r="AT145" s="104">
        <f t="shared" si="63"/>
        <v>0</v>
      </c>
    </row>
    <row r="146" spans="1:46" x14ac:dyDescent="0.25">
      <c r="A146" s="105" t="s">
        <v>0</v>
      </c>
      <c r="B146" s="106" t="s">
        <v>6</v>
      </c>
      <c r="C146" s="107" t="s">
        <v>141</v>
      </c>
      <c r="D146" s="108">
        <v>1</v>
      </c>
      <c r="E146" s="109">
        <v>19250</v>
      </c>
      <c r="F146" s="113"/>
      <c r="G146" s="113"/>
      <c r="H146" s="111">
        <f t="shared" si="62"/>
        <v>23100</v>
      </c>
      <c r="I146" s="112">
        <v>1</v>
      </c>
      <c r="J146" s="112">
        <v>2</v>
      </c>
      <c r="K146" s="112">
        <v>1</v>
      </c>
      <c r="L146" s="250" t="s">
        <v>751</v>
      </c>
      <c r="M146" s="251"/>
      <c r="N146" s="252"/>
      <c r="P146" s="249"/>
      <c r="Q146" s="103">
        <f t="shared" ref="Q146:AT146" si="64">IF(Q$32&lt;$I146,0,IF(Q$32=$I146,$H146,IF(Q$32&gt;((($J146-1)*$K146)+$I146),0,IF(ROUND((Q$32-$I146)/$K146,0)=ROUND((Q$32-$I146)/$K146,1),$H146,0))))</f>
        <v>23100</v>
      </c>
      <c r="R146" s="103">
        <f t="shared" si="64"/>
        <v>23100</v>
      </c>
      <c r="S146" s="103">
        <f t="shared" si="64"/>
        <v>0</v>
      </c>
      <c r="T146" s="103">
        <f t="shared" si="64"/>
        <v>0</v>
      </c>
      <c r="U146" s="103">
        <f t="shared" si="64"/>
        <v>0</v>
      </c>
      <c r="V146" s="103">
        <f t="shared" si="64"/>
        <v>0</v>
      </c>
      <c r="W146" s="103">
        <f t="shared" si="64"/>
        <v>0</v>
      </c>
      <c r="X146" s="103">
        <f t="shared" si="64"/>
        <v>0</v>
      </c>
      <c r="Y146" s="103">
        <f t="shared" si="64"/>
        <v>0</v>
      </c>
      <c r="Z146" s="103">
        <f t="shared" si="64"/>
        <v>0</v>
      </c>
      <c r="AA146" s="104">
        <f t="shared" si="64"/>
        <v>0</v>
      </c>
      <c r="AB146" s="104">
        <f t="shared" si="64"/>
        <v>0</v>
      </c>
      <c r="AC146" s="104">
        <f t="shared" si="64"/>
        <v>0</v>
      </c>
      <c r="AD146" s="104">
        <f t="shared" si="64"/>
        <v>0</v>
      </c>
      <c r="AE146" s="104">
        <f t="shared" si="64"/>
        <v>0</v>
      </c>
      <c r="AF146" s="104">
        <f t="shared" si="64"/>
        <v>0</v>
      </c>
      <c r="AG146" s="104">
        <f t="shared" si="64"/>
        <v>0</v>
      </c>
      <c r="AH146" s="104">
        <f t="shared" si="64"/>
        <v>0</v>
      </c>
      <c r="AI146" s="104">
        <f t="shared" si="64"/>
        <v>0</v>
      </c>
      <c r="AJ146" s="104">
        <f t="shared" si="64"/>
        <v>0</v>
      </c>
      <c r="AK146" s="104">
        <f t="shared" si="64"/>
        <v>0</v>
      </c>
      <c r="AL146" s="104">
        <f t="shared" si="64"/>
        <v>0</v>
      </c>
      <c r="AM146" s="104">
        <f t="shared" si="64"/>
        <v>0</v>
      </c>
      <c r="AN146" s="104">
        <f t="shared" si="64"/>
        <v>0</v>
      </c>
      <c r="AO146" s="104">
        <f t="shared" si="64"/>
        <v>0</v>
      </c>
      <c r="AP146" s="104">
        <f t="shared" si="64"/>
        <v>0</v>
      </c>
      <c r="AQ146" s="104">
        <f t="shared" si="64"/>
        <v>0</v>
      </c>
      <c r="AR146" s="104">
        <f t="shared" si="64"/>
        <v>0</v>
      </c>
      <c r="AS146" s="104">
        <f t="shared" si="64"/>
        <v>0</v>
      </c>
      <c r="AT146" s="104">
        <f t="shared" si="64"/>
        <v>0</v>
      </c>
    </row>
    <row r="147" spans="1:46" x14ac:dyDescent="0.25">
      <c r="A147" s="105" t="s">
        <v>0</v>
      </c>
      <c r="B147" s="106" t="s">
        <v>706</v>
      </c>
      <c r="C147" s="107" t="s">
        <v>141</v>
      </c>
      <c r="D147" s="108">
        <v>1</v>
      </c>
      <c r="E147" s="114">
        <v>65000</v>
      </c>
      <c r="F147" s="113"/>
      <c r="G147" s="113"/>
      <c r="H147" s="111">
        <f t="shared" si="62"/>
        <v>78000</v>
      </c>
      <c r="I147" s="112">
        <v>1</v>
      </c>
      <c r="J147" s="112">
        <v>20</v>
      </c>
      <c r="K147" s="112">
        <v>1</v>
      </c>
      <c r="L147" s="250" t="s">
        <v>752</v>
      </c>
      <c r="M147" s="251"/>
      <c r="N147" s="252"/>
      <c r="P147" s="249"/>
      <c r="Q147" s="103">
        <f t="shared" ref="Q147:AT147" si="65">IF(Q$32&lt;$I147,0,IF(Q$32=$I147,$H147,IF(Q$32&gt;((($J147-1)*$K147)+$I147),0,IF(ROUND((Q$32-$I147)/$K147,0)=ROUND((Q$32-$I147)/$K147,1),$H147,0))))</f>
        <v>78000</v>
      </c>
      <c r="R147" s="103">
        <f t="shared" si="65"/>
        <v>78000</v>
      </c>
      <c r="S147" s="103">
        <f t="shared" si="65"/>
        <v>78000</v>
      </c>
      <c r="T147" s="103">
        <f t="shared" si="65"/>
        <v>78000</v>
      </c>
      <c r="U147" s="103">
        <f t="shared" si="65"/>
        <v>78000</v>
      </c>
      <c r="V147" s="103">
        <f t="shared" si="65"/>
        <v>78000</v>
      </c>
      <c r="W147" s="103">
        <f t="shared" si="65"/>
        <v>78000</v>
      </c>
      <c r="X147" s="103">
        <f t="shared" si="65"/>
        <v>78000</v>
      </c>
      <c r="Y147" s="103">
        <f t="shared" si="65"/>
        <v>78000</v>
      </c>
      <c r="Z147" s="103">
        <f t="shared" si="65"/>
        <v>78000</v>
      </c>
      <c r="AA147" s="103">
        <f t="shared" si="65"/>
        <v>78000</v>
      </c>
      <c r="AB147" s="103">
        <f t="shared" si="65"/>
        <v>78000</v>
      </c>
      <c r="AC147" s="103">
        <f t="shared" si="65"/>
        <v>78000</v>
      </c>
      <c r="AD147" s="103">
        <f t="shared" si="65"/>
        <v>78000</v>
      </c>
      <c r="AE147" s="103">
        <f t="shared" si="65"/>
        <v>78000</v>
      </c>
      <c r="AF147" s="103">
        <f t="shared" si="65"/>
        <v>78000</v>
      </c>
      <c r="AG147" s="103">
        <f t="shared" si="65"/>
        <v>78000</v>
      </c>
      <c r="AH147" s="103">
        <f t="shared" si="65"/>
        <v>78000</v>
      </c>
      <c r="AI147" s="103">
        <f t="shared" si="65"/>
        <v>78000</v>
      </c>
      <c r="AJ147" s="103">
        <f t="shared" si="65"/>
        <v>78000</v>
      </c>
      <c r="AK147" s="104">
        <f t="shared" si="65"/>
        <v>0</v>
      </c>
      <c r="AL147" s="104">
        <f t="shared" si="65"/>
        <v>0</v>
      </c>
      <c r="AM147" s="104">
        <f t="shared" si="65"/>
        <v>0</v>
      </c>
      <c r="AN147" s="104">
        <f t="shared" si="65"/>
        <v>0</v>
      </c>
      <c r="AO147" s="104">
        <f t="shared" si="65"/>
        <v>0</v>
      </c>
      <c r="AP147" s="104">
        <f t="shared" si="65"/>
        <v>0</v>
      </c>
      <c r="AQ147" s="104">
        <f t="shared" si="65"/>
        <v>0</v>
      </c>
      <c r="AR147" s="104">
        <f t="shared" si="65"/>
        <v>0</v>
      </c>
      <c r="AS147" s="104">
        <f t="shared" si="65"/>
        <v>0</v>
      </c>
      <c r="AT147" s="104">
        <f t="shared" si="65"/>
        <v>0</v>
      </c>
    </row>
    <row r="148" spans="1:46" x14ac:dyDescent="0.25">
      <c r="A148" s="105" t="s">
        <v>0</v>
      </c>
      <c r="B148" s="106" t="s">
        <v>753</v>
      </c>
      <c r="C148" s="107"/>
      <c r="D148" s="108">
        <v>25</v>
      </c>
      <c r="E148" s="109">
        <v>850</v>
      </c>
      <c r="F148" s="113"/>
      <c r="G148" s="113"/>
      <c r="H148" s="111">
        <f>D148*E148</f>
        <v>21250</v>
      </c>
      <c r="I148" s="112">
        <v>1</v>
      </c>
      <c r="J148" s="112">
        <v>20</v>
      </c>
      <c r="K148" s="112">
        <v>1</v>
      </c>
      <c r="L148" s="250" t="s">
        <v>754</v>
      </c>
      <c r="M148" s="251"/>
      <c r="N148" s="252"/>
      <c r="P148" s="249"/>
      <c r="Q148" s="103">
        <f t="shared" ref="Q148:AT148" si="66">IF(Q$32&lt;$I148,0,IF(Q$32=$I148,$H148,IF(Q$32&gt;((($J148-1)*$K148)+$I148),0,IF(ROUND((Q$32-$I148)/$K148,0)=ROUND((Q$32-$I148)/$K148,1),$H148,0))))</f>
        <v>21250</v>
      </c>
      <c r="R148" s="103">
        <f t="shared" si="66"/>
        <v>21250</v>
      </c>
      <c r="S148" s="103">
        <f t="shared" si="66"/>
        <v>21250</v>
      </c>
      <c r="T148" s="103">
        <f t="shared" si="66"/>
        <v>21250</v>
      </c>
      <c r="U148" s="103">
        <f t="shared" si="66"/>
        <v>21250</v>
      </c>
      <c r="V148" s="103">
        <f t="shared" si="66"/>
        <v>21250</v>
      </c>
      <c r="W148" s="103">
        <f t="shared" si="66"/>
        <v>21250</v>
      </c>
      <c r="X148" s="103">
        <f t="shared" si="66"/>
        <v>21250</v>
      </c>
      <c r="Y148" s="103">
        <f t="shared" si="66"/>
        <v>21250</v>
      </c>
      <c r="Z148" s="103">
        <f t="shared" si="66"/>
        <v>21250</v>
      </c>
      <c r="AA148" s="103">
        <f t="shared" si="66"/>
        <v>21250</v>
      </c>
      <c r="AB148" s="103">
        <f t="shared" si="66"/>
        <v>21250</v>
      </c>
      <c r="AC148" s="103">
        <f t="shared" si="66"/>
        <v>21250</v>
      </c>
      <c r="AD148" s="103">
        <f t="shared" si="66"/>
        <v>21250</v>
      </c>
      <c r="AE148" s="103">
        <f t="shared" si="66"/>
        <v>21250</v>
      </c>
      <c r="AF148" s="103">
        <f t="shared" si="66"/>
        <v>21250</v>
      </c>
      <c r="AG148" s="103">
        <f t="shared" si="66"/>
        <v>21250</v>
      </c>
      <c r="AH148" s="103">
        <f t="shared" si="66"/>
        <v>21250</v>
      </c>
      <c r="AI148" s="103">
        <f t="shared" si="66"/>
        <v>21250</v>
      </c>
      <c r="AJ148" s="103">
        <f t="shared" si="66"/>
        <v>21250</v>
      </c>
      <c r="AK148" s="104">
        <f t="shared" si="66"/>
        <v>0</v>
      </c>
      <c r="AL148" s="104">
        <f t="shared" si="66"/>
        <v>0</v>
      </c>
      <c r="AM148" s="104">
        <f t="shared" si="66"/>
        <v>0</v>
      </c>
      <c r="AN148" s="104">
        <f t="shared" si="66"/>
        <v>0</v>
      </c>
      <c r="AO148" s="104">
        <f t="shared" si="66"/>
        <v>0</v>
      </c>
      <c r="AP148" s="104">
        <f t="shared" si="66"/>
        <v>0</v>
      </c>
      <c r="AQ148" s="104">
        <f t="shared" si="66"/>
        <v>0</v>
      </c>
      <c r="AR148" s="104">
        <f t="shared" si="66"/>
        <v>0</v>
      </c>
      <c r="AS148" s="104">
        <f t="shared" si="66"/>
        <v>0</v>
      </c>
      <c r="AT148" s="104">
        <f t="shared" si="66"/>
        <v>0</v>
      </c>
    </row>
    <row r="149" spans="1:46" ht="30" customHeight="1" x14ac:dyDescent="0.25">
      <c r="A149" s="105" t="s">
        <v>0</v>
      </c>
      <c r="B149" s="106" t="s">
        <v>755</v>
      </c>
      <c r="C149" s="107" t="s">
        <v>141</v>
      </c>
      <c r="D149" s="108">
        <v>0.1</v>
      </c>
      <c r="E149" s="114">
        <v>65000</v>
      </c>
      <c r="F149" s="113"/>
      <c r="G149" s="113"/>
      <c r="H149" s="111">
        <f>(D149*E149)*1.2</f>
        <v>7800</v>
      </c>
      <c r="I149" s="112">
        <v>1</v>
      </c>
      <c r="J149" s="112">
        <v>20</v>
      </c>
      <c r="K149" s="112">
        <v>1</v>
      </c>
      <c r="L149" s="250" t="s">
        <v>756</v>
      </c>
      <c r="M149" s="251"/>
      <c r="N149" s="252"/>
      <c r="P149" s="249"/>
      <c r="Q149" s="103">
        <f t="shared" ref="Q149:AT149" si="67">IF(Q$32&lt;$I149,0,IF(Q$32=$I149,$H149,IF(Q$32&gt;((($J149-1)*$K149)+$I149),0,IF(ROUND((Q$32-$I149)/$K149,0)=ROUND((Q$32-$I149)/$K149,1),$H149,0))))</f>
        <v>7800</v>
      </c>
      <c r="R149" s="103">
        <f t="shared" si="67"/>
        <v>7800</v>
      </c>
      <c r="S149" s="103">
        <f t="shared" si="67"/>
        <v>7800</v>
      </c>
      <c r="T149" s="103">
        <f t="shared" si="67"/>
        <v>7800</v>
      </c>
      <c r="U149" s="103">
        <f t="shared" si="67"/>
        <v>7800</v>
      </c>
      <c r="V149" s="103">
        <f t="shared" si="67"/>
        <v>7800</v>
      </c>
      <c r="W149" s="103">
        <f t="shared" si="67"/>
        <v>7800</v>
      </c>
      <c r="X149" s="103">
        <f t="shared" si="67"/>
        <v>7800</v>
      </c>
      <c r="Y149" s="103">
        <f t="shared" si="67"/>
        <v>7800</v>
      </c>
      <c r="Z149" s="103">
        <f t="shared" si="67"/>
        <v>7800</v>
      </c>
      <c r="AA149" s="103">
        <f t="shared" si="67"/>
        <v>7800</v>
      </c>
      <c r="AB149" s="103">
        <f t="shared" si="67"/>
        <v>7800</v>
      </c>
      <c r="AC149" s="103">
        <f t="shared" si="67"/>
        <v>7800</v>
      </c>
      <c r="AD149" s="103">
        <f t="shared" si="67"/>
        <v>7800</v>
      </c>
      <c r="AE149" s="103">
        <f t="shared" si="67"/>
        <v>7800</v>
      </c>
      <c r="AF149" s="103">
        <f t="shared" si="67"/>
        <v>7800</v>
      </c>
      <c r="AG149" s="103">
        <f t="shared" si="67"/>
        <v>7800</v>
      </c>
      <c r="AH149" s="103">
        <f t="shared" si="67"/>
        <v>7800</v>
      </c>
      <c r="AI149" s="103">
        <f t="shared" si="67"/>
        <v>7800</v>
      </c>
      <c r="AJ149" s="103">
        <f t="shared" si="67"/>
        <v>7800</v>
      </c>
      <c r="AK149" s="104">
        <f t="shared" si="67"/>
        <v>0</v>
      </c>
      <c r="AL149" s="104">
        <f t="shared" si="67"/>
        <v>0</v>
      </c>
      <c r="AM149" s="104">
        <f t="shared" si="67"/>
        <v>0</v>
      </c>
      <c r="AN149" s="104">
        <f t="shared" si="67"/>
        <v>0</v>
      </c>
      <c r="AO149" s="104">
        <f t="shared" si="67"/>
        <v>0</v>
      </c>
      <c r="AP149" s="104">
        <f t="shared" si="67"/>
        <v>0</v>
      </c>
      <c r="AQ149" s="104">
        <f t="shared" si="67"/>
        <v>0</v>
      </c>
      <c r="AR149" s="104">
        <f t="shared" si="67"/>
        <v>0</v>
      </c>
      <c r="AS149" s="104">
        <f t="shared" si="67"/>
        <v>0</v>
      </c>
      <c r="AT149" s="104">
        <f t="shared" si="67"/>
        <v>0</v>
      </c>
    </row>
    <row r="150" spans="1:46" ht="30" customHeight="1" x14ac:dyDescent="0.25">
      <c r="A150" s="105" t="s">
        <v>688</v>
      </c>
      <c r="B150" s="106" t="s">
        <v>757</v>
      </c>
      <c r="C150" s="107"/>
      <c r="D150" s="108">
        <v>1</v>
      </c>
      <c r="E150" s="108">
        <v>10000</v>
      </c>
      <c r="F150" s="113"/>
      <c r="G150" s="113"/>
      <c r="H150" s="111">
        <f t="shared" ref="H150:H159" si="68">D150*E150</f>
        <v>10000</v>
      </c>
      <c r="I150" s="112">
        <v>1</v>
      </c>
      <c r="J150" s="112">
        <v>5</v>
      </c>
      <c r="K150" s="112">
        <v>4</v>
      </c>
      <c r="L150" s="250" t="s">
        <v>758</v>
      </c>
      <c r="M150" s="251"/>
      <c r="N150" s="252"/>
      <c r="P150" s="249"/>
      <c r="Q150" s="103">
        <f t="shared" ref="Q150:AT150" si="69">IF(Q$32&lt;$I150,0,IF(Q$32=$I150,$H150,IF(Q$32&gt;((($J150-1)*$K150)+$I150),0,IF(ROUND((Q$32-$I150)/$K150,0)=ROUND((Q$32-$I150)/$K150,1),$H150,0))))</f>
        <v>10000</v>
      </c>
      <c r="R150" s="104">
        <f t="shared" si="69"/>
        <v>0</v>
      </c>
      <c r="S150" s="104">
        <f t="shared" si="69"/>
        <v>0</v>
      </c>
      <c r="T150" s="104">
        <f t="shared" si="69"/>
        <v>0</v>
      </c>
      <c r="U150" s="103">
        <f t="shared" si="69"/>
        <v>10000</v>
      </c>
      <c r="V150" s="104">
        <f t="shared" si="69"/>
        <v>0</v>
      </c>
      <c r="W150" s="104">
        <f t="shared" si="69"/>
        <v>0</v>
      </c>
      <c r="X150" s="104">
        <f t="shared" si="69"/>
        <v>0</v>
      </c>
      <c r="Y150" s="103">
        <f t="shared" si="69"/>
        <v>10000</v>
      </c>
      <c r="Z150" s="104">
        <f t="shared" si="69"/>
        <v>0</v>
      </c>
      <c r="AA150" s="104">
        <f t="shared" si="69"/>
        <v>0</v>
      </c>
      <c r="AB150" s="104">
        <f t="shared" si="69"/>
        <v>0</v>
      </c>
      <c r="AC150" s="103">
        <f t="shared" si="69"/>
        <v>10000</v>
      </c>
      <c r="AD150" s="104">
        <f t="shared" si="69"/>
        <v>0</v>
      </c>
      <c r="AE150" s="104">
        <f t="shared" si="69"/>
        <v>0</v>
      </c>
      <c r="AF150" s="104">
        <f t="shared" si="69"/>
        <v>0</v>
      </c>
      <c r="AG150" s="103">
        <f t="shared" si="69"/>
        <v>10000</v>
      </c>
      <c r="AH150" s="104">
        <f t="shared" si="69"/>
        <v>0</v>
      </c>
      <c r="AI150" s="104">
        <f t="shared" si="69"/>
        <v>0</v>
      </c>
      <c r="AJ150" s="104">
        <f t="shared" si="69"/>
        <v>0</v>
      </c>
      <c r="AK150" s="104">
        <f t="shared" si="69"/>
        <v>0</v>
      </c>
      <c r="AL150" s="104">
        <f t="shared" si="69"/>
        <v>0</v>
      </c>
      <c r="AM150" s="104">
        <f t="shared" si="69"/>
        <v>0</v>
      </c>
      <c r="AN150" s="104">
        <f t="shared" si="69"/>
        <v>0</v>
      </c>
      <c r="AO150" s="104">
        <f t="shared" si="69"/>
        <v>0</v>
      </c>
      <c r="AP150" s="104">
        <f t="shared" si="69"/>
        <v>0</v>
      </c>
      <c r="AQ150" s="104">
        <f t="shared" si="69"/>
        <v>0</v>
      </c>
      <c r="AR150" s="104">
        <f t="shared" si="69"/>
        <v>0</v>
      </c>
      <c r="AS150" s="104">
        <f t="shared" si="69"/>
        <v>0</v>
      </c>
      <c r="AT150" s="104">
        <f t="shared" si="69"/>
        <v>0</v>
      </c>
    </row>
    <row r="151" spans="1:46" ht="25.5" x14ac:dyDescent="0.25">
      <c r="A151" s="115" t="s">
        <v>759</v>
      </c>
      <c r="B151" s="106" t="s">
        <v>760</v>
      </c>
      <c r="C151" s="107"/>
      <c r="D151" s="108">
        <v>5</v>
      </c>
      <c r="E151" s="108">
        <v>1330</v>
      </c>
      <c r="F151" s="113"/>
      <c r="G151" s="113"/>
      <c r="H151" s="111">
        <f t="shared" si="68"/>
        <v>6650</v>
      </c>
      <c r="I151" s="112">
        <v>1</v>
      </c>
      <c r="J151" s="112">
        <v>10</v>
      </c>
      <c r="K151" s="112">
        <v>1</v>
      </c>
      <c r="L151" s="250" t="s">
        <v>761</v>
      </c>
      <c r="M151" s="251"/>
      <c r="N151" s="252"/>
      <c r="P151" s="249"/>
      <c r="Q151" s="103">
        <f t="shared" ref="Q151:AT151" si="70">IF(Q$32&lt;$I151,0,IF(Q$32=$I151,$H151,IF(Q$32&gt;((($J151-1)*$K151)+$I151),0,IF(ROUND((Q$32-$I151)/$K151,0)=ROUND((Q$32-$I151)/$K151,1),$H151,0))))</f>
        <v>6650</v>
      </c>
      <c r="R151" s="103">
        <f t="shared" si="70"/>
        <v>6650</v>
      </c>
      <c r="S151" s="103">
        <f t="shared" si="70"/>
        <v>6650</v>
      </c>
      <c r="T151" s="103">
        <f t="shared" si="70"/>
        <v>6650</v>
      </c>
      <c r="U151" s="103">
        <f t="shared" si="70"/>
        <v>6650</v>
      </c>
      <c r="V151" s="103">
        <f t="shared" si="70"/>
        <v>6650</v>
      </c>
      <c r="W151" s="103">
        <f t="shared" si="70"/>
        <v>6650</v>
      </c>
      <c r="X151" s="103">
        <f t="shared" si="70"/>
        <v>6650</v>
      </c>
      <c r="Y151" s="103">
        <f t="shared" si="70"/>
        <v>6650</v>
      </c>
      <c r="Z151" s="103">
        <f t="shared" si="70"/>
        <v>6650</v>
      </c>
      <c r="AA151" s="104">
        <f t="shared" si="70"/>
        <v>0</v>
      </c>
      <c r="AB151" s="104">
        <f t="shared" si="70"/>
        <v>0</v>
      </c>
      <c r="AC151" s="104">
        <f t="shared" si="70"/>
        <v>0</v>
      </c>
      <c r="AD151" s="104">
        <f t="shared" si="70"/>
        <v>0</v>
      </c>
      <c r="AE151" s="104">
        <f t="shared" si="70"/>
        <v>0</v>
      </c>
      <c r="AF151" s="104">
        <f t="shared" si="70"/>
        <v>0</v>
      </c>
      <c r="AG151" s="104">
        <f t="shared" si="70"/>
        <v>0</v>
      </c>
      <c r="AH151" s="104">
        <f t="shared" si="70"/>
        <v>0</v>
      </c>
      <c r="AI151" s="104">
        <f t="shared" si="70"/>
        <v>0</v>
      </c>
      <c r="AJ151" s="104">
        <f t="shared" si="70"/>
        <v>0</v>
      </c>
      <c r="AK151" s="104">
        <f t="shared" si="70"/>
        <v>0</v>
      </c>
      <c r="AL151" s="104">
        <f t="shared" si="70"/>
        <v>0</v>
      </c>
      <c r="AM151" s="104">
        <f t="shared" si="70"/>
        <v>0</v>
      </c>
      <c r="AN151" s="104">
        <f t="shared" si="70"/>
        <v>0</v>
      </c>
      <c r="AO151" s="104">
        <f t="shared" si="70"/>
        <v>0</v>
      </c>
      <c r="AP151" s="104">
        <f t="shared" si="70"/>
        <v>0</v>
      </c>
      <c r="AQ151" s="104">
        <f t="shared" si="70"/>
        <v>0</v>
      </c>
      <c r="AR151" s="104">
        <f t="shared" si="70"/>
        <v>0</v>
      </c>
      <c r="AS151" s="104">
        <f t="shared" si="70"/>
        <v>0</v>
      </c>
      <c r="AT151" s="104">
        <f t="shared" si="70"/>
        <v>0</v>
      </c>
    </row>
    <row r="152" spans="1:46" x14ac:dyDescent="0.25">
      <c r="A152" s="105" t="s">
        <v>268</v>
      </c>
      <c r="B152" s="106" t="s">
        <v>762</v>
      </c>
      <c r="C152" s="107"/>
      <c r="D152" s="108">
        <v>1</v>
      </c>
      <c r="E152" s="116">
        <v>7200</v>
      </c>
      <c r="F152" s="113"/>
      <c r="G152" s="113"/>
      <c r="H152" s="111">
        <f t="shared" si="68"/>
        <v>7200</v>
      </c>
      <c r="I152" s="112">
        <v>1</v>
      </c>
      <c r="J152" s="112">
        <v>20</v>
      </c>
      <c r="K152" s="112">
        <v>1</v>
      </c>
      <c r="L152" s="250" t="s">
        <v>763</v>
      </c>
      <c r="M152" s="251"/>
      <c r="N152" s="252"/>
      <c r="P152" s="249"/>
      <c r="Q152" s="103">
        <f t="shared" ref="Q152:AT152" si="71">IF(Q$32&lt;$I152,0,IF(Q$32=$I152,$H152,IF(Q$32&gt;((($J152-1)*$K152)+$I152),0,IF(ROUND((Q$32-$I152)/$K152,0)=ROUND((Q$32-$I152)/$K152,1),$H152,0))))</f>
        <v>7200</v>
      </c>
      <c r="R152" s="103">
        <f t="shared" si="71"/>
        <v>7200</v>
      </c>
      <c r="S152" s="103">
        <f t="shared" si="71"/>
        <v>7200</v>
      </c>
      <c r="T152" s="103">
        <f t="shared" si="71"/>
        <v>7200</v>
      </c>
      <c r="U152" s="103">
        <f t="shared" si="71"/>
        <v>7200</v>
      </c>
      <c r="V152" s="103">
        <f t="shared" si="71"/>
        <v>7200</v>
      </c>
      <c r="W152" s="103">
        <f t="shared" si="71"/>
        <v>7200</v>
      </c>
      <c r="X152" s="103">
        <f t="shared" si="71"/>
        <v>7200</v>
      </c>
      <c r="Y152" s="103">
        <f t="shared" si="71"/>
        <v>7200</v>
      </c>
      <c r="Z152" s="103">
        <f t="shared" si="71"/>
        <v>7200</v>
      </c>
      <c r="AA152" s="103">
        <f t="shared" si="71"/>
        <v>7200</v>
      </c>
      <c r="AB152" s="103">
        <f t="shared" si="71"/>
        <v>7200</v>
      </c>
      <c r="AC152" s="103">
        <f t="shared" si="71"/>
        <v>7200</v>
      </c>
      <c r="AD152" s="103">
        <f t="shared" si="71"/>
        <v>7200</v>
      </c>
      <c r="AE152" s="103">
        <f t="shared" si="71"/>
        <v>7200</v>
      </c>
      <c r="AF152" s="103">
        <f t="shared" si="71"/>
        <v>7200</v>
      </c>
      <c r="AG152" s="103">
        <f t="shared" si="71"/>
        <v>7200</v>
      </c>
      <c r="AH152" s="103">
        <f t="shared" si="71"/>
        <v>7200</v>
      </c>
      <c r="AI152" s="103">
        <f t="shared" si="71"/>
        <v>7200</v>
      </c>
      <c r="AJ152" s="103">
        <f t="shared" si="71"/>
        <v>7200</v>
      </c>
      <c r="AK152" s="104">
        <f t="shared" si="71"/>
        <v>0</v>
      </c>
      <c r="AL152" s="104">
        <f t="shared" si="71"/>
        <v>0</v>
      </c>
      <c r="AM152" s="104">
        <f t="shared" si="71"/>
        <v>0</v>
      </c>
      <c r="AN152" s="104">
        <f t="shared" si="71"/>
        <v>0</v>
      </c>
      <c r="AO152" s="104">
        <f t="shared" si="71"/>
        <v>0</v>
      </c>
      <c r="AP152" s="104">
        <f t="shared" si="71"/>
        <v>0</v>
      </c>
      <c r="AQ152" s="104">
        <f t="shared" si="71"/>
        <v>0</v>
      </c>
      <c r="AR152" s="104">
        <f t="shared" si="71"/>
        <v>0</v>
      </c>
      <c r="AS152" s="104">
        <f t="shared" si="71"/>
        <v>0</v>
      </c>
      <c r="AT152" s="104">
        <f t="shared" si="71"/>
        <v>0</v>
      </c>
    </row>
    <row r="153" spans="1:46" ht="30" hidden="1" customHeight="1" x14ac:dyDescent="0.25">
      <c r="A153" s="105"/>
      <c r="B153" s="106"/>
      <c r="C153" s="107"/>
      <c r="D153" s="108"/>
      <c r="E153" s="108"/>
      <c r="F153" s="113"/>
      <c r="G153" s="113"/>
      <c r="H153" s="111">
        <f t="shared" si="68"/>
        <v>0</v>
      </c>
      <c r="I153" s="112"/>
      <c r="J153" s="112"/>
      <c r="K153" s="112"/>
      <c r="L153" s="250"/>
      <c r="M153" s="251"/>
      <c r="N153" s="252"/>
      <c r="P153" s="249"/>
      <c r="Q153" s="104">
        <f t="shared" ref="Q153:AT153" si="72">IF(Q$32&lt;$I153,0,IF(Q$32=$I153,$H153,IF(Q$32&gt;((($J153-1)*$K153)+$I153),0,IF(ROUND((Q$32-$I153)/$K153,0)=ROUND((Q$32-$I153)/$K153,1),$H153,0))))</f>
        <v>0</v>
      </c>
      <c r="R153" s="104">
        <f t="shared" si="72"/>
        <v>0</v>
      </c>
      <c r="S153" s="104">
        <f t="shared" si="72"/>
        <v>0</v>
      </c>
      <c r="T153" s="104">
        <f t="shared" si="72"/>
        <v>0</v>
      </c>
      <c r="U153" s="104">
        <f t="shared" si="72"/>
        <v>0</v>
      </c>
      <c r="V153" s="104">
        <f t="shared" si="72"/>
        <v>0</v>
      </c>
      <c r="W153" s="104">
        <f t="shared" si="72"/>
        <v>0</v>
      </c>
      <c r="X153" s="104">
        <f t="shared" si="72"/>
        <v>0</v>
      </c>
      <c r="Y153" s="104">
        <f t="shared" si="72"/>
        <v>0</v>
      </c>
      <c r="Z153" s="104">
        <f t="shared" si="72"/>
        <v>0</v>
      </c>
      <c r="AA153" s="104">
        <f t="shared" si="72"/>
        <v>0</v>
      </c>
      <c r="AB153" s="104">
        <f t="shared" si="72"/>
        <v>0</v>
      </c>
      <c r="AC153" s="104">
        <f t="shared" si="72"/>
        <v>0</v>
      </c>
      <c r="AD153" s="104">
        <f t="shared" si="72"/>
        <v>0</v>
      </c>
      <c r="AE153" s="104">
        <f t="shared" si="72"/>
        <v>0</v>
      </c>
      <c r="AF153" s="104">
        <f t="shared" si="72"/>
        <v>0</v>
      </c>
      <c r="AG153" s="104">
        <f t="shared" si="72"/>
        <v>0</v>
      </c>
      <c r="AH153" s="104">
        <f t="shared" si="72"/>
        <v>0</v>
      </c>
      <c r="AI153" s="104">
        <f t="shared" si="72"/>
        <v>0</v>
      </c>
      <c r="AJ153" s="104">
        <f t="shared" si="72"/>
        <v>0</v>
      </c>
      <c r="AK153" s="104">
        <f t="shared" si="72"/>
        <v>0</v>
      </c>
      <c r="AL153" s="104">
        <f t="shared" si="72"/>
        <v>0</v>
      </c>
      <c r="AM153" s="104">
        <f t="shared" si="72"/>
        <v>0</v>
      </c>
      <c r="AN153" s="104">
        <f t="shared" si="72"/>
        <v>0</v>
      </c>
      <c r="AO153" s="104">
        <f t="shared" si="72"/>
        <v>0</v>
      </c>
      <c r="AP153" s="104">
        <f t="shared" si="72"/>
        <v>0</v>
      </c>
      <c r="AQ153" s="104">
        <f t="shared" si="72"/>
        <v>0</v>
      </c>
      <c r="AR153" s="104">
        <f t="shared" si="72"/>
        <v>0</v>
      </c>
      <c r="AS153" s="104">
        <f t="shared" si="72"/>
        <v>0</v>
      </c>
      <c r="AT153" s="104">
        <f t="shared" si="72"/>
        <v>0</v>
      </c>
    </row>
    <row r="154" spans="1:46" ht="30" hidden="1" customHeight="1" x14ac:dyDescent="0.25">
      <c r="A154" s="105"/>
      <c r="B154" s="106"/>
      <c r="C154" s="107"/>
      <c r="D154" s="108"/>
      <c r="E154" s="108"/>
      <c r="F154" s="113"/>
      <c r="G154" s="113"/>
      <c r="H154" s="111">
        <f t="shared" si="68"/>
        <v>0</v>
      </c>
      <c r="I154" s="112"/>
      <c r="J154" s="112"/>
      <c r="K154" s="112"/>
      <c r="L154" s="250"/>
      <c r="M154" s="251"/>
      <c r="N154" s="252"/>
      <c r="P154" s="249"/>
      <c r="Q154" s="104">
        <f t="shared" ref="Q154:AT154" si="73">IF(Q$32&lt;$I154,0,IF(Q$32=$I154,$H154,IF(Q$32&gt;((($J154-1)*$K154)+$I154),0,IF(ROUND((Q$32-$I154)/$K154,0)=ROUND((Q$32-$I154)/$K154,1),$H154,0))))</f>
        <v>0</v>
      </c>
      <c r="R154" s="104">
        <f t="shared" si="73"/>
        <v>0</v>
      </c>
      <c r="S154" s="104">
        <f t="shared" si="73"/>
        <v>0</v>
      </c>
      <c r="T154" s="104">
        <f t="shared" si="73"/>
        <v>0</v>
      </c>
      <c r="U154" s="104">
        <f t="shared" si="73"/>
        <v>0</v>
      </c>
      <c r="V154" s="104">
        <f t="shared" si="73"/>
        <v>0</v>
      </c>
      <c r="W154" s="104">
        <f t="shared" si="73"/>
        <v>0</v>
      </c>
      <c r="X154" s="104">
        <f t="shared" si="73"/>
        <v>0</v>
      </c>
      <c r="Y154" s="104">
        <f t="shared" si="73"/>
        <v>0</v>
      </c>
      <c r="Z154" s="104">
        <f t="shared" si="73"/>
        <v>0</v>
      </c>
      <c r="AA154" s="104">
        <f t="shared" si="73"/>
        <v>0</v>
      </c>
      <c r="AB154" s="104">
        <f t="shared" si="73"/>
        <v>0</v>
      </c>
      <c r="AC154" s="104">
        <f t="shared" si="73"/>
        <v>0</v>
      </c>
      <c r="AD154" s="104">
        <f t="shared" si="73"/>
        <v>0</v>
      </c>
      <c r="AE154" s="104">
        <f t="shared" si="73"/>
        <v>0</v>
      </c>
      <c r="AF154" s="104">
        <f t="shared" si="73"/>
        <v>0</v>
      </c>
      <c r="AG154" s="104">
        <f t="shared" si="73"/>
        <v>0</v>
      </c>
      <c r="AH154" s="104">
        <f t="shared" si="73"/>
        <v>0</v>
      </c>
      <c r="AI154" s="104">
        <f t="shared" si="73"/>
        <v>0</v>
      </c>
      <c r="AJ154" s="104">
        <f t="shared" si="73"/>
        <v>0</v>
      </c>
      <c r="AK154" s="104">
        <f t="shared" si="73"/>
        <v>0</v>
      </c>
      <c r="AL154" s="104">
        <f t="shared" si="73"/>
        <v>0</v>
      </c>
      <c r="AM154" s="104">
        <f t="shared" si="73"/>
        <v>0</v>
      </c>
      <c r="AN154" s="104">
        <f t="shared" si="73"/>
        <v>0</v>
      </c>
      <c r="AO154" s="104">
        <f t="shared" si="73"/>
        <v>0</v>
      </c>
      <c r="AP154" s="104">
        <f t="shared" si="73"/>
        <v>0</v>
      </c>
      <c r="AQ154" s="104">
        <f t="shared" si="73"/>
        <v>0</v>
      </c>
      <c r="AR154" s="104">
        <f t="shared" si="73"/>
        <v>0</v>
      </c>
      <c r="AS154" s="104">
        <f t="shared" si="73"/>
        <v>0</v>
      </c>
      <c r="AT154" s="104">
        <f t="shared" si="73"/>
        <v>0</v>
      </c>
    </row>
    <row r="155" spans="1:46" ht="30" hidden="1" customHeight="1" x14ac:dyDescent="0.25">
      <c r="A155" s="105"/>
      <c r="B155" s="106"/>
      <c r="C155" s="107"/>
      <c r="D155" s="108"/>
      <c r="E155" s="108"/>
      <c r="F155" s="113"/>
      <c r="G155" s="113"/>
      <c r="H155" s="111">
        <f t="shared" si="68"/>
        <v>0</v>
      </c>
      <c r="I155" s="112"/>
      <c r="J155" s="112"/>
      <c r="K155" s="112"/>
      <c r="L155" s="250"/>
      <c r="M155" s="251"/>
      <c r="N155" s="252"/>
      <c r="P155" s="249"/>
      <c r="Q155" s="104">
        <f t="shared" ref="Q155:AT155" si="74">IF(Q$32&lt;$I155,0,IF(Q$32=$I155,$H155,IF(Q$32&gt;((($J155-1)*$K155)+$I155),0,IF(ROUND((Q$32-$I155)/$K155,0)=ROUND((Q$32-$I155)/$K155,1),$H155,0))))</f>
        <v>0</v>
      </c>
      <c r="R155" s="104">
        <f t="shared" si="74"/>
        <v>0</v>
      </c>
      <c r="S155" s="104">
        <f t="shared" si="74"/>
        <v>0</v>
      </c>
      <c r="T155" s="104">
        <f t="shared" si="74"/>
        <v>0</v>
      </c>
      <c r="U155" s="104">
        <f t="shared" si="74"/>
        <v>0</v>
      </c>
      <c r="V155" s="104">
        <f t="shared" si="74"/>
        <v>0</v>
      </c>
      <c r="W155" s="104">
        <f t="shared" si="74"/>
        <v>0</v>
      </c>
      <c r="X155" s="104">
        <f t="shared" si="74"/>
        <v>0</v>
      </c>
      <c r="Y155" s="104">
        <f t="shared" si="74"/>
        <v>0</v>
      </c>
      <c r="Z155" s="104">
        <f t="shared" si="74"/>
        <v>0</v>
      </c>
      <c r="AA155" s="104">
        <f t="shared" si="74"/>
        <v>0</v>
      </c>
      <c r="AB155" s="104">
        <f t="shared" si="74"/>
        <v>0</v>
      </c>
      <c r="AC155" s="104">
        <f t="shared" si="74"/>
        <v>0</v>
      </c>
      <c r="AD155" s="104">
        <f t="shared" si="74"/>
        <v>0</v>
      </c>
      <c r="AE155" s="104">
        <f t="shared" si="74"/>
        <v>0</v>
      </c>
      <c r="AF155" s="104">
        <f t="shared" si="74"/>
        <v>0</v>
      </c>
      <c r="AG155" s="104">
        <f t="shared" si="74"/>
        <v>0</v>
      </c>
      <c r="AH155" s="104">
        <f t="shared" si="74"/>
        <v>0</v>
      </c>
      <c r="AI155" s="104">
        <f t="shared" si="74"/>
        <v>0</v>
      </c>
      <c r="AJ155" s="104">
        <f t="shared" si="74"/>
        <v>0</v>
      </c>
      <c r="AK155" s="104">
        <f t="shared" si="74"/>
        <v>0</v>
      </c>
      <c r="AL155" s="104">
        <f t="shared" si="74"/>
        <v>0</v>
      </c>
      <c r="AM155" s="104">
        <f t="shared" si="74"/>
        <v>0</v>
      </c>
      <c r="AN155" s="104">
        <f t="shared" si="74"/>
        <v>0</v>
      </c>
      <c r="AO155" s="104">
        <f t="shared" si="74"/>
        <v>0</v>
      </c>
      <c r="AP155" s="104">
        <f t="shared" si="74"/>
        <v>0</v>
      </c>
      <c r="AQ155" s="104">
        <f t="shared" si="74"/>
        <v>0</v>
      </c>
      <c r="AR155" s="104">
        <f t="shared" si="74"/>
        <v>0</v>
      </c>
      <c r="AS155" s="104">
        <f t="shared" si="74"/>
        <v>0</v>
      </c>
      <c r="AT155" s="104">
        <f t="shared" si="74"/>
        <v>0</v>
      </c>
    </row>
    <row r="156" spans="1:46" ht="30" hidden="1" customHeight="1" x14ac:dyDescent="0.25">
      <c r="A156" s="105"/>
      <c r="B156" s="106"/>
      <c r="C156" s="107"/>
      <c r="D156" s="108"/>
      <c r="E156" s="108"/>
      <c r="F156" s="113"/>
      <c r="G156" s="113"/>
      <c r="H156" s="111">
        <f t="shared" si="68"/>
        <v>0</v>
      </c>
      <c r="I156" s="112"/>
      <c r="J156" s="112"/>
      <c r="K156" s="112"/>
      <c r="L156" s="250"/>
      <c r="M156" s="251"/>
      <c r="N156" s="252"/>
      <c r="P156" s="249"/>
      <c r="Q156" s="104">
        <f t="shared" ref="Q156:AT156" si="75">IF(Q$32&lt;$I156,0,IF(Q$32=$I156,$H156,IF(Q$32&gt;((($J156-1)*$K156)+$I156),0,IF(ROUND((Q$32-$I156)/$K156,0)=ROUND((Q$32-$I156)/$K156,1),$H156,0))))</f>
        <v>0</v>
      </c>
      <c r="R156" s="104">
        <f t="shared" si="75"/>
        <v>0</v>
      </c>
      <c r="S156" s="104">
        <f t="shared" si="75"/>
        <v>0</v>
      </c>
      <c r="T156" s="104">
        <f t="shared" si="75"/>
        <v>0</v>
      </c>
      <c r="U156" s="104">
        <f t="shared" si="75"/>
        <v>0</v>
      </c>
      <c r="V156" s="104">
        <f t="shared" si="75"/>
        <v>0</v>
      </c>
      <c r="W156" s="104">
        <f t="shared" si="75"/>
        <v>0</v>
      </c>
      <c r="X156" s="104">
        <f t="shared" si="75"/>
        <v>0</v>
      </c>
      <c r="Y156" s="104">
        <f t="shared" si="75"/>
        <v>0</v>
      </c>
      <c r="Z156" s="104">
        <f t="shared" si="75"/>
        <v>0</v>
      </c>
      <c r="AA156" s="104">
        <f t="shared" si="75"/>
        <v>0</v>
      </c>
      <c r="AB156" s="104">
        <f t="shared" si="75"/>
        <v>0</v>
      </c>
      <c r="AC156" s="104">
        <f t="shared" si="75"/>
        <v>0</v>
      </c>
      <c r="AD156" s="104">
        <f t="shared" si="75"/>
        <v>0</v>
      </c>
      <c r="AE156" s="104">
        <f t="shared" si="75"/>
        <v>0</v>
      </c>
      <c r="AF156" s="104">
        <f t="shared" si="75"/>
        <v>0</v>
      </c>
      <c r="AG156" s="104">
        <f t="shared" si="75"/>
        <v>0</v>
      </c>
      <c r="AH156" s="104">
        <f t="shared" si="75"/>
        <v>0</v>
      </c>
      <c r="AI156" s="104">
        <f t="shared" si="75"/>
        <v>0</v>
      </c>
      <c r="AJ156" s="104">
        <f t="shared" si="75"/>
        <v>0</v>
      </c>
      <c r="AK156" s="104">
        <f t="shared" si="75"/>
        <v>0</v>
      </c>
      <c r="AL156" s="104">
        <f t="shared" si="75"/>
        <v>0</v>
      </c>
      <c r="AM156" s="104">
        <f t="shared" si="75"/>
        <v>0</v>
      </c>
      <c r="AN156" s="104">
        <f t="shared" si="75"/>
        <v>0</v>
      </c>
      <c r="AO156" s="104">
        <f t="shared" si="75"/>
        <v>0</v>
      </c>
      <c r="AP156" s="104">
        <f t="shared" si="75"/>
        <v>0</v>
      </c>
      <c r="AQ156" s="104">
        <f t="shared" si="75"/>
        <v>0</v>
      </c>
      <c r="AR156" s="104">
        <f t="shared" si="75"/>
        <v>0</v>
      </c>
      <c r="AS156" s="104">
        <f t="shared" si="75"/>
        <v>0</v>
      </c>
      <c r="AT156" s="104">
        <f t="shared" si="75"/>
        <v>0</v>
      </c>
    </row>
    <row r="157" spans="1:46" ht="30" hidden="1" customHeight="1" x14ac:dyDescent="0.25">
      <c r="A157" s="105"/>
      <c r="B157" s="106"/>
      <c r="C157" s="107"/>
      <c r="D157" s="108"/>
      <c r="E157" s="109"/>
      <c r="F157" s="113"/>
      <c r="G157" s="113"/>
      <c r="H157" s="111">
        <f t="shared" si="68"/>
        <v>0</v>
      </c>
      <c r="I157" s="112"/>
      <c r="J157" s="112"/>
      <c r="K157" s="112"/>
      <c r="L157" s="250"/>
      <c r="M157" s="251"/>
      <c r="N157" s="252"/>
      <c r="P157" s="249"/>
      <c r="Q157" s="104">
        <f t="shared" ref="Q157:AT157" si="76">IF(Q$32&lt;$I157,0,IF(Q$32=$I157,$H157,IF(Q$32&gt;((($J157-1)*$K157)+$I157),0,IF(ROUND((Q$32-$I157)/$K157,0)=ROUND((Q$32-$I157)/$K157,1),$H157,0))))</f>
        <v>0</v>
      </c>
      <c r="R157" s="104">
        <f t="shared" si="76"/>
        <v>0</v>
      </c>
      <c r="S157" s="104">
        <f t="shared" si="76"/>
        <v>0</v>
      </c>
      <c r="T157" s="104">
        <f t="shared" si="76"/>
        <v>0</v>
      </c>
      <c r="U157" s="104">
        <f t="shared" si="76"/>
        <v>0</v>
      </c>
      <c r="V157" s="104">
        <f t="shared" si="76"/>
        <v>0</v>
      </c>
      <c r="W157" s="104">
        <f t="shared" si="76"/>
        <v>0</v>
      </c>
      <c r="X157" s="104">
        <f t="shared" si="76"/>
        <v>0</v>
      </c>
      <c r="Y157" s="104">
        <f t="shared" si="76"/>
        <v>0</v>
      </c>
      <c r="Z157" s="104">
        <f t="shared" si="76"/>
        <v>0</v>
      </c>
      <c r="AA157" s="104">
        <f t="shared" si="76"/>
        <v>0</v>
      </c>
      <c r="AB157" s="104">
        <f t="shared" si="76"/>
        <v>0</v>
      </c>
      <c r="AC157" s="104">
        <f t="shared" si="76"/>
        <v>0</v>
      </c>
      <c r="AD157" s="104">
        <f t="shared" si="76"/>
        <v>0</v>
      </c>
      <c r="AE157" s="104">
        <f t="shared" si="76"/>
        <v>0</v>
      </c>
      <c r="AF157" s="104">
        <f t="shared" si="76"/>
        <v>0</v>
      </c>
      <c r="AG157" s="104">
        <f t="shared" si="76"/>
        <v>0</v>
      </c>
      <c r="AH157" s="104">
        <f t="shared" si="76"/>
        <v>0</v>
      </c>
      <c r="AI157" s="104">
        <f t="shared" si="76"/>
        <v>0</v>
      </c>
      <c r="AJ157" s="104">
        <f t="shared" si="76"/>
        <v>0</v>
      </c>
      <c r="AK157" s="104">
        <f t="shared" si="76"/>
        <v>0</v>
      </c>
      <c r="AL157" s="104">
        <f t="shared" si="76"/>
        <v>0</v>
      </c>
      <c r="AM157" s="104">
        <f t="shared" si="76"/>
        <v>0</v>
      </c>
      <c r="AN157" s="104">
        <f t="shared" si="76"/>
        <v>0</v>
      </c>
      <c r="AO157" s="104">
        <f t="shared" si="76"/>
        <v>0</v>
      </c>
      <c r="AP157" s="104">
        <f t="shared" si="76"/>
        <v>0</v>
      </c>
      <c r="AQ157" s="104">
        <f t="shared" si="76"/>
        <v>0</v>
      </c>
      <c r="AR157" s="104">
        <f t="shared" si="76"/>
        <v>0</v>
      </c>
      <c r="AS157" s="104">
        <f t="shared" si="76"/>
        <v>0</v>
      </c>
      <c r="AT157" s="104">
        <f t="shared" si="76"/>
        <v>0</v>
      </c>
    </row>
    <row r="158" spans="1:46" ht="30" hidden="1" customHeight="1" x14ac:dyDescent="0.25">
      <c r="A158" s="105"/>
      <c r="B158" s="106"/>
      <c r="C158" s="107"/>
      <c r="D158" s="108"/>
      <c r="E158" s="108"/>
      <c r="F158" s="113"/>
      <c r="G158" s="113"/>
      <c r="H158" s="111">
        <f t="shared" si="68"/>
        <v>0</v>
      </c>
      <c r="I158" s="112"/>
      <c r="J158" s="112"/>
      <c r="K158" s="112"/>
      <c r="L158" s="250"/>
      <c r="M158" s="251"/>
      <c r="N158" s="252"/>
      <c r="P158" s="249"/>
      <c r="Q158" s="104">
        <f t="shared" ref="Q158:AT158" si="77">IF(Q$32&lt;$I158,0,IF(Q$32=$I158,$H158,IF(Q$32&gt;((($J158-1)*$K158)+$I158),0,IF(ROUND((Q$32-$I158)/$K158,0)=ROUND((Q$32-$I158)/$K158,1),$H158,0))))</f>
        <v>0</v>
      </c>
      <c r="R158" s="104">
        <f t="shared" si="77"/>
        <v>0</v>
      </c>
      <c r="S158" s="104">
        <f t="shared" si="77"/>
        <v>0</v>
      </c>
      <c r="T158" s="104">
        <f t="shared" si="77"/>
        <v>0</v>
      </c>
      <c r="U158" s="104">
        <f t="shared" si="77"/>
        <v>0</v>
      </c>
      <c r="V158" s="104">
        <f t="shared" si="77"/>
        <v>0</v>
      </c>
      <c r="W158" s="104">
        <f t="shared" si="77"/>
        <v>0</v>
      </c>
      <c r="X158" s="104">
        <f t="shared" si="77"/>
        <v>0</v>
      </c>
      <c r="Y158" s="104">
        <f t="shared" si="77"/>
        <v>0</v>
      </c>
      <c r="Z158" s="104">
        <f t="shared" si="77"/>
        <v>0</v>
      </c>
      <c r="AA158" s="104">
        <f t="shared" si="77"/>
        <v>0</v>
      </c>
      <c r="AB158" s="104">
        <f t="shared" si="77"/>
        <v>0</v>
      </c>
      <c r="AC158" s="104">
        <f t="shared" si="77"/>
        <v>0</v>
      </c>
      <c r="AD158" s="104">
        <f t="shared" si="77"/>
        <v>0</v>
      </c>
      <c r="AE158" s="104">
        <f t="shared" si="77"/>
        <v>0</v>
      </c>
      <c r="AF158" s="104">
        <f t="shared" si="77"/>
        <v>0</v>
      </c>
      <c r="AG158" s="104">
        <f t="shared" si="77"/>
        <v>0</v>
      </c>
      <c r="AH158" s="104">
        <f t="shared" si="77"/>
        <v>0</v>
      </c>
      <c r="AI158" s="104">
        <f t="shared" si="77"/>
        <v>0</v>
      </c>
      <c r="AJ158" s="104">
        <f t="shared" si="77"/>
        <v>0</v>
      </c>
      <c r="AK158" s="104">
        <f t="shared" si="77"/>
        <v>0</v>
      </c>
      <c r="AL158" s="104">
        <f t="shared" si="77"/>
        <v>0</v>
      </c>
      <c r="AM158" s="104">
        <f t="shared" si="77"/>
        <v>0</v>
      </c>
      <c r="AN158" s="104">
        <f t="shared" si="77"/>
        <v>0</v>
      </c>
      <c r="AO158" s="104">
        <f t="shared" si="77"/>
        <v>0</v>
      </c>
      <c r="AP158" s="104">
        <f t="shared" si="77"/>
        <v>0</v>
      </c>
      <c r="AQ158" s="104">
        <f t="shared" si="77"/>
        <v>0</v>
      </c>
      <c r="AR158" s="104">
        <f t="shared" si="77"/>
        <v>0</v>
      </c>
      <c r="AS158" s="104">
        <f t="shared" si="77"/>
        <v>0</v>
      </c>
      <c r="AT158" s="104">
        <f t="shared" si="77"/>
        <v>0</v>
      </c>
    </row>
    <row r="159" spans="1:46" ht="30" hidden="1" customHeight="1" x14ac:dyDescent="0.25">
      <c r="A159" s="117"/>
      <c r="B159" s="118"/>
      <c r="C159" s="119"/>
      <c r="D159" s="120"/>
      <c r="E159" s="120"/>
      <c r="F159" s="121"/>
      <c r="G159" s="121"/>
      <c r="H159" s="122">
        <f t="shared" si="68"/>
        <v>0</v>
      </c>
      <c r="I159" s="123"/>
      <c r="J159" s="123"/>
      <c r="K159" s="123"/>
      <c r="L159" s="253"/>
      <c r="M159" s="254"/>
      <c r="N159" s="255"/>
      <c r="P159" s="249"/>
      <c r="Q159" s="104">
        <f t="shared" ref="Q159:AT159" si="78">IF(Q$32&lt;$I159,0,IF(Q$32=$I159,$H159,IF(Q$32&gt;((($J159-1)*$K159)+$I159),0,IF(ROUND((Q$32-$I159)/$K159,0)=ROUND((Q$32-$I159)/$K159,1),$H159,0))))</f>
        <v>0</v>
      </c>
      <c r="R159" s="104">
        <f t="shared" si="78"/>
        <v>0</v>
      </c>
      <c r="S159" s="104">
        <f t="shared" si="78"/>
        <v>0</v>
      </c>
      <c r="T159" s="104">
        <f t="shared" si="78"/>
        <v>0</v>
      </c>
      <c r="U159" s="104">
        <f t="shared" si="78"/>
        <v>0</v>
      </c>
      <c r="V159" s="104">
        <f t="shared" si="78"/>
        <v>0</v>
      </c>
      <c r="W159" s="104">
        <f t="shared" si="78"/>
        <v>0</v>
      </c>
      <c r="X159" s="104">
        <f t="shared" si="78"/>
        <v>0</v>
      </c>
      <c r="Y159" s="104">
        <f t="shared" si="78"/>
        <v>0</v>
      </c>
      <c r="Z159" s="104">
        <f t="shared" si="78"/>
        <v>0</v>
      </c>
      <c r="AA159" s="104">
        <f t="shared" si="78"/>
        <v>0</v>
      </c>
      <c r="AB159" s="104">
        <f t="shared" si="78"/>
        <v>0</v>
      </c>
      <c r="AC159" s="104">
        <f t="shared" si="78"/>
        <v>0</v>
      </c>
      <c r="AD159" s="104">
        <f t="shared" si="78"/>
        <v>0</v>
      </c>
      <c r="AE159" s="104">
        <f t="shared" si="78"/>
        <v>0</v>
      </c>
      <c r="AF159" s="104">
        <f t="shared" si="78"/>
        <v>0</v>
      </c>
      <c r="AG159" s="104">
        <f t="shared" si="78"/>
        <v>0</v>
      </c>
      <c r="AH159" s="104">
        <f t="shared" si="78"/>
        <v>0</v>
      </c>
      <c r="AI159" s="104">
        <f t="shared" si="78"/>
        <v>0</v>
      </c>
      <c r="AJ159" s="104">
        <f t="shared" si="78"/>
        <v>0</v>
      </c>
      <c r="AK159" s="104">
        <f t="shared" si="78"/>
        <v>0</v>
      </c>
      <c r="AL159" s="104">
        <f t="shared" si="78"/>
        <v>0</v>
      </c>
      <c r="AM159" s="104">
        <f t="shared" si="78"/>
        <v>0</v>
      </c>
      <c r="AN159" s="104">
        <f t="shared" si="78"/>
        <v>0</v>
      </c>
      <c r="AO159" s="104">
        <f t="shared" si="78"/>
        <v>0</v>
      </c>
      <c r="AP159" s="104">
        <f t="shared" si="78"/>
        <v>0</v>
      </c>
      <c r="AQ159" s="104">
        <f t="shared" si="78"/>
        <v>0</v>
      </c>
      <c r="AR159" s="104">
        <f t="shared" si="78"/>
        <v>0</v>
      </c>
      <c r="AS159" s="104">
        <f t="shared" si="78"/>
        <v>0</v>
      </c>
      <c r="AT159" s="104">
        <f t="shared" si="78"/>
        <v>0</v>
      </c>
    </row>
    <row r="160" spans="1:46" ht="30" customHeight="1" x14ac:dyDescent="0.25">
      <c r="P160" s="124" t="s">
        <v>53</v>
      </c>
      <c r="Q160" s="103">
        <f t="shared" ref="Q160:AT160" si="79">SUM(Q144:Q159)</f>
        <v>207100</v>
      </c>
      <c r="R160" s="103">
        <f t="shared" si="79"/>
        <v>197100</v>
      </c>
      <c r="S160" s="103">
        <f t="shared" si="79"/>
        <v>174000</v>
      </c>
      <c r="T160" s="103">
        <f t="shared" si="79"/>
        <v>174000</v>
      </c>
      <c r="U160" s="103">
        <f t="shared" si="79"/>
        <v>184000</v>
      </c>
      <c r="V160" s="103">
        <f t="shared" si="79"/>
        <v>174000</v>
      </c>
      <c r="W160" s="103">
        <f t="shared" si="79"/>
        <v>174000</v>
      </c>
      <c r="X160" s="103">
        <f t="shared" si="79"/>
        <v>174000</v>
      </c>
      <c r="Y160" s="103">
        <f t="shared" si="79"/>
        <v>184000</v>
      </c>
      <c r="Z160" s="103">
        <f t="shared" si="79"/>
        <v>174000</v>
      </c>
      <c r="AA160" s="103">
        <f t="shared" si="79"/>
        <v>167350</v>
      </c>
      <c r="AB160" s="103">
        <f t="shared" si="79"/>
        <v>167350</v>
      </c>
      <c r="AC160" s="103">
        <f t="shared" si="79"/>
        <v>177350</v>
      </c>
      <c r="AD160" s="103">
        <f t="shared" si="79"/>
        <v>167350</v>
      </c>
      <c r="AE160" s="103">
        <f t="shared" si="79"/>
        <v>167350</v>
      </c>
      <c r="AF160" s="103">
        <f t="shared" si="79"/>
        <v>167350</v>
      </c>
      <c r="AG160" s="103">
        <f t="shared" si="79"/>
        <v>177350</v>
      </c>
      <c r="AH160" s="103">
        <f t="shared" si="79"/>
        <v>167350</v>
      </c>
      <c r="AI160" s="103">
        <f t="shared" si="79"/>
        <v>167350</v>
      </c>
      <c r="AJ160" s="103">
        <f t="shared" si="79"/>
        <v>167350</v>
      </c>
      <c r="AK160" s="104">
        <f t="shared" si="79"/>
        <v>0</v>
      </c>
      <c r="AL160" s="104">
        <f t="shared" si="79"/>
        <v>0</v>
      </c>
      <c r="AM160" s="104">
        <f t="shared" si="79"/>
        <v>0</v>
      </c>
      <c r="AN160" s="104">
        <f t="shared" si="79"/>
        <v>0</v>
      </c>
      <c r="AO160" s="104">
        <f t="shared" si="79"/>
        <v>0</v>
      </c>
      <c r="AP160" s="104">
        <f t="shared" si="79"/>
        <v>0</v>
      </c>
      <c r="AQ160" s="104">
        <f t="shared" si="79"/>
        <v>0</v>
      </c>
      <c r="AR160" s="104">
        <f t="shared" si="79"/>
        <v>0</v>
      </c>
      <c r="AS160" s="104">
        <f t="shared" si="79"/>
        <v>0</v>
      </c>
      <c r="AT160" s="104">
        <f t="shared" si="79"/>
        <v>0</v>
      </c>
    </row>
    <row r="161" spans="1:46" ht="14.2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row>
    <row r="162" spans="1:46" ht="15" customHeight="1" x14ac:dyDescent="0.25">
      <c r="A162" s="269" t="s">
        <v>27</v>
      </c>
      <c r="B162" s="268"/>
      <c r="C162" s="268"/>
      <c r="D162" s="268"/>
      <c r="E162" s="268"/>
      <c r="F162" s="268"/>
      <c r="G162" s="268"/>
      <c r="H162" s="268"/>
      <c r="I162" s="268"/>
      <c r="J162" s="268"/>
      <c r="K162" s="268"/>
      <c r="L162" s="28"/>
      <c r="M162" s="29"/>
      <c r="N162" s="29"/>
      <c r="O162" s="29"/>
      <c r="P162" s="30"/>
      <c r="Q162" s="30"/>
      <c r="R162" s="30"/>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row>
    <row r="163" spans="1:46" ht="15" customHeight="1" x14ac:dyDescent="0.25">
      <c r="A163" s="32"/>
      <c r="B163" s="33"/>
      <c r="C163" s="33"/>
      <c r="D163" s="33"/>
      <c r="E163" s="33"/>
      <c r="F163" s="33"/>
      <c r="G163" s="34"/>
      <c r="H163" s="33"/>
      <c r="I163" s="33"/>
      <c r="J163" s="33"/>
      <c r="K163" s="33"/>
      <c r="L163" s="33"/>
      <c r="M163" s="33"/>
      <c r="N163" s="33"/>
      <c r="O163" s="33"/>
      <c r="P163" s="35"/>
      <c r="Q163" s="35"/>
      <c r="R163" s="35"/>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row>
    <row r="164" spans="1:46" ht="15" customHeight="1" x14ac:dyDescent="0.25">
      <c r="A164" s="37"/>
      <c r="B164" s="38"/>
      <c r="C164" s="38"/>
      <c r="D164" s="38"/>
      <c r="E164" s="38"/>
      <c r="F164" s="38"/>
      <c r="G164" s="39"/>
      <c r="H164" s="38"/>
      <c r="I164" s="38"/>
      <c r="J164" s="40"/>
      <c r="K164" s="10"/>
      <c r="L164" s="10"/>
      <c r="M164" s="10"/>
      <c r="N164" s="10"/>
      <c r="O164" s="10"/>
      <c r="P164" s="6"/>
      <c r="Q164" s="6"/>
      <c r="R164" s="6"/>
    </row>
    <row r="165" spans="1:46" ht="15" customHeight="1" x14ac:dyDescent="0.25">
      <c r="A165" s="7" t="s">
        <v>28</v>
      </c>
      <c r="B165" s="139"/>
      <c r="C165" s="42"/>
      <c r="D165" s="42"/>
      <c r="E165" s="42"/>
      <c r="F165" s="42"/>
      <c r="G165" s="43"/>
      <c r="H165" s="42"/>
      <c r="I165" s="42"/>
      <c r="J165" s="9"/>
      <c r="K165" s="10"/>
      <c r="L165" s="10"/>
      <c r="M165" s="10"/>
      <c r="N165" s="10"/>
      <c r="O165" s="10"/>
      <c r="P165" s="6"/>
      <c r="Q165" s="6"/>
      <c r="R165" s="6"/>
    </row>
    <row r="166" spans="1:46" ht="14.25" customHeight="1" x14ac:dyDescent="0.25">
      <c r="A166" s="7" t="s">
        <v>30</v>
      </c>
      <c r="B166" s="139"/>
      <c r="C166" s="45"/>
      <c r="D166" s="45"/>
      <c r="E166" s="45"/>
      <c r="F166" s="46"/>
      <c r="G166" s="45"/>
      <c r="H166" s="46"/>
      <c r="I166" s="45"/>
      <c r="J166" s="47"/>
      <c r="K166" s="48"/>
    </row>
    <row r="167" spans="1:46" ht="14.25" customHeight="1" x14ac:dyDescent="0.25">
      <c r="A167" s="7"/>
      <c r="B167" s="46"/>
      <c r="C167" s="46"/>
      <c r="D167" s="45"/>
      <c r="E167" s="46"/>
      <c r="F167" s="46"/>
      <c r="G167" s="46"/>
      <c r="H167" s="46"/>
      <c r="I167" s="46"/>
      <c r="J167" s="49"/>
      <c r="K167" s="50"/>
    </row>
    <row r="168" spans="1:46" x14ac:dyDescent="0.25">
      <c r="A168" s="51" t="s">
        <v>32</v>
      </c>
      <c r="B168" s="280" t="s">
        <v>108</v>
      </c>
      <c r="C168" s="251"/>
      <c r="D168" s="251"/>
      <c r="E168" s="251"/>
      <c r="F168" s="251"/>
      <c r="G168" s="251"/>
      <c r="H168" s="251"/>
      <c r="I168" s="257"/>
      <c r="J168" s="52"/>
      <c r="L168" s="271" t="s">
        <v>33</v>
      </c>
      <c r="M168" s="272"/>
    </row>
    <row r="169" spans="1:46" ht="15.75" customHeight="1" x14ac:dyDescent="0.25">
      <c r="A169" s="53" t="s">
        <v>34</v>
      </c>
      <c r="B169" s="273" t="s">
        <v>764</v>
      </c>
      <c r="C169" s="274"/>
      <c r="D169" s="274"/>
      <c r="E169" s="274"/>
      <c r="F169" s="274"/>
      <c r="G169" s="274"/>
      <c r="H169" s="274"/>
      <c r="I169" s="274"/>
      <c r="J169" s="52"/>
      <c r="L169" s="54" t="s">
        <v>25</v>
      </c>
      <c r="M169" s="55" t="s">
        <v>26</v>
      </c>
    </row>
    <row r="170" spans="1:46" x14ac:dyDescent="0.25">
      <c r="A170" s="53" t="s">
        <v>35</v>
      </c>
      <c r="B170" s="277" t="s">
        <v>765</v>
      </c>
      <c r="C170" s="268"/>
      <c r="D170" s="268"/>
      <c r="E170" s="268"/>
      <c r="F170" s="268"/>
      <c r="G170" s="268"/>
      <c r="H170" s="268"/>
      <c r="I170" s="268"/>
      <c r="J170" s="52"/>
      <c r="L170" s="56">
        <f>$L$10</f>
        <v>0</v>
      </c>
      <c r="M170" s="57">
        <f t="array" ref="M170">NPV(L170,Q197:AT197)</f>
        <v>99978000</v>
      </c>
      <c r="O170" s="58"/>
    </row>
    <row r="171" spans="1:46" x14ac:dyDescent="0.25">
      <c r="A171" s="53" t="s">
        <v>36</v>
      </c>
      <c r="B171" s="296" t="s">
        <v>766</v>
      </c>
      <c r="C171" s="268"/>
      <c r="D171" s="268"/>
      <c r="E171" s="268"/>
      <c r="F171" s="268"/>
      <c r="G171" s="268"/>
      <c r="H171" s="268"/>
      <c r="I171" s="268"/>
      <c r="J171" s="52"/>
      <c r="L171" s="56">
        <f>$L$11</f>
        <v>0.03</v>
      </c>
      <c r="M171" s="57">
        <f t="array" ref="M171">NPV(L171,Q197:AT197)</f>
        <v>67885744.610923409</v>
      </c>
    </row>
    <row r="172" spans="1:46" ht="14.25" customHeight="1" x14ac:dyDescent="0.25">
      <c r="A172" s="59"/>
      <c r="B172" s="60"/>
      <c r="C172" s="60"/>
      <c r="D172" s="60"/>
      <c r="E172" s="60"/>
      <c r="F172" s="61"/>
      <c r="G172" s="62"/>
      <c r="H172" s="63"/>
      <c r="I172" s="63"/>
      <c r="J172" s="64"/>
      <c r="L172" s="65">
        <f>$L$12</f>
        <v>7.0000000000000007E-2</v>
      </c>
      <c r="M172" s="66">
        <f t="array" ref="M172">NPV(L172,Q197:AT197)</f>
        <v>44423720.638954245</v>
      </c>
    </row>
    <row r="173" spans="1:46" ht="14.25" customHeight="1" x14ac:dyDescent="0.25">
      <c r="A173" s="67"/>
      <c r="B173" s="48"/>
      <c r="C173" s="48"/>
      <c r="D173" s="48"/>
      <c r="E173" s="48"/>
      <c r="F173" s="50"/>
      <c r="G173" s="68"/>
    </row>
    <row r="174" spans="1:46" ht="14.25" customHeight="1" x14ac:dyDescent="0.25">
      <c r="A174" s="67"/>
      <c r="B174" s="48"/>
      <c r="C174" s="48"/>
      <c r="D174" s="48"/>
      <c r="E174" s="48"/>
      <c r="F174" s="50"/>
      <c r="G174" s="68"/>
      <c r="H174" s="69"/>
      <c r="I174" s="70"/>
      <c r="J174" s="71"/>
      <c r="K174" s="71"/>
    </row>
    <row r="175" spans="1:46" ht="15.75" customHeight="1" x14ac:dyDescent="0.25">
      <c r="A175" s="72" t="s">
        <v>37</v>
      </c>
      <c r="B175" s="73">
        <v>0.85</v>
      </c>
      <c r="C175" s="74" t="s">
        <v>38</v>
      </c>
      <c r="D175" s="74"/>
      <c r="E175" s="74"/>
      <c r="F175" s="75"/>
      <c r="H175" s="69"/>
      <c r="I175" s="70"/>
      <c r="J175" s="71"/>
      <c r="K175" s="71"/>
    </row>
    <row r="176" spans="1:46" ht="15" customHeight="1" x14ac:dyDescent="0.25">
      <c r="A176" s="76" t="s">
        <v>39</v>
      </c>
      <c r="B176" s="77">
        <v>0.9</v>
      </c>
      <c r="C176" s="44" t="s">
        <v>40</v>
      </c>
      <c r="D176" s="44"/>
      <c r="E176" s="44"/>
      <c r="F176" s="78"/>
      <c r="H176" s="69"/>
      <c r="I176" s="79"/>
      <c r="J176" s="58"/>
      <c r="K176" s="58"/>
      <c r="L176" s="80"/>
      <c r="M176" s="80"/>
      <c r="N176" s="80"/>
      <c r="O176" s="80"/>
    </row>
    <row r="177" spans="1:46" ht="14.25" customHeight="1" x14ac:dyDescent="0.25">
      <c r="A177" s="81" t="s">
        <v>41</v>
      </c>
      <c r="B177" s="82">
        <f>B175*B176</f>
        <v>0.76500000000000001</v>
      </c>
      <c r="C177" s="83"/>
      <c r="D177" s="84"/>
      <c r="E177" s="84"/>
      <c r="F177" s="64"/>
      <c r="H177" s="69"/>
      <c r="I177" s="85"/>
      <c r="J177" s="86"/>
      <c r="K177" s="86"/>
    </row>
    <row r="178" spans="1:46" ht="14.25" customHeight="1" x14ac:dyDescent="0.25">
      <c r="H178" s="69"/>
      <c r="I178" s="85"/>
      <c r="J178" s="86"/>
      <c r="K178" s="86"/>
      <c r="L178" s="87"/>
      <c r="P178" s="88" t="s">
        <v>42</v>
      </c>
    </row>
    <row r="179" spans="1:46" ht="14.25" customHeight="1" x14ac:dyDescent="0.25">
      <c r="C179" s="33"/>
      <c r="D179" s="89"/>
      <c r="E179" s="89"/>
      <c r="L179" s="87"/>
      <c r="P179" s="88"/>
      <c r="Q179" s="267" t="s">
        <v>43</v>
      </c>
      <c r="R179" s="268"/>
      <c r="S179" s="268"/>
      <c r="T179" s="268"/>
      <c r="U179" s="268"/>
      <c r="V179" s="268"/>
      <c r="W179" s="268"/>
      <c r="X179" s="268"/>
      <c r="Y179" s="268"/>
      <c r="Z179" s="268"/>
      <c r="AA179" s="268"/>
      <c r="AB179" s="268"/>
      <c r="AC179" s="268"/>
      <c r="AD179" s="268"/>
      <c r="AE179" s="268"/>
      <c r="AF179" s="268"/>
      <c r="AG179" s="268"/>
      <c r="AH179" s="268"/>
      <c r="AI179" s="268"/>
      <c r="AJ179" s="268"/>
      <c r="AK179" s="268"/>
      <c r="AL179" s="268"/>
      <c r="AM179" s="268"/>
      <c r="AN179" s="268"/>
      <c r="AO179" s="268"/>
      <c r="AP179" s="268"/>
      <c r="AQ179" s="268"/>
      <c r="AR179" s="268"/>
      <c r="AS179" s="268"/>
      <c r="AT179" s="268"/>
    </row>
    <row r="180" spans="1:46" ht="14.25" customHeight="1" x14ac:dyDescent="0.25">
      <c r="A180" s="90" t="s">
        <v>44</v>
      </c>
      <c r="B180" s="91" t="s">
        <v>45</v>
      </c>
      <c r="C180" s="91" t="s">
        <v>16</v>
      </c>
      <c r="D180" s="92" t="s">
        <v>17</v>
      </c>
      <c r="E180" s="92" t="s">
        <v>46</v>
      </c>
      <c r="F180" s="91" t="s">
        <v>47</v>
      </c>
      <c r="G180" s="91" t="s">
        <v>48</v>
      </c>
      <c r="H180" s="93" t="s">
        <v>18</v>
      </c>
      <c r="I180" s="92" t="s">
        <v>19</v>
      </c>
      <c r="J180" s="92" t="s">
        <v>49</v>
      </c>
      <c r="K180" s="92" t="s">
        <v>50</v>
      </c>
      <c r="L180" s="259" t="s">
        <v>20</v>
      </c>
      <c r="M180" s="260"/>
      <c r="N180" s="261"/>
      <c r="Q180" s="94">
        <v>1</v>
      </c>
      <c r="R180" s="94">
        <v>2</v>
      </c>
      <c r="S180" s="94">
        <v>3</v>
      </c>
      <c r="T180" s="94">
        <v>4</v>
      </c>
      <c r="U180" s="94">
        <v>5</v>
      </c>
      <c r="V180" s="94">
        <v>6</v>
      </c>
      <c r="W180" s="94">
        <v>7</v>
      </c>
      <c r="X180" s="94">
        <v>8</v>
      </c>
      <c r="Y180" s="94">
        <v>9</v>
      </c>
      <c r="Z180" s="94">
        <v>10</v>
      </c>
      <c r="AA180" s="94">
        <v>11</v>
      </c>
      <c r="AB180" s="94">
        <v>12</v>
      </c>
      <c r="AC180" s="94">
        <v>13</v>
      </c>
      <c r="AD180" s="94">
        <v>14</v>
      </c>
      <c r="AE180" s="94">
        <v>15</v>
      </c>
      <c r="AF180" s="94">
        <v>16</v>
      </c>
      <c r="AG180" s="94">
        <v>17</v>
      </c>
      <c r="AH180" s="94">
        <v>18</v>
      </c>
      <c r="AI180" s="94">
        <v>19</v>
      </c>
      <c r="AJ180" s="94">
        <v>20</v>
      </c>
      <c r="AK180" s="94">
        <v>21</v>
      </c>
      <c r="AL180" s="94">
        <v>22</v>
      </c>
      <c r="AM180" s="94">
        <v>23</v>
      </c>
      <c r="AN180" s="94">
        <v>24</v>
      </c>
      <c r="AO180" s="94">
        <v>25</v>
      </c>
      <c r="AP180" s="94">
        <v>26</v>
      </c>
      <c r="AQ180" s="94">
        <v>27</v>
      </c>
      <c r="AR180" s="94">
        <v>28</v>
      </c>
      <c r="AS180" s="94">
        <v>29</v>
      </c>
      <c r="AT180" s="94">
        <v>30</v>
      </c>
    </row>
    <row r="181" spans="1:46" ht="25.5" x14ac:dyDescent="0.25">
      <c r="A181" s="95" t="s">
        <v>767</v>
      </c>
      <c r="B181" s="96" t="s">
        <v>768</v>
      </c>
      <c r="C181" s="97" t="s">
        <v>769</v>
      </c>
      <c r="D181" s="98">
        <v>1800</v>
      </c>
      <c r="E181" s="99">
        <v>1500</v>
      </c>
      <c r="F181" s="100">
        <v>1000</v>
      </c>
      <c r="G181" s="100">
        <v>2000</v>
      </c>
      <c r="H181" s="111">
        <f t="shared" ref="H181:H182" si="80">D181*E181</f>
        <v>2700000</v>
      </c>
      <c r="I181" s="102">
        <v>1</v>
      </c>
      <c r="J181" s="141">
        <v>27</v>
      </c>
      <c r="K181" s="102">
        <v>1</v>
      </c>
      <c r="L181" s="286" t="s">
        <v>770</v>
      </c>
      <c r="M181" s="263"/>
      <c r="N181" s="258"/>
      <c r="P181" s="248" t="s">
        <v>51</v>
      </c>
      <c r="Q181" s="103">
        <f t="shared" ref="Q181:AT181" si="81">IF(Q$32&lt;$I181,0,IF(Q$32=$I181,$H181,IF(Q$32&gt;((($J181-1)*$K181)+$I181),0,IF(ROUND((Q$32-$I181)/$K181,0)=ROUND((Q$32-$I181)/$K181,1),$H181,0))))</f>
        <v>2700000</v>
      </c>
      <c r="R181" s="103">
        <f t="shared" si="81"/>
        <v>2700000</v>
      </c>
      <c r="S181" s="103">
        <f t="shared" si="81"/>
        <v>2700000</v>
      </c>
      <c r="T181" s="103">
        <f t="shared" si="81"/>
        <v>2700000</v>
      </c>
      <c r="U181" s="103">
        <f t="shared" si="81"/>
        <v>2700000</v>
      </c>
      <c r="V181" s="103">
        <f t="shared" si="81"/>
        <v>2700000</v>
      </c>
      <c r="W181" s="103">
        <f t="shared" si="81"/>
        <v>2700000</v>
      </c>
      <c r="X181" s="103">
        <f t="shared" si="81"/>
        <v>2700000</v>
      </c>
      <c r="Y181" s="103">
        <f t="shared" si="81"/>
        <v>2700000</v>
      </c>
      <c r="Z181" s="103">
        <f t="shared" si="81"/>
        <v>2700000</v>
      </c>
      <c r="AA181" s="103">
        <f t="shared" si="81"/>
        <v>2700000</v>
      </c>
      <c r="AB181" s="103">
        <f t="shared" si="81"/>
        <v>2700000</v>
      </c>
      <c r="AC181" s="103">
        <f t="shared" si="81"/>
        <v>2700000</v>
      </c>
      <c r="AD181" s="103">
        <f t="shared" si="81"/>
        <v>2700000</v>
      </c>
      <c r="AE181" s="103">
        <f t="shared" si="81"/>
        <v>2700000</v>
      </c>
      <c r="AF181" s="103">
        <f t="shared" si="81"/>
        <v>2700000</v>
      </c>
      <c r="AG181" s="103">
        <f t="shared" si="81"/>
        <v>2700000</v>
      </c>
      <c r="AH181" s="103">
        <f t="shared" si="81"/>
        <v>2700000</v>
      </c>
      <c r="AI181" s="103">
        <f t="shared" si="81"/>
        <v>2700000</v>
      </c>
      <c r="AJ181" s="103">
        <f t="shared" si="81"/>
        <v>2700000</v>
      </c>
      <c r="AK181" s="103">
        <f t="shared" si="81"/>
        <v>2700000</v>
      </c>
      <c r="AL181" s="103">
        <f t="shared" si="81"/>
        <v>2700000</v>
      </c>
      <c r="AM181" s="103">
        <f t="shared" si="81"/>
        <v>2700000</v>
      </c>
      <c r="AN181" s="103">
        <f t="shared" si="81"/>
        <v>2700000</v>
      </c>
      <c r="AO181" s="103">
        <f t="shared" si="81"/>
        <v>2700000</v>
      </c>
      <c r="AP181" s="103">
        <f t="shared" si="81"/>
        <v>2700000</v>
      </c>
      <c r="AQ181" s="103">
        <f t="shared" si="81"/>
        <v>2700000</v>
      </c>
      <c r="AR181" s="103">
        <f t="shared" si="81"/>
        <v>0</v>
      </c>
      <c r="AS181" s="104">
        <f t="shared" si="81"/>
        <v>0</v>
      </c>
      <c r="AT181" s="104">
        <f t="shared" si="81"/>
        <v>0</v>
      </c>
    </row>
    <row r="182" spans="1:46" ht="38.25" x14ac:dyDescent="0.25">
      <c r="A182" s="105" t="s">
        <v>771</v>
      </c>
      <c r="B182" s="106" t="s">
        <v>768</v>
      </c>
      <c r="C182" s="107" t="s">
        <v>769</v>
      </c>
      <c r="D182" s="108">
        <v>1000</v>
      </c>
      <c r="E182" s="109">
        <v>1000</v>
      </c>
      <c r="F182" s="110">
        <v>500</v>
      </c>
      <c r="G182" s="110">
        <v>1500</v>
      </c>
      <c r="H182" s="111">
        <f t="shared" si="80"/>
        <v>1000000</v>
      </c>
      <c r="I182" s="112">
        <v>1</v>
      </c>
      <c r="J182" s="142">
        <v>27</v>
      </c>
      <c r="K182" s="112">
        <v>1</v>
      </c>
      <c r="L182" s="250" t="s">
        <v>770</v>
      </c>
      <c r="M182" s="251"/>
      <c r="N182" s="252"/>
      <c r="P182" s="249"/>
      <c r="Q182" s="103">
        <f t="shared" ref="Q182:AT182" si="82">IF(Q$32&lt;$I182,0,IF(Q$32=$I182,$H182,IF(Q$32&gt;((($J182-1)*$K182)+$I182),0,IF(ROUND((Q$32-$I182)/$K182,0)=ROUND((Q$32-$I182)/$K182,1),$H182,0))))</f>
        <v>1000000</v>
      </c>
      <c r="R182" s="103">
        <f t="shared" si="82"/>
        <v>1000000</v>
      </c>
      <c r="S182" s="103">
        <f t="shared" si="82"/>
        <v>1000000</v>
      </c>
      <c r="T182" s="103">
        <f t="shared" si="82"/>
        <v>1000000</v>
      </c>
      <c r="U182" s="103">
        <f t="shared" si="82"/>
        <v>1000000</v>
      </c>
      <c r="V182" s="103">
        <f t="shared" si="82"/>
        <v>1000000</v>
      </c>
      <c r="W182" s="103">
        <f t="shared" si="82"/>
        <v>1000000</v>
      </c>
      <c r="X182" s="103">
        <f t="shared" si="82"/>
        <v>1000000</v>
      </c>
      <c r="Y182" s="103">
        <f t="shared" si="82"/>
        <v>1000000</v>
      </c>
      <c r="Z182" s="103">
        <f t="shared" si="82"/>
        <v>1000000</v>
      </c>
      <c r="AA182" s="103">
        <f t="shared" si="82"/>
        <v>1000000</v>
      </c>
      <c r="AB182" s="103">
        <f t="shared" si="82"/>
        <v>1000000</v>
      </c>
      <c r="AC182" s="103">
        <f t="shared" si="82"/>
        <v>1000000</v>
      </c>
      <c r="AD182" s="103">
        <f t="shared" si="82"/>
        <v>1000000</v>
      </c>
      <c r="AE182" s="103">
        <f t="shared" si="82"/>
        <v>1000000</v>
      </c>
      <c r="AF182" s="103">
        <f t="shared" si="82"/>
        <v>1000000</v>
      </c>
      <c r="AG182" s="103">
        <f t="shared" si="82"/>
        <v>1000000</v>
      </c>
      <c r="AH182" s="103">
        <f t="shared" si="82"/>
        <v>1000000</v>
      </c>
      <c r="AI182" s="103">
        <f t="shared" si="82"/>
        <v>1000000</v>
      </c>
      <c r="AJ182" s="103">
        <f t="shared" si="82"/>
        <v>1000000</v>
      </c>
      <c r="AK182" s="103">
        <f t="shared" si="82"/>
        <v>1000000</v>
      </c>
      <c r="AL182" s="103">
        <f t="shared" si="82"/>
        <v>1000000</v>
      </c>
      <c r="AM182" s="103">
        <f t="shared" si="82"/>
        <v>1000000</v>
      </c>
      <c r="AN182" s="103">
        <f t="shared" si="82"/>
        <v>1000000</v>
      </c>
      <c r="AO182" s="103">
        <f t="shared" si="82"/>
        <v>1000000</v>
      </c>
      <c r="AP182" s="103">
        <f t="shared" si="82"/>
        <v>1000000</v>
      </c>
      <c r="AQ182" s="103">
        <f t="shared" si="82"/>
        <v>1000000</v>
      </c>
      <c r="AR182" s="103">
        <f t="shared" si="82"/>
        <v>0</v>
      </c>
      <c r="AS182" s="104">
        <f t="shared" si="82"/>
        <v>0</v>
      </c>
      <c r="AT182" s="104">
        <f t="shared" si="82"/>
        <v>0</v>
      </c>
    </row>
    <row r="183" spans="1:46" x14ac:dyDescent="0.25">
      <c r="A183" s="105" t="s">
        <v>0</v>
      </c>
      <c r="B183" s="106" t="s">
        <v>772</v>
      </c>
      <c r="C183" s="107" t="s">
        <v>141</v>
      </c>
      <c r="D183" s="108">
        <v>1</v>
      </c>
      <c r="E183" s="109">
        <v>65000</v>
      </c>
      <c r="F183" s="113"/>
      <c r="G183" s="113"/>
      <c r="H183" s="111">
        <f>(D183*E183)*1.2</f>
        <v>78000</v>
      </c>
      <c r="I183" s="112">
        <v>1</v>
      </c>
      <c r="J183" s="112">
        <v>1</v>
      </c>
      <c r="K183" s="112">
        <v>1</v>
      </c>
      <c r="L183" s="250" t="s">
        <v>773</v>
      </c>
      <c r="M183" s="251"/>
      <c r="N183" s="252"/>
      <c r="P183" s="249"/>
      <c r="Q183" s="103">
        <f t="shared" ref="Q183:AT183" si="83">IF(Q$32&lt;$I183,0,IF(Q$32=$I183,$H183,IF(Q$32&gt;((($J183-1)*$K183)+$I183),0,IF(ROUND((Q$32-$I183)/$K183,0)=ROUND((Q$32-$I183)/$K183,1),$H183,0))))</f>
        <v>78000</v>
      </c>
      <c r="R183" s="104">
        <f t="shared" si="83"/>
        <v>0</v>
      </c>
      <c r="S183" s="104">
        <f t="shared" si="83"/>
        <v>0</v>
      </c>
      <c r="T183" s="104">
        <f t="shared" si="83"/>
        <v>0</v>
      </c>
      <c r="U183" s="104">
        <f t="shared" si="83"/>
        <v>0</v>
      </c>
      <c r="V183" s="104">
        <f t="shared" si="83"/>
        <v>0</v>
      </c>
      <c r="W183" s="104">
        <f t="shared" si="83"/>
        <v>0</v>
      </c>
      <c r="X183" s="104">
        <f t="shared" si="83"/>
        <v>0</v>
      </c>
      <c r="Y183" s="104">
        <f t="shared" si="83"/>
        <v>0</v>
      </c>
      <c r="Z183" s="104">
        <f t="shared" si="83"/>
        <v>0</v>
      </c>
      <c r="AA183" s="104">
        <f t="shared" si="83"/>
        <v>0</v>
      </c>
      <c r="AB183" s="104">
        <f t="shared" si="83"/>
        <v>0</v>
      </c>
      <c r="AC183" s="104">
        <f t="shared" si="83"/>
        <v>0</v>
      </c>
      <c r="AD183" s="104">
        <f t="shared" si="83"/>
        <v>0</v>
      </c>
      <c r="AE183" s="104">
        <f t="shared" si="83"/>
        <v>0</v>
      </c>
      <c r="AF183" s="104">
        <f t="shared" si="83"/>
        <v>0</v>
      </c>
      <c r="AG183" s="104">
        <f t="shared" si="83"/>
        <v>0</v>
      </c>
      <c r="AH183" s="104">
        <f t="shared" si="83"/>
        <v>0</v>
      </c>
      <c r="AI183" s="104">
        <f t="shared" si="83"/>
        <v>0</v>
      </c>
      <c r="AJ183" s="104">
        <f t="shared" si="83"/>
        <v>0</v>
      </c>
      <c r="AK183" s="104">
        <f t="shared" si="83"/>
        <v>0</v>
      </c>
      <c r="AL183" s="104">
        <f t="shared" si="83"/>
        <v>0</v>
      </c>
      <c r="AM183" s="104">
        <f t="shared" si="83"/>
        <v>0</v>
      </c>
      <c r="AN183" s="104">
        <f t="shared" si="83"/>
        <v>0</v>
      </c>
      <c r="AO183" s="104">
        <f t="shared" si="83"/>
        <v>0</v>
      </c>
      <c r="AP183" s="104">
        <f t="shared" si="83"/>
        <v>0</v>
      </c>
      <c r="AQ183" s="104">
        <f t="shared" si="83"/>
        <v>0</v>
      </c>
      <c r="AR183" s="104">
        <f t="shared" si="83"/>
        <v>0</v>
      </c>
      <c r="AS183" s="104">
        <f t="shared" si="83"/>
        <v>0</v>
      </c>
      <c r="AT183" s="104">
        <f t="shared" si="83"/>
        <v>0</v>
      </c>
    </row>
    <row r="184" spans="1:46" ht="30" hidden="1" customHeight="1" x14ac:dyDescent="0.25">
      <c r="A184" s="105"/>
      <c r="B184" s="106"/>
      <c r="C184" s="107"/>
      <c r="D184" s="108"/>
      <c r="E184" s="114"/>
      <c r="F184" s="113"/>
      <c r="G184" s="113"/>
      <c r="H184" s="111">
        <f t="shared" ref="H184:H196" si="84">D184*E184</f>
        <v>0</v>
      </c>
      <c r="I184" s="112"/>
      <c r="J184" s="112"/>
      <c r="K184" s="112"/>
      <c r="L184" s="250"/>
      <c r="M184" s="251"/>
      <c r="N184" s="252"/>
      <c r="P184" s="249"/>
      <c r="Q184" s="104">
        <f t="shared" ref="Q184:AT184" si="85">IF(Q$32&lt;$I184,0,IF(Q$32=$I184,$H184,IF(Q$32&gt;((($J184-1)*$K184)+$I184),0,IF(ROUND((Q$32-$I184)/$K184,0)=ROUND((Q$32-$I184)/$K184,1),$H184,0))))</f>
        <v>0</v>
      </c>
      <c r="R184" s="104">
        <f t="shared" si="85"/>
        <v>0</v>
      </c>
      <c r="S184" s="104">
        <f t="shared" si="85"/>
        <v>0</v>
      </c>
      <c r="T184" s="104">
        <f t="shared" si="85"/>
        <v>0</v>
      </c>
      <c r="U184" s="104">
        <f t="shared" si="85"/>
        <v>0</v>
      </c>
      <c r="V184" s="104">
        <f t="shared" si="85"/>
        <v>0</v>
      </c>
      <c r="W184" s="104">
        <f t="shared" si="85"/>
        <v>0</v>
      </c>
      <c r="X184" s="104">
        <f t="shared" si="85"/>
        <v>0</v>
      </c>
      <c r="Y184" s="104">
        <f t="shared" si="85"/>
        <v>0</v>
      </c>
      <c r="Z184" s="104">
        <f t="shared" si="85"/>
        <v>0</v>
      </c>
      <c r="AA184" s="104">
        <f t="shared" si="85"/>
        <v>0</v>
      </c>
      <c r="AB184" s="104">
        <f t="shared" si="85"/>
        <v>0</v>
      </c>
      <c r="AC184" s="104">
        <f t="shared" si="85"/>
        <v>0</v>
      </c>
      <c r="AD184" s="104">
        <f t="shared" si="85"/>
        <v>0</v>
      </c>
      <c r="AE184" s="104">
        <f t="shared" si="85"/>
        <v>0</v>
      </c>
      <c r="AF184" s="104">
        <f t="shared" si="85"/>
        <v>0</v>
      </c>
      <c r="AG184" s="104">
        <f t="shared" si="85"/>
        <v>0</v>
      </c>
      <c r="AH184" s="104">
        <f t="shared" si="85"/>
        <v>0</v>
      </c>
      <c r="AI184" s="104">
        <f t="shared" si="85"/>
        <v>0</v>
      </c>
      <c r="AJ184" s="104">
        <f t="shared" si="85"/>
        <v>0</v>
      </c>
      <c r="AK184" s="104">
        <f t="shared" si="85"/>
        <v>0</v>
      </c>
      <c r="AL184" s="104">
        <f t="shared" si="85"/>
        <v>0</v>
      </c>
      <c r="AM184" s="104">
        <f t="shared" si="85"/>
        <v>0</v>
      </c>
      <c r="AN184" s="104">
        <f t="shared" si="85"/>
        <v>0</v>
      </c>
      <c r="AO184" s="104">
        <f t="shared" si="85"/>
        <v>0</v>
      </c>
      <c r="AP184" s="104">
        <f t="shared" si="85"/>
        <v>0</v>
      </c>
      <c r="AQ184" s="104">
        <f t="shared" si="85"/>
        <v>0</v>
      </c>
      <c r="AR184" s="104">
        <f t="shared" si="85"/>
        <v>0</v>
      </c>
      <c r="AS184" s="104">
        <f t="shared" si="85"/>
        <v>0</v>
      </c>
      <c r="AT184" s="104">
        <f t="shared" si="85"/>
        <v>0</v>
      </c>
    </row>
    <row r="185" spans="1:46" ht="30" hidden="1" customHeight="1" x14ac:dyDescent="0.25">
      <c r="A185" s="105"/>
      <c r="B185" s="106"/>
      <c r="C185" s="107"/>
      <c r="D185" s="108"/>
      <c r="E185" s="109"/>
      <c r="F185" s="113"/>
      <c r="G185" s="113"/>
      <c r="H185" s="111">
        <f t="shared" si="84"/>
        <v>0</v>
      </c>
      <c r="I185" s="112"/>
      <c r="J185" s="112"/>
      <c r="K185" s="112"/>
      <c r="L185" s="250"/>
      <c r="M185" s="251"/>
      <c r="N185" s="252"/>
      <c r="P185" s="249"/>
      <c r="Q185" s="104">
        <f t="shared" ref="Q185:AT185" si="86">IF(Q$32&lt;$I185,0,IF(Q$32=$I185,$H185,IF(Q$32&gt;((($J185-1)*$K185)+$I185),0,IF(ROUND((Q$32-$I185)/$K185,0)=ROUND((Q$32-$I185)/$K185,1),$H185,0))))</f>
        <v>0</v>
      </c>
      <c r="R185" s="104">
        <f t="shared" si="86"/>
        <v>0</v>
      </c>
      <c r="S185" s="104">
        <f t="shared" si="86"/>
        <v>0</v>
      </c>
      <c r="T185" s="104">
        <f t="shared" si="86"/>
        <v>0</v>
      </c>
      <c r="U185" s="104">
        <f t="shared" si="86"/>
        <v>0</v>
      </c>
      <c r="V185" s="104">
        <f t="shared" si="86"/>
        <v>0</v>
      </c>
      <c r="W185" s="104">
        <f t="shared" si="86"/>
        <v>0</v>
      </c>
      <c r="X185" s="104">
        <f t="shared" si="86"/>
        <v>0</v>
      </c>
      <c r="Y185" s="104">
        <f t="shared" si="86"/>
        <v>0</v>
      </c>
      <c r="Z185" s="104">
        <f t="shared" si="86"/>
        <v>0</v>
      </c>
      <c r="AA185" s="104">
        <f t="shared" si="86"/>
        <v>0</v>
      </c>
      <c r="AB185" s="104">
        <f t="shared" si="86"/>
        <v>0</v>
      </c>
      <c r="AC185" s="104">
        <f t="shared" si="86"/>
        <v>0</v>
      </c>
      <c r="AD185" s="104">
        <f t="shared" si="86"/>
        <v>0</v>
      </c>
      <c r="AE185" s="104">
        <f t="shared" si="86"/>
        <v>0</v>
      </c>
      <c r="AF185" s="104">
        <f t="shared" si="86"/>
        <v>0</v>
      </c>
      <c r="AG185" s="104">
        <f t="shared" si="86"/>
        <v>0</v>
      </c>
      <c r="AH185" s="104">
        <f t="shared" si="86"/>
        <v>0</v>
      </c>
      <c r="AI185" s="104">
        <f t="shared" si="86"/>
        <v>0</v>
      </c>
      <c r="AJ185" s="104">
        <f t="shared" si="86"/>
        <v>0</v>
      </c>
      <c r="AK185" s="104">
        <f t="shared" si="86"/>
        <v>0</v>
      </c>
      <c r="AL185" s="104">
        <f t="shared" si="86"/>
        <v>0</v>
      </c>
      <c r="AM185" s="104">
        <f t="shared" si="86"/>
        <v>0</v>
      </c>
      <c r="AN185" s="104">
        <f t="shared" si="86"/>
        <v>0</v>
      </c>
      <c r="AO185" s="104">
        <f t="shared" si="86"/>
        <v>0</v>
      </c>
      <c r="AP185" s="104">
        <f t="shared" si="86"/>
        <v>0</v>
      </c>
      <c r="AQ185" s="104">
        <f t="shared" si="86"/>
        <v>0</v>
      </c>
      <c r="AR185" s="104">
        <f t="shared" si="86"/>
        <v>0</v>
      </c>
      <c r="AS185" s="104">
        <f t="shared" si="86"/>
        <v>0</v>
      </c>
      <c r="AT185" s="104">
        <f t="shared" si="86"/>
        <v>0</v>
      </c>
    </row>
    <row r="186" spans="1:46" ht="30" hidden="1" customHeight="1" x14ac:dyDescent="0.25">
      <c r="A186" s="105"/>
      <c r="B186" s="106"/>
      <c r="C186" s="107"/>
      <c r="D186" s="108"/>
      <c r="E186" s="114"/>
      <c r="F186" s="113"/>
      <c r="G186" s="113"/>
      <c r="H186" s="111">
        <f t="shared" si="84"/>
        <v>0</v>
      </c>
      <c r="I186" s="112"/>
      <c r="J186" s="112"/>
      <c r="K186" s="112"/>
      <c r="L186" s="250"/>
      <c r="M186" s="251"/>
      <c r="N186" s="252"/>
      <c r="P186" s="249"/>
      <c r="Q186" s="104">
        <f t="shared" ref="Q186:AT186" si="87">IF(Q$32&lt;$I186,0,IF(Q$32=$I186,$H186,IF(Q$32&gt;((($J186-1)*$K186)+$I186),0,IF(ROUND((Q$32-$I186)/$K186,0)=ROUND((Q$32-$I186)/$K186,1),$H186,0))))</f>
        <v>0</v>
      </c>
      <c r="R186" s="104">
        <f t="shared" si="87"/>
        <v>0</v>
      </c>
      <c r="S186" s="104">
        <f t="shared" si="87"/>
        <v>0</v>
      </c>
      <c r="T186" s="104">
        <f t="shared" si="87"/>
        <v>0</v>
      </c>
      <c r="U186" s="104">
        <f t="shared" si="87"/>
        <v>0</v>
      </c>
      <c r="V186" s="104">
        <f t="shared" si="87"/>
        <v>0</v>
      </c>
      <c r="W186" s="104">
        <f t="shared" si="87"/>
        <v>0</v>
      </c>
      <c r="X186" s="104">
        <f t="shared" si="87"/>
        <v>0</v>
      </c>
      <c r="Y186" s="104">
        <f t="shared" si="87"/>
        <v>0</v>
      </c>
      <c r="Z186" s="104">
        <f t="shared" si="87"/>
        <v>0</v>
      </c>
      <c r="AA186" s="104">
        <f t="shared" si="87"/>
        <v>0</v>
      </c>
      <c r="AB186" s="104">
        <f t="shared" si="87"/>
        <v>0</v>
      </c>
      <c r="AC186" s="104">
        <f t="shared" si="87"/>
        <v>0</v>
      </c>
      <c r="AD186" s="104">
        <f t="shared" si="87"/>
        <v>0</v>
      </c>
      <c r="AE186" s="104">
        <f t="shared" si="87"/>
        <v>0</v>
      </c>
      <c r="AF186" s="104">
        <f t="shared" si="87"/>
        <v>0</v>
      </c>
      <c r="AG186" s="104">
        <f t="shared" si="87"/>
        <v>0</v>
      </c>
      <c r="AH186" s="104">
        <f t="shared" si="87"/>
        <v>0</v>
      </c>
      <c r="AI186" s="104">
        <f t="shared" si="87"/>
        <v>0</v>
      </c>
      <c r="AJ186" s="104">
        <f t="shared" si="87"/>
        <v>0</v>
      </c>
      <c r="AK186" s="104">
        <f t="shared" si="87"/>
        <v>0</v>
      </c>
      <c r="AL186" s="104">
        <f t="shared" si="87"/>
        <v>0</v>
      </c>
      <c r="AM186" s="104">
        <f t="shared" si="87"/>
        <v>0</v>
      </c>
      <c r="AN186" s="104">
        <f t="shared" si="87"/>
        <v>0</v>
      </c>
      <c r="AO186" s="104">
        <f t="shared" si="87"/>
        <v>0</v>
      </c>
      <c r="AP186" s="104">
        <f t="shared" si="87"/>
        <v>0</v>
      </c>
      <c r="AQ186" s="104">
        <f t="shared" si="87"/>
        <v>0</v>
      </c>
      <c r="AR186" s="104">
        <f t="shared" si="87"/>
        <v>0</v>
      </c>
      <c r="AS186" s="104">
        <f t="shared" si="87"/>
        <v>0</v>
      </c>
      <c r="AT186" s="104">
        <f t="shared" si="87"/>
        <v>0</v>
      </c>
    </row>
    <row r="187" spans="1:46" ht="30" hidden="1" customHeight="1" x14ac:dyDescent="0.25">
      <c r="A187" s="105"/>
      <c r="B187" s="106"/>
      <c r="C187" s="107"/>
      <c r="D187" s="108"/>
      <c r="E187" s="108"/>
      <c r="F187" s="113"/>
      <c r="G187" s="113"/>
      <c r="H187" s="111">
        <f t="shared" si="84"/>
        <v>0</v>
      </c>
      <c r="I187" s="112"/>
      <c r="J187" s="112"/>
      <c r="K187" s="112"/>
      <c r="L187" s="250"/>
      <c r="M187" s="251"/>
      <c r="N187" s="252"/>
      <c r="P187" s="249"/>
      <c r="Q187" s="104">
        <f t="shared" ref="Q187:AT187" si="88">IF(Q$32&lt;$I187,0,IF(Q$32=$I187,$H187,IF(Q$32&gt;((($J187-1)*$K187)+$I187),0,IF(ROUND((Q$32-$I187)/$K187,0)=ROUND((Q$32-$I187)/$K187,1),$H187,0))))</f>
        <v>0</v>
      </c>
      <c r="R187" s="104">
        <f t="shared" si="88"/>
        <v>0</v>
      </c>
      <c r="S187" s="104">
        <f t="shared" si="88"/>
        <v>0</v>
      </c>
      <c r="T187" s="104">
        <f t="shared" si="88"/>
        <v>0</v>
      </c>
      <c r="U187" s="104">
        <f t="shared" si="88"/>
        <v>0</v>
      </c>
      <c r="V187" s="104">
        <f t="shared" si="88"/>
        <v>0</v>
      </c>
      <c r="W187" s="104">
        <f t="shared" si="88"/>
        <v>0</v>
      </c>
      <c r="X187" s="104">
        <f t="shared" si="88"/>
        <v>0</v>
      </c>
      <c r="Y187" s="104">
        <f t="shared" si="88"/>
        <v>0</v>
      </c>
      <c r="Z187" s="104">
        <f t="shared" si="88"/>
        <v>0</v>
      </c>
      <c r="AA187" s="104">
        <f t="shared" si="88"/>
        <v>0</v>
      </c>
      <c r="AB187" s="104">
        <f t="shared" si="88"/>
        <v>0</v>
      </c>
      <c r="AC187" s="104">
        <f t="shared" si="88"/>
        <v>0</v>
      </c>
      <c r="AD187" s="104">
        <f t="shared" si="88"/>
        <v>0</v>
      </c>
      <c r="AE187" s="104">
        <f t="shared" si="88"/>
        <v>0</v>
      </c>
      <c r="AF187" s="104">
        <f t="shared" si="88"/>
        <v>0</v>
      </c>
      <c r="AG187" s="104">
        <f t="shared" si="88"/>
        <v>0</v>
      </c>
      <c r="AH187" s="104">
        <f t="shared" si="88"/>
        <v>0</v>
      </c>
      <c r="AI187" s="104">
        <f t="shared" si="88"/>
        <v>0</v>
      </c>
      <c r="AJ187" s="104">
        <f t="shared" si="88"/>
        <v>0</v>
      </c>
      <c r="AK187" s="104">
        <f t="shared" si="88"/>
        <v>0</v>
      </c>
      <c r="AL187" s="104">
        <f t="shared" si="88"/>
        <v>0</v>
      </c>
      <c r="AM187" s="104">
        <f t="shared" si="88"/>
        <v>0</v>
      </c>
      <c r="AN187" s="104">
        <f t="shared" si="88"/>
        <v>0</v>
      </c>
      <c r="AO187" s="104">
        <f t="shared" si="88"/>
        <v>0</v>
      </c>
      <c r="AP187" s="104">
        <f t="shared" si="88"/>
        <v>0</v>
      </c>
      <c r="AQ187" s="104">
        <f t="shared" si="88"/>
        <v>0</v>
      </c>
      <c r="AR187" s="104">
        <f t="shared" si="88"/>
        <v>0</v>
      </c>
      <c r="AS187" s="104">
        <f t="shared" si="88"/>
        <v>0</v>
      </c>
      <c r="AT187" s="104">
        <f t="shared" si="88"/>
        <v>0</v>
      </c>
    </row>
    <row r="188" spans="1:46" ht="30" hidden="1" customHeight="1" x14ac:dyDescent="0.25">
      <c r="A188" s="115"/>
      <c r="B188" s="106"/>
      <c r="C188" s="107"/>
      <c r="D188" s="108"/>
      <c r="E188" s="108"/>
      <c r="F188" s="113"/>
      <c r="G188" s="113"/>
      <c r="H188" s="111">
        <f t="shared" si="84"/>
        <v>0</v>
      </c>
      <c r="I188" s="112"/>
      <c r="J188" s="112"/>
      <c r="K188" s="112"/>
      <c r="L188" s="250"/>
      <c r="M188" s="251"/>
      <c r="N188" s="252"/>
      <c r="P188" s="249"/>
      <c r="Q188" s="104">
        <f t="shared" ref="Q188:AT188" si="89">IF(Q$32&lt;$I188,0,IF(Q$32=$I188,$H188,IF(Q$32&gt;((($J188-1)*$K188)+$I188),0,IF(ROUND((Q$32-$I188)/$K188,0)=ROUND((Q$32-$I188)/$K188,1),$H188,0))))</f>
        <v>0</v>
      </c>
      <c r="R188" s="104">
        <f t="shared" si="89"/>
        <v>0</v>
      </c>
      <c r="S188" s="104">
        <f t="shared" si="89"/>
        <v>0</v>
      </c>
      <c r="T188" s="104">
        <f t="shared" si="89"/>
        <v>0</v>
      </c>
      <c r="U188" s="104">
        <f t="shared" si="89"/>
        <v>0</v>
      </c>
      <c r="V188" s="104">
        <f t="shared" si="89"/>
        <v>0</v>
      </c>
      <c r="W188" s="104">
        <f t="shared" si="89"/>
        <v>0</v>
      </c>
      <c r="X188" s="104">
        <f t="shared" si="89"/>
        <v>0</v>
      </c>
      <c r="Y188" s="104">
        <f t="shared" si="89"/>
        <v>0</v>
      </c>
      <c r="Z188" s="104">
        <f t="shared" si="89"/>
        <v>0</v>
      </c>
      <c r="AA188" s="104">
        <f t="shared" si="89"/>
        <v>0</v>
      </c>
      <c r="AB188" s="104">
        <f t="shared" si="89"/>
        <v>0</v>
      </c>
      <c r="AC188" s="104">
        <f t="shared" si="89"/>
        <v>0</v>
      </c>
      <c r="AD188" s="104">
        <f t="shared" si="89"/>
        <v>0</v>
      </c>
      <c r="AE188" s="104">
        <f t="shared" si="89"/>
        <v>0</v>
      </c>
      <c r="AF188" s="104">
        <f t="shared" si="89"/>
        <v>0</v>
      </c>
      <c r="AG188" s="104">
        <f t="shared" si="89"/>
        <v>0</v>
      </c>
      <c r="AH188" s="104">
        <f t="shared" si="89"/>
        <v>0</v>
      </c>
      <c r="AI188" s="104">
        <f t="shared" si="89"/>
        <v>0</v>
      </c>
      <c r="AJ188" s="104">
        <f t="shared" si="89"/>
        <v>0</v>
      </c>
      <c r="AK188" s="104">
        <f t="shared" si="89"/>
        <v>0</v>
      </c>
      <c r="AL188" s="104">
        <f t="shared" si="89"/>
        <v>0</v>
      </c>
      <c r="AM188" s="104">
        <f t="shared" si="89"/>
        <v>0</v>
      </c>
      <c r="AN188" s="104">
        <f t="shared" si="89"/>
        <v>0</v>
      </c>
      <c r="AO188" s="104">
        <f t="shared" si="89"/>
        <v>0</v>
      </c>
      <c r="AP188" s="104">
        <f t="shared" si="89"/>
        <v>0</v>
      </c>
      <c r="AQ188" s="104">
        <f t="shared" si="89"/>
        <v>0</v>
      </c>
      <c r="AR188" s="104">
        <f t="shared" si="89"/>
        <v>0</v>
      </c>
      <c r="AS188" s="104">
        <f t="shared" si="89"/>
        <v>0</v>
      </c>
      <c r="AT188" s="104">
        <f t="shared" si="89"/>
        <v>0</v>
      </c>
    </row>
    <row r="189" spans="1:46" ht="30" hidden="1" customHeight="1" x14ac:dyDescent="0.25">
      <c r="A189" s="105"/>
      <c r="B189" s="106"/>
      <c r="C189" s="107"/>
      <c r="D189" s="108"/>
      <c r="E189" s="116"/>
      <c r="F189" s="113"/>
      <c r="G189" s="113"/>
      <c r="H189" s="111">
        <f t="shared" si="84"/>
        <v>0</v>
      </c>
      <c r="I189" s="112"/>
      <c r="J189" s="112"/>
      <c r="K189" s="112"/>
      <c r="L189" s="250"/>
      <c r="M189" s="251"/>
      <c r="N189" s="252"/>
      <c r="P189" s="249"/>
      <c r="Q189" s="104">
        <f t="shared" ref="Q189:AT189" si="90">IF(Q$32&lt;$I189,0,IF(Q$32=$I189,$H189,IF(Q$32&gt;((($J189-1)*$K189)+$I189),0,IF(ROUND((Q$32-$I189)/$K189,0)=ROUND((Q$32-$I189)/$K189,1),$H189,0))))</f>
        <v>0</v>
      </c>
      <c r="R189" s="104">
        <f t="shared" si="90"/>
        <v>0</v>
      </c>
      <c r="S189" s="104">
        <f t="shared" si="90"/>
        <v>0</v>
      </c>
      <c r="T189" s="104">
        <f t="shared" si="90"/>
        <v>0</v>
      </c>
      <c r="U189" s="104">
        <f t="shared" si="90"/>
        <v>0</v>
      </c>
      <c r="V189" s="104">
        <f t="shared" si="90"/>
        <v>0</v>
      </c>
      <c r="W189" s="104">
        <f t="shared" si="90"/>
        <v>0</v>
      </c>
      <c r="X189" s="104">
        <f t="shared" si="90"/>
        <v>0</v>
      </c>
      <c r="Y189" s="104">
        <f t="shared" si="90"/>
        <v>0</v>
      </c>
      <c r="Z189" s="104">
        <f t="shared" si="90"/>
        <v>0</v>
      </c>
      <c r="AA189" s="104">
        <f t="shared" si="90"/>
        <v>0</v>
      </c>
      <c r="AB189" s="104">
        <f t="shared" si="90"/>
        <v>0</v>
      </c>
      <c r="AC189" s="104">
        <f t="shared" si="90"/>
        <v>0</v>
      </c>
      <c r="AD189" s="104">
        <f t="shared" si="90"/>
        <v>0</v>
      </c>
      <c r="AE189" s="104">
        <f t="shared" si="90"/>
        <v>0</v>
      </c>
      <c r="AF189" s="104">
        <f t="shared" si="90"/>
        <v>0</v>
      </c>
      <c r="AG189" s="104">
        <f t="shared" si="90"/>
        <v>0</v>
      </c>
      <c r="AH189" s="104">
        <f t="shared" si="90"/>
        <v>0</v>
      </c>
      <c r="AI189" s="104">
        <f t="shared" si="90"/>
        <v>0</v>
      </c>
      <c r="AJ189" s="104">
        <f t="shared" si="90"/>
        <v>0</v>
      </c>
      <c r="AK189" s="104">
        <f t="shared" si="90"/>
        <v>0</v>
      </c>
      <c r="AL189" s="104">
        <f t="shared" si="90"/>
        <v>0</v>
      </c>
      <c r="AM189" s="104">
        <f t="shared" si="90"/>
        <v>0</v>
      </c>
      <c r="AN189" s="104">
        <f t="shared" si="90"/>
        <v>0</v>
      </c>
      <c r="AO189" s="104">
        <f t="shared" si="90"/>
        <v>0</v>
      </c>
      <c r="AP189" s="104">
        <f t="shared" si="90"/>
        <v>0</v>
      </c>
      <c r="AQ189" s="104">
        <f t="shared" si="90"/>
        <v>0</v>
      </c>
      <c r="AR189" s="104">
        <f t="shared" si="90"/>
        <v>0</v>
      </c>
      <c r="AS189" s="104">
        <f t="shared" si="90"/>
        <v>0</v>
      </c>
      <c r="AT189" s="104">
        <f t="shared" si="90"/>
        <v>0</v>
      </c>
    </row>
    <row r="190" spans="1:46" ht="30" hidden="1" customHeight="1" x14ac:dyDescent="0.25">
      <c r="A190" s="105"/>
      <c r="B190" s="106"/>
      <c r="C190" s="107"/>
      <c r="D190" s="108"/>
      <c r="E190" s="108"/>
      <c r="F190" s="113"/>
      <c r="G190" s="113"/>
      <c r="H190" s="111">
        <f t="shared" si="84"/>
        <v>0</v>
      </c>
      <c r="I190" s="112"/>
      <c r="J190" s="112"/>
      <c r="K190" s="112"/>
      <c r="L190" s="250"/>
      <c r="M190" s="251"/>
      <c r="N190" s="252"/>
      <c r="P190" s="249"/>
      <c r="Q190" s="104">
        <f t="shared" ref="Q190:AT190" si="91">IF(Q$32&lt;$I190,0,IF(Q$32=$I190,$H190,IF(Q$32&gt;((($J190-1)*$K190)+$I190),0,IF(ROUND((Q$32-$I190)/$K190,0)=ROUND((Q$32-$I190)/$K190,1),$H190,0))))</f>
        <v>0</v>
      </c>
      <c r="R190" s="104">
        <f t="shared" si="91"/>
        <v>0</v>
      </c>
      <c r="S190" s="104">
        <f t="shared" si="91"/>
        <v>0</v>
      </c>
      <c r="T190" s="104">
        <f t="shared" si="91"/>
        <v>0</v>
      </c>
      <c r="U190" s="104">
        <f t="shared" si="91"/>
        <v>0</v>
      </c>
      <c r="V190" s="104">
        <f t="shared" si="91"/>
        <v>0</v>
      </c>
      <c r="W190" s="104">
        <f t="shared" si="91"/>
        <v>0</v>
      </c>
      <c r="X190" s="104">
        <f t="shared" si="91"/>
        <v>0</v>
      </c>
      <c r="Y190" s="104">
        <f t="shared" si="91"/>
        <v>0</v>
      </c>
      <c r="Z190" s="104">
        <f t="shared" si="91"/>
        <v>0</v>
      </c>
      <c r="AA190" s="104">
        <f t="shared" si="91"/>
        <v>0</v>
      </c>
      <c r="AB190" s="104">
        <f t="shared" si="91"/>
        <v>0</v>
      </c>
      <c r="AC190" s="104">
        <f t="shared" si="91"/>
        <v>0</v>
      </c>
      <c r="AD190" s="104">
        <f t="shared" si="91"/>
        <v>0</v>
      </c>
      <c r="AE190" s="104">
        <f t="shared" si="91"/>
        <v>0</v>
      </c>
      <c r="AF190" s="104">
        <f t="shared" si="91"/>
        <v>0</v>
      </c>
      <c r="AG190" s="104">
        <f t="shared" si="91"/>
        <v>0</v>
      </c>
      <c r="AH190" s="104">
        <f t="shared" si="91"/>
        <v>0</v>
      </c>
      <c r="AI190" s="104">
        <f t="shared" si="91"/>
        <v>0</v>
      </c>
      <c r="AJ190" s="104">
        <f t="shared" si="91"/>
        <v>0</v>
      </c>
      <c r="AK190" s="104">
        <f t="shared" si="91"/>
        <v>0</v>
      </c>
      <c r="AL190" s="104">
        <f t="shared" si="91"/>
        <v>0</v>
      </c>
      <c r="AM190" s="104">
        <f t="shared" si="91"/>
        <v>0</v>
      </c>
      <c r="AN190" s="104">
        <f t="shared" si="91"/>
        <v>0</v>
      </c>
      <c r="AO190" s="104">
        <f t="shared" si="91"/>
        <v>0</v>
      </c>
      <c r="AP190" s="104">
        <f t="shared" si="91"/>
        <v>0</v>
      </c>
      <c r="AQ190" s="104">
        <f t="shared" si="91"/>
        <v>0</v>
      </c>
      <c r="AR190" s="104">
        <f t="shared" si="91"/>
        <v>0</v>
      </c>
      <c r="AS190" s="104">
        <f t="shared" si="91"/>
        <v>0</v>
      </c>
      <c r="AT190" s="104">
        <f t="shared" si="91"/>
        <v>0</v>
      </c>
    </row>
    <row r="191" spans="1:46" ht="30" hidden="1" customHeight="1" x14ac:dyDescent="0.25">
      <c r="A191" s="105"/>
      <c r="B191" s="106"/>
      <c r="C191" s="107"/>
      <c r="D191" s="108"/>
      <c r="E191" s="108"/>
      <c r="F191" s="113"/>
      <c r="G191" s="113"/>
      <c r="H191" s="111">
        <f t="shared" si="84"/>
        <v>0</v>
      </c>
      <c r="I191" s="112"/>
      <c r="J191" s="112"/>
      <c r="K191" s="112"/>
      <c r="L191" s="250"/>
      <c r="M191" s="251"/>
      <c r="N191" s="252"/>
      <c r="P191" s="249"/>
      <c r="Q191" s="104">
        <f t="shared" ref="Q191:AT191" si="92">IF(Q$32&lt;$I191,0,IF(Q$32=$I191,$H191,IF(Q$32&gt;((($J191-1)*$K191)+$I191),0,IF(ROUND((Q$32-$I191)/$K191,0)=ROUND((Q$32-$I191)/$K191,1),$H191,0))))</f>
        <v>0</v>
      </c>
      <c r="R191" s="104">
        <f t="shared" si="92"/>
        <v>0</v>
      </c>
      <c r="S191" s="104">
        <f t="shared" si="92"/>
        <v>0</v>
      </c>
      <c r="T191" s="104">
        <f t="shared" si="92"/>
        <v>0</v>
      </c>
      <c r="U191" s="104">
        <f t="shared" si="92"/>
        <v>0</v>
      </c>
      <c r="V191" s="104">
        <f t="shared" si="92"/>
        <v>0</v>
      </c>
      <c r="W191" s="104">
        <f t="shared" si="92"/>
        <v>0</v>
      </c>
      <c r="X191" s="104">
        <f t="shared" si="92"/>
        <v>0</v>
      </c>
      <c r="Y191" s="104">
        <f t="shared" si="92"/>
        <v>0</v>
      </c>
      <c r="Z191" s="104">
        <f t="shared" si="92"/>
        <v>0</v>
      </c>
      <c r="AA191" s="104">
        <f t="shared" si="92"/>
        <v>0</v>
      </c>
      <c r="AB191" s="104">
        <f t="shared" si="92"/>
        <v>0</v>
      </c>
      <c r="AC191" s="104">
        <f t="shared" si="92"/>
        <v>0</v>
      </c>
      <c r="AD191" s="104">
        <f t="shared" si="92"/>
        <v>0</v>
      </c>
      <c r="AE191" s="104">
        <f t="shared" si="92"/>
        <v>0</v>
      </c>
      <c r="AF191" s="104">
        <f t="shared" si="92"/>
        <v>0</v>
      </c>
      <c r="AG191" s="104">
        <f t="shared" si="92"/>
        <v>0</v>
      </c>
      <c r="AH191" s="104">
        <f t="shared" si="92"/>
        <v>0</v>
      </c>
      <c r="AI191" s="104">
        <f t="shared" si="92"/>
        <v>0</v>
      </c>
      <c r="AJ191" s="104">
        <f t="shared" si="92"/>
        <v>0</v>
      </c>
      <c r="AK191" s="104">
        <f t="shared" si="92"/>
        <v>0</v>
      </c>
      <c r="AL191" s="104">
        <f t="shared" si="92"/>
        <v>0</v>
      </c>
      <c r="AM191" s="104">
        <f t="shared" si="92"/>
        <v>0</v>
      </c>
      <c r="AN191" s="104">
        <f t="shared" si="92"/>
        <v>0</v>
      </c>
      <c r="AO191" s="104">
        <f t="shared" si="92"/>
        <v>0</v>
      </c>
      <c r="AP191" s="104">
        <f t="shared" si="92"/>
        <v>0</v>
      </c>
      <c r="AQ191" s="104">
        <f t="shared" si="92"/>
        <v>0</v>
      </c>
      <c r="AR191" s="104">
        <f t="shared" si="92"/>
        <v>0</v>
      </c>
      <c r="AS191" s="104">
        <f t="shared" si="92"/>
        <v>0</v>
      </c>
      <c r="AT191" s="104">
        <f t="shared" si="92"/>
        <v>0</v>
      </c>
    </row>
    <row r="192" spans="1:46" ht="30" hidden="1" customHeight="1" x14ac:dyDescent="0.25">
      <c r="A192" s="105"/>
      <c r="B192" s="106"/>
      <c r="C192" s="107"/>
      <c r="D192" s="108"/>
      <c r="E192" s="108"/>
      <c r="F192" s="113"/>
      <c r="G192" s="113"/>
      <c r="H192" s="111">
        <f t="shared" si="84"/>
        <v>0</v>
      </c>
      <c r="I192" s="112"/>
      <c r="J192" s="112"/>
      <c r="K192" s="112"/>
      <c r="L192" s="250"/>
      <c r="M192" s="251"/>
      <c r="N192" s="252"/>
      <c r="P192" s="249"/>
      <c r="Q192" s="104">
        <f t="shared" ref="Q192:AT192" si="93">IF(Q$32&lt;$I192,0,IF(Q$32=$I192,$H192,IF(Q$32&gt;((($J192-1)*$K192)+$I192),0,IF(ROUND((Q$32-$I192)/$K192,0)=ROUND((Q$32-$I192)/$K192,1),$H192,0))))</f>
        <v>0</v>
      </c>
      <c r="R192" s="104">
        <f t="shared" si="93"/>
        <v>0</v>
      </c>
      <c r="S192" s="104">
        <f t="shared" si="93"/>
        <v>0</v>
      </c>
      <c r="T192" s="104">
        <f t="shared" si="93"/>
        <v>0</v>
      </c>
      <c r="U192" s="104">
        <f t="shared" si="93"/>
        <v>0</v>
      </c>
      <c r="V192" s="104">
        <f t="shared" si="93"/>
        <v>0</v>
      </c>
      <c r="W192" s="104">
        <f t="shared" si="93"/>
        <v>0</v>
      </c>
      <c r="X192" s="104">
        <f t="shared" si="93"/>
        <v>0</v>
      </c>
      <c r="Y192" s="104">
        <f t="shared" si="93"/>
        <v>0</v>
      </c>
      <c r="Z192" s="104">
        <f t="shared" si="93"/>
        <v>0</v>
      </c>
      <c r="AA192" s="104">
        <f t="shared" si="93"/>
        <v>0</v>
      </c>
      <c r="AB192" s="104">
        <f t="shared" si="93"/>
        <v>0</v>
      </c>
      <c r="AC192" s="104">
        <f t="shared" si="93"/>
        <v>0</v>
      </c>
      <c r="AD192" s="104">
        <f t="shared" si="93"/>
        <v>0</v>
      </c>
      <c r="AE192" s="104">
        <f t="shared" si="93"/>
        <v>0</v>
      </c>
      <c r="AF192" s="104">
        <f t="shared" si="93"/>
        <v>0</v>
      </c>
      <c r="AG192" s="104">
        <f t="shared" si="93"/>
        <v>0</v>
      </c>
      <c r="AH192" s="104">
        <f t="shared" si="93"/>
        <v>0</v>
      </c>
      <c r="AI192" s="104">
        <f t="shared" si="93"/>
        <v>0</v>
      </c>
      <c r="AJ192" s="104">
        <f t="shared" si="93"/>
        <v>0</v>
      </c>
      <c r="AK192" s="104">
        <f t="shared" si="93"/>
        <v>0</v>
      </c>
      <c r="AL192" s="104">
        <f t="shared" si="93"/>
        <v>0</v>
      </c>
      <c r="AM192" s="104">
        <f t="shared" si="93"/>
        <v>0</v>
      </c>
      <c r="AN192" s="104">
        <f t="shared" si="93"/>
        <v>0</v>
      </c>
      <c r="AO192" s="104">
        <f t="shared" si="93"/>
        <v>0</v>
      </c>
      <c r="AP192" s="104">
        <f t="shared" si="93"/>
        <v>0</v>
      </c>
      <c r="AQ192" s="104">
        <f t="shared" si="93"/>
        <v>0</v>
      </c>
      <c r="AR192" s="104">
        <f t="shared" si="93"/>
        <v>0</v>
      </c>
      <c r="AS192" s="104">
        <f t="shared" si="93"/>
        <v>0</v>
      </c>
      <c r="AT192" s="104">
        <f t="shared" si="93"/>
        <v>0</v>
      </c>
    </row>
    <row r="193" spans="1:46" ht="30" hidden="1" customHeight="1" x14ac:dyDescent="0.25">
      <c r="A193" s="105"/>
      <c r="B193" s="106"/>
      <c r="C193" s="107"/>
      <c r="D193" s="108"/>
      <c r="E193" s="108"/>
      <c r="F193" s="113"/>
      <c r="G193" s="113"/>
      <c r="H193" s="111">
        <f t="shared" si="84"/>
        <v>0</v>
      </c>
      <c r="I193" s="112"/>
      <c r="J193" s="112"/>
      <c r="K193" s="112"/>
      <c r="L193" s="250"/>
      <c r="M193" s="251"/>
      <c r="N193" s="252"/>
      <c r="P193" s="249"/>
      <c r="Q193" s="104">
        <f t="shared" ref="Q193:AT193" si="94">IF(Q$32&lt;$I193,0,IF(Q$32=$I193,$H193,IF(Q$32&gt;((($J193-1)*$K193)+$I193),0,IF(ROUND((Q$32-$I193)/$K193,0)=ROUND((Q$32-$I193)/$K193,1),$H193,0))))</f>
        <v>0</v>
      </c>
      <c r="R193" s="104">
        <f t="shared" si="94"/>
        <v>0</v>
      </c>
      <c r="S193" s="104">
        <f t="shared" si="94"/>
        <v>0</v>
      </c>
      <c r="T193" s="104">
        <f t="shared" si="94"/>
        <v>0</v>
      </c>
      <c r="U193" s="104">
        <f t="shared" si="94"/>
        <v>0</v>
      </c>
      <c r="V193" s="104">
        <f t="shared" si="94"/>
        <v>0</v>
      </c>
      <c r="W193" s="104">
        <f t="shared" si="94"/>
        <v>0</v>
      </c>
      <c r="X193" s="104">
        <f t="shared" si="94"/>
        <v>0</v>
      </c>
      <c r="Y193" s="104">
        <f t="shared" si="94"/>
        <v>0</v>
      </c>
      <c r="Z193" s="104">
        <f t="shared" si="94"/>
        <v>0</v>
      </c>
      <c r="AA193" s="104">
        <f t="shared" si="94"/>
        <v>0</v>
      </c>
      <c r="AB193" s="104">
        <f t="shared" si="94"/>
        <v>0</v>
      </c>
      <c r="AC193" s="104">
        <f t="shared" si="94"/>
        <v>0</v>
      </c>
      <c r="AD193" s="104">
        <f t="shared" si="94"/>
        <v>0</v>
      </c>
      <c r="AE193" s="104">
        <f t="shared" si="94"/>
        <v>0</v>
      </c>
      <c r="AF193" s="104">
        <f t="shared" si="94"/>
        <v>0</v>
      </c>
      <c r="AG193" s="104">
        <f t="shared" si="94"/>
        <v>0</v>
      </c>
      <c r="AH193" s="104">
        <f t="shared" si="94"/>
        <v>0</v>
      </c>
      <c r="AI193" s="104">
        <f t="shared" si="94"/>
        <v>0</v>
      </c>
      <c r="AJ193" s="104">
        <f t="shared" si="94"/>
        <v>0</v>
      </c>
      <c r="AK193" s="104">
        <f t="shared" si="94"/>
        <v>0</v>
      </c>
      <c r="AL193" s="104">
        <f t="shared" si="94"/>
        <v>0</v>
      </c>
      <c r="AM193" s="104">
        <f t="shared" si="94"/>
        <v>0</v>
      </c>
      <c r="AN193" s="104">
        <f t="shared" si="94"/>
        <v>0</v>
      </c>
      <c r="AO193" s="104">
        <f t="shared" si="94"/>
        <v>0</v>
      </c>
      <c r="AP193" s="104">
        <f t="shared" si="94"/>
        <v>0</v>
      </c>
      <c r="AQ193" s="104">
        <f t="shared" si="94"/>
        <v>0</v>
      </c>
      <c r="AR193" s="104">
        <f t="shared" si="94"/>
        <v>0</v>
      </c>
      <c r="AS193" s="104">
        <f t="shared" si="94"/>
        <v>0</v>
      </c>
      <c r="AT193" s="104">
        <f t="shared" si="94"/>
        <v>0</v>
      </c>
    </row>
    <row r="194" spans="1:46" ht="30" hidden="1" customHeight="1" x14ac:dyDescent="0.25">
      <c r="A194" s="105"/>
      <c r="B194" s="106"/>
      <c r="C194" s="107"/>
      <c r="D194" s="108"/>
      <c r="E194" s="109"/>
      <c r="F194" s="113"/>
      <c r="G194" s="113"/>
      <c r="H194" s="111">
        <f t="shared" si="84"/>
        <v>0</v>
      </c>
      <c r="I194" s="112"/>
      <c r="J194" s="112"/>
      <c r="K194" s="112"/>
      <c r="L194" s="250"/>
      <c r="M194" s="251"/>
      <c r="N194" s="252"/>
      <c r="P194" s="249"/>
      <c r="Q194" s="104">
        <f t="shared" ref="Q194:AT194" si="95">IF(Q$32&lt;$I194,0,IF(Q$32=$I194,$H194,IF(Q$32&gt;((($J194-1)*$K194)+$I194),0,IF(ROUND((Q$32-$I194)/$K194,0)=ROUND((Q$32-$I194)/$K194,1),$H194,0))))</f>
        <v>0</v>
      </c>
      <c r="R194" s="104">
        <f t="shared" si="95"/>
        <v>0</v>
      </c>
      <c r="S194" s="104">
        <f t="shared" si="95"/>
        <v>0</v>
      </c>
      <c r="T194" s="104">
        <f t="shared" si="95"/>
        <v>0</v>
      </c>
      <c r="U194" s="104">
        <f t="shared" si="95"/>
        <v>0</v>
      </c>
      <c r="V194" s="104">
        <f t="shared" si="95"/>
        <v>0</v>
      </c>
      <c r="W194" s="104">
        <f t="shared" si="95"/>
        <v>0</v>
      </c>
      <c r="X194" s="104">
        <f t="shared" si="95"/>
        <v>0</v>
      </c>
      <c r="Y194" s="104">
        <f t="shared" si="95"/>
        <v>0</v>
      </c>
      <c r="Z194" s="104">
        <f t="shared" si="95"/>
        <v>0</v>
      </c>
      <c r="AA194" s="104">
        <f t="shared" si="95"/>
        <v>0</v>
      </c>
      <c r="AB194" s="104">
        <f t="shared" si="95"/>
        <v>0</v>
      </c>
      <c r="AC194" s="104">
        <f t="shared" si="95"/>
        <v>0</v>
      </c>
      <c r="AD194" s="104">
        <f t="shared" si="95"/>
        <v>0</v>
      </c>
      <c r="AE194" s="104">
        <f t="shared" si="95"/>
        <v>0</v>
      </c>
      <c r="AF194" s="104">
        <f t="shared" si="95"/>
        <v>0</v>
      </c>
      <c r="AG194" s="104">
        <f t="shared" si="95"/>
        <v>0</v>
      </c>
      <c r="AH194" s="104">
        <f t="shared" si="95"/>
        <v>0</v>
      </c>
      <c r="AI194" s="104">
        <f t="shared" si="95"/>
        <v>0</v>
      </c>
      <c r="AJ194" s="104">
        <f t="shared" si="95"/>
        <v>0</v>
      </c>
      <c r="AK194" s="104">
        <f t="shared" si="95"/>
        <v>0</v>
      </c>
      <c r="AL194" s="104">
        <f t="shared" si="95"/>
        <v>0</v>
      </c>
      <c r="AM194" s="104">
        <f t="shared" si="95"/>
        <v>0</v>
      </c>
      <c r="AN194" s="104">
        <f t="shared" si="95"/>
        <v>0</v>
      </c>
      <c r="AO194" s="104">
        <f t="shared" si="95"/>
        <v>0</v>
      </c>
      <c r="AP194" s="104">
        <f t="shared" si="95"/>
        <v>0</v>
      </c>
      <c r="AQ194" s="104">
        <f t="shared" si="95"/>
        <v>0</v>
      </c>
      <c r="AR194" s="104">
        <f t="shared" si="95"/>
        <v>0</v>
      </c>
      <c r="AS194" s="104">
        <f t="shared" si="95"/>
        <v>0</v>
      </c>
      <c r="AT194" s="104">
        <f t="shared" si="95"/>
        <v>0</v>
      </c>
    </row>
    <row r="195" spans="1:46" ht="30" hidden="1" customHeight="1" x14ac:dyDescent="0.25">
      <c r="A195" s="105"/>
      <c r="B195" s="106"/>
      <c r="C195" s="107"/>
      <c r="D195" s="108"/>
      <c r="E195" s="108"/>
      <c r="F195" s="113"/>
      <c r="G195" s="113"/>
      <c r="H195" s="111">
        <f t="shared" si="84"/>
        <v>0</v>
      </c>
      <c r="I195" s="112"/>
      <c r="J195" s="112"/>
      <c r="K195" s="112"/>
      <c r="L195" s="250"/>
      <c r="M195" s="251"/>
      <c r="N195" s="252"/>
      <c r="P195" s="249"/>
      <c r="Q195" s="104">
        <f t="shared" ref="Q195:AT195" si="96">IF(Q$32&lt;$I195,0,IF(Q$32=$I195,$H195,IF(Q$32&gt;((($J195-1)*$K195)+$I195),0,IF(ROUND((Q$32-$I195)/$K195,0)=ROUND((Q$32-$I195)/$K195,1),$H195,0))))</f>
        <v>0</v>
      </c>
      <c r="R195" s="104">
        <f t="shared" si="96"/>
        <v>0</v>
      </c>
      <c r="S195" s="104">
        <f t="shared" si="96"/>
        <v>0</v>
      </c>
      <c r="T195" s="104">
        <f t="shared" si="96"/>
        <v>0</v>
      </c>
      <c r="U195" s="104">
        <f t="shared" si="96"/>
        <v>0</v>
      </c>
      <c r="V195" s="104">
        <f t="shared" si="96"/>
        <v>0</v>
      </c>
      <c r="W195" s="104">
        <f t="shared" si="96"/>
        <v>0</v>
      </c>
      <c r="X195" s="104">
        <f t="shared" si="96"/>
        <v>0</v>
      </c>
      <c r="Y195" s="104">
        <f t="shared" si="96"/>
        <v>0</v>
      </c>
      <c r="Z195" s="104">
        <f t="shared" si="96"/>
        <v>0</v>
      </c>
      <c r="AA195" s="104">
        <f t="shared" si="96"/>
        <v>0</v>
      </c>
      <c r="AB195" s="104">
        <f t="shared" si="96"/>
        <v>0</v>
      </c>
      <c r="AC195" s="104">
        <f t="shared" si="96"/>
        <v>0</v>
      </c>
      <c r="AD195" s="104">
        <f t="shared" si="96"/>
        <v>0</v>
      </c>
      <c r="AE195" s="104">
        <f t="shared" si="96"/>
        <v>0</v>
      </c>
      <c r="AF195" s="104">
        <f t="shared" si="96"/>
        <v>0</v>
      </c>
      <c r="AG195" s="104">
        <f t="shared" si="96"/>
        <v>0</v>
      </c>
      <c r="AH195" s="104">
        <f t="shared" si="96"/>
        <v>0</v>
      </c>
      <c r="AI195" s="104">
        <f t="shared" si="96"/>
        <v>0</v>
      </c>
      <c r="AJ195" s="104">
        <f t="shared" si="96"/>
        <v>0</v>
      </c>
      <c r="AK195" s="104">
        <f t="shared" si="96"/>
        <v>0</v>
      </c>
      <c r="AL195" s="104">
        <f t="shared" si="96"/>
        <v>0</v>
      </c>
      <c r="AM195" s="104">
        <f t="shared" si="96"/>
        <v>0</v>
      </c>
      <c r="AN195" s="104">
        <f t="shared" si="96"/>
        <v>0</v>
      </c>
      <c r="AO195" s="104">
        <f t="shared" si="96"/>
        <v>0</v>
      </c>
      <c r="AP195" s="104">
        <f t="shared" si="96"/>
        <v>0</v>
      </c>
      <c r="AQ195" s="104">
        <f t="shared" si="96"/>
        <v>0</v>
      </c>
      <c r="AR195" s="104">
        <f t="shared" si="96"/>
        <v>0</v>
      </c>
      <c r="AS195" s="104">
        <f t="shared" si="96"/>
        <v>0</v>
      </c>
      <c r="AT195" s="104">
        <f t="shared" si="96"/>
        <v>0</v>
      </c>
    </row>
    <row r="196" spans="1:46" ht="30" hidden="1" customHeight="1" x14ac:dyDescent="0.25">
      <c r="A196" s="117"/>
      <c r="B196" s="118"/>
      <c r="C196" s="119"/>
      <c r="D196" s="120"/>
      <c r="E196" s="120"/>
      <c r="F196" s="121"/>
      <c r="G196" s="121"/>
      <c r="H196" s="122">
        <f t="shared" si="84"/>
        <v>0</v>
      </c>
      <c r="I196" s="123"/>
      <c r="J196" s="123"/>
      <c r="K196" s="123"/>
      <c r="L196" s="253"/>
      <c r="M196" s="254"/>
      <c r="N196" s="255"/>
      <c r="P196" s="249"/>
      <c r="Q196" s="104">
        <f t="shared" ref="Q196:AT196" si="97">IF(Q$32&lt;$I196,0,IF(Q$32=$I196,$H196,IF(Q$32&gt;((($J196-1)*$K196)+$I196),0,IF(ROUND((Q$32-$I196)/$K196,0)=ROUND((Q$32-$I196)/$K196,1),$H196,0))))</f>
        <v>0</v>
      </c>
      <c r="R196" s="104">
        <f t="shared" si="97"/>
        <v>0</v>
      </c>
      <c r="S196" s="104">
        <f t="shared" si="97"/>
        <v>0</v>
      </c>
      <c r="T196" s="104">
        <f t="shared" si="97"/>
        <v>0</v>
      </c>
      <c r="U196" s="104">
        <f t="shared" si="97"/>
        <v>0</v>
      </c>
      <c r="V196" s="104">
        <f t="shared" si="97"/>
        <v>0</v>
      </c>
      <c r="W196" s="104">
        <f t="shared" si="97"/>
        <v>0</v>
      </c>
      <c r="X196" s="104">
        <f t="shared" si="97"/>
        <v>0</v>
      </c>
      <c r="Y196" s="104">
        <f t="shared" si="97"/>
        <v>0</v>
      </c>
      <c r="Z196" s="104">
        <f t="shared" si="97"/>
        <v>0</v>
      </c>
      <c r="AA196" s="104">
        <f t="shared" si="97"/>
        <v>0</v>
      </c>
      <c r="AB196" s="104">
        <f t="shared" si="97"/>
        <v>0</v>
      </c>
      <c r="AC196" s="104">
        <f t="shared" si="97"/>
        <v>0</v>
      </c>
      <c r="AD196" s="104">
        <f t="shared" si="97"/>
        <v>0</v>
      </c>
      <c r="AE196" s="104">
        <f t="shared" si="97"/>
        <v>0</v>
      </c>
      <c r="AF196" s="104">
        <f t="shared" si="97"/>
        <v>0</v>
      </c>
      <c r="AG196" s="104">
        <f t="shared" si="97"/>
        <v>0</v>
      </c>
      <c r="AH196" s="104">
        <f t="shared" si="97"/>
        <v>0</v>
      </c>
      <c r="AI196" s="104">
        <f t="shared" si="97"/>
        <v>0</v>
      </c>
      <c r="AJ196" s="104">
        <f t="shared" si="97"/>
        <v>0</v>
      </c>
      <c r="AK196" s="104">
        <f t="shared" si="97"/>
        <v>0</v>
      </c>
      <c r="AL196" s="104">
        <f t="shared" si="97"/>
        <v>0</v>
      </c>
      <c r="AM196" s="104">
        <f t="shared" si="97"/>
        <v>0</v>
      </c>
      <c r="AN196" s="104">
        <f t="shared" si="97"/>
        <v>0</v>
      </c>
      <c r="AO196" s="104">
        <f t="shared" si="97"/>
        <v>0</v>
      </c>
      <c r="AP196" s="104">
        <f t="shared" si="97"/>
        <v>0</v>
      </c>
      <c r="AQ196" s="104">
        <f t="shared" si="97"/>
        <v>0</v>
      </c>
      <c r="AR196" s="104">
        <f t="shared" si="97"/>
        <v>0</v>
      </c>
      <c r="AS196" s="104">
        <f t="shared" si="97"/>
        <v>0</v>
      </c>
      <c r="AT196" s="104">
        <f t="shared" si="97"/>
        <v>0</v>
      </c>
    </row>
    <row r="197" spans="1:46" ht="30" customHeight="1" x14ac:dyDescent="0.25">
      <c r="P197" s="124" t="s">
        <v>53</v>
      </c>
      <c r="Q197" s="103">
        <f t="shared" ref="Q197:AT197" si="98">SUM(Q181:Q196)</f>
        <v>3778000</v>
      </c>
      <c r="R197" s="103">
        <f t="shared" si="98"/>
        <v>3700000</v>
      </c>
      <c r="S197" s="103">
        <f t="shared" si="98"/>
        <v>3700000</v>
      </c>
      <c r="T197" s="103">
        <f t="shared" si="98"/>
        <v>3700000</v>
      </c>
      <c r="U197" s="103">
        <f t="shared" si="98"/>
        <v>3700000</v>
      </c>
      <c r="V197" s="103">
        <f t="shared" si="98"/>
        <v>3700000</v>
      </c>
      <c r="W197" s="103">
        <f t="shared" si="98"/>
        <v>3700000</v>
      </c>
      <c r="X197" s="103">
        <f t="shared" si="98"/>
        <v>3700000</v>
      </c>
      <c r="Y197" s="103">
        <f t="shared" si="98"/>
        <v>3700000</v>
      </c>
      <c r="Z197" s="103">
        <f t="shared" si="98"/>
        <v>3700000</v>
      </c>
      <c r="AA197" s="103">
        <f t="shared" si="98"/>
        <v>3700000</v>
      </c>
      <c r="AB197" s="103">
        <f t="shared" si="98"/>
        <v>3700000</v>
      </c>
      <c r="AC197" s="103">
        <f t="shared" si="98"/>
        <v>3700000</v>
      </c>
      <c r="AD197" s="103">
        <f t="shared" si="98"/>
        <v>3700000</v>
      </c>
      <c r="AE197" s="103">
        <f t="shared" si="98"/>
        <v>3700000</v>
      </c>
      <c r="AF197" s="103">
        <f t="shared" si="98"/>
        <v>3700000</v>
      </c>
      <c r="AG197" s="103">
        <f t="shared" si="98"/>
        <v>3700000</v>
      </c>
      <c r="AH197" s="103">
        <f t="shared" si="98"/>
        <v>3700000</v>
      </c>
      <c r="AI197" s="103">
        <f t="shared" si="98"/>
        <v>3700000</v>
      </c>
      <c r="AJ197" s="103">
        <f t="shared" si="98"/>
        <v>3700000</v>
      </c>
      <c r="AK197" s="103">
        <f t="shared" si="98"/>
        <v>3700000</v>
      </c>
      <c r="AL197" s="103">
        <f t="shared" si="98"/>
        <v>3700000</v>
      </c>
      <c r="AM197" s="103">
        <f t="shared" si="98"/>
        <v>3700000</v>
      </c>
      <c r="AN197" s="103">
        <f t="shared" si="98"/>
        <v>3700000</v>
      </c>
      <c r="AO197" s="103">
        <f t="shared" si="98"/>
        <v>3700000</v>
      </c>
      <c r="AP197" s="103">
        <f t="shared" si="98"/>
        <v>3700000</v>
      </c>
      <c r="AQ197" s="103">
        <f t="shared" si="98"/>
        <v>3700000</v>
      </c>
      <c r="AR197" s="103">
        <f t="shared" si="98"/>
        <v>0</v>
      </c>
      <c r="AS197" s="104">
        <f t="shared" si="98"/>
        <v>0</v>
      </c>
      <c r="AT197" s="104">
        <f t="shared" si="98"/>
        <v>0</v>
      </c>
    </row>
    <row r="198" spans="1:46" ht="14.2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row>
    <row r="199" spans="1:46" ht="15" customHeight="1" x14ac:dyDescent="0.25">
      <c r="A199" s="269" t="s">
        <v>27</v>
      </c>
      <c r="B199" s="268"/>
      <c r="C199" s="268"/>
      <c r="D199" s="268"/>
      <c r="E199" s="268"/>
      <c r="F199" s="268"/>
      <c r="G199" s="268"/>
      <c r="H199" s="268"/>
      <c r="I199" s="268"/>
      <c r="J199" s="268"/>
      <c r="K199" s="268"/>
      <c r="L199" s="28"/>
      <c r="M199" s="29"/>
      <c r="N199" s="29"/>
      <c r="O199" s="29"/>
      <c r="P199" s="30"/>
      <c r="Q199" s="30"/>
      <c r="R199" s="30"/>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row>
    <row r="200" spans="1:46" ht="15" customHeight="1" x14ac:dyDescent="0.25">
      <c r="A200" s="32"/>
      <c r="B200" s="33"/>
      <c r="C200" s="33"/>
      <c r="D200" s="33"/>
      <c r="E200" s="33"/>
      <c r="F200" s="33"/>
      <c r="G200" s="34"/>
      <c r="H200" s="33"/>
      <c r="I200" s="33"/>
      <c r="J200" s="33"/>
      <c r="K200" s="33"/>
      <c r="L200" s="33"/>
      <c r="M200" s="33"/>
      <c r="N200" s="33"/>
      <c r="O200" s="33"/>
      <c r="P200" s="35"/>
      <c r="Q200" s="35"/>
      <c r="R200" s="35"/>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row>
    <row r="201" spans="1:46" ht="15" customHeight="1" x14ac:dyDescent="0.25">
      <c r="A201" s="37"/>
      <c r="B201" s="38"/>
      <c r="C201" s="38"/>
      <c r="D201" s="38"/>
      <c r="E201" s="38"/>
      <c r="F201" s="38"/>
      <c r="G201" s="39"/>
      <c r="H201" s="38"/>
      <c r="I201" s="38"/>
      <c r="J201" s="40"/>
      <c r="K201" s="10"/>
      <c r="L201" s="10"/>
      <c r="M201" s="10"/>
      <c r="N201" s="10"/>
      <c r="O201" s="10"/>
      <c r="P201" s="6"/>
      <c r="Q201" s="6"/>
      <c r="R201" s="6"/>
    </row>
    <row r="202" spans="1:46" ht="15" customHeight="1" x14ac:dyDescent="0.25">
      <c r="A202" s="7" t="s">
        <v>28</v>
      </c>
      <c r="B202" s="139"/>
      <c r="C202" s="42"/>
      <c r="D202" s="42"/>
      <c r="E202" s="42"/>
      <c r="F202" s="42"/>
      <c r="G202" s="43"/>
      <c r="H202" s="42"/>
      <c r="I202" s="42"/>
      <c r="J202" s="9"/>
      <c r="K202" s="10"/>
      <c r="L202" s="10"/>
      <c r="M202" s="10"/>
      <c r="N202" s="10"/>
      <c r="O202" s="10"/>
      <c r="P202" s="6"/>
      <c r="Q202" s="6"/>
      <c r="R202" s="6"/>
    </row>
    <row r="203" spans="1:46" ht="14.25" customHeight="1" x14ac:dyDescent="0.25">
      <c r="A203" s="7" t="s">
        <v>30</v>
      </c>
      <c r="B203" s="139"/>
      <c r="C203" s="45"/>
      <c r="D203" s="45"/>
      <c r="E203" s="45"/>
      <c r="F203" s="46"/>
      <c r="G203" s="45"/>
      <c r="H203" s="46"/>
      <c r="I203" s="45"/>
      <c r="J203" s="47"/>
      <c r="K203" s="48"/>
    </row>
    <row r="204" spans="1:46" ht="14.25" customHeight="1" x14ac:dyDescent="0.25">
      <c r="A204" s="7"/>
      <c r="B204" s="46"/>
      <c r="C204" s="46"/>
      <c r="D204" s="45"/>
      <c r="E204" s="46"/>
      <c r="F204" s="46"/>
      <c r="G204" s="46"/>
      <c r="H204" s="46"/>
      <c r="I204" s="46"/>
      <c r="J204" s="49"/>
      <c r="K204" s="50"/>
    </row>
    <row r="205" spans="1:46" x14ac:dyDescent="0.25">
      <c r="A205" s="51" t="s">
        <v>32</v>
      </c>
      <c r="B205" s="270" t="s">
        <v>774</v>
      </c>
      <c r="C205" s="251"/>
      <c r="D205" s="251"/>
      <c r="E205" s="251"/>
      <c r="F205" s="251"/>
      <c r="G205" s="251"/>
      <c r="H205" s="251"/>
      <c r="I205" s="257"/>
      <c r="J205" s="52"/>
      <c r="L205" s="271" t="s">
        <v>33</v>
      </c>
      <c r="M205" s="272"/>
    </row>
    <row r="206" spans="1:46" ht="15.75" customHeight="1" x14ac:dyDescent="0.25">
      <c r="A206" s="53" t="s">
        <v>34</v>
      </c>
      <c r="B206" s="273" t="s">
        <v>192</v>
      </c>
      <c r="C206" s="274"/>
      <c r="D206" s="274"/>
      <c r="E206" s="274"/>
      <c r="F206" s="274"/>
      <c r="G206" s="274"/>
      <c r="H206" s="274"/>
      <c r="I206" s="274"/>
      <c r="J206" s="52"/>
      <c r="L206" s="54" t="s">
        <v>25</v>
      </c>
      <c r="M206" s="55" t="s">
        <v>26</v>
      </c>
    </row>
    <row r="207" spans="1:46" ht="15.75" customHeight="1" x14ac:dyDescent="0.25">
      <c r="A207" s="53" t="s">
        <v>35</v>
      </c>
      <c r="B207" s="328" t="s">
        <v>282</v>
      </c>
      <c r="C207" s="266"/>
      <c r="D207" s="266"/>
      <c r="E207" s="266"/>
      <c r="F207" s="266"/>
      <c r="G207" s="266"/>
      <c r="H207" s="266"/>
      <c r="I207" s="266"/>
      <c r="J207" s="52"/>
      <c r="L207" s="56">
        <f>$L$10</f>
        <v>0</v>
      </c>
      <c r="M207" s="57">
        <f t="array" ref="M207">NPV(L207,Q234:AT234)</f>
        <v>13384800</v>
      </c>
      <c r="O207" s="58"/>
    </row>
    <row r="208" spans="1:46" ht="17.25" customHeight="1" x14ac:dyDescent="0.25">
      <c r="A208" s="53" t="s">
        <v>36</v>
      </c>
      <c r="B208" s="278" t="s">
        <v>775</v>
      </c>
      <c r="C208" s="268"/>
      <c r="D208" s="268"/>
      <c r="E208" s="268"/>
      <c r="F208" s="268"/>
      <c r="G208" s="268"/>
      <c r="H208" s="268"/>
      <c r="I208" s="268"/>
      <c r="J208" s="52"/>
      <c r="L208" s="56">
        <f>$L$11</f>
        <v>0.03</v>
      </c>
      <c r="M208" s="57">
        <f t="array" ref="M208">NPV(L208,Q234:AT234)</f>
        <v>10421520.177832587</v>
      </c>
    </row>
    <row r="209" spans="1:46" ht="14.25" customHeight="1" x14ac:dyDescent="0.25">
      <c r="A209" s="59"/>
      <c r="B209" s="60"/>
      <c r="C209" s="60"/>
      <c r="D209" s="60"/>
      <c r="E209" s="60"/>
      <c r="F209" s="61"/>
      <c r="G209" s="62"/>
      <c r="H209" s="63"/>
      <c r="I209" s="63"/>
      <c r="J209" s="64"/>
      <c r="L209" s="65">
        <f>$L$12</f>
        <v>7.0000000000000007E-2</v>
      </c>
      <c r="M209" s="66">
        <f t="array" ref="M209">NPV(L209,Q234:AT234)</f>
        <v>8087386.6499904552</v>
      </c>
    </row>
    <row r="210" spans="1:46" ht="14.25" customHeight="1" x14ac:dyDescent="0.25">
      <c r="A210" s="67"/>
      <c r="B210" s="48"/>
      <c r="C210" s="48"/>
      <c r="D210" s="48"/>
      <c r="E210" s="48"/>
      <c r="F210" s="50"/>
      <c r="G210" s="68"/>
    </row>
    <row r="211" spans="1:46" ht="14.25" customHeight="1" x14ac:dyDescent="0.25">
      <c r="A211" s="67"/>
      <c r="B211" s="48"/>
      <c r="C211" s="48"/>
      <c r="D211" s="48"/>
      <c r="E211" s="48"/>
      <c r="F211" s="50"/>
      <c r="G211" s="68"/>
      <c r="H211" s="69"/>
      <c r="I211" s="70"/>
      <c r="J211" s="71"/>
      <c r="K211" s="71"/>
    </row>
    <row r="212" spans="1:46" ht="15.75" customHeight="1" x14ac:dyDescent="0.25">
      <c r="A212" s="72" t="s">
        <v>37</v>
      </c>
      <c r="B212" s="73">
        <v>1</v>
      </c>
      <c r="C212" s="74" t="s">
        <v>776</v>
      </c>
      <c r="D212" s="74"/>
      <c r="E212" s="74"/>
      <c r="F212" s="75"/>
      <c r="H212" s="69"/>
      <c r="I212" s="70"/>
      <c r="J212" s="71"/>
      <c r="K212" s="71"/>
    </row>
    <row r="213" spans="1:46" ht="15" customHeight="1" x14ac:dyDescent="0.25">
      <c r="A213" s="76" t="s">
        <v>39</v>
      </c>
      <c r="B213" s="77">
        <v>0.8</v>
      </c>
      <c r="C213" s="44" t="s">
        <v>777</v>
      </c>
      <c r="D213" s="44"/>
      <c r="E213" s="44"/>
      <c r="F213" s="78"/>
      <c r="H213" s="69"/>
      <c r="I213" s="79"/>
      <c r="J213" s="58"/>
      <c r="K213" s="58"/>
      <c r="L213" s="80"/>
      <c r="M213" s="80"/>
      <c r="N213" s="80"/>
      <c r="O213" s="80"/>
    </row>
    <row r="214" spans="1:46" ht="14.25" customHeight="1" x14ac:dyDescent="0.25">
      <c r="A214" s="81" t="s">
        <v>41</v>
      </c>
      <c r="B214" s="82">
        <f>B212*B213</f>
        <v>0.8</v>
      </c>
      <c r="C214" s="83"/>
      <c r="D214" s="84"/>
      <c r="E214" s="84"/>
      <c r="F214" s="64"/>
      <c r="H214" s="69"/>
      <c r="I214" s="85"/>
      <c r="J214" s="86"/>
      <c r="K214" s="86"/>
    </row>
    <row r="215" spans="1:46" ht="14.25" customHeight="1" x14ac:dyDescent="0.25">
      <c r="H215" s="69"/>
      <c r="I215" s="85"/>
      <c r="J215" s="86"/>
      <c r="K215" s="86"/>
      <c r="L215" s="87"/>
      <c r="P215" s="88" t="s">
        <v>42</v>
      </c>
    </row>
    <row r="216" spans="1:46" ht="14.25" customHeight="1" x14ac:dyDescent="0.25">
      <c r="C216" s="33"/>
      <c r="D216" s="89"/>
      <c r="E216" s="89"/>
      <c r="L216" s="87"/>
      <c r="P216" s="88"/>
      <c r="Q216" s="267" t="s">
        <v>43</v>
      </c>
      <c r="R216" s="268"/>
      <c r="S216" s="268"/>
      <c r="T216" s="268"/>
      <c r="U216" s="268"/>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row>
    <row r="217" spans="1:46" ht="14.25" customHeight="1" x14ac:dyDescent="0.25">
      <c r="A217" s="90" t="s">
        <v>44</v>
      </c>
      <c r="B217" s="91" t="s">
        <v>45</v>
      </c>
      <c r="C217" s="91" t="s">
        <v>16</v>
      </c>
      <c r="D217" s="92" t="s">
        <v>17</v>
      </c>
      <c r="E217" s="92" t="s">
        <v>46</v>
      </c>
      <c r="F217" s="91" t="s">
        <v>47</v>
      </c>
      <c r="G217" s="91" t="s">
        <v>48</v>
      </c>
      <c r="H217" s="93" t="s">
        <v>18</v>
      </c>
      <c r="I217" s="92" t="s">
        <v>19</v>
      </c>
      <c r="J217" s="92" t="s">
        <v>49</v>
      </c>
      <c r="K217" s="92" t="s">
        <v>50</v>
      </c>
      <c r="L217" s="259" t="s">
        <v>20</v>
      </c>
      <c r="M217" s="260"/>
      <c r="N217" s="261"/>
      <c r="Q217" s="94">
        <v>1</v>
      </c>
      <c r="R217" s="94">
        <v>2</v>
      </c>
      <c r="S217" s="94">
        <v>3</v>
      </c>
      <c r="T217" s="94">
        <v>4</v>
      </c>
      <c r="U217" s="94">
        <v>5</v>
      </c>
      <c r="V217" s="94">
        <v>6</v>
      </c>
      <c r="W217" s="94">
        <v>7</v>
      </c>
      <c r="X217" s="94">
        <v>8</v>
      </c>
      <c r="Y217" s="94">
        <v>9</v>
      </c>
      <c r="Z217" s="94">
        <v>10</v>
      </c>
      <c r="AA217" s="94">
        <v>11</v>
      </c>
      <c r="AB217" s="94">
        <v>12</v>
      </c>
      <c r="AC217" s="94">
        <v>13</v>
      </c>
      <c r="AD217" s="94">
        <v>14</v>
      </c>
      <c r="AE217" s="94">
        <v>15</v>
      </c>
      <c r="AF217" s="94">
        <v>16</v>
      </c>
      <c r="AG217" s="94">
        <v>17</v>
      </c>
      <c r="AH217" s="94">
        <v>18</v>
      </c>
      <c r="AI217" s="94">
        <v>19</v>
      </c>
      <c r="AJ217" s="94">
        <v>20</v>
      </c>
      <c r="AK217" s="94">
        <v>21</v>
      </c>
      <c r="AL217" s="94">
        <v>22</v>
      </c>
      <c r="AM217" s="94">
        <v>23</v>
      </c>
      <c r="AN217" s="94">
        <v>24</v>
      </c>
      <c r="AO217" s="94">
        <v>25</v>
      </c>
      <c r="AP217" s="94">
        <v>26</v>
      </c>
      <c r="AQ217" s="94">
        <v>27</v>
      </c>
      <c r="AR217" s="94">
        <v>28</v>
      </c>
      <c r="AS217" s="94">
        <v>29</v>
      </c>
      <c r="AT217" s="94">
        <v>30</v>
      </c>
    </row>
    <row r="218" spans="1:46" x14ac:dyDescent="0.25">
      <c r="A218" s="145" t="s">
        <v>0</v>
      </c>
      <c r="B218" s="146" t="s">
        <v>778</v>
      </c>
      <c r="C218" s="170" t="s">
        <v>779</v>
      </c>
      <c r="D218" s="148">
        <v>1</v>
      </c>
      <c r="E218" s="149">
        <v>40000</v>
      </c>
      <c r="F218" s="150"/>
      <c r="G218" s="150"/>
      <c r="H218" s="111">
        <f>(D218*E218)*1.2</f>
        <v>48000</v>
      </c>
      <c r="I218" s="151">
        <v>1</v>
      </c>
      <c r="J218" s="151">
        <v>1</v>
      </c>
      <c r="K218" s="151">
        <v>1</v>
      </c>
      <c r="L218" s="262" t="s">
        <v>780</v>
      </c>
      <c r="M218" s="263"/>
      <c r="N218" s="264"/>
      <c r="P218" s="248" t="s">
        <v>51</v>
      </c>
      <c r="Q218" s="103">
        <f t="shared" ref="Q218:AT218" si="99">IF(Q$32&lt;$I218,0,IF(Q$32=$I218,$H218,IF(Q$32&gt;((($J218-1)*$K218)+$I218),0,IF(ROUND((Q$32-$I218)/$K218,0)=ROUND((Q$32-$I218)/$K218,1),$H218,0))))</f>
        <v>48000</v>
      </c>
      <c r="R218" s="103">
        <f t="shared" si="99"/>
        <v>0</v>
      </c>
      <c r="S218" s="103">
        <f t="shared" si="99"/>
        <v>0</v>
      </c>
      <c r="T218" s="103">
        <f t="shared" si="99"/>
        <v>0</v>
      </c>
      <c r="U218" s="103">
        <f t="shared" si="99"/>
        <v>0</v>
      </c>
      <c r="V218" s="103">
        <f t="shared" si="99"/>
        <v>0</v>
      </c>
      <c r="W218" s="103">
        <f t="shared" si="99"/>
        <v>0</v>
      </c>
      <c r="X218" s="103">
        <f t="shared" si="99"/>
        <v>0</v>
      </c>
      <c r="Y218" s="103">
        <f t="shared" si="99"/>
        <v>0</v>
      </c>
      <c r="Z218" s="103">
        <f t="shared" si="99"/>
        <v>0</v>
      </c>
      <c r="AA218" s="104">
        <f t="shared" si="99"/>
        <v>0</v>
      </c>
      <c r="AB218" s="104">
        <f t="shared" si="99"/>
        <v>0</v>
      </c>
      <c r="AC218" s="104">
        <f t="shared" si="99"/>
        <v>0</v>
      </c>
      <c r="AD218" s="104">
        <f t="shared" si="99"/>
        <v>0</v>
      </c>
      <c r="AE218" s="104">
        <f t="shared" si="99"/>
        <v>0</v>
      </c>
      <c r="AF218" s="104">
        <f t="shared" si="99"/>
        <v>0</v>
      </c>
      <c r="AG218" s="104">
        <f t="shared" si="99"/>
        <v>0</v>
      </c>
      <c r="AH218" s="104">
        <f t="shared" si="99"/>
        <v>0</v>
      </c>
      <c r="AI218" s="104">
        <f t="shared" si="99"/>
        <v>0</v>
      </c>
      <c r="AJ218" s="104">
        <f t="shared" si="99"/>
        <v>0</v>
      </c>
      <c r="AK218" s="104">
        <f t="shared" si="99"/>
        <v>0</v>
      </c>
      <c r="AL218" s="104">
        <f t="shared" si="99"/>
        <v>0</v>
      </c>
      <c r="AM218" s="104">
        <f t="shared" si="99"/>
        <v>0</v>
      </c>
      <c r="AN218" s="104">
        <f t="shared" si="99"/>
        <v>0</v>
      </c>
      <c r="AO218" s="104">
        <f t="shared" si="99"/>
        <v>0</v>
      </c>
      <c r="AP218" s="104">
        <f t="shared" si="99"/>
        <v>0</v>
      </c>
      <c r="AQ218" s="104">
        <f t="shared" si="99"/>
        <v>0</v>
      </c>
      <c r="AR218" s="104">
        <f t="shared" si="99"/>
        <v>0</v>
      </c>
      <c r="AS218" s="104">
        <f t="shared" si="99"/>
        <v>0</v>
      </c>
      <c r="AT218" s="104">
        <f t="shared" si="99"/>
        <v>0</v>
      </c>
    </row>
    <row r="219" spans="1:46" x14ac:dyDescent="0.25">
      <c r="A219" s="145" t="s">
        <v>688</v>
      </c>
      <c r="B219" s="146" t="s">
        <v>781</v>
      </c>
      <c r="C219" s="170" t="s">
        <v>782</v>
      </c>
      <c r="D219" s="148">
        <v>3</v>
      </c>
      <c r="E219" s="149">
        <v>1100000</v>
      </c>
      <c r="F219" s="152"/>
      <c r="G219" s="152"/>
      <c r="H219" s="111">
        <v>3300000</v>
      </c>
      <c r="I219" s="151">
        <v>2</v>
      </c>
      <c r="J219" s="151">
        <v>1</v>
      </c>
      <c r="K219" s="151">
        <v>1</v>
      </c>
      <c r="L219" s="256" t="s">
        <v>783</v>
      </c>
      <c r="M219" s="251"/>
      <c r="N219" s="257"/>
      <c r="P219" s="249"/>
      <c r="Q219" s="103">
        <f t="shared" ref="Q219:AT219" si="100">IF(Q$32&lt;$I219,0,IF(Q$32=$I219,$H219,IF(Q$32&gt;((($J219-1)*$K219)+$I219),0,IF(ROUND((Q$32-$I219)/$K219,0)=ROUND((Q$32-$I219)/$K219,1),$H219,0))))</f>
        <v>0</v>
      </c>
      <c r="R219" s="103">
        <f t="shared" si="100"/>
        <v>3300000</v>
      </c>
      <c r="S219" s="103">
        <f t="shared" si="100"/>
        <v>0</v>
      </c>
      <c r="T219" s="103">
        <f t="shared" si="100"/>
        <v>0</v>
      </c>
      <c r="U219" s="103">
        <f t="shared" si="100"/>
        <v>0</v>
      </c>
      <c r="V219" s="103">
        <f t="shared" si="100"/>
        <v>0</v>
      </c>
      <c r="W219" s="103">
        <f t="shared" si="100"/>
        <v>0</v>
      </c>
      <c r="X219" s="103">
        <f t="shared" si="100"/>
        <v>0</v>
      </c>
      <c r="Y219" s="103">
        <f t="shared" si="100"/>
        <v>0</v>
      </c>
      <c r="Z219" s="103">
        <f t="shared" si="100"/>
        <v>0</v>
      </c>
      <c r="AA219" s="104">
        <f t="shared" si="100"/>
        <v>0</v>
      </c>
      <c r="AB219" s="104">
        <f t="shared" si="100"/>
        <v>0</v>
      </c>
      <c r="AC219" s="104">
        <f t="shared" si="100"/>
        <v>0</v>
      </c>
      <c r="AD219" s="104">
        <f t="shared" si="100"/>
        <v>0</v>
      </c>
      <c r="AE219" s="104">
        <f t="shared" si="100"/>
        <v>0</v>
      </c>
      <c r="AF219" s="104">
        <f t="shared" si="100"/>
        <v>0</v>
      </c>
      <c r="AG219" s="104">
        <f t="shared" si="100"/>
        <v>0</v>
      </c>
      <c r="AH219" s="104">
        <f t="shared" si="100"/>
        <v>0</v>
      </c>
      <c r="AI219" s="104">
        <f t="shared" si="100"/>
        <v>0</v>
      </c>
      <c r="AJ219" s="104">
        <f t="shared" si="100"/>
        <v>0</v>
      </c>
      <c r="AK219" s="104">
        <f t="shared" si="100"/>
        <v>0</v>
      </c>
      <c r="AL219" s="104">
        <f t="shared" si="100"/>
        <v>0</v>
      </c>
      <c r="AM219" s="104">
        <f t="shared" si="100"/>
        <v>0</v>
      </c>
      <c r="AN219" s="104">
        <f t="shared" si="100"/>
        <v>0</v>
      </c>
      <c r="AO219" s="104">
        <f t="shared" si="100"/>
        <v>0</v>
      </c>
      <c r="AP219" s="104">
        <f t="shared" si="100"/>
        <v>0</v>
      </c>
      <c r="AQ219" s="104">
        <f t="shared" si="100"/>
        <v>0</v>
      </c>
      <c r="AR219" s="104">
        <f t="shared" si="100"/>
        <v>0</v>
      </c>
      <c r="AS219" s="104">
        <f t="shared" si="100"/>
        <v>0</v>
      </c>
      <c r="AT219" s="104">
        <f t="shared" si="100"/>
        <v>0</v>
      </c>
    </row>
    <row r="220" spans="1:46" x14ac:dyDescent="0.25">
      <c r="A220" s="145" t="s">
        <v>0</v>
      </c>
      <c r="B220" s="146" t="s">
        <v>784</v>
      </c>
      <c r="C220" s="170" t="s">
        <v>782</v>
      </c>
      <c r="D220" s="148">
        <v>3</v>
      </c>
      <c r="E220" s="149">
        <v>370000</v>
      </c>
      <c r="F220" s="150"/>
      <c r="G220" s="150"/>
      <c r="H220" s="111">
        <f>(D220*E220)*1.2</f>
        <v>1332000</v>
      </c>
      <c r="I220" s="151">
        <v>3</v>
      </c>
      <c r="J220" s="165">
        <v>25</v>
      </c>
      <c r="K220" s="151">
        <v>1</v>
      </c>
      <c r="L220" s="256" t="s">
        <v>785</v>
      </c>
      <c r="M220" s="251"/>
      <c r="N220" s="257"/>
      <c r="P220" s="249"/>
      <c r="Q220" s="103">
        <f t="shared" ref="Q220:AT220" si="101">IF(Q$32&lt;$I220,0,IF(Q$32=$I220,$H220,IF(Q$32&gt;((($J220-1)*$K220)+$I220),0,IF(ROUND((Q$32-$I220)/$K220,0)=ROUND((Q$32-$I220)/$K220,1),$H220,0))))</f>
        <v>0</v>
      </c>
      <c r="R220" s="103">
        <f t="shared" si="101"/>
        <v>0</v>
      </c>
      <c r="S220" s="103">
        <f t="shared" si="101"/>
        <v>1332000</v>
      </c>
      <c r="T220" s="103">
        <f t="shared" si="101"/>
        <v>1332000</v>
      </c>
      <c r="U220" s="103">
        <f t="shared" si="101"/>
        <v>1332000</v>
      </c>
      <c r="V220" s="103">
        <f t="shared" si="101"/>
        <v>1332000</v>
      </c>
      <c r="W220" s="103">
        <f t="shared" si="101"/>
        <v>1332000</v>
      </c>
      <c r="X220" s="103">
        <f t="shared" si="101"/>
        <v>1332000</v>
      </c>
      <c r="Y220" s="103">
        <f t="shared" si="101"/>
        <v>1332000</v>
      </c>
      <c r="Z220" s="103">
        <f t="shared" si="101"/>
        <v>1332000</v>
      </c>
      <c r="AA220" s="103">
        <f t="shared" si="101"/>
        <v>1332000</v>
      </c>
      <c r="AB220" s="103">
        <f t="shared" si="101"/>
        <v>1332000</v>
      </c>
      <c r="AC220" s="103">
        <f t="shared" si="101"/>
        <v>1332000</v>
      </c>
      <c r="AD220" s="103">
        <f t="shared" si="101"/>
        <v>1332000</v>
      </c>
      <c r="AE220" s="103">
        <f t="shared" si="101"/>
        <v>1332000</v>
      </c>
      <c r="AF220" s="103">
        <f t="shared" si="101"/>
        <v>1332000</v>
      </c>
      <c r="AG220" s="103">
        <f t="shared" si="101"/>
        <v>1332000</v>
      </c>
      <c r="AH220" s="103">
        <f t="shared" si="101"/>
        <v>1332000</v>
      </c>
      <c r="AI220" s="103">
        <f t="shared" si="101"/>
        <v>1332000</v>
      </c>
      <c r="AJ220" s="103">
        <f t="shared" si="101"/>
        <v>1332000</v>
      </c>
      <c r="AK220" s="103">
        <f t="shared" si="101"/>
        <v>1332000</v>
      </c>
      <c r="AL220" s="103">
        <f t="shared" si="101"/>
        <v>1332000</v>
      </c>
      <c r="AM220" s="103">
        <f t="shared" si="101"/>
        <v>1332000</v>
      </c>
      <c r="AN220" s="103">
        <f t="shared" si="101"/>
        <v>1332000</v>
      </c>
      <c r="AO220" s="103">
        <f t="shared" si="101"/>
        <v>1332000</v>
      </c>
      <c r="AP220" s="103">
        <f t="shared" si="101"/>
        <v>1332000</v>
      </c>
      <c r="AQ220" s="103">
        <f t="shared" si="101"/>
        <v>1332000</v>
      </c>
      <c r="AR220" s="103">
        <f t="shared" si="101"/>
        <v>0</v>
      </c>
      <c r="AS220" s="104">
        <f t="shared" si="101"/>
        <v>0</v>
      </c>
      <c r="AT220" s="104">
        <f t="shared" si="101"/>
        <v>0</v>
      </c>
    </row>
    <row r="221" spans="1:46" ht="30" x14ac:dyDescent="0.25">
      <c r="A221" s="145" t="s">
        <v>786</v>
      </c>
      <c r="B221" s="146" t="s">
        <v>786</v>
      </c>
      <c r="C221" s="147" t="s">
        <v>782</v>
      </c>
      <c r="D221" s="154">
        <v>3</v>
      </c>
      <c r="E221" s="155">
        <v>-500000</v>
      </c>
      <c r="F221" s="150"/>
      <c r="G221" s="150"/>
      <c r="H221" s="111">
        <f t="shared" ref="H221:H223" si="102">D221*E221</f>
        <v>-1500000</v>
      </c>
      <c r="I221" s="151">
        <v>4</v>
      </c>
      <c r="J221" s="165">
        <v>24</v>
      </c>
      <c r="K221" s="151">
        <v>1</v>
      </c>
      <c r="L221" s="256" t="s">
        <v>787</v>
      </c>
      <c r="M221" s="251"/>
      <c r="N221" s="257"/>
      <c r="P221" s="249"/>
      <c r="Q221" s="104">
        <f t="shared" ref="Q221:AT221" si="103">IF(Q$32&lt;$I221,0,IF(Q$32=$I221,$H221,IF(Q$32&gt;((($J221-1)*$K221)+$I221),0,IF(ROUND((Q$32-$I221)/$K221,0)=ROUND((Q$32-$I221)/$K221,1),$H221,0))))</f>
        <v>0</v>
      </c>
      <c r="R221" s="103">
        <f t="shared" si="103"/>
        <v>0</v>
      </c>
      <c r="S221" s="103">
        <f t="shared" si="103"/>
        <v>0</v>
      </c>
      <c r="T221" s="103">
        <f t="shared" si="103"/>
        <v>-1500000</v>
      </c>
      <c r="U221" s="103">
        <f t="shared" si="103"/>
        <v>-1500000</v>
      </c>
      <c r="V221" s="103">
        <f t="shared" si="103"/>
        <v>-1500000</v>
      </c>
      <c r="W221" s="103">
        <f t="shared" si="103"/>
        <v>-1500000</v>
      </c>
      <c r="X221" s="103">
        <f t="shared" si="103"/>
        <v>-1500000</v>
      </c>
      <c r="Y221" s="103">
        <f t="shared" si="103"/>
        <v>-1500000</v>
      </c>
      <c r="Z221" s="103">
        <f t="shared" si="103"/>
        <v>-1500000</v>
      </c>
      <c r="AA221" s="103">
        <f t="shared" si="103"/>
        <v>-1500000</v>
      </c>
      <c r="AB221" s="103">
        <f t="shared" si="103"/>
        <v>-1500000</v>
      </c>
      <c r="AC221" s="103">
        <f t="shared" si="103"/>
        <v>-1500000</v>
      </c>
      <c r="AD221" s="103">
        <f t="shared" si="103"/>
        <v>-1500000</v>
      </c>
      <c r="AE221" s="103">
        <f t="shared" si="103"/>
        <v>-1500000</v>
      </c>
      <c r="AF221" s="103">
        <f t="shared" si="103"/>
        <v>-1500000</v>
      </c>
      <c r="AG221" s="103">
        <f t="shared" si="103"/>
        <v>-1500000</v>
      </c>
      <c r="AH221" s="103">
        <f t="shared" si="103"/>
        <v>-1500000</v>
      </c>
      <c r="AI221" s="103">
        <f t="shared" si="103"/>
        <v>-1500000</v>
      </c>
      <c r="AJ221" s="103">
        <f t="shared" si="103"/>
        <v>-1500000</v>
      </c>
      <c r="AK221" s="103">
        <f t="shared" si="103"/>
        <v>-1500000</v>
      </c>
      <c r="AL221" s="103">
        <f t="shared" si="103"/>
        <v>-1500000</v>
      </c>
      <c r="AM221" s="103">
        <f t="shared" si="103"/>
        <v>-1500000</v>
      </c>
      <c r="AN221" s="103">
        <f t="shared" si="103"/>
        <v>-1500000</v>
      </c>
      <c r="AO221" s="103">
        <f t="shared" si="103"/>
        <v>-1500000</v>
      </c>
      <c r="AP221" s="103">
        <f t="shared" si="103"/>
        <v>-1500000</v>
      </c>
      <c r="AQ221" s="103">
        <f t="shared" si="103"/>
        <v>-1500000</v>
      </c>
      <c r="AR221" s="103">
        <f t="shared" si="103"/>
        <v>0</v>
      </c>
      <c r="AS221" s="104">
        <f t="shared" si="103"/>
        <v>0</v>
      </c>
      <c r="AT221" s="104">
        <f t="shared" si="103"/>
        <v>0</v>
      </c>
    </row>
    <row r="222" spans="1:46" x14ac:dyDescent="0.25">
      <c r="A222" s="145" t="s">
        <v>688</v>
      </c>
      <c r="B222" s="146" t="s">
        <v>788</v>
      </c>
      <c r="C222" s="170" t="s">
        <v>782</v>
      </c>
      <c r="D222" s="148">
        <v>3</v>
      </c>
      <c r="E222" s="149">
        <v>100000</v>
      </c>
      <c r="F222" s="150"/>
      <c r="G222" s="150"/>
      <c r="H222" s="111">
        <f t="shared" si="102"/>
        <v>300000</v>
      </c>
      <c r="I222" s="151">
        <v>2</v>
      </c>
      <c r="J222" s="165">
        <v>26</v>
      </c>
      <c r="K222" s="151">
        <v>1</v>
      </c>
      <c r="L222" s="250" t="s">
        <v>789</v>
      </c>
      <c r="M222" s="251"/>
      <c r="N222" s="257"/>
      <c r="P222" s="249"/>
      <c r="Q222" s="103">
        <f t="shared" ref="Q222:AT222" si="104">IF(Q$32&lt;$I222,0,IF(Q$32=$I222,$H222,IF(Q$32&gt;((($J222-1)*$K222)+$I222),0,IF(ROUND((Q$32-$I222)/$K222,0)=ROUND((Q$32-$I222)/$K222,1),$H222,0))))</f>
        <v>0</v>
      </c>
      <c r="R222" s="103">
        <f t="shared" si="104"/>
        <v>300000</v>
      </c>
      <c r="S222" s="103">
        <f t="shared" si="104"/>
        <v>300000</v>
      </c>
      <c r="T222" s="103">
        <f t="shared" si="104"/>
        <v>300000</v>
      </c>
      <c r="U222" s="103">
        <f t="shared" si="104"/>
        <v>300000</v>
      </c>
      <c r="V222" s="103">
        <f t="shared" si="104"/>
        <v>300000</v>
      </c>
      <c r="W222" s="103">
        <f t="shared" si="104"/>
        <v>300000</v>
      </c>
      <c r="X222" s="103">
        <f t="shared" si="104"/>
        <v>300000</v>
      </c>
      <c r="Y222" s="103">
        <f t="shared" si="104"/>
        <v>300000</v>
      </c>
      <c r="Z222" s="103">
        <f t="shared" si="104"/>
        <v>300000</v>
      </c>
      <c r="AA222" s="103">
        <f t="shared" si="104"/>
        <v>300000</v>
      </c>
      <c r="AB222" s="103">
        <f t="shared" si="104"/>
        <v>300000</v>
      </c>
      <c r="AC222" s="103">
        <f t="shared" si="104"/>
        <v>300000</v>
      </c>
      <c r="AD222" s="103">
        <f t="shared" si="104"/>
        <v>300000</v>
      </c>
      <c r="AE222" s="103">
        <f t="shared" si="104"/>
        <v>300000</v>
      </c>
      <c r="AF222" s="103">
        <f t="shared" si="104"/>
        <v>300000</v>
      </c>
      <c r="AG222" s="103">
        <f t="shared" si="104"/>
        <v>300000</v>
      </c>
      <c r="AH222" s="103">
        <f t="shared" si="104"/>
        <v>300000</v>
      </c>
      <c r="AI222" s="103">
        <f t="shared" si="104"/>
        <v>300000</v>
      </c>
      <c r="AJ222" s="103">
        <f t="shared" si="104"/>
        <v>300000</v>
      </c>
      <c r="AK222" s="103">
        <f t="shared" si="104"/>
        <v>300000</v>
      </c>
      <c r="AL222" s="103">
        <f t="shared" si="104"/>
        <v>300000</v>
      </c>
      <c r="AM222" s="103">
        <f t="shared" si="104"/>
        <v>300000</v>
      </c>
      <c r="AN222" s="103">
        <f t="shared" si="104"/>
        <v>300000</v>
      </c>
      <c r="AO222" s="103">
        <f t="shared" si="104"/>
        <v>300000</v>
      </c>
      <c r="AP222" s="103">
        <f t="shared" si="104"/>
        <v>300000</v>
      </c>
      <c r="AQ222" s="103">
        <f t="shared" si="104"/>
        <v>300000</v>
      </c>
      <c r="AR222" s="103">
        <f t="shared" si="104"/>
        <v>0</v>
      </c>
      <c r="AS222" s="104">
        <f t="shared" si="104"/>
        <v>0</v>
      </c>
      <c r="AT222" s="104">
        <f t="shared" si="104"/>
        <v>0</v>
      </c>
    </row>
    <row r="223" spans="1:46" x14ac:dyDescent="0.25">
      <c r="A223" s="145" t="s">
        <v>585</v>
      </c>
      <c r="B223" s="146" t="s">
        <v>790</v>
      </c>
      <c r="C223" s="170" t="s">
        <v>791</v>
      </c>
      <c r="D223" s="148">
        <v>5</v>
      </c>
      <c r="E223" s="155">
        <v>100000</v>
      </c>
      <c r="F223" s="150"/>
      <c r="G223" s="150"/>
      <c r="H223" s="111">
        <f t="shared" si="102"/>
        <v>500000</v>
      </c>
      <c r="I223" s="151">
        <v>1</v>
      </c>
      <c r="J223" s="165">
        <v>9</v>
      </c>
      <c r="K223" s="151">
        <v>3</v>
      </c>
      <c r="L223" s="256" t="s">
        <v>792</v>
      </c>
      <c r="M223" s="251"/>
      <c r="N223" s="257"/>
      <c r="P223" s="249"/>
      <c r="Q223" s="103">
        <f t="shared" ref="Q223:AT223" si="105">IF(Q$32&lt;$I223,0,IF(Q$32=$I223,$H223,IF(Q$32&gt;((($J223-1)*$K223)+$I223),0,IF(ROUND((Q$32-$I223)/$K223,0)=ROUND((Q$32-$I223)/$K223,1),$H223,0))))</f>
        <v>500000</v>
      </c>
      <c r="R223" s="104">
        <f t="shared" si="105"/>
        <v>0</v>
      </c>
      <c r="S223" s="104">
        <f t="shared" si="105"/>
        <v>0</v>
      </c>
      <c r="T223" s="103">
        <f t="shared" si="105"/>
        <v>500000</v>
      </c>
      <c r="U223" s="104">
        <f t="shared" si="105"/>
        <v>0</v>
      </c>
      <c r="V223" s="104">
        <f t="shared" si="105"/>
        <v>0</v>
      </c>
      <c r="W223" s="103">
        <f t="shared" si="105"/>
        <v>500000</v>
      </c>
      <c r="X223" s="104">
        <f t="shared" si="105"/>
        <v>0</v>
      </c>
      <c r="Y223" s="104">
        <f t="shared" si="105"/>
        <v>0</v>
      </c>
      <c r="Z223" s="103">
        <f t="shared" si="105"/>
        <v>500000</v>
      </c>
      <c r="AA223" s="104">
        <f t="shared" si="105"/>
        <v>0</v>
      </c>
      <c r="AB223" s="104">
        <f t="shared" si="105"/>
        <v>0</v>
      </c>
      <c r="AC223" s="103">
        <f t="shared" si="105"/>
        <v>500000</v>
      </c>
      <c r="AD223" s="104">
        <f t="shared" si="105"/>
        <v>0</v>
      </c>
      <c r="AE223" s="104">
        <f t="shared" si="105"/>
        <v>0</v>
      </c>
      <c r="AF223" s="103">
        <f t="shared" si="105"/>
        <v>500000</v>
      </c>
      <c r="AG223" s="104">
        <f t="shared" si="105"/>
        <v>0</v>
      </c>
      <c r="AH223" s="104">
        <f t="shared" si="105"/>
        <v>0</v>
      </c>
      <c r="AI223" s="103">
        <f t="shared" si="105"/>
        <v>500000</v>
      </c>
      <c r="AJ223" s="104">
        <f t="shared" si="105"/>
        <v>0</v>
      </c>
      <c r="AK223" s="104">
        <f t="shared" si="105"/>
        <v>0</v>
      </c>
      <c r="AL223" s="103">
        <f t="shared" si="105"/>
        <v>500000</v>
      </c>
      <c r="AM223" s="104">
        <f t="shared" si="105"/>
        <v>0</v>
      </c>
      <c r="AN223" s="104">
        <f t="shared" si="105"/>
        <v>0</v>
      </c>
      <c r="AO223" s="103">
        <f t="shared" si="105"/>
        <v>500000</v>
      </c>
      <c r="AP223" s="104">
        <f t="shared" si="105"/>
        <v>0</v>
      </c>
      <c r="AQ223" s="104">
        <f t="shared" si="105"/>
        <v>0</v>
      </c>
      <c r="AR223" s="103">
        <f t="shared" si="105"/>
        <v>0</v>
      </c>
      <c r="AS223" s="104">
        <f t="shared" si="105"/>
        <v>0</v>
      </c>
      <c r="AT223" s="104">
        <f t="shared" si="105"/>
        <v>0</v>
      </c>
    </row>
    <row r="224" spans="1:46" ht="30" customHeight="1" x14ac:dyDescent="0.25">
      <c r="A224" s="145" t="s">
        <v>0</v>
      </c>
      <c r="B224" s="146" t="s">
        <v>706</v>
      </c>
      <c r="C224" s="170" t="s">
        <v>141</v>
      </c>
      <c r="D224" s="148">
        <v>0.4</v>
      </c>
      <c r="E224" s="148">
        <v>65000</v>
      </c>
      <c r="F224" s="150"/>
      <c r="G224" s="150"/>
      <c r="H224" s="111">
        <f>(D224*E224)*1.2</f>
        <v>31200</v>
      </c>
      <c r="I224" s="151">
        <v>1</v>
      </c>
      <c r="J224" s="165">
        <v>14</v>
      </c>
      <c r="K224" s="151">
        <v>2</v>
      </c>
      <c r="L224" s="256" t="s">
        <v>793</v>
      </c>
      <c r="M224" s="251"/>
      <c r="N224" s="257"/>
      <c r="P224" s="249"/>
      <c r="Q224" s="103">
        <f t="shared" ref="Q224:AT224" si="106">IF(Q$32&lt;$I224,0,IF(Q$32=$I224,$H224,IF(Q$32&gt;((($J224-1)*$K224)+$I224),0,IF(ROUND((Q$32-$I224)/$K224,0)=ROUND((Q$32-$I224)/$K224,1),$H224,0))))</f>
        <v>31200</v>
      </c>
      <c r="R224" s="104">
        <f t="shared" si="106"/>
        <v>0</v>
      </c>
      <c r="S224" s="103">
        <f t="shared" si="106"/>
        <v>31200</v>
      </c>
      <c r="T224" s="104">
        <f t="shared" si="106"/>
        <v>0</v>
      </c>
      <c r="U224" s="103">
        <f t="shared" si="106"/>
        <v>31200</v>
      </c>
      <c r="V224" s="104">
        <f t="shared" si="106"/>
        <v>0</v>
      </c>
      <c r="W224" s="103">
        <f t="shared" si="106"/>
        <v>31200</v>
      </c>
      <c r="X224" s="104">
        <f t="shared" si="106"/>
        <v>0</v>
      </c>
      <c r="Y224" s="103">
        <f t="shared" si="106"/>
        <v>31200</v>
      </c>
      <c r="Z224" s="104">
        <f t="shared" si="106"/>
        <v>0</v>
      </c>
      <c r="AA224" s="103">
        <f t="shared" si="106"/>
        <v>31200</v>
      </c>
      <c r="AB224" s="104">
        <f t="shared" si="106"/>
        <v>0</v>
      </c>
      <c r="AC224" s="103">
        <f t="shared" si="106"/>
        <v>31200</v>
      </c>
      <c r="AD224" s="104">
        <f t="shared" si="106"/>
        <v>0</v>
      </c>
      <c r="AE224" s="103">
        <f t="shared" si="106"/>
        <v>31200</v>
      </c>
      <c r="AF224" s="104">
        <f t="shared" si="106"/>
        <v>0</v>
      </c>
      <c r="AG224" s="103">
        <f t="shared" si="106"/>
        <v>31200</v>
      </c>
      <c r="AH224" s="104">
        <f t="shared" si="106"/>
        <v>0</v>
      </c>
      <c r="AI224" s="103">
        <f t="shared" si="106"/>
        <v>31200</v>
      </c>
      <c r="AJ224" s="104">
        <f t="shared" si="106"/>
        <v>0</v>
      </c>
      <c r="AK224" s="103">
        <f t="shared" si="106"/>
        <v>31200</v>
      </c>
      <c r="AL224" s="104">
        <f t="shared" si="106"/>
        <v>0</v>
      </c>
      <c r="AM224" s="103">
        <f t="shared" si="106"/>
        <v>31200</v>
      </c>
      <c r="AN224" s="104">
        <f t="shared" si="106"/>
        <v>0</v>
      </c>
      <c r="AO224" s="103">
        <f t="shared" si="106"/>
        <v>31200</v>
      </c>
      <c r="AP224" s="104">
        <f t="shared" si="106"/>
        <v>0</v>
      </c>
      <c r="AQ224" s="103">
        <f t="shared" si="106"/>
        <v>31200</v>
      </c>
      <c r="AR224" s="104">
        <f t="shared" si="106"/>
        <v>0</v>
      </c>
      <c r="AS224" s="103">
        <f t="shared" si="106"/>
        <v>0</v>
      </c>
      <c r="AT224" s="104">
        <f t="shared" si="106"/>
        <v>0</v>
      </c>
    </row>
    <row r="225" spans="1:46" ht="30" hidden="1" customHeight="1" x14ac:dyDescent="0.25">
      <c r="A225" s="115"/>
      <c r="B225" s="106"/>
      <c r="C225" s="107"/>
      <c r="D225" s="108"/>
      <c r="E225" s="108"/>
      <c r="F225" s="113"/>
      <c r="G225" s="113"/>
      <c r="H225" s="111">
        <f t="shared" ref="H225:H233" si="107">D225*E225</f>
        <v>0</v>
      </c>
      <c r="I225" s="112"/>
      <c r="J225" s="112"/>
      <c r="K225" s="112"/>
      <c r="L225" s="250"/>
      <c r="M225" s="251"/>
      <c r="N225" s="252"/>
      <c r="P225" s="249"/>
      <c r="Q225" s="104">
        <f t="shared" ref="Q225:AT225" si="108">IF(Q$32&lt;$I225,0,IF(Q$32=$I225,$H225,IF(Q$32&gt;((($J225-1)*$K225)+$I225),0,IF(ROUND((Q$32-$I225)/$K225,0)=ROUND((Q$32-$I225)/$K225,1),$H225,0))))</f>
        <v>0</v>
      </c>
      <c r="R225" s="104">
        <f t="shared" si="108"/>
        <v>0</v>
      </c>
      <c r="S225" s="104">
        <f t="shared" si="108"/>
        <v>0</v>
      </c>
      <c r="T225" s="104">
        <f t="shared" si="108"/>
        <v>0</v>
      </c>
      <c r="U225" s="104">
        <f t="shared" si="108"/>
        <v>0</v>
      </c>
      <c r="V225" s="104">
        <f t="shared" si="108"/>
        <v>0</v>
      </c>
      <c r="W225" s="104">
        <f t="shared" si="108"/>
        <v>0</v>
      </c>
      <c r="X225" s="104">
        <f t="shared" si="108"/>
        <v>0</v>
      </c>
      <c r="Y225" s="104">
        <f t="shared" si="108"/>
        <v>0</v>
      </c>
      <c r="Z225" s="104">
        <f t="shared" si="108"/>
        <v>0</v>
      </c>
      <c r="AA225" s="104">
        <f t="shared" si="108"/>
        <v>0</v>
      </c>
      <c r="AB225" s="104">
        <f t="shared" si="108"/>
        <v>0</v>
      </c>
      <c r="AC225" s="104">
        <f t="shared" si="108"/>
        <v>0</v>
      </c>
      <c r="AD225" s="104">
        <f t="shared" si="108"/>
        <v>0</v>
      </c>
      <c r="AE225" s="104">
        <f t="shared" si="108"/>
        <v>0</v>
      </c>
      <c r="AF225" s="104">
        <f t="shared" si="108"/>
        <v>0</v>
      </c>
      <c r="AG225" s="104">
        <f t="shared" si="108"/>
        <v>0</v>
      </c>
      <c r="AH225" s="104">
        <f t="shared" si="108"/>
        <v>0</v>
      </c>
      <c r="AI225" s="104">
        <f t="shared" si="108"/>
        <v>0</v>
      </c>
      <c r="AJ225" s="104">
        <f t="shared" si="108"/>
        <v>0</v>
      </c>
      <c r="AK225" s="104">
        <f t="shared" si="108"/>
        <v>0</v>
      </c>
      <c r="AL225" s="104">
        <f t="shared" si="108"/>
        <v>0</v>
      </c>
      <c r="AM225" s="104">
        <f t="shared" si="108"/>
        <v>0</v>
      </c>
      <c r="AN225" s="104">
        <f t="shared" si="108"/>
        <v>0</v>
      </c>
      <c r="AO225" s="104">
        <f t="shared" si="108"/>
        <v>0</v>
      </c>
      <c r="AP225" s="104">
        <f t="shared" si="108"/>
        <v>0</v>
      </c>
      <c r="AQ225" s="104">
        <f t="shared" si="108"/>
        <v>0</v>
      </c>
      <c r="AR225" s="104">
        <f t="shared" si="108"/>
        <v>0</v>
      </c>
      <c r="AS225" s="104">
        <f t="shared" si="108"/>
        <v>0</v>
      </c>
      <c r="AT225" s="104">
        <f t="shared" si="108"/>
        <v>0</v>
      </c>
    </row>
    <row r="226" spans="1:46" ht="30" hidden="1" customHeight="1" x14ac:dyDescent="0.25">
      <c r="A226" s="105"/>
      <c r="B226" s="106"/>
      <c r="C226" s="107"/>
      <c r="D226" s="108"/>
      <c r="E226" s="116"/>
      <c r="F226" s="113"/>
      <c r="G226" s="113"/>
      <c r="H226" s="111">
        <f t="shared" si="107"/>
        <v>0</v>
      </c>
      <c r="I226" s="112"/>
      <c r="J226" s="112"/>
      <c r="K226" s="112"/>
      <c r="L226" s="250"/>
      <c r="M226" s="251"/>
      <c r="N226" s="252"/>
      <c r="P226" s="249"/>
      <c r="Q226" s="104">
        <f t="shared" ref="Q226:AT226" si="109">IF(Q$32&lt;$I226,0,IF(Q$32=$I226,$H226,IF(Q$32&gt;((($J226-1)*$K226)+$I226),0,IF(ROUND((Q$32-$I226)/$K226,0)=ROUND((Q$32-$I226)/$K226,1),$H226,0))))</f>
        <v>0</v>
      </c>
      <c r="R226" s="104">
        <f t="shared" si="109"/>
        <v>0</v>
      </c>
      <c r="S226" s="104">
        <f t="shared" si="109"/>
        <v>0</v>
      </c>
      <c r="T226" s="104">
        <f t="shared" si="109"/>
        <v>0</v>
      </c>
      <c r="U226" s="104">
        <f t="shared" si="109"/>
        <v>0</v>
      </c>
      <c r="V226" s="104">
        <f t="shared" si="109"/>
        <v>0</v>
      </c>
      <c r="W226" s="104">
        <f t="shared" si="109"/>
        <v>0</v>
      </c>
      <c r="X226" s="104">
        <f t="shared" si="109"/>
        <v>0</v>
      </c>
      <c r="Y226" s="104">
        <f t="shared" si="109"/>
        <v>0</v>
      </c>
      <c r="Z226" s="104">
        <f t="shared" si="109"/>
        <v>0</v>
      </c>
      <c r="AA226" s="104">
        <f t="shared" si="109"/>
        <v>0</v>
      </c>
      <c r="AB226" s="104">
        <f t="shared" si="109"/>
        <v>0</v>
      </c>
      <c r="AC226" s="104">
        <f t="shared" si="109"/>
        <v>0</v>
      </c>
      <c r="AD226" s="104">
        <f t="shared" si="109"/>
        <v>0</v>
      </c>
      <c r="AE226" s="104">
        <f t="shared" si="109"/>
        <v>0</v>
      </c>
      <c r="AF226" s="104">
        <f t="shared" si="109"/>
        <v>0</v>
      </c>
      <c r="AG226" s="104">
        <f t="shared" si="109"/>
        <v>0</v>
      </c>
      <c r="AH226" s="104">
        <f t="shared" si="109"/>
        <v>0</v>
      </c>
      <c r="AI226" s="104">
        <f t="shared" si="109"/>
        <v>0</v>
      </c>
      <c r="AJ226" s="104">
        <f t="shared" si="109"/>
        <v>0</v>
      </c>
      <c r="AK226" s="104">
        <f t="shared" si="109"/>
        <v>0</v>
      </c>
      <c r="AL226" s="104">
        <f t="shared" si="109"/>
        <v>0</v>
      </c>
      <c r="AM226" s="104">
        <f t="shared" si="109"/>
        <v>0</v>
      </c>
      <c r="AN226" s="104">
        <f t="shared" si="109"/>
        <v>0</v>
      </c>
      <c r="AO226" s="104">
        <f t="shared" si="109"/>
        <v>0</v>
      </c>
      <c r="AP226" s="104">
        <f t="shared" si="109"/>
        <v>0</v>
      </c>
      <c r="AQ226" s="104">
        <f t="shared" si="109"/>
        <v>0</v>
      </c>
      <c r="AR226" s="104">
        <f t="shared" si="109"/>
        <v>0</v>
      </c>
      <c r="AS226" s="104">
        <f t="shared" si="109"/>
        <v>0</v>
      </c>
      <c r="AT226" s="104">
        <f t="shared" si="109"/>
        <v>0</v>
      </c>
    </row>
    <row r="227" spans="1:46" ht="30" hidden="1" customHeight="1" x14ac:dyDescent="0.25">
      <c r="A227" s="105"/>
      <c r="B227" s="106"/>
      <c r="C227" s="107"/>
      <c r="D227" s="108"/>
      <c r="E227" s="108"/>
      <c r="F227" s="113"/>
      <c r="G227" s="113"/>
      <c r="H227" s="111">
        <f t="shared" si="107"/>
        <v>0</v>
      </c>
      <c r="I227" s="112"/>
      <c r="J227" s="112"/>
      <c r="K227" s="112"/>
      <c r="L227" s="250"/>
      <c r="M227" s="251"/>
      <c r="N227" s="252"/>
      <c r="P227" s="249"/>
      <c r="Q227" s="104">
        <f t="shared" ref="Q227:AT227" si="110">IF(Q$32&lt;$I227,0,IF(Q$32=$I227,$H227,IF(Q$32&gt;((($J227-1)*$K227)+$I227),0,IF(ROUND((Q$32-$I227)/$K227,0)=ROUND((Q$32-$I227)/$K227,1),$H227,0))))</f>
        <v>0</v>
      </c>
      <c r="R227" s="104">
        <f t="shared" si="110"/>
        <v>0</v>
      </c>
      <c r="S227" s="104">
        <f t="shared" si="110"/>
        <v>0</v>
      </c>
      <c r="T227" s="104">
        <f t="shared" si="110"/>
        <v>0</v>
      </c>
      <c r="U227" s="104">
        <f t="shared" si="110"/>
        <v>0</v>
      </c>
      <c r="V227" s="104">
        <f t="shared" si="110"/>
        <v>0</v>
      </c>
      <c r="W227" s="104">
        <f t="shared" si="110"/>
        <v>0</v>
      </c>
      <c r="X227" s="104">
        <f t="shared" si="110"/>
        <v>0</v>
      </c>
      <c r="Y227" s="104">
        <f t="shared" si="110"/>
        <v>0</v>
      </c>
      <c r="Z227" s="104">
        <f t="shared" si="110"/>
        <v>0</v>
      </c>
      <c r="AA227" s="104">
        <f t="shared" si="110"/>
        <v>0</v>
      </c>
      <c r="AB227" s="104">
        <f t="shared" si="110"/>
        <v>0</v>
      </c>
      <c r="AC227" s="104">
        <f t="shared" si="110"/>
        <v>0</v>
      </c>
      <c r="AD227" s="104">
        <f t="shared" si="110"/>
        <v>0</v>
      </c>
      <c r="AE227" s="104">
        <f t="shared" si="110"/>
        <v>0</v>
      </c>
      <c r="AF227" s="104">
        <f t="shared" si="110"/>
        <v>0</v>
      </c>
      <c r="AG227" s="104">
        <f t="shared" si="110"/>
        <v>0</v>
      </c>
      <c r="AH227" s="104">
        <f t="shared" si="110"/>
        <v>0</v>
      </c>
      <c r="AI227" s="104">
        <f t="shared" si="110"/>
        <v>0</v>
      </c>
      <c r="AJ227" s="104">
        <f t="shared" si="110"/>
        <v>0</v>
      </c>
      <c r="AK227" s="104">
        <f t="shared" si="110"/>
        <v>0</v>
      </c>
      <c r="AL227" s="104">
        <f t="shared" si="110"/>
        <v>0</v>
      </c>
      <c r="AM227" s="104">
        <f t="shared" si="110"/>
        <v>0</v>
      </c>
      <c r="AN227" s="104">
        <f t="shared" si="110"/>
        <v>0</v>
      </c>
      <c r="AO227" s="104">
        <f t="shared" si="110"/>
        <v>0</v>
      </c>
      <c r="AP227" s="104">
        <f t="shared" si="110"/>
        <v>0</v>
      </c>
      <c r="AQ227" s="104">
        <f t="shared" si="110"/>
        <v>0</v>
      </c>
      <c r="AR227" s="104">
        <f t="shared" si="110"/>
        <v>0</v>
      </c>
      <c r="AS227" s="104">
        <f t="shared" si="110"/>
        <v>0</v>
      </c>
      <c r="AT227" s="104">
        <f t="shared" si="110"/>
        <v>0</v>
      </c>
    </row>
    <row r="228" spans="1:46" ht="30" hidden="1" customHeight="1" x14ac:dyDescent="0.25">
      <c r="A228" s="105"/>
      <c r="B228" s="106"/>
      <c r="C228" s="107"/>
      <c r="D228" s="108"/>
      <c r="E228" s="108"/>
      <c r="F228" s="113"/>
      <c r="G228" s="113"/>
      <c r="H228" s="111">
        <f t="shared" si="107"/>
        <v>0</v>
      </c>
      <c r="I228" s="112"/>
      <c r="J228" s="112"/>
      <c r="K228" s="112"/>
      <c r="L228" s="250"/>
      <c r="M228" s="251"/>
      <c r="N228" s="252"/>
      <c r="P228" s="249"/>
      <c r="Q228" s="104">
        <f t="shared" ref="Q228:AT228" si="111">IF(Q$32&lt;$I228,0,IF(Q$32=$I228,$H228,IF(Q$32&gt;((($J228-1)*$K228)+$I228),0,IF(ROUND((Q$32-$I228)/$K228,0)=ROUND((Q$32-$I228)/$K228,1),$H228,0))))</f>
        <v>0</v>
      </c>
      <c r="R228" s="104">
        <f t="shared" si="111"/>
        <v>0</v>
      </c>
      <c r="S228" s="104">
        <f t="shared" si="111"/>
        <v>0</v>
      </c>
      <c r="T228" s="104">
        <f t="shared" si="111"/>
        <v>0</v>
      </c>
      <c r="U228" s="104">
        <f t="shared" si="111"/>
        <v>0</v>
      </c>
      <c r="V228" s="104">
        <f t="shared" si="111"/>
        <v>0</v>
      </c>
      <c r="W228" s="104">
        <f t="shared" si="111"/>
        <v>0</v>
      </c>
      <c r="X228" s="104">
        <f t="shared" si="111"/>
        <v>0</v>
      </c>
      <c r="Y228" s="104">
        <f t="shared" si="111"/>
        <v>0</v>
      </c>
      <c r="Z228" s="104">
        <f t="shared" si="111"/>
        <v>0</v>
      </c>
      <c r="AA228" s="104">
        <f t="shared" si="111"/>
        <v>0</v>
      </c>
      <c r="AB228" s="104">
        <f t="shared" si="111"/>
        <v>0</v>
      </c>
      <c r="AC228" s="104">
        <f t="shared" si="111"/>
        <v>0</v>
      </c>
      <c r="AD228" s="104">
        <f t="shared" si="111"/>
        <v>0</v>
      </c>
      <c r="AE228" s="104">
        <f t="shared" si="111"/>
        <v>0</v>
      </c>
      <c r="AF228" s="104">
        <f t="shared" si="111"/>
        <v>0</v>
      </c>
      <c r="AG228" s="104">
        <f t="shared" si="111"/>
        <v>0</v>
      </c>
      <c r="AH228" s="104">
        <f t="shared" si="111"/>
        <v>0</v>
      </c>
      <c r="AI228" s="104">
        <f t="shared" si="111"/>
        <v>0</v>
      </c>
      <c r="AJ228" s="104">
        <f t="shared" si="111"/>
        <v>0</v>
      </c>
      <c r="AK228" s="104">
        <f t="shared" si="111"/>
        <v>0</v>
      </c>
      <c r="AL228" s="104">
        <f t="shared" si="111"/>
        <v>0</v>
      </c>
      <c r="AM228" s="104">
        <f t="shared" si="111"/>
        <v>0</v>
      </c>
      <c r="AN228" s="104">
        <f t="shared" si="111"/>
        <v>0</v>
      </c>
      <c r="AO228" s="104">
        <f t="shared" si="111"/>
        <v>0</v>
      </c>
      <c r="AP228" s="104">
        <f t="shared" si="111"/>
        <v>0</v>
      </c>
      <c r="AQ228" s="104">
        <f t="shared" si="111"/>
        <v>0</v>
      </c>
      <c r="AR228" s="104">
        <f t="shared" si="111"/>
        <v>0</v>
      </c>
      <c r="AS228" s="104">
        <f t="shared" si="111"/>
        <v>0</v>
      </c>
      <c r="AT228" s="104">
        <f t="shared" si="111"/>
        <v>0</v>
      </c>
    </row>
    <row r="229" spans="1:46" ht="30" hidden="1" customHeight="1" x14ac:dyDescent="0.25">
      <c r="A229" s="105"/>
      <c r="B229" s="106"/>
      <c r="C229" s="107"/>
      <c r="D229" s="108"/>
      <c r="E229" s="108"/>
      <c r="F229" s="113"/>
      <c r="G229" s="113"/>
      <c r="H229" s="111">
        <f t="shared" si="107"/>
        <v>0</v>
      </c>
      <c r="I229" s="112"/>
      <c r="J229" s="112"/>
      <c r="K229" s="112"/>
      <c r="L229" s="250"/>
      <c r="M229" s="251"/>
      <c r="N229" s="252"/>
      <c r="P229" s="249"/>
      <c r="Q229" s="104">
        <f t="shared" ref="Q229:AT229" si="112">IF(Q$32&lt;$I229,0,IF(Q$32=$I229,$H229,IF(Q$32&gt;((($J229-1)*$K229)+$I229),0,IF(ROUND((Q$32-$I229)/$K229,0)=ROUND((Q$32-$I229)/$K229,1),$H229,0))))</f>
        <v>0</v>
      </c>
      <c r="R229" s="104">
        <f t="shared" si="112"/>
        <v>0</v>
      </c>
      <c r="S229" s="104">
        <f t="shared" si="112"/>
        <v>0</v>
      </c>
      <c r="T229" s="104">
        <f t="shared" si="112"/>
        <v>0</v>
      </c>
      <c r="U229" s="104">
        <f t="shared" si="112"/>
        <v>0</v>
      </c>
      <c r="V229" s="104">
        <f t="shared" si="112"/>
        <v>0</v>
      </c>
      <c r="W229" s="104">
        <f t="shared" si="112"/>
        <v>0</v>
      </c>
      <c r="X229" s="104">
        <f t="shared" si="112"/>
        <v>0</v>
      </c>
      <c r="Y229" s="104">
        <f t="shared" si="112"/>
        <v>0</v>
      </c>
      <c r="Z229" s="104">
        <f t="shared" si="112"/>
        <v>0</v>
      </c>
      <c r="AA229" s="104">
        <f t="shared" si="112"/>
        <v>0</v>
      </c>
      <c r="AB229" s="104">
        <f t="shared" si="112"/>
        <v>0</v>
      </c>
      <c r="AC229" s="104">
        <f t="shared" si="112"/>
        <v>0</v>
      </c>
      <c r="AD229" s="104">
        <f t="shared" si="112"/>
        <v>0</v>
      </c>
      <c r="AE229" s="104">
        <f t="shared" si="112"/>
        <v>0</v>
      </c>
      <c r="AF229" s="104">
        <f t="shared" si="112"/>
        <v>0</v>
      </c>
      <c r="AG229" s="104">
        <f t="shared" si="112"/>
        <v>0</v>
      </c>
      <c r="AH229" s="104">
        <f t="shared" si="112"/>
        <v>0</v>
      </c>
      <c r="AI229" s="104">
        <f t="shared" si="112"/>
        <v>0</v>
      </c>
      <c r="AJ229" s="104">
        <f t="shared" si="112"/>
        <v>0</v>
      </c>
      <c r="AK229" s="104">
        <f t="shared" si="112"/>
        <v>0</v>
      </c>
      <c r="AL229" s="104">
        <f t="shared" si="112"/>
        <v>0</v>
      </c>
      <c r="AM229" s="104">
        <f t="shared" si="112"/>
        <v>0</v>
      </c>
      <c r="AN229" s="104">
        <f t="shared" si="112"/>
        <v>0</v>
      </c>
      <c r="AO229" s="104">
        <f t="shared" si="112"/>
        <v>0</v>
      </c>
      <c r="AP229" s="104">
        <f t="shared" si="112"/>
        <v>0</v>
      </c>
      <c r="AQ229" s="104">
        <f t="shared" si="112"/>
        <v>0</v>
      </c>
      <c r="AR229" s="104">
        <f t="shared" si="112"/>
        <v>0</v>
      </c>
      <c r="AS229" s="104">
        <f t="shared" si="112"/>
        <v>0</v>
      </c>
      <c r="AT229" s="104">
        <f t="shared" si="112"/>
        <v>0</v>
      </c>
    </row>
    <row r="230" spans="1:46" ht="30" hidden="1" customHeight="1" x14ac:dyDescent="0.25">
      <c r="A230" s="105"/>
      <c r="B230" s="106"/>
      <c r="C230" s="107"/>
      <c r="D230" s="108"/>
      <c r="E230" s="108"/>
      <c r="F230" s="113"/>
      <c r="G230" s="113"/>
      <c r="H230" s="111">
        <f t="shared" si="107"/>
        <v>0</v>
      </c>
      <c r="I230" s="112"/>
      <c r="J230" s="112"/>
      <c r="K230" s="112"/>
      <c r="L230" s="250"/>
      <c r="M230" s="251"/>
      <c r="N230" s="252"/>
      <c r="P230" s="249"/>
      <c r="Q230" s="104">
        <f t="shared" ref="Q230:AT230" si="113">IF(Q$32&lt;$I230,0,IF(Q$32=$I230,$H230,IF(Q$32&gt;((($J230-1)*$K230)+$I230),0,IF(ROUND((Q$32-$I230)/$K230,0)=ROUND((Q$32-$I230)/$K230,1),$H230,0))))</f>
        <v>0</v>
      </c>
      <c r="R230" s="104">
        <f t="shared" si="113"/>
        <v>0</v>
      </c>
      <c r="S230" s="104">
        <f t="shared" si="113"/>
        <v>0</v>
      </c>
      <c r="T230" s="104">
        <f t="shared" si="113"/>
        <v>0</v>
      </c>
      <c r="U230" s="104">
        <f t="shared" si="113"/>
        <v>0</v>
      </c>
      <c r="V230" s="104">
        <f t="shared" si="113"/>
        <v>0</v>
      </c>
      <c r="W230" s="104">
        <f t="shared" si="113"/>
        <v>0</v>
      </c>
      <c r="X230" s="104">
        <f t="shared" si="113"/>
        <v>0</v>
      </c>
      <c r="Y230" s="104">
        <f t="shared" si="113"/>
        <v>0</v>
      </c>
      <c r="Z230" s="104">
        <f t="shared" si="113"/>
        <v>0</v>
      </c>
      <c r="AA230" s="104">
        <f t="shared" si="113"/>
        <v>0</v>
      </c>
      <c r="AB230" s="104">
        <f t="shared" si="113"/>
        <v>0</v>
      </c>
      <c r="AC230" s="104">
        <f t="shared" si="113"/>
        <v>0</v>
      </c>
      <c r="AD230" s="104">
        <f t="shared" si="113"/>
        <v>0</v>
      </c>
      <c r="AE230" s="104">
        <f t="shared" si="113"/>
        <v>0</v>
      </c>
      <c r="AF230" s="104">
        <f t="shared" si="113"/>
        <v>0</v>
      </c>
      <c r="AG230" s="104">
        <f t="shared" si="113"/>
        <v>0</v>
      </c>
      <c r="AH230" s="104">
        <f t="shared" si="113"/>
        <v>0</v>
      </c>
      <c r="AI230" s="104">
        <f t="shared" si="113"/>
        <v>0</v>
      </c>
      <c r="AJ230" s="104">
        <f t="shared" si="113"/>
        <v>0</v>
      </c>
      <c r="AK230" s="104">
        <f t="shared" si="113"/>
        <v>0</v>
      </c>
      <c r="AL230" s="104">
        <f t="shared" si="113"/>
        <v>0</v>
      </c>
      <c r="AM230" s="104">
        <f t="shared" si="113"/>
        <v>0</v>
      </c>
      <c r="AN230" s="104">
        <f t="shared" si="113"/>
        <v>0</v>
      </c>
      <c r="AO230" s="104">
        <f t="shared" si="113"/>
        <v>0</v>
      </c>
      <c r="AP230" s="104">
        <f t="shared" si="113"/>
        <v>0</v>
      </c>
      <c r="AQ230" s="104">
        <f t="shared" si="113"/>
        <v>0</v>
      </c>
      <c r="AR230" s="104">
        <f t="shared" si="113"/>
        <v>0</v>
      </c>
      <c r="AS230" s="104">
        <f t="shared" si="113"/>
        <v>0</v>
      </c>
      <c r="AT230" s="104">
        <f t="shared" si="113"/>
        <v>0</v>
      </c>
    </row>
    <row r="231" spans="1:46" ht="30" hidden="1" customHeight="1" x14ac:dyDescent="0.25">
      <c r="A231" s="105"/>
      <c r="B231" s="106"/>
      <c r="C231" s="107"/>
      <c r="D231" s="108"/>
      <c r="E231" s="109"/>
      <c r="F231" s="113"/>
      <c r="G231" s="113"/>
      <c r="H231" s="111">
        <f t="shared" si="107"/>
        <v>0</v>
      </c>
      <c r="I231" s="112"/>
      <c r="J231" s="112"/>
      <c r="K231" s="112"/>
      <c r="L231" s="250"/>
      <c r="M231" s="251"/>
      <c r="N231" s="252"/>
      <c r="P231" s="249"/>
      <c r="Q231" s="104">
        <f t="shared" ref="Q231:AT231" si="114">IF(Q$32&lt;$I231,0,IF(Q$32=$I231,$H231,IF(Q$32&gt;((($J231-1)*$K231)+$I231),0,IF(ROUND((Q$32-$I231)/$K231,0)=ROUND((Q$32-$I231)/$K231,1),$H231,0))))</f>
        <v>0</v>
      </c>
      <c r="R231" s="104">
        <f t="shared" si="114"/>
        <v>0</v>
      </c>
      <c r="S231" s="104">
        <f t="shared" si="114"/>
        <v>0</v>
      </c>
      <c r="T231" s="104">
        <f t="shared" si="114"/>
        <v>0</v>
      </c>
      <c r="U231" s="104">
        <f t="shared" si="114"/>
        <v>0</v>
      </c>
      <c r="V231" s="104">
        <f t="shared" si="114"/>
        <v>0</v>
      </c>
      <c r="W231" s="104">
        <f t="shared" si="114"/>
        <v>0</v>
      </c>
      <c r="X231" s="104">
        <f t="shared" si="114"/>
        <v>0</v>
      </c>
      <c r="Y231" s="104">
        <f t="shared" si="114"/>
        <v>0</v>
      </c>
      <c r="Z231" s="104">
        <f t="shared" si="114"/>
        <v>0</v>
      </c>
      <c r="AA231" s="104">
        <f t="shared" si="114"/>
        <v>0</v>
      </c>
      <c r="AB231" s="104">
        <f t="shared" si="114"/>
        <v>0</v>
      </c>
      <c r="AC231" s="104">
        <f t="shared" si="114"/>
        <v>0</v>
      </c>
      <c r="AD231" s="104">
        <f t="shared" si="114"/>
        <v>0</v>
      </c>
      <c r="AE231" s="104">
        <f t="shared" si="114"/>
        <v>0</v>
      </c>
      <c r="AF231" s="104">
        <f t="shared" si="114"/>
        <v>0</v>
      </c>
      <c r="AG231" s="104">
        <f t="shared" si="114"/>
        <v>0</v>
      </c>
      <c r="AH231" s="104">
        <f t="shared" si="114"/>
        <v>0</v>
      </c>
      <c r="AI231" s="104">
        <f t="shared" si="114"/>
        <v>0</v>
      </c>
      <c r="AJ231" s="104">
        <f t="shared" si="114"/>
        <v>0</v>
      </c>
      <c r="AK231" s="104">
        <f t="shared" si="114"/>
        <v>0</v>
      </c>
      <c r="AL231" s="104">
        <f t="shared" si="114"/>
        <v>0</v>
      </c>
      <c r="AM231" s="104">
        <f t="shared" si="114"/>
        <v>0</v>
      </c>
      <c r="AN231" s="104">
        <f t="shared" si="114"/>
        <v>0</v>
      </c>
      <c r="AO231" s="104">
        <f t="shared" si="114"/>
        <v>0</v>
      </c>
      <c r="AP231" s="104">
        <f t="shared" si="114"/>
        <v>0</v>
      </c>
      <c r="AQ231" s="104">
        <f t="shared" si="114"/>
        <v>0</v>
      </c>
      <c r="AR231" s="104">
        <f t="shared" si="114"/>
        <v>0</v>
      </c>
      <c r="AS231" s="104">
        <f t="shared" si="114"/>
        <v>0</v>
      </c>
      <c r="AT231" s="104">
        <f t="shared" si="114"/>
        <v>0</v>
      </c>
    </row>
    <row r="232" spans="1:46" ht="30" hidden="1" customHeight="1" x14ac:dyDescent="0.25">
      <c r="A232" s="105"/>
      <c r="B232" s="106"/>
      <c r="C232" s="107"/>
      <c r="D232" s="108"/>
      <c r="E232" s="108"/>
      <c r="F232" s="113"/>
      <c r="G232" s="113"/>
      <c r="H232" s="111">
        <f t="shared" si="107"/>
        <v>0</v>
      </c>
      <c r="I232" s="112"/>
      <c r="J232" s="112"/>
      <c r="K232" s="112"/>
      <c r="L232" s="250"/>
      <c r="M232" s="251"/>
      <c r="N232" s="252"/>
      <c r="P232" s="249"/>
      <c r="Q232" s="104">
        <f t="shared" ref="Q232:AT232" si="115">IF(Q$32&lt;$I232,0,IF(Q$32=$I232,$H232,IF(Q$32&gt;((($J232-1)*$K232)+$I232),0,IF(ROUND((Q$32-$I232)/$K232,0)=ROUND((Q$32-$I232)/$K232,1),$H232,0))))</f>
        <v>0</v>
      </c>
      <c r="R232" s="104">
        <f t="shared" si="115"/>
        <v>0</v>
      </c>
      <c r="S232" s="104">
        <f t="shared" si="115"/>
        <v>0</v>
      </c>
      <c r="T232" s="104">
        <f t="shared" si="115"/>
        <v>0</v>
      </c>
      <c r="U232" s="104">
        <f t="shared" si="115"/>
        <v>0</v>
      </c>
      <c r="V232" s="104">
        <f t="shared" si="115"/>
        <v>0</v>
      </c>
      <c r="W232" s="104">
        <f t="shared" si="115"/>
        <v>0</v>
      </c>
      <c r="X232" s="104">
        <f t="shared" si="115"/>
        <v>0</v>
      </c>
      <c r="Y232" s="104">
        <f t="shared" si="115"/>
        <v>0</v>
      </c>
      <c r="Z232" s="104">
        <f t="shared" si="115"/>
        <v>0</v>
      </c>
      <c r="AA232" s="104">
        <f t="shared" si="115"/>
        <v>0</v>
      </c>
      <c r="AB232" s="104">
        <f t="shared" si="115"/>
        <v>0</v>
      </c>
      <c r="AC232" s="104">
        <f t="shared" si="115"/>
        <v>0</v>
      </c>
      <c r="AD232" s="104">
        <f t="shared" si="115"/>
        <v>0</v>
      </c>
      <c r="AE232" s="104">
        <f t="shared" si="115"/>
        <v>0</v>
      </c>
      <c r="AF232" s="104">
        <f t="shared" si="115"/>
        <v>0</v>
      </c>
      <c r="AG232" s="104">
        <f t="shared" si="115"/>
        <v>0</v>
      </c>
      <c r="AH232" s="104">
        <f t="shared" si="115"/>
        <v>0</v>
      </c>
      <c r="AI232" s="104">
        <f t="shared" si="115"/>
        <v>0</v>
      </c>
      <c r="AJ232" s="104">
        <f t="shared" si="115"/>
        <v>0</v>
      </c>
      <c r="AK232" s="104">
        <f t="shared" si="115"/>
        <v>0</v>
      </c>
      <c r="AL232" s="104">
        <f t="shared" si="115"/>
        <v>0</v>
      </c>
      <c r="AM232" s="104">
        <f t="shared" si="115"/>
        <v>0</v>
      </c>
      <c r="AN232" s="104">
        <f t="shared" si="115"/>
        <v>0</v>
      </c>
      <c r="AO232" s="104">
        <f t="shared" si="115"/>
        <v>0</v>
      </c>
      <c r="AP232" s="104">
        <f t="shared" si="115"/>
        <v>0</v>
      </c>
      <c r="AQ232" s="104">
        <f t="shared" si="115"/>
        <v>0</v>
      </c>
      <c r="AR232" s="104">
        <f t="shared" si="115"/>
        <v>0</v>
      </c>
      <c r="AS232" s="104">
        <f t="shared" si="115"/>
        <v>0</v>
      </c>
      <c r="AT232" s="104">
        <f t="shared" si="115"/>
        <v>0</v>
      </c>
    </row>
    <row r="233" spans="1:46" ht="30" hidden="1" customHeight="1" x14ac:dyDescent="0.25">
      <c r="A233" s="117"/>
      <c r="B233" s="118"/>
      <c r="C233" s="119"/>
      <c r="D233" s="120"/>
      <c r="E233" s="120"/>
      <c r="F233" s="121"/>
      <c r="G233" s="121"/>
      <c r="H233" s="122">
        <f t="shared" si="107"/>
        <v>0</v>
      </c>
      <c r="I233" s="123"/>
      <c r="J233" s="123"/>
      <c r="K233" s="123"/>
      <c r="L233" s="253"/>
      <c r="M233" s="254"/>
      <c r="N233" s="255"/>
      <c r="P233" s="249"/>
      <c r="Q233" s="104">
        <f t="shared" ref="Q233:AT233" si="116">IF(Q$32&lt;$I233,0,IF(Q$32=$I233,$H233,IF(Q$32&gt;((($J233-1)*$K233)+$I233),0,IF(ROUND((Q$32-$I233)/$K233,0)=ROUND((Q$32-$I233)/$K233,1),$H233,0))))</f>
        <v>0</v>
      </c>
      <c r="R233" s="104">
        <f t="shared" si="116"/>
        <v>0</v>
      </c>
      <c r="S233" s="104">
        <f t="shared" si="116"/>
        <v>0</v>
      </c>
      <c r="T233" s="104">
        <f t="shared" si="116"/>
        <v>0</v>
      </c>
      <c r="U233" s="104">
        <f t="shared" si="116"/>
        <v>0</v>
      </c>
      <c r="V233" s="104">
        <f t="shared" si="116"/>
        <v>0</v>
      </c>
      <c r="W233" s="104">
        <f t="shared" si="116"/>
        <v>0</v>
      </c>
      <c r="X233" s="104">
        <f t="shared" si="116"/>
        <v>0</v>
      </c>
      <c r="Y233" s="104">
        <f t="shared" si="116"/>
        <v>0</v>
      </c>
      <c r="Z233" s="104">
        <f t="shared" si="116"/>
        <v>0</v>
      </c>
      <c r="AA233" s="104">
        <f t="shared" si="116"/>
        <v>0</v>
      </c>
      <c r="AB233" s="104">
        <f t="shared" si="116"/>
        <v>0</v>
      </c>
      <c r="AC233" s="104">
        <f t="shared" si="116"/>
        <v>0</v>
      </c>
      <c r="AD233" s="104">
        <f t="shared" si="116"/>
        <v>0</v>
      </c>
      <c r="AE233" s="104">
        <f t="shared" si="116"/>
        <v>0</v>
      </c>
      <c r="AF233" s="104">
        <f t="shared" si="116"/>
        <v>0</v>
      </c>
      <c r="AG233" s="104">
        <f t="shared" si="116"/>
        <v>0</v>
      </c>
      <c r="AH233" s="104">
        <f t="shared" si="116"/>
        <v>0</v>
      </c>
      <c r="AI233" s="104">
        <f t="shared" si="116"/>
        <v>0</v>
      </c>
      <c r="AJ233" s="104">
        <f t="shared" si="116"/>
        <v>0</v>
      </c>
      <c r="AK233" s="104">
        <f t="shared" si="116"/>
        <v>0</v>
      </c>
      <c r="AL233" s="104">
        <f t="shared" si="116"/>
        <v>0</v>
      </c>
      <c r="AM233" s="104">
        <f t="shared" si="116"/>
        <v>0</v>
      </c>
      <c r="AN233" s="104">
        <f t="shared" si="116"/>
        <v>0</v>
      </c>
      <c r="AO233" s="104">
        <f t="shared" si="116"/>
        <v>0</v>
      </c>
      <c r="AP233" s="104">
        <f t="shared" si="116"/>
        <v>0</v>
      </c>
      <c r="AQ233" s="104">
        <f t="shared" si="116"/>
        <v>0</v>
      </c>
      <c r="AR233" s="104">
        <f t="shared" si="116"/>
        <v>0</v>
      </c>
      <c r="AS233" s="104">
        <f t="shared" si="116"/>
        <v>0</v>
      </c>
      <c r="AT233" s="104">
        <f t="shared" si="116"/>
        <v>0</v>
      </c>
    </row>
    <row r="234" spans="1:46" ht="30" customHeight="1" x14ac:dyDescent="0.25">
      <c r="P234" s="124" t="s">
        <v>53</v>
      </c>
      <c r="Q234" s="103">
        <f t="shared" ref="Q234:AT234" si="117">SUM(Q218:Q233)</f>
        <v>579200</v>
      </c>
      <c r="R234" s="103">
        <f t="shared" si="117"/>
        <v>3600000</v>
      </c>
      <c r="S234" s="103">
        <f t="shared" si="117"/>
        <v>1663200</v>
      </c>
      <c r="T234" s="103">
        <f t="shared" si="117"/>
        <v>632000</v>
      </c>
      <c r="U234" s="103">
        <f t="shared" si="117"/>
        <v>163200</v>
      </c>
      <c r="V234" s="103">
        <f t="shared" si="117"/>
        <v>132000</v>
      </c>
      <c r="W234" s="103">
        <f t="shared" si="117"/>
        <v>663200</v>
      </c>
      <c r="X234" s="103">
        <f t="shared" si="117"/>
        <v>132000</v>
      </c>
      <c r="Y234" s="103">
        <f t="shared" si="117"/>
        <v>163200</v>
      </c>
      <c r="Z234" s="103">
        <f t="shared" si="117"/>
        <v>632000</v>
      </c>
      <c r="AA234" s="104">
        <f t="shared" si="117"/>
        <v>163200</v>
      </c>
      <c r="AB234" s="104">
        <f t="shared" si="117"/>
        <v>132000</v>
      </c>
      <c r="AC234" s="104">
        <f t="shared" si="117"/>
        <v>663200</v>
      </c>
      <c r="AD234" s="104">
        <f t="shared" si="117"/>
        <v>132000</v>
      </c>
      <c r="AE234" s="104">
        <f t="shared" si="117"/>
        <v>163200</v>
      </c>
      <c r="AF234" s="104">
        <f t="shared" si="117"/>
        <v>632000</v>
      </c>
      <c r="AG234" s="104">
        <f t="shared" si="117"/>
        <v>163200</v>
      </c>
      <c r="AH234" s="104">
        <f t="shared" si="117"/>
        <v>132000</v>
      </c>
      <c r="AI234" s="104">
        <f t="shared" si="117"/>
        <v>663200</v>
      </c>
      <c r="AJ234" s="104">
        <f t="shared" si="117"/>
        <v>132000</v>
      </c>
      <c r="AK234" s="104">
        <f t="shared" si="117"/>
        <v>163200</v>
      </c>
      <c r="AL234" s="104">
        <f t="shared" si="117"/>
        <v>632000</v>
      </c>
      <c r="AM234" s="104">
        <f t="shared" si="117"/>
        <v>163200</v>
      </c>
      <c r="AN234" s="104">
        <f t="shared" si="117"/>
        <v>132000</v>
      </c>
      <c r="AO234" s="104">
        <f t="shared" si="117"/>
        <v>663200</v>
      </c>
      <c r="AP234" s="104">
        <f t="shared" si="117"/>
        <v>132000</v>
      </c>
      <c r="AQ234" s="104">
        <f t="shared" si="117"/>
        <v>163200</v>
      </c>
      <c r="AR234" s="104">
        <f t="shared" si="117"/>
        <v>0</v>
      </c>
      <c r="AS234" s="104">
        <f t="shared" si="117"/>
        <v>0</v>
      </c>
      <c r="AT234" s="104">
        <f t="shared" si="117"/>
        <v>0</v>
      </c>
    </row>
    <row r="235" spans="1:46" ht="14.2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row>
    <row r="236" spans="1:46" ht="15" customHeight="1" x14ac:dyDescent="0.25">
      <c r="A236" s="269" t="s">
        <v>27</v>
      </c>
      <c r="B236" s="268"/>
      <c r="C236" s="268"/>
      <c r="D236" s="268"/>
      <c r="E236" s="268"/>
      <c r="F236" s="268"/>
      <c r="G236" s="268"/>
      <c r="H236" s="268"/>
      <c r="I236" s="268"/>
      <c r="J236" s="268"/>
      <c r="K236" s="268"/>
      <c r="L236" s="28"/>
      <c r="M236" s="29"/>
      <c r="N236" s="29"/>
      <c r="O236" s="29"/>
      <c r="P236" s="30"/>
      <c r="Q236" s="30"/>
      <c r="R236" s="30"/>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row>
    <row r="237" spans="1:46" ht="15" customHeight="1" x14ac:dyDescent="0.25">
      <c r="A237" s="32"/>
      <c r="B237" s="33"/>
      <c r="C237" s="33"/>
      <c r="D237" s="33"/>
      <c r="E237" s="33"/>
      <c r="F237" s="33"/>
      <c r="G237" s="34"/>
      <c r="H237" s="33"/>
      <c r="I237" s="33"/>
      <c r="J237" s="33"/>
      <c r="K237" s="33"/>
      <c r="L237" s="33"/>
      <c r="M237" s="33"/>
      <c r="N237" s="33"/>
      <c r="O237" s="33"/>
      <c r="P237" s="35"/>
      <c r="Q237" s="35"/>
      <c r="R237" s="35"/>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row>
    <row r="238" spans="1:46" ht="15" customHeight="1" x14ac:dyDescent="0.25">
      <c r="A238" s="37"/>
      <c r="B238" s="38"/>
      <c r="C238" s="38"/>
      <c r="D238" s="38"/>
      <c r="E238" s="38"/>
      <c r="F238" s="38"/>
      <c r="G238" s="39"/>
      <c r="H238" s="38"/>
      <c r="I238" s="38"/>
      <c r="J238" s="40"/>
      <c r="K238" s="10"/>
      <c r="L238" s="10"/>
      <c r="M238" s="10"/>
      <c r="N238" s="10"/>
      <c r="O238" s="10"/>
      <c r="P238" s="6"/>
      <c r="Q238" s="6"/>
      <c r="R238" s="6"/>
    </row>
    <row r="239" spans="1:46" ht="15" customHeight="1" x14ac:dyDescent="0.25">
      <c r="A239" s="7" t="s">
        <v>28</v>
      </c>
      <c r="B239" s="139"/>
      <c r="C239" s="42"/>
      <c r="D239" s="42"/>
      <c r="E239" s="42"/>
      <c r="F239" s="42"/>
      <c r="G239" s="43"/>
      <c r="H239" s="42"/>
      <c r="I239" s="42"/>
      <c r="J239" s="9"/>
      <c r="K239" s="10"/>
      <c r="L239" s="10"/>
      <c r="M239" s="10"/>
      <c r="N239" s="10"/>
      <c r="O239" s="10"/>
      <c r="P239" s="6"/>
      <c r="Q239" s="6"/>
      <c r="R239" s="6"/>
    </row>
    <row r="240" spans="1:46" ht="14.25" customHeight="1" x14ac:dyDescent="0.25">
      <c r="A240" s="7" t="s">
        <v>30</v>
      </c>
      <c r="B240" s="139"/>
      <c r="C240" s="45"/>
      <c r="D240" s="45"/>
      <c r="E240" s="45"/>
      <c r="F240" s="46"/>
      <c r="G240" s="45"/>
      <c r="H240" s="46"/>
      <c r="I240" s="45"/>
      <c r="J240" s="47"/>
      <c r="K240" s="48"/>
    </row>
    <row r="241" spans="1:46" ht="14.25" customHeight="1" x14ac:dyDescent="0.25">
      <c r="A241" s="7"/>
      <c r="B241" s="156"/>
      <c r="C241" s="156"/>
      <c r="D241" s="157"/>
      <c r="E241" s="156"/>
      <c r="F241" s="156"/>
      <c r="G241" s="156"/>
      <c r="H241" s="156"/>
      <c r="I241" s="156"/>
      <c r="J241" s="49"/>
      <c r="K241" s="50"/>
    </row>
    <row r="242" spans="1:46" ht="78" customHeight="1" x14ac:dyDescent="0.25">
      <c r="A242" s="158" t="s">
        <v>32</v>
      </c>
      <c r="B242" s="276" t="s">
        <v>794</v>
      </c>
      <c r="C242" s="251"/>
      <c r="D242" s="251"/>
      <c r="E242" s="251"/>
      <c r="F242" s="251"/>
      <c r="G242" s="251"/>
      <c r="H242" s="251"/>
      <c r="I242" s="257"/>
      <c r="J242" s="159"/>
      <c r="L242" s="271" t="s">
        <v>33</v>
      </c>
      <c r="M242" s="272"/>
    </row>
    <row r="243" spans="1:46" ht="15.75" customHeight="1" x14ac:dyDescent="0.25">
      <c r="A243" s="53" t="s">
        <v>34</v>
      </c>
      <c r="B243" s="273" t="s">
        <v>795</v>
      </c>
      <c r="C243" s="274"/>
      <c r="D243" s="274"/>
      <c r="E243" s="274"/>
      <c r="F243" s="274"/>
      <c r="G243" s="274"/>
      <c r="H243" s="274"/>
      <c r="I243" s="274"/>
      <c r="J243" s="52"/>
      <c r="L243" s="54" t="s">
        <v>25</v>
      </c>
      <c r="M243" s="55" t="s">
        <v>26</v>
      </c>
    </row>
    <row r="244" spans="1:46" ht="15.75" customHeight="1" x14ac:dyDescent="0.25">
      <c r="A244" s="53" t="s">
        <v>35</v>
      </c>
      <c r="B244" s="277" t="s">
        <v>796</v>
      </c>
      <c r="C244" s="268"/>
      <c r="D244" s="268"/>
      <c r="E244" s="268"/>
      <c r="F244" s="268"/>
      <c r="G244" s="268"/>
      <c r="H244" s="268"/>
      <c r="I244" s="268"/>
      <c r="J244" s="52"/>
      <c r="L244" s="56">
        <f>$L$10</f>
        <v>0</v>
      </c>
      <c r="M244" s="57">
        <f t="array" ref="M244">NPV(L244,Q270:AT270)</f>
        <v>2656080</v>
      </c>
      <c r="O244" s="58"/>
    </row>
    <row r="245" spans="1:46" ht="15.75" customHeight="1" x14ac:dyDescent="0.25">
      <c r="A245" s="53" t="s">
        <v>36</v>
      </c>
      <c r="B245" s="265" t="s">
        <v>797</v>
      </c>
      <c r="C245" s="266"/>
      <c r="D245" s="266"/>
      <c r="E245" s="266"/>
      <c r="F245" s="266"/>
      <c r="G245" s="266"/>
      <c r="H245" s="266"/>
      <c r="I245" s="266"/>
      <c r="J245" s="52"/>
      <c r="L245" s="56">
        <f>$L$11</f>
        <v>0.03</v>
      </c>
      <c r="M245" s="57">
        <f t="array" ref="M245">NPV(L245,Q270:AT270)</f>
        <v>1804128.9252686421</v>
      </c>
    </row>
    <row r="246" spans="1:46" ht="14.25" customHeight="1" x14ac:dyDescent="0.25">
      <c r="A246" s="59"/>
      <c r="B246" s="60"/>
      <c r="C246" s="60"/>
      <c r="D246" s="60"/>
      <c r="E246" s="60"/>
      <c r="F246" s="61"/>
      <c r="G246" s="62"/>
      <c r="H246" s="63"/>
      <c r="I246" s="63"/>
      <c r="J246" s="64"/>
      <c r="L246" s="65">
        <f>$L$12</f>
        <v>7.0000000000000007E-2</v>
      </c>
      <c r="M246" s="66">
        <f t="array" ref="M246">NPV(L246,Q270:AT270)</f>
        <v>1181643.6915803673</v>
      </c>
    </row>
    <row r="247" spans="1:46" ht="14.25" customHeight="1" x14ac:dyDescent="0.25">
      <c r="A247" s="67"/>
      <c r="B247" s="48"/>
      <c r="C247" s="48"/>
      <c r="D247" s="48"/>
      <c r="E247" s="48"/>
      <c r="F247" s="50"/>
      <c r="G247" s="68"/>
    </row>
    <row r="248" spans="1:46" ht="14.25" customHeight="1" x14ac:dyDescent="0.25">
      <c r="A248" s="67"/>
      <c r="B248" s="48"/>
      <c r="C248" s="48"/>
      <c r="D248" s="48"/>
      <c r="E248" s="48"/>
      <c r="F248" s="50"/>
      <c r="G248" s="68"/>
      <c r="H248" s="69"/>
      <c r="I248" s="70"/>
      <c r="J248" s="71"/>
      <c r="K248" s="71"/>
    </row>
    <row r="249" spans="1:46" ht="15.75" customHeight="1" x14ac:dyDescent="0.25">
      <c r="A249" s="72" t="s">
        <v>37</v>
      </c>
      <c r="B249" s="160">
        <v>1</v>
      </c>
      <c r="C249" s="161"/>
      <c r="D249" s="74"/>
      <c r="E249" s="74"/>
      <c r="F249" s="75"/>
      <c r="H249" s="69"/>
      <c r="I249" s="70"/>
      <c r="J249" s="71"/>
      <c r="K249" s="71"/>
    </row>
    <row r="250" spans="1:46" ht="15" customHeight="1" x14ac:dyDescent="0.25">
      <c r="A250" s="76" t="s">
        <v>39</v>
      </c>
      <c r="B250" s="162">
        <v>0.6</v>
      </c>
      <c r="C250" s="163"/>
      <c r="D250" s="44"/>
      <c r="E250" s="44"/>
      <c r="F250" s="78"/>
      <c r="H250" s="69"/>
      <c r="I250" s="79"/>
      <c r="J250" s="58"/>
      <c r="K250" s="58"/>
      <c r="L250" s="80"/>
      <c r="M250" s="80"/>
      <c r="N250" s="80"/>
      <c r="O250" s="80"/>
    </row>
    <row r="251" spans="1:46" ht="14.25" customHeight="1" x14ac:dyDescent="0.25">
      <c r="A251" s="81" t="s">
        <v>41</v>
      </c>
      <c r="B251" s="82">
        <f>B249*B250</f>
        <v>0.6</v>
      </c>
      <c r="C251" s="83"/>
      <c r="D251" s="84"/>
      <c r="E251" s="84"/>
      <c r="F251" s="64"/>
      <c r="H251" s="69"/>
      <c r="I251" s="85"/>
      <c r="J251" s="86"/>
      <c r="K251" s="86"/>
    </row>
    <row r="252" spans="1:46" ht="14.25" customHeight="1" x14ac:dyDescent="0.25">
      <c r="C252" s="130"/>
      <c r="H252" s="69"/>
      <c r="I252" s="85"/>
      <c r="J252" s="86"/>
      <c r="K252" s="86"/>
      <c r="L252" s="87"/>
      <c r="P252" s="88" t="s">
        <v>42</v>
      </c>
    </row>
    <row r="253" spans="1:46" ht="14.25" customHeight="1" x14ac:dyDescent="0.25">
      <c r="C253" s="33"/>
      <c r="D253" s="89"/>
      <c r="E253" s="89"/>
      <c r="L253" s="87"/>
      <c r="P253" s="88"/>
      <c r="Q253" s="267" t="s">
        <v>43</v>
      </c>
      <c r="R253" s="268"/>
      <c r="S253" s="268"/>
      <c r="T253" s="268"/>
      <c r="U253" s="268"/>
      <c r="V253" s="268"/>
      <c r="W253" s="268"/>
      <c r="X253" s="268"/>
      <c r="Y253" s="268"/>
      <c r="Z253" s="268"/>
      <c r="AA253" s="268"/>
      <c r="AB253" s="268"/>
      <c r="AC253" s="268"/>
      <c r="AD253" s="268"/>
      <c r="AE253" s="268"/>
      <c r="AF253" s="268"/>
      <c r="AG253" s="268"/>
      <c r="AH253" s="268"/>
      <c r="AI253" s="268"/>
      <c r="AJ253" s="268"/>
      <c r="AK253" s="268"/>
      <c r="AL253" s="268"/>
      <c r="AM253" s="268"/>
      <c r="AN253" s="268"/>
      <c r="AO253" s="268"/>
      <c r="AP253" s="268"/>
      <c r="AQ253" s="268"/>
      <c r="AR253" s="268"/>
      <c r="AS253" s="268"/>
      <c r="AT253" s="268"/>
    </row>
    <row r="254" spans="1:46" ht="14.25" customHeight="1" x14ac:dyDescent="0.25">
      <c r="A254" s="90" t="s">
        <v>44</v>
      </c>
      <c r="B254" s="91" t="s">
        <v>45</v>
      </c>
      <c r="C254" s="91" t="s">
        <v>16</v>
      </c>
      <c r="D254" s="92" t="s">
        <v>17</v>
      </c>
      <c r="E254" s="92" t="s">
        <v>46</v>
      </c>
      <c r="F254" s="91" t="s">
        <v>47</v>
      </c>
      <c r="G254" s="91" t="s">
        <v>48</v>
      </c>
      <c r="H254" s="93" t="s">
        <v>18</v>
      </c>
      <c r="I254" s="92" t="s">
        <v>19</v>
      </c>
      <c r="J254" s="92" t="s">
        <v>49</v>
      </c>
      <c r="K254" s="92" t="s">
        <v>50</v>
      </c>
      <c r="L254" s="259" t="s">
        <v>20</v>
      </c>
      <c r="M254" s="260"/>
      <c r="N254" s="261"/>
      <c r="Q254" s="94">
        <v>1</v>
      </c>
      <c r="R254" s="94">
        <v>2</v>
      </c>
      <c r="S254" s="94">
        <v>3</v>
      </c>
      <c r="T254" s="94">
        <v>4</v>
      </c>
      <c r="U254" s="94">
        <v>5</v>
      </c>
      <c r="V254" s="94">
        <v>6</v>
      </c>
      <c r="W254" s="94">
        <v>7</v>
      </c>
      <c r="X254" s="94">
        <v>8</v>
      </c>
      <c r="Y254" s="94">
        <v>9</v>
      </c>
      <c r="Z254" s="94">
        <v>10</v>
      </c>
      <c r="AA254" s="94">
        <v>11</v>
      </c>
      <c r="AB254" s="94">
        <v>12</v>
      </c>
      <c r="AC254" s="94">
        <v>13</v>
      </c>
      <c r="AD254" s="94">
        <v>14</v>
      </c>
      <c r="AE254" s="94">
        <v>15</v>
      </c>
      <c r="AF254" s="94">
        <v>16</v>
      </c>
      <c r="AG254" s="94">
        <v>17</v>
      </c>
      <c r="AH254" s="94">
        <v>18</v>
      </c>
      <c r="AI254" s="94">
        <v>19</v>
      </c>
      <c r="AJ254" s="94">
        <v>20</v>
      </c>
      <c r="AK254" s="94">
        <v>21</v>
      </c>
      <c r="AL254" s="94">
        <v>22</v>
      </c>
      <c r="AM254" s="94">
        <v>23</v>
      </c>
      <c r="AN254" s="94">
        <v>24</v>
      </c>
      <c r="AO254" s="94">
        <v>25</v>
      </c>
      <c r="AP254" s="94">
        <v>26</v>
      </c>
      <c r="AQ254" s="94">
        <v>27</v>
      </c>
      <c r="AR254" s="94">
        <v>28</v>
      </c>
      <c r="AS254" s="94">
        <v>29</v>
      </c>
      <c r="AT254" s="94">
        <v>30</v>
      </c>
    </row>
    <row r="255" spans="1:46" x14ac:dyDescent="0.25">
      <c r="A255" s="145" t="s">
        <v>0</v>
      </c>
      <c r="B255" s="146" t="s">
        <v>798</v>
      </c>
      <c r="C255" s="170" t="s">
        <v>799</v>
      </c>
      <c r="D255" s="148">
        <v>1.5</v>
      </c>
      <c r="E255" s="149">
        <v>45000</v>
      </c>
      <c r="F255" s="150"/>
      <c r="G255" s="150"/>
      <c r="H255" s="111">
        <f>(D255*E255)*1.2</f>
        <v>81000</v>
      </c>
      <c r="I255" s="151">
        <v>1</v>
      </c>
      <c r="J255" s="165">
        <v>27</v>
      </c>
      <c r="K255" s="151">
        <v>1</v>
      </c>
      <c r="L255" s="262" t="s">
        <v>800</v>
      </c>
      <c r="M255" s="263"/>
      <c r="N255" s="264"/>
      <c r="P255" s="248" t="s">
        <v>51</v>
      </c>
      <c r="Q255" s="103">
        <f t="shared" ref="Q255:AT255" si="118">IF(Q$32&lt;$I255,0,IF(Q$32=$I255,$H255,IF(Q$32&gt;((($J255-1)*$K255)+$I255),0,IF(ROUND((Q$32-$I255)/$K255,0)=ROUND((Q$32-$I255)/$K255,1),$H255,0))))</f>
        <v>81000</v>
      </c>
      <c r="R255" s="103">
        <f t="shared" si="118"/>
        <v>81000</v>
      </c>
      <c r="S255" s="103">
        <f t="shared" si="118"/>
        <v>81000</v>
      </c>
      <c r="T255" s="103">
        <f t="shared" si="118"/>
        <v>81000</v>
      </c>
      <c r="U255" s="103">
        <f t="shared" si="118"/>
        <v>81000</v>
      </c>
      <c r="V255" s="103">
        <f t="shared" si="118"/>
        <v>81000</v>
      </c>
      <c r="W255" s="103">
        <f t="shared" si="118"/>
        <v>81000</v>
      </c>
      <c r="X255" s="103">
        <f t="shared" si="118"/>
        <v>81000</v>
      </c>
      <c r="Y255" s="103">
        <f t="shared" si="118"/>
        <v>81000</v>
      </c>
      <c r="Z255" s="103">
        <f t="shared" si="118"/>
        <v>81000</v>
      </c>
      <c r="AA255" s="103">
        <f t="shared" si="118"/>
        <v>81000</v>
      </c>
      <c r="AB255" s="103">
        <f t="shared" si="118"/>
        <v>81000</v>
      </c>
      <c r="AC255" s="103">
        <f t="shared" si="118"/>
        <v>81000</v>
      </c>
      <c r="AD255" s="103">
        <f t="shared" si="118"/>
        <v>81000</v>
      </c>
      <c r="AE255" s="103">
        <f t="shared" si="118"/>
        <v>81000</v>
      </c>
      <c r="AF255" s="103">
        <f t="shared" si="118"/>
        <v>81000</v>
      </c>
      <c r="AG255" s="103">
        <f t="shared" si="118"/>
        <v>81000</v>
      </c>
      <c r="AH255" s="103">
        <f t="shared" si="118"/>
        <v>81000</v>
      </c>
      <c r="AI255" s="103">
        <f t="shared" si="118"/>
        <v>81000</v>
      </c>
      <c r="AJ255" s="103">
        <f t="shared" si="118"/>
        <v>81000</v>
      </c>
      <c r="AK255" s="103">
        <f t="shared" si="118"/>
        <v>81000</v>
      </c>
      <c r="AL255" s="103">
        <f t="shared" si="118"/>
        <v>81000</v>
      </c>
      <c r="AM255" s="103">
        <f t="shared" si="118"/>
        <v>81000</v>
      </c>
      <c r="AN255" s="103">
        <f t="shared" si="118"/>
        <v>81000</v>
      </c>
      <c r="AO255" s="103">
        <f t="shared" si="118"/>
        <v>81000</v>
      </c>
      <c r="AP255" s="103">
        <f t="shared" si="118"/>
        <v>81000</v>
      </c>
      <c r="AQ255" s="103">
        <f t="shared" si="118"/>
        <v>81000</v>
      </c>
      <c r="AR255" s="103">
        <f t="shared" si="118"/>
        <v>0</v>
      </c>
      <c r="AS255" s="104">
        <f t="shared" si="118"/>
        <v>0</v>
      </c>
      <c r="AT255" s="104">
        <f t="shared" si="118"/>
        <v>0</v>
      </c>
    </row>
    <row r="256" spans="1:46" ht="30" customHeight="1" x14ac:dyDescent="0.25">
      <c r="A256" s="145" t="s">
        <v>394</v>
      </c>
      <c r="B256" s="146" t="s">
        <v>801</v>
      </c>
      <c r="C256" s="170" t="s">
        <v>802</v>
      </c>
      <c r="D256" s="148">
        <v>3000</v>
      </c>
      <c r="E256" s="149">
        <v>3</v>
      </c>
      <c r="F256" s="152">
        <v>2</v>
      </c>
      <c r="G256" s="152">
        <v>5</v>
      </c>
      <c r="H256" s="111">
        <f t="shared" ref="H256:H259" si="119">D256*E256</f>
        <v>9000</v>
      </c>
      <c r="I256" s="151">
        <v>1</v>
      </c>
      <c r="J256" s="165">
        <v>27</v>
      </c>
      <c r="K256" s="151">
        <v>1</v>
      </c>
      <c r="L256" s="256" t="s">
        <v>803</v>
      </c>
      <c r="M256" s="251"/>
      <c r="N256" s="257"/>
      <c r="P256" s="249"/>
      <c r="Q256" s="103">
        <f t="shared" ref="Q256:AT256" si="120">IF(Q$32&lt;$I256,0,IF(Q$32=$I256,$H256,IF(Q$32&gt;((($J256-1)*$K256)+$I256),0,IF(ROUND((Q$32-$I256)/$K256,0)=ROUND((Q$32-$I256)/$K256,1),$H256,0))))</f>
        <v>9000</v>
      </c>
      <c r="R256" s="103">
        <f t="shared" si="120"/>
        <v>9000</v>
      </c>
      <c r="S256" s="103">
        <f t="shared" si="120"/>
        <v>9000</v>
      </c>
      <c r="T256" s="103">
        <f t="shared" si="120"/>
        <v>9000</v>
      </c>
      <c r="U256" s="103">
        <f t="shared" si="120"/>
        <v>9000</v>
      </c>
      <c r="V256" s="103">
        <f t="shared" si="120"/>
        <v>9000</v>
      </c>
      <c r="W256" s="103">
        <f t="shared" si="120"/>
        <v>9000</v>
      </c>
      <c r="X256" s="103">
        <f t="shared" si="120"/>
        <v>9000</v>
      </c>
      <c r="Y256" s="103">
        <f t="shared" si="120"/>
        <v>9000</v>
      </c>
      <c r="Z256" s="103">
        <f t="shared" si="120"/>
        <v>9000</v>
      </c>
      <c r="AA256" s="103">
        <f t="shared" si="120"/>
        <v>9000</v>
      </c>
      <c r="AB256" s="103">
        <f t="shared" si="120"/>
        <v>9000</v>
      </c>
      <c r="AC256" s="103">
        <f t="shared" si="120"/>
        <v>9000</v>
      </c>
      <c r="AD256" s="103">
        <f t="shared" si="120"/>
        <v>9000</v>
      </c>
      <c r="AE256" s="103">
        <f t="shared" si="120"/>
        <v>9000</v>
      </c>
      <c r="AF256" s="103">
        <f t="shared" si="120"/>
        <v>9000</v>
      </c>
      <c r="AG256" s="103">
        <f t="shared" si="120"/>
        <v>9000</v>
      </c>
      <c r="AH256" s="103">
        <f t="shared" si="120"/>
        <v>9000</v>
      </c>
      <c r="AI256" s="103">
        <f t="shared" si="120"/>
        <v>9000</v>
      </c>
      <c r="AJ256" s="103">
        <f t="shared" si="120"/>
        <v>9000</v>
      </c>
      <c r="AK256" s="103">
        <f t="shared" si="120"/>
        <v>9000</v>
      </c>
      <c r="AL256" s="103">
        <f t="shared" si="120"/>
        <v>9000</v>
      </c>
      <c r="AM256" s="103">
        <f t="shared" si="120"/>
        <v>9000</v>
      </c>
      <c r="AN256" s="103">
        <f t="shared" si="120"/>
        <v>9000</v>
      </c>
      <c r="AO256" s="103">
        <f t="shared" si="120"/>
        <v>9000</v>
      </c>
      <c r="AP256" s="103">
        <f t="shared" si="120"/>
        <v>9000</v>
      </c>
      <c r="AQ256" s="103">
        <f t="shared" si="120"/>
        <v>9000</v>
      </c>
      <c r="AR256" s="103">
        <f t="shared" si="120"/>
        <v>0</v>
      </c>
      <c r="AS256" s="104">
        <f t="shared" si="120"/>
        <v>0</v>
      </c>
      <c r="AT256" s="104">
        <f t="shared" si="120"/>
        <v>0</v>
      </c>
    </row>
    <row r="257" spans="1:46" x14ac:dyDescent="0.25">
      <c r="A257" s="145" t="s">
        <v>804</v>
      </c>
      <c r="B257" s="146" t="s">
        <v>805</v>
      </c>
      <c r="C257" s="170"/>
      <c r="D257" s="148">
        <v>1</v>
      </c>
      <c r="E257" s="149">
        <v>5000</v>
      </c>
      <c r="F257" s="150"/>
      <c r="G257" s="150"/>
      <c r="H257" s="111">
        <f t="shared" si="119"/>
        <v>5000</v>
      </c>
      <c r="I257" s="151">
        <v>1</v>
      </c>
      <c r="J257" s="151">
        <v>6</v>
      </c>
      <c r="K257" s="151">
        <v>5</v>
      </c>
      <c r="L257" s="256" t="s">
        <v>806</v>
      </c>
      <c r="M257" s="251"/>
      <c r="N257" s="257"/>
      <c r="P257" s="249"/>
      <c r="Q257" s="103">
        <f t="shared" ref="Q257:AT257" si="121">IF(Q$32&lt;$I257,0,IF(Q$32=$I257,$H257,IF(Q$32&gt;((($J257-1)*$K257)+$I257),0,IF(ROUND((Q$32-$I257)/$K257,0)=ROUND((Q$32-$I257)/$K257,1),$H257,0))))</f>
        <v>5000</v>
      </c>
      <c r="R257" s="103">
        <f t="shared" si="121"/>
        <v>0</v>
      </c>
      <c r="S257" s="103">
        <f t="shared" si="121"/>
        <v>0</v>
      </c>
      <c r="T257" s="104">
        <f t="shared" si="121"/>
        <v>0</v>
      </c>
      <c r="U257" s="104">
        <f t="shared" si="121"/>
        <v>0</v>
      </c>
      <c r="V257" s="103">
        <f t="shared" si="121"/>
        <v>5000</v>
      </c>
      <c r="W257" s="104">
        <f t="shared" si="121"/>
        <v>0</v>
      </c>
      <c r="X257" s="104">
        <f t="shared" si="121"/>
        <v>0</v>
      </c>
      <c r="Y257" s="104">
        <f t="shared" si="121"/>
        <v>0</v>
      </c>
      <c r="Z257" s="104">
        <f t="shared" si="121"/>
        <v>0</v>
      </c>
      <c r="AA257" s="103">
        <f t="shared" si="121"/>
        <v>5000</v>
      </c>
      <c r="AB257" s="104">
        <f t="shared" si="121"/>
        <v>0</v>
      </c>
      <c r="AC257" s="104">
        <f t="shared" si="121"/>
        <v>0</v>
      </c>
      <c r="AD257" s="104">
        <f t="shared" si="121"/>
        <v>0</v>
      </c>
      <c r="AE257" s="104">
        <f t="shared" si="121"/>
        <v>0</v>
      </c>
      <c r="AF257" s="103">
        <f t="shared" si="121"/>
        <v>5000</v>
      </c>
      <c r="AG257" s="104">
        <f t="shared" si="121"/>
        <v>0</v>
      </c>
      <c r="AH257" s="104">
        <f t="shared" si="121"/>
        <v>0</v>
      </c>
      <c r="AI257" s="104">
        <f t="shared" si="121"/>
        <v>0</v>
      </c>
      <c r="AJ257" s="104">
        <f t="shared" si="121"/>
        <v>0</v>
      </c>
      <c r="AK257" s="103">
        <f t="shared" si="121"/>
        <v>5000</v>
      </c>
      <c r="AL257" s="104">
        <f t="shared" si="121"/>
        <v>0</v>
      </c>
      <c r="AM257" s="104">
        <f t="shared" si="121"/>
        <v>0</v>
      </c>
      <c r="AN257" s="104">
        <f t="shared" si="121"/>
        <v>0</v>
      </c>
      <c r="AO257" s="104">
        <f t="shared" si="121"/>
        <v>0</v>
      </c>
      <c r="AP257" s="103">
        <f t="shared" si="121"/>
        <v>5000</v>
      </c>
      <c r="AQ257" s="104">
        <f t="shared" si="121"/>
        <v>0</v>
      </c>
      <c r="AR257" s="104">
        <f t="shared" si="121"/>
        <v>0</v>
      </c>
      <c r="AS257" s="104">
        <f t="shared" si="121"/>
        <v>0</v>
      </c>
      <c r="AT257" s="104">
        <f t="shared" si="121"/>
        <v>0</v>
      </c>
    </row>
    <row r="258" spans="1:46" x14ac:dyDescent="0.25">
      <c r="A258" s="145" t="s">
        <v>394</v>
      </c>
      <c r="B258" s="146" t="s">
        <v>757</v>
      </c>
      <c r="C258" s="170"/>
      <c r="D258" s="148">
        <v>1</v>
      </c>
      <c r="E258" s="155">
        <v>10000</v>
      </c>
      <c r="F258" s="150"/>
      <c r="G258" s="150"/>
      <c r="H258" s="111">
        <f t="shared" si="119"/>
        <v>10000</v>
      </c>
      <c r="I258" s="151">
        <v>1</v>
      </c>
      <c r="J258" s="151">
        <v>6</v>
      </c>
      <c r="K258" s="151">
        <v>5</v>
      </c>
      <c r="L258" s="256" t="s">
        <v>807</v>
      </c>
      <c r="M258" s="251"/>
      <c r="N258" s="257"/>
      <c r="P258" s="249"/>
      <c r="Q258" s="103">
        <f t="shared" ref="Q258:AT258" si="122">IF(Q$32&lt;$I258,0,IF(Q$32=$I258,$H258,IF(Q$32&gt;((($J258-1)*$K258)+$I258),0,IF(ROUND((Q$32-$I258)/$K258,0)=ROUND((Q$32-$I258)/$K258,1),$H258,0))))</f>
        <v>10000</v>
      </c>
      <c r="R258" s="103">
        <f t="shared" si="122"/>
        <v>0</v>
      </c>
      <c r="S258" s="104">
        <f t="shared" si="122"/>
        <v>0</v>
      </c>
      <c r="T258" s="104">
        <f t="shared" si="122"/>
        <v>0</v>
      </c>
      <c r="U258" s="104">
        <f t="shared" si="122"/>
        <v>0</v>
      </c>
      <c r="V258" s="103">
        <f t="shared" si="122"/>
        <v>10000</v>
      </c>
      <c r="W258" s="104">
        <f t="shared" si="122"/>
        <v>0</v>
      </c>
      <c r="X258" s="104">
        <f t="shared" si="122"/>
        <v>0</v>
      </c>
      <c r="Y258" s="104">
        <f t="shared" si="122"/>
        <v>0</v>
      </c>
      <c r="Z258" s="104">
        <f t="shared" si="122"/>
        <v>0</v>
      </c>
      <c r="AA258" s="103">
        <f t="shared" si="122"/>
        <v>10000</v>
      </c>
      <c r="AB258" s="104">
        <f t="shared" si="122"/>
        <v>0</v>
      </c>
      <c r="AC258" s="104">
        <f t="shared" si="122"/>
        <v>0</v>
      </c>
      <c r="AD258" s="104">
        <f t="shared" si="122"/>
        <v>0</v>
      </c>
      <c r="AE258" s="104">
        <f t="shared" si="122"/>
        <v>0</v>
      </c>
      <c r="AF258" s="103">
        <f t="shared" si="122"/>
        <v>10000</v>
      </c>
      <c r="AG258" s="104">
        <f t="shared" si="122"/>
        <v>0</v>
      </c>
      <c r="AH258" s="104">
        <f t="shared" si="122"/>
        <v>0</v>
      </c>
      <c r="AI258" s="104">
        <f t="shared" si="122"/>
        <v>0</v>
      </c>
      <c r="AJ258" s="104">
        <f t="shared" si="122"/>
        <v>0</v>
      </c>
      <c r="AK258" s="103">
        <f t="shared" si="122"/>
        <v>10000</v>
      </c>
      <c r="AL258" s="104">
        <f t="shared" si="122"/>
        <v>0</v>
      </c>
      <c r="AM258" s="104">
        <f t="shared" si="122"/>
        <v>0</v>
      </c>
      <c r="AN258" s="104">
        <f t="shared" si="122"/>
        <v>0</v>
      </c>
      <c r="AO258" s="104">
        <f t="shared" si="122"/>
        <v>0</v>
      </c>
      <c r="AP258" s="103">
        <f t="shared" si="122"/>
        <v>10000</v>
      </c>
      <c r="AQ258" s="104">
        <f t="shared" si="122"/>
        <v>0</v>
      </c>
      <c r="AR258" s="104">
        <f t="shared" si="122"/>
        <v>0</v>
      </c>
      <c r="AS258" s="104">
        <f t="shared" si="122"/>
        <v>0</v>
      </c>
      <c r="AT258" s="104">
        <f t="shared" si="122"/>
        <v>0</v>
      </c>
    </row>
    <row r="259" spans="1:46" x14ac:dyDescent="0.25">
      <c r="A259" s="145" t="s">
        <v>394</v>
      </c>
      <c r="B259" s="146" t="s">
        <v>808</v>
      </c>
      <c r="C259" s="170" t="s">
        <v>15</v>
      </c>
      <c r="D259" s="148">
        <v>9000</v>
      </c>
      <c r="E259" s="155">
        <v>0.56000000000000005</v>
      </c>
      <c r="F259" s="150"/>
      <c r="G259" s="150"/>
      <c r="H259" s="111">
        <f t="shared" si="119"/>
        <v>5040.0000000000009</v>
      </c>
      <c r="I259" s="151">
        <v>1</v>
      </c>
      <c r="J259" s="165">
        <v>27</v>
      </c>
      <c r="K259" s="151">
        <v>1</v>
      </c>
      <c r="L259" s="256" t="s">
        <v>809</v>
      </c>
      <c r="M259" s="251"/>
      <c r="N259" s="257"/>
      <c r="P259" s="249"/>
      <c r="Q259" s="103">
        <f t="shared" ref="Q259:AT259" si="123">IF(Q$32&lt;$I259,0,IF(Q$32=$I259,$H259,IF(Q$32&gt;((($J259-1)*$K259)+$I259),0,IF(ROUND((Q$32-$I259)/$K259,0)=ROUND((Q$32-$I259)/$K259,1),$H259,0))))</f>
        <v>5040.0000000000009</v>
      </c>
      <c r="R259" s="103">
        <f t="shared" si="123"/>
        <v>5040.0000000000009</v>
      </c>
      <c r="S259" s="103">
        <f t="shared" si="123"/>
        <v>5040.0000000000009</v>
      </c>
      <c r="T259" s="103">
        <f t="shared" si="123"/>
        <v>5040.0000000000009</v>
      </c>
      <c r="U259" s="103">
        <f t="shared" si="123"/>
        <v>5040.0000000000009</v>
      </c>
      <c r="V259" s="103">
        <f t="shared" si="123"/>
        <v>5040.0000000000009</v>
      </c>
      <c r="W259" s="103">
        <f t="shared" si="123"/>
        <v>5040.0000000000009</v>
      </c>
      <c r="X259" s="103">
        <f t="shared" si="123"/>
        <v>5040.0000000000009</v>
      </c>
      <c r="Y259" s="103">
        <f t="shared" si="123"/>
        <v>5040.0000000000009</v>
      </c>
      <c r="Z259" s="103">
        <f t="shared" si="123"/>
        <v>5040.0000000000009</v>
      </c>
      <c r="AA259" s="103">
        <f t="shared" si="123"/>
        <v>5040.0000000000009</v>
      </c>
      <c r="AB259" s="103">
        <f t="shared" si="123"/>
        <v>5040.0000000000009</v>
      </c>
      <c r="AC259" s="103">
        <f t="shared" si="123"/>
        <v>5040.0000000000009</v>
      </c>
      <c r="AD259" s="103">
        <f t="shared" si="123"/>
        <v>5040.0000000000009</v>
      </c>
      <c r="AE259" s="103">
        <f t="shared" si="123"/>
        <v>5040.0000000000009</v>
      </c>
      <c r="AF259" s="103">
        <f t="shared" si="123"/>
        <v>5040.0000000000009</v>
      </c>
      <c r="AG259" s="103">
        <f t="shared" si="123"/>
        <v>5040.0000000000009</v>
      </c>
      <c r="AH259" s="103">
        <f t="shared" si="123"/>
        <v>5040.0000000000009</v>
      </c>
      <c r="AI259" s="103">
        <f t="shared" si="123"/>
        <v>5040.0000000000009</v>
      </c>
      <c r="AJ259" s="103">
        <f t="shared" si="123"/>
        <v>5040.0000000000009</v>
      </c>
      <c r="AK259" s="103">
        <f t="shared" si="123"/>
        <v>5040.0000000000009</v>
      </c>
      <c r="AL259" s="103">
        <f t="shared" si="123"/>
        <v>5040.0000000000009</v>
      </c>
      <c r="AM259" s="103">
        <f t="shared" si="123"/>
        <v>5040.0000000000009</v>
      </c>
      <c r="AN259" s="103">
        <f t="shared" si="123"/>
        <v>5040.0000000000009</v>
      </c>
      <c r="AO259" s="103">
        <f t="shared" si="123"/>
        <v>5040.0000000000009</v>
      </c>
      <c r="AP259" s="103">
        <f t="shared" si="123"/>
        <v>5040.0000000000009</v>
      </c>
      <c r="AQ259" s="103">
        <f t="shared" si="123"/>
        <v>5040.0000000000009</v>
      </c>
      <c r="AR259" s="103">
        <f t="shared" si="123"/>
        <v>0</v>
      </c>
      <c r="AS259" s="104">
        <f t="shared" si="123"/>
        <v>0</v>
      </c>
      <c r="AT259" s="104">
        <f t="shared" si="123"/>
        <v>0</v>
      </c>
    </row>
    <row r="260" spans="1:46" ht="30" hidden="1" customHeight="1" x14ac:dyDescent="0.25">
      <c r="A260" s="166"/>
      <c r="B260" s="146"/>
      <c r="C260" s="170"/>
      <c r="D260" s="148"/>
      <c r="E260" s="154"/>
      <c r="F260" s="150"/>
      <c r="G260" s="150"/>
      <c r="H260" s="111"/>
      <c r="I260" s="151"/>
      <c r="J260" s="151"/>
      <c r="K260" s="151"/>
      <c r="L260" s="326"/>
      <c r="M260" s="251"/>
      <c r="N260" s="257"/>
      <c r="P260" s="249"/>
      <c r="Q260" s="104">
        <f t="shared" ref="Q260:AT260" si="124">IF(Q$32&lt;$I260,0,IF(Q$32=$I260,$H260,IF(Q$32&gt;((($J260-1)*$K260)+$I260),0,IF(ROUND((Q$32-$I260)/$K260,0)=ROUND((Q$32-$I260)/$K260,1),$H260,0))))</f>
        <v>0</v>
      </c>
      <c r="R260" s="104">
        <f t="shared" si="124"/>
        <v>0</v>
      </c>
      <c r="S260" s="103">
        <f t="shared" si="124"/>
        <v>0</v>
      </c>
      <c r="T260" s="103">
        <f t="shared" si="124"/>
        <v>0</v>
      </c>
      <c r="U260" s="103">
        <f t="shared" si="124"/>
        <v>0</v>
      </c>
      <c r="V260" s="103">
        <f t="shared" si="124"/>
        <v>0</v>
      </c>
      <c r="W260" s="103">
        <f t="shared" si="124"/>
        <v>0</v>
      </c>
      <c r="X260" s="103">
        <f t="shared" si="124"/>
        <v>0</v>
      </c>
      <c r="Y260" s="103">
        <f t="shared" si="124"/>
        <v>0</v>
      </c>
      <c r="Z260" s="103">
        <f t="shared" si="124"/>
        <v>0</v>
      </c>
      <c r="AA260" s="103">
        <f t="shared" si="124"/>
        <v>0</v>
      </c>
      <c r="AB260" s="103">
        <f t="shared" si="124"/>
        <v>0</v>
      </c>
      <c r="AC260" s="103">
        <f t="shared" si="124"/>
        <v>0</v>
      </c>
      <c r="AD260" s="103">
        <f t="shared" si="124"/>
        <v>0</v>
      </c>
      <c r="AE260" s="103">
        <f t="shared" si="124"/>
        <v>0</v>
      </c>
      <c r="AF260" s="103">
        <f t="shared" si="124"/>
        <v>0</v>
      </c>
      <c r="AG260" s="103">
        <f t="shared" si="124"/>
        <v>0</v>
      </c>
      <c r="AH260" s="103">
        <f t="shared" si="124"/>
        <v>0</v>
      </c>
      <c r="AI260" s="103">
        <f t="shared" si="124"/>
        <v>0</v>
      </c>
      <c r="AJ260" s="103">
        <f t="shared" si="124"/>
        <v>0</v>
      </c>
      <c r="AK260" s="103">
        <f t="shared" si="124"/>
        <v>0</v>
      </c>
      <c r="AL260" s="103">
        <f t="shared" si="124"/>
        <v>0</v>
      </c>
      <c r="AM260" s="103">
        <f t="shared" si="124"/>
        <v>0</v>
      </c>
      <c r="AN260" s="103">
        <f t="shared" si="124"/>
        <v>0</v>
      </c>
      <c r="AO260" s="103">
        <f t="shared" si="124"/>
        <v>0</v>
      </c>
      <c r="AP260" s="103">
        <f t="shared" si="124"/>
        <v>0</v>
      </c>
      <c r="AQ260" s="103">
        <f t="shared" si="124"/>
        <v>0</v>
      </c>
      <c r="AR260" s="103">
        <f t="shared" si="124"/>
        <v>0</v>
      </c>
      <c r="AS260" s="104">
        <f t="shared" si="124"/>
        <v>0</v>
      </c>
      <c r="AT260" s="104">
        <f t="shared" si="124"/>
        <v>0</v>
      </c>
    </row>
    <row r="261" spans="1:46" ht="30" hidden="1" customHeight="1" x14ac:dyDescent="0.25">
      <c r="A261" s="145"/>
      <c r="B261" s="146"/>
      <c r="C261" s="170"/>
      <c r="D261" s="148"/>
      <c r="E261" s="167"/>
      <c r="F261" s="150"/>
      <c r="G261" s="150"/>
      <c r="H261" s="153"/>
      <c r="I261" s="151"/>
      <c r="J261" s="151"/>
      <c r="K261" s="151"/>
      <c r="L261" s="326"/>
      <c r="M261" s="251"/>
      <c r="N261" s="257"/>
      <c r="P261" s="249"/>
      <c r="Q261" s="104">
        <f t="shared" ref="Q261:AT261" si="125">IF(Q$32&lt;$I261,0,IF(Q$32=$I261,$H261,IF(Q$32&gt;((($J261-1)*$K261)+$I261),0,IF(ROUND((Q$32-$I261)/$K261,0)=ROUND((Q$32-$I261)/$K261,1),$H261,0))))</f>
        <v>0</v>
      </c>
      <c r="R261" s="104">
        <f t="shared" si="125"/>
        <v>0</v>
      </c>
      <c r="S261" s="103">
        <f t="shared" si="125"/>
        <v>0</v>
      </c>
      <c r="T261" s="103">
        <f t="shared" si="125"/>
        <v>0</v>
      </c>
      <c r="U261" s="103">
        <f t="shared" si="125"/>
        <v>0</v>
      </c>
      <c r="V261" s="103">
        <f t="shared" si="125"/>
        <v>0</v>
      </c>
      <c r="W261" s="103">
        <f t="shared" si="125"/>
        <v>0</v>
      </c>
      <c r="X261" s="103">
        <f t="shared" si="125"/>
        <v>0</v>
      </c>
      <c r="Y261" s="103">
        <f t="shared" si="125"/>
        <v>0</v>
      </c>
      <c r="Z261" s="103">
        <f t="shared" si="125"/>
        <v>0</v>
      </c>
      <c r="AA261" s="103">
        <f t="shared" si="125"/>
        <v>0</v>
      </c>
      <c r="AB261" s="103">
        <f t="shared" si="125"/>
        <v>0</v>
      </c>
      <c r="AC261" s="103">
        <f t="shared" si="125"/>
        <v>0</v>
      </c>
      <c r="AD261" s="103">
        <f t="shared" si="125"/>
        <v>0</v>
      </c>
      <c r="AE261" s="103">
        <f t="shared" si="125"/>
        <v>0</v>
      </c>
      <c r="AF261" s="103">
        <f t="shared" si="125"/>
        <v>0</v>
      </c>
      <c r="AG261" s="103">
        <f t="shared" si="125"/>
        <v>0</v>
      </c>
      <c r="AH261" s="103">
        <f t="shared" si="125"/>
        <v>0</v>
      </c>
      <c r="AI261" s="103">
        <f t="shared" si="125"/>
        <v>0</v>
      </c>
      <c r="AJ261" s="103">
        <f t="shared" si="125"/>
        <v>0</v>
      </c>
      <c r="AK261" s="103">
        <f t="shared" si="125"/>
        <v>0</v>
      </c>
      <c r="AL261" s="103">
        <f t="shared" si="125"/>
        <v>0</v>
      </c>
      <c r="AM261" s="103">
        <f t="shared" si="125"/>
        <v>0</v>
      </c>
      <c r="AN261" s="103">
        <f t="shared" si="125"/>
        <v>0</v>
      </c>
      <c r="AO261" s="103">
        <f t="shared" si="125"/>
        <v>0</v>
      </c>
      <c r="AP261" s="103">
        <f t="shared" si="125"/>
        <v>0</v>
      </c>
      <c r="AQ261" s="103">
        <f t="shared" si="125"/>
        <v>0</v>
      </c>
      <c r="AR261" s="103">
        <f t="shared" si="125"/>
        <v>0</v>
      </c>
      <c r="AS261" s="104">
        <f t="shared" si="125"/>
        <v>0</v>
      </c>
      <c r="AT261" s="104">
        <f t="shared" si="125"/>
        <v>0</v>
      </c>
    </row>
    <row r="262" spans="1:46" ht="30" hidden="1" customHeight="1" x14ac:dyDescent="0.25">
      <c r="A262" s="145"/>
      <c r="B262" s="146"/>
      <c r="C262" s="170"/>
      <c r="D262" s="148"/>
      <c r="E262" s="167"/>
      <c r="F262" s="150"/>
      <c r="G262" s="150"/>
      <c r="H262" s="153"/>
      <c r="I262" s="151"/>
      <c r="J262" s="151"/>
      <c r="K262" s="151"/>
      <c r="L262" s="326"/>
      <c r="M262" s="251"/>
      <c r="N262" s="257"/>
      <c r="P262" s="249"/>
      <c r="Q262" s="104">
        <f t="shared" ref="Q262:AT262" si="126">IF(Q$32&lt;$I262,0,IF(Q$32=$I262,$H262,IF(Q$32&gt;((($J262-1)*$K262)+$I262),0,IF(ROUND((Q$32-$I262)/$K262,0)=ROUND((Q$32-$I262)/$K262,1),$H262,0))))</f>
        <v>0</v>
      </c>
      <c r="R262" s="104">
        <f t="shared" si="126"/>
        <v>0</v>
      </c>
      <c r="S262" s="103">
        <f t="shared" si="126"/>
        <v>0</v>
      </c>
      <c r="T262" s="103">
        <f t="shared" si="126"/>
        <v>0</v>
      </c>
      <c r="U262" s="103">
        <f t="shared" si="126"/>
        <v>0</v>
      </c>
      <c r="V262" s="103">
        <f t="shared" si="126"/>
        <v>0</v>
      </c>
      <c r="W262" s="103">
        <f t="shared" si="126"/>
        <v>0</v>
      </c>
      <c r="X262" s="103">
        <f t="shared" si="126"/>
        <v>0</v>
      </c>
      <c r="Y262" s="103">
        <f t="shared" si="126"/>
        <v>0</v>
      </c>
      <c r="Z262" s="103">
        <f t="shared" si="126"/>
        <v>0</v>
      </c>
      <c r="AA262" s="103">
        <f t="shared" si="126"/>
        <v>0</v>
      </c>
      <c r="AB262" s="103">
        <f t="shared" si="126"/>
        <v>0</v>
      </c>
      <c r="AC262" s="103">
        <f t="shared" si="126"/>
        <v>0</v>
      </c>
      <c r="AD262" s="103">
        <f t="shared" si="126"/>
        <v>0</v>
      </c>
      <c r="AE262" s="103">
        <f t="shared" si="126"/>
        <v>0</v>
      </c>
      <c r="AF262" s="103">
        <f t="shared" si="126"/>
        <v>0</v>
      </c>
      <c r="AG262" s="103">
        <f t="shared" si="126"/>
        <v>0</v>
      </c>
      <c r="AH262" s="103">
        <f t="shared" si="126"/>
        <v>0</v>
      </c>
      <c r="AI262" s="103">
        <f t="shared" si="126"/>
        <v>0</v>
      </c>
      <c r="AJ262" s="103">
        <f t="shared" si="126"/>
        <v>0</v>
      </c>
      <c r="AK262" s="103">
        <f t="shared" si="126"/>
        <v>0</v>
      </c>
      <c r="AL262" s="103">
        <f t="shared" si="126"/>
        <v>0</v>
      </c>
      <c r="AM262" s="103">
        <f t="shared" si="126"/>
        <v>0</v>
      </c>
      <c r="AN262" s="103">
        <f t="shared" si="126"/>
        <v>0</v>
      </c>
      <c r="AO262" s="103">
        <f t="shared" si="126"/>
        <v>0</v>
      </c>
      <c r="AP262" s="103">
        <f t="shared" si="126"/>
        <v>0</v>
      </c>
      <c r="AQ262" s="103">
        <f t="shared" si="126"/>
        <v>0</v>
      </c>
      <c r="AR262" s="103">
        <f t="shared" si="126"/>
        <v>0</v>
      </c>
      <c r="AS262" s="104">
        <f t="shared" si="126"/>
        <v>0</v>
      </c>
      <c r="AT262" s="104">
        <f t="shared" si="126"/>
        <v>0</v>
      </c>
    </row>
    <row r="263" spans="1:46" ht="30" hidden="1" customHeight="1" x14ac:dyDescent="0.25">
      <c r="A263" s="145"/>
      <c r="B263" s="146"/>
      <c r="C263" s="170"/>
      <c r="D263" s="148"/>
      <c r="E263" s="148"/>
      <c r="F263" s="150"/>
      <c r="G263" s="150"/>
      <c r="H263" s="111"/>
      <c r="I263" s="151"/>
      <c r="J263" s="151"/>
      <c r="K263" s="151"/>
      <c r="L263" s="326"/>
      <c r="M263" s="251"/>
      <c r="N263" s="257"/>
      <c r="P263" s="249"/>
      <c r="Q263" s="104">
        <f t="shared" ref="Q263:AT263" si="127">IF(Q$32&lt;$I263,0,IF(Q$32=$I263,$H263,IF(Q$32&gt;((($J263-1)*$K263)+$I263),0,IF(ROUND((Q$32-$I263)/$K263,0)=ROUND((Q$32-$I263)/$K263,1),$H263,0))))</f>
        <v>0</v>
      </c>
      <c r="R263" s="104">
        <f t="shared" si="127"/>
        <v>0</v>
      </c>
      <c r="S263" s="104">
        <f t="shared" si="127"/>
        <v>0</v>
      </c>
      <c r="T263" s="103">
        <f t="shared" si="127"/>
        <v>0</v>
      </c>
      <c r="U263" s="103">
        <f t="shared" si="127"/>
        <v>0</v>
      </c>
      <c r="V263" s="103">
        <f t="shared" si="127"/>
        <v>0</v>
      </c>
      <c r="W263" s="103">
        <f t="shared" si="127"/>
        <v>0</v>
      </c>
      <c r="X263" s="103">
        <f t="shared" si="127"/>
        <v>0</v>
      </c>
      <c r="Y263" s="103">
        <f t="shared" si="127"/>
        <v>0</v>
      </c>
      <c r="Z263" s="103">
        <f t="shared" si="127"/>
        <v>0</v>
      </c>
      <c r="AA263" s="103">
        <f t="shared" si="127"/>
        <v>0</v>
      </c>
      <c r="AB263" s="103">
        <f t="shared" si="127"/>
        <v>0</v>
      </c>
      <c r="AC263" s="103">
        <f t="shared" si="127"/>
        <v>0</v>
      </c>
      <c r="AD263" s="103">
        <f t="shared" si="127"/>
        <v>0</v>
      </c>
      <c r="AE263" s="103">
        <f t="shared" si="127"/>
        <v>0</v>
      </c>
      <c r="AF263" s="103">
        <f t="shared" si="127"/>
        <v>0</v>
      </c>
      <c r="AG263" s="103">
        <f t="shared" si="127"/>
        <v>0</v>
      </c>
      <c r="AH263" s="103">
        <f t="shared" si="127"/>
        <v>0</v>
      </c>
      <c r="AI263" s="103">
        <f t="shared" si="127"/>
        <v>0</v>
      </c>
      <c r="AJ263" s="103">
        <f t="shared" si="127"/>
        <v>0</v>
      </c>
      <c r="AK263" s="103">
        <f t="shared" si="127"/>
        <v>0</v>
      </c>
      <c r="AL263" s="103">
        <f t="shared" si="127"/>
        <v>0</v>
      </c>
      <c r="AM263" s="103">
        <f t="shared" si="127"/>
        <v>0</v>
      </c>
      <c r="AN263" s="103">
        <f t="shared" si="127"/>
        <v>0</v>
      </c>
      <c r="AO263" s="103">
        <f t="shared" si="127"/>
        <v>0</v>
      </c>
      <c r="AP263" s="103">
        <f t="shared" si="127"/>
        <v>0</v>
      </c>
      <c r="AQ263" s="103">
        <f t="shared" si="127"/>
        <v>0</v>
      </c>
      <c r="AR263" s="103">
        <f t="shared" si="127"/>
        <v>0</v>
      </c>
      <c r="AS263" s="104">
        <f t="shared" si="127"/>
        <v>0</v>
      </c>
      <c r="AT263" s="104">
        <f t="shared" si="127"/>
        <v>0</v>
      </c>
    </row>
    <row r="264" spans="1:46" ht="30" hidden="1" customHeight="1" x14ac:dyDescent="0.25">
      <c r="A264" s="145"/>
      <c r="B264" s="146"/>
      <c r="C264" s="170"/>
      <c r="D264" s="148"/>
      <c r="E264" s="148"/>
      <c r="F264" s="150"/>
      <c r="G264" s="150"/>
      <c r="H264" s="153"/>
      <c r="I264" s="151"/>
      <c r="J264" s="151"/>
      <c r="K264" s="151"/>
      <c r="L264" s="326"/>
      <c r="M264" s="251"/>
      <c r="N264" s="257"/>
      <c r="P264" s="249"/>
      <c r="Q264" s="104">
        <f t="shared" ref="Q264:AT264" si="128">IF(Q$32&lt;$I264,0,IF(Q$32=$I264,$H264,IF(Q$32&gt;((($J264-1)*$K264)+$I264),0,IF(ROUND((Q$32-$I264)/$K264,0)=ROUND((Q$32-$I264)/$K264,1),$H264,0))))</f>
        <v>0</v>
      </c>
      <c r="R264" s="104">
        <f t="shared" si="128"/>
        <v>0</v>
      </c>
      <c r="S264" s="104">
        <f t="shared" si="128"/>
        <v>0</v>
      </c>
      <c r="T264" s="103">
        <f t="shared" si="128"/>
        <v>0</v>
      </c>
      <c r="U264" s="103">
        <f t="shared" si="128"/>
        <v>0</v>
      </c>
      <c r="V264" s="103">
        <f t="shared" si="128"/>
        <v>0</v>
      </c>
      <c r="W264" s="103">
        <f t="shared" si="128"/>
        <v>0</v>
      </c>
      <c r="X264" s="103">
        <f t="shared" si="128"/>
        <v>0</v>
      </c>
      <c r="Y264" s="103">
        <f t="shared" si="128"/>
        <v>0</v>
      </c>
      <c r="Z264" s="103">
        <f t="shared" si="128"/>
        <v>0</v>
      </c>
      <c r="AA264" s="103">
        <f t="shared" si="128"/>
        <v>0</v>
      </c>
      <c r="AB264" s="103">
        <f t="shared" si="128"/>
        <v>0</v>
      </c>
      <c r="AC264" s="103">
        <f t="shared" si="128"/>
        <v>0</v>
      </c>
      <c r="AD264" s="103">
        <f t="shared" si="128"/>
        <v>0</v>
      </c>
      <c r="AE264" s="103">
        <f t="shared" si="128"/>
        <v>0</v>
      </c>
      <c r="AF264" s="103">
        <f t="shared" si="128"/>
        <v>0</v>
      </c>
      <c r="AG264" s="103">
        <f t="shared" si="128"/>
        <v>0</v>
      </c>
      <c r="AH264" s="103">
        <f t="shared" si="128"/>
        <v>0</v>
      </c>
      <c r="AI264" s="103">
        <f t="shared" si="128"/>
        <v>0</v>
      </c>
      <c r="AJ264" s="103">
        <f t="shared" si="128"/>
        <v>0</v>
      </c>
      <c r="AK264" s="103">
        <f t="shared" si="128"/>
        <v>0</v>
      </c>
      <c r="AL264" s="103">
        <f t="shared" si="128"/>
        <v>0</v>
      </c>
      <c r="AM264" s="103">
        <f t="shared" si="128"/>
        <v>0</v>
      </c>
      <c r="AN264" s="103">
        <f t="shared" si="128"/>
        <v>0</v>
      </c>
      <c r="AO264" s="103">
        <f t="shared" si="128"/>
        <v>0</v>
      </c>
      <c r="AP264" s="103">
        <f t="shared" si="128"/>
        <v>0</v>
      </c>
      <c r="AQ264" s="103">
        <f t="shared" si="128"/>
        <v>0</v>
      </c>
      <c r="AR264" s="103">
        <f t="shared" si="128"/>
        <v>0</v>
      </c>
      <c r="AS264" s="104">
        <f t="shared" si="128"/>
        <v>0</v>
      </c>
      <c r="AT264" s="104">
        <f t="shared" si="128"/>
        <v>0</v>
      </c>
    </row>
    <row r="265" spans="1:46" ht="30" hidden="1" customHeight="1" x14ac:dyDescent="0.25">
      <c r="A265" s="145"/>
      <c r="B265" s="146"/>
      <c r="C265" s="170"/>
      <c r="D265" s="148"/>
      <c r="E265" s="148"/>
      <c r="F265" s="150"/>
      <c r="G265" s="150"/>
      <c r="H265" s="153"/>
      <c r="I265" s="151"/>
      <c r="J265" s="151"/>
      <c r="K265" s="151"/>
      <c r="L265" s="326"/>
      <c r="M265" s="251"/>
      <c r="N265" s="257"/>
      <c r="P265" s="249"/>
      <c r="Q265" s="104">
        <f t="shared" ref="Q265:AT265" si="129">IF(Q$32&lt;$I265,0,IF(Q$32=$I265,$H265,IF(Q$32&gt;((($J265-1)*$K265)+$I265),0,IF(ROUND((Q$32-$I265)/$K265,0)=ROUND((Q$32-$I265)/$K265,1),$H265,0))))</f>
        <v>0</v>
      </c>
      <c r="R265" s="104">
        <f t="shared" si="129"/>
        <v>0</v>
      </c>
      <c r="S265" s="104">
        <f t="shared" si="129"/>
        <v>0</v>
      </c>
      <c r="T265" s="103">
        <f t="shared" si="129"/>
        <v>0</v>
      </c>
      <c r="U265" s="103">
        <f t="shared" si="129"/>
        <v>0</v>
      </c>
      <c r="V265" s="103">
        <f t="shared" si="129"/>
        <v>0</v>
      </c>
      <c r="W265" s="103">
        <f t="shared" si="129"/>
        <v>0</v>
      </c>
      <c r="X265" s="103">
        <f t="shared" si="129"/>
        <v>0</v>
      </c>
      <c r="Y265" s="103">
        <f t="shared" si="129"/>
        <v>0</v>
      </c>
      <c r="Z265" s="103">
        <f t="shared" si="129"/>
        <v>0</v>
      </c>
      <c r="AA265" s="103">
        <f t="shared" si="129"/>
        <v>0</v>
      </c>
      <c r="AB265" s="103">
        <f t="shared" si="129"/>
        <v>0</v>
      </c>
      <c r="AC265" s="103">
        <f t="shared" si="129"/>
        <v>0</v>
      </c>
      <c r="AD265" s="103">
        <f t="shared" si="129"/>
        <v>0</v>
      </c>
      <c r="AE265" s="103">
        <f t="shared" si="129"/>
        <v>0</v>
      </c>
      <c r="AF265" s="103">
        <f t="shared" si="129"/>
        <v>0</v>
      </c>
      <c r="AG265" s="103">
        <f t="shared" si="129"/>
        <v>0</v>
      </c>
      <c r="AH265" s="103">
        <f t="shared" si="129"/>
        <v>0</v>
      </c>
      <c r="AI265" s="103">
        <f t="shared" si="129"/>
        <v>0</v>
      </c>
      <c r="AJ265" s="103">
        <f t="shared" si="129"/>
        <v>0</v>
      </c>
      <c r="AK265" s="103">
        <f t="shared" si="129"/>
        <v>0</v>
      </c>
      <c r="AL265" s="103">
        <f t="shared" si="129"/>
        <v>0</v>
      </c>
      <c r="AM265" s="103">
        <f t="shared" si="129"/>
        <v>0</v>
      </c>
      <c r="AN265" s="103">
        <f t="shared" si="129"/>
        <v>0</v>
      </c>
      <c r="AO265" s="103">
        <f t="shared" si="129"/>
        <v>0</v>
      </c>
      <c r="AP265" s="103">
        <f t="shared" si="129"/>
        <v>0</v>
      </c>
      <c r="AQ265" s="103">
        <f t="shared" si="129"/>
        <v>0</v>
      </c>
      <c r="AR265" s="103">
        <f t="shared" si="129"/>
        <v>0</v>
      </c>
      <c r="AS265" s="104">
        <f t="shared" si="129"/>
        <v>0</v>
      </c>
      <c r="AT265" s="104">
        <f t="shared" si="129"/>
        <v>0</v>
      </c>
    </row>
    <row r="266" spans="1:46" ht="30" hidden="1" customHeight="1" x14ac:dyDescent="0.25">
      <c r="A266" s="145"/>
      <c r="B266" s="146"/>
      <c r="C266" s="170"/>
      <c r="D266" s="148"/>
      <c r="E266" s="155"/>
      <c r="F266" s="150"/>
      <c r="G266" s="150"/>
      <c r="H266" s="153"/>
      <c r="I266" s="151"/>
      <c r="J266" s="151"/>
      <c r="K266" s="151"/>
      <c r="L266" s="326"/>
      <c r="M266" s="251"/>
      <c r="N266" s="257"/>
      <c r="P266" s="249"/>
      <c r="Q266" s="104">
        <f t="shared" ref="Q266:AT266" si="130">IF(Q$32&lt;$I266,0,IF(Q$32=$I266,$H266,IF(Q$32&gt;((($J266-1)*$K266)+$I266),0,IF(ROUND((Q$32-$I266)/$K266,0)=ROUND((Q$32-$I266)/$K266,1),$H266,0))))</f>
        <v>0</v>
      </c>
      <c r="R266" s="104">
        <f t="shared" si="130"/>
        <v>0</v>
      </c>
      <c r="S266" s="104">
        <f t="shared" si="130"/>
        <v>0</v>
      </c>
      <c r="T266" s="103">
        <f t="shared" si="130"/>
        <v>0</v>
      </c>
      <c r="U266" s="103">
        <f t="shared" si="130"/>
        <v>0</v>
      </c>
      <c r="V266" s="103">
        <f t="shared" si="130"/>
        <v>0</v>
      </c>
      <c r="W266" s="103">
        <f t="shared" si="130"/>
        <v>0</v>
      </c>
      <c r="X266" s="103">
        <f t="shared" si="130"/>
        <v>0</v>
      </c>
      <c r="Y266" s="103">
        <f t="shared" si="130"/>
        <v>0</v>
      </c>
      <c r="Z266" s="103">
        <f t="shared" si="130"/>
        <v>0</v>
      </c>
      <c r="AA266" s="103">
        <f t="shared" si="130"/>
        <v>0</v>
      </c>
      <c r="AB266" s="103">
        <f t="shared" si="130"/>
        <v>0</v>
      </c>
      <c r="AC266" s="103">
        <f t="shared" si="130"/>
        <v>0</v>
      </c>
      <c r="AD266" s="103">
        <f t="shared" si="130"/>
        <v>0</v>
      </c>
      <c r="AE266" s="103">
        <f t="shared" si="130"/>
        <v>0</v>
      </c>
      <c r="AF266" s="103">
        <f t="shared" si="130"/>
        <v>0</v>
      </c>
      <c r="AG266" s="103">
        <f t="shared" si="130"/>
        <v>0</v>
      </c>
      <c r="AH266" s="103">
        <f t="shared" si="130"/>
        <v>0</v>
      </c>
      <c r="AI266" s="103">
        <f t="shared" si="130"/>
        <v>0</v>
      </c>
      <c r="AJ266" s="103">
        <f t="shared" si="130"/>
        <v>0</v>
      </c>
      <c r="AK266" s="103">
        <f t="shared" si="130"/>
        <v>0</v>
      </c>
      <c r="AL266" s="103">
        <f t="shared" si="130"/>
        <v>0</v>
      </c>
      <c r="AM266" s="103">
        <f t="shared" si="130"/>
        <v>0</v>
      </c>
      <c r="AN266" s="103">
        <f t="shared" si="130"/>
        <v>0</v>
      </c>
      <c r="AO266" s="103">
        <f t="shared" si="130"/>
        <v>0</v>
      </c>
      <c r="AP266" s="103">
        <f t="shared" si="130"/>
        <v>0</v>
      </c>
      <c r="AQ266" s="103">
        <f t="shared" si="130"/>
        <v>0</v>
      </c>
      <c r="AR266" s="103">
        <f t="shared" si="130"/>
        <v>0</v>
      </c>
      <c r="AS266" s="104">
        <f t="shared" si="130"/>
        <v>0</v>
      </c>
      <c r="AT266" s="104">
        <f t="shared" si="130"/>
        <v>0</v>
      </c>
    </row>
    <row r="267" spans="1:46" ht="30" hidden="1" customHeight="1" x14ac:dyDescent="0.25">
      <c r="A267" s="145"/>
      <c r="B267" s="146"/>
      <c r="C267" s="170"/>
      <c r="D267" s="148"/>
      <c r="E267" s="149"/>
      <c r="F267" s="150"/>
      <c r="G267" s="150"/>
      <c r="H267" s="111"/>
      <c r="I267" s="151"/>
      <c r="J267" s="151"/>
      <c r="K267" s="151"/>
      <c r="L267" s="326"/>
      <c r="M267" s="251"/>
      <c r="N267" s="257"/>
      <c r="P267" s="249"/>
      <c r="Q267" s="104">
        <f t="shared" ref="Q267:AT267" si="131">IF(Q$32&lt;$I267,0,IF(Q$32=$I267,$H267,IF(Q$32&gt;((($J267-1)*$K267)+$I267),0,IF(ROUND((Q$32-$I267)/$K267,0)=ROUND((Q$32-$I267)/$K267,1),$H267,0))))</f>
        <v>0</v>
      </c>
      <c r="R267" s="103">
        <f t="shared" si="131"/>
        <v>0</v>
      </c>
      <c r="S267" s="103">
        <f t="shared" si="131"/>
        <v>0</v>
      </c>
      <c r="T267" s="103">
        <f t="shared" si="131"/>
        <v>0</v>
      </c>
      <c r="U267" s="103">
        <f t="shared" si="131"/>
        <v>0</v>
      </c>
      <c r="V267" s="103">
        <f t="shared" si="131"/>
        <v>0</v>
      </c>
      <c r="W267" s="103">
        <f t="shared" si="131"/>
        <v>0</v>
      </c>
      <c r="X267" s="103">
        <f t="shared" si="131"/>
        <v>0</v>
      </c>
      <c r="Y267" s="103">
        <f t="shared" si="131"/>
        <v>0</v>
      </c>
      <c r="Z267" s="103">
        <f t="shared" si="131"/>
        <v>0</v>
      </c>
      <c r="AA267" s="103">
        <f t="shared" si="131"/>
        <v>0</v>
      </c>
      <c r="AB267" s="103">
        <f t="shared" si="131"/>
        <v>0</v>
      </c>
      <c r="AC267" s="103">
        <f t="shared" si="131"/>
        <v>0</v>
      </c>
      <c r="AD267" s="103">
        <f t="shared" si="131"/>
        <v>0</v>
      </c>
      <c r="AE267" s="103">
        <f t="shared" si="131"/>
        <v>0</v>
      </c>
      <c r="AF267" s="103">
        <f t="shared" si="131"/>
        <v>0</v>
      </c>
      <c r="AG267" s="103">
        <f t="shared" si="131"/>
        <v>0</v>
      </c>
      <c r="AH267" s="103">
        <f t="shared" si="131"/>
        <v>0</v>
      </c>
      <c r="AI267" s="103">
        <f t="shared" si="131"/>
        <v>0</v>
      </c>
      <c r="AJ267" s="103">
        <f t="shared" si="131"/>
        <v>0</v>
      </c>
      <c r="AK267" s="103">
        <f t="shared" si="131"/>
        <v>0</v>
      </c>
      <c r="AL267" s="103">
        <f t="shared" si="131"/>
        <v>0</v>
      </c>
      <c r="AM267" s="103">
        <f t="shared" si="131"/>
        <v>0</v>
      </c>
      <c r="AN267" s="103">
        <f t="shared" si="131"/>
        <v>0</v>
      </c>
      <c r="AO267" s="103">
        <f t="shared" si="131"/>
        <v>0</v>
      </c>
      <c r="AP267" s="103">
        <f t="shared" si="131"/>
        <v>0</v>
      </c>
      <c r="AQ267" s="103">
        <f t="shared" si="131"/>
        <v>0</v>
      </c>
      <c r="AR267" s="103">
        <f t="shared" si="131"/>
        <v>0</v>
      </c>
      <c r="AS267" s="104">
        <f t="shared" si="131"/>
        <v>0</v>
      </c>
      <c r="AT267" s="104">
        <f t="shared" si="131"/>
        <v>0</v>
      </c>
    </row>
    <row r="268" spans="1:46" ht="30" hidden="1" customHeight="1" x14ac:dyDescent="0.25">
      <c r="A268" s="105"/>
      <c r="B268" s="106"/>
      <c r="C268" s="107"/>
      <c r="D268" s="108"/>
      <c r="E268" s="108"/>
      <c r="F268" s="113"/>
      <c r="G268" s="113"/>
      <c r="H268" s="111"/>
      <c r="I268" s="112"/>
      <c r="J268" s="112"/>
      <c r="K268" s="112"/>
      <c r="L268" s="250"/>
      <c r="M268" s="251"/>
      <c r="N268" s="252"/>
      <c r="P268" s="249"/>
      <c r="Q268" s="104">
        <f t="shared" ref="Q268:AT268" si="132">IF(Q$32&lt;$I268,0,IF(Q$32=$I268,$H268,IF(Q$32&gt;((($J268-1)*$K268)+$I268),0,IF(ROUND((Q$32-$I268)/$K268,0)=ROUND((Q$32-$I268)/$K268,1),$H268,0))))</f>
        <v>0</v>
      </c>
      <c r="R268" s="104">
        <f t="shared" si="132"/>
        <v>0</v>
      </c>
      <c r="S268" s="104">
        <f t="shared" si="132"/>
        <v>0</v>
      </c>
      <c r="T268" s="104">
        <f t="shared" si="132"/>
        <v>0</v>
      </c>
      <c r="U268" s="104">
        <f t="shared" si="132"/>
        <v>0</v>
      </c>
      <c r="V268" s="104">
        <f t="shared" si="132"/>
        <v>0</v>
      </c>
      <c r="W268" s="104">
        <f t="shared" si="132"/>
        <v>0</v>
      </c>
      <c r="X268" s="104">
        <f t="shared" si="132"/>
        <v>0</v>
      </c>
      <c r="Y268" s="104">
        <f t="shared" si="132"/>
        <v>0</v>
      </c>
      <c r="Z268" s="104">
        <f t="shared" si="132"/>
        <v>0</v>
      </c>
      <c r="AA268" s="104">
        <f t="shared" si="132"/>
        <v>0</v>
      </c>
      <c r="AB268" s="104">
        <f t="shared" si="132"/>
        <v>0</v>
      </c>
      <c r="AC268" s="104">
        <f t="shared" si="132"/>
        <v>0</v>
      </c>
      <c r="AD268" s="104">
        <f t="shared" si="132"/>
        <v>0</v>
      </c>
      <c r="AE268" s="104">
        <f t="shared" si="132"/>
        <v>0</v>
      </c>
      <c r="AF268" s="104">
        <f t="shared" si="132"/>
        <v>0</v>
      </c>
      <c r="AG268" s="104">
        <f t="shared" si="132"/>
        <v>0</v>
      </c>
      <c r="AH268" s="104">
        <f t="shared" si="132"/>
        <v>0</v>
      </c>
      <c r="AI268" s="104">
        <f t="shared" si="132"/>
        <v>0</v>
      </c>
      <c r="AJ268" s="104">
        <f t="shared" si="132"/>
        <v>0</v>
      </c>
      <c r="AK268" s="104">
        <f t="shared" si="132"/>
        <v>0</v>
      </c>
      <c r="AL268" s="104">
        <f t="shared" si="132"/>
        <v>0</v>
      </c>
      <c r="AM268" s="104">
        <f t="shared" si="132"/>
        <v>0</v>
      </c>
      <c r="AN268" s="104">
        <f t="shared" si="132"/>
        <v>0</v>
      </c>
      <c r="AO268" s="104">
        <f t="shared" si="132"/>
        <v>0</v>
      </c>
      <c r="AP268" s="104">
        <f t="shared" si="132"/>
        <v>0</v>
      </c>
      <c r="AQ268" s="104">
        <f t="shared" si="132"/>
        <v>0</v>
      </c>
      <c r="AR268" s="104">
        <f t="shared" si="132"/>
        <v>0</v>
      </c>
      <c r="AS268" s="104">
        <f t="shared" si="132"/>
        <v>0</v>
      </c>
      <c r="AT268" s="104">
        <f t="shared" si="132"/>
        <v>0</v>
      </c>
    </row>
    <row r="269" spans="1:46" ht="30" hidden="1" customHeight="1" x14ac:dyDescent="0.25">
      <c r="A269" s="117"/>
      <c r="B269" s="118"/>
      <c r="C269" s="119"/>
      <c r="D269" s="120"/>
      <c r="E269" s="120"/>
      <c r="F269" s="121"/>
      <c r="G269" s="121"/>
      <c r="H269" s="122"/>
      <c r="I269" s="123"/>
      <c r="J269" s="123"/>
      <c r="K269" s="123"/>
      <c r="L269" s="253"/>
      <c r="M269" s="254"/>
      <c r="N269" s="255"/>
      <c r="P269" s="249"/>
      <c r="Q269" s="104">
        <f t="shared" ref="Q269:AT269" si="133">IF(Q$32&lt;$I269,0,IF(Q$32=$I269,$H269,IF(Q$32&gt;((($J269-1)*$K269)+$I269),0,IF(ROUND((Q$32-$I269)/$K269,0)=ROUND((Q$32-$I269)/$K269,1),$H269,0))))</f>
        <v>0</v>
      </c>
      <c r="R269" s="104">
        <f t="shared" si="133"/>
        <v>0</v>
      </c>
      <c r="S269" s="104">
        <f t="shared" si="133"/>
        <v>0</v>
      </c>
      <c r="T269" s="104">
        <f t="shared" si="133"/>
        <v>0</v>
      </c>
      <c r="U269" s="104">
        <f t="shared" si="133"/>
        <v>0</v>
      </c>
      <c r="V269" s="104">
        <f t="shared" si="133"/>
        <v>0</v>
      </c>
      <c r="W269" s="104">
        <f t="shared" si="133"/>
        <v>0</v>
      </c>
      <c r="X269" s="104">
        <f t="shared" si="133"/>
        <v>0</v>
      </c>
      <c r="Y269" s="104">
        <f t="shared" si="133"/>
        <v>0</v>
      </c>
      <c r="Z269" s="104">
        <f t="shared" si="133"/>
        <v>0</v>
      </c>
      <c r="AA269" s="104">
        <f t="shared" si="133"/>
        <v>0</v>
      </c>
      <c r="AB269" s="104">
        <f t="shared" si="133"/>
        <v>0</v>
      </c>
      <c r="AC269" s="104">
        <f t="shared" si="133"/>
        <v>0</v>
      </c>
      <c r="AD269" s="104">
        <f t="shared" si="133"/>
        <v>0</v>
      </c>
      <c r="AE269" s="104">
        <f t="shared" si="133"/>
        <v>0</v>
      </c>
      <c r="AF269" s="104">
        <f t="shared" si="133"/>
        <v>0</v>
      </c>
      <c r="AG269" s="104">
        <f t="shared" si="133"/>
        <v>0</v>
      </c>
      <c r="AH269" s="104">
        <f t="shared" si="133"/>
        <v>0</v>
      </c>
      <c r="AI269" s="104">
        <f t="shared" si="133"/>
        <v>0</v>
      </c>
      <c r="AJ269" s="104">
        <f t="shared" si="133"/>
        <v>0</v>
      </c>
      <c r="AK269" s="104">
        <f t="shared" si="133"/>
        <v>0</v>
      </c>
      <c r="AL269" s="104">
        <f t="shared" si="133"/>
        <v>0</v>
      </c>
      <c r="AM269" s="104">
        <f t="shared" si="133"/>
        <v>0</v>
      </c>
      <c r="AN269" s="104">
        <f t="shared" si="133"/>
        <v>0</v>
      </c>
      <c r="AO269" s="104">
        <f t="shared" si="133"/>
        <v>0</v>
      </c>
      <c r="AP269" s="104">
        <f t="shared" si="133"/>
        <v>0</v>
      </c>
      <c r="AQ269" s="104">
        <f t="shared" si="133"/>
        <v>0</v>
      </c>
      <c r="AR269" s="104">
        <f t="shared" si="133"/>
        <v>0</v>
      </c>
      <c r="AS269" s="104">
        <f t="shared" si="133"/>
        <v>0</v>
      </c>
      <c r="AT269" s="104">
        <f t="shared" si="133"/>
        <v>0</v>
      </c>
    </row>
    <row r="270" spans="1:46" ht="30" customHeight="1" x14ac:dyDescent="0.25">
      <c r="P270" s="124" t="s">
        <v>53</v>
      </c>
      <c r="Q270" s="103">
        <f t="shared" ref="Q270:AT270" si="134">SUM(Q255:Q269)</f>
        <v>110040</v>
      </c>
      <c r="R270" s="103">
        <f t="shared" si="134"/>
        <v>95040</v>
      </c>
      <c r="S270" s="103">
        <f t="shared" si="134"/>
        <v>95040</v>
      </c>
      <c r="T270" s="103">
        <f t="shared" si="134"/>
        <v>95040</v>
      </c>
      <c r="U270" s="103">
        <f t="shared" si="134"/>
        <v>95040</v>
      </c>
      <c r="V270" s="103">
        <f t="shared" si="134"/>
        <v>110040</v>
      </c>
      <c r="W270" s="103">
        <f t="shared" si="134"/>
        <v>95040</v>
      </c>
      <c r="X270" s="103">
        <f t="shared" si="134"/>
        <v>95040</v>
      </c>
      <c r="Y270" s="103">
        <f t="shared" si="134"/>
        <v>95040</v>
      </c>
      <c r="Z270" s="103">
        <f t="shared" si="134"/>
        <v>95040</v>
      </c>
      <c r="AA270" s="103">
        <f t="shared" si="134"/>
        <v>110040</v>
      </c>
      <c r="AB270" s="103">
        <f t="shared" si="134"/>
        <v>95040</v>
      </c>
      <c r="AC270" s="103">
        <f t="shared" si="134"/>
        <v>95040</v>
      </c>
      <c r="AD270" s="103">
        <f t="shared" si="134"/>
        <v>95040</v>
      </c>
      <c r="AE270" s="103">
        <f t="shared" si="134"/>
        <v>95040</v>
      </c>
      <c r="AF270" s="103">
        <f t="shared" si="134"/>
        <v>110040</v>
      </c>
      <c r="AG270" s="103">
        <f t="shared" si="134"/>
        <v>95040</v>
      </c>
      <c r="AH270" s="103">
        <f t="shared" si="134"/>
        <v>95040</v>
      </c>
      <c r="AI270" s="103">
        <f t="shared" si="134"/>
        <v>95040</v>
      </c>
      <c r="AJ270" s="103">
        <f t="shared" si="134"/>
        <v>95040</v>
      </c>
      <c r="AK270" s="103">
        <f t="shared" si="134"/>
        <v>110040</v>
      </c>
      <c r="AL270" s="103">
        <f t="shared" si="134"/>
        <v>95040</v>
      </c>
      <c r="AM270" s="103">
        <f t="shared" si="134"/>
        <v>95040</v>
      </c>
      <c r="AN270" s="103">
        <f t="shared" si="134"/>
        <v>95040</v>
      </c>
      <c r="AO270" s="103">
        <f t="shared" si="134"/>
        <v>95040</v>
      </c>
      <c r="AP270" s="103">
        <f t="shared" si="134"/>
        <v>110040</v>
      </c>
      <c r="AQ270" s="103">
        <f t="shared" si="134"/>
        <v>95040</v>
      </c>
      <c r="AR270" s="103">
        <f t="shared" si="134"/>
        <v>0</v>
      </c>
      <c r="AS270" s="104">
        <f t="shared" si="134"/>
        <v>0</v>
      </c>
      <c r="AT270" s="104">
        <f t="shared" si="134"/>
        <v>0</v>
      </c>
    </row>
    <row r="271" spans="1:46" ht="14.2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row>
    <row r="272" spans="1:46" ht="15" customHeight="1" x14ac:dyDescent="0.25">
      <c r="A272" s="269" t="s">
        <v>27</v>
      </c>
      <c r="B272" s="268"/>
      <c r="C272" s="268"/>
      <c r="D272" s="268"/>
      <c r="E272" s="268"/>
      <c r="F272" s="268"/>
      <c r="G272" s="268"/>
      <c r="H272" s="268"/>
      <c r="I272" s="268"/>
      <c r="J272" s="268"/>
      <c r="K272" s="268"/>
      <c r="L272" s="28"/>
      <c r="M272" s="29"/>
      <c r="N272" s="29"/>
      <c r="O272" s="29"/>
      <c r="P272" s="30"/>
      <c r="Q272" s="30"/>
      <c r="R272" s="30"/>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row>
    <row r="273" spans="1:46" ht="15" customHeight="1" x14ac:dyDescent="0.25">
      <c r="A273" s="32"/>
      <c r="B273" s="33"/>
      <c r="C273" s="33"/>
      <c r="D273" s="33"/>
      <c r="E273" s="33"/>
      <c r="F273" s="33"/>
      <c r="G273" s="34"/>
      <c r="H273" s="33"/>
      <c r="I273" s="33"/>
      <c r="J273" s="33"/>
      <c r="K273" s="33"/>
      <c r="L273" s="33"/>
      <c r="M273" s="33"/>
      <c r="N273" s="33"/>
      <c r="O273" s="33"/>
      <c r="P273" s="35"/>
      <c r="Q273" s="35"/>
      <c r="R273" s="35"/>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row>
    <row r="274" spans="1:46" ht="15" customHeight="1" x14ac:dyDescent="0.25">
      <c r="A274" s="37"/>
      <c r="B274" s="38"/>
      <c r="C274" s="38"/>
      <c r="D274" s="38"/>
      <c r="E274" s="38"/>
      <c r="F274" s="38"/>
      <c r="G274" s="39"/>
      <c r="H274" s="38"/>
      <c r="I274" s="38"/>
      <c r="J274" s="40"/>
      <c r="K274" s="10"/>
      <c r="L274" s="10"/>
      <c r="M274" s="10"/>
      <c r="N274" s="10"/>
      <c r="O274" s="10"/>
      <c r="P274" s="6"/>
      <c r="Q274" s="6"/>
      <c r="R274" s="6"/>
    </row>
    <row r="275" spans="1:46" ht="15" customHeight="1" x14ac:dyDescent="0.25">
      <c r="A275" s="7" t="s">
        <v>28</v>
      </c>
      <c r="B275" s="139"/>
      <c r="C275" s="42"/>
      <c r="D275" s="42"/>
      <c r="E275" s="42"/>
      <c r="F275" s="42"/>
      <c r="G275" s="43"/>
      <c r="H275" s="42"/>
      <c r="I275" s="42"/>
      <c r="J275" s="9"/>
      <c r="K275" s="10"/>
      <c r="L275" s="10"/>
      <c r="M275" s="10"/>
      <c r="N275" s="10"/>
      <c r="O275" s="10"/>
      <c r="P275" s="6"/>
      <c r="Q275" s="6"/>
      <c r="R275" s="6"/>
    </row>
    <row r="276" spans="1:46" ht="14.25" customHeight="1" x14ac:dyDescent="0.25">
      <c r="A276" s="7" t="s">
        <v>30</v>
      </c>
      <c r="B276" s="139"/>
      <c r="C276" s="45"/>
      <c r="D276" s="45"/>
      <c r="E276" s="45"/>
      <c r="F276" s="46"/>
      <c r="G276" s="45"/>
      <c r="H276" s="46"/>
      <c r="I276" s="45"/>
      <c r="J276" s="47"/>
      <c r="K276" s="48"/>
    </row>
    <row r="277" spans="1:46" ht="14.25" customHeight="1" x14ac:dyDescent="0.25">
      <c r="A277" s="7"/>
      <c r="B277" s="46"/>
      <c r="C277" s="46"/>
      <c r="D277" s="45"/>
      <c r="E277" s="46"/>
      <c r="F277" s="46"/>
      <c r="G277" s="46"/>
      <c r="H277" s="46"/>
      <c r="I277" s="46"/>
      <c r="J277" s="49"/>
      <c r="K277" s="50"/>
    </row>
    <row r="278" spans="1:46" x14ac:dyDescent="0.25">
      <c r="A278" s="51" t="s">
        <v>32</v>
      </c>
      <c r="B278" s="327" t="s">
        <v>810</v>
      </c>
      <c r="C278" s="251"/>
      <c r="D278" s="251"/>
      <c r="E278" s="251"/>
      <c r="F278" s="251"/>
      <c r="G278" s="251"/>
      <c r="H278" s="251"/>
      <c r="I278" s="257"/>
      <c r="J278" s="52"/>
      <c r="L278" s="271" t="s">
        <v>33</v>
      </c>
      <c r="M278" s="272"/>
    </row>
    <row r="279" spans="1:46" ht="15.75" customHeight="1" x14ac:dyDescent="0.25">
      <c r="A279" s="53" t="s">
        <v>34</v>
      </c>
      <c r="B279" s="273" t="s">
        <v>811</v>
      </c>
      <c r="C279" s="274"/>
      <c r="D279" s="274"/>
      <c r="E279" s="274"/>
      <c r="F279" s="274"/>
      <c r="G279" s="274"/>
      <c r="H279" s="274"/>
      <c r="I279" s="274"/>
      <c r="J279" s="52"/>
      <c r="L279" s="54" t="s">
        <v>25</v>
      </c>
      <c r="M279" s="55" t="s">
        <v>26</v>
      </c>
    </row>
    <row r="280" spans="1:46" x14ac:dyDescent="0.25">
      <c r="A280" s="53" t="s">
        <v>35</v>
      </c>
      <c r="B280" s="328" t="s">
        <v>812</v>
      </c>
      <c r="C280" s="266"/>
      <c r="D280" s="266"/>
      <c r="E280" s="266"/>
      <c r="F280" s="266"/>
      <c r="G280" s="266"/>
      <c r="H280" s="266"/>
      <c r="I280" s="266"/>
      <c r="J280" s="52"/>
      <c r="L280" s="56">
        <f>$L$10</f>
        <v>0</v>
      </c>
      <c r="M280" s="57">
        <f t="array" ref="M280">NPV(L280,Q307:AT307)</f>
        <v>183309300</v>
      </c>
      <c r="O280" s="58"/>
    </row>
    <row r="281" spans="1:46" ht="17.25" customHeight="1" x14ac:dyDescent="0.25">
      <c r="A281" s="53" t="s">
        <v>36</v>
      </c>
      <c r="B281" s="278" t="s">
        <v>813</v>
      </c>
      <c r="C281" s="268"/>
      <c r="D281" s="268"/>
      <c r="E281" s="268"/>
      <c r="F281" s="268"/>
      <c r="G281" s="268"/>
      <c r="H281" s="268"/>
      <c r="I281" s="268"/>
      <c r="J281" s="52"/>
      <c r="L281" s="56">
        <f>$L$11</f>
        <v>0.03</v>
      </c>
      <c r="M281" s="57">
        <f t="array" ref="M281">NPV(L281,Q307:AT307)</f>
        <v>110077487.98899348</v>
      </c>
    </row>
    <row r="282" spans="1:46" ht="14.25" customHeight="1" x14ac:dyDescent="0.25">
      <c r="A282" s="59"/>
      <c r="B282" s="60"/>
      <c r="C282" s="60"/>
      <c r="D282" s="60"/>
      <c r="E282" s="60"/>
      <c r="F282" s="61"/>
      <c r="G282" s="62"/>
      <c r="H282" s="63"/>
      <c r="I282" s="63"/>
      <c r="J282" s="64"/>
      <c r="L282" s="65">
        <f>$L$12</f>
        <v>7.0000000000000007E-2</v>
      </c>
      <c r="M282" s="66">
        <f t="array" ref="M282">NPV(L282,Q307:AT307)</f>
        <v>59821363.081930369</v>
      </c>
    </row>
    <row r="283" spans="1:46" ht="14.25" customHeight="1" x14ac:dyDescent="0.25">
      <c r="A283" s="67"/>
      <c r="B283" s="48"/>
      <c r="C283" s="48"/>
      <c r="D283" s="48"/>
      <c r="E283" s="48"/>
      <c r="F283" s="50"/>
      <c r="G283" s="68"/>
    </row>
    <row r="284" spans="1:46" ht="14.25" customHeight="1" x14ac:dyDescent="0.25">
      <c r="A284" s="67"/>
      <c r="B284" s="48"/>
      <c r="C284" s="48"/>
      <c r="D284" s="48"/>
      <c r="E284" s="48"/>
      <c r="F284" s="50"/>
      <c r="G284" s="68"/>
      <c r="H284" s="69"/>
      <c r="I284" s="70"/>
      <c r="J284" s="71"/>
      <c r="K284" s="71"/>
    </row>
    <row r="285" spans="1:46" ht="15.75" customHeight="1" x14ac:dyDescent="0.25">
      <c r="A285" s="72" t="s">
        <v>37</v>
      </c>
      <c r="B285" s="73">
        <v>0.7</v>
      </c>
      <c r="C285" s="74" t="s">
        <v>814</v>
      </c>
      <c r="D285" s="74"/>
      <c r="E285" s="74"/>
      <c r="F285" s="75"/>
      <c r="H285" s="69"/>
      <c r="I285" s="70"/>
      <c r="J285" s="71"/>
      <c r="K285" s="71"/>
    </row>
    <row r="286" spans="1:46" ht="15" customHeight="1" x14ac:dyDescent="0.25">
      <c r="A286" s="76" t="s">
        <v>39</v>
      </c>
      <c r="B286" s="77">
        <v>0.55000000000000004</v>
      </c>
      <c r="C286" s="44" t="s">
        <v>196</v>
      </c>
      <c r="D286" s="44"/>
      <c r="E286" s="44"/>
      <c r="F286" s="78"/>
      <c r="H286" s="69"/>
      <c r="I286" s="79"/>
      <c r="J286" s="58"/>
      <c r="K286" s="58"/>
      <c r="L286" s="80"/>
      <c r="M286" s="80"/>
      <c r="N286" s="80"/>
      <c r="O286" s="80"/>
    </row>
    <row r="287" spans="1:46" ht="14.25" customHeight="1" x14ac:dyDescent="0.25">
      <c r="A287" s="81" t="s">
        <v>41</v>
      </c>
      <c r="B287" s="82">
        <f>B285*B286</f>
        <v>0.38500000000000001</v>
      </c>
      <c r="C287" s="83"/>
      <c r="D287" s="84"/>
      <c r="E287" s="84"/>
      <c r="F287" s="64"/>
      <c r="H287" s="69"/>
      <c r="I287" s="85"/>
      <c r="J287" s="86"/>
      <c r="K287" s="86"/>
    </row>
    <row r="288" spans="1:46" ht="14.25" customHeight="1" x14ac:dyDescent="0.25">
      <c r="H288" s="69"/>
      <c r="I288" s="85"/>
      <c r="J288" s="86"/>
      <c r="K288" s="86"/>
      <c r="L288" s="87"/>
      <c r="P288" s="88" t="s">
        <v>42</v>
      </c>
    </row>
    <row r="289" spans="1:46" ht="14.25" customHeight="1" x14ac:dyDescent="0.25">
      <c r="C289" s="33"/>
      <c r="D289" s="89"/>
      <c r="E289" s="89"/>
      <c r="L289" s="87"/>
      <c r="P289" s="88"/>
      <c r="Q289" s="267" t="s">
        <v>43</v>
      </c>
      <c r="R289" s="268"/>
      <c r="S289" s="268"/>
      <c r="T289" s="268"/>
      <c r="U289" s="268"/>
      <c r="V289" s="268"/>
      <c r="W289" s="268"/>
      <c r="X289" s="268"/>
      <c r="Y289" s="268"/>
      <c r="Z289" s="268"/>
      <c r="AA289" s="268"/>
      <c r="AB289" s="268"/>
      <c r="AC289" s="268"/>
      <c r="AD289" s="268"/>
      <c r="AE289" s="268"/>
      <c r="AF289" s="268"/>
      <c r="AG289" s="268"/>
      <c r="AH289" s="268"/>
      <c r="AI289" s="268"/>
      <c r="AJ289" s="268"/>
      <c r="AK289" s="268"/>
      <c r="AL289" s="268"/>
      <c r="AM289" s="268"/>
      <c r="AN289" s="268"/>
      <c r="AO289" s="268"/>
      <c r="AP289" s="268"/>
      <c r="AQ289" s="268"/>
      <c r="AR289" s="268"/>
      <c r="AS289" s="268"/>
      <c r="AT289" s="268"/>
    </row>
    <row r="290" spans="1:46" ht="14.25" customHeight="1" x14ac:dyDescent="0.25">
      <c r="A290" s="90" t="s">
        <v>44</v>
      </c>
      <c r="B290" s="91" t="s">
        <v>45</v>
      </c>
      <c r="C290" s="91" t="s">
        <v>16</v>
      </c>
      <c r="D290" s="92" t="s">
        <v>17</v>
      </c>
      <c r="E290" s="92" t="s">
        <v>46</v>
      </c>
      <c r="F290" s="91" t="s">
        <v>47</v>
      </c>
      <c r="G290" s="91" t="s">
        <v>48</v>
      </c>
      <c r="H290" s="93" t="s">
        <v>18</v>
      </c>
      <c r="I290" s="92" t="s">
        <v>19</v>
      </c>
      <c r="J290" s="92" t="s">
        <v>49</v>
      </c>
      <c r="K290" s="92" t="s">
        <v>50</v>
      </c>
      <c r="L290" s="259" t="s">
        <v>20</v>
      </c>
      <c r="M290" s="260"/>
      <c r="N290" s="261"/>
      <c r="Q290" s="94">
        <v>1</v>
      </c>
      <c r="R290" s="94">
        <v>2</v>
      </c>
      <c r="S290" s="94">
        <v>3</v>
      </c>
      <c r="T290" s="94">
        <v>4</v>
      </c>
      <c r="U290" s="94">
        <v>5</v>
      </c>
      <c r="V290" s="94">
        <v>6</v>
      </c>
      <c r="W290" s="94">
        <v>7</v>
      </c>
      <c r="X290" s="94">
        <v>8</v>
      </c>
      <c r="Y290" s="94">
        <v>9</v>
      </c>
      <c r="Z290" s="94">
        <v>10</v>
      </c>
      <c r="AA290" s="94">
        <v>11</v>
      </c>
      <c r="AB290" s="94">
        <v>12</v>
      </c>
      <c r="AC290" s="94">
        <v>13</v>
      </c>
      <c r="AD290" s="94">
        <v>14</v>
      </c>
      <c r="AE290" s="94">
        <v>15</v>
      </c>
      <c r="AF290" s="94">
        <v>16</v>
      </c>
      <c r="AG290" s="94">
        <v>17</v>
      </c>
      <c r="AH290" s="94">
        <v>18</v>
      </c>
      <c r="AI290" s="94">
        <v>19</v>
      </c>
      <c r="AJ290" s="94">
        <v>20</v>
      </c>
      <c r="AK290" s="94">
        <v>21</v>
      </c>
      <c r="AL290" s="94">
        <v>22</v>
      </c>
      <c r="AM290" s="94">
        <v>23</v>
      </c>
      <c r="AN290" s="94">
        <v>24</v>
      </c>
      <c r="AO290" s="94">
        <v>25</v>
      </c>
      <c r="AP290" s="94">
        <v>26</v>
      </c>
      <c r="AQ290" s="94">
        <v>27</v>
      </c>
      <c r="AR290" s="94">
        <v>28</v>
      </c>
      <c r="AS290" s="94">
        <v>29</v>
      </c>
      <c r="AT290" s="94">
        <v>30</v>
      </c>
    </row>
    <row r="291" spans="1:46" x14ac:dyDescent="0.25">
      <c r="A291" s="145" t="s">
        <v>0</v>
      </c>
      <c r="B291" s="146" t="s">
        <v>815</v>
      </c>
      <c r="C291" s="170" t="s">
        <v>141</v>
      </c>
      <c r="D291" s="148">
        <v>3</v>
      </c>
      <c r="E291" s="149">
        <v>65000</v>
      </c>
      <c r="F291" s="150"/>
      <c r="G291" s="150"/>
      <c r="H291" s="111">
        <f t="shared" ref="H291:H292" si="135">(D291*E291)*1.2</f>
        <v>234000</v>
      </c>
      <c r="I291" s="151">
        <v>1</v>
      </c>
      <c r="J291" s="165">
        <v>27</v>
      </c>
      <c r="K291" s="151">
        <v>1</v>
      </c>
      <c r="L291" s="262" t="s">
        <v>816</v>
      </c>
      <c r="M291" s="263"/>
      <c r="N291" s="264"/>
      <c r="P291" s="248" t="s">
        <v>51</v>
      </c>
      <c r="Q291" s="103">
        <f t="shared" ref="Q291:AT291" si="136">IF(Q$32&lt;$I291,0,IF(Q$32=$I291,$H291,IF(Q$32&gt;((($J291-1)*$K291)+$I291),0,IF(ROUND((Q$32-$I291)/$K291,0)=ROUND((Q$32-$I291)/$K291,1),$H291,0))))</f>
        <v>234000</v>
      </c>
      <c r="R291" s="103">
        <f t="shared" si="136"/>
        <v>234000</v>
      </c>
      <c r="S291" s="103">
        <f t="shared" si="136"/>
        <v>234000</v>
      </c>
      <c r="T291" s="103">
        <f t="shared" si="136"/>
        <v>234000</v>
      </c>
      <c r="U291" s="103">
        <f t="shared" si="136"/>
        <v>234000</v>
      </c>
      <c r="V291" s="103">
        <f t="shared" si="136"/>
        <v>234000</v>
      </c>
      <c r="W291" s="103">
        <f t="shared" si="136"/>
        <v>234000</v>
      </c>
      <c r="X291" s="103">
        <f t="shared" si="136"/>
        <v>234000</v>
      </c>
      <c r="Y291" s="103">
        <f t="shared" si="136"/>
        <v>234000</v>
      </c>
      <c r="Z291" s="103">
        <f t="shared" si="136"/>
        <v>234000</v>
      </c>
      <c r="AA291" s="103">
        <f t="shared" si="136"/>
        <v>234000</v>
      </c>
      <c r="AB291" s="103">
        <f t="shared" si="136"/>
        <v>234000</v>
      </c>
      <c r="AC291" s="103">
        <f t="shared" si="136"/>
        <v>234000</v>
      </c>
      <c r="AD291" s="103">
        <f t="shared" si="136"/>
        <v>234000</v>
      </c>
      <c r="AE291" s="103">
        <f t="shared" si="136"/>
        <v>234000</v>
      </c>
      <c r="AF291" s="103">
        <f t="shared" si="136"/>
        <v>234000</v>
      </c>
      <c r="AG291" s="103">
        <f t="shared" si="136"/>
        <v>234000</v>
      </c>
      <c r="AH291" s="103">
        <f t="shared" si="136"/>
        <v>234000</v>
      </c>
      <c r="AI291" s="103">
        <f t="shared" si="136"/>
        <v>234000</v>
      </c>
      <c r="AJ291" s="103">
        <f t="shared" si="136"/>
        <v>234000</v>
      </c>
      <c r="AK291" s="103">
        <f t="shared" si="136"/>
        <v>234000</v>
      </c>
      <c r="AL291" s="103">
        <f t="shared" si="136"/>
        <v>234000</v>
      </c>
      <c r="AM291" s="103">
        <f t="shared" si="136"/>
        <v>234000</v>
      </c>
      <c r="AN291" s="103">
        <f t="shared" si="136"/>
        <v>234000</v>
      </c>
      <c r="AO291" s="103">
        <f t="shared" si="136"/>
        <v>234000</v>
      </c>
      <c r="AP291" s="103">
        <f t="shared" si="136"/>
        <v>234000</v>
      </c>
      <c r="AQ291" s="103">
        <f t="shared" si="136"/>
        <v>234000</v>
      </c>
      <c r="AR291" s="103">
        <f t="shared" si="136"/>
        <v>0</v>
      </c>
      <c r="AS291" s="104">
        <f t="shared" si="136"/>
        <v>0</v>
      </c>
      <c r="AT291" s="104">
        <f t="shared" si="136"/>
        <v>0</v>
      </c>
    </row>
    <row r="292" spans="1:46" x14ac:dyDescent="0.25">
      <c r="A292" s="145" t="s">
        <v>0</v>
      </c>
      <c r="B292" s="146" t="s">
        <v>817</v>
      </c>
      <c r="C292" s="170" t="s">
        <v>141</v>
      </c>
      <c r="D292" s="148">
        <v>6</v>
      </c>
      <c r="E292" s="149">
        <v>45000</v>
      </c>
      <c r="F292" s="152"/>
      <c r="G292" s="152"/>
      <c r="H292" s="111">
        <f t="shared" si="135"/>
        <v>324000</v>
      </c>
      <c r="I292" s="151">
        <v>1</v>
      </c>
      <c r="J292" s="165">
        <v>27</v>
      </c>
      <c r="K292" s="151">
        <v>1</v>
      </c>
      <c r="L292" s="256" t="s">
        <v>818</v>
      </c>
      <c r="M292" s="251"/>
      <c r="N292" s="257"/>
      <c r="P292" s="249"/>
      <c r="Q292" s="103">
        <f t="shared" ref="Q292:AT292" si="137">IF(Q$32&lt;$I292,0,IF(Q$32=$I292,$H292,IF(Q$32&gt;((($J292-1)*$K292)+$I292),0,IF(ROUND((Q$32-$I292)/$K292,0)=ROUND((Q$32-$I292)/$K292,1),$H292,0))))</f>
        <v>324000</v>
      </c>
      <c r="R292" s="103">
        <f t="shared" si="137"/>
        <v>324000</v>
      </c>
      <c r="S292" s="103">
        <f t="shared" si="137"/>
        <v>324000</v>
      </c>
      <c r="T292" s="103">
        <f t="shared" si="137"/>
        <v>324000</v>
      </c>
      <c r="U292" s="103">
        <f t="shared" si="137"/>
        <v>324000</v>
      </c>
      <c r="V292" s="103">
        <f t="shared" si="137"/>
        <v>324000</v>
      </c>
      <c r="W292" s="103">
        <f t="shared" si="137"/>
        <v>324000</v>
      </c>
      <c r="X292" s="103">
        <f t="shared" si="137"/>
        <v>324000</v>
      </c>
      <c r="Y292" s="103">
        <f t="shared" si="137"/>
        <v>324000</v>
      </c>
      <c r="Z292" s="103">
        <f t="shared" si="137"/>
        <v>324000</v>
      </c>
      <c r="AA292" s="103">
        <f t="shared" si="137"/>
        <v>324000</v>
      </c>
      <c r="AB292" s="103">
        <f t="shared" si="137"/>
        <v>324000</v>
      </c>
      <c r="AC292" s="103">
        <f t="shared" si="137"/>
        <v>324000</v>
      </c>
      <c r="AD292" s="103">
        <f t="shared" si="137"/>
        <v>324000</v>
      </c>
      <c r="AE292" s="103">
        <f t="shared" si="137"/>
        <v>324000</v>
      </c>
      <c r="AF292" s="103">
        <f t="shared" si="137"/>
        <v>324000</v>
      </c>
      <c r="AG292" s="103">
        <f t="shared" si="137"/>
        <v>324000</v>
      </c>
      <c r="AH292" s="103">
        <f t="shared" si="137"/>
        <v>324000</v>
      </c>
      <c r="AI292" s="103">
        <f t="shared" si="137"/>
        <v>324000</v>
      </c>
      <c r="AJ292" s="103">
        <f t="shared" si="137"/>
        <v>324000</v>
      </c>
      <c r="AK292" s="103">
        <f t="shared" si="137"/>
        <v>324000</v>
      </c>
      <c r="AL292" s="103">
        <f t="shared" si="137"/>
        <v>324000</v>
      </c>
      <c r="AM292" s="103">
        <f t="shared" si="137"/>
        <v>324000</v>
      </c>
      <c r="AN292" s="103">
        <f t="shared" si="137"/>
        <v>324000</v>
      </c>
      <c r="AO292" s="103">
        <f t="shared" si="137"/>
        <v>324000</v>
      </c>
      <c r="AP292" s="103">
        <f t="shared" si="137"/>
        <v>324000</v>
      </c>
      <c r="AQ292" s="103">
        <f t="shared" si="137"/>
        <v>324000</v>
      </c>
      <c r="AR292" s="103">
        <f t="shared" si="137"/>
        <v>0</v>
      </c>
      <c r="AS292" s="104">
        <f t="shared" si="137"/>
        <v>0</v>
      </c>
      <c r="AT292" s="104">
        <f t="shared" si="137"/>
        <v>0</v>
      </c>
    </row>
    <row r="293" spans="1:46" x14ac:dyDescent="0.25">
      <c r="A293" s="145" t="s">
        <v>688</v>
      </c>
      <c r="B293" s="146" t="s">
        <v>819</v>
      </c>
      <c r="C293" s="170" t="s">
        <v>820</v>
      </c>
      <c r="D293" s="148">
        <v>215000</v>
      </c>
      <c r="E293" s="149">
        <v>2</v>
      </c>
      <c r="F293" s="150"/>
      <c r="G293" s="150"/>
      <c r="H293" s="111">
        <f t="shared" ref="H293:H296" si="138">D293*E293</f>
        <v>430000</v>
      </c>
      <c r="I293" s="151">
        <v>1</v>
      </c>
      <c r="J293" s="165">
        <v>27</v>
      </c>
      <c r="K293" s="151">
        <v>1</v>
      </c>
      <c r="L293" s="256" t="s">
        <v>821</v>
      </c>
      <c r="M293" s="251"/>
      <c r="N293" s="257"/>
      <c r="P293" s="249"/>
      <c r="Q293" s="103">
        <f t="shared" ref="Q293:AT293" si="139">IF(Q$32&lt;$I293,0,IF(Q$32=$I293,$H293,IF(Q$32&gt;((($J293-1)*$K293)+$I293),0,IF(ROUND((Q$32-$I293)/$K293,0)=ROUND((Q$32-$I293)/$K293,1),$H293,0))))</f>
        <v>430000</v>
      </c>
      <c r="R293" s="103">
        <f t="shared" si="139"/>
        <v>430000</v>
      </c>
      <c r="S293" s="103">
        <f t="shared" si="139"/>
        <v>430000</v>
      </c>
      <c r="T293" s="103">
        <f t="shared" si="139"/>
        <v>430000</v>
      </c>
      <c r="U293" s="103">
        <f t="shared" si="139"/>
        <v>430000</v>
      </c>
      <c r="V293" s="103">
        <f t="shared" si="139"/>
        <v>430000</v>
      </c>
      <c r="W293" s="103">
        <f t="shared" si="139"/>
        <v>430000</v>
      </c>
      <c r="X293" s="103">
        <f t="shared" si="139"/>
        <v>430000</v>
      </c>
      <c r="Y293" s="103">
        <f t="shared" si="139"/>
        <v>430000</v>
      </c>
      <c r="Z293" s="103">
        <f t="shared" si="139"/>
        <v>430000</v>
      </c>
      <c r="AA293" s="103">
        <f t="shared" si="139"/>
        <v>430000</v>
      </c>
      <c r="AB293" s="103">
        <f t="shared" si="139"/>
        <v>430000</v>
      </c>
      <c r="AC293" s="103">
        <f t="shared" si="139"/>
        <v>430000</v>
      </c>
      <c r="AD293" s="103">
        <f t="shared" si="139"/>
        <v>430000</v>
      </c>
      <c r="AE293" s="103">
        <f t="shared" si="139"/>
        <v>430000</v>
      </c>
      <c r="AF293" s="103">
        <f t="shared" si="139"/>
        <v>430000</v>
      </c>
      <c r="AG293" s="103">
        <f t="shared" si="139"/>
        <v>430000</v>
      </c>
      <c r="AH293" s="103">
        <f t="shared" si="139"/>
        <v>430000</v>
      </c>
      <c r="AI293" s="103">
        <f t="shared" si="139"/>
        <v>430000</v>
      </c>
      <c r="AJ293" s="103">
        <f t="shared" si="139"/>
        <v>430000</v>
      </c>
      <c r="AK293" s="103">
        <f t="shared" si="139"/>
        <v>430000</v>
      </c>
      <c r="AL293" s="103">
        <f t="shared" si="139"/>
        <v>430000</v>
      </c>
      <c r="AM293" s="103">
        <f t="shared" si="139"/>
        <v>430000</v>
      </c>
      <c r="AN293" s="103">
        <f t="shared" si="139"/>
        <v>430000</v>
      </c>
      <c r="AO293" s="103">
        <f t="shared" si="139"/>
        <v>430000</v>
      </c>
      <c r="AP293" s="103">
        <f t="shared" si="139"/>
        <v>430000</v>
      </c>
      <c r="AQ293" s="103">
        <f t="shared" si="139"/>
        <v>430000</v>
      </c>
      <c r="AR293" s="103">
        <f t="shared" si="139"/>
        <v>0</v>
      </c>
      <c r="AS293" s="104">
        <f t="shared" si="139"/>
        <v>0</v>
      </c>
      <c r="AT293" s="104">
        <f t="shared" si="139"/>
        <v>0</v>
      </c>
    </row>
    <row r="294" spans="1:46" ht="30" customHeight="1" x14ac:dyDescent="0.25">
      <c r="A294" s="145" t="s">
        <v>822</v>
      </c>
      <c r="B294" s="146" t="s">
        <v>823</v>
      </c>
      <c r="C294" s="147" t="s">
        <v>824</v>
      </c>
      <c r="D294" s="154">
        <v>3</v>
      </c>
      <c r="E294" s="155">
        <v>6000</v>
      </c>
      <c r="F294" s="150"/>
      <c r="G294" s="150"/>
      <c r="H294" s="111">
        <f t="shared" si="138"/>
        <v>18000</v>
      </c>
      <c r="I294" s="151">
        <v>1</v>
      </c>
      <c r="J294" s="151">
        <v>6</v>
      </c>
      <c r="K294" s="151">
        <v>5</v>
      </c>
      <c r="L294" s="256"/>
      <c r="M294" s="251"/>
      <c r="N294" s="257"/>
      <c r="P294" s="249"/>
      <c r="Q294" s="103">
        <f t="shared" ref="Q294:AT294" si="140">IF(Q$32&lt;$I294,0,IF(Q$32=$I294,$H294,IF(Q$32&gt;((($J294-1)*$K294)+$I294),0,IF(ROUND((Q$32-$I294)/$K294,0)=ROUND((Q$32-$I294)/$K294,1),$H294,0))))</f>
        <v>18000</v>
      </c>
      <c r="R294" s="103">
        <f t="shared" si="140"/>
        <v>0</v>
      </c>
      <c r="S294" s="103">
        <f t="shared" si="140"/>
        <v>0</v>
      </c>
      <c r="T294" s="103">
        <f t="shared" si="140"/>
        <v>0</v>
      </c>
      <c r="U294" s="103">
        <f t="shared" si="140"/>
        <v>0</v>
      </c>
      <c r="V294" s="103">
        <f t="shared" si="140"/>
        <v>18000</v>
      </c>
      <c r="W294" s="103">
        <f t="shared" si="140"/>
        <v>0</v>
      </c>
      <c r="X294" s="103">
        <f t="shared" si="140"/>
        <v>0</v>
      </c>
      <c r="Y294" s="103">
        <f t="shared" si="140"/>
        <v>0</v>
      </c>
      <c r="Z294" s="103">
        <f t="shared" si="140"/>
        <v>0</v>
      </c>
      <c r="AA294" s="103">
        <f t="shared" si="140"/>
        <v>18000</v>
      </c>
      <c r="AB294" s="104">
        <f t="shared" si="140"/>
        <v>0</v>
      </c>
      <c r="AC294" s="104">
        <f t="shared" si="140"/>
        <v>0</v>
      </c>
      <c r="AD294" s="104">
        <f t="shared" si="140"/>
        <v>0</v>
      </c>
      <c r="AE294" s="104">
        <f t="shared" si="140"/>
        <v>0</v>
      </c>
      <c r="AF294" s="103">
        <f t="shared" si="140"/>
        <v>18000</v>
      </c>
      <c r="AG294" s="104">
        <f t="shared" si="140"/>
        <v>0</v>
      </c>
      <c r="AH294" s="104">
        <f t="shared" si="140"/>
        <v>0</v>
      </c>
      <c r="AI294" s="104">
        <f t="shared" si="140"/>
        <v>0</v>
      </c>
      <c r="AJ294" s="104">
        <f t="shared" si="140"/>
        <v>0</v>
      </c>
      <c r="AK294" s="103">
        <f t="shared" si="140"/>
        <v>18000</v>
      </c>
      <c r="AL294" s="104">
        <f t="shared" si="140"/>
        <v>0</v>
      </c>
      <c r="AM294" s="104">
        <f t="shared" si="140"/>
        <v>0</v>
      </c>
      <c r="AN294" s="104">
        <f t="shared" si="140"/>
        <v>0</v>
      </c>
      <c r="AO294" s="104">
        <f t="shared" si="140"/>
        <v>0</v>
      </c>
      <c r="AP294" s="103">
        <f t="shared" si="140"/>
        <v>18000</v>
      </c>
      <c r="AQ294" s="104">
        <f t="shared" si="140"/>
        <v>0</v>
      </c>
      <c r="AR294" s="104">
        <f t="shared" si="140"/>
        <v>0</v>
      </c>
      <c r="AS294" s="104">
        <f t="shared" si="140"/>
        <v>0</v>
      </c>
      <c r="AT294" s="104">
        <f t="shared" si="140"/>
        <v>0</v>
      </c>
    </row>
    <row r="295" spans="1:46" ht="30" customHeight="1" x14ac:dyDescent="0.25">
      <c r="A295" s="145" t="s">
        <v>688</v>
      </c>
      <c r="B295" s="146" t="s">
        <v>825</v>
      </c>
      <c r="C295" s="170" t="s">
        <v>236</v>
      </c>
      <c r="D295" s="148">
        <v>18</v>
      </c>
      <c r="E295" s="149">
        <v>1050</v>
      </c>
      <c r="F295" s="150"/>
      <c r="G295" s="150"/>
      <c r="H295" s="111">
        <f t="shared" si="138"/>
        <v>18900</v>
      </c>
      <c r="I295" s="151">
        <v>1</v>
      </c>
      <c r="J295" s="165">
        <v>27</v>
      </c>
      <c r="K295" s="151">
        <v>1</v>
      </c>
      <c r="L295" s="250" t="s">
        <v>826</v>
      </c>
      <c r="M295" s="251"/>
      <c r="N295" s="257"/>
      <c r="P295" s="249"/>
      <c r="Q295" s="103">
        <f t="shared" ref="Q295:AT295" si="141">IF(Q$32&lt;$I295,0,IF(Q$32=$I295,$H295,IF(Q$32&gt;((($J295-1)*$K295)+$I295),0,IF(ROUND((Q$32-$I295)/$K295,0)=ROUND((Q$32-$I295)/$K295,1),$H295,0))))</f>
        <v>18900</v>
      </c>
      <c r="R295" s="103">
        <f t="shared" si="141"/>
        <v>18900</v>
      </c>
      <c r="S295" s="103">
        <f t="shared" si="141"/>
        <v>18900</v>
      </c>
      <c r="T295" s="103">
        <f t="shared" si="141"/>
        <v>18900</v>
      </c>
      <c r="U295" s="103">
        <f t="shared" si="141"/>
        <v>18900</v>
      </c>
      <c r="V295" s="103">
        <f t="shared" si="141"/>
        <v>18900</v>
      </c>
      <c r="W295" s="103">
        <f t="shared" si="141"/>
        <v>18900</v>
      </c>
      <c r="X295" s="103">
        <f t="shared" si="141"/>
        <v>18900</v>
      </c>
      <c r="Y295" s="103">
        <f t="shared" si="141"/>
        <v>18900</v>
      </c>
      <c r="Z295" s="103">
        <f t="shared" si="141"/>
        <v>18900</v>
      </c>
      <c r="AA295" s="103">
        <f t="shared" si="141"/>
        <v>18900</v>
      </c>
      <c r="AB295" s="103">
        <f t="shared" si="141"/>
        <v>18900</v>
      </c>
      <c r="AC295" s="103">
        <f t="shared" si="141"/>
        <v>18900</v>
      </c>
      <c r="AD295" s="103">
        <f t="shared" si="141"/>
        <v>18900</v>
      </c>
      <c r="AE295" s="103">
        <f t="shared" si="141"/>
        <v>18900</v>
      </c>
      <c r="AF295" s="103">
        <f t="shared" si="141"/>
        <v>18900</v>
      </c>
      <c r="AG295" s="103">
        <f t="shared" si="141"/>
        <v>18900</v>
      </c>
      <c r="AH295" s="103">
        <f t="shared" si="141"/>
        <v>18900</v>
      </c>
      <c r="AI295" s="103">
        <f t="shared" si="141"/>
        <v>18900</v>
      </c>
      <c r="AJ295" s="103">
        <f t="shared" si="141"/>
        <v>18900</v>
      </c>
      <c r="AK295" s="103">
        <f t="shared" si="141"/>
        <v>18900</v>
      </c>
      <c r="AL295" s="103">
        <f t="shared" si="141"/>
        <v>18900</v>
      </c>
      <c r="AM295" s="103">
        <f t="shared" si="141"/>
        <v>18900</v>
      </c>
      <c r="AN295" s="103">
        <f t="shared" si="141"/>
        <v>18900</v>
      </c>
      <c r="AO295" s="103">
        <f t="shared" si="141"/>
        <v>18900</v>
      </c>
      <c r="AP295" s="103">
        <f t="shared" si="141"/>
        <v>18900</v>
      </c>
      <c r="AQ295" s="103">
        <f t="shared" si="141"/>
        <v>18900</v>
      </c>
      <c r="AR295" s="103">
        <f t="shared" si="141"/>
        <v>0</v>
      </c>
      <c r="AS295" s="104">
        <f t="shared" si="141"/>
        <v>0</v>
      </c>
      <c r="AT295" s="104">
        <f t="shared" si="141"/>
        <v>0</v>
      </c>
    </row>
    <row r="296" spans="1:46" ht="30" customHeight="1" x14ac:dyDescent="0.25">
      <c r="A296" s="145" t="s">
        <v>688</v>
      </c>
      <c r="B296" s="146" t="s">
        <v>827</v>
      </c>
      <c r="C296" s="170" t="s">
        <v>828</v>
      </c>
      <c r="D296" s="148">
        <v>3</v>
      </c>
      <c r="E296" s="155">
        <v>5000</v>
      </c>
      <c r="F296" s="150"/>
      <c r="G296" s="150"/>
      <c r="H296" s="111">
        <f t="shared" si="138"/>
        <v>15000</v>
      </c>
      <c r="I296" s="151">
        <v>1</v>
      </c>
      <c r="J296" s="151">
        <v>4</v>
      </c>
      <c r="K296" s="151">
        <v>10</v>
      </c>
      <c r="L296" s="256" t="s">
        <v>829</v>
      </c>
      <c r="M296" s="251"/>
      <c r="N296" s="257"/>
      <c r="P296" s="249"/>
      <c r="Q296" s="103">
        <f t="shared" ref="Q296:AT296" si="142">IF(Q$32&lt;$I296,0,IF(Q$32=$I296,$H296,IF(Q$32&gt;((($J296-1)*$K296)+$I296),0,IF(ROUND((Q$32-$I296)/$K296,0)=ROUND((Q$32-$I296)/$K296,1),$H296,0))))</f>
        <v>15000</v>
      </c>
      <c r="R296" s="104">
        <f t="shared" si="142"/>
        <v>0</v>
      </c>
      <c r="S296" s="104">
        <f t="shared" si="142"/>
        <v>0</v>
      </c>
      <c r="T296" s="103">
        <f t="shared" si="142"/>
        <v>0</v>
      </c>
      <c r="U296" s="104">
        <f t="shared" si="142"/>
        <v>0</v>
      </c>
      <c r="V296" s="104">
        <f t="shared" si="142"/>
        <v>0</v>
      </c>
      <c r="W296" s="103">
        <f t="shared" si="142"/>
        <v>0</v>
      </c>
      <c r="X296" s="104">
        <f t="shared" si="142"/>
        <v>0</v>
      </c>
      <c r="Y296" s="104">
        <f t="shared" si="142"/>
        <v>0</v>
      </c>
      <c r="Z296" s="104">
        <f t="shared" si="142"/>
        <v>0</v>
      </c>
      <c r="AA296" s="103">
        <f t="shared" si="142"/>
        <v>15000</v>
      </c>
      <c r="AB296" s="104">
        <f t="shared" si="142"/>
        <v>0</v>
      </c>
      <c r="AC296" s="104">
        <f t="shared" si="142"/>
        <v>0</v>
      </c>
      <c r="AD296" s="104">
        <f t="shared" si="142"/>
        <v>0</v>
      </c>
      <c r="AE296" s="104">
        <f t="shared" si="142"/>
        <v>0</v>
      </c>
      <c r="AF296" s="104">
        <f t="shared" si="142"/>
        <v>0</v>
      </c>
      <c r="AG296" s="104">
        <f t="shared" si="142"/>
        <v>0</v>
      </c>
      <c r="AH296" s="104">
        <f t="shared" si="142"/>
        <v>0</v>
      </c>
      <c r="AI296" s="104">
        <f t="shared" si="142"/>
        <v>0</v>
      </c>
      <c r="AJ296" s="104">
        <f t="shared" si="142"/>
        <v>0</v>
      </c>
      <c r="AK296" s="103">
        <f t="shared" si="142"/>
        <v>15000</v>
      </c>
      <c r="AL296" s="104">
        <f t="shared" si="142"/>
        <v>0</v>
      </c>
      <c r="AM296" s="104">
        <f t="shared" si="142"/>
        <v>0</v>
      </c>
      <c r="AN296" s="104">
        <f t="shared" si="142"/>
        <v>0</v>
      </c>
      <c r="AO296" s="104">
        <f t="shared" si="142"/>
        <v>0</v>
      </c>
      <c r="AP296" s="104">
        <f t="shared" si="142"/>
        <v>0</v>
      </c>
      <c r="AQ296" s="104">
        <f t="shared" si="142"/>
        <v>0</v>
      </c>
      <c r="AR296" s="104">
        <f t="shared" si="142"/>
        <v>0</v>
      </c>
      <c r="AS296" s="104">
        <f t="shared" si="142"/>
        <v>0</v>
      </c>
      <c r="AT296" s="104">
        <f t="shared" si="142"/>
        <v>0</v>
      </c>
    </row>
    <row r="297" spans="1:46" ht="30" customHeight="1" x14ac:dyDescent="0.25">
      <c r="A297" s="145" t="s">
        <v>0</v>
      </c>
      <c r="B297" s="146" t="s">
        <v>830</v>
      </c>
      <c r="C297" s="170" t="s">
        <v>304</v>
      </c>
      <c r="D297" s="148">
        <v>3</v>
      </c>
      <c r="E297" s="148">
        <v>65000</v>
      </c>
      <c r="F297" s="150"/>
      <c r="G297" s="150"/>
      <c r="H297" s="111">
        <f>(D297*E297)*1.2</f>
        <v>234000</v>
      </c>
      <c r="I297" s="151">
        <v>1</v>
      </c>
      <c r="J297" s="151">
        <v>5</v>
      </c>
      <c r="K297" s="151">
        <v>5</v>
      </c>
      <c r="L297" s="256" t="s">
        <v>831</v>
      </c>
      <c r="M297" s="251"/>
      <c r="N297" s="257"/>
      <c r="P297" s="249"/>
      <c r="Q297" s="103">
        <f t="shared" ref="Q297:AT297" si="143">IF(Q$32&lt;$I297,0,IF(Q$32=$I297,$H297,IF(Q$32&gt;((($J297-1)*$K297)+$I297),0,IF(ROUND((Q$32-$I297)/$K297,0)=ROUND((Q$32-$I297)/$K297,1),$H297,0))))</f>
        <v>234000</v>
      </c>
      <c r="R297" s="104">
        <f t="shared" si="143"/>
        <v>0</v>
      </c>
      <c r="S297" s="104">
        <f t="shared" si="143"/>
        <v>0</v>
      </c>
      <c r="T297" s="104">
        <f t="shared" si="143"/>
        <v>0</v>
      </c>
      <c r="U297" s="104">
        <f t="shared" si="143"/>
        <v>0</v>
      </c>
      <c r="V297" s="103">
        <f t="shared" si="143"/>
        <v>234000</v>
      </c>
      <c r="W297" s="104">
        <f t="shared" si="143"/>
        <v>0</v>
      </c>
      <c r="X297" s="104">
        <f t="shared" si="143"/>
        <v>0</v>
      </c>
      <c r="Y297" s="104">
        <f t="shared" si="143"/>
        <v>0</v>
      </c>
      <c r="Z297" s="104">
        <f t="shared" si="143"/>
        <v>0</v>
      </c>
      <c r="AA297" s="103">
        <f t="shared" si="143"/>
        <v>234000</v>
      </c>
      <c r="AB297" s="104">
        <f t="shared" si="143"/>
        <v>0</v>
      </c>
      <c r="AC297" s="104">
        <f t="shared" si="143"/>
        <v>0</v>
      </c>
      <c r="AD297" s="104">
        <f t="shared" si="143"/>
        <v>0</v>
      </c>
      <c r="AE297" s="104">
        <f t="shared" si="143"/>
        <v>0</v>
      </c>
      <c r="AF297" s="103">
        <f t="shared" si="143"/>
        <v>234000</v>
      </c>
      <c r="AG297" s="104">
        <f t="shared" si="143"/>
        <v>0</v>
      </c>
      <c r="AH297" s="104">
        <f t="shared" si="143"/>
        <v>0</v>
      </c>
      <c r="AI297" s="104">
        <f t="shared" si="143"/>
        <v>0</v>
      </c>
      <c r="AJ297" s="104">
        <f t="shared" si="143"/>
        <v>0</v>
      </c>
      <c r="AK297" s="103">
        <f t="shared" si="143"/>
        <v>234000</v>
      </c>
      <c r="AL297" s="104">
        <f t="shared" si="143"/>
        <v>0</v>
      </c>
      <c r="AM297" s="104">
        <f t="shared" si="143"/>
        <v>0</v>
      </c>
      <c r="AN297" s="104">
        <f t="shared" si="143"/>
        <v>0</v>
      </c>
      <c r="AO297" s="104">
        <f t="shared" si="143"/>
        <v>0</v>
      </c>
      <c r="AP297" s="104">
        <f t="shared" si="143"/>
        <v>0</v>
      </c>
      <c r="AQ297" s="104">
        <f t="shared" si="143"/>
        <v>0</v>
      </c>
      <c r="AR297" s="104">
        <f t="shared" si="143"/>
        <v>0</v>
      </c>
      <c r="AS297" s="104">
        <f t="shared" si="143"/>
        <v>0</v>
      </c>
      <c r="AT297" s="104">
        <f t="shared" si="143"/>
        <v>0</v>
      </c>
    </row>
    <row r="298" spans="1:46" ht="30" customHeight="1" x14ac:dyDescent="0.25">
      <c r="A298" s="243" t="s">
        <v>688</v>
      </c>
      <c r="B298" s="182" t="s">
        <v>832</v>
      </c>
      <c r="C298" s="183" t="s">
        <v>833</v>
      </c>
      <c r="D298" s="184">
        <v>4300</v>
      </c>
      <c r="E298" s="184">
        <v>2000</v>
      </c>
      <c r="F298" s="186"/>
      <c r="G298" s="186"/>
      <c r="H298" s="187">
        <f t="shared" ref="H298:H306" si="144">D298*E298</f>
        <v>8600000</v>
      </c>
      <c r="I298" s="188">
        <v>10</v>
      </c>
      <c r="J298" s="244">
        <v>18</v>
      </c>
      <c r="K298" s="188">
        <v>1</v>
      </c>
      <c r="L298" s="304" t="s">
        <v>834</v>
      </c>
      <c r="M298" s="251"/>
      <c r="N298" s="252"/>
      <c r="P298" s="249"/>
      <c r="Q298" s="104">
        <f t="shared" ref="Q298:AT298" si="145">IF(Q$32&lt;$I298,0,IF(Q$32=$I298,$H298,IF(Q$32&gt;((($J298-1)*$K298)+$I298),0,IF(ROUND((Q$32-$I298)/$K298,0)=ROUND((Q$32-$I298)/$K298,1),$H298,0))))</f>
        <v>0</v>
      </c>
      <c r="R298" s="104">
        <f t="shared" si="145"/>
        <v>0</v>
      </c>
      <c r="S298" s="104">
        <f t="shared" si="145"/>
        <v>0</v>
      </c>
      <c r="T298" s="104">
        <f t="shared" si="145"/>
        <v>0</v>
      </c>
      <c r="U298" s="104">
        <f t="shared" si="145"/>
        <v>0</v>
      </c>
      <c r="V298" s="104">
        <f t="shared" si="145"/>
        <v>0</v>
      </c>
      <c r="W298" s="104">
        <f t="shared" si="145"/>
        <v>0</v>
      </c>
      <c r="X298" s="104">
        <f t="shared" si="145"/>
        <v>0</v>
      </c>
      <c r="Y298" s="104">
        <f t="shared" si="145"/>
        <v>0</v>
      </c>
      <c r="Z298" s="103">
        <f t="shared" si="145"/>
        <v>8600000</v>
      </c>
      <c r="AA298" s="103">
        <f t="shared" si="145"/>
        <v>8600000</v>
      </c>
      <c r="AB298" s="103">
        <f t="shared" si="145"/>
        <v>8600000</v>
      </c>
      <c r="AC298" s="103">
        <f t="shared" si="145"/>
        <v>8600000</v>
      </c>
      <c r="AD298" s="103">
        <f t="shared" si="145"/>
        <v>8600000</v>
      </c>
      <c r="AE298" s="103">
        <f t="shared" si="145"/>
        <v>8600000</v>
      </c>
      <c r="AF298" s="103">
        <f t="shared" si="145"/>
        <v>8600000</v>
      </c>
      <c r="AG298" s="103">
        <f t="shared" si="145"/>
        <v>8600000</v>
      </c>
      <c r="AH298" s="103">
        <f t="shared" si="145"/>
        <v>8600000</v>
      </c>
      <c r="AI298" s="103">
        <f t="shared" si="145"/>
        <v>8600000</v>
      </c>
      <c r="AJ298" s="103">
        <f t="shared" si="145"/>
        <v>8600000</v>
      </c>
      <c r="AK298" s="103">
        <f t="shared" si="145"/>
        <v>8600000</v>
      </c>
      <c r="AL298" s="103">
        <f t="shared" si="145"/>
        <v>8600000</v>
      </c>
      <c r="AM298" s="103">
        <f t="shared" si="145"/>
        <v>8600000</v>
      </c>
      <c r="AN298" s="103">
        <f t="shared" si="145"/>
        <v>8600000</v>
      </c>
      <c r="AO298" s="103">
        <f t="shared" si="145"/>
        <v>8600000</v>
      </c>
      <c r="AP298" s="103">
        <f t="shared" si="145"/>
        <v>8600000</v>
      </c>
      <c r="AQ298" s="103">
        <f t="shared" si="145"/>
        <v>8600000</v>
      </c>
      <c r="AR298" s="103">
        <f t="shared" si="145"/>
        <v>0</v>
      </c>
      <c r="AS298" s="104">
        <f t="shared" si="145"/>
        <v>0</v>
      </c>
      <c r="AT298" s="104">
        <f t="shared" si="145"/>
        <v>0</v>
      </c>
    </row>
    <row r="299" spans="1:46" ht="30" hidden="1" customHeight="1" x14ac:dyDescent="0.25">
      <c r="A299" s="105"/>
      <c r="B299" s="106"/>
      <c r="C299" s="107"/>
      <c r="D299" s="108"/>
      <c r="E299" s="116"/>
      <c r="F299" s="113"/>
      <c r="G299" s="113"/>
      <c r="H299" s="111">
        <f t="shared" si="144"/>
        <v>0</v>
      </c>
      <c r="I299" s="112"/>
      <c r="J299" s="112"/>
      <c r="K299" s="112"/>
      <c r="L299" s="250"/>
      <c r="M299" s="251"/>
      <c r="N299" s="252"/>
      <c r="P299" s="249"/>
      <c r="Q299" s="104">
        <f t="shared" ref="Q299:AT299" si="146">IF(Q$32&lt;$I299,0,IF(Q$32=$I299,$H299,IF(Q$32&gt;((($J299-1)*$K299)+$I299),0,IF(ROUND((Q$32-$I299)/$K299,0)=ROUND((Q$32-$I299)/$K299,1),$H299,0))))</f>
        <v>0</v>
      </c>
      <c r="R299" s="104">
        <f t="shared" si="146"/>
        <v>0</v>
      </c>
      <c r="S299" s="104">
        <f t="shared" si="146"/>
        <v>0</v>
      </c>
      <c r="T299" s="104">
        <f t="shared" si="146"/>
        <v>0</v>
      </c>
      <c r="U299" s="104">
        <f t="shared" si="146"/>
        <v>0</v>
      </c>
      <c r="V299" s="104">
        <f t="shared" si="146"/>
        <v>0</v>
      </c>
      <c r="W299" s="104">
        <f t="shared" si="146"/>
        <v>0</v>
      </c>
      <c r="X299" s="104">
        <f t="shared" si="146"/>
        <v>0</v>
      </c>
      <c r="Y299" s="104">
        <f t="shared" si="146"/>
        <v>0</v>
      </c>
      <c r="Z299" s="104">
        <f t="shared" si="146"/>
        <v>0</v>
      </c>
      <c r="AA299" s="104">
        <f t="shared" si="146"/>
        <v>0</v>
      </c>
      <c r="AB299" s="104">
        <f t="shared" si="146"/>
        <v>0</v>
      </c>
      <c r="AC299" s="104">
        <f t="shared" si="146"/>
        <v>0</v>
      </c>
      <c r="AD299" s="104">
        <f t="shared" si="146"/>
        <v>0</v>
      </c>
      <c r="AE299" s="104">
        <f t="shared" si="146"/>
        <v>0</v>
      </c>
      <c r="AF299" s="104">
        <f t="shared" si="146"/>
        <v>0</v>
      </c>
      <c r="AG299" s="104">
        <f t="shared" si="146"/>
        <v>0</v>
      </c>
      <c r="AH299" s="104">
        <f t="shared" si="146"/>
        <v>0</v>
      </c>
      <c r="AI299" s="104">
        <f t="shared" si="146"/>
        <v>0</v>
      </c>
      <c r="AJ299" s="104">
        <f t="shared" si="146"/>
        <v>0</v>
      </c>
      <c r="AK299" s="104">
        <f t="shared" si="146"/>
        <v>0</v>
      </c>
      <c r="AL299" s="104">
        <f t="shared" si="146"/>
        <v>0</v>
      </c>
      <c r="AM299" s="104">
        <f t="shared" si="146"/>
        <v>0</v>
      </c>
      <c r="AN299" s="104">
        <f t="shared" si="146"/>
        <v>0</v>
      </c>
      <c r="AO299" s="104">
        <f t="shared" si="146"/>
        <v>0</v>
      </c>
      <c r="AP299" s="104">
        <f t="shared" si="146"/>
        <v>0</v>
      </c>
      <c r="AQ299" s="104">
        <f t="shared" si="146"/>
        <v>0</v>
      </c>
      <c r="AR299" s="104">
        <f t="shared" si="146"/>
        <v>0</v>
      </c>
      <c r="AS299" s="104">
        <f t="shared" si="146"/>
        <v>0</v>
      </c>
      <c r="AT299" s="104">
        <f t="shared" si="146"/>
        <v>0</v>
      </c>
    </row>
    <row r="300" spans="1:46" ht="30" hidden="1" customHeight="1" x14ac:dyDescent="0.25">
      <c r="A300" s="105"/>
      <c r="B300" s="106"/>
      <c r="C300" s="107"/>
      <c r="D300" s="108"/>
      <c r="E300" s="108"/>
      <c r="F300" s="113"/>
      <c r="G300" s="113"/>
      <c r="H300" s="111">
        <f t="shared" si="144"/>
        <v>0</v>
      </c>
      <c r="I300" s="112"/>
      <c r="J300" s="112"/>
      <c r="K300" s="112"/>
      <c r="L300" s="250"/>
      <c r="M300" s="251"/>
      <c r="N300" s="252"/>
      <c r="P300" s="249"/>
      <c r="Q300" s="104">
        <f t="shared" ref="Q300:AT300" si="147">IF(Q$32&lt;$I300,0,IF(Q$32=$I300,$H300,IF(Q$32&gt;((($J300-1)*$K300)+$I300),0,IF(ROUND((Q$32-$I300)/$K300,0)=ROUND((Q$32-$I300)/$K300,1),$H300,0))))</f>
        <v>0</v>
      </c>
      <c r="R300" s="104">
        <f t="shared" si="147"/>
        <v>0</v>
      </c>
      <c r="S300" s="104">
        <f t="shared" si="147"/>
        <v>0</v>
      </c>
      <c r="T300" s="104">
        <f t="shared" si="147"/>
        <v>0</v>
      </c>
      <c r="U300" s="104">
        <f t="shared" si="147"/>
        <v>0</v>
      </c>
      <c r="V300" s="104">
        <f t="shared" si="147"/>
        <v>0</v>
      </c>
      <c r="W300" s="104">
        <f t="shared" si="147"/>
        <v>0</v>
      </c>
      <c r="X300" s="104">
        <f t="shared" si="147"/>
        <v>0</v>
      </c>
      <c r="Y300" s="104">
        <f t="shared" si="147"/>
        <v>0</v>
      </c>
      <c r="Z300" s="104">
        <f t="shared" si="147"/>
        <v>0</v>
      </c>
      <c r="AA300" s="104">
        <f t="shared" si="147"/>
        <v>0</v>
      </c>
      <c r="AB300" s="104">
        <f t="shared" si="147"/>
        <v>0</v>
      </c>
      <c r="AC300" s="104">
        <f t="shared" si="147"/>
        <v>0</v>
      </c>
      <c r="AD300" s="104">
        <f t="shared" si="147"/>
        <v>0</v>
      </c>
      <c r="AE300" s="104">
        <f t="shared" si="147"/>
        <v>0</v>
      </c>
      <c r="AF300" s="104">
        <f t="shared" si="147"/>
        <v>0</v>
      </c>
      <c r="AG300" s="104">
        <f t="shared" si="147"/>
        <v>0</v>
      </c>
      <c r="AH300" s="104">
        <f t="shared" si="147"/>
        <v>0</v>
      </c>
      <c r="AI300" s="104">
        <f t="shared" si="147"/>
        <v>0</v>
      </c>
      <c r="AJ300" s="104">
        <f t="shared" si="147"/>
        <v>0</v>
      </c>
      <c r="AK300" s="104">
        <f t="shared" si="147"/>
        <v>0</v>
      </c>
      <c r="AL300" s="104">
        <f t="shared" si="147"/>
        <v>0</v>
      </c>
      <c r="AM300" s="104">
        <f t="shared" si="147"/>
        <v>0</v>
      </c>
      <c r="AN300" s="104">
        <f t="shared" si="147"/>
        <v>0</v>
      </c>
      <c r="AO300" s="104">
        <f t="shared" si="147"/>
        <v>0</v>
      </c>
      <c r="AP300" s="104">
        <f t="shared" si="147"/>
        <v>0</v>
      </c>
      <c r="AQ300" s="104">
        <f t="shared" si="147"/>
        <v>0</v>
      </c>
      <c r="AR300" s="104">
        <f t="shared" si="147"/>
        <v>0</v>
      </c>
      <c r="AS300" s="104">
        <f t="shared" si="147"/>
        <v>0</v>
      </c>
      <c r="AT300" s="104">
        <f t="shared" si="147"/>
        <v>0</v>
      </c>
    </row>
    <row r="301" spans="1:46" ht="30" hidden="1" customHeight="1" x14ac:dyDescent="0.25">
      <c r="A301" s="105"/>
      <c r="B301" s="106"/>
      <c r="C301" s="107"/>
      <c r="D301" s="108"/>
      <c r="E301" s="108"/>
      <c r="F301" s="113"/>
      <c r="G301" s="113"/>
      <c r="H301" s="111">
        <f t="shared" si="144"/>
        <v>0</v>
      </c>
      <c r="I301" s="112"/>
      <c r="J301" s="112"/>
      <c r="K301" s="112"/>
      <c r="L301" s="250"/>
      <c r="M301" s="251"/>
      <c r="N301" s="252"/>
      <c r="P301" s="249"/>
      <c r="Q301" s="104">
        <f t="shared" ref="Q301:AT301" si="148">IF(Q$32&lt;$I301,0,IF(Q$32=$I301,$H301,IF(Q$32&gt;((($J301-1)*$K301)+$I301),0,IF(ROUND((Q$32-$I301)/$K301,0)=ROUND((Q$32-$I301)/$K301,1),$H301,0))))</f>
        <v>0</v>
      </c>
      <c r="R301" s="104">
        <f t="shared" si="148"/>
        <v>0</v>
      </c>
      <c r="S301" s="104">
        <f t="shared" si="148"/>
        <v>0</v>
      </c>
      <c r="T301" s="104">
        <f t="shared" si="148"/>
        <v>0</v>
      </c>
      <c r="U301" s="104">
        <f t="shared" si="148"/>
        <v>0</v>
      </c>
      <c r="V301" s="104">
        <f t="shared" si="148"/>
        <v>0</v>
      </c>
      <c r="W301" s="104">
        <f t="shared" si="148"/>
        <v>0</v>
      </c>
      <c r="X301" s="104">
        <f t="shared" si="148"/>
        <v>0</v>
      </c>
      <c r="Y301" s="104">
        <f t="shared" si="148"/>
        <v>0</v>
      </c>
      <c r="Z301" s="104">
        <f t="shared" si="148"/>
        <v>0</v>
      </c>
      <c r="AA301" s="104">
        <f t="shared" si="148"/>
        <v>0</v>
      </c>
      <c r="AB301" s="104">
        <f t="shared" si="148"/>
        <v>0</v>
      </c>
      <c r="AC301" s="104">
        <f t="shared" si="148"/>
        <v>0</v>
      </c>
      <c r="AD301" s="104">
        <f t="shared" si="148"/>
        <v>0</v>
      </c>
      <c r="AE301" s="104">
        <f t="shared" si="148"/>
        <v>0</v>
      </c>
      <c r="AF301" s="104">
        <f t="shared" si="148"/>
        <v>0</v>
      </c>
      <c r="AG301" s="104">
        <f t="shared" si="148"/>
        <v>0</v>
      </c>
      <c r="AH301" s="104">
        <f t="shared" si="148"/>
        <v>0</v>
      </c>
      <c r="AI301" s="104">
        <f t="shared" si="148"/>
        <v>0</v>
      </c>
      <c r="AJ301" s="104">
        <f t="shared" si="148"/>
        <v>0</v>
      </c>
      <c r="AK301" s="104">
        <f t="shared" si="148"/>
        <v>0</v>
      </c>
      <c r="AL301" s="104">
        <f t="shared" si="148"/>
        <v>0</v>
      </c>
      <c r="AM301" s="104">
        <f t="shared" si="148"/>
        <v>0</v>
      </c>
      <c r="AN301" s="104">
        <f t="shared" si="148"/>
        <v>0</v>
      </c>
      <c r="AO301" s="104">
        <f t="shared" si="148"/>
        <v>0</v>
      </c>
      <c r="AP301" s="104">
        <f t="shared" si="148"/>
        <v>0</v>
      </c>
      <c r="AQ301" s="104">
        <f t="shared" si="148"/>
        <v>0</v>
      </c>
      <c r="AR301" s="104">
        <f t="shared" si="148"/>
        <v>0</v>
      </c>
      <c r="AS301" s="104">
        <f t="shared" si="148"/>
        <v>0</v>
      </c>
      <c r="AT301" s="104">
        <f t="shared" si="148"/>
        <v>0</v>
      </c>
    </row>
    <row r="302" spans="1:46" ht="30" hidden="1" customHeight="1" x14ac:dyDescent="0.25">
      <c r="A302" s="105"/>
      <c r="B302" s="106"/>
      <c r="C302" s="107"/>
      <c r="D302" s="108"/>
      <c r="E302" s="108"/>
      <c r="F302" s="113"/>
      <c r="G302" s="113"/>
      <c r="H302" s="111">
        <f t="shared" si="144"/>
        <v>0</v>
      </c>
      <c r="I302" s="112"/>
      <c r="J302" s="112"/>
      <c r="K302" s="112"/>
      <c r="L302" s="250"/>
      <c r="M302" s="251"/>
      <c r="N302" s="252"/>
      <c r="P302" s="249"/>
      <c r="Q302" s="104">
        <f t="shared" ref="Q302:AT302" si="149">IF(Q$32&lt;$I302,0,IF(Q$32=$I302,$H302,IF(Q$32&gt;((($J302-1)*$K302)+$I302),0,IF(ROUND((Q$32-$I302)/$K302,0)=ROUND((Q$32-$I302)/$K302,1),$H302,0))))</f>
        <v>0</v>
      </c>
      <c r="R302" s="104">
        <f t="shared" si="149"/>
        <v>0</v>
      </c>
      <c r="S302" s="104">
        <f t="shared" si="149"/>
        <v>0</v>
      </c>
      <c r="T302" s="104">
        <f t="shared" si="149"/>
        <v>0</v>
      </c>
      <c r="U302" s="104">
        <f t="shared" si="149"/>
        <v>0</v>
      </c>
      <c r="V302" s="104">
        <f t="shared" si="149"/>
        <v>0</v>
      </c>
      <c r="W302" s="104">
        <f t="shared" si="149"/>
        <v>0</v>
      </c>
      <c r="X302" s="104">
        <f t="shared" si="149"/>
        <v>0</v>
      </c>
      <c r="Y302" s="104">
        <f t="shared" si="149"/>
        <v>0</v>
      </c>
      <c r="Z302" s="104">
        <f t="shared" si="149"/>
        <v>0</v>
      </c>
      <c r="AA302" s="104">
        <f t="shared" si="149"/>
        <v>0</v>
      </c>
      <c r="AB302" s="104">
        <f t="shared" si="149"/>
        <v>0</v>
      </c>
      <c r="AC302" s="104">
        <f t="shared" si="149"/>
        <v>0</v>
      </c>
      <c r="AD302" s="104">
        <f t="shared" si="149"/>
        <v>0</v>
      </c>
      <c r="AE302" s="104">
        <f t="shared" si="149"/>
        <v>0</v>
      </c>
      <c r="AF302" s="104">
        <f t="shared" si="149"/>
        <v>0</v>
      </c>
      <c r="AG302" s="104">
        <f t="shared" si="149"/>
        <v>0</v>
      </c>
      <c r="AH302" s="104">
        <f t="shared" si="149"/>
        <v>0</v>
      </c>
      <c r="AI302" s="104">
        <f t="shared" si="149"/>
        <v>0</v>
      </c>
      <c r="AJ302" s="104">
        <f t="shared" si="149"/>
        <v>0</v>
      </c>
      <c r="AK302" s="104">
        <f t="shared" si="149"/>
        <v>0</v>
      </c>
      <c r="AL302" s="104">
        <f t="shared" si="149"/>
        <v>0</v>
      </c>
      <c r="AM302" s="104">
        <f t="shared" si="149"/>
        <v>0</v>
      </c>
      <c r="AN302" s="104">
        <f t="shared" si="149"/>
        <v>0</v>
      </c>
      <c r="AO302" s="104">
        <f t="shared" si="149"/>
        <v>0</v>
      </c>
      <c r="AP302" s="104">
        <f t="shared" si="149"/>
        <v>0</v>
      </c>
      <c r="AQ302" s="104">
        <f t="shared" si="149"/>
        <v>0</v>
      </c>
      <c r="AR302" s="104">
        <f t="shared" si="149"/>
        <v>0</v>
      </c>
      <c r="AS302" s="104">
        <f t="shared" si="149"/>
        <v>0</v>
      </c>
      <c r="AT302" s="104">
        <f t="shared" si="149"/>
        <v>0</v>
      </c>
    </row>
    <row r="303" spans="1:46" ht="30" hidden="1" customHeight="1" x14ac:dyDescent="0.25">
      <c r="A303" s="105"/>
      <c r="B303" s="106"/>
      <c r="C303" s="107"/>
      <c r="D303" s="108"/>
      <c r="E303" s="108"/>
      <c r="F303" s="113"/>
      <c r="G303" s="113"/>
      <c r="H303" s="111">
        <f t="shared" si="144"/>
        <v>0</v>
      </c>
      <c r="I303" s="112"/>
      <c r="J303" s="112"/>
      <c r="K303" s="112"/>
      <c r="L303" s="250"/>
      <c r="M303" s="251"/>
      <c r="N303" s="252"/>
      <c r="P303" s="249"/>
      <c r="Q303" s="104">
        <f t="shared" ref="Q303:AT303" si="150">IF(Q$32&lt;$I303,0,IF(Q$32=$I303,$H303,IF(Q$32&gt;((($J303-1)*$K303)+$I303),0,IF(ROUND((Q$32-$I303)/$K303,0)=ROUND((Q$32-$I303)/$K303,1),$H303,0))))</f>
        <v>0</v>
      </c>
      <c r="R303" s="104">
        <f t="shared" si="150"/>
        <v>0</v>
      </c>
      <c r="S303" s="104">
        <f t="shared" si="150"/>
        <v>0</v>
      </c>
      <c r="T303" s="104">
        <f t="shared" si="150"/>
        <v>0</v>
      </c>
      <c r="U303" s="104">
        <f t="shared" si="150"/>
        <v>0</v>
      </c>
      <c r="V303" s="104">
        <f t="shared" si="150"/>
        <v>0</v>
      </c>
      <c r="W303" s="104">
        <f t="shared" si="150"/>
        <v>0</v>
      </c>
      <c r="X303" s="104">
        <f t="shared" si="150"/>
        <v>0</v>
      </c>
      <c r="Y303" s="104">
        <f t="shared" si="150"/>
        <v>0</v>
      </c>
      <c r="Z303" s="104">
        <f t="shared" si="150"/>
        <v>0</v>
      </c>
      <c r="AA303" s="104">
        <f t="shared" si="150"/>
        <v>0</v>
      </c>
      <c r="AB303" s="104">
        <f t="shared" si="150"/>
        <v>0</v>
      </c>
      <c r="AC303" s="104">
        <f t="shared" si="150"/>
        <v>0</v>
      </c>
      <c r="AD303" s="104">
        <f t="shared" si="150"/>
        <v>0</v>
      </c>
      <c r="AE303" s="104">
        <f t="shared" si="150"/>
        <v>0</v>
      </c>
      <c r="AF303" s="104">
        <f t="shared" si="150"/>
        <v>0</v>
      </c>
      <c r="AG303" s="104">
        <f t="shared" si="150"/>
        <v>0</v>
      </c>
      <c r="AH303" s="104">
        <f t="shared" si="150"/>
        <v>0</v>
      </c>
      <c r="AI303" s="104">
        <f t="shared" si="150"/>
        <v>0</v>
      </c>
      <c r="AJ303" s="104">
        <f t="shared" si="150"/>
        <v>0</v>
      </c>
      <c r="AK303" s="104">
        <f t="shared" si="150"/>
        <v>0</v>
      </c>
      <c r="AL303" s="104">
        <f t="shared" si="150"/>
        <v>0</v>
      </c>
      <c r="AM303" s="104">
        <f t="shared" si="150"/>
        <v>0</v>
      </c>
      <c r="AN303" s="104">
        <f t="shared" si="150"/>
        <v>0</v>
      </c>
      <c r="AO303" s="104">
        <f t="shared" si="150"/>
        <v>0</v>
      </c>
      <c r="AP303" s="104">
        <f t="shared" si="150"/>
        <v>0</v>
      </c>
      <c r="AQ303" s="104">
        <f t="shared" si="150"/>
        <v>0</v>
      </c>
      <c r="AR303" s="104">
        <f t="shared" si="150"/>
        <v>0</v>
      </c>
      <c r="AS303" s="104">
        <f t="shared" si="150"/>
        <v>0</v>
      </c>
      <c r="AT303" s="104">
        <f t="shared" si="150"/>
        <v>0</v>
      </c>
    </row>
    <row r="304" spans="1:46" ht="30" hidden="1" customHeight="1" x14ac:dyDescent="0.25">
      <c r="A304" s="105"/>
      <c r="B304" s="106"/>
      <c r="C304" s="107"/>
      <c r="D304" s="108"/>
      <c r="E304" s="109"/>
      <c r="F304" s="113"/>
      <c r="G304" s="113"/>
      <c r="H304" s="111">
        <f t="shared" si="144"/>
        <v>0</v>
      </c>
      <c r="I304" s="112"/>
      <c r="J304" s="112"/>
      <c r="K304" s="112"/>
      <c r="L304" s="250"/>
      <c r="M304" s="251"/>
      <c r="N304" s="252"/>
      <c r="P304" s="249"/>
      <c r="Q304" s="104">
        <f t="shared" ref="Q304:AT304" si="151">IF(Q$32&lt;$I304,0,IF(Q$32=$I304,$H304,IF(Q$32&gt;((($J304-1)*$K304)+$I304),0,IF(ROUND((Q$32-$I304)/$K304,0)=ROUND((Q$32-$I304)/$K304,1),$H304,0))))</f>
        <v>0</v>
      </c>
      <c r="R304" s="104">
        <f t="shared" si="151"/>
        <v>0</v>
      </c>
      <c r="S304" s="104">
        <f t="shared" si="151"/>
        <v>0</v>
      </c>
      <c r="T304" s="104">
        <f t="shared" si="151"/>
        <v>0</v>
      </c>
      <c r="U304" s="104">
        <f t="shared" si="151"/>
        <v>0</v>
      </c>
      <c r="V304" s="104">
        <f t="shared" si="151"/>
        <v>0</v>
      </c>
      <c r="W304" s="104">
        <f t="shared" si="151"/>
        <v>0</v>
      </c>
      <c r="X304" s="104">
        <f t="shared" si="151"/>
        <v>0</v>
      </c>
      <c r="Y304" s="104">
        <f t="shared" si="151"/>
        <v>0</v>
      </c>
      <c r="Z304" s="104">
        <f t="shared" si="151"/>
        <v>0</v>
      </c>
      <c r="AA304" s="104">
        <f t="shared" si="151"/>
        <v>0</v>
      </c>
      <c r="AB304" s="104">
        <f t="shared" si="151"/>
        <v>0</v>
      </c>
      <c r="AC304" s="104">
        <f t="shared" si="151"/>
        <v>0</v>
      </c>
      <c r="AD304" s="104">
        <f t="shared" si="151"/>
        <v>0</v>
      </c>
      <c r="AE304" s="104">
        <f t="shared" si="151"/>
        <v>0</v>
      </c>
      <c r="AF304" s="104">
        <f t="shared" si="151"/>
        <v>0</v>
      </c>
      <c r="AG304" s="104">
        <f t="shared" si="151"/>
        <v>0</v>
      </c>
      <c r="AH304" s="104">
        <f t="shared" si="151"/>
        <v>0</v>
      </c>
      <c r="AI304" s="104">
        <f t="shared" si="151"/>
        <v>0</v>
      </c>
      <c r="AJ304" s="104">
        <f t="shared" si="151"/>
        <v>0</v>
      </c>
      <c r="AK304" s="104">
        <f t="shared" si="151"/>
        <v>0</v>
      </c>
      <c r="AL304" s="104">
        <f t="shared" si="151"/>
        <v>0</v>
      </c>
      <c r="AM304" s="104">
        <f t="shared" si="151"/>
        <v>0</v>
      </c>
      <c r="AN304" s="104">
        <f t="shared" si="151"/>
        <v>0</v>
      </c>
      <c r="AO304" s="104">
        <f t="shared" si="151"/>
        <v>0</v>
      </c>
      <c r="AP304" s="104">
        <f t="shared" si="151"/>
        <v>0</v>
      </c>
      <c r="AQ304" s="104">
        <f t="shared" si="151"/>
        <v>0</v>
      </c>
      <c r="AR304" s="104">
        <f t="shared" si="151"/>
        <v>0</v>
      </c>
      <c r="AS304" s="104">
        <f t="shared" si="151"/>
        <v>0</v>
      </c>
      <c r="AT304" s="104">
        <f t="shared" si="151"/>
        <v>0</v>
      </c>
    </row>
    <row r="305" spans="1:46" ht="30" hidden="1" customHeight="1" x14ac:dyDescent="0.25">
      <c r="A305" s="105"/>
      <c r="B305" s="106"/>
      <c r="C305" s="107"/>
      <c r="D305" s="108"/>
      <c r="E305" s="108"/>
      <c r="F305" s="113"/>
      <c r="G305" s="113"/>
      <c r="H305" s="111">
        <f t="shared" si="144"/>
        <v>0</v>
      </c>
      <c r="I305" s="112"/>
      <c r="J305" s="112"/>
      <c r="K305" s="112"/>
      <c r="L305" s="250"/>
      <c r="M305" s="251"/>
      <c r="N305" s="252"/>
      <c r="P305" s="249"/>
      <c r="Q305" s="104">
        <f t="shared" ref="Q305:AT305" si="152">IF(Q$32&lt;$I305,0,IF(Q$32=$I305,$H305,IF(Q$32&gt;((($J305-1)*$K305)+$I305),0,IF(ROUND((Q$32-$I305)/$K305,0)=ROUND((Q$32-$I305)/$K305,1),$H305,0))))</f>
        <v>0</v>
      </c>
      <c r="R305" s="104">
        <f t="shared" si="152"/>
        <v>0</v>
      </c>
      <c r="S305" s="104">
        <f t="shared" si="152"/>
        <v>0</v>
      </c>
      <c r="T305" s="104">
        <f t="shared" si="152"/>
        <v>0</v>
      </c>
      <c r="U305" s="104">
        <f t="shared" si="152"/>
        <v>0</v>
      </c>
      <c r="V305" s="104">
        <f t="shared" si="152"/>
        <v>0</v>
      </c>
      <c r="W305" s="104">
        <f t="shared" si="152"/>
        <v>0</v>
      </c>
      <c r="X305" s="104">
        <f t="shared" si="152"/>
        <v>0</v>
      </c>
      <c r="Y305" s="104">
        <f t="shared" si="152"/>
        <v>0</v>
      </c>
      <c r="Z305" s="104">
        <f t="shared" si="152"/>
        <v>0</v>
      </c>
      <c r="AA305" s="104">
        <f t="shared" si="152"/>
        <v>0</v>
      </c>
      <c r="AB305" s="104">
        <f t="shared" si="152"/>
        <v>0</v>
      </c>
      <c r="AC305" s="104">
        <f t="shared" si="152"/>
        <v>0</v>
      </c>
      <c r="AD305" s="104">
        <f t="shared" si="152"/>
        <v>0</v>
      </c>
      <c r="AE305" s="104">
        <f t="shared" si="152"/>
        <v>0</v>
      </c>
      <c r="AF305" s="104">
        <f t="shared" si="152"/>
        <v>0</v>
      </c>
      <c r="AG305" s="104">
        <f t="shared" si="152"/>
        <v>0</v>
      </c>
      <c r="AH305" s="104">
        <f t="shared" si="152"/>
        <v>0</v>
      </c>
      <c r="AI305" s="104">
        <f t="shared" si="152"/>
        <v>0</v>
      </c>
      <c r="AJ305" s="104">
        <f t="shared" si="152"/>
        <v>0</v>
      </c>
      <c r="AK305" s="104">
        <f t="shared" si="152"/>
        <v>0</v>
      </c>
      <c r="AL305" s="104">
        <f t="shared" si="152"/>
        <v>0</v>
      </c>
      <c r="AM305" s="104">
        <f t="shared" si="152"/>
        <v>0</v>
      </c>
      <c r="AN305" s="104">
        <f t="shared" si="152"/>
        <v>0</v>
      </c>
      <c r="AO305" s="104">
        <f t="shared" si="152"/>
        <v>0</v>
      </c>
      <c r="AP305" s="104">
        <f t="shared" si="152"/>
        <v>0</v>
      </c>
      <c r="AQ305" s="104">
        <f t="shared" si="152"/>
        <v>0</v>
      </c>
      <c r="AR305" s="104">
        <f t="shared" si="152"/>
        <v>0</v>
      </c>
      <c r="AS305" s="104">
        <f t="shared" si="152"/>
        <v>0</v>
      </c>
      <c r="AT305" s="104">
        <f t="shared" si="152"/>
        <v>0</v>
      </c>
    </row>
    <row r="306" spans="1:46" ht="30" hidden="1" customHeight="1" x14ac:dyDescent="0.25">
      <c r="A306" s="117"/>
      <c r="B306" s="118"/>
      <c r="C306" s="119"/>
      <c r="D306" s="120"/>
      <c r="E306" s="120"/>
      <c r="F306" s="121"/>
      <c r="G306" s="121"/>
      <c r="H306" s="122">
        <f t="shared" si="144"/>
        <v>0</v>
      </c>
      <c r="I306" s="123"/>
      <c r="J306" s="123"/>
      <c r="K306" s="123"/>
      <c r="L306" s="253"/>
      <c r="M306" s="254"/>
      <c r="N306" s="255"/>
      <c r="P306" s="249"/>
      <c r="Q306" s="104">
        <f t="shared" ref="Q306:AT306" si="153">IF(Q$32&lt;$I306,0,IF(Q$32=$I306,$H306,IF(Q$32&gt;((($J306-1)*$K306)+$I306),0,IF(ROUND((Q$32-$I306)/$K306,0)=ROUND((Q$32-$I306)/$K306,1),$H306,0))))</f>
        <v>0</v>
      </c>
      <c r="R306" s="104">
        <f t="shared" si="153"/>
        <v>0</v>
      </c>
      <c r="S306" s="104">
        <f t="shared" si="153"/>
        <v>0</v>
      </c>
      <c r="T306" s="104">
        <f t="shared" si="153"/>
        <v>0</v>
      </c>
      <c r="U306" s="104">
        <f t="shared" si="153"/>
        <v>0</v>
      </c>
      <c r="V306" s="104">
        <f t="shared" si="153"/>
        <v>0</v>
      </c>
      <c r="W306" s="104">
        <f t="shared" si="153"/>
        <v>0</v>
      </c>
      <c r="X306" s="104">
        <f t="shared" si="153"/>
        <v>0</v>
      </c>
      <c r="Y306" s="104">
        <f t="shared" si="153"/>
        <v>0</v>
      </c>
      <c r="Z306" s="104">
        <f t="shared" si="153"/>
        <v>0</v>
      </c>
      <c r="AA306" s="104">
        <f t="shared" si="153"/>
        <v>0</v>
      </c>
      <c r="AB306" s="104">
        <f t="shared" si="153"/>
        <v>0</v>
      </c>
      <c r="AC306" s="104">
        <f t="shared" si="153"/>
        <v>0</v>
      </c>
      <c r="AD306" s="104">
        <f t="shared" si="153"/>
        <v>0</v>
      </c>
      <c r="AE306" s="104">
        <f t="shared" si="153"/>
        <v>0</v>
      </c>
      <c r="AF306" s="104">
        <f t="shared" si="153"/>
        <v>0</v>
      </c>
      <c r="AG306" s="104">
        <f t="shared" si="153"/>
        <v>0</v>
      </c>
      <c r="AH306" s="104">
        <f t="shared" si="153"/>
        <v>0</v>
      </c>
      <c r="AI306" s="104">
        <f t="shared" si="153"/>
        <v>0</v>
      </c>
      <c r="AJ306" s="104">
        <f t="shared" si="153"/>
        <v>0</v>
      </c>
      <c r="AK306" s="104">
        <f t="shared" si="153"/>
        <v>0</v>
      </c>
      <c r="AL306" s="104">
        <f t="shared" si="153"/>
        <v>0</v>
      </c>
      <c r="AM306" s="104">
        <f t="shared" si="153"/>
        <v>0</v>
      </c>
      <c r="AN306" s="104">
        <f t="shared" si="153"/>
        <v>0</v>
      </c>
      <c r="AO306" s="104">
        <f t="shared" si="153"/>
        <v>0</v>
      </c>
      <c r="AP306" s="104">
        <f t="shared" si="153"/>
        <v>0</v>
      </c>
      <c r="AQ306" s="104">
        <f t="shared" si="153"/>
        <v>0</v>
      </c>
      <c r="AR306" s="104">
        <f t="shared" si="153"/>
        <v>0</v>
      </c>
      <c r="AS306" s="104">
        <f t="shared" si="153"/>
        <v>0</v>
      </c>
      <c r="AT306" s="104">
        <f t="shared" si="153"/>
        <v>0</v>
      </c>
    </row>
    <row r="307" spans="1:46" ht="30" customHeight="1" x14ac:dyDescent="0.25">
      <c r="P307" s="124" t="s">
        <v>53</v>
      </c>
      <c r="Q307" s="103">
        <f t="shared" ref="Q307:AT307" si="154">SUM(Q291:Q306)</f>
        <v>1273900</v>
      </c>
      <c r="R307" s="103">
        <f t="shared" si="154"/>
        <v>1006900</v>
      </c>
      <c r="S307" s="103">
        <f t="shared" si="154"/>
        <v>1006900</v>
      </c>
      <c r="T307" s="103">
        <f t="shared" si="154"/>
        <v>1006900</v>
      </c>
      <c r="U307" s="103">
        <f t="shared" si="154"/>
        <v>1006900</v>
      </c>
      <c r="V307" s="103">
        <f t="shared" si="154"/>
        <v>1258900</v>
      </c>
      <c r="W307" s="103">
        <f t="shared" si="154"/>
        <v>1006900</v>
      </c>
      <c r="X307" s="103">
        <f t="shared" si="154"/>
        <v>1006900</v>
      </c>
      <c r="Y307" s="103">
        <f t="shared" si="154"/>
        <v>1006900</v>
      </c>
      <c r="Z307" s="103">
        <f t="shared" si="154"/>
        <v>9606900</v>
      </c>
      <c r="AA307" s="103">
        <f t="shared" si="154"/>
        <v>9873900</v>
      </c>
      <c r="AB307" s="103">
        <f t="shared" si="154"/>
        <v>9606900</v>
      </c>
      <c r="AC307" s="103">
        <f t="shared" si="154"/>
        <v>9606900</v>
      </c>
      <c r="AD307" s="103">
        <f t="shared" si="154"/>
        <v>9606900</v>
      </c>
      <c r="AE307" s="103">
        <f t="shared" si="154"/>
        <v>9606900</v>
      </c>
      <c r="AF307" s="103">
        <f t="shared" si="154"/>
        <v>9858900</v>
      </c>
      <c r="AG307" s="103">
        <f t="shared" si="154"/>
        <v>9606900</v>
      </c>
      <c r="AH307" s="103">
        <f t="shared" si="154"/>
        <v>9606900</v>
      </c>
      <c r="AI307" s="103">
        <f t="shared" si="154"/>
        <v>9606900</v>
      </c>
      <c r="AJ307" s="103">
        <f t="shared" si="154"/>
        <v>9606900</v>
      </c>
      <c r="AK307" s="103">
        <f t="shared" si="154"/>
        <v>9873900</v>
      </c>
      <c r="AL307" s="103">
        <f t="shared" si="154"/>
        <v>9606900</v>
      </c>
      <c r="AM307" s="103">
        <f t="shared" si="154"/>
        <v>9606900</v>
      </c>
      <c r="AN307" s="103">
        <f t="shared" si="154"/>
        <v>9606900</v>
      </c>
      <c r="AO307" s="103">
        <f t="shared" si="154"/>
        <v>9606900</v>
      </c>
      <c r="AP307" s="103">
        <f t="shared" si="154"/>
        <v>9624900</v>
      </c>
      <c r="AQ307" s="103">
        <f t="shared" si="154"/>
        <v>9606900</v>
      </c>
      <c r="AR307" s="103">
        <f t="shared" si="154"/>
        <v>0</v>
      </c>
      <c r="AS307" s="104">
        <f t="shared" si="154"/>
        <v>0</v>
      </c>
      <c r="AT307" s="104">
        <f t="shared" si="154"/>
        <v>0</v>
      </c>
    </row>
    <row r="308" spans="1:46" ht="14.2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row>
    <row r="309" spans="1:46" ht="14.25" customHeight="1" x14ac:dyDescent="0.25"/>
    <row r="310" spans="1:46" ht="14.25" customHeight="1" x14ac:dyDescent="0.25"/>
    <row r="311" spans="1:46" ht="14.25" customHeight="1" x14ac:dyDescent="0.25"/>
    <row r="312" spans="1:46" ht="14.25" customHeight="1" x14ac:dyDescent="0.25"/>
    <row r="313" spans="1:46" ht="14.25" customHeight="1" x14ac:dyDescent="0.25"/>
    <row r="314" spans="1:46" ht="14.25" customHeight="1" x14ac:dyDescent="0.25"/>
    <row r="315" spans="1:46" ht="14.25" customHeight="1" x14ac:dyDescent="0.25"/>
    <row r="316" spans="1:46" ht="14.25" customHeight="1" x14ac:dyDescent="0.25"/>
    <row r="317" spans="1:46" ht="14.25" customHeight="1" x14ac:dyDescent="0.25"/>
    <row r="318" spans="1:46" ht="14.25" customHeight="1" x14ac:dyDescent="0.25"/>
    <row r="319" spans="1:46" ht="14.25" customHeight="1" x14ac:dyDescent="0.25"/>
    <row r="320" spans="1:46"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sheetData>
  <mergeCells count="211">
    <mergeCell ref="L225:N225"/>
    <mergeCell ref="L226:N226"/>
    <mergeCell ref="L227:N227"/>
    <mergeCell ref="L228:N228"/>
    <mergeCell ref="L300:N300"/>
    <mergeCell ref="L301:N301"/>
    <mergeCell ref="L293:N293"/>
    <mergeCell ref="L294:N294"/>
    <mergeCell ref="L295:N295"/>
    <mergeCell ref="L296:N296"/>
    <mergeCell ref="L297:N297"/>
    <mergeCell ref="L298:N298"/>
    <mergeCell ref="L299:N299"/>
    <mergeCell ref="L269:N269"/>
    <mergeCell ref="L292:N292"/>
    <mergeCell ref="L262:N262"/>
    <mergeCell ref="L263:N263"/>
    <mergeCell ref="L264:N264"/>
    <mergeCell ref="L265:N265"/>
    <mergeCell ref="L266:N266"/>
    <mergeCell ref="L267:N267"/>
    <mergeCell ref="L268:N268"/>
    <mergeCell ref="L71:N71"/>
    <mergeCell ref="L72:N72"/>
    <mergeCell ref="L73:N73"/>
    <mergeCell ref="L74:N74"/>
    <mergeCell ref="L85:N85"/>
    <mergeCell ref="L108:N108"/>
    <mergeCell ref="L109:N109"/>
    <mergeCell ref="L110:N110"/>
    <mergeCell ref="L111:N111"/>
    <mergeCell ref="L155:N155"/>
    <mergeCell ref="L156:N156"/>
    <mergeCell ref="L157:N157"/>
    <mergeCell ref="L182:N182"/>
    <mergeCell ref="L183:N183"/>
    <mergeCell ref="L184:N184"/>
    <mergeCell ref="L185:N185"/>
    <mergeCell ref="L186:N186"/>
    <mergeCell ref="L187:N187"/>
    <mergeCell ref="Q31:AT31"/>
    <mergeCell ref="L32:N32"/>
    <mergeCell ref="L33:N33"/>
    <mergeCell ref="L35:N35"/>
    <mergeCell ref="L36:N36"/>
    <mergeCell ref="L37:N37"/>
    <mergeCell ref="L38:N38"/>
    <mergeCell ref="L34:N34"/>
    <mergeCell ref="B2:H2"/>
    <mergeCell ref="B3:H3"/>
    <mergeCell ref="B4:H4"/>
    <mergeCell ref="B5:H5"/>
    <mergeCell ref="B6:H6"/>
    <mergeCell ref="B7:H7"/>
    <mergeCell ref="L7:M8"/>
    <mergeCell ref="B20:I20"/>
    <mergeCell ref="B21:I21"/>
    <mergeCell ref="L20:M20"/>
    <mergeCell ref="Q105:AT105"/>
    <mergeCell ref="Q142:AT142"/>
    <mergeCell ref="L143:N143"/>
    <mergeCell ref="L144:N144"/>
    <mergeCell ref="L43:N43"/>
    <mergeCell ref="L44:N44"/>
    <mergeCell ref="Q68:AT68"/>
    <mergeCell ref="L69:N69"/>
    <mergeCell ref="L70:N70"/>
    <mergeCell ref="L106:N106"/>
    <mergeCell ref="L107:N107"/>
    <mergeCell ref="L45:N45"/>
    <mergeCell ref="L46:N46"/>
    <mergeCell ref="L75:N75"/>
    <mergeCell ref="L76:N76"/>
    <mergeCell ref="L77:N77"/>
    <mergeCell ref="L78:N78"/>
    <mergeCell ref="L122:N122"/>
    <mergeCell ref="L81:N81"/>
    <mergeCell ref="L82:N82"/>
    <mergeCell ref="L83:N83"/>
    <mergeCell ref="L84:N84"/>
    <mergeCell ref="P70:P85"/>
    <mergeCell ref="P107:P122"/>
    <mergeCell ref="A51:K51"/>
    <mergeCell ref="B57:I57"/>
    <mergeCell ref="L57:M57"/>
    <mergeCell ref="B58:I58"/>
    <mergeCell ref="B59:I59"/>
    <mergeCell ref="B60:I60"/>
    <mergeCell ref="B8:H8"/>
    <mergeCell ref="B9:H9"/>
    <mergeCell ref="O9:P9"/>
    <mergeCell ref="B10:H10"/>
    <mergeCell ref="B11:H11"/>
    <mergeCell ref="A14:K14"/>
    <mergeCell ref="P33:P48"/>
    <mergeCell ref="L39:N39"/>
    <mergeCell ref="L40:N40"/>
    <mergeCell ref="L41:N41"/>
    <mergeCell ref="L42:N42"/>
    <mergeCell ref="B22:I22"/>
    <mergeCell ref="B23:I23"/>
    <mergeCell ref="L47:N47"/>
    <mergeCell ref="L48:N48"/>
    <mergeCell ref="B97:I97"/>
    <mergeCell ref="A125:K125"/>
    <mergeCell ref="B131:I131"/>
    <mergeCell ref="L131:M131"/>
    <mergeCell ref="B132:I132"/>
    <mergeCell ref="B133:I133"/>
    <mergeCell ref="B134:I134"/>
    <mergeCell ref="L79:N79"/>
    <mergeCell ref="L80:N80"/>
    <mergeCell ref="A88:K88"/>
    <mergeCell ref="B94:I94"/>
    <mergeCell ref="L94:M94"/>
    <mergeCell ref="B95:I95"/>
    <mergeCell ref="B96:I96"/>
    <mergeCell ref="L112:N112"/>
    <mergeCell ref="L113:N113"/>
    <mergeCell ref="L114:N114"/>
    <mergeCell ref="L115:N115"/>
    <mergeCell ref="L116:N116"/>
    <mergeCell ref="L117:N117"/>
    <mergeCell ref="L118:N118"/>
    <mergeCell ref="L119:N119"/>
    <mergeCell ref="L120:N120"/>
    <mergeCell ref="L121:N121"/>
    <mergeCell ref="B171:I171"/>
    <mergeCell ref="Q179:AT179"/>
    <mergeCell ref="L180:N180"/>
    <mergeCell ref="L181:N181"/>
    <mergeCell ref="L158:N158"/>
    <mergeCell ref="L159:N159"/>
    <mergeCell ref="A162:K162"/>
    <mergeCell ref="B168:I168"/>
    <mergeCell ref="L168:M168"/>
    <mergeCell ref="B169:I169"/>
    <mergeCell ref="B170:I170"/>
    <mergeCell ref="P144:P159"/>
    <mergeCell ref="P181:P196"/>
    <mergeCell ref="L188:N188"/>
    <mergeCell ref="L145:N145"/>
    <mergeCell ref="L146:N146"/>
    <mergeCell ref="L147:N147"/>
    <mergeCell ref="L148:N148"/>
    <mergeCell ref="L149:N149"/>
    <mergeCell ref="L150:N150"/>
    <mergeCell ref="L151:N151"/>
    <mergeCell ref="L152:N152"/>
    <mergeCell ref="L153:N153"/>
    <mergeCell ref="L154:N154"/>
    <mergeCell ref="B208:I208"/>
    <mergeCell ref="Q216:AT216"/>
    <mergeCell ref="L217:N217"/>
    <mergeCell ref="L218:N218"/>
    <mergeCell ref="L189:N189"/>
    <mergeCell ref="L190:N190"/>
    <mergeCell ref="A199:K199"/>
    <mergeCell ref="B205:I205"/>
    <mergeCell ref="L205:M205"/>
    <mergeCell ref="B206:I206"/>
    <mergeCell ref="B207:I207"/>
    <mergeCell ref="L191:N191"/>
    <mergeCell ref="L192:N192"/>
    <mergeCell ref="L193:N193"/>
    <mergeCell ref="L194:N194"/>
    <mergeCell ref="L195:N195"/>
    <mergeCell ref="L196:N196"/>
    <mergeCell ref="P218:P233"/>
    <mergeCell ref="L220:N220"/>
    <mergeCell ref="L221:N221"/>
    <mergeCell ref="L219:N219"/>
    <mergeCell ref="L222:N222"/>
    <mergeCell ref="L223:N223"/>
    <mergeCell ref="L224:N224"/>
    <mergeCell ref="B245:I245"/>
    <mergeCell ref="Q253:AT253"/>
    <mergeCell ref="L254:N254"/>
    <mergeCell ref="L255:N255"/>
    <mergeCell ref="Q289:AT289"/>
    <mergeCell ref="L290:N290"/>
    <mergeCell ref="L291:N291"/>
    <mergeCell ref="L229:N229"/>
    <mergeCell ref="L230:N230"/>
    <mergeCell ref="A236:K236"/>
    <mergeCell ref="B242:I242"/>
    <mergeCell ref="L242:M242"/>
    <mergeCell ref="B243:I243"/>
    <mergeCell ref="B244:I244"/>
    <mergeCell ref="L231:N231"/>
    <mergeCell ref="L232:N232"/>
    <mergeCell ref="L233:N233"/>
    <mergeCell ref="L256:N256"/>
    <mergeCell ref="L257:N257"/>
    <mergeCell ref="L258:N258"/>
    <mergeCell ref="L259:N259"/>
    <mergeCell ref="B281:I281"/>
    <mergeCell ref="P255:P269"/>
    <mergeCell ref="P291:P306"/>
    <mergeCell ref="L260:N260"/>
    <mergeCell ref="L261:N261"/>
    <mergeCell ref="A272:K272"/>
    <mergeCell ref="B278:I278"/>
    <mergeCell ref="L278:M278"/>
    <mergeCell ref="B279:I279"/>
    <mergeCell ref="B280:I280"/>
    <mergeCell ref="L303:N303"/>
    <mergeCell ref="L304:N304"/>
    <mergeCell ref="L305:N305"/>
    <mergeCell ref="L306:N306"/>
    <mergeCell ref="L302:N30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T826"/>
  <sheetViews>
    <sheetView topLeftCell="A10" workbookViewId="0">
      <selection activeCell="B328" sqref="B328"/>
    </sheetView>
  </sheetViews>
  <sheetFormatPr defaultColWidth="14.42578125" defaultRowHeight="15" customHeight="1" x14ac:dyDescent="0.25"/>
  <cols>
    <col min="1" max="1" width="20.42578125" customWidth="1"/>
    <col min="2" max="2" width="23.7109375" customWidth="1"/>
    <col min="3" max="3" width="9.42578125" customWidth="1"/>
    <col min="4" max="4" width="8.85546875" customWidth="1"/>
    <col min="5" max="7" width="11.42578125" customWidth="1"/>
    <col min="8" max="8" width="29" customWidth="1"/>
    <col min="9" max="9" width="7.7109375" customWidth="1"/>
    <col min="10" max="10" width="10.85546875" customWidth="1"/>
    <col min="11" max="11" width="7.7109375" customWidth="1"/>
    <col min="12" max="12" width="13.5703125" customWidth="1"/>
    <col min="13" max="13" width="15.42578125" customWidth="1"/>
    <col min="14" max="16" width="13.5703125" customWidth="1"/>
    <col min="17" max="46" width="10.7109375" customWidth="1"/>
  </cols>
  <sheetData>
    <row r="1" spans="1:46" ht="14.25" customHeight="1" x14ac:dyDescent="0.25">
      <c r="A1" s="2" t="s">
        <v>835</v>
      </c>
    </row>
    <row r="2" spans="1:46" x14ac:dyDescent="0.25">
      <c r="A2" s="3" t="s">
        <v>21</v>
      </c>
      <c r="B2" s="287" t="s">
        <v>113</v>
      </c>
      <c r="C2" s="288"/>
      <c r="D2" s="288"/>
      <c r="E2" s="288"/>
      <c r="F2" s="288"/>
      <c r="G2" s="288"/>
      <c r="H2" s="288"/>
      <c r="I2" s="4"/>
      <c r="J2" s="5"/>
      <c r="K2" s="6"/>
      <c r="L2" s="6"/>
      <c r="M2" s="6"/>
      <c r="N2" s="6"/>
      <c r="O2" s="6"/>
      <c r="P2" s="6"/>
      <c r="Q2" s="6"/>
      <c r="R2" s="6"/>
    </row>
    <row r="3" spans="1:46" x14ac:dyDescent="0.25">
      <c r="A3" s="7" t="s">
        <v>22</v>
      </c>
      <c r="B3" s="289" t="s">
        <v>836</v>
      </c>
      <c r="C3" s="266"/>
      <c r="D3" s="266"/>
      <c r="E3" s="266"/>
      <c r="F3" s="266"/>
      <c r="G3" s="266"/>
      <c r="H3" s="266"/>
      <c r="I3" s="8"/>
      <c r="J3" s="9"/>
      <c r="K3" s="10"/>
      <c r="L3" s="10"/>
      <c r="M3" s="10"/>
      <c r="N3" s="10"/>
      <c r="O3" s="10"/>
      <c r="P3" s="6"/>
      <c r="Q3" s="6"/>
      <c r="R3" s="6"/>
    </row>
    <row r="4" spans="1:46" ht="75" customHeight="1" x14ac:dyDescent="0.25">
      <c r="A4" s="11" t="s">
        <v>23</v>
      </c>
      <c r="B4" s="290" t="s">
        <v>837</v>
      </c>
      <c r="C4" s="268"/>
      <c r="D4" s="268"/>
      <c r="E4" s="268"/>
      <c r="F4" s="268"/>
      <c r="G4" s="268"/>
      <c r="H4" s="268"/>
      <c r="I4" s="12"/>
      <c r="J4" s="9"/>
      <c r="K4" s="10"/>
      <c r="L4" s="10"/>
      <c r="M4" s="10"/>
      <c r="N4" s="10"/>
      <c r="O4" s="10"/>
      <c r="P4" s="6"/>
      <c r="Q4" s="6"/>
      <c r="R4" s="6"/>
    </row>
    <row r="5" spans="1:46" ht="75" customHeight="1" x14ac:dyDescent="0.25">
      <c r="A5" s="11"/>
      <c r="B5" s="291" t="s">
        <v>838</v>
      </c>
      <c r="C5" s="266"/>
      <c r="D5" s="266"/>
      <c r="E5" s="266"/>
      <c r="F5" s="266"/>
      <c r="G5" s="266"/>
      <c r="H5" s="266"/>
      <c r="I5" s="12"/>
      <c r="J5" s="9"/>
      <c r="K5" s="10"/>
      <c r="L5" s="10"/>
      <c r="M5" s="10"/>
      <c r="N5" s="10"/>
      <c r="O5" s="10"/>
      <c r="P5" s="6"/>
      <c r="Q5" s="6"/>
      <c r="R5" s="6"/>
    </row>
    <row r="6" spans="1:46" x14ac:dyDescent="0.25">
      <c r="A6" s="11"/>
      <c r="B6" s="291" t="s">
        <v>839</v>
      </c>
      <c r="C6" s="266"/>
      <c r="D6" s="266"/>
      <c r="E6" s="266"/>
      <c r="F6" s="266"/>
      <c r="G6" s="266"/>
      <c r="H6" s="266"/>
      <c r="I6" s="12"/>
      <c r="J6" s="9"/>
      <c r="K6" s="10"/>
      <c r="L6" s="10"/>
      <c r="M6" s="10"/>
      <c r="N6" s="10"/>
      <c r="O6" s="10"/>
      <c r="P6" s="6"/>
      <c r="Q6" s="6"/>
      <c r="R6" s="6"/>
    </row>
    <row r="7" spans="1:46" x14ac:dyDescent="0.25">
      <c r="A7" s="11"/>
      <c r="B7" s="290" t="s">
        <v>840</v>
      </c>
      <c r="C7" s="268"/>
      <c r="D7" s="268"/>
      <c r="E7" s="268"/>
      <c r="F7" s="268"/>
      <c r="G7" s="268"/>
      <c r="H7" s="268"/>
      <c r="I7" s="12"/>
      <c r="J7" s="9"/>
      <c r="K7" s="10"/>
      <c r="L7" s="292" t="s">
        <v>24</v>
      </c>
      <c r="M7" s="266"/>
      <c r="N7" s="10"/>
      <c r="O7" s="10"/>
      <c r="P7" s="6"/>
      <c r="Q7" s="6"/>
      <c r="R7" s="6"/>
    </row>
    <row r="8" spans="1:46" ht="33" customHeight="1" x14ac:dyDescent="0.25">
      <c r="A8" s="11"/>
      <c r="B8" s="281" t="s">
        <v>841</v>
      </c>
      <c r="C8" s="268"/>
      <c r="D8" s="268"/>
      <c r="E8" s="268"/>
      <c r="F8" s="268"/>
      <c r="G8" s="268"/>
      <c r="H8" s="268"/>
      <c r="I8" s="12"/>
      <c r="J8" s="9"/>
      <c r="K8" s="10"/>
      <c r="L8" s="266"/>
      <c r="M8" s="266"/>
      <c r="N8" s="10"/>
      <c r="O8" s="10"/>
      <c r="P8" s="6"/>
      <c r="Q8" s="6"/>
      <c r="R8" s="6"/>
    </row>
    <row r="9" spans="1:46" x14ac:dyDescent="0.25">
      <c r="A9" s="11"/>
      <c r="B9" s="290" t="s">
        <v>842</v>
      </c>
      <c r="C9" s="268"/>
      <c r="D9" s="268"/>
      <c r="E9" s="268"/>
      <c r="F9" s="268"/>
      <c r="G9" s="268"/>
      <c r="H9" s="268"/>
      <c r="I9" s="12"/>
      <c r="J9" s="9"/>
      <c r="K9" s="10"/>
      <c r="L9" s="13" t="s">
        <v>25</v>
      </c>
      <c r="M9" s="14" t="s">
        <v>26</v>
      </c>
      <c r="N9" s="10"/>
      <c r="O9" s="282" t="s">
        <v>131</v>
      </c>
      <c r="P9" s="283"/>
      <c r="Q9" s="6"/>
      <c r="R9" s="6"/>
    </row>
    <row r="10" spans="1:46" ht="52.5" customHeight="1" x14ac:dyDescent="0.25">
      <c r="A10" s="11"/>
      <c r="B10" s="281" t="s">
        <v>843</v>
      </c>
      <c r="C10" s="268"/>
      <c r="D10" s="268"/>
      <c r="E10" s="268"/>
      <c r="F10" s="268"/>
      <c r="G10" s="268"/>
      <c r="H10" s="268"/>
      <c r="I10" s="12"/>
      <c r="J10" s="9"/>
      <c r="K10" s="10"/>
      <c r="L10" s="15">
        <v>0</v>
      </c>
      <c r="M10" s="131">
        <f t="shared" ref="M10:M12" si="0">M22+M59+M96+M133+M170+M207+M244+M280</f>
        <v>74221400</v>
      </c>
      <c r="N10" s="10"/>
      <c r="O10" s="132" t="s">
        <v>132</v>
      </c>
      <c r="P10" s="133">
        <f t="shared" ref="P10:P12" si="1">AVERAGE(B27,B64,B101,B138,B175,B212,B249,B285)</f>
        <v>0.76874999999999993</v>
      </c>
      <c r="Q10" s="6"/>
      <c r="R10" s="6"/>
    </row>
    <row r="11" spans="1:46" x14ac:dyDescent="0.25">
      <c r="A11" s="11"/>
      <c r="B11" s="331" t="s">
        <v>844</v>
      </c>
      <c r="C11" s="266"/>
      <c r="D11" s="266"/>
      <c r="E11" s="266"/>
      <c r="F11" s="266"/>
      <c r="G11" s="266"/>
      <c r="H11" s="266"/>
      <c r="I11" s="12"/>
      <c r="J11" s="9"/>
      <c r="K11" s="10"/>
      <c r="L11" s="15">
        <v>0.03</v>
      </c>
      <c r="M11" s="131">
        <f t="shared" si="0"/>
        <v>57628763.845675327</v>
      </c>
      <c r="N11" s="10"/>
      <c r="O11" s="132" t="s">
        <v>133</v>
      </c>
      <c r="P11" s="133">
        <f t="shared" si="1"/>
        <v>0.78125</v>
      </c>
      <c r="Q11" s="6"/>
      <c r="R11" s="6"/>
    </row>
    <row r="12" spans="1:46" ht="15" customHeight="1" x14ac:dyDescent="0.25">
      <c r="A12" s="17"/>
      <c r="B12" s="18"/>
      <c r="C12" s="18"/>
      <c r="D12" s="18"/>
      <c r="E12" s="18"/>
      <c r="F12" s="18"/>
      <c r="G12" s="18"/>
      <c r="H12" s="18"/>
      <c r="I12" s="19"/>
      <c r="J12" s="20"/>
      <c r="K12" s="10"/>
      <c r="L12" s="21">
        <v>7.0000000000000007E-2</v>
      </c>
      <c r="M12" s="134">
        <f t="shared" si="0"/>
        <v>44340919.515583344</v>
      </c>
      <c r="N12" s="10"/>
      <c r="O12" s="135" t="s">
        <v>134</v>
      </c>
      <c r="P12" s="136">
        <f t="shared" si="1"/>
        <v>0.60031250000000003</v>
      </c>
      <c r="Q12" s="6"/>
      <c r="R12" s="6"/>
    </row>
    <row r="13" spans="1:46" ht="15" customHeight="1" x14ac:dyDescent="0.25">
      <c r="A13" s="23"/>
      <c r="B13" s="24"/>
      <c r="C13" s="24"/>
      <c r="D13" s="24"/>
      <c r="E13" s="24"/>
      <c r="F13" s="24"/>
      <c r="G13" s="24"/>
      <c r="H13" s="24"/>
      <c r="I13" s="25"/>
      <c r="J13" s="25"/>
      <c r="K13" s="25"/>
      <c r="L13" s="25"/>
      <c r="M13" s="25"/>
      <c r="N13" s="25"/>
      <c r="O13" s="25"/>
      <c r="P13" s="26"/>
      <c r="Q13" s="26"/>
      <c r="R13" s="26"/>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row>
    <row r="14" spans="1:46" ht="15" customHeight="1" x14ac:dyDescent="0.25">
      <c r="A14" s="269" t="s">
        <v>27</v>
      </c>
      <c r="B14" s="268"/>
      <c r="C14" s="268"/>
      <c r="D14" s="268"/>
      <c r="E14" s="268"/>
      <c r="F14" s="268"/>
      <c r="G14" s="268"/>
      <c r="H14" s="268"/>
      <c r="I14" s="268"/>
      <c r="J14" s="268"/>
      <c r="K14" s="268"/>
      <c r="L14" s="28"/>
      <c r="M14" s="29"/>
      <c r="N14" s="29"/>
      <c r="O14" s="29"/>
      <c r="P14" s="30"/>
      <c r="Q14" s="30"/>
      <c r="R14" s="30"/>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row>
    <row r="15" spans="1:46" ht="15" customHeight="1" x14ac:dyDescent="0.25">
      <c r="A15" s="32"/>
      <c r="B15" s="33"/>
      <c r="C15" s="33"/>
      <c r="D15" s="33"/>
      <c r="E15" s="33"/>
      <c r="F15" s="33"/>
      <c r="G15" s="34"/>
      <c r="H15" s="33"/>
      <c r="I15" s="33"/>
      <c r="J15" s="33"/>
      <c r="K15" s="33"/>
      <c r="L15" s="33"/>
      <c r="M15" s="33"/>
      <c r="N15" s="33"/>
      <c r="O15" s="33"/>
      <c r="P15" s="35"/>
      <c r="Q15" s="35"/>
      <c r="R15" s="35"/>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row>
    <row r="16" spans="1:46" ht="15" customHeight="1" x14ac:dyDescent="0.25">
      <c r="A16" s="37"/>
      <c r="B16" s="38"/>
      <c r="C16" s="38"/>
      <c r="D16" s="38"/>
      <c r="E16" s="38"/>
      <c r="F16" s="38"/>
      <c r="G16" s="39"/>
      <c r="H16" s="38"/>
      <c r="I16" s="38"/>
      <c r="J16" s="40"/>
      <c r="K16" s="10"/>
      <c r="L16" s="10"/>
      <c r="M16" s="10"/>
      <c r="N16" s="10"/>
      <c r="O16" s="10"/>
      <c r="P16" s="6"/>
      <c r="Q16" s="6"/>
      <c r="R16" s="6"/>
    </row>
    <row r="17" spans="1:46" ht="15" customHeight="1" x14ac:dyDescent="0.25">
      <c r="A17" s="7" t="s">
        <v>28</v>
      </c>
      <c r="B17" s="139"/>
      <c r="C17" s="42"/>
      <c r="D17" s="42"/>
      <c r="E17" s="42"/>
      <c r="F17" s="42"/>
      <c r="G17" s="43"/>
      <c r="H17" s="42"/>
      <c r="I17" s="42"/>
      <c r="J17" s="9"/>
      <c r="K17" s="10"/>
      <c r="L17" s="10"/>
      <c r="M17" s="10"/>
      <c r="N17" s="10"/>
      <c r="O17" s="10"/>
      <c r="P17" s="6"/>
      <c r="Q17" s="6"/>
      <c r="R17" s="6"/>
    </row>
    <row r="18" spans="1:46" ht="14.25" customHeight="1" x14ac:dyDescent="0.25">
      <c r="A18" s="7" t="s">
        <v>30</v>
      </c>
      <c r="B18" s="139"/>
      <c r="C18" s="45"/>
      <c r="D18" s="45"/>
      <c r="E18" s="45"/>
      <c r="F18" s="46"/>
      <c r="G18" s="45"/>
      <c r="H18" s="46"/>
      <c r="I18" s="45"/>
      <c r="J18" s="47"/>
      <c r="K18" s="48"/>
    </row>
    <row r="19" spans="1:46" ht="14.25" customHeight="1" x14ac:dyDescent="0.25">
      <c r="A19" s="7"/>
      <c r="B19" s="46"/>
      <c r="C19" s="46"/>
      <c r="D19" s="45"/>
      <c r="E19" s="46"/>
      <c r="F19" s="46"/>
      <c r="G19" s="46"/>
      <c r="H19" s="46"/>
      <c r="I19" s="46"/>
      <c r="J19" s="49"/>
      <c r="K19" s="50"/>
    </row>
    <row r="20" spans="1:46" x14ac:dyDescent="0.25">
      <c r="A20" s="51" t="s">
        <v>32</v>
      </c>
      <c r="B20" s="270" t="s">
        <v>845</v>
      </c>
      <c r="C20" s="251"/>
      <c r="D20" s="251"/>
      <c r="E20" s="251"/>
      <c r="F20" s="251"/>
      <c r="G20" s="251"/>
      <c r="H20" s="251"/>
      <c r="I20" s="257"/>
      <c r="J20" s="52"/>
      <c r="L20" s="271" t="s">
        <v>33</v>
      </c>
      <c r="M20" s="272"/>
    </row>
    <row r="21" spans="1:46" ht="15.75" customHeight="1" x14ac:dyDescent="0.25">
      <c r="A21" s="53" t="s">
        <v>34</v>
      </c>
      <c r="B21" s="293" t="s">
        <v>192</v>
      </c>
      <c r="C21" s="274"/>
      <c r="D21" s="274"/>
      <c r="E21" s="274"/>
      <c r="F21" s="274"/>
      <c r="G21" s="274"/>
      <c r="H21" s="274"/>
      <c r="I21" s="274"/>
      <c r="J21" s="52"/>
      <c r="L21" s="54" t="s">
        <v>25</v>
      </c>
      <c r="M21" s="55" t="s">
        <v>26</v>
      </c>
    </row>
    <row r="22" spans="1:46" ht="15.75" customHeight="1" x14ac:dyDescent="0.25">
      <c r="A22" s="53" t="s">
        <v>35</v>
      </c>
      <c r="B22" s="277" t="s">
        <v>846</v>
      </c>
      <c r="C22" s="268"/>
      <c r="D22" s="268"/>
      <c r="E22" s="268"/>
      <c r="F22" s="268"/>
      <c r="G22" s="268"/>
      <c r="H22" s="268"/>
      <c r="I22" s="268"/>
      <c r="J22" s="52"/>
      <c r="L22" s="56">
        <f>$L$10</f>
        <v>0</v>
      </c>
      <c r="M22" s="57">
        <f t="array" ref="M22">NPV(L22,Q49:AT49)</f>
        <v>6752300</v>
      </c>
      <c r="O22" s="58"/>
    </row>
    <row r="23" spans="1:46" ht="15.75" customHeight="1" x14ac:dyDescent="0.25">
      <c r="A23" s="53" t="s">
        <v>36</v>
      </c>
      <c r="B23" s="277" t="s">
        <v>847</v>
      </c>
      <c r="C23" s="268"/>
      <c r="D23" s="268"/>
      <c r="E23" s="268"/>
      <c r="F23" s="268"/>
      <c r="G23" s="268"/>
      <c r="H23" s="268"/>
      <c r="I23" s="268"/>
      <c r="J23" s="52"/>
      <c r="L23" s="56">
        <f>$L$11</f>
        <v>0.03</v>
      </c>
      <c r="M23" s="57">
        <f t="array" ref="M23">NPV(L23,Q49:AT49)</f>
        <v>4601712.60232234</v>
      </c>
    </row>
    <row r="24" spans="1:46" ht="14.25" customHeight="1" x14ac:dyDescent="0.25">
      <c r="A24" s="59"/>
      <c r="B24" s="60"/>
      <c r="C24" s="60"/>
      <c r="D24" s="60"/>
      <c r="E24" s="60"/>
      <c r="F24" s="61"/>
      <c r="G24" s="62"/>
      <c r="H24" s="63"/>
      <c r="I24" s="63"/>
      <c r="J24" s="64"/>
      <c r="L24" s="65">
        <f>$L$12</f>
        <v>7.0000000000000007E-2</v>
      </c>
      <c r="M24" s="66">
        <f t="array" ref="M24">NPV(L24,Q49:AT49)</f>
        <v>3027626.4233448613</v>
      </c>
    </row>
    <row r="25" spans="1:46" ht="14.25" customHeight="1" x14ac:dyDescent="0.25">
      <c r="A25" s="67"/>
      <c r="B25" s="48"/>
      <c r="C25" s="48"/>
      <c r="D25" s="48"/>
      <c r="E25" s="48"/>
      <c r="F25" s="50"/>
      <c r="G25" s="68"/>
    </row>
    <row r="26" spans="1:46" ht="14.25" customHeight="1" x14ac:dyDescent="0.25">
      <c r="A26" s="67"/>
      <c r="B26" s="48"/>
      <c r="C26" s="48"/>
      <c r="D26" s="48"/>
      <c r="E26" s="48"/>
      <c r="F26" s="50"/>
      <c r="G26" s="68"/>
      <c r="H26" s="69"/>
      <c r="I26" s="70"/>
      <c r="J26" s="71"/>
      <c r="K26" s="71"/>
    </row>
    <row r="27" spans="1:46" ht="15.75" customHeight="1" x14ac:dyDescent="0.25">
      <c r="A27" s="72" t="s">
        <v>37</v>
      </c>
      <c r="B27" s="73">
        <v>0.8</v>
      </c>
      <c r="C27" s="74" t="s">
        <v>848</v>
      </c>
      <c r="D27" s="74"/>
      <c r="E27" s="74"/>
      <c r="F27" s="75"/>
      <c r="H27" s="69"/>
      <c r="I27" s="70"/>
      <c r="J27" s="71"/>
      <c r="K27" s="71"/>
    </row>
    <row r="28" spans="1:46" ht="15" customHeight="1" x14ac:dyDescent="0.25">
      <c r="A28" s="76" t="s">
        <v>39</v>
      </c>
      <c r="B28" s="77">
        <v>0.5</v>
      </c>
      <c r="C28" s="44" t="s">
        <v>849</v>
      </c>
      <c r="D28" s="44"/>
      <c r="E28" s="44"/>
      <c r="F28" s="78"/>
      <c r="H28" s="69"/>
      <c r="I28" s="79"/>
      <c r="J28" s="58"/>
      <c r="K28" s="58"/>
      <c r="L28" s="80"/>
      <c r="M28" s="80"/>
      <c r="N28" s="80"/>
      <c r="O28" s="80"/>
    </row>
    <row r="29" spans="1:46" ht="14.25" customHeight="1" x14ac:dyDescent="0.25">
      <c r="A29" s="81" t="s">
        <v>41</v>
      </c>
      <c r="B29" s="82">
        <f>B27*B28</f>
        <v>0.4</v>
      </c>
      <c r="C29" s="83"/>
      <c r="D29" s="84"/>
      <c r="E29" s="84"/>
      <c r="F29" s="64"/>
      <c r="H29" s="69"/>
      <c r="I29" s="85"/>
      <c r="J29" s="86"/>
      <c r="K29" s="86"/>
    </row>
    <row r="30" spans="1:46" ht="14.25" customHeight="1" x14ac:dyDescent="0.25">
      <c r="H30" s="69"/>
      <c r="I30" s="85"/>
      <c r="J30" s="86"/>
      <c r="K30" s="86"/>
      <c r="L30" s="87"/>
      <c r="P30" s="88" t="s">
        <v>42</v>
      </c>
    </row>
    <row r="31" spans="1:46" ht="14.25" customHeight="1" x14ac:dyDescent="0.25">
      <c r="C31" s="33"/>
      <c r="D31" s="89"/>
      <c r="E31" s="89"/>
      <c r="L31" s="87"/>
      <c r="P31" s="88"/>
      <c r="Q31" s="267" t="s">
        <v>43</v>
      </c>
      <c r="R31" s="268"/>
      <c r="S31" s="268"/>
      <c r="T31" s="268"/>
      <c r="U31" s="268"/>
      <c r="V31" s="268"/>
      <c r="W31" s="268"/>
      <c r="X31" s="268"/>
      <c r="Y31" s="268"/>
      <c r="Z31" s="268"/>
      <c r="AA31" s="268"/>
      <c r="AB31" s="268"/>
      <c r="AC31" s="268"/>
      <c r="AD31" s="268"/>
      <c r="AE31" s="268"/>
      <c r="AF31" s="268"/>
      <c r="AG31" s="268"/>
      <c r="AH31" s="268"/>
      <c r="AI31" s="268"/>
      <c r="AJ31" s="268"/>
      <c r="AK31" s="268"/>
      <c r="AL31" s="268"/>
      <c r="AM31" s="268"/>
      <c r="AN31" s="268"/>
      <c r="AO31" s="268"/>
      <c r="AP31" s="268"/>
      <c r="AQ31" s="268"/>
      <c r="AR31" s="268"/>
      <c r="AS31" s="268"/>
      <c r="AT31" s="268"/>
    </row>
    <row r="32" spans="1:46" ht="14.25" customHeight="1" x14ac:dyDescent="0.25">
      <c r="A32" s="90" t="s">
        <v>44</v>
      </c>
      <c r="B32" s="91" t="s">
        <v>45</v>
      </c>
      <c r="C32" s="91" t="s">
        <v>16</v>
      </c>
      <c r="D32" s="92" t="s">
        <v>17</v>
      </c>
      <c r="E32" s="92" t="s">
        <v>46</v>
      </c>
      <c r="F32" s="91" t="s">
        <v>47</v>
      </c>
      <c r="G32" s="91" t="s">
        <v>48</v>
      </c>
      <c r="H32" s="93" t="s">
        <v>18</v>
      </c>
      <c r="I32" s="92" t="s">
        <v>19</v>
      </c>
      <c r="J32" s="92" t="s">
        <v>49</v>
      </c>
      <c r="K32" s="92" t="s">
        <v>50</v>
      </c>
      <c r="L32" s="259" t="s">
        <v>20</v>
      </c>
      <c r="M32" s="260"/>
      <c r="N32" s="261"/>
      <c r="Q32" s="94">
        <v>1</v>
      </c>
      <c r="R32" s="94">
        <v>2</v>
      </c>
      <c r="S32" s="94">
        <v>3</v>
      </c>
      <c r="T32" s="94">
        <v>4</v>
      </c>
      <c r="U32" s="94">
        <v>5</v>
      </c>
      <c r="V32" s="94">
        <v>6</v>
      </c>
      <c r="W32" s="94">
        <v>7</v>
      </c>
      <c r="X32" s="94">
        <v>8</v>
      </c>
      <c r="Y32" s="94">
        <v>9</v>
      </c>
      <c r="Z32" s="94">
        <v>10</v>
      </c>
      <c r="AA32" s="94">
        <v>11</v>
      </c>
      <c r="AB32" s="94">
        <v>12</v>
      </c>
      <c r="AC32" s="94">
        <v>13</v>
      </c>
      <c r="AD32" s="94">
        <v>14</v>
      </c>
      <c r="AE32" s="94">
        <v>15</v>
      </c>
      <c r="AF32" s="94">
        <v>16</v>
      </c>
      <c r="AG32" s="94">
        <v>17</v>
      </c>
      <c r="AH32" s="94">
        <v>18</v>
      </c>
      <c r="AI32" s="94">
        <v>19</v>
      </c>
      <c r="AJ32" s="94">
        <v>20</v>
      </c>
      <c r="AK32" s="94">
        <v>21</v>
      </c>
      <c r="AL32" s="94">
        <v>22</v>
      </c>
      <c r="AM32" s="94">
        <v>23</v>
      </c>
      <c r="AN32" s="94">
        <v>24</v>
      </c>
      <c r="AO32" s="94">
        <v>25</v>
      </c>
      <c r="AP32" s="94">
        <v>26</v>
      </c>
      <c r="AQ32" s="94">
        <v>27</v>
      </c>
      <c r="AR32" s="94">
        <v>28</v>
      </c>
      <c r="AS32" s="94">
        <v>29</v>
      </c>
      <c r="AT32" s="94">
        <v>30</v>
      </c>
    </row>
    <row r="33" spans="1:46" ht="61.5" customHeight="1" x14ac:dyDescent="0.25">
      <c r="A33" s="145" t="s">
        <v>0</v>
      </c>
      <c r="B33" s="164" t="s">
        <v>706</v>
      </c>
      <c r="C33" s="170" t="s">
        <v>141</v>
      </c>
      <c r="D33" s="148">
        <v>3</v>
      </c>
      <c r="E33" s="149">
        <v>65000</v>
      </c>
      <c r="F33" s="238"/>
      <c r="G33" s="238"/>
      <c r="H33" s="239">
        <f>(D33*E33)*1.2</f>
        <v>234000</v>
      </c>
      <c r="I33" s="151">
        <v>1</v>
      </c>
      <c r="J33" s="165">
        <v>27</v>
      </c>
      <c r="K33" s="151">
        <v>1</v>
      </c>
      <c r="L33" s="262" t="s">
        <v>850</v>
      </c>
      <c r="M33" s="263"/>
      <c r="N33" s="264"/>
      <c r="P33" s="248" t="s">
        <v>51</v>
      </c>
      <c r="Q33" s="103">
        <f t="shared" ref="Q33:AT33" si="2">IF(Q$32&lt;$I33,0,IF(Q$32=$I33,$H33,IF(Q$32&gt;((($J33-1)*$K33)+$I33),0,IF(ROUND((Q$32-$I33)/$K33,0)=ROUND((Q$32-$I33)/$K33,1),$H33,0))))</f>
        <v>234000</v>
      </c>
      <c r="R33" s="103">
        <f t="shared" si="2"/>
        <v>234000</v>
      </c>
      <c r="S33" s="103">
        <f t="shared" si="2"/>
        <v>234000</v>
      </c>
      <c r="T33" s="103">
        <f t="shared" si="2"/>
        <v>234000</v>
      </c>
      <c r="U33" s="103">
        <f t="shared" si="2"/>
        <v>234000</v>
      </c>
      <c r="V33" s="103">
        <f t="shared" si="2"/>
        <v>234000</v>
      </c>
      <c r="W33" s="103">
        <f t="shared" si="2"/>
        <v>234000</v>
      </c>
      <c r="X33" s="103">
        <f t="shared" si="2"/>
        <v>234000</v>
      </c>
      <c r="Y33" s="103">
        <f t="shared" si="2"/>
        <v>234000</v>
      </c>
      <c r="Z33" s="103">
        <f t="shared" si="2"/>
        <v>234000</v>
      </c>
      <c r="AA33" s="103">
        <f t="shared" si="2"/>
        <v>234000</v>
      </c>
      <c r="AB33" s="103">
        <f t="shared" si="2"/>
        <v>234000</v>
      </c>
      <c r="AC33" s="103">
        <f t="shared" si="2"/>
        <v>234000</v>
      </c>
      <c r="AD33" s="103">
        <f t="shared" si="2"/>
        <v>234000</v>
      </c>
      <c r="AE33" s="103">
        <f t="shared" si="2"/>
        <v>234000</v>
      </c>
      <c r="AF33" s="103">
        <f t="shared" si="2"/>
        <v>234000</v>
      </c>
      <c r="AG33" s="103">
        <f t="shared" si="2"/>
        <v>234000</v>
      </c>
      <c r="AH33" s="103">
        <f t="shared" si="2"/>
        <v>234000</v>
      </c>
      <c r="AI33" s="103">
        <f t="shared" si="2"/>
        <v>234000</v>
      </c>
      <c r="AJ33" s="103">
        <f t="shared" si="2"/>
        <v>234000</v>
      </c>
      <c r="AK33" s="103">
        <f t="shared" si="2"/>
        <v>234000</v>
      </c>
      <c r="AL33" s="103">
        <f t="shared" si="2"/>
        <v>234000</v>
      </c>
      <c r="AM33" s="103">
        <f t="shared" si="2"/>
        <v>234000</v>
      </c>
      <c r="AN33" s="103">
        <f t="shared" si="2"/>
        <v>234000</v>
      </c>
      <c r="AO33" s="103">
        <f t="shared" si="2"/>
        <v>234000</v>
      </c>
      <c r="AP33" s="103">
        <f t="shared" si="2"/>
        <v>234000</v>
      </c>
      <c r="AQ33" s="103">
        <f t="shared" si="2"/>
        <v>234000</v>
      </c>
      <c r="AR33" s="103">
        <f t="shared" si="2"/>
        <v>0</v>
      </c>
      <c r="AS33" s="104">
        <f t="shared" si="2"/>
        <v>0</v>
      </c>
      <c r="AT33" s="104">
        <f t="shared" si="2"/>
        <v>0</v>
      </c>
    </row>
    <row r="34" spans="1:46" ht="102.75" customHeight="1" x14ac:dyDescent="0.25">
      <c r="A34" s="145" t="s">
        <v>0</v>
      </c>
      <c r="B34" s="164" t="s">
        <v>817</v>
      </c>
      <c r="C34" s="170">
        <v>3</v>
      </c>
      <c r="D34" s="148">
        <v>0.7</v>
      </c>
      <c r="E34" s="149">
        <v>45000</v>
      </c>
      <c r="F34" s="240"/>
      <c r="G34" s="240"/>
      <c r="H34" s="241">
        <f>D34*E34</f>
        <v>31499.999999999996</v>
      </c>
      <c r="I34" s="151">
        <v>1</v>
      </c>
      <c r="J34" s="151">
        <v>1</v>
      </c>
      <c r="K34" s="151">
        <v>1</v>
      </c>
      <c r="L34" s="256" t="s">
        <v>851</v>
      </c>
      <c r="M34" s="251"/>
      <c r="N34" s="257"/>
      <c r="P34" s="249"/>
      <c r="Q34" s="103">
        <f t="shared" ref="Q34:AT34" si="3">IF(Q$32&lt;$I34,0,IF(Q$32=$I34,$H34,IF(Q$32&gt;((($J34-1)*$K34)+$I34),0,IF(ROUND((Q$32-$I34)/$K34,0)=ROUND((Q$32-$I34)/$K34,1),$H34,0))))</f>
        <v>31499.999999999996</v>
      </c>
      <c r="R34" s="104">
        <f t="shared" si="3"/>
        <v>0</v>
      </c>
      <c r="S34" s="104">
        <f t="shared" si="3"/>
        <v>0</v>
      </c>
      <c r="T34" s="104">
        <f t="shared" si="3"/>
        <v>0</v>
      </c>
      <c r="U34" s="103">
        <f t="shared" si="3"/>
        <v>0</v>
      </c>
      <c r="V34" s="103">
        <f t="shared" si="3"/>
        <v>0</v>
      </c>
      <c r="W34" s="103">
        <f t="shared" si="3"/>
        <v>0</v>
      </c>
      <c r="X34" s="103">
        <f t="shared" si="3"/>
        <v>0</v>
      </c>
      <c r="Y34" s="103">
        <f t="shared" si="3"/>
        <v>0</v>
      </c>
      <c r="Z34" s="103">
        <f t="shared" si="3"/>
        <v>0</v>
      </c>
      <c r="AA34" s="103">
        <f t="shared" si="3"/>
        <v>0</v>
      </c>
      <c r="AB34" s="103">
        <f t="shared" si="3"/>
        <v>0</v>
      </c>
      <c r="AC34" s="103">
        <f t="shared" si="3"/>
        <v>0</v>
      </c>
      <c r="AD34" s="103">
        <f t="shared" si="3"/>
        <v>0</v>
      </c>
      <c r="AE34" s="104">
        <f t="shared" si="3"/>
        <v>0</v>
      </c>
      <c r="AF34" s="104">
        <f t="shared" si="3"/>
        <v>0</v>
      </c>
      <c r="AG34" s="104">
        <f t="shared" si="3"/>
        <v>0</v>
      </c>
      <c r="AH34" s="104">
        <f t="shared" si="3"/>
        <v>0</v>
      </c>
      <c r="AI34" s="104">
        <f t="shared" si="3"/>
        <v>0</v>
      </c>
      <c r="AJ34" s="104">
        <f t="shared" si="3"/>
        <v>0</v>
      </c>
      <c r="AK34" s="104">
        <f t="shared" si="3"/>
        <v>0</v>
      </c>
      <c r="AL34" s="104">
        <f t="shared" si="3"/>
        <v>0</v>
      </c>
      <c r="AM34" s="104">
        <f t="shared" si="3"/>
        <v>0</v>
      </c>
      <c r="AN34" s="104">
        <f t="shared" si="3"/>
        <v>0</v>
      </c>
      <c r="AO34" s="104">
        <f t="shared" si="3"/>
        <v>0</v>
      </c>
      <c r="AP34" s="104">
        <f t="shared" si="3"/>
        <v>0</v>
      </c>
      <c r="AQ34" s="104">
        <f t="shared" si="3"/>
        <v>0</v>
      </c>
      <c r="AR34" s="104">
        <f t="shared" si="3"/>
        <v>0</v>
      </c>
      <c r="AS34" s="104">
        <f t="shared" si="3"/>
        <v>0</v>
      </c>
      <c r="AT34" s="104">
        <f t="shared" si="3"/>
        <v>0</v>
      </c>
    </row>
    <row r="35" spans="1:46" ht="30" customHeight="1" x14ac:dyDescent="0.25">
      <c r="A35" s="145" t="s">
        <v>0</v>
      </c>
      <c r="B35" s="164" t="s">
        <v>852</v>
      </c>
      <c r="C35" s="170" t="s">
        <v>141</v>
      </c>
      <c r="D35" s="148">
        <v>1</v>
      </c>
      <c r="E35" s="149">
        <v>20000</v>
      </c>
      <c r="F35" s="238"/>
      <c r="G35" s="238"/>
      <c r="H35" s="239">
        <f>(D35*E35)*1.2</f>
        <v>24000</v>
      </c>
      <c r="I35" s="151">
        <v>1</v>
      </c>
      <c r="J35" s="151">
        <v>4</v>
      </c>
      <c r="K35" s="151">
        <v>7</v>
      </c>
      <c r="L35" s="256" t="s">
        <v>853</v>
      </c>
      <c r="M35" s="251"/>
      <c r="N35" s="257"/>
      <c r="P35" s="249"/>
      <c r="Q35" s="103">
        <f t="shared" ref="Q35:AT35" si="4">IF(Q$32&lt;$I35,0,IF(Q$32=$I35,$H35,IF(Q$32&gt;((($J35-1)*$K35)+$I35),0,IF(ROUND((Q$32-$I35)/$K35,0)=ROUND((Q$32-$I35)/$K35,1),$H35,0))))</f>
        <v>24000</v>
      </c>
      <c r="R35" s="104">
        <f t="shared" si="4"/>
        <v>0</v>
      </c>
      <c r="S35" s="104">
        <f t="shared" si="4"/>
        <v>0</v>
      </c>
      <c r="T35" s="104">
        <f t="shared" si="4"/>
        <v>0</v>
      </c>
      <c r="U35" s="103">
        <f t="shared" si="4"/>
        <v>0</v>
      </c>
      <c r="V35" s="103">
        <f t="shared" si="4"/>
        <v>0</v>
      </c>
      <c r="W35" s="103">
        <f t="shared" si="4"/>
        <v>0</v>
      </c>
      <c r="X35" s="103">
        <f t="shared" si="4"/>
        <v>24000</v>
      </c>
      <c r="Y35" s="103">
        <f t="shared" si="4"/>
        <v>0</v>
      </c>
      <c r="Z35" s="103">
        <f t="shared" si="4"/>
        <v>0</v>
      </c>
      <c r="AA35" s="103">
        <f t="shared" si="4"/>
        <v>0</v>
      </c>
      <c r="AB35" s="103">
        <f t="shared" si="4"/>
        <v>0</v>
      </c>
      <c r="AC35" s="103">
        <f t="shared" si="4"/>
        <v>0</v>
      </c>
      <c r="AD35" s="103">
        <f t="shared" si="4"/>
        <v>0</v>
      </c>
      <c r="AE35" s="103">
        <f t="shared" si="4"/>
        <v>24000</v>
      </c>
      <c r="AF35" s="104">
        <f t="shared" si="4"/>
        <v>0</v>
      </c>
      <c r="AG35" s="104">
        <f t="shared" si="4"/>
        <v>0</v>
      </c>
      <c r="AH35" s="104">
        <f t="shared" si="4"/>
        <v>0</v>
      </c>
      <c r="AI35" s="104">
        <f t="shared" si="4"/>
        <v>0</v>
      </c>
      <c r="AJ35" s="104">
        <f t="shared" si="4"/>
        <v>0</v>
      </c>
      <c r="AK35" s="104">
        <f t="shared" si="4"/>
        <v>0</v>
      </c>
      <c r="AL35" s="103">
        <f t="shared" si="4"/>
        <v>24000</v>
      </c>
      <c r="AM35" s="104">
        <f t="shared" si="4"/>
        <v>0</v>
      </c>
      <c r="AN35" s="104">
        <f t="shared" si="4"/>
        <v>0</v>
      </c>
      <c r="AO35" s="104">
        <f t="shared" si="4"/>
        <v>0</v>
      </c>
      <c r="AP35" s="104">
        <f t="shared" si="4"/>
        <v>0</v>
      </c>
      <c r="AQ35" s="104">
        <f t="shared" si="4"/>
        <v>0</v>
      </c>
      <c r="AR35" s="104">
        <f t="shared" si="4"/>
        <v>0</v>
      </c>
      <c r="AS35" s="104">
        <f t="shared" si="4"/>
        <v>0</v>
      </c>
      <c r="AT35" s="104">
        <f t="shared" si="4"/>
        <v>0</v>
      </c>
    </row>
    <row r="36" spans="1:46" ht="30" customHeight="1" x14ac:dyDescent="0.25">
      <c r="A36" s="145" t="s">
        <v>854</v>
      </c>
      <c r="B36" s="164" t="s">
        <v>855</v>
      </c>
      <c r="C36" s="170" t="s">
        <v>15</v>
      </c>
      <c r="D36" s="148">
        <v>15000</v>
      </c>
      <c r="E36" s="155">
        <v>0.56000000000000005</v>
      </c>
      <c r="F36" s="238"/>
      <c r="G36" s="238"/>
      <c r="H36" s="241">
        <f t="shared" ref="H36:H37" si="5">D36*E36</f>
        <v>8400</v>
      </c>
      <c r="I36" s="151">
        <v>1</v>
      </c>
      <c r="J36" s="165">
        <v>27</v>
      </c>
      <c r="K36" s="151">
        <v>1</v>
      </c>
      <c r="L36" s="256" t="s">
        <v>856</v>
      </c>
      <c r="M36" s="251"/>
      <c r="N36" s="257"/>
      <c r="P36" s="249"/>
      <c r="Q36" s="103">
        <f t="shared" ref="Q36:AT36" si="6">IF(Q$32&lt;$I36,0,IF(Q$32=$I36,$H36,IF(Q$32&gt;((($J36-1)*$K36)+$I36),0,IF(ROUND((Q$32-$I36)/$K36,0)=ROUND((Q$32-$I36)/$K36,1),$H36,0))))</f>
        <v>8400</v>
      </c>
      <c r="R36" s="103">
        <f t="shared" si="6"/>
        <v>8400</v>
      </c>
      <c r="S36" s="103">
        <f t="shared" si="6"/>
        <v>8400</v>
      </c>
      <c r="T36" s="103">
        <f t="shared" si="6"/>
        <v>8400</v>
      </c>
      <c r="U36" s="103">
        <f t="shared" si="6"/>
        <v>8400</v>
      </c>
      <c r="V36" s="103">
        <f t="shared" si="6"/>
        <v>8400</v>
      </c>
      <c r="W36" s="103">
        <f t="shared" si="6"/>
        <v>8400</v>
      </c>
      <c r="X36" s="103">
        <f t="shared" si="6"/>
        <v>8400</v>
      </c>
      <c r="Y36" s="103">
        <f t="shared" si="6"/>
        <v>8400</v>
      </c>
      <c r="Z36" s="103">
        <f t="shared" si="6"/>
        <v>8400</v>
      </c>
      <c r="AA36" s="103">
        <f t="shared" si="6"/>
        <v>8400</v>
      </c>
      <c r="AB36" s="103">
        <f t="shared" si="6"/>
        <v>8400</v>
      </c>
      <c r="AC36" s="103">
        <f t="shared" si="6"/>
        <v>8400</v>
      </c>
      <c r="AD36" s="103">
        <f t="shared" si="6"/>
        <v>8400</v>
      </c>
      <c r="AE36" s="103">
        <f t="shared" si="6"/>
        <v>8400</v>
      </c>
      <c r="AF36" s="103">
        <f t="shared" si="6"/>
        <v>8400</v>
      </c>
      <c r="AG36" s="103">
        <f t="shared" si="6"/>
        <v>8400</v>
      </c>
      <c r="AH36" s="103">
        <f t="shared" si="6"/>
        <v>8400</v>
      </c>
      <c r="AI36" s="103">
        <f t="shared" si="6"/>
        <v>8400</v>
      </c>
      <c r="AJ36" s="103">
        <f t="shared" si="6"/>
        <v>8400</v>
      </c>
      <c r="AK36" s="103">
        <f t="shared" si="6"/>
        <v>8400</v>
      </c>
      <c r="AL36" s="103">
        <f t="shared" si="6"/>
        <v>8400</v>
      </c>
      <c r="AM36" s="103">
        <f t="shared" si="6"/>
        <v>8400</v>
      </c>
      <c r="AN36" s="103">
        <f t="shared" si="6"/>
        <v>8400</v>
      </c>
      <c r="AO36" s="103">
        <f t="shared" si="6"/>
        <v>8400</v>
      </c>
      <c r="AP36" s="103">
        <f t="shared" si="6"/>
        <v>8400</v>
      </c>
      <c r="AQ36" s="103">
        <f t="shared" si="6"/>
        <v>8400</v>
      </c>
      <c r="AR36" s="103">
        <f t="shared" si="6"/>
        <v>0</v>
      </c>
      <c r="AS36" s="104">
        <f t="shared" si="6"/>
        <v>0</v>
      </c>
      <c r="AT36" s="104">
        <f t="shared" si="6"/>
        <v>0</v>
      </c>
    </row>
    <row r="37" spans="1:46" ht="30" customHeight="1" x14ac:dyDescent="0.25">
      <c r="A37" s="145" t="s">
        <v>857</v>
      </c>
      <c r="B37" s="164" t="s">
        <v>858</v>
      </c>
      <c r="C37" s="170">
        <v>1</v>
      </c>
      <c r="D37" s="148">
        <v>1</v>
      </c>
      <c r="E37" s="149">
        <v>20000</v>
      </c>
      <c r="F37" s="238"/>
      <c r="G37" s="238"/>
      <c r="H37" s="241">
        <f t="shared" si="5"/>
        <v>20000</v>
      </c>
      <c r="I37" s="151">
        <v>1</v>
      </c>
      <c r="J37" s="151">
        <v>4</v>
      </c>
      <c r="K37" s="151">
        <v>7</v>
      </c>
      <c r="L37" s="256" t="s">
        <v>859</v>
      </c>
      <c r="M37" s="251"/>
      <c r="N37" s="257"/>
      <c r="P37" s="249"/>
      <c r="Q37" s="103">
        <f t="shared" ref="Q37:AT37" si="7">IF(Q$32&lt;$I37,0,IF(Q$32=$I37,$H37,IF(Q$32&gt;((($J37-1)*$K37)+$I37),0,IF(ROUND((Q$32-$I37)/$K37,0)=ROUND((Q$32-$I37)/$K37,1),$H37,0))))</f>
        <v>20000</v>
      </c>
      <c r="R37" s="103">
        <f t="shared" si="7"/>
        <v>0</v>
      </c>
      <c r="S37" s="103">
        <f t="shared" si="7"/>
        <v>0</v>
      </c>
      <c r="T37" s="103">
        <f t="shared" si="7"/>
        <v>0</v>
      </c>
      <c r="U37" s="103">
        <f t="shared" si="7"/>
        <v>0</v>
      </c>
      <c r="V37" s="103">
        <f t="shared" si="7"/>
        <v>0</v>
      </c>
      <c r="W37" s="103">
        <f t="shared" si="7"/>
        <v>0</v>
      </c>
      <c r="X37" s="103">
        <f t="shared" si="7"/>
        <v>20000</v>
      </c>
      <c r="Y37" s="103">
        <f t="shared" si="7"/>
        <v>0</v>
      </c>
      <c r="Z37" s="103">
        <f t="shared" si="7"/>
        <v>0</v>
      </c>
      <c r="AA37" s="104">
        <f t="shared" si="7"/>
        <v>0</v>
      </c>
      <c r="AB37" s="104">
        <f t="shared" si="7"/>
        <v>0</v>
      </c>
      <c r="AC37" s="104">
        <f t="shared" si="7"/>
        <v>0</v>
      </c>
      <c r="AD37" s="104">
        <f t="shared" si="7"/>
        <v>0</v>
      </c>
      <c r="AE37" s="103">
        <f t="shared" si="7"/>
        <v>20000</v>
      </c>
      <c r="AF37" s="104">
        <f t="shared" si="7"/>
        <v>0</v>
      </c>
      <c r="AG37" s="104">
        <f t="shared" si="7"/>
        <v>0</v>
      </c>
      <c r="AH37" s="104">
        <f t="shared" si="7"/>
        <v>0</v>
      </c>
      <c r="AI37" s="104">
        <f t="shared" si="7"/>
        <v>0</v>
      </c>
      <c r="AJ37" s="104">
        <f t="shared" si="7"/>
        <v>0</v>
      </c>
      <c r="AK37" s="104">
        <f t="shared" si="7"/>
        <v>0</v>
      </c>
      <c r="AL37" s="103">
        <f t="shared" si="7"/>
        <v>20000</v>
      </c>
      <c r="AM37" s="104">
        <f t="shared" si="7"/>
        <v>0</v>
      </c>
      <c r="AN37" s="104">
        <f t="shared" si="7"/>
        <v>0</v>
      </c>
      <c r="AO37" s="104">
        <f t="shared" si="7"/>
        <v>0</v>
      </c>
      <c r="AP37" s="104">
        <f t="shared" si="7"/>
        <v>0</v>
      </c>
      <c r="AQ37" s="104">
        <f t="shared" si="7"/>
        <v>0</v>
      </c>
      <c r="AR37" s="104">
        <f t="shared" si="7"/>
        <v>0</v>
      </c>
      <c r="AS37" s="104">
        <f t="shared" si="7"/>
        <v>0</v>
      </c>
      <c r="AT37" s="104">
        <f t="shared" si="7"/>
        <v>0</v>
      </c>
    </row>
    <row r="38" spans="1:46" ht="30" hidden="1" customHeight="1" x14ac:dyDescent="0.25">
      <c r="A38" s="145"/>
      <c r="B38" s="164"/>
      <c r="C38" s="170"/>
      <c r="D38" s="148"/>
      <c r="E38" s="155"/>
      <c r="F38" s="238"/>
      <c r="G38" s="238"/>
      <c r="H38" s="241"/>
      <c r="I38" s="151"/>
      <c r="J38" s="151"/>
      <c r="K38" s="151"/>
      <c r="L38" s="256"/>
      <c r="M38" s="251"/>
      <c r="N38" s="257"/>
      <c r="P38" s="249"/>
      <c r="Q38" s="104">
        <f t="shared" ref="Q38:AT38" si="8">IF(Q$32&lt;$I38,0,IF(Q$32=$I38,$H38,IF(Q$32&gt;((($J38-1)*$K38)+$I38),0,IF(ROUND((Q$32-$I38)/$K38,0)=ROUND((Q$32-$I38)/$K38,1),$H38,0))))</f>
        <v>0</v>
      </c>
      <c r="R38" s="104">
        <f t="shared" si="8"/>
        <v>0</v>
      </c>
      <c r="S38" s="104">
        <f t="shared" si="8"/>
        <v>0</v>
      </c>
      <c r="T38" s="104">
        <f t="shared" si="8"/>
        <v>0</v>
      </c>
      <c r="U38" s="104">
        <f t="shared" si="8"/>
        <v>0</v>
      </c>
      <c r="V38" s="104">
        <f t="shared" si="8"/>
        <v>0</v>
      </c>
      <c r="W38" s="104">
        <f t="shared" si="8"/>
        <v>0</v>
      </c>
      <c r="X38" s="104">
        <f t="shared" si="8"/>
        <v>0</v>
      </c>
      <c r="Y38" s="104">
        <f t="shared" si="8"/>
        <v>0</v>
      </c>
      <c r="Z38" s="104">
        <f t="shared" si="8"/>
        <v>0</v>
      </c>
      <c r="AA38" s="104">
        <f t="shared" si="8"/>
        <v>0</v>
      </c>
      <c r="AB38" s="104">
        <f t="shared" si="8"/>
        <v>0</v>
      </c>
      <c r="AC38" s="104">
        <f t="shared" si="8"/>
        <v>0</v>
      </c>
      <c r="AD38" s="104">
        <f t="shared" si="8"/>
        <v>0</v>
      </c>
      <c r="AE38" s="104">
        <f t="shared" si="8"/>
        <v>0</v>
      </c>
      <c r="AF38" s="104">
        <f t="shared" si="8"/>
        <v>0</v>
      </c>
      <c r="AG38" s="104">
        <f t="shared" si="8"/>
        <v>0</v>
      </c>
      <c r="AH38" s="104">
        <f t="shared" si="8"/>
        <v>0</v>
      </c>
      <c r="AI38" s="104">
        <f t="shared" si="8"/>
        <v>0</v>
      </c>
      <c r="AJ38" s="104">
        <f t="shared" si="8"/>
        <v>0</v>
      </c>
      <c r="AK38" s="104">
        <f t="shared" si="8"/>
        <v>0</v>
      </c>
      <c r="AL38" s="104">
        <f t="shared" si="8"/>
        <v>0</v>
      </c>
      <c r="AM38" s="104">
        <f t="shared" si="8"/>
        <v>0</v>
      </c>
      <c r="AN38" s="104">
        <f t="shared" si="8"/>
        <v>0</v>
      </c>
      <c r="AO38" s="104">
        <f t="shared" si="8"/>
        <v>0</v>
      </c>
      <c r="AP38" s="104">
        <f t="shared" si="8"/>
        <v>0</v>
      </c>
      <c r="AQ38" s="104">
        <f t="shared" si="8"/>
        <v>0</v>
      </c>
      <c r="AR38" s="104">
        <f t="shared" si="8"/>
        <v>0</v>
      </c>
      <c r="AS38" s="104">
        <f t="shared" si="8"/>
        <v>0</v>
      </c>
      <c r="AT38" s="104">
        <f t="shared" si="8"/>
        <v>0</v>
      </c>
    </row>
    <row r="39" spans="1:46" ht="30" hidden="1" customHeight="1" x14ac:dyDescent="0.25">
      <c r="A39" s="145"/>
      <c r="B39" s="164"/>
      <c r="C39" s="170"/>
      <c r="D39" s="148"/>
      <c r="E39" s="148"/>
      <c r="F39" s="238"/>
      <c r="G39" s="238"/>
      <c r="H39" s="239"/>
      <c r="I39" s="151"/>
      <c r="J39" s="151"/>
      <c r="K39" s="151"/>
      <c r="L39" s="250"/>
      <c r="M39" s="251"/>
      <c r="N39" s="257"/>
      <c r="P39" s="249"/>
      <c r="Q39" s="104">
        <f t="shared" ref="Q39:AT39" si="9">IF(Q$32&lt;$I39,0,IF(Q$32=$I39,$H39,IF(Q$32&gt;((($J39-1)*$K39)+$I39),0,IF(ROUND((Q$32-$I39)/$K39,0)=ROUND((Q$32-$I39)/$K39,1),$H39,0))))</f>
        <v>0</v>
      </c>
      <c r="R39" s="104">
        <f t="shared" si="9"/>
        <v>0</v>
      </c>
      <c r="S39" s="104">
        <f t="shared" si="9"/>
        <v>0</v>
      </c>
      <c r="T39" s="104">
        <f t="shared" si="9"/>
        <v>0</v>
      </c>
      <c r="U39" s="104">
        <f t="shared" si="9"/>
        <v>0</v>
      </c>
      <c r="V39" s="104">
        <f t="shared" si="9"/>
        <v>0</v>
      </c>
      <c r="W39" s="104">
        <f t="shared" si="9"/>
        <v>0</v>
      </c>
      <c r="X39" s="104">
        <f t="shared" si="9"/>
        <v>0</v>
      </c>
      <c r="Y39" s="104">
        <f t="shared" si="9"/>
        <v>0</v>
      </c>
      <c r="Z39" s="104">
        <f t="shared" si="9"/>
        <v>0</v>
      </c>
      <c r="AA39" s="104">
        <f t="shared" si="9"/>
        <v>0</v>
      </c>
      <c r="AB39" s="104">
        <f t="shared" si="9"/>
        <v>0</v>
      </c>
      <c r="AC39" s="104">
        <f t="shared" si="9"/>
        <v>0</v>
      </c>
      <c r="AD39" s="104">
        <f t="shared" si="9"/>
        <v>0</v>
      </c>
      <c r="AE39" s="104">
        <f t="shared" si="9"/>
        <v>0</v>
      </c>
      <c r="AF39" s="104">
        <f t="shared" si="9"/>
        <v>0</v>
      </c>
      <c r="AG39" s="104">
        <f t="shared" si="9"/>
        <v>0</v>
      </c>
      <c r="AH39" s="104">
        <f t="shared" si="9"/>
        <v>0</v>
      </c>
      <c r="AI39" s="104">
        <f t="shared" si="9"/>
        <v>0</v>
      </c>
      <c r="AJ39" s="104">
        <f t="shared" si="9"/>
        <v>0</v>
      </c>
      <c r="AK39" s="104">
        <f t="shared" si="9"/>
        <v>0</v>
      </c>
      <c r="AL39" s="104">
        <f t="shared" si="9"/>
        <v>0</v>
      </c>
      <c r="AM39" s="104">
        <f t="shared" si="9"/>
        <v>0</v>
      </c>
      <c r="AN39" s="104">
        <f t="shared" si="9"/>
        <v>0</v>
      </c>
      <c r="AO39" s="104">
        <f t="shared" si="9"/>
        <v>0</v>
      </c>
      <c r="AP39" s="104">
        <f t="shared" si="9"/>
        <v>0</v>
      </c>
      <c r="AQ39" s="104">
        <f t="shared" si="9"/>
        <v>0</v>
      </c>
      <c r="AR39" s="104">
        <f t="shared" si="9"/>
        <v>0</v>
      </c>
      <c r="AS39" s="104">
        <f t="shared" si="9"/>
        <v>0</v>
      </c>
      <c r="AT39" s="104">
        <f t="shared" si="9"/>
        <v>0</v>
      </c>
    </row>
    <row r="40" spans="1:46" ht="30" hidden="1" customHeight="1" x14ac:dyDescent="0.25">
      <c r="A40" s="115"/>
      <c r="B40" s="106"/>
      <c r="C40" s="107"/>
      <c r="D40" s="108"/>
      <c r="E40" s="108"/>
      <c r="F40" s="113"/>
      <c r="G40" s="113"/>
      <c r="H40" s="111"/>
      <c r="I40" s="112"/>
      <c r="J40" s="112"/>
      <c r="K40" s="112"/>
      <c r="L40" s="250"/>
      <c r="M40" s="251"/>
      <c r="N40" s="252"/>
      <c r="P40" s="249"/>
      <c r="Q40" s="104">
        <f t="shared" ref="Q40:AT40" si="10">IF(Q$32&lt;$I40,0,IF(Q$32=$I40,$H40,IF(Q$32&gt;((($J40-1)*$K40)+$I40),0,IF(ROUND((Q$32-$I40)/$K40,0)=ROUND((Q$32-$I40)/$K40,1),$H40,0))))</f>
        <v>0</v>
      </c>
      <c r="R40" s="104">
        <f t="shared" si="10"/>
        <v>0</v>
      </c>
      <c r="S40" s="104">
        <f t="shared" si="10"/>
        <v>0</v>
      </c>
      <c r="T40" s="104">
        <f t="shared" si="10"/>
        <v>0</v>
      </c>
      <c r="U40" s="104">
        <f t="shared" si="10"/>
        <v>0</v>
      </c>
      <c r="V40" s="104">
        <f t="shared" si="10"/>
        <v>0</v>
      </c>
      <c r="W40" s="104">
        <f t="shared" si="10"/>
        <v>0</v>
      </c>
      <c r="X40" s="104">
        <f t="shared" si="10"/>
        <v>0</v>
      </c>
      <c r="Y40" s="104">
        <f t="shared" si="10"/>
        <v>0</v>
      </c>
      <c r="Z40" s="104">
        <f t="shared" si="10"/>
        <v>0</v>
      </c>
      <c r="AA40" s="104">
        <f t="shared" si="10"/>
        <v>0</v>
      </c>
      <c r="AB40" s="104">
        <f t="shared" si="10"/>
        <v>0</v>
      </c>
      <c r="AC40" s="104">
        <f t="shared" si="10"/>
        <v>0</v>
      </c>
      <c r="AD40" s="104">
        <f t="shared" si="10"/>
        <v>0</v>
      </c>
      <c r="AE40" s="104">
        <f t="shared" si="10"/>
        <v>0</v>
      </c>
      <c r="AF40" s="104">
        <f t="shared" si="10"/>
        <v>0</v>
      </c>
      <c r="AG40" s="104">
        <f t="shared" si="10"/>
        <v>0</v>
      </c>
      <c r="AH40" s="104">
        <f t="shared" si="10"/>
        <v>0</v>
      </c>
      <c r="AI40" s="104">
        <f t="shared" si="10"/>
        <v>0</v>
      </c>
      <c r="AJ40" s="104">
        <f t="shared" si="10"/>
        <v>0</v>
      </c>
      <c r="AK40" s="104">
        <f t="shared" si="10"/>
        <v>0</v>
      </c>
      <c r="AL40" s="104">
        <f t="shared" si="10"/>
        <v>0</v>
      </c>
      <c r="AM40" s="104">
        <f t="shared" si="10"/>
        <v>0</v>
      </c>
      <c r="AN40" s="104">
        <f t="shared" si="10"/>
        <v>0</v>
      </c>
      <c r="AO40" s="104">
        <f t="shared" si="10"/>
        <v>0</v>
      </c>
      <c r="AP40" s="104">
        <f t="shared" si="10"/>
        <v>0</v>
      </c>
      <c r="AQ40" s="104">
        <f t="shared" si="10"/>
        <v>0</v>
      </c>
      <c r="AR40" s="104">
        <f t="shared" si="10"/>
        <v>0</v>
      </c>
      <c r="AS40" s="104">
        <f t="shared" si="10"/>
        <v>0</v>
      </c>
      <c r="AT40" s="104">
        <f t="shared" si="10"/>
        <v>0</v>
      </c>
    </row>
    <row r="41" spans="1:46" ht="30" hidden="1" customHeight="1" x14ac:dyDescent="0.25">
      <c r="A41" s="105"/>
      <c r="B41" s="106"/>
      <c r="C41" s="107"/>
      <c r="D41" s="108"/>
      <c r="E41" s="116"/>
      <c r="F41" s="113"/>
      <c r="G41" s="113"/>
      <c r="H41" s="111"/>
      <c r="I41" s="112"/>
      <c r="J41" s="112"/>
      <c r="K41" s="112"/>
      <c r="L41" s="250"/>
      <c r="M41" s="251"/>
      <c r="N41" s="252"/>
      <c r="P41" s="249"/>
      <c r="Q41" s="104">
        <f t="shared" ref="Q41:AT41" si="11">IF(Q$32&lt;$I41,0,IF(Q$32=$I41,$H41,IF(Q$32&gt;((($J41-1)*$K41)+$I41),0,IF(ROUND((Q$32-$I41)/$K41,0)=ROUND((Q$32-$I41)/$K41,1),$H41,0))))</f>
        <v>0</v>
      </c>
      <c r="R41" s="104">
        <f t="shared" si="11"/>
        <v>0</v>
      </c>
      <c r="S41" s="104">
        <f t="shared" si="11"/>
        <v>0</v>
      </c>
      <c r="T41" s="104">
        <f t="shared" si="11"/>
        <v>0</v>
      </c>
      <c r="U41" s="104">
        <f t="shared" si="11"/>
        <v>0</v>
      </c>
      <c r="V41" s="104">
        <f t="shared" si="11"/>
        <v>0</v>
      </c>
      <c r="W41" s="104">
        <f t="shared" si="11"/>
        <v>0</v>
      </c>
      <c r="X41" s="104">
        <f t="shared" si="11"/>
        <v>0</v>
      </c>
      <c r="Y41" s="104">
        <f t="shared" si="11"/>
        <v>0</v>
      </c>
      <c r="Z41" s="104">
        <f t="shared" si="11"/>
        <v>0</v>
      </c>
      <c r="AA41" s="104">
        <f t="shared" si="11"/>
        <v>0</v>
      </c>
      <c r="AB41" s="104">
        <f t="shared" si="11"/>
        <v>0</v>
      </c>
      <c r="AC41" s="104">
        <f t="shared" si="11"/>
        <v>0</v>
      </c>
      <c r="AD41" s="104">
        <f t="shared" si="11"/>
        <v>0</v>
      </c>
      <c r="AE41" s="104">
        <f t="shared" si="11"/>
        <v>0</v>
      </c>
      <c r="AF41" s="104">
        <f t="shared" si="11"/>
        <v>0</v>
      </c>
      <c r="AG41" s="104">
        <f t="shared" si="11"/>
        <v>0</v>
      </c>
      <c r="AH41" s="104">
        <f t="shared" si="11"/>
        <v>0</v>
      </c>
      <c r="AI41" s="104">
        <f t="shared" si="11"/>
        <v>0</v>
      </c>
      <c r="AJ41" s="104">
        <f t="shared" si="11"/>
        <v>0</v>
      </c>
      <c r="AK41" s="104">
        <f t="shared" si="11"/>
        <v>0</v>
      </c>
      <c r="AL41" s="104">
        <f t="shared" si="11"/>
        <v>0</v>
      </c>
      <c r="AM41" s="104">
        <f t="shared" si="11"/>
        <v>0</v>
      </c>
      <c r="AN41" s="104">
        <f t="shared" si="11"/>
        <v>0</v>
      </c>
      <c r="AO41" s="104">
        <f t="shared" si="11"/>
        <v>0</v>
      </c>
      <c r="AP41" s="104">
        <f t="shared" si="11"/>
        <v>0</v>
      </c>
      <c r="AQ41" s="104">
        <f t="shared" si="11"/>
        <v>0</v>
      </c>
      <c r="AR41" s="104">
        <f t="shared" si="11"/>
        <v>0</v>
      </c>
      <c r="AS41" s="104">
        <f t="shared" si="11"/>
        <v>0</v>
      </c>
      <c r="AT41" s="104">
        <f t="shared" si="11"/>
        <v>0</v>
      </c>
    </row>
    <row r="42" spans="1:46" ht="30" hidden="1" customHeight="1" x14ac:dyDescent="0.25">
      <c r="A42" s="105"/>
      <c r="B42" s="106"/>
      <c r="C42" s="107"/>
      <c r="D42" s="108"/>
      <c r="E42" s="108"/>
      <c r="F42" s="113"/>
      <c r="G42" s="113"/>
      <c r="H42" s="111"/>
      <c r="I42" s="112"/>
      <c r="J42" s="112"/>
      <c r="K42" s="112"/>
      <c r="L42" s="250"/>
      <c r="M42" s="251"/>
      <c r="N42" s="252"/>
      <c r="P42" s="249"/>
      <c r="Q42" s="104">
        <f t="shared" ref="Q42:AT42" si="12">IF(Q$32&lt;$I42,0,IF(Q$32=$I42,$H42,IF(Q$32&gt;((($J42-1)*$K42)+$I42),0,IF(ROUND((Q$32-$I42)/$K42,0)=ROUND((Q$32-$I42)/$K42,1),$H42,0))))</f>
        <v>0</v>
      </c>
      <c r="R42" s="104">
        <f t="shared" si="12"/>
        <v>0</v>
      </c>
      <c r="S42" s="104">
        <f t="shared" si="12"/>
        <v>0</v>
      </c>
      <c r="T42" s="104">
        <f t="shared" si="12"/>
        <v>0</v>
      </c>
      <c r="U42" s="104">
        <f t="shared" si="12"/>
        <v>0</v>
      </c>
      <c r="V42" s="104">
        <f t="shared" si="12"/>
        <v>0</v>
      </c>
      <c r="W42" s="104">
        <f t="shared" si="12"/>
        <v>0</v>
      </c>
      <c r="X42" s="104">
        <f t="shared" si="12"/>
        <v>0</v>
      </c>
      <c r="Y42" s="104">
        <f t="shared" si="12"/>
        <v>0</v>
      </c>
      <c r="Z42" s="104">
        <f t="shared" si="12"/>
        <v>0</v>
      </c>
      <c r="AA42" s="104">
        <f t="shared" si="12"/>
        <v>0</v>
      </c>
      <c r="AB42" s="104">
        <f t="shared" si="12"/>
        <v>0</v>
      </c>
      <c r="AC42" s="104">
        <f t="shared" si="12"/>
        <v>0</v>
      </c>
      <c r="AD42" s="104">
        <f t="shared" si="12"/>
        <v>0</v>
      </c>
      <c r="AE42" s="104">
        <f t="shared" si="12"/>
        <v>0</v>
      </c>
      <c r="AF42" s="104">
        <f t="shared" si="12"/>
        <v>0</v>
      </c>
      <c r="AG42" s="104">
        <f t="shared" si="12"/>
        <v>0</v>
      </c>
      <c r="AH42" s="104">
        <f t="shared" si="12"/>
        <v>0</v>
      </c>
      <c r="AI42" s="104">
        <f t="shared" si="12"/>
        <v>0</v>
      </c>
      <c r="AJ42" s="104">
        <f t="shared" si="12"/>
        <v>0</v>
      </c>
      <c r="AK42" s="104">
        <f t="shared" si="12"/>
        <v>0</v>
      </c>
      <c r="AL42" s="104">
        <f t="shared" si="12"/>
        <v>0</v>
      </c>
      <c r="AM42" s="104">
        <f t="shared" si="12"/>
        <v>0</v>
      </c>
      <c r="AN42" s="104">
        <f t="shared" si="12"/>
        <v>0</v>
      </c>
      <c r="AO42" s="104">
        <f t="shared" si="12"/>
        <v>0</v>
      </c>
      <c r="AP42" s="104">
        <f t="shared" si="12"/>
        <v>0</v>
      </c>
      <c r="AQ42" s="104">
        <f t="shared" si="12"/>
        <v>0</v>
      </c>
      <c r="AR42" s="104">
        <f t="shared" si="12"/>
        <v>0</v>
      </c>
      <c r="AS42" s="104">
        <f t="shared" si="12"/>
        <v>0</v>
      </c>
      <c r="AT42" s="104">
        <f t="shared" si="12"/>
        <v>0</v>
      </c>
    </row>
    <row r="43" spans="1:46" ht="30" hidden="1" customHeight="1" x14ac:dyDescent="0.25">
      <c r="A43" s="105"/>
      <c r="B43" s="106"/>
      <c r="C43" s="107"/>
      <c r="D43" s="108"/>
      <c r="E43" s="108"/>
      <c r="F43" s="113"/>
      <c r="G43" s="113"/>
      <c r="H43" s="111"/>
      <c r="I43" s="112"/>
      <c r="J43" s="112"/>
      <c r="K43" s="112"/>
      <c r="L43" s="250"/>
      <c r="M43" s="251"/>
      <c r="N43" s="252"/>
      <c r="P43" s="249"/>
      <c r="Q43" s="104">
        <f t="shared" ref="Q43:AT43" si="13">IF(Q$32&lt;$I43,0,IF(Q$32=$I43,$H43,IF(Q$32&gt;((($J43-1)*$K43)+$I43),0,IF(ROUND((Q$32-$I43)/$K43,0)=ROUND((Q$32-$I43)/$K43,1),$H43,0))))</f>
        <v>0</v>
      </c>
      <c r="R43" s="104">
        <f t="shared" si="13"/>
        <v>0</v>
      </c>
      <c r="S43" s="104">
        <f t="shared" si="13"/>
        <v>0</v>
      </c>
      <c r="T43" s="104">
        <f t="shared" si="13"/>
        <v>0</v>
      </c>
      <c r="U43" s="104">
        <f t="shared" si="13"/>
        <v>0</v>
      </c>
      <c r="V43" s="104">
        <f t="shared" si="13"/>
        <v>0</v>
      </c>
      <c r="W43" s="104">
        <f t="shared" si="13"/>
        <v>0</v>
      </c>
      <c r="X43" s="104">
        <f t="shared" si="13"/>
        <v>0</v>
      </c>
      <c r="Y43" s="104">
        <f t="shared" si="13"/>
        <v>0</v>
      </c>
      <c r="Z43" s="104">
        <f t="shared" si="13"/>
        <v>0</v>
      </c>
      <c r="AA43" s="104">
        <f t="shared" si="13"/>
        <v>0</v>
      </c>
      <c r="AB43" s="104">
        <f t="shared" si="13"/>
        <v>0</v>
      </c>
      <c r="AC43" s="104">
        <f t="shared" si="13"/>
        <v>0</v>
      </c>
      <c r="AD43" s="104">
        <f t="shared" si="13"/>
        <v>0</v>
      </c>
      <c r="AE43" s="104">
        <f t="shared" si="13"/>
        <v>0</v>
      </c>
      <c r="AF43" s="104">
        <f t="shared" si="13"/>
        <v>0</v>
      </c>
      <c r="AG43" s="104">
        <f t="shared" si="13"/>
        <v>0</v>
      </c>
      <c r="AH43" s="104">
        <f t="shared" si="13"/>
        <v>0</v>
      </c>
      <c r="AI43" s="104">
        <f t="shared" si="13"/>
        <v>0</v>
      </c>
      <c r="AJ43" s="104">
        <f t="shared" si="13"/>
        <v>0</v>
      </c>
      <c r="AK43" s="104">
        <f t="shared" si="13"/>
        <v>0</v>
      </c>
      <c r="AL43" s="104">
        <f t="shared" si="13"/>
        <v>0</v>
      </c>
      <c r="AM43" s="104">
        <f t="shared" si="13"/>
        <v>0</v>
      </c>
      <c r="AN43" s="104">
        <f t="shared" si="13"/>
        <v>0</v>
      </c>
      <c r="AO43" s="104">
        <f t="shared" si="13"/>
        <v>0</v>
      </c>
      <c r="AP43" s="104">
        <f t="shared" si="13"/>
        <v>0</v>
      </c>
      <c r="AQ43" s="104">
        <f t="shared" si="13"/>
        <v>0</v>
      </c>
      <c r="AR43" s="104">
        <f t="shared" si="13"/>
        <v>0</v>
      </c>
      <c r="AS43" s="104">
        <f t="shared" si="13"/>
        <v>0</v>
      </c>
      <c r="AT43" s="104">
        <f t="shared" si="13"/>
        <v>0</v>
      </c>
    </row>
    <row r="44" spans="1:46" ht="30" hidden="1" customHeight="1" x14ac:dyDescent="0.25">
      <c r="A44" s="105"/>
      <c r="B44" s="106"/>
      <c r="C44" s="107"/>
      <c r="D44" s="108"/>
      <c r="E44" s="108"/>
      <c r="F44" s="113"/>
      <c r="G44" s="113"/>
      <c r="H44" s="111"/>
      <c r="I44" s="112"/>
      <c r="J44" s="112"/>
      <c r="K44" s="112"/>
      <c r="L44" s="250"/>
      <c r="M44" s="251"/>
      <c r="N44" s="252"/>
      <c r="P44" s="249"/>
      <c r="Q44" s="104">
        <f t="shared" ref="Q44:AT44" si="14">IF(Q$32&lt;$I44,0,IF(Q$32=$I44,$H44,IF(Q$32&gt;((($J44-1)*$K44)+$I44),0,IF(ROUND((Q$32-$I44)/$K44,0)=ROUND((Q$32-$I44)/$K44,1),$H44,0))))</f>
        <v>0</v>
      </c>
      <c r="R44" s="104">
        <f t="shared" si="14"/>
        <v>0</v>
      </c>
      <c r="S44" s="104">
        <f t="shared" si="14"/>
        <v>0</v>
      </c>
      <c r="T44" s="104">
        <f t="shared" si="14"/>
        <v>0</v>
      </c>
      <c r="U44" s="104">
        <f t="shared" si="14"/>
        <v>0</v>
      </c>
      <c r="V44" s="104">
        <f t="shared" si="14"/>
        <v>0</v>
      </c>
      <c r="W44" s="104">
        <f t="shared" si="14"/>
        <v>0</v>
      </c>
      <c r="X44" s="104">
        <f t="shared" si="14"/>
        <v>0</v>
      </c>
      <c r="Y44" s="104">
        <f t="shared" si="14"/>
        <v>0</v>
      </c>
      <c r="Z44" s="104">
        <f t="shared" si="14"/>
        <v>0</v>
      </c>
      <c r="AA44" s="104">
        <f t="shared" si="14"/>
        <v>0</v>
      </c>
      <c r="AB44" s="104">
        <f t="shared" si="14"/>
        <v>0</v>
      </c>
      <c r="AC44" s="104">
        <f t="shared" si="14"/>
        <v>0</v>
      </c>
      <c r="AD44" s="104">
        <f t="shared" si="14"/>
        <v>0</v>
      </c>
      <c r="AE44" s="104">
        <f t="shared" si="14"/>
        <v>0</v>
      </c>
      <c r="AF44" s="104">
        <f t="shared" si="14"/>
        <v>0</v>
      </c>
      <c r="AG44" s="104">
        <f t="shared" si="14"/>
        <v>0</v>
      </c>
      <c r="AH44" s="104">
        <f t="shared" si="14"/>
        <v>0</v>
      </c>
      <c r="AI44" s="104">
        <f t="shared" si="14"/>
        <v>0</v>
      </c>
      <c r="AJ44" s="104">
        <f t="shared" si="14"/>
        <v>0</v>
      </c>
      <c r="AK44" s="104">
        <f t="shared" si="14"/>
        <v>0</v>
      </c>
      <c r="AL44" s="104">
        <f t="shared" si="14"/>
        <v>0</v>
      </c>
      <c r="AM44" s="104">
        <f t="shared" si="14"/>
        <v>0</v>
      </c>
      <c r="AN44" s="104">
        <f t="shared" si="14"/>
        <v>0</v>
      </c>
      <c r="AO44" s="104">
        <f t="shared" si="14"/>
        <v>0</v>
      </c>
      <c r="AP44" s="104">
        <f t="shared" si="14"/>
        <v>0</v>
      </c>
      <c r="AQ44" s="104">
        <f t="shared" si="14"/>
        <v>0</v>
      </c>
      <c r="AR44" s="104">
        <f t="shared" si="14"/>
        <v>0</v>
      </c>
      <c r="AS44" s="104">
        <f t="shared" si="14"/>
        <v>0</v>
      </c>
      <c r="AT44" s="104">
        <f t="shared" si="14"/>
        <v>0</v>
      </c>
    </row>
    <row r="45" spans="1:46" ht="30" hidden="1" customHeight="1" x14ac:dyDescent="0.25">
      <c r="A45" s="105"/>
      <c r="B45" s="106"/>
      <c r="C45" s="107"/>
      <c r="D45" s="108"/>
      <c r="E45" s="108"/>
      <c r="F45" s="113"/>
      <c r="G45" s="113"/>
      <c r="H45" s="111"/>
      <c r="I45" s="112"/>
      <c r="J45" s="112"/>
      <c r="K45" s="112"/>
      <c r="L45" s="250"/>
      <c r="M45" s="251"/>
      <c r="N45" s="252"/>
      <c r="P45" s="249"/>
      <c r="Q45" s="104">
        <f t="shared" ref="Q45:AT45" si="15">IF(Q$32&lt;$I45,0,IF(Q$32=$I45,$H45,IF(Q$32&gt;((($J45-1)*$K45)+$I45),0,IF(ROUND((Q$32-$I45)/$K45,0)=ROUND((Q$32-$I45)/$K45,1),$H45,0))))</f>
        <v>0</v>
      </c>
      <c r="R45" s="104">
        <f t="shared" si="15"/>
        <v>0</v>
      </c>
      <c r="S45" s="104">
        <f t="shared" si="15"/>
        <v>0</v>
      </c>
      <c r="T45" s="104">
        <f t="shared" si="15"/>
        <v>0</v>
      </c>
      <c r="U45" s="104">
        <f t="shared" si="15"/>
        <v>0</v>
      </c>
      <c r="V45" s="104">
        <f t="shared" si="15"/>
        <v>0</v>
      </c>
      <c r="W45" s="104">
        <f t="shared" si="15"/>
        <v>0</v>
      </c>
      <c r="X45" s="104">
        <f t="shared" si="15"/>
        <v>0</v>
      </c>
      <c r="Y45" s="104">
        <f t="shared" si="15"/>
        <v>0</v>
      </c>
      <c r="Z45" s="104">
        <f t="shared" si="15"/>
        <v>0</v>
      </c>
      <c r="AA45" s="104">
        <f t="shared" si="15"/>
        <v>0</v>
      </c>
      <c r="AB45" s="104">
        <f t="shared" si="15"/>
        <v>0</v>
      </c>
      <c r="AC45" s="104">
        <f t="shared" si="15"/>
        <v>0</v>
      </c>
      <c r="AD45" s="104">
        <f t="shared" si="15"/>
        <v>0</v>
      </c>
      <c r="AE45" s="104">
        <f t="shared" si="15"/>
        <v>0</v>
      </c>
      <c r="AF45" s="104">
        <f t="shared" si="15"/>
        <v>0</v>
      </c>
      <c r="AG45" s="104">
        <f t="shared" si="15"/>
        <v>0</v>
      </c>
      <c r="AH45" s="104">
        <f t="shared" si="15"/>
        <v>0</v>
      </c>
      <c r="AI45" s="104">
        <f t="shared" si="15"/>
        <v>0</v>
      </c>
      <c r="AJ45" s="104">
        <f t="shared" si="15"/>
        <v>0</v>
      </c>
      <c r="AK45" s="104">
        <f t="shared" si="15"/>
        <v>0</v>
      </c>
      <c r="AL45" s="104">
        <f t="shared" si="15"/>
        <v>0</v>
      </c>
      <c r="AM45" s="104">
        <f t="shared" si="15"/>
        <v>0</v>
      </c>
      <c r="AN45" s="104">
        <f t="shared" si="15"/>
        <v>0</v>
      </c>
      <c r="AO45" s="104">
        <f t="shared" si="15"/>
        <v>0</v>
      </c>
      <c r="AP45" s="104">
        <f t="shared" si="15"/>
        <v>0</v>
      </c>
      <c r="AQ45" s="104">
        <f t="shared" si="15"/>
        <v>0</v>
      </c>
      <c r="AR45" s="104">
        <f t="shared" si="15"/>
        <v>0</v>
      </c>
      <c r="AS45" s="104">
        <f t="shared" si="15"/>
        <v>0</v>
      </c>
      <c r="AT45" s="104">
        <f t="shared" si="15"/>
        <v>0</v>
      </c>
    </row>
    <row r="46" spans="1:46" ht="30" hidden="1" customHeight="1" x14ac:dyDescent="0.25">
      <c r="A46" s="105"/>
      <c r="B46" s="106"/>
      <c r="C46" s="107"/>
      <c r="D46" s="108"/>
      <c r="E46" s="109"/>
      <c r="F46" s="113"/>
      <c r="G46" s="113"/>
      <c r="H46" s="111"/>
      <c r="I46" s="112"/>
      <c r="J46" s="112"/>
      <c r="K46" s="112"/>
      <c r="L46" s="250"/>
      <c r="M46" s="251"/>
      <c r="N46" s="252"/>
      <c r="P46" s="249"/>
      <c r="Q46" s="104">
        <f t="shared" ref="Q46:AT46" si="16">IF(Q$32&lt;$I46,0,IF(Q$32=$I46,$H46,IF(Q$32&gt;((($J46-1)*$K46)+$I46),0,IF(ROUND((Q$32-$I46)/$K46,0)=ROUND((Q$32-$I46)/$K46,1),$H46,0))))</f>
        <v>0</v>
      </c>
      <c r="R46" s="104">
        <f t="shared" si="16"/>
        <v>0</v>
      </c>
      <c r="S46" s="104">
        <f t="shared" si="16"/>
        <v>0</v>
      </c>
      <c r="T46" s="104">
        <f t="shared" si="16"/>
        <v>0</v>
      </c>
      <c r="U46" s="104">
        <f t="shared" si="16"/>
        <v>0</v>
      </c>
      <c r="V46" s="104">
        <f t="shared" si="16"/>
        <v>0</v>
      </c>
      <c r="W46" s="104">
        <f t="shared" si="16"/>
        <v>0</v>
      </c>
      <c r="X46" s="104">
        <f t="shared" si="16"/>
        <v>0</v>
      </c>
      <c r="Y46" s="104">
        <f t="shared" si="16"/>
        <v>0</v>
      </c>
      <c r="Z46" s="104">
        <f t="shared" si="16"/>
        <v>0</v>
      </c>
      <c r="AA46" s="104">
        <f t="shared" si="16"/>
        <v>0</v>
      </c>
      <c r="AB46" s="104">
        <f t="shared" si="16"/>
        <v>0</v>
      </c>
      <c r="AC46" s="104">
        <f t="shared" si="16"/>
        <v>0</v>
      </c>
      <c r="AD46" s="104">
        <f t="shared" si="16"/>
        <v>0</v>
      </c>
      <c r="AE46" s="104">
        <f t="shared" si="16"/>
        <v>0</v>
      </c>
      <c r="AF46" s="104">
        <f t="shared" si="16"/>
        <v>0</v>
      </c>
      <c r="AG46" s="104">
        <f t="shared" si="16"/>
        <v>0</v>
      </c>
      <c r="AH46" s="104">
        <f t="shared" si="16"/>
        <v>0</v>
      </c>
      <c r="AI46" s="104">
        <f t="shared" si="16"/>
        <v>0</v>
      </c>
      <c r="AJ46" s="104">
        <f t="shared" si="16"/>
        <v>0</v>
      </c>
      <c r="AK46" s="104">
        <f t="shared" si="16"/>
        <v>0</v>
      </c>
      <c r="AL46" s="104">
        <f t="shared" si="16"/>
        <v>0</v>
      </c>
      <c r="AM46" s="104">
        <f t="shared" si="16"/>
        <v>0</v>
      </c>
      <c r="AN46" s="104">
        <f t="shared" si="16"/>
        <v>0</v>
      </c>
      <c r="AO46" s="104">
        <f t="shared" si="16"/>
        <v>0</v>
      </c>
      <c r="AP46" s="104">
        <f t="shared" si="16"/>
        <v>0</v>
      </c>
      <c r="AQ46" s="104">
        <f t="shared" si="16"/>
        <v>0</v>
      </c>
      <c r="AR46" s="104">
        <f t="shared" si="16"/>
        <v>0</v>
      </c>
      <c r="AS46" s="104">
        <f t="shared" si="16"/>
        <v>0</v>
      </c>
      <c r="AT46" s="104">
        <f t="shared" si="16"/>
        <v>0</v>
      </c>
    </row>
    <row r="47" spans="1:46" ht="30" hidden="1" customHeight="1" x14ac:dyDescent="0.25">
      <c r="A47" s="105"/>
      <c r="B47" s="106"/>
      <c r="C47" s="107"/>
      <c r="D47" s="108"/>
      <c r="E47" s="108"/>
      <c r="F47" s="113"/>
      <c r="G47" s="113"/>
      <c r="H47" s="111"/>
      <c r="I47" s="112"/>
      <c r="J47" s="112"/>
      <c r="K47" s="112"/>
      <c r="L47" s="250"/>
      <c r="M47" s="251"/>
      <c r="N47" s="252"/>
      <c r="P47" s="249"/>
      <c r="Q47" s="104">
        <f t="shared" ref="Q47:AT47" si="17">IF(Q$32&lt;$I47,0,IF(Q$32=$I47,$H47,IF(Q$32&gt;((($J47-1)*$K47)+$I47),0,IF(ROUND((Q$32-$I47)/$K47,0)=ROUND((Q$32-$I47)/$K47,1),$H47,0))))</f>
        <v>0</v>
      </c>
      <c r="R47" s="104">
        <f t="shared" si="17"/>
        <v>0</v>
      </c>
      <c r="S47" s="104">
        <f t="shared" si="17"/>
        <v>0</v>
      </c>
      <c r="T47" s="104">
        <f t="shared" si="17"/>
        <v>0</v>
      </c>
      <c r="U47" s="104">
        <f t="shared" si="17"/>
        <v>0</v>
      </c>
      <c r="V47" s="104">
        <f t="shared" si="17"/>
        <v>0</v>
      </c>
      <c r="W47" s="104">
        <f t="shared" si="17"/>
        <v>0</v>
      </c>
      <c r="X47" s="104">
        <f t="shared" si="17"/>
        <v>0</v>
      </c>
      <c r="Y47" s="104">
        <f t="shared" si="17"/>
        <v>0</v>
      </c>
      <c r="Z47" s="104">
        <f t="shared" si="17"/>
        <v>0</v>
      </c>
      <c r="AA47" s="104">
        <f t="shared" si="17"/>
        <v>0</v>
      </c>
      <c r="AB47" s="104">
        <f t="shared" si="17"/>
        <v>0</v>
      </c>
      <c r="AC47" s="104">
        <f t="shared" si="17"/>
        <v>0</v>
      </c>
      <c r="AD47" s="104">
        <f t="shared" si="17"/>
        <v>0</v>
      </c>
      <c r="AE47" s="104">
        <f t="shared" si="17"/>
        <v>0</v>
      </c>
      <c r="AF47" s="104">
        <f t="shared" si="17"/>
        <v>0</v>
      </c>
      <c r="AG47" s="104">
        <f t="shared" si="17"/>
        <v>0</v>
      </c>
      <c r="AH47" s="104">
        <f t="shared" si="17"/>
        <v>0</v>
      </c>
      <c r="AI47" s="104">
        <f t="shared" si="17"/>
        <v>0</v>
      </c>
      <c r="AJ47" s="104">
        <f t="shared" si="17"/>
        <v>0</v>
      </c>
      <c r="AK47" s="104">
        <f t="shared" si="17"/>
        <v>0</v>
      </c>
      <c r="AL47" s="104">
        <f t="shared" si="17"/>
        <v>0</v>
      </c>
      <c r="AM47" s="104">
        <f t="shared" si="17"/>
        <v>0</v>
      </c>
      <c r="AN47" s="104">
        <f t="shared" si="17"/>
        <v>0</v>
      </c>
      <c r="AO47" s="104">
        <f t="shared" si="17"/>
        <v>0</v>
      </c>
      <c r="AP47" s="104">
        <f t="shared" si="17"/>
        <v>0</v>
      </c>
      <c r="AQ47" s="104">
        <f t="shared" si="17"/>
        <v>0</v>
      </c>
      <c r="AR47" s="104">
        <f t="shared" si="17"/>
        <v>0</v>
      </c>
      <c r="AS47" s="104">
        <f t="shared" si="17"/>
        <v>0</v>
      </c>
      <c r="AT47" s="104">
        <f t="shared" si="17"/>
        <v>0</v>
      </c>
    </row>
    <row r="48" spans="1:46" ht="30" hidden="1" customHeight="1" x14ac:dyDescent="0.25">
      <c r="A48" s="117"/>
      <c r="B48" s="118"/>
      <c r="C48" s="119"/>
      <c r="D48" s="120"/>
      <c r="E48" s="120"/>
      <c r="F48" s="121"/>
      <c r="G48" s="121"/>
      <c r="H48" s="122"/>
      <c r="I48" s="123"/>
      <c r="J48" s="123"/>
      <c r="K48" s="123"/>
      <c r="L48" s="253"/>
      <c r="M48" s="254"/>
      <c r="N48" s="255"/>
      <c r="P48" s="249"/>
      <c r="Q48" s="104">
        <f t="shared" ref="Q48:AT48" si="18">IF(Q$32&lt;$I48,0,IF(Q$32=$I48,$H48,IF(Q$32&gt;((($J48-1)*$K48)+$I48),0,IF(ROUND((Q$32-$I48)/$K48,0)=ROUND((Q$32-$I48)/$K48,1),$H48,0))))</f>
        <v>0</v>
      </c>
      <c r="R48" s="104">
        <f t="shared" si="18"/>
        <v>0</v>
      </c>
      <c r="S48" s="104">
        <f t="shared" si="18"/>
        <v>0</v>
      </c>
      <c r="T48" s="104">
        <f t="shared" si="18"/>
        <v>0</v>
      </c>
      <c r="U48" s="104">
        <f t="shared" si="18"/>
        <v>0</v>
      </c>
      <c r="V48" s="104">
        <f t="shared" si="18"/>
        <v>0</v>
      </c>
      <c r="W48" s="104">
        <f t="shared" si="18"/>
        <v>0</v>
      </c>
      <c r="X48" s="104">
        <f t="shared" si="18"/>
        <v>0</v>
      </c>
      <c r="Y48" s="104">
        <f t="shared" si="18"/>
        <v>0</v>
      </c>
      <c r="Z48" s="104">
        <f t="shared" si="18"/>
        <v>0</v>
      </c>
      <c r="AA48" s="104">
        <f t="shared" si="18"/>
        <v>0</v>
      </c>
      <c r="AB48" s="104">
        <f t="shared" si="18"/>
        <v>0</v>
      </c>
      <c r="AC48" s="104">
        <f t="shared" si="18"/>
        <v>0</v>
      </c>
      <c r="AD48" s="104">
        <f t="shared" si="18"/>
        <v>0</v>
      </c>
      <c r="AE48" s="104">
        <f t="shared" si="18"/>
        <v>0</v>
      </c>
      <c r="AF48" s="104">
        <f t="shared" si="18"/>
        <v>0</v>
      </c>
      <c r="AG48" s="104">
        <f t="shared" si="18"/>
        <v>0</v>
      </c>
      <c r="AH48" s="104">
        <f t="shared" si="18"/>
        <v>0</v>
      </c>
      <c r="AI48" s="104">
        <f t="shared" si="18"/>
        <v>0</v>
      </c>
      <c r="AJ48" s="104">
        <f t="shared" si="18"/>
        <v>0</v>
      </c>
      <c r="AK48" s="104">
        <f t="shared" si="18"/>
        <v>0</v>
      </c>
      <c r="AL48" s="104">
        <f t="shared" si="18"/>
        <v>0</v>
      </c>
      <c r="AM48" s="104">
        <f t="shared" si="18"/>
        <v>0</v>
      </c>
      <c r="AN48" s="104">
        <f t="shared" si="18"/>
        <v>0</v>
      </c>
      <c r="AO48" s="104">
        <f t="shared" si="18"/>
        <v>0</v>
      </c>
      <c r="AP48" s="104">
        <f t="shared" si="18"/>
        <v>0</v>
      </c>
      <c r="AQ48" s="104">
        <f t="shared" si="18"/>
        <v>0</v>
      </c>
      <c r="AR48" s="104">
        <f t="shared" si="18"/>
        <v>0</v>
      </c>
      <c r="AS48" s="104">
        <f t="shared" si="18"/>
        <v>0</v>
      </c>
      <c r="AT48" s="104">
        <f t="shared" si="18"/>
        <v>0</v>
      </c>
    </row>
    <row r="49" spans="1:46" ht="30" customHeight="1" x14ac:dyDescent="0.25">
      <c r="P49" s="124" t="s">
        <v>53</v>
      </c>
      <c r="Q49" s="103">
        <f t="shared" ref="Q49:AT49" si="19">SUM(Q33:Q48)</f>
        <v>317900</v>
      </c>
      <c r="R49" s="103">
        <f t="shared" si="19"/>
        <v>242400</v>
      </c>
      <c r="S49" s="103">
        <f t="shared" si="19"/>
        <v>242400</v>
      </c>
      <c r="T49" s="103">
        <f t="shared" si="19"/>
        <v>242400</v>
      </c>
      <c r="U49" s="103">
        <f t="shared" si="19"/>
        <v>242400</v>
      </c>
      <c r="V49" s="103">
        <f t="shared" si="19"/>
        <v>242400</v>
      </c>
      <c r="W49" s="103">
        <f t="shared" si="19"/>
        <v>242400</v>
      </c>
      <c r="X49" s="103">
        <f t="shared" si="19"/>
        <v>286400</v>
      </c>
      <c r="Y49" s="103">
        <f t="shared" si="19"/>
        <v>242400</v>
      </c>
      <c r="Z49" s="103">
        <f t="shared" si="19"/>
        <v>242400</v>
      </c>
      <c r="AA49" s="103">
        <f t="shared" si="19"/>
        <v>242400</v>
      </c>
      <c r="AB49" s="103">
        <f t="shared" si="19"/>
        <v>242400</v>
      </c>
      <c r="AC49" s="103">
        <f t="shared" si="19"/>
        <v>242400</v>
      </c>
      <c r="AD49" s="103">
        <f t="shared" si="19"/>
        <v>242400</v>
      </c>
      <c r="AE49" s="103">
        <f t="shared" si="19"/>
        <v>286400</v>
      </c>
      <c r="AF49" s="103">
        <f t="shared" si="19"/>
        <v>242400</v>
      </c>
      <c r="AG49" s="103">
        <f t="shared" si="19"/>
        <v>242400</v>
      </c>
      <c r="AH49" s="103">
        <f t="shared" si="19"/>
        <v>242400</v>
      </c>
      <c r="AI49" s="103">
        <f t="shared" si="19"/>
        <v>242400</v>
      </c>
      <c r="AJ49" s="103">
        <f t="shared" si="19"/>
        <v>242400</v>
      </c>
      <c r="AK49" s="103">
        <f t="shared" si="19"/>
        <v>242400</v>
      </c>
      <c r="AL49" s="103">
        <f t="shared" si="19"/>
        <v>286400</v>
      </c>
      <c r="AM49" s="103">
        <f t="shared" si="19"/>
        <v>242400</v>
      </c>
      <c r="AN49" s="103">
        <f t="shared" si="19"/>
        <v>242400</v>
      </c>
      <c r="AO49" s="103">
        <f t="shared" si="19"/>
        <v>242400</v>
      </c>
      <c r="AP49" s="103">
        <f t="shared" si="19"/>
        <v>242400</v>
      </c>
      <c r="AQ49" s="103">
        <f t="shared" si="19"/>
        <v>242400</v>
      </c>
      <c r="AR49" s="103">
        <f t="shared" si="19"/>
        <v>0</v>
      </c>
      <c r="AS49" s="104">
        <f t="shared" si="19"/>
        <v>0</v>
      </c>
      <c r="AT49" s="104">
        <f t="shared" si="19"/>
        <v>0</v>
      </c>
    </row>
    <row r="50" spans="1:46" ht="14.25" customHeight="1"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row>
    <row r="51" spans="1:46" ht="15" customHeight="1" x14ac:dyDescent="0.25">
      <c r="A51" s="269" t="s">
        <v>27</v>
      </c>
      <c r="B51" s="268"/>
      <c r="C51" s="268"/>
      <c r="D51" s="268"/>
      <c r="E51" s="268"/>
      <c r="F51" s="268"/>
      <c r="G51" s="268"/>
      <c r="H51" s="268"/>
      <c r="I51" s="268"/>
      <c r="J51" s="268"/>
      <c r="K51" s="268"/>
      <c r="L51" s="28"/>
      <c r="M51" s="29"/>
      <c r="N51" s="29"/>
      <c r="O51" s="29"/>
      <c r="P51" s="30"/>
      <c r="Q51" s="30"/>
      <c r="R51" s="30"/>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31"/>
    </row>
    <row r="52" spans="1:46" ht="15" customHeight="1" x14ac:dyDescent="0.25">
      <c r="A52" s="32"/>
      <c r="B52" s="33"/>
      <c r="C52" s="33"/>
      <c r="D52" s="33"/>
      <c r="E52" s="33"/>
      <c r="F52" s="33"/>
      <c r="G52" s="34"/>
      <c r="H52" s="33"/>
      <c r="I52" s="33"/>
      <c r="J52" s="33"/>
      <c r="K52" s="33"/>
      <c r="L52" s="33"/>
      <c r="M52" s="33"/>
      <c r="N52" s="33"/>
      <c r="O52" s="33"/>
      <c r="P52" s="35"/>
      <c r="Q52" s="35"/>
      <c r="R52" s="35"/>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row>
    <row r="53" spans="1:46" ht="15" customHeight="1" x14ac:dyDescent="0.25">
      <c r="A53" s="37"/>
      <c r="B53" s="38"/>
      <c r="C53" s="38"/>
      <c r="D53" s="38"/>
      <c r="E53" s="38"/>
      <c r="F53" s="38"/>
      <c r="G53" s="39"/>
      <c r="H53" s="38"/>
      <c r="I53" s="38"/>
      <c r="J53" s="40"/>
      <c r="K53" s="10"/>
      <c r="L53" s="10"/>
      <c r="M53" s="10"/>
      <c r="N53" s="10"/>
      <c r="O53" s="10"/>
      <c r="P53" s="6"/>
      <c r="Q53" s="6"/>
      <c r="R53" s="6"/>
    </row>
    <row r="54" spans="1:46" ht="15" customHeight="1" x14ac:dyDescent="0.25">
      <c r="A54" s="7" t="s">
        <v>28</v>
      </c>
      <c r="B54" s="139"/>
      <c r="C54" s="42"/>
      <c r="D54" s="42"/>
      <c r="E54" s="42"/>
      <c r="F54" s="42"/>
      <c r="G54" s="43"/>
      <c r="H54" s="42"/>
      <c r="I54" s="42"/>
      <c r="J54" s="9"/>
      <c r="K54" s="10"/>
      <c r="L54" s="10"/>
      <c r="M54" s="10"/>
      <c r="N54" s="10"/>
      <c r="O54" s="10"/>
      <c r="P54" s="6"/>
      <c r="Q54" s="6"/>
      <c r="R54" s="6"/>
    </row>
    <row r="55" spans="1:46" ht="14.25" customHeight="1" x14ac:dyDescent="0.25">
      <c r="A55" s="7" t="s">
        <v>30</v>
      </c>
      <c r="B55" s="139"/>
      <c r="C55" s="45"/>
      <c r="D55" s="45"/>
      <c r="E55" s="45"/>
      <c r="F55" s="46"/>
      <c r="G55" s="45"/>
      <c r="H55" s="46"/>
      <c r="I55" s="45"/>
      <c r="J55" s="47"/>
      <c r="K55" s="48"/>
    </row>
    <row r="56" spans="1:46" ht="14.25" customHeight="1" x14ac:dyDescent="0.25">
      <c r="A56" s="7"/>
      <c r="B56" s="46"/>
      <c r="C56" s="46"/>
      <c r="D56" s="45"/>
      <c r="E56" s="46"/>
      <c r="F56" s="46"/>
      <c r="G56" s="46"/>
      <c r="H56" s="46"/>
      <c r="I56" s="46"/>
      <c r="J56" s="49"/>
      <c r="K56" s="50"/>
    </row>
    <row r="57" spans="1:46" ht="88.5" customHeight="1" x14ac:dyDescent="0.25">
      <c r="A57" s="51" t="s">
        <v>32</v>
      </c>
      <c r="B57" s="270" t="s">
        <v>860</v>
      </c>
      <c r="C57" s="251"/>
      <c r="D57" s="251"/>
      <c r="E57" s="251"/>
      <c r="F57" s="251"/>
      <c r="G57" s="251"/>
      <c r="H57" s="251"/>
      <c r="I57" s="257"/>
      <c r="J57" s="52"/>
      <c r="L57" s="271" t="s">
        <v>33</v>
      </c>
      <c r="M57" s="272"/>
    </row>
    <row r="58" spans="1:46" ht="15.75" customHeight="1" x14ac:dyDescent="0.25">
      <c r="A58" s="53" t="s">
        <v>34</v>
      </c>
      <c r="B58" s="273" t="s">
        <v>192</v>
      </c>
      <c r="C58" s="274"/>
      <c r="D58" s="274"/>
      <c r="E58" s="274"/>
      <c r="F58" s="274"/>
      <c r="G58" s="274"/>
      <c r="H58" s="274"/>
      <c r="I58" s="274"/>
      <c r="J58" s="52"/>
      <c r="L58" s="54" t="s">
        <v>25</v>
      </c>
      <c r="M58" s="55" t="s">
        <v>26</v>
      </c>
    </row>
    <row r="59" spans="1:46" x14ac:dyDescent="0.25">
      <c r="A59" s="53" t="s">
        <v>35</v>
      </c>
      <c r="B59" s="277" t="s">
        <v>861</v>
      </c>
      <c r="C59" s="268"/>
      <c r="D59" s="268"/>
      <c r="E59" s="268"/>
      <c r="F59" s="268"/>
      <c r="G59" s="268"/>
      <c r="H59" s="268"/>
      <c r="I59" s="268"/>
      <c r="J59" s="52"/>
      <c r="L59" s="56">
        <f>$L$10</f>
        <v>0</v>
      </c>
      <c r="M59" s="57">
        <f t="array" ref="M59">NPV(L59,Q86:AT86)</f>
        <v>13519200</v>
      </c>
      <c r="O59" s="58"/>
    </row>
    <row r="60" spans="1:46" ht="15.75" customHeight="1" x14ac:dyDescent="0.25">
      <c r="A60" s="53" t="s">
        <v>36</v>
      </c>
      <c r="B60" s="277" t="s">
        <v>775</v>
      </c>
      <c r="C60" s="268"/>
      <c r="D60" s="268"/>
      <c r="E60" s="268"/>
      <c r="F60" s="268"/>
      <c r="G60" s="268"/>
      <c r="H60" s="268"/>
      <c r="I60" s="268"/>
      <c r="J60" s="52"/>
      <c r="L60" s="56">
        <f>$L$11</f>
        <v>0.03</v>
      </c>
      <c r="M60" s="57">
        <f t="array" ref="M60">NPV(L60,Q86:AT86)</f>
        <v>9272183.5842152424</v>
      </c>
    </row>
    <row r="61" spans="1:46" ht="14.25" customHeight="1" x14ac:dyDescent="0.25">
      <c r="A61" s="59"/>
      <c r="B61" s="60"/>
      <c r="C61" s="60"/>
      <c r="D61" s="60"/>
      <c r="E61" s="60"/>
      <c r="F61" s="61"/>
      <c r="G61" s="62"/>
      <c r="H61" s="63"/>
      <c r="I61" s="63"/>
      <c r="J61" s="64"/>
      <c r="L61" s="65">
        <f>$L$12</f>
        <v>7.0000000000000007E-2</v>
      </c>
      <c r="M61" s="66">
        <f t="array" ref="M61">NPV(L61,Q86:AT86)</f>
        <v>6146677.2822992261</v>
      </c>
    </row>
    <row r="62" spans="1:46" ht="14.25" customHeight="1" x14ac:dyDescent="0.25">
      <c r="A62" s="67"/>
      <c r="B62" s="48"/>
      <c r="C62" s="48"/>
      <c r="D62" s="48"/>
      <c r="E62" s="48"/>
      <c r="F62" s="50"/>
      <c r="G62" s="68"/>
    </row>
    <row r="63" spans="1:46" ht="14.25" customHeight="1" x14ac:dyDescent="0.25">
      <c r="A63" s="67"/>
      <c r="B63" s="48"/>
      <c r="C63" s="48"/>
      <c r="D63" s="48"/>
      <c r="E63" s="48"/>
      <c r="F63" s="50"/>
      <c r="G63" s="68"/>
      <c r="H63" s="69"/>
      <c r="I63" s="70"/>
      <c r="J63" s="71"/>
      <c r="K63" s="71"/>
    </row>
    <row r="64" spans="1:46" ht="15.75" customHeight="1" x14ac:dyDescent="0.25">
      <c r="A64" s="72" t="s">
        <v>37</v>
      </c>
      <c r="B64" s="73">
        <v>0.6</v>
      </c>
      <c r="C64" s="74" t="s">
        <v>862</v>
      </c>
      <c r="D64" s="74"/>
      <c r="E64" s="74"/>
      <c r="F64" s="75"/>
      <c r="H64" s="69"/>
      <c r="I64" s="70"/>
      <c r="J64" s="71"/>
      <c r="K64" s="71"/>
    </row>
    <row r="65" spans="1:46" ht="15" customHeight="1" x14ac:dyDescent="0.25">
      <c r="A65" s="76" t="s">
        <v>39</v>
      </c>
      <c r="B65" s="77">
        <v>0.95</v>
      </c>
      <c r="C65" s="44" t="s">
        <v>863</v>
      </c>
      <c r="D65" s="44"/>
      <c r="E65" s="44"/>
      <c r="F65" s="78"/>
      <c r="H65" s="69"/>
      <c r="I65" s="79"/>
      <c r="J65" s="58"/>
      <c r="K65" s="58"/>
      <c r="L65" s="80"/>
      <c r="M65" s="80"/>
      <c r="N65" s="80"/>
      <c r="O65" s="80"/>
    </row>
    <row r="66" spans="1:46" ht="14.25" customHeight="1" x14ac:dyDescent="0.25">
      <c r="A66" s="81" t="s">
        <v>41</v>
      </c>
      <c r="B66" s="82">
        <f>B64*B65</f>
        <v>0.56999999999999995</v>
      </c>
      <c r="C66" s="83"/>
      <c r="D66" s="84"/>
      <c r="E66" s="84"/>
      <c r="F66" s="64"/>
      <c r="H66" s="69"/>
      <c r="I66" s="85"/>
      <c r="J66" s="86"/>
      <c r="K66" s="86"/>
    </row>
    <row r="67" spans="1:46" ht="14.25" customHeight="1" x14ac:dyDescent="0.25">
      <c r="H67" s="69"/>
      <c r="I67" s="85"/>
      <c r="J67" s="86"/>
      <c r="K67" s="86"/>
      <c r="L67" s="87"/>
      <c r="P67" s="88" t="s">
        <v>42</v>
      </c>
    </row>
    <row r="68" spans="1:46" ht="14.25" customHeight="1" x14ac:dyDescent="0.25">
      <c r="C68" s="33"/>
      <c r="D68" s="89"/>
      <c r="E68" s="89"/>
      <c r="L68" s="87"/>
      <c r="P68" s="88"/>
      <c r="Q68" s="267" t="s">
        <v>43</v>
      </c>
      <c r="R68" s="268"/>
      <c r="S68" s="268"/>
      <c r="T68" s="268"/>
      <c r="U68" s="268"/>
      <c r="V68" s="268"/>
      <c r="W68" s="268"/>
      <c r="X68" s="268"/>
      <c r="Y68" s="268"/>
      <c r="Z68" s="268"/>
      <c r="AA68" s="268"/>
      <c r="AB68" s="268"/>
      <c r="AC68" s="268"/>
      <c r="AD68" s="268"/>
      <c r="AE68" s="268"/>
      <c r="AF68" s="268"/>
      <c r="AG68" s="268"/>
      <c r="AH68" s="268"/>
      <c r="AI68" s="268"/>
      <c r="AJ68" s="268"/>
      <c r="AK68" s="268"/>
      <c r="AL68" s="268"/>
      <c r="AM68" s="268"/>
      <c r="AN68" s="268"/>
      <c r="AO68" s="268"/>
      <c r="AP68" s="268"/>
      <c r="AQ68" s="268"/>
      <c r="AR68" s="268"/>
      <c r="AS68" s="268"/>
      <c r="AT68" s="268"/>
    </row>
    <row r="69" spans="1:46" ht="14.25" customHeight="1" x14ac:dyDescent="0.25">
      <c r="A69" s="90" t="s">
        <v>44</v>
      </c>
      <c r="B69" s="91" t="s">
        <v>45</v>
      </c>
      <c r="C69" s="91" t="s">
        <v>16</v>
      </c>
      <c r="D69" s="92" t="s">
        <v>17</v>
      </c>
      <c r="E69" s="92" t="s">
        <v>46</v>
      </c>
      <c r="F69" s="91" t="s">
        <v>47</v>
      </c>
      <c r="G69" s="91" t="s">
        <v>48</v>
      </c>
      <c r="H69" s="93" t="s">
        <v>18</v>
      </c>
      <c r="I69" s="92" t="s">
        <v>19</v>
      </c>
      <c r="J69" s="92" t="s">
        <v>49</v>
      </c>
      <c r="K69" s="92" t="s">
        <v>50</v>
      </c>
      <c r="L69" s="259" t="s">
        <v>20</v>
      </c>
      <c r="M69" s="260"/>
      <c r="N69" s="261"/>
      <c r="Q69" s="94">
        <v>1</v>
      </c>
      <c r="R69" s="94">
        <v>2</v>
      </c>
      <c r="S69" s="94">
        <v>3</v>
      </c>
      <c r="T69" s="94">
        <v>4</v>
      </c>
      <c r="U69" s="94">
        <v>5</v>
      </c>
      <c r="V69" s="94">
        <v>6</v>
      </c>
      <c r="W69" s="94">
        <v>7</v>
      </c>
      <c r="X69" s="94">
        <v>8</v>
      </c>
      <c r="Y69" s="94">
        <v>9</v>
      </c>
      <c r="Z69" s="94">
        <v>10</v>
      </c>
      <c r="AA69" s="94">
        <v>11</v>
      </c>
      <c r="AB69" s="94">
        <v>12</v>
      </c>
      <c r="AC69" s="94">
        <v>13</v>
      </c>
      <c r="AD69" s="94">
        <v>14</v>
      </c>
      <c r="AE69" s="94">
        <v>15</v>
      </c>
      <c r="AF69" s="94">
        <v>16</v>
      </c>
      <c r="AG69" s="94">
        <v>17</v>
      </c>
      <c r="AH69" s="94">
        <v>18</v>
      </c>
      <c r="AI69" s="94">
        <v>19</v>
      </c>
      <c r="AJ69" s="94">
        <v>20</v>
      </c>
      <c r="AK69" s="94">
        <v>21</v>
      </c>
      <c r="AL69" s="94">
        <v>22</v>
      </c>
      <c r="AM69" s="94">
        <v>23</v>
      </c>
      <c r="AN69" s="94">
        <v>24</v>
      </c>
      <c r="AO69" s="94">
        <v>25</v>
      </c>
      <c r="AP69" s="94">
        <v>26</v>
      </c>
      <c r="AQ69" s="94">
        <v>27</v>
      </c>
      <c r="AR69" s="94">
        <v>28</v>
      </c>
      <c r="AS69" s="94">
        <v>29</v>
      </c>
      <c r="AT69" s="94">
        <v>30</v>
      </c>
    </row>
    <row r="70" spans="1:46" ht="45" x14ac:dyDescent="0.25">
      <c r="A70" s="145" t="s">
        <v>0</v>
      </c>
      <c r="B70" s="164" t="s">
        <v>864</v>
      </c>
      <c r="C70" s="170" t="s">
        <v>141</v>
      </c>
      <c r="D70" s="148">
        <v>2</v>
      </c>
      <c r="E70" s="149">
        <v>65000</v>
      </c>
      <c r="F70" s="238"/>
      <c r="G70" s="238"/>
      <c r="H70" s="239">
        <f>(D70*E70)*1.2</f>
        <v>156000</v>
      </c>
      <c r="I70" s="151">
        <v>1</v>
      </c>
      <c r="J70" s="165">
        <v>27</v>
      </c>
      <c r="K70" s="151">
        <v>1</v>
      </c>
      <c r="L70" s="262" t="s">
        <v>865</v>
      </c>
      <c r="M70" s="263"/>
      <c r="N70" s="264"/>
      <c r="P70" s="248" t="s">
        <v>51</v>
      </c>
      <c r="Q70" s="103">
        <f t="shared" ref="Q70:AT70" si="20">IF(Q$32&lt;$I70,0,IF(Q$32=$I70,$H70,IF(Q$32&gt;((($J70-1)*$K70)+$I70),0,IF(ROUND((Q$32-$I70)/$K70,0)=ROUND((Q$32-$I70)/$K70,1),$H70,0))))</f>
        <v>156000</v>
      </c>
      <c r="R70" s="103">
        <f t="shared" si="20"/>
        <v>156000</v>
      </c>
      <c r="S70" s="103">
        <f t="shared" si="20"/>
        <v>156000</v>
      </c>
      <c r="T70" s="103">
        <f t="shared" si="20"/>
        <v>156000</v>
      </c>
      <c r="U70" s="103">
        <f t="shared" si="20"/>
        <v>156000</v>
      </c>
      <c r="V70" s="103">
        <f t="shared" si="20"/>
        <v>156000</v>
      </c>
      <c r="W70" s="103">
        <f t="shared" si="20"/>
        <v>156000</v>
      </c>
      <c r="X70" s="103">
        <f t="shared" si="20"/>
        <v>156000</v>
      </c>
      <c r="Y70" s="103">
        <f t="shared" si="20"/>
        <v>156000</v>
      </c>
      <c r="Z70" s="103">
        <f t="shared" si="20"/>
        <v>156000</v>
      </c>
      <c r="AA70" s="103">
        <f t="shared" si="20"/>
        <v>156000</v>
      </c>
      <c r="AB70" s="103">
        <f t="shared" si="20"/>
        <v>156000</v>
      </c>
      <c r="AC70" s="103">
        <f t="shared" si="20"/>
        <v>156000</v>
      </c>
      <c r="AD70" s="103">
        <f t="shared" si="20"/>
        <v>156000</v>
      </c>
      <c r="AE70" s="103">
        <f t="shared" si="20"/>
        <v>156000</v>
      </c>
      <c r="AF70" s="103">
        <f t="shared" si="20"/>
        <v>156000</v>
      </c>
      <c r="AG70" s="103">
        <f t="shared" si="20"/>
        <v>156000</v>
      </c>
      <c r="AH70" s="103">
        <f t="shared" si="20"/>
        <v>156000</v>
      </c>
      <c r="AI70" s="103">
        <f t="shared" si="20"/>
        <v>156000</v>
      </c>
      <c r="AJ70" s="103">
        <f t="shared" si="20"/>
        <v>156000</v>
      </c>
      <c r="AK70" s="103">
        <f t="shared" si="20"/>
        <v>156000</v>
      </c>
      <c r="AL70" s="103">
        <f t="shared" si="20"/>
        <v>156000</v>
      </c>
      <c r="AM70" s="103">
        <f t="shared" si="20"/>
        <v>156000</v>
      </c>
      <c r="AN70" s="103">
        <f t="shared" si="20"/>
        <v>156000</v>
      </c>
      <c r="AO70" s="103">
        <f t="shared" si="20"/>
        <v>156000</v>
      </c>
      <c r="AP70" s="103">
        <f t="shared" si="20"/>
        <v>156000</v>
      </c>
      <c r="AQ70" s="103">
        <f t="shared" si="20"/>
        <v>156000</v>
      </c>
      <c r="AR70" s="103">
        <f t="shared" si="20"/>
        <v>0</v>
      </c>
      <c r="AS70" s="104">
        <f t="shared" si="20"/>
        <v>0</v>
      </c>
      <c r="AT70" s="104">
        <f t="shared" si="20"/>
        <v>0</v>
      </c>
    </row>
    <row r="71" spans="1:46" x14ac:dyDescent="0.25">
      <c r="A71" s="145" t="s">
        <v>585</v>
      </c>
      <c r="B71" s="164" t="s">
        <v>866</v>
      </c>
      <c r="C71" s="170" t="s">
        <v>299</v>
      </c>
      <c r="D71" s="148">
        <v>5</v>
      </c>
      <c r="E71" s="149">
        <v>100000</v>
      </c>
      <c r="F71" s="240"/>
      <c r="G71" s="240"/>
      <c r="H71" s="241">
        <f>D71*E71</f>
        <v>500000</v>
      </c>
      <c r="I71" s="151">
        <v>1</v>
      </c>
      <c r="J71" s="165">
        <v>9</v>
      </c>
      <c r="K71" s="151">
        <v>3</v>
      </c>
      <c r="L71" s="256" t="s">
        <v>867</v>
      </c>
      <c r="M71" s="251"/>
      <c r="N71" s="257"/>
      <c r="P71" s="249"/>
      <c r="Q71" s="103">
        <f t="shared" ref="Q71:AT71" si="21">IF(Q$32&lt;$I71,0,IF(Q$32=$I71,$H71,IF(Q$32&gt;((($J71-1)*$K71)+$I71),0,IF(ROUND((Q$32-$I71)/$K71,0)=ROUND((Q$32-$I71)/$K71,1),$H71,0))))</f>
        <v>500000</v>
      </c>
      <c r="R71" s="103">
        <f t="shared" si="21"/>
        <v>0</v>
      </c>
      <c r="S71" s="103">
        <f t="shared" si="21"/>
        <v>0</v>
      </c>
      <c r="T71" s="103">
        <f t="shared" si="21"/>
        <v>500000</v>
      </c>
      <c r="U71" s="103">
        <f t="shared" si="21"/>
        <v>0</v>
      </c>
      <c r="V71" s="103">
        <f t="shared" si="21"/>
        <v>0</v>
      </c>
      <c r="W71" s="103">
        <f t="shared" si="21"/>
        <v>500000</v>
      </c>
      <c r="X71" s="103">
        <f t="shared" si="21"/>
        <v>0</v>
      </c>
      <c r="Y71" s="103">
        <f t="shared" si="21"/>
        <v>0</v>
      </c>
      <c r="Z71" s="103">
        <f t="shared" si="21"/>
        <v>500000</v>
      </c>
      <c r="AA71" s="103">
        <f t="shared" si="21"/>
        <v>0</v>
      </c>
      <c r="AB71" s="103">
        <f t="shared" si="21"/>
        <v>0</v>
      </c>
      <c r="AC71" s="103">
        <f t="shared" si="21"/>
        <v>500000</v>
      </c>
      <c r="AD71" s="103">
        <f t="shared" si="21"/>
        <v>0</v>
      </c>
      <c r="AE71" s="103">
        <f t="shared" si="21"/>
        <v>0</v>
      </c>
      <c r="AF71" s="103">
        <f t="shared" si="21"/>
        <v>500000</v>
      </c>
      <c r="AG71" s="103">
        <f t="shared" si="21"/>
        <v>0</v>
      </c>
      <c r="AH71" s="103">
        <f t="shared" si="21"/>
        <v>0</v>
      </c>
      <c r="AI71" s="103">
        <f t="shared" si="21"/>
        <v>500000</v>
      </c>
      <c r="AJ71" s="103">
        <f t="shared" si="21"/>
        <v>0</v>
      </c>
      <c r="AK71" s="103">
        <f t="shared" si="21"/>
        <v>0</v>
      </c>
      <c r="AL71" s="103">
        <f t="shared" si="21"/>
        <v>500000</v>
      </c>
      <c r="AM71" s="103">
        <f t="shared" si="21"/>
        <v>0</v>
      </c>
      <c r="AN71" s="103">
        <f t="shared" si="21"/>
        <v>0</v>
      </c>
      <c r="AO71" s="103">
        <f t="shared" si="21"/>
        <v>500000</v>
      </c>
      <c r="AP71" s="103">
        <f t="shared" si="21"/>
        <v>0</v>
      </c>
      <c r="AQ71" s="103">
        <f t="shared" si="21"/>
        <v>0</v>
      </c>
      <c r="AR71" s="103">
        <f t="shared" si="21"/>
        <v>0</v>
      </c>
      <c r="AS71" s="104">
        <f t="shared" si="21"/>
        <v>0</v>
      </c>
      <c r="AT71" s="104">
        <f t="shared" si="21"/>
        <v>0</v>
      </c>
    </row>
    <row r="72" spans="1:46" ht="30" customHeight="1" x14ac:dyDescent="0.25">
      <c r="A72" s="145" t="s">
        <v>0</v>
      </c>
      <c r="B72" s="164" t="s">
        <v>868</v>
      </c>
      <c r="C72" s="170" t="s">
        <v>141</v>
      </c>
      <c r="D72" s="148">
        <v>3</v>
      </c>
      <c r="E72" s="149">
        <v>45000</v>
      </c>
      <c r="F72" s="238"/>
      <c r="G72" s="238"/>
      <c r="H72" s="239">
        <f t="shared" ref="H72:H73" si="22">(D72*E72)*1.2</f>
        <v>162000</v>
      </c>
      <c r="I72" s="151">
        <v>1</v>
      </c>
      <c r="J72" s="165">
        <v>27</v>
      </c>
      <c r="K72" s="151">
        <v>1</v>
      </c>
      <c r="L72" s="256" t="s">
        <v>869</v>
      </c>
      <c r="M72" s="251"/>
      <c r="N72" s="257"/>
      <c r="P72" s="249"/>
      <c r="Q72" s="103">
        <f t="shared" ref="Q72:AT72" si="23">IF(Q$32&lt;$I72,0,IF(Q$32=$I72,$H72,IF(Q$32&gt;((($J72-1)*$K72)+$I72),0,IF(ROUND((Q$32-$I72)/$K72,0)=ROUND((Q$32-$I72)/$K72,1),$H72,0))))</f>
        <v>162000</v>
      </c>
      <c r="R72" s="103">
        <f t="shared" si="23"/>
        <v>162000</v>
      </c>
      <c r="S72" s="103">
        <f t="shared" si="23"/>
        <v>162000</v>
      </c>
      <c r="T72" s="103">
        <f t="shared" si="23"/>
        <v>162000</v>
      </c>
      <c r="U72" s="103">
        <f t="shared" si="23"/>
        <v>162000</v>
      </c>
      <c r="V72" s="103">
        <f t="shared" si="23"/>
        <v>162000</v>
      </c>
      <c r="W72" s="103">
        <f t="shared" si="23"/>
        <v>162000</v>
      </c>
      <c r="X72" s="103">
        <f t="shared" si="23"/>
        <v>162000</v>
      </c>
      <c r="Y72" s="103">
        <f t="shared" si="23"/>
        <v>162000</v>
      </c>
      <c r="Z72" s="103">
        <f t="shared" si="23"/>
        <v>162000</v>
      </c>
      <c r="AA72" s="103">
        <f t="shared" si="23"/>
        <v>162000</v>
      </c>
      <c r="AB72" s="103">
        <f t="shared" si="23"/>
        <v>162000</v>
      </c>
      <c r="AC72" s="103">
        <f t="shared" si="23"/>
        <v>162000</v>
      </c>
      <c r="AD72" s="103">
        <f t="shared" si="23"/>
        <v>162000</v>
      </c>
      <c r="AE72" s="103">
        <f t="shared" si="23"/>
        <v>162000</v>
      </c>
      <c r="AF72" s="103">
        <f t="shared" si="23"/>
        <v>162000</v>
      </c>
      <c r="AG72" s="103">
        <f t="shared" si="23"/>
        <v>162000</v>
      </c>
      <c r="AH72" s="103">
        <f t="shared" si="23"/>
        <v>162000</v>
      </c>
      <c r="AI72" s="103">
        <f t="shared" si="23"/>
        <v>162000</v>
      </c>
      <c r="AJ72" s="103">
        <f t="shared" si="23"/>
        <v>162000</v>
      </c>
      <c r="AK72" s="103">
        <f t="shared" si="23"/>
        <v>162000</v>
      </c>
      <c r="AL72" s="103">
        <f t="shared" si="23"/>
        <v>162000</v>
      </c>
      <c r="AM72" s="103">
        <f t="shared" si="23"/>
        <v>162000</v>
      </c>
      <c r="AN72" s="103">
        <f t="shared" si="23"/>
        <v>162000</v>
      </c>
      <c r="AO72" s="103">
        <f t="shared" si="23"/>
        <v>162000</v>
      </c>
      <c r="AP72" s="103">
        <f t="shared" si="23"/>
        <v>162000</v>
      </c>
      <c r="AQ72" s="103">
        <f t="shared" si="23"/>
        <v>162000</v>
      </c>
      <c r="AR72" s="103">
        <f t="shared" si="23"/>
        <v>0</v>
      </c>
      <c r="AS72" s="104">
        <f t="shared" si="23"/>
        <v>0</v>
      </c>
      <c r="AT72" s="104">
        <f t="shared" si="23"/>
        <v>0</v>
      </c>
    </row>
    <row r="73" spans="1:46" x14ac:dyDescent="0.25">
      <c r="A73" s="145" t="s">
        <v>0</v>
      </c>
      <c r="B73" s="164" t="s">
        <v>870</v>
      </c>
      <c r="C73" s="170" t="s">
        <v>141</v>
      </c>
      <c r="D73" s="148">
        <v>0.2</v>
      </c>
      <c r="E73" s="155">
        <v>75000</v>
      </c>
      <c r="F73" s="238"/>
      <c r="G73" s="238"/>
      <c r="H73" s="239">
        <f t="shared" si="22"/>
        <v>18000</v>
      </c>
      <c r="I73" s="151">
        <v>1</v>
      </c>
      <c r="J73" s="165">
        <v>9</v>
      </c>
      <c r="K73" s="151">
        <v>3</v>
      </c>
      <c r="L73" s="250" t="s">
        <v>871</v>
      </c>
      <c r="M73" s="251"/>
      <c r="N73" s="257"/>
      <c r="P73" s="249"/>
      <c r="Q73" s="103">
        <f t="shared" ref="Q73:AT73" si="24">IF(Q$32&lt;$I73,0,IF(Q$32=$I73,$H73,IF(Q$32&gt;((($J73-1)*$K73)+$I73),0,IF(ROUND((Q$32-$I73)/$K73,0)=ROUND((Q$32-$I73)/$K73,1),$H73,0))))</f>
        <v>18000</v>
      </c>
      <c r="R73" s="103">
        <f t="shared" si="24"/>
        <v>0</v>
      </c>
      <c r="S73" s="103">
        <f t="shared" si="24"/>
        <v>0</v>
      </c>
      <c r="T73" s="103">
        <f t="shared" si="24"/>
        <v>18000</v>
      </c>
      <c r="U73" s="103">
        <f t="shared" si="24"/>
        <v>0</v>
      </c>
      <c r="V73" s="103">
        <f t="shared" si="24"/>
        <v>0</v>
      </c>
      <c r="W73" s="103">
        <f t="shared" si="24"/>
        <v>18000</v>
      </c>
      <c r="X73" s="103">
        <f t="shared" si="24"/>
        <v>0</v>
      </c>
      <c r="Y73" s="103">
        <f t="shared" si="24"/>
        <v>0</v>
      </c>
      <c r="Z73" s="103">
        <f t="shared" si="24"/>
        <v>18000</v>
      </c>
      <c r="AA73" s="103">
        <f t="shared" si="24"/>
        <v>0</v>
      </c>
      <c r="AB73" s="103">
        <f t="shared" si="24"/>
        <v>0</v>
      </c>
      <c r="AC73" s="103">
        <f t="shared" si="24"/>
        <v>18000</v>
      </c>
      <c r="AD73" s="103">
        <f t="shared" si="24"/>
        <v>0</v>
      </c>
      <c r="AE73" s="103">
        <f t="shared" si="24"/>
        <v>0</v>
      </c>
      <c r="AF73" s="103">
        <f t="shared" si="24"/>
        <v>18000</v>
      </c>
      <c r="AG73" s="103">
        <f t="shared" si="24"/>
        <v>0</v>
      </c>
      <c r="AH73" s="103">
        <f t="shared" si="24"/>
        <v>0</v>
      </c>
      <c r="AI73" s="103">
        <f t="shared" si="24"/>
        <v>18000</v>
      </c>
      <c r="AJ73" s="103">
        <f t="shared" si="24"/>
        <v>0</v>
      </c>
      <c r="AK73" s="103">
        <f t="shared" si="24"/>
        <v>0</v>
      </c>
      <c r="AL73" s="103">
        <f t="shared" si="24"/>
        <v>18000</v>
      </c>
      <c r="AM73" s="103">
        <f t="shared" si="24"/>
        <v>0</v>
      </c>
      <c r="AN73" s="103">
        <f t="shared" si="24"/>
        <v>0</v>
      </c>
      <c r="AO73" s="103">
        <f t="shared" si="24"/>
        <v>18000</v>
      </c>
      <c r="AP73" s="103">
        <f t="shared" si="24"/>
        <v>0</v>
      </c>
      <c r="AQ73" s="103">
        <f t="shared" si="24"/>
        <v>0</v>
      </c>
      <c r="AR73" s="103">
        <f t="shared" si="24"/>
        <v>0</v>
      </c>
      <c r="AS73" s="104">
        <f t="shared" si="24"/>
        <v>0</v>
      </c>
      <c r="AT73" s="104">
        <f t="shared" si="24"/>
        <v>0</v>
      </c>
    </row>
    <row r="74" spans="1:46" x14ac:dyDescent="0.25">
      <c r="A74" s="145" t="s">
        <v>757</v>
      </c>
      <c r="B74" s="164" t="s">
        <v>872</v>
      </c>
      <c r="C74" s="170"/>
      <c r="D74" s="148">
        <v>1</v>
      </c>
      <c r="E74" s="149">
        <v>20000</v>
      </c>
      <c r="F74" s="238"/>
      <c r="G74" s="238"/>
      <c r="H74" s="241">
        <f t="shared" ref="H74:H85" si="25">D74*E74</f>
        <v>20000</v>
      </c>
      <c r="I74" s="151">
        <v>1</v>
      </c>
      <c r="J74" s="151">
        <v>6</v>
      </c>
      <c r="K74" s="151">
        <v>5</v>
      </c>
      <c r="L74" s="250" t="s">
        <v>873</v>
      </c>
      <c r="M74" s="251"/>
      <c r="N74" s="257"/>
      <c r="P74" s="249"/>
      <c r="Q74" s="103">
        <f t="shared" ref="Q74:AT74" si="26">IF(Q$32&lt;$I74,0,IF(Q$32=$I74,$H74,IF(Q$32&gt;((($J74-1)*$K74)+$I74),0,IF(ROUND((Q$32-$I74)/$K74,0)=ROUND((Q$32-$I74)/$K74,1),$H74,0))))</f>
        <v>20000</v>
      </c>
      <c r="R74" s="103">
        <f t="shared" si="26"/>
        <v>0</v>
      </c>
      <c r="S74" s="103">
        <f t="shared" si="26"/>
        <v>0</v>
      </c>
      <c r="T74" s="103">
        <f t="shared" si="26"/>
        <v>0</v>
      </c>
      <c r="U74" s="103">
        <f t="shared" si="26"/>
        <v>0</v>
      </c>
      <c r="V74" s="103">
        <f t="shared" si="26"/>
        <v>20000</v>
      </c>
      <c r="W74" s="103">
        <f t="shared" si="26"/>
        <v>0</v>
      </c>
      <c r="X74" s="103">
        <f t="shared" si="26"/>
        <v>0</v>
      </c>
      <c r="Y74" s="103">
        <f t="shared" si="26"/>
        <v>0</v>
      </c>
      <c r="Z74" s="103">
        <f t="shared" si="26"/>
        <v>0</v>
      </c>
      <c r="AA74" s="103">
        <f t="shared" si="26"/>
        <v>20000</v>
      </c>
      <c r="AB74" s="103">
        <f t="shared" si="26"/>
        <v>0</v>
      </c>
      <c r="AC74" s="103">
        <f t="shared" si="26"/>
        <v>0</v>
      </c>
      <c r="AD74" s="103">
        <f t="shared" si="26"/>
        <v>0</v>
      </c>
      <c r="AE74" s="103">
        <f t="shared" si="26"/>
        <v>0</v>
      </c>
      <c r="AF74" s="103">
        <f t="shared" si="26"/>
        <v>20000</v>
      </c>
      <c r="AG74" s="103">
        <f t="shared" si="26"/>
        <v>0</v>
      </c>
      <c r="AH74" s="103">
        <f t="shared" si="26"/>
        <v>0</v>
      </c>
      <c r="AI74" s="103">
        <f t="shared" si="26"/>
        <v>0</v>
      </c>
      <c r="AJ74" s="103">
        <f t="shared" si="26"/>
        <v>0</v>
      </c>
      <c r="AK74" s="103">
        <f t="shared" si="26"/>
        <v>20000</v>
      </c>
      <c r="AL74" s="103">
        <f t="shared" si="26"/>
        <v>0</v>
      </c>
      <c r="AM74" s="103">
        <f t="shared" si="26"/>
        <v>0</v>
      </c>
      <c r="AN74" s="103">
        <f t="shared" si="26"/>
        <v>0</v>
      </c>
      <c r="AO74" s="103">
        <f t="shared" si="26"/>
        <v>0</v>
      </c>
      <c r="AP74" s="103">
        <f t="shared" si="26"/>
        <v>20000</v>
      </c>
      <c r="AQ74" s="103">
        <f t="shared" si="26"/>
        <v>0</v>
      </c>
      <c r="AR74" s="103">
        <f t="shared" si="26"/>
        <v>0</v>
      </c>
      <c r="AS74" s="104">
        <f t="shared" si="26"/>
        <v>0</v>
      </c>
      <c r="AT74" s="104">
        <f t="shared" si="26"/>
        <v>0</v>
      </c>
    </row>
    <row r="75" spans="1:46" ht="30" customHeight="1" x14ac:dyDescent="0.25">
      <c r="A75" s="145" t="s">
        <v>688</v>
      </c>
      <c r="B75" s="242" t="s">
        <v>874</v>
      </c>
      <c r="C75" s="147" t="s">
        <v>15</v>
      </c>
      <c r="D75" s="148">
        <v>10000</v>
      </c>
      <c r="E75" s="155">
        <v>0.56000000000000005</v>
      </c>
      <c r="F75" s="238"/>
      <c r="G75" s="238"/>
      <c r="H75" s="241">
        <f t="shared" si="25"/>
        <v>5600.0000000000009</v>
      </c>
      <c r="I75" s="151">
        <v>1</v>
      </c>
      <c r="J75" s="165">
        <v>27</v>
      </c>
      <c r="K75" s="151">
        <v>1</v>
      </c>
      <c r="L75" s="256" t="s">
        <v>875</v>
      </c>
      <c r="M75" s="251"/>
      <c r="N75" s="257"/>
      <c r="P75" s="249"/>
      <c r="Q75" s="103">
        <f t="shared" ref="Q75:AT75" si="27">IF(Q$32&lt;$I75,0,IF(Q$32=$I75,$H75,IF(Q$32&gt;((($J75-1)*$K75)+$I75),0,IF(ROUND((Q$32-$I75)/$K75,0)=ROUND((Q$32-$I75)/$K75,1),$H75,0))))</f>
        <v>5600.0000000000009</v>
      </c>
      <c r="R75" s="103">
        <f t="shared" si="27"/>
        <v>5600.0000000000009</v>
      </c>
      <c r="S75" s="103">
        <f t="shared" si="27"/>
        <v>5600.0000000000009</v>
      </c>
      <c r="T75" s="103">
        <f t="shared" si="27"/>
        <v>5600.0000000000009</v>
      </c>
      <c r="U75" s="103">
        <f t="shared" si="27"/>
        <v>5600.0000000000009</v>
      </c>
      <c r="V75" s="103">
        <f t="shared" si="27"/>
        <v>5600.0000000000009</v>
      </c>
      <c r="W75" s="103">
        <f t="shared" si="27"/>
        <v>5600.0000000000009</v>
      </c>
      <c r="X75" s="103">
        <f t="shared" si="27"/>
        <v>5600.0000000000009</v>
      </c>
      <c r="Y75" s="103">
        <f t="shared" si="27"/>
        <v>5600.0000000000009</v>
      </c>
      <c r="Z75" s="103">
        <f t="shared" si="27"/>
        <v>5600.0000000000009</v>
      </c>
      <c r="AA75" s="103">
        <f t="shared" si="27"/>
        <v>5600.0000000000009</v>
      </c>
      <c r="AB75" s="103">
        <f t="shared" si="27"/>
        <v>5600.0000000000009</v>
      </c>
      <c r="AC75" s="103">
        <f t="shared" si="27"/>
        <v>5600.0000000000009</v>
      </c>
      <c r="AD75" s="103">
        <f t="shared" si="27"/>
        <v>5600.0000000000009</v>
      </c>
      <c r="AE75" s="103">
        <f t="shared" si="27"/>
        <v>5600.0000000000009</v>
      </c>
      <c r="AF75" s="103">
        <f t="shared" si="27"/>
        <v>5600.0000000000009</v>
      </c>
      <c r="AG75" s="103">
        <f t="shared" si="27"/>
        <v>5600.0000000000009</v>
      </c>
      <c r="AH75" s="103">
        <f t="shared" si="27"/>
        <v>5600.0000000000009</v>
      </c>
      <c r="AI75" s="103">
        <f t="shared" si="27"/>
        <v>5600.0000000000009</v>
      </c>
      <c r="AJ75" s="103">
        <f t="shared" si="27"/>
        <v>5600.0000000000009</v>
      </c>
      <c r="AK75" s="103">
        <f t="shared" si="27"/>
        <v>5600.0000000000009</v>
      </c>
      <c r="AL75" s="103">
        <f t="shared" si="27"/>
        <v>5600.0000000000009</v>
      </c>
      <c r="AM75" s="103">
        <f t="shared" si="27"/>
        <v>5600.0000000000009</v>
      </c>
      <c r="AN75" s="103">
        <f t="shared" si="27"/>
        <v>5600.0000000000009</v>
      </c>
      <c r="AO75" s="103">
        <f t="shared" si="27"/>
        <v>5600.0000000000009</v>
      </c>
      <c r="AP75" s="103">
        <f t="shared" si="27"/>
        <v>5600.0000000000009</v>
      </c>
      <c r="AQ75" s="103">
        <f t="shared" si="27"/>
        <v>5600.0000000000009</v>
      </c>
      <c r="AR75" s="103">
        <f t="shared" si="27"/>
        <v>0</v>
      </c>
      <c r="AS75" s="104">
        <f t="shared" si="27"/>
        <v>0</v>
      </c>
      <c r="AT75" s="104">
        <f t="shared" si="27"/>
        <v>0</v>
      </c>
    </row>
    <row r="76" spans="1:46" ht="30" hidden="1" customHeight="1" x14ac:dyDescent="0.25">
      <c r="A76" s="105"/>
      <c r="B76" s="106"/>
      <c r="C76" s="107"/>
      <c r="D76" s="108"/>
      <c r="E76" s="108"/>
      <c r="F76" s="113"/>
      <c r="G76" s="113"/>
      <c r="H76" s="111">
        <f t="shared" si="25"/>
        <v>0</v>
      </c>
      <c r="I76" s="112"/>
      <c r="J76" s="112"/>
      <c r="K76" s="112"/>
      <c r="L76" s="250"/>
      <c r="M76" s="251"/>
      <c r="N76" s="252"/>
      <c r="P76" s="249"/>
      <c r="Q76" s="104">
        <f t="shared" ref="Q76:AT76" si="28">IF(Q$32&lt;$I76,0,IF(Q$32=$I76,$H76,IF(Q$32&gt;((($J76-1)*$K76)+$I76),0,IF(ROUND((Q$32-$I76)/$K76,0)=ROUND((Q$32-$I76)/$K76,1),$H76,0))))</f>
        <v>0</v>
      </c>
      <c r="R76" s="104">
        <f t="shared" si="28"/>
        <v>0</v>
      </c>
      <c r="S76" s="104">
        <f t="shared" si="28"/>
        <v>0</v>
      </c>
      <c r="T76" s="104">
        <f t="shared" si="28"/>
        <v>0</v>
      </c>
      <c r="U76" s="104">
        <f t="shared" si="28"/>
        <v>0</v>
      </c>
      <c r="V76" s="104">
        <f t="shared" si="28"/>
        <v>0</v>
      </c>
      <c r="W76" s="104">
        <f t="shared" si="28"/>
        <v>0</v>
      </c>
      <c r="X76" s="104">
        <f t="shared" si="28"/>
        <v>0</v>
      </c>
      <c r="Y76" s="104">
        <f t="shared" si="28"/>
        <v>0</v>
      </c>
      <c r="Z76" s="104">
        <f t="shared" si="28"/>
        <v>0</v>
      </c>
      <c r="AA76" s="104">
        <f t="shared" si="28"/>
        <v>0</v>
      </c>
      <c r="AB76" s="104">
        <f t="shared" si="28"/>
        <v>0</v>
      </c>
      <c r="AC76" s="104">
        <f t="shared" si="28"/>
        <v>0</v>
      </c>
      <c r="AD76" s="104">
        <f t="shared" si="28"/>
        <v>0</v>
      </c>
      <c r="AE76" s="104">
        <f t="shared" si="28"/>
        <v>0</v>
      </c>
      <c r="AF76" s="104">
        <f t="shared" si="28"/>
        <v>0</v>
      </c>
      <c r="AG76" s="104">
        <f t="shared" si="28"/>
        <v>0</v>
      </c>
      <c r="AH76" s="104">
        <f t="shared" si="28"/>
        <v>0</v>
      </c>
      <c r="AI76" s="104">
        <f t="shared" si="28"/>
        <v>0</v>
      </c>
      <c r="AJ76" s="104">
        <f t="shared" si="28"/>
        <v>0</v>
      </c>
      <c r="AK76" s="104">
        <f t="shared" si="28"/>
        <v>0</v>
      </c>
      <c r="AL76" s="104">
        <f t="shared" si="28"/>
        <v>0</v>
      </c>
      <c r="AM76" s="104">
        <f t="shared" si="28"/>
        <v>0</v>
      </c>
      <c r="AN76" s="104">
        <f t="shared" si="28"/>
        <v>0</v>
      </c>
      <c r="AO76" s="104">
        <f t="shared" si="28"/>
        <v>0</v>
      </c>
      <c r="AP76" s="104">
        <f t="shared" si="28"/>
        <v>0</v>
      </c>
      <c r="AQ76" s="104">
        <f t="shared" si="28"/>
        <v>0</v>
      </c>
      <c r="AR76" s="104">
        <f t="shared" si="28"/>
        <v>0</v>
      </c>
      <c r="AS76" s="104">
        <f t="shared" si="28"/>
        <v>0</v>
      </c>
      <c r="AT76" s="104">
        <f t="shared" si="28"/>
        <v>0</v>
      </c>
    </row>
    <row r="77" spans="1:46" ht="30" hidden="1" customHeight="1" x14ac:dyDescent="0.25">
      <c r="A77" s="115"/>
      <c r="B77" s="106"/>
      <c r="C77" s="107"/>
      <c r="D77" s="108"/>
      <c r="E77" s="108"/>
      <c r="F77" s="113"/>
      <c r="G77" s="113"/>
      <c r="H77" s="111">
        <f t="shared" si="25"/>
        <v>0</v>
      </c>
      <c r="I77" s="112"/>
      <c r="J77" s="112"/>
      <c r="K77" s="112"/>
      <c r="L77" s="250"/>
      <c r="M77" s="251"/>
      <c r="N77" s="252"/>
      <c r="P77" s="249"/>
      <c r="Q77" s="104">
        <f t="shared" ref="Q77:AT77" si="29">IF(Q$32&lt;$I77,0,IF(Q$32=$I77,$H77,IF(Q$32&gt;((($J77-1)*$K77)+$I77),0,IF(ROUND((Q$32-$I77)/$K77,0)=ROUND((Q$32-$I77)/$K77,1),$H77,0))))</f>
        <v>0</v>
      </c>
      <c r="R77" s="104">
        <f t="shared" si="29"/>
        <v>0</v>
      </c>
      <c r="S77" s="104">
        <f t="shared" si="29"/>
        <v>0</v>
      </c>
      <c r="T77" s="104">
        <f t="shared" si="29"/>
        <v>0</v>
      </c>
      <c r="U77" s="104">
        <f t="shared" si="29"/>
        <v>0</v>
      </c>
      <c r="V77" s="104">
        <f t="shared" si="29"/>
        <v>0</v>
      </c>
      <c r="W77" s="104">
        <f t="shared" si="29"/>
        <v>0</v>
      </c>
      <c r="X77" s="104">
        <f t="shared" si="29"/>
        <v>0</v>
      </c>
      <c r="Y77" s="104">
        <f t="shared" si="29"/>
        <v>0</v>
      </c>
      <c r="Z77" s="104">
        <f t="shared" si="29"/>
        <v>0</v>
      </c>
      <c r="AA77" s="104">
        <f t="shared" si="29"/>
        <v>0</v>
      </c>
      <c r="AB77" s="104">
        <f t="shared" si="29"/>
        <v>0</v>
      </c>
      <c r="AC77" s="104">
        <f t="shared" si="29"/>
        <v>0</v>
      </c>
      <c r="AD77" s="104">
        <f t="shared" si="29"/>
        <v>0</v>
      </c>
      <c r="AE77" s="104">
        <f t="shared" si="29"/>
        <v>0</v>
      </c>
      <c r="AF77" s="104">
        <f t="shared" si="29"/>
        <v>0</v>
      </c>
      <c r="AG77" s="104">
        <f t="shared" si="29"/>
        <v>0</v>
      </c>
      <c r="AH77" s="104">
        <f t="shared" si="29"/>
        <v>0</v>
      </c>
      <c r="AI77" s="104">
        <f t="shared" si="29"/>
        <v>0</v>
      </c>
      <c r="AJ77" s="104">
        <f t="shared" si="29"/>
        <v>0</v>
      </c>
      <c r="AK77" s="104">
        <f t="shared" si="29"/>
        <v>0</v>
      </c>
      <c r="AL77" s="104">
        <f t="shared" si="29"/>
        <v>0</v>
      </c>
      <c r="AM77" s="104">
        <f t="shared" si="29"/>
        <v>0</v>
      </c>
      <c r="AN77" s="104">
        <f t="shared" si="29"/>
        <v>0</v>
      </c>
      <c r="AO77" s="104">
        <f t="shared" si="29"/>
        <v>0</v>
      </c>
      <c r="AP77" s="104">
        <f t="shared" si="29"/>
        <v>0</v>
      </c>
      <c r="AQ77" s="104">
        <f t="shared" si="29"/>
        <v>0</v>
      </c>
      <c r="AR77" s="104">
        <f t="shared" si="29"/>
        <v>0</v>
      </c>
      <c r="AS77" s="104">
        <f t="shared" si="29"/>
        <v>0</v>
      </c>
      <c r="AT77" s="104">
        <f t="shared" si="29"/>
        <v>0</v>
      </c>
    </row>
    <row r="78" spans="1:46" ht="30" hidden="1" customHeight="1" x14ac:dyDescent="0.25">
      <c r="A78" s="105"/>
      <c r="B78" s="106"/>
      <c r="C78" s="107"/>
      <c r="D78" s="108"/>
      <c r="E78" s="116"/>
      <c r="F78" s="113"/>
      <c r="G78" s="113"/>
      <c r="H78" s="111">
        <f t="shared" si="25"/>
        <v>0</v>
      </c>
      <c r="I78" s="112"/>
      <c r="J78" s="112"/>
      <c r="K78" s="112"/>
      <c r="L78" s="250"/>
      <c r="M78" s="251"/>
      <c r="N78" s="252"/>
      <c r="P78" s="249"/>
      <c r="Q78" s="104">
        <f t="shared" ref="Q78:AT78" si="30">IF(Q$32&lt;$I78,0,IF(Q$32=$I78,$H78,IF(Q$32&gt;((($J78-1)*$K78)+$I78),0,IF(ROUND((Q$32-$I78)/$K78,0)=ROUND((Q$32-$I78)/$K78,1),$H78,0))))</f>
        <v>0</v>
      </c>
      <c r="R78" s="104">
        <f t="shared" si="30"/>
        <v>0</v>
      </c>
      <c r="S78" s="104">
        <f t="shared" si="30"/>
        <v>0</v>
      </c>
      <c r="T78" s="104">
        <f t="shared" si="30"/>
        <v>0</v>
      </c>
      <c r="U78" s="104">
        <f t="shared" si="30"/>
        <v>0</v>
      </c>
      <c r="V78" s="104">
        <f t="shared" si="30"/>
        <v>0</v>
      </c>
      <c r="W78" s="104">
        <f t="shared" si="30"/>
        <v>0</v>
      </c>
      <c r="X78" s="104">
        <f t="shared" si="30"/>
        <v>0</v>
      </c>
      <c r="Y78" s="104">
        <f t="shared" si="30"/>
        <v>0</v>
      </c>
      <c r="Z78" s="104">
        <f t="shared" si="30"/>
        <v>0</v>
      </c>
      <c r="AA78" s="104">
        <f t="shared" si="30"/>
        <v>0</v>
      </c>
      <c r="AB78" s="104">
        <f t="shared" si="30"/>
        <v>0</v>
      </c>
      <c r="AC78" s="104">
        <f t="shared" si="30"/>
        <v>0</v>
      </c>
      <c r="AD78" s="104">
        <f t="shared" si="30"/>
        <v>0</v>
      </c>
      <c r="AE78" s="104">
        <f t="shared" si="30"/>
        <v>0</v>
      </c>
      <c r="AF78" s="104">
        <f t="shared" si="30"/>
        <v>0</v>
      </c>
      <c r="AG78" s="104">
        <f t="shared" si="30"/>
        <v>0</v>
      </c>
      <c r="AH78" s="104">
        <f t="shared" si="30"/>
        <v>0</v>
      </c>
      <c r="AI78" s="104">
        <f t="shared" si="30"/>
        <v>0</v>
      </c>
      <c r="AJ78" s="104">
        <f t="shared" si="30"/>
        <v>0</v>
      </c>
      <c r="AK78" s="104">
        <f t="shared" si="30"/>
        <v>0</v>
      </c>
      <c r="AL78" s="104">
        <f t="shared" si="30"/>
        <v>0</v>
      </c>
      <c r="AM78" s="104">
        <f t="shared" si="30"/>
        <v>0</v>
      </c>
      <c r="AN78" s="104">
        <f t="shared" si="30"/>
        <v>0</v>
      </c>
      <c r="AO78" s="104">
        <f t="shared" si="30"/>
        <v>0</v>
      </c>
      <c r="AP78" s="104">
        <f t="shared" si="30"/>
        <v>0</v>
      </c>
      <c r="AQ78" s="104">
        <f t="shared" si="30"/>
        <v>0</v>
      </c>
      <c r="AR78" s="104">
        <f t="shared" si="30"/>
        <v>0</v>
      </c>
      <c r="AS78" s="104">
        <f t="shared" si="30"/>
        <v>0</v>
      </c>
      <c r="AT78" s="104">
        <f t="shared" si="30"/>
        <v>0</v>
      </c>
    </row>
    <row r="79" spans="1:46" ht="30" hidden="1" customHeight="1" x14ac:dyDescent="0.25">
      <c r="A79" s="105"/>
      <c r="B79" s="106"/>
      <c r="C79" s="107"/>
      <c r="D79" s="108"/>
      <c r="E79" s="108"/>
      <c r="F79" s="113"/>
      <c r="G79" s="113"/>
      <c r="H79" s="111">
        <f t="shared" si="25"/>
        <v>0</v>
      </c>
      <c r="I79" s="112"/>
      <c r="J79" s="112"/>
      <c r="K79" s="112"/>
      <c r="L79" s="250"/>
      <c r="M79" s="251"/>
      <c r="N79" s="252"/>
      <c r="P79" s="249"/>
      <c r="Q79" s="104">
        <f t="shared" ref="Q79:AT79" si="31">IF(Q$32&lt;$I79,0,IF(Q$32=$I79,$H79,IF(Q$32&gt;((($J79-1)*$K79)+$I79),0,IF(ROUND((Q$32-$I79)/$K79,0)=ROUND((Q$32-$I79)/$K79,1),$H79,0))))</f>
        <v>0</v>
      </c>
      <c r="R79" s="104">
        <f t="shared" si="31"/>
        <v>0</v>
      </c>
      <c r="S79" s="104">
        <f t="shared" si="31"/>
        <v>0</v>
      </c>
      <c r="T79" s="104">
        <f t="shared" si="31"/>
        <v>0</v>
      </c>
      <c r="U79" s="104">
        <f t="shared" si="31"/>
        <v>0</v>
      </c>
      <c r="V79" s="104">
        <f t="shared" si="31"/>
        <v>0</v>
      </c>
      <c r="W79" s="104">
        <f t="shared" si="31"/>
        <v>0</v>
      </c>
      <c r="X79" s="104">
        <f t="shared" si="31"/>
        <v>0</v>
      </c>
      <c r="Y79" s="104">
        <f t="shared" si="31"/>
        <v>0</v>
      </c>
      <c r="Z79" s="104">
        <f t="shared" si="31"/>
        <v>0</v>
      </c>
      <c r="AA79" s="104">
        <f t="shared" si="31"/>
        <v>0</v>
      </c>
      <c r="AB79" s="104">
        <f t="shared" si="31"/>
        <v>0</v>
      </c>
      <c r="AC79" s="104">
        <f t="shared" si="31"/>
        <v>0</v>
      </c>
      <c r="AD79" s="104">
        <f t="shared" si="31"/>
        <v>0</v>
      </c>
      <c r="AE79" s="104">
        <f t="shared" si="31"/>
        <v>0</v>
      </c>
      <c r="AF79" s="104">
        <f t="shared" si="31"/>
        <v>0</v>
      </c>
      <c r="AG79" s="104">
        <f t="shared" si="31"/>
        <v>0</v>
      </c>
      <c r="AH79" s="104">
        <f t="shared" si="31"/>
        <v>0</v>
      </c>
      <c r="AI79" s="104">
        <f t="shared" si="31"/>
        <v>0</v>
      </c>
      <c r="AJ79" s="104">
        <f t="shared" si="31"/>
        <v>0</v>
      </c>
      <c r="AK79" s="104">
        <f t="shared" si="31"/>
        <v>0</v>
      </c>
      <c r="AL79" s="104">
        <f t="shared" si="31"/>
        <v>0</v>
      </c>
      <c r="AM79" s="104">
        <f t="shared" si="31"/>
        <v>0</v>
      </c>
      <c r="AN79" s="104">
        <f t="shared" si="31"/>
        <v>0</v>
      </c>
      <c r="AO79" s="104">
        <f t="shared" si="31"/>
        <v>0</v>
      </c>
      <c r="AP79" s="104">
        <f t="shared" si="31"/>
        <v>0</v>
      </c>
      <c r="AQ79" s="104">
        <f t="shared" si="31"/>
        <v>0</v>
      </c>
      <c r="AR79" s="104">
        <f t="shared" si="31"/>
        <v>0</v>
      </c>
      <c r="AS79" s="104">
        <f t="shared" si="31"/>
        <v>0</v>
      </c>
      <c r="AT79" s="104">
        <f t="shared" si="31"/>
        <v>0</v>
      </c>
    </row>
    <row r="80" spans="1:46" ht="30" hidden="1" customHeight="1" x14ac:dyDescent="0.25">
      <c r="A80" s="105"/>
      <c r="B80" s="106"/>
      <c r="C80" s="107"/>
      <c r="D80" s="108"/>
      <c r="E80" s="108"/>
      <c r="F80" s="113"/>
      <c r="G80" s="113"/>
      <c r="H80" s="111">
        <f t="shared" si="25"/>
        <v>0</v>
      </c>
      <c r="I80" s="112"/>
      <c r="J80" s="112"/>
      <c r="K80" s="112"/>
      <c r="L80" s="250"/>
      <c r="M80" s="251"/>
      <c r="N80" s="252"/>
      <c r="P80" s="249"/>
      <c r="Q80" s="104">
        <f t="shared" ref="Q80:AT80" si="32">IF(Q$32&lt;$I80,0,IF(Q$32=$I80,$H80,IF(Q$32&gt;((($J80-1)*$K80)+$I80),0,IF(ROUND((Q$32-$I80)/$K80,0)=ROUND((Q$32-$I80)/$K80,1),$H80,0))))</f>
        <v>0</v>
      </c>
      <c r="R80" s="104">
        <f t="shared" si="32"/>
        <v>0</v>
      </c>
      <c r="S80" s="104">
        <f t="shared" si="32"/>
        <v>0</v>
      </c>
      <c r="T80" s="104">
        <f t="shared" si="32"/>
        <v>0</v>
      </c>
      <c r="U80" s="104">
        <f t="shared" si="32"/>
        <v>0</v>
      </c>
      <c r="V80" s="104">
        <f t="shared" si="32"/>
        <v>0</v>
      </c>
      <c r="W80" s="104">
        <f t="shared" si="32"/>
        <v>0</v>
      </c>
      <c r="X80" s="104">
        <f t="shared" si="32"/>
        <v>0</v>
      </c>
      <c r="Y80" s="104">
        <f t="shared" si="32"/>
        <v>0</v>
      </c>
      <c r="Z80" s="104">
        <f t="shared" si="32"/>
        <v>0</v>
      </c>
      <c r="AA80" s="104">
        <f t="shared" si="32"/>
        <v>0</v>
      </c>
      <c r="AB80" s="104">
        <f t="shared" si="32"/>
        <v>0</v>
      </c>
      <c r="AC80" s="104">
        <f t="shared" si="32"/>
        <v>0</v>
      </c>
      <c r="AD80" s="104">
        <f t="shared" si="32"/>
        <v>0</v>
      </c>
      <c r="AE80" s="104">
        <f t="shared" si="32"/>
        <v>0</v>
      </c>
      <c r="AF80" s="104">
        <f t="shared" si="32"/>
        <v>0</v>
      </c>
      <c r="AG80" s="104">
        <f t="shared" si="32"/>
        <v>0</v>
      </c>
      <c r="AH80" s="104">
        <f t="shared" si="32"/>
        <v>0</v>
      </c>
      <c r="AI80" s="104">
        <f t="shared" si="32"/>
        <v>0</v>
      </c>
      <c r="AJ80" s="104">
        <f t="shared" si="32"/>
        <v>0</v>
      </c>
      <c r="AK80" s="104">
        <f t="shared" si="32"/>
        <v>0</v>
      </c>
      <c r="AL80" s="104">
        <f t="shared" si="32"/>
        <v>0</v>
      </c>
      <c r="AM80" s="104">
        <f t="shared" si="32"/>
        <v>0</v>
      </c>
      <c r="AN80" s="104">
        <f t="shared" si="32"/>
        <v>0</v>
      </c>
      <c r="AO80" s="104">
        <f t="shared" si="32"/>
        <v>0</v>
      </c>
      <c r="AP80" s="104">
        <f t="shared" si="32"/>
        <v>0</v>
      </c>
      <c r="AQ80" s="104">
        <f t="shared" si="32"/>
        <v>0</v>
      </c>
      <c r="AR80" s="104">
        <f t="shared" si="32"/>
        <v>0</v>
      </c>
      <c r="AS80" s="104">
        <f t="shared" si="32"/>
        <v>0</v>
      </c>
      <c r="AT80" s="104">
        <f t="shared" si="32"/>
        <v>0</v>
      </c>
    </row>
    <row r="81" spans="1:46" ht="30" hidden="1" customHeight="1" x14ac:dyDescent="0.25">
      <c r="A81" s="105"/>
      <c r="B81" s="106"/>
      <c r="C81" s="107"/>
      <c r="D81" s="108"/>
      <c r="E81" s="108"/>
      <c r="F81" s="113"/>
      <c r="G81" s="113"/>
      <c r="H81" s="111">
        <f t="shared" si="25"/>
        <v>0</v>
      </c>
      <c r="I81" s="112"/>
      <c r="J81" s="112"/>
      <c r="K81" s="112"/>
      <c r="L81" s="250"/>
      <c r="M81" s="251"/>
      <c r="N81" s="252"/>
      <c r="P81" s="249"/>
      <c r="Q81" s="104">
        <f t="shared" ref="Q81:AT81" si="33">IF(Q$32&lt;$I81,0,IF(Q$32=$I81,$H81,IF(Q$32&gt;((($J81-1)*$K81)+$I81),0,IF(ROUND((Q$32-$I81)/$K81,0)=ROUND((Q$32-$I81)/$K81,1),$H81,0))))</f>
        <v>0</v>
      </c>
      <c r="R81" s="104">
        <f t="shared" si="33"/>
        <v>0</v>
      </c>
      <c r="S81" s="104">
        <f t="shared" si="33"/>
        <v>0</v>
      </c>
      <c r="T81" s="104">
        <f t="shared" si="33"/>
        <v>0</v>
      </c>
      <c r="U81" s="104">
        <f t="shared" si="33"/>
        <v>0</v>
      </c>
      <c r="V81" s="104">
        <f t="shared" si="33"/>
        <v>0</v>
      </c>
      <c r="W81" s="104">
        <f t="shared" si="33"/>
        <v>0</v>
      </c>
      <c r="X81" s="104">
        <f t="shared" si="33"/>
        <v>0</v>
      </c>
      <c r="Y81" s="104">
        <f t="shared" si="33"/>
        <v>0</v>
      </c>
      <c r="Z81" s="104">
        <f t="shared" si="33"/>
        <v>0</v>
      </c>
      <c r="AA81" s="104">
        <f t="shared" si="33"/>
        <v>0</v>
      </c>
      <c r="AB81" s="104">
        <f t="shared" si="33"/>
        <v>0</v>
      </c>
      <c r="AC81" s="104">
        <f t="shared" si="33"/>
        <v>0</v>
      </c>
      <c r="AD81" s="104">
        <f t="shared" si="33"/>
        <v>0</v>
      </c>
      <c r="AE81" s="104">
        <f t="shared" si="33"/>
        <v>0</v>
      </c>
      <c r="AF81" s="104">
        <f t="shared" si="33"/>
        <v>0</v>
      </c>
      <c r="AG81" s="104">
        <f t="shared" si="33"/>
        <v>0</v>
      </c>
      <c r="AH81" s="104">
        <f t="shared" si="33"/>
        <v>0</v>
      </c>
      <c r="AI81" s="104">
        <f t="shared" si="33"/>
        <v>0</v>
      </c>
      <c r="AJ81" s="104">
        <f t="shared" si="33"/>
        <v>0</v>
      </c>
      <c r="AK81" s="104">
        <f t="shared" si="33"/>
        <v>0</v>
      </c>
      <c r="AL81" s="104">
        <f t="shared" si="33"/>
        <v>0</v>
      </c>
      <c r="AM81" s="104">
        <f t="shared" si="33"/>
        <v>0</v>
      </c>
      <c r="AN81" s="104">
        <f t="shared" si="33"/>
        <v>0</v>
      </c>
      <c r="AO81" s="104">
        <f t="shared" si="33"/>
        <v>0</v>
      </c>
      <c r="AP81" s="104">
        <f t="shared" si="33"/>
        <v>0</v>
      </c>
      <c r="AQ81" s="104">
        <f t="shared" si="33"/>
        <v>0</v>
      </c>
      <c r="AR81" s="104">
        <f t="shared" si="33"/>
        <v>0</v>
      </c>
      <c r="AS81" s="104">
        <f t="shared" si="33"/>
        <v>0</v>
      </c>
      <c r="AT81" s="104">
        <f t="shared" si="33"/>
        <v>0</v>
      </c>
    </row>
    <row r="82" spans="1:46" ht="30" hidden="1" customHeight="1" x14ac:dyDescent="0.25">
      <c r="A82" s="105"/>
      <c r="B82" s="106"/>
      <c r="C82" s="107"/>
      <c r="D82" s="108"/>
      <c r="E82" s="108"/>
      <c r="F82" s="113"/>
      <c r="G82" s="113"/>
      <c r="H82" s="111">
        <f t="shared" si="25"/>
        <v>0</v>
      </c>
      <c r="I82" s="112"/>
      <c r="J82" s="112"/>
      <c r="K82" s="112"/>
      <c r="L82" s="250"/>
      <c r="M82" s="251"/>
      <c r="N82" s="252"/>
      <c r="P82" s="249"/>
      <c r="Q82" s="104">
        <f t="shared" ref="Q82:AT82" si="34">IF(Q$32&lt;$I82,0,IF(Q$32=$I82,$H82,IF(Q$32&gt;((($J82-1)*$K82)+$I82),0,IF(ROUND((Q$32-$I82)/$K82,0)=ROUND((Q$32-$I82)/$K82,1),$H82,0))))</f>
        <v>0</v>
      </c>
      <c r="R82" s="104">
        <f t="shared" si="34"/>
        <v>0</v>
      </c>
      <c r="S82" s="104">
        <f t="shared" si="34"/>
        <v>0</v>
      </c>
      <c r="T82" s="104">
        <f t="shared" si="34"/>
        <v>0</v>
      </c>
      <c r="U82" s="104">
        <f t="shared" si="34"/>
        <v>0</v>
      </c>
      <c r="V82" s="104">
        <f t="shared" si="34"/>
        <v>0</v>
      </c>
      <c r="W82" s="104">
        <f t="shared" si="34"/>
        <v>0</v>
      </c>
      <c r="X82" s="104">
        <f t="shared" si="34"/>
        <v>0</v>
      </c>
      <c r="Y82" s="104">
        <f t="shared" si="34"/>
        <v>0</v>
      </c>
      <c r="Z82" s="104">
        <f t="shared" si="34"/>
        <v>0</v>
      </c>
      <c r="AA82" s="104">
        <f t="shared" si="34"/>
        <v>0</v>
      </c>
      <c r="AB82" s="104">
        <f t="shared" si="34"/>
        <v>0</v>
      </c>
      <c r="AC82" s="104">
        <f t="shared" si="34"/>
        <v>0</v>
      </c>
      <c r="AD82" s="104">
        <f t="shared" si="34"/>
        <v>0</v>
      </c>
      <c r="AE82" s="104">
        <f t="shared" si="34"/>
        <v>0</v>
      </c>
      <c r="AF82" s="104">
        <f t="shared" si="34"/>
        <v>0</v>
      </c>
      <c r="AG82" s="104">
        <f t="shared" si="34"/>
        <v>0</v>
      </c>
      <c r="AH82" s="104">
        <f t="shared" si="34"/>
        <v>0</v>
      </c>
      <c r="AI82" s="104">
        <f t="shared" si="34"/>
        <v>0</v>
      </c>
      <c r="AJ82" s="104">
        <f t="shared" si="34"/>
        <v>0</v>
      </c>
      <c r="AK82" s="104">
        <f t="shared" si="34"/>
        <v>0</v>
      </c>
      <c r="AL82" s="104">
        <f t="shared" si="34"/>
        <v>0</v>
      </c>
      <c r="AM82" s="104">
        <f t="shared" si="34"/>
        <v>0</v>
      </c>
      <c r="AN82" s="104">
        <f t="shared" si="34"/>
        <v>0</v>
      </c>
      <c r="AO82" s="104">
        <f t="shared" si="34"/>
        <v>0</v>
      </c>
      <c r="AP82" s="104">
        <f t="shared" si="34"/>
        <v>0</v>
      </c>
      <c r="AQ82" s="104">
        <f t="shared" si="34"/>
        <v>0</v>
      </c>
      <c r="AR82" s="104">
        <f t="shared" si="34"/>
        <v>0</v>
      </c>
      <c r="AS82" s="104">
        <f t="shared" si="34"/>
        <v>0</v>
      </c>
      <c r="AT82" s="104">
        <f t="shared" si="34"/>
        <v>0</v>
      </c>
    </row>
    <row r="83" spans="1:46" ht="30" hidden="1" customHeight="1" x14ac:dyDescent="0.25">
      <c r="A83" s="105"/>
      <c r="B83" s="106"/>
      <c r="C83" s="107"/>
      <c r="D83" s="108"/>
      <c r="E83" s="109"/>
      <c r="F83" s="113"/>
      <c r="G83" s="113"/>
      <c r="H83" s="111">
        <f t="shared" si="25"/>
        <v>0</v>
      </c>
      <c r="I83" s="112"/>
      <c r="J83" s="112"/>
      <c r="K83" s="112"/>
      <c r="L83" s="250"/>
      <c r="M83" s="251"/>
      <c r="N83" s="252"/>
      <c r="P83" s="249"/>
      <c r="Q83" s="104">
        <f t="shared" ref="Q83:AT83" si="35">IF(Q$32&lt;$I83,0,IF(Q$32=$I83,$H83,IF(Q$32&gt;((($J83-1)*$K83)+$I83),0,IF(ROUND((Q$32-$I83)/$K83,0)=ROUND((Q$32-$I83)/$K83,1),$H83,0))))</f>
        <v>0</v>
      </c>
      <c r="R83" s="104">
        <f t="shared" si="35"/>
        <v>0</v>
      </c>
      <c r="S83" s="104">
        <f t="shared" si="35"/>
        <v>0</v>
      </c>
      <c r="T83" s="104">
        <f t="shared" si="35"/>
        <v>0</v>
      </c>
      <c r="U83" s="104">
        <f t="shared" si="35"/>
        <v>0</v>
      </c>
      <c r="V83" s="104">
        <f t="shared" si="35"/>
        <v>0</v>
      </c>
      <c r="W83" s="104">
        <f t="shared" si="35"/>
        <v>0</v>
      </c>
      <c r="X83" s="104">
        <f t="shared" si="35"/>
        <v>0</v>
      </c>
      <c r="Y83" s="104">
        <f t="shared" si="35"/>
        <v>0</v>
      </c>
      <c r="Z83" s="104">
        <f t="shared" si="35"/>
        <v>0</v>
      </c>
      <c r="AA83" s="104">
        <f t="shared" si="35"/>
        <v>0</v>
      </c>
      <c r="AB83" s="104">
        <f t="shared" si="35"/>
        <v>0</v>
      </c>
      <c r="AC83" s="104">
        <f t="shared" si="35"/>
        <v>0</v>
      </c>
      <c r="AD83" s="104">
        <f t="shared" si="35"/>
        <v>0</v>
      </c>
      <c r="AE83" s="104">
        <f t="shared" si="35"/>
        <v>0</v>
      </c>
      <c r="AF83" s="104">
        <f t="shared" si="35"/>
        <v>0</v>
      </c>
      <c r="AG83" s="104">
        <f t="shared" si="35"/>
        <v>0</v>
      </c>
      <c r="AH83" s="104">
        <f t="shared" si="35"/>
        <v>0</v>
      </c>
      <c r="AI83" s="104">
        <f t="shared" si="35"/>
        <v>0</v>
      </c>
      <c r="AJ83" s="104">
        <f t="shared" si="35"/>
        <v>0</v>
      </c>
      <c r="AK83" s="104">
        <f t="shared" si="35"/>
        <v>0</v>
      </c>
      <c r="AL83" s="104">
        <f t="shared" si="35"/>
        <v>0</v>
      </c>
      <c r="AM83" s="104">
        <f t="shared" si="35"/>
        <v>0</v>
      </c>
      <c r="AN83" s="104">
        <f t="shared" si="35"/>
        <v>0</v>
      </c>
      <c r="AO83" s="104">
        <f t="shared" si="35"/>
        <v>0</v>
      </c>
      <c r="AP83" s="104">
        <f t="shared" si="35"/>
        <v>0</v>
      </c>
      <c r="AQ83" s="104">
        <f t="shared" si="35"/>
        <v>0</v>
      </c>
      <c r="AR83" s="104">
        <f t="shared" si="35"/>
        <v>0</v>
      </c>
      <c r="AS83" s="104">
        <f t="shared" si="35"/>
        <v>0</v>
      </c>
      <c r="AT83" s="104">
        <f t="shared" si="35"/>
        <v>0</v>
      </c>
    </row>
    <row r="84" spans="1:46" ht="30" hidden="1" customHeight="1" x14ac:dyDescent="0.25">
      <c r="A84" s="105"/>
      <c r="B84" s="106"/>
      <c r="C84" s="107"/>
      <c r="D84" s="108"/>
      <c r="E84" s="108"/>
      <c r="F84" s="113"/>
      <c r="G84" s="113"/>
      <c r="H84" s="111">
        <f t="shared" si="25"/>
        <v>0</v>
      </c>
      <c r="I84" s="112"/>
      <c r="J84" s="112"/>
      <c r="K84" s="112"/>
      <c r="L84" s="250"/>
      <c r="M84" s="251"/>
      <c r="N84" s="252"/>
      <c r="P84" s="249"/>
      <c r="Q84" s="104">
        <f t="shared" ref="Q84:AT84" si="36">IF(Q$32&lt;$I84,0,IF(Q$32=$I84,$H84,IF(Q$32&gt;((($J84-1)*$K84)+$I84),0,IF(ROUND((Q$32-$I84)/$K84,0)=ROUND((Q$32-$I84)/$K84,1),$H84,0))))</f>
        <v>0</v>
      </c>
      <c r="R84" s="104">
        <f t="shared" si="36"/>
        <v>0</v>
      </c>
      <c r="S84" s="104">
        <f t="shared" si="36"/>
        <v>0</v>
      </c>
      <c r="T84" s="104">
        <f t="shared" si="36"/>
        <v>0</v>
      </c>
      <c r="U84" s="104">
        <f t="shared" si="36"/>
        <v>0</v>
      </c>
      <c r="V84" s="104">
        <f t="shared" si="36"/>
        <v>0</v>
      </c>
      <c r="W84" s="104">
        <f t="shared" si="36"/>
        <v>0</v>
      </c>
      <c r="X84" s="104">
        <f t="shared" si="36"/>
        <v>0</v>
      </c>
      <c r="Y84" s="104">
        <f t="shared" si="36"/>
        <v>0</v>
      </c>
      <c r="Z84" s="104">
        <f t="shared" si="36"/>
        <v>0</v>
      </c>
      <c r="AA84" s="104">
        <f t="shared" si="36"/>
        <v>0</v>
      </c>
      <c r="AB84" s="104">
        <f t="shared" si="36"/>
        <v>0</v>
      </c>
      <c r="AC84" s="104">
        <f t="shared" si="36"/>
        <v>0</v>
      </c>
      <c r="AD84" s="104">
        <f t="shared" si="36"/>
        <v>0</v>
      </c>
      <c r="AE84" s="104">
        <f t="shared" si="36"/>
        <v>0</v>
      </c>
      <c r="AF84" s="104">
        <f t="shared" si="36"/>
        <v>0</v>
      </c>
      <c r="AG84" s="104">
        <f t="shared" si="36"/>
        <v>0</v>
      </c>
      <c r="AH84" s="104">
        <f t="shared" si="36"/>
        <v>0</v>
      </c>
      <c r="AI84" s="104">
        <f t="shared" si="36"/>
        <v>0</v>
      </c>
      <c r="AJ84" s="104">
        <f t="shared" si="36"/>
        <v>0</v>
      </c>
      <c r="AK84" s="104">
        <f t="shared" si="36"/>
        <v>0</v>
      </c>
      <c r="AL84" s="104">
        <f t="shared" si="36"/>
        <v>0</v>
      </c>
      <c r="AM84" s="104">
        <f t="shared" si="36"/>
        <v>0</v>
      </c>
      <c r="AN84" s="104">
        <f t="shared" si="36"/>
        <v>0</v>
      </c>
      <c r="AO84" s="104">
        <f t="shared" si="36"/>
        <v>0</v>
      </c>
      <c r="AP84" s="104">
        <f t="shared" si="36"/>
        <v>0</v>
      </c>
      <c r="AQ84" s="104">
        <f t="shared" si="36"/>
        <v>0</v>
      </c>
      <c r="AR84" s="104">
        <f t="shared" si="36"/>
        <v>0</v>
      </c>
      <c r="AS84" s="104">
        <f t="shared" si="36"/>
        <v>0</v>
      </c>
      <c r="AT84" s="104">
        <f t="shared" si="36"/>
        <v>0</v>
      </c>
    </row>
    <row r="85" spans="1:46" ht="30" hidden="1" customHeight="1" x14ac:dyDescent="0.25">
      <c r="A85" s="117"/>
      <c r="B85" s="118"/>
      <c r="C85" s="119"/>
      <c r="D85" s="120"/>
      <c r="E85" s="120"/>
      <c r="F85" s="121"/>
      <c r="G85" s="121"/>
      <c r="H85" s="122">
        <f t="shared" si="25"/>
        <v>0</v>
      </c>
      <c r="I85" s="123"/>
      <c r="J85" s="123"/>
      <c r="K85" s="123"/>
      <c r="L85" s="253"/>
      <c r="M85" s="254"/>
      <c r="N85" s="255"/>
      <c r="P85" s="249"/>
      <c r="Q85" s="104">
        <f t="shared" ref="Q85:AT85" si="37">IF(Q$32&lt;$I85,0,IF(Q$32=$I85,$H85,IF(Q$32&gt;((($J85-1)*$K85)+$I85),0,IF(ROUND((Q$32-$I85)/$K85,0)=ROUND((Q$32-$I85)/$K85,1),$H85,0))))</f>
        <v>0</v>
      </c>
      <c r="R85" s="104">
        <f t="shared" si="37"/>
        <v>0</v>
      </c>
      <c r="S85" s="104">
        <f t="shared" si="37"/>
        <v>0</v>
      </c>
      <c r="T85" s="104">
        <f t="shared" si="37"/>
        <v>0</v>
      </c>
      <c r="U85" s="104">
        <f t="shared" si="37"/>
        <v>0</v>
      </c>
      <c r="V85" s="104">
        <f t="shared" si="37"/>
        <v>0</v>
      </c>
      <c r="W85" s="104">
        <f t="shared" si="37"/>
        <v>0</v>
      </c>
      <c r="X85" s="104">
        <f t="shared" si="37"/>
        <v>0</v>
      </c>
      <c r="Y85" s="104">
        <f t="shared" si="37"/>
        <v>0</v>
      </c>
      <c r="Z85" s="104">
        <f t="shared" si="37"/>
        <v>0</v>
      </c>
      <c r="AA85" s="104">
        <f t="shared" si="37"/>
        <v>0</v>
      </c>
      <c r="AB85" s="104">
        <f t="shared" si="37"/>
        <v>0</v>
      </c>
      <c r="AC85" s="104">
        <f t="shared" si="37"/>
        <v>0</v>
      </c>
      <c r="AD85" s="104">
        <f t="shared" si="37"/>
        <v>0</v>
      </c>
      <c r="AE85" s="104">
        <f t="shared" si="37"/>
        <v>0</v>
      </c>
      <c r="AF85" s="104">
        <f t="shared" si="37"/>
        <v>0</v>
      </c>
      <c r="AG85" s="104">
        <f t="shared" si="37"/>
        <v>0</v>
      </c>
      <c r="AH85" s="104">
        <f t="shared" si="37"/>
        <v>0</v>
      </c>
      <c r="AI85" s="104">
        <f t="shared" si="37"/>
        <v>0</v>
      </c>
      <c r="AJ85" s="104">
        <f t="shared" si="37"/>
        <v>0</v>
      </c>
      <c r="AK85" s="104">
        <f t="shared" si="37"/>
        <v>0</v>
      </c>
      <c r="AL85" s="104">
        <f t="shared" si="37"/>
        <v>0</v>
      </c>
      <c r="AM85" s="104">
        <f t="shared" si="37"/>
        <v>0</v>
      </c>
      <c r="AN85" s="104">
        <f t="shared" si="37"/>
        <v>0</v>
      </c>
      <c r="AO85" s="104">
        <f t="shared" si="37"/>
        <v>0</v>
      </c>
      <c r="AP85" s="104">
        <f t="shared" si="37"/>
        <v>0</v>
      </c>
      <c r="AQ85" s="104">
        <f t="shared" si="37"/>
        <v>0</v>
      </c>
      <c r="AR85" s="104">
        <f t="shared" si="37"/>
        <v>0</v>
      </c>
      <c r="AS85" s="104">
        <f t="shared" si="37"/>
        <v>0</v>
      </c>
      <c r="AT85" s="104">
        <f t="shared" si="37"/>
        <v>0</v>
      </c>
    </row>
    <row r="86" spans="1:46" ht="30" customHeight="1" x14ac:dyDescent="0.25">
      <c r="P86" s="124" t="s">
        <v>53</v>
      </c>
      <c r="Q86" s="103">
        <f t="shared" ref="Q86:AT86" si="38">SUM(Q70:Q85)</f>
        <v>861600</v>
      </c>
      <c r="R86" s="103">
        <f t="shared" si="38"/>
        <v>323600</v>
      </c>
      <c r="S86" s="103">
        <f t="shared" si="38"/>
        <v>323600</v>
      </c>
      <c r="T86" s="103">
        <f t="shared" si="38"/>
        <v>841600</v>
      </c>
      <c r="U86" s="103">
        <f t="shared" si="38"/>
        <v>323600</v>
      </c>
      <c r="V86" s="103">
        <f t="shared" si="38"/>
        <v>343600</v>
      </c>
      <c r="W86" s="103">
        <f t="shared" si="38"/>
        <v>841600</v>
      </c>
      <c r="X86" s="103">
        <f t="shared" si="38"/>
        <v>323600</v>
      </c>
      <c r="Y86" s="103">
        <f t="shared" si="38"/>
        <v>323600</v>
      </c>
      <c r="Z86" s="103">
        <f t="shared" si="38"/>
        <v>841600</v>
      </c>
      <c r="AA86" s="103">
        <f t="shared" si="38"/>
        <v>343600</v>
      </c>
      <c r="AB86" s="103">
        <f t="shared" si="38"/>
        <v>323600</v>
      </c>
      <c r="AC86" s="103">
        <f t="shared" si="38"/>
        <v>841600</v>
      </c>
      <c r="AD86" s="103">
        <f t="shared" si="38"/>
        <v>323600</v>
      </c>
      <c r="AE86" s="103">
        <f t="shared" si="38"/>
        <v>323600</v>
      </c>
      <c r="AF86" s="103">
        <f t="shared" si="38"/>
        <v>861600</v>
      </c>
      <c r="AG86" s="103">
        <f t="shared" si="38"/>
        <v>323600</v>
      </c>
      <c r="AH86" s="103">
        <f t="shared" si="38"/>
        <v>323600</v>
      </c>
      <c r="AI86" s="103">
        <f t="shared" si="38"/>
        <v>841600</v>
      </c>
      <c r="AJ86" s="103">
        <f t="shared" si="38"/>
        <v>323600</v>
      </c>
      <c r="AK86" s="103">
        <f t="shared" si="38"/>
        <v>343600</v>
      </c>
      <c r="AL86" s="103">
        <f t="shared" si="38"/>
        <v>841600</v>
      </c>
      <c r="AM86" s="103">
        <f t="shared" si="38"/>
        <v>323600</v>
      </c>
      <c r="AN86" s="103">
        <f t="shared" si="38"/>
        <v>323600</v>
      </c>
      <c r="AO86" s="103">
        <f t="shared" si="38"/>
        <v>841600</v>
      </c>
      <c r="AP86" s="103">
        <f t="shared" si="38"/>
        <v>343600</v>
      </c>
      <c r="AQ86" s="103">
        <f t="shared" si="38"/>
        <v>323600</v>
      </c>
      <c r="AR86" s="103">
        <f t="shared" si="38"/>
        <v>0</v>
      </c>
      <c r="AS86" s="104">
        <f t="shared" si="38"/>
        <v>0</v>
      </c>
      <c r="AT86" s="104">
        <f t="shared" si="38"/>
        <v>0</v>
      </c>
    </row>
    <row r="87" spans="1:46" ht="14.25" customHeight="1"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row>
    <row r="88" spans="1:46" ht="15" customHeight="1" x14ac:dyDescent="0.25">
      <c r="A88" s="269" t="s">
        <v>27</v>
      </c>
      <c r="B88" s="268"/>
      <c r="C88" s="268"/>
      <c r="D88" s="268"/>
      <c r="E88" s="268"/>
      <c r="F88" s="268"/>
      <c r="G88" s="268"/>
      <c r="H88" s="268"/>
      <c r="I88" s="268"/>
      <c r="J88" s="268"/>
      <c r="K88" s="268"/>
      <c r="L88" s="28"/>
      <c r="M88" s="29"/>
      <c r="N88" s="29"/>
      <c r="O88" s="29"/>
      <c r="P88" s="30"/>
      <c r="Q88" s="30"/>
      <c r="R88" s="30"/>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row>
    <row r="89" spans="1:46" ht="15" customHeight="1" x14ac:dyDescent="0.25">
      <c r="A89" s="32"/>
      <c r="B89" s="33"/>
      <c r="C89" s="33"/>
      <c r="D89" s="33"/>
      <c r="E89" s="33"/>
      <c r="F89" s="33"/>
      <c r="G89" s="34"/>
      <c r="H89" s="33"/>
      <c r="I89" s="33"/>
      <c r="J89" s="33"/>
      <c r="K89" s="33"/>
      <c r="L89" s="33"/>
      <c r="M89" s="33"/>
      <c r="N89" s="33"/>
      <c r="O89" s="33"/>
      <c r="P89" s="35"/>
      <c r="Q89" s="35"/>
      <c r="R89" s="35"/>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row>
    <row r="90" spans="1:46" ht="15" customHeight="1" x14ac:dyDescent="0.25">
      <c r="A90" s="37"/>
      <c r="B90" s="38"/>
      <c r="C90" s="38"/>
      <c r="D90" s="38"/>
      <c r="E90" s="38"/>
      <c r="F90" s="38"/>
      <c r="G90" s="39"/>
      <c r="H90" s="38"/>
      <c r="I90" s="38"/>
      <c r="J90" s="40"/>
      <c r="K90" s="10"/>
      <c r="L90" s="10"/>
      <c r="M90" s="10"/>
      <c r="N90" s="10"/>
      <c r="O90" s="10"/>
      <c r="P90" s="6"/>
      <c r="Q90" s="6"/>
      <c r="R90" s="6"/>
    </row>
    <row r="91" spans="1:46" ht="15" customHeight="1" x14ac:dyDescent="0.25">
      <c r="A91" s="7" t="s">
        <v>28</v>
      </c>
      <c r="B91" s="139"/>
      <c r="C91" s="42"/>
      <c r="D91" s="42"/>
      <c r="E91" s="42"/>
      <c r="F91" s="42"/>
      <c r="G91" s="43"/>
      <c r="H91" s="42"/>
      <c r="I91" s="42"/>
      <c r="J91" s="9"/>
      <c r="K91" s="10"/>
      <c r="L91" s="10"/>
      <c r="M91" s="10"/>
      <c r="N91" s="10"/>
      <c r="O91" s="10"/>
      <c r="P91" s="6"/>
      <c r="Q91" s="6"/>
      <c r="R91" s="6"/>
    </row>
    <row r="92" spans="1:46" ht="14.25" customHeight="1" x14ac:dyDescent="0.25">
      <c r="A92" s="7" t="s">
        <v>30</v>
      </c>
      <c r="B92" s="139"/>
      <c r="C92" s="45"/>
      <c r="D92" s="45"/>
      <c r="E92" s="45"/>
      <c r="F92" s="46"/>
      <c r="G92" s="45"/>
      <c r="H92" s="46"/>
      <c r="I92" s="45"/>
      <c r="J92" s="47"/>
      <c r="K92" s="48"/>
    </row>
    <row r="93" spans="1:46" ht="14.25" customHeight="1" x14ac:dyDescent="0.25">
      <c r="A93" s="7"/>
      <c r="B93" s="46"/>
      <c r="C93" s="46"/>
      <c r="D93" s="45"/>
      <c r="E93" s="46"/>
      <c r="F93" s="46"/>
      <c r="G93" s="46"/>
      <c r="H93" s="46"/>
      <c r="I93" s="46"/>
      <c r="J93" s="49"/>
      <c r="K93" s="50"/>
    </row>
    <row r="94" spans="1:46" x14ac:dyDescent="0.25">
      <c r="A94" s="51" t="s">
        <v>32</v>
      </c>
      <c r="B94" s="279" t="s">
        <v>876</v>
      </c>
      <c r="C94" s="251"/>
      <c r="D94" s="251"/>
      <c r="E94" s="251"/>
      <c r="F94" s="251"/>
      <c r="G94" s="251"/>
      <c r="H94" s="251"/>
      <c r="I94" s="257"/>
      <c r="J94" s="52"/>
      <c r="L94" s="271" t="s">
        <v>33</v>
      </c>
      <c r="M94" s="272"/>
    </row>
    <row r="95" spans="1:46" ht="15.75" customHeight="1" x14ac:dyDescent="0.25">
      <c r="A95" s="53" t="s">
        <v>34</v>
      </c>
      <c r="B95" s="273" t="s">
        <v>877</v>
      </c>
      <c r="C95" s="274"/>
      <c r="D95" s="274"/>
      <c r="E95" s="274"/>
      <c r="F95" s="274"/>
      <c r="G95" s="274"/>
      <c r="H95" s="274"/>
      <c r="I95" s="274"/>
      <c r="J95" s="52"/>
      <c r="L95" s="54" t="s">
        <v>25</v>
      </c>
      <c r="M95" s="55" t="s">
        <v>26</v>
      </c>
    </row>
    <row r="96" spans="1:46" x14ac:dyDescent="0.25">
      <c r="A96" s="53" t="s">
        <v>35</v>
      </c>
      <c r="B96" s="277" t="s">
        <v>878</v>
      </c>
      <c r="C96" s="268"/>
      <c r="D96" s="268"/>
      <c r="E96" s="268"/>
      <c r="F96" s="268"/>
      <c r="G96" s="268"/>
      <c r="H96" s="268"/>
      <c r="I96" s="268"/>
      <c r="J96" s="52"/>
      <c r="L96" s="56">
        <f>$L$10</f>
        <v>0</v>
      </c>
      <c r="M96" s="57">
        <f t="array" ref="M96">NPV(L96,Q123:AT123)</f>
        <v>14547600</v>
      </c>
      <c r="O96" s="58"/>
    </row>
    <row r="97" spans="1:46" ht="15.75" customHeight="1" x14ac:dyDescent="0.25">
      <c r="A97" s="53" t="s">
        <v>36</v>
      </c>
      <c r="B97" s="277" t="s">
        <v>879</v>
      </c>
      <c r="C97" s="268"/>
      <c r="D97" s="268"/>
      <c r="E97" s="268"/>
      <c r="F97" s="268"/>
      <c r="G97" s="268"/>
      <c r="H97" s="268"/>
      <c r="I97" s="268"/>
      <c r="J97" s="52"/>
      <c r="L97" s="56">
        <f>$L$11</f>
        <v>0.03</v>
      </c>
      <c r="M97" s="57">
        <f t="array" ref="M97">NPV(L97,Q123:AT123)</f>
        <v>9901820.2802367751</v>
      </c>
    </row>
    <row r="98" spans="1:46" ht="14.25" customHeight="1" x14ac:dyDescent="0.25">
      <c r="A98" s="59"/>
      <c r="B98" s="60"/>
      <c r="C98" s="60"/>
      <c r="D98" s="60"/>
      <c r="E98" s="60"/>
      <c r="F98" s="61"/>
      <c r="G98" s="62"/>
      <c r="H98" s="63"/>
      <c r="I98" s="63"/>
      <c r="J98" s="64"/>
      <c r="L98" s="65">
        <f>$L$12</f>
        <v>7.0000000000000007E-2</v>
      </c>
      <c r="M98" s="66">
        <f t="array" ref="M98">NPV(L98,Q123:AT123)</f>
        <v>6499414.889058358</v>
      </c>
    </row>
    <row r="99" spans="1:46" ht="14.25" customHeight="1" x14ac:dyDescent="0.25">
      <c r="A99" s="67"/>
      <c r="B99" s="48"/>
      <c r="C99" s="48"/>
      <c r="D99" s="48"/>
      <c r="E99" s="48"/>
      <c r="F99" s="50"/>
      <c r="G99" s="68"/>
    </row>
    <row r="100" spans="1:46" ht="14.25" customHeight="1" x14ac:dyDescent="0.25">
      <c r="A100" s="67"/>
      <c r="B100" s="48"/>
      <c r="C100" s="48"/>
      <c r="D100" s="48"/>
      <c r="E100" s="48"/>
      <c r="F100" s="50"/>
      <c r="G100" s="68"/>
      <c r="H100" s="69"/>
      <c r="I100" s="70"/>
      <c r="J100" s="71"/>
      <c r="K100" s="71"/>
    </row>
    <row r="101" spans="1:46" ht="15.75" customHeight="1" x14ac:dyDescent="0.25">
      <c r="A101" s="72" t="s">
        <v>37</v>
      </c>
      <c r="B101" s="73">
        <v>0.5</v>
      </c>
      <c r="C101" s="143"/>
      <c r="D101" s="74"/>
      <c r="E101" s="74"/>
      <c r="F101" s="75"/>
      <c r="H101" s="69"/>
      <c r="I101" s="70"/>
      <c r="J101" s="71"/>
      <c r="K101" s="71"/>
    </row>
    <row r="102" spans="1:46" ht="15" customHeight="1" x14ac:dyDescent="0.25">
      <c r="A102" s="76" t="s">
        <v>39</v>
      </c>
      <c r="B102" s="77">
        <v>0.7</v>
      </c>
      <c r="C102" s="144"/>
      <c r="D102" s="44"/>
      <c r="E102" s="44"/>
      <c r="F102" s="78"/>
      <c r="H102" s="69"/>
      <c r="I102" s="79"/>
      <c r="J102" s="58"/>
      <c r="K102" s="58"/>
      <c r="L102" s="80"/>
      <c r="M102" s="80"/>
      <c r="N102" s="80"/>
      <c r="O102" s="80"/>
    </row>
    <row r="103" spans="1:46" ht="14.25" customHeight="1" x14ac:dyDescent="0.25">
      <c r="A103" s="81" t="s">
        <v>41</v>
      </c>
      <c r="B103" s="82">
        <f>B101*B102</f>
        <v>0.35</v>
      </c>
      <c r="C103" s="83"/>
      <c r="D103" s="84"/>
      <c r="E103" s="84"/>
      <c r="F103" s="64"/>
      <c r="H103" s="69"/>
      <c r="I103" s="85"/>
      <c r="J103" s="86"/>
      <c r="K103" s="86"/>
    </row>
    <row r="104" spans="1:46" ht="14.25" customHeight="1" x14ac:dyDescent="0.25">
      <c r="H104" s="69"/>
      <c r="I104" s="85"/>
      <c r="J104" s="86"/>
      <c r="K104" s="86"/>
      <c r="L104" s="87"/>
      <c r="P104" s="88" t="s">
        <v>42</v>
      </c>
    </row>
    <row r="105" spans="1:46" ht="14.25" customHeight="1" x14ac:dyDescent="0.25">
      <c r="C105" s="33"/>
      <c r="D105" s="89"/>
      <c r="E105" s="89"/>
      <c r="L105" s="87"/>
      <c r="P105" s="88"/>
      <c r="Q105" s="267" t="s">
        <v>43</v>
      </c>
      <c r="R105" s="268"/>
      <c r="S105" s="268"/>
      <c r="T105" s="268"/>
      <c r="U105" s="268"/>
      <c r="V105" s="268"/>
      <c r="W105" s="268"/>
      <c r="X105" s="268"/>
      <c r="Y105" s="268"/>
      <c r="Z105" s="268"/>
      <c r="AA105" s="268"/>
      <c r="AB105" s="268"/>
      <c r="AC105" s="268"/>
      <c r="AD105" s="268"/>
      <c r="AE105" s="268"/>
      <c r="AF105" s="268"/>
      <c r="AG105" s="268"/>
      <c r="AH105" s="268"/>
      <c r="AI105" s="268"/>
      <c r="AJ105" s="268"/>
      <c r="AK105" s="268"/>
      <c r="AL105" s="268"/>
      <c r="AM105" s="268"/>
      <c r="AN105" s="268"/>
      <c r="AO105" s="268"/>
      <c r="AP105" s="268"/>
      <c r="AQ105" s="268"/>
      <c r="AR105" s="268"/>
      <c r="AS105" s="268"/>
      <c r="AT105" s="268"/>
    </row>
    <row r="106" spans="1:46" ht="14.25" customHeight="1" x14ac:dyDescent="0.25">
      <c r="A106" s="90" t="s">
        <v>44</v>
      </c>
      <c r="B106" s="91" t="s">
        <v>45</v>
      </c>
      <c r="C106" s="91" t="s">
        <v>16</v>
      </c>
      <c r="D106" s="92" t="s">
        <v>17</v>
      </c>
      <c r="E106" s="92" t="s">
        <v>46</v>
      </c>
      <c r="F106" s="91" t="s">
        <v>47</v>
      </c>
      <c r="G106" s="91" t="s">
        <v>48</v>
      </c>
      <c r="H106" s="93" t="s">
        <v>18</v>
      </c>
      <c r="I106" s="92" t="s">
        <v>19</v>
      </c>
      <c r="J106" s="92" t="s">
        <v>49</v>
      </c>
      <c r="K106" s="92" t="s">
        <v>50</v>
      </c>
      <c r="L106" s="259" t="s">
        <v>20</v>
      </c>
      <c r="M106" s="260"/>
      <c r="N106" s="261"/>
      <c r="Q106" s="94">
        <v>1</v>
      </c>
      <c r="R106" s="94">
        <v>2</v>
      </c>
      <c r="S106" s="94">
        <v>3</v>
      </c>
      <c r="T106" s="94">
        <v>4</v>
      </c>
      <c r="U106" s="94">
        <v>5</v>
      </c>
      <c r="V106" s="94">
        <v>6</v>
      </c>
      <c r="W106" s="94">
        <v>7</v>
      </c>
      <c r="X106" s="94">
        <v>8</v>
      </c>
      <c r="Y106" s="94">
        <v>9</v>
      </c>
      <c r="Z106" s="94">
        <v>10</v>
      </c>
      <c r="AA106" s="94">
        <v>11</v>
      </c>
      <c r="AB106" s="94">
        <v>12</v>
      </c>
      <c r="AC106" s="94">
        <v>13</v>
      </c>
      <c r="AD106" s="94">
        <v>14</v>
      </c>
      <c r="AE106" s="94">
        <v>15</v>
      </c>
      <c r="AF106" s="94">
        <v>16</v>
      </c>
      <c r="AG106" s="94">
        <v>17</v>
      </c>
      <c r="AH106" s="94">
        <v>18</v>
      </c>
      <c r="AI106" s="94">
        <v>19</v>
      </c>
      <c r="AJ106" s="94">
        <v>20</v>
      </c>
      <c r="AK106" s="94">
        <v>21</v>
      </c>
      <c r="AL106" s="94">
        <v>22</v>
      </c>
      <c r="AM106" s="94">
        <v>23</v>
      </c>
      <c r="AN106" s="94">
        <v>24</v>
      </c>
      <c r="AO106" s="94">
        <v>25</v>
      </c>
      <c r="AP106" s="94">
        <v>26</v>
      </c>
      <c r="AQ106" s="94">
        <v>27</v>
      </c>
      <c r="AR106" s="94">
        <v>28</v>
      </c>
      <c r="AS106" s="94">
        <v>29</v>
      </c>
      <c r="AT106" s="94">
        <v>30</v>
      </c>
    </row>
    <row r="107" spans="1:46" x14ac:dyDescent="0.25">
      <c r="A107" s="95" t="s">
        <v>880</v>
      </c>
      <c r="B107" s="96" t="s">
        <v>881</v>
      </c>
      <c r="C107" s="97" t="s">
        <v>176</v>
      </c>
      <c r="D107" s="98">
        <v>1</v>
      </c>
      <c r="E107" s="99">
        <v>400000</v>
      </c>
      <c r="F107" s="100"/>
      <c r="G107" s="100"/>
      <c r="H107" s="241">
        <f t="shared" ref="H107:H108" si="39">D107*E107</f>
        <v>400000</v>
      </c>
      <c r="I107" s="102">
        <v>1</v>
      </c>
      <c r="J107" s="141">
        <v>27</v>
      </c>
      <c r="K107" s="102">
        <v>1</v>
      </c>
      <c r="L107" s="286" t="s">
        <v>882</v>
      </c>
      <c r="M107" s="263"/>
      <c r="N107" s="258"/>
      <c r="P107" s="248" t="s">
        <v>51</v>
      </c>
      <c r="Q107" s="103">
        <f t="shared" ref="Q107:AT107" si="40">IF(Q$32&lt;$I107,0,IF(Q$32=$I107,$H107,IF(Q$32&gt;((($J107-1)*$K107)+$I107),0,IF(ROUND((Q$32-$I107)/$K107,0)=ROUND((Q$32-$I107)/$K107,1),$H107,0))))</f>
        <v>400000</v>
      </c>
      <c r="R107" s="103">
        <f t="shared" si="40"/>
        <v>400000</v>
      </c>
      <c r="S107" s="103">
        <f t="shared" si="40"/>
        <v>400000</v>
      </c>
      <c r="T107" s="103">
        <f t="shared" si="40"/>
        <v>400000</v>
      </c>
      <c r="U107" s="103">
        <f t="shared" si="40"/>
        <v>400000</v>
      </c>
      <c r="V107" s="103">
        <f t="shared" si="40"/>
        <v>400000</v>
      </c>
      <c r="W107" s="103">
        <f t="shared" si="40"/>
        <v>400000</v>
      </c>
      <c r="X107" s="103">
        <f t="shared" si="40"/>
        <v>400000</v>
      </c>
      <c r="Y107" s="103">
        <f t="shared" si="40"/>
        <v>400000</v>
      </c>
      <c r="Z107" s="103">
        <f t="shared" si="40"/>
        <v>400000</v>
      </c>
      <c r="AA107" s="103">
        <f t="shared" si="40"/>
        <v>400000</v>
      </c>
      <c r="AB107" s="103">
        <f t="shared" si="40"/>
        <v>400000</v>
      </c>
      <c r="AC107" s="103">
        <f t="shared" si="40"/>
        <v>400000</v>
      </c>
      <c r="AD107" s="103">
        <f t="shared" si="40"/>
        <v>400000</v>
      </c>
      <c r="AE107" s="103">
        <f t="shared" si="40"/>
        <v>400000</v>
      </c>
      <c r="AF107" s="103">
        <f t="shared" si="40"/>
        <v>400000</v>
      </c>
      <c r="AG107" s="103">
        <f t="shared" si="40"/>
        <v>400000</v>
      </c>
      <c r="AH107" s="103">
        <f t="shared" si="40"/>
        <v>400000</v>
      </c>
      <c r="AI107" s="103">
        <f t="shared" si="40"/>
        <v>400000</v>
      </c>
      <c r="AJ107" s="103">
        <f t="shared" si="40"/>
        <v>400000</v>
      </c>
      <c r="AK107" s="103">
        <f t="shared" si="40"/>
        <v>400000</v>
      </c>
      <c r="AL107" s="103">
        <f t="shared" si="40"/>
        <v>400000</v>
      </c>
      <c r="AM107" s="103">
        <f t="shared" si="40"/>
        <v>400000</v>
      </c>
      <c r="AN107" s="103">
        <f t="shared" si="40"/>
        <v>400000</v>
      </c>
      <c r="AO107" s="103">
        <f t="shared" si="40"/>
        <v>400000</v>
      </c>
      <c r="AP107" s="103">
        <f t="shared" si="40"/>
        <v>400000</v>
      </c>
      <c r="AQ107" s="103">
        <f t="shared" si="40"/>
        <v>400000</v>
      </c>
      <c r="AR107" s="103">
        <f t="shared" si="40"/>
        <v>0</v>
      </c>
      <c r="AS107" s="104">
        <f t="shared" si="40"/>
        <v>0</v>
      </c>
      <c r="AT107" s="104">
        <f t="shared" si="40"/>
        <v>0</v>
      </c>
    </row>
    <row r="108" spans="1:46" x14ac:dyDescent="0.25">
      <c r="A108" s="105" t="s">
        <v>880</v>
      </c>
      <c r="B108" s="106" t="s">
        <v>883</v>
      </c>
      <c r="C108" s="107" t="s">
        <v>176</v>
      </c>
      <c r="D108" s="108">
        <v>1</v>
      </c>
      <c r="E108" s="109">
        <v>150000</v>
      </c>
      <c r="F108" s="110"/>
      <c r="G108" s="110"/>
      <c r="H108" s="241">
        <f t="shared" si="39"/>
        <v>150000</v>
      </c>
      <c r="I108" s="112">
        <v>1</v>
      </c>
      <c r="J108" s="142">
        <v>9</v>
      </c>
      <c r="K108" s="112">
        <v>3</v>
      </c>
      <c r="L108" s="250" t="s">
        <v>884</v>
      </c>
      <c r="M108" s="251"/>
      <c r="N108" s="252"/>
      <c r="P108" s="249"/>
      <c r="Q108" s="103">
        <f t="shared" ref="Q108:AT108" si="41">IF(Q$32&lt;$I108,0,IF(Q$32=$I108,$H108,IF(Q$32&gt;((($J108-1)*$K108)+$I108),0,IF(ROUND((Q$32-$I108)/$K108,0)=ROUND((Q$32-$I108)/$K108,1),$H108,0))))</f>
        <v>150000</v>
      </c>
      <c r="R108" s="103">
        <f t="shared" si="41"/>
        <v>0</v>
      </c>
      <c r="S108" s="103">
        <f t="shared" si="41"/>
        <v>0</v>
      </c>
      <c r="T108" s="103">
        <f t="shared" si="41"/>
        <v>150000</v>
      </c>
      <c r="U108" s="103">
        <f t="shared" si="41"/>
        <v>0</v>
      </c>
      <c r="V108" s="104">
        <f t="shared" si="41"/>
        <v>0</v>
      </c>
      <c r="W108" s="103">
        <f t="shared" si="41"/>
        <v>150000</v>
      </c>
      <c r="X108" s="104">
        <f t="shared" si="41"/>
        <v>0</v>
      </c>
      <c r="Y108" s="104">
        <f t="shared" si="41"/>
        <v>0</v>
      </c>
      <c r="Z108" s="103">
        <f t="shared" si="41"/>
        <v>150000</v>
      </c>
      <c r="AA108" s="104">
        <f t="shared" si="41"/>
        <v>0</v>
      </c>
      <c r="AB108" s="104">
        <f t="shared" si="41"/>
        <v>0</v>
      </c>
      <c r="AC108" s="103">
        <f t="shared" si="41"/>
        <v>150000</v>
      </c>
      <c r="AD108" s="104">
        <f t="shared" si="41"/>
        <v>0</v>
      </c>
      <c r="AE108" s="104">
        <f t="shared" si="41"/>
        <v>0</v>
      </c>
      <c r="AF108" s="103">
        <f t="shared" si="41"/>
        <v>150000</v>
      </c>
      <c r="AG108" s="104">
        <f t="shared" si="41"/>
        <v>0</v>
      </c>
      <c r="AH108" s="104">
        <f t="shared" si="41"/>
        <v>0</v>
      </c>
      <c r="AI108" s="103">
        <f t="shared" si="41"/>
        <v>150000</v>
      </c>
      <c r="AJ108" s="104">
        <f t="shared" si="41"/>
        <v>0</v>
      </c>
      <c r="AK108" s="104">
        <f t="shared" si="41"/>
        <v>0</v>
      </c>
      <c r="AL108" s="103">
        <f t="shared" si="41"/>
        <v>150000</v>
      </c>
      <c r="AM108" s="104">
        <f t="shared" si="41"/>
        <v>0</v>
      </c>
      <c r="AN108" s="104">
        <f t="shared" si="41"/>
        <v>0</v>
      </c>
      <c r="AO108" s="103">
        <f t="shared" si="41"/>
        <v>150000</v>
      </c>
      <c r="AP108" s="104">
        <f t="shared" si="41"/>
        <v>0</v>
      </c>
      <c r="AQ108" s="104">
        <f t="shared" si="41"/>
        <v>0</v>
      </c>
      <c r="AR108" s="103">
        <f t="shared" si="41"/>
        <v>0</v>
      </c>
      <c r="AS108" s="104">
        <f t="shared" si="41"/>
        <v>0</v>
      </c>
      <c r="AT108" s="104">
        <f t="shared" si="41"/>
        <v>0</v>
      </c>
    </row>
    <row r="109" spans="1:46" x14ac:dyDescent="0.25">
      <c r="A109" s="105" t="s">
        <v>139</v>
      </c>
      <c r="B109" s="106" t="s">
        <v>885</v>
      </c>
      <c r="C109" s="107" t="s">
        <v>304</v>
      </c>
      <c r="D109" s="108">
        <v>1</v>
      </c>
      <c r="E109" s="109">
        <v>74000</v>
      </c>
      <c r="F109" s="113"/>
      <c r="G109" s="113"/>
      <c r="H109" s="239">
        <f>(D109*E109)*1.2</f>
        <v>88800</v>
      </c>
      <c r="I109" s="112">
        <v>1</v>
      </c>
      <c r="J109" s="142">
        <v>27</v>
      </c>
      <c r="K109" s="112">
        <v>1</v>
      </c>
      <c r="L109" s="250" t="s">
        <v>886</v>
      </c>
      <c r="M109" s="251"/>
      <c r="N109" s="252"/>
      <c r="P109" s="249"/>
      <c r="Q109" s="103">
        <f t="shared" ref="Q109:AT109" si="42">IF(Q$32&lt;$I109,0,IF(Q$32=$I109,$H109,IF(Q$32&gt;((($J109-1)*$K109)+$I109),0,IF(ROUND((Q$32-$I109)/$K109,0)=ROUND((Q$32-$I109)/$K109,1),$H109,0))))</f>
        <v>88800</v>
      </c>
      <c r="R109" s="103">
        <f t="shared" si="42"/>
        <v>88800</v>
      </c>
      <c r="S109" s="103">
        <f t="shared" si="42"/>
        <v>88800</v>
      </c>
      <c r="T109" s="103">
        <f t="shared" si="42"/>
        <v>88800</v>
      </c>
      <c r="U109" s="103">
        <f t="shared" si="42"/>
        <v>88800</v>
      </c>
      <c r="V109" s="103">
        <f t="shared" si="42"/>
        <v>88800</v>
      </c>
      <c r="W109" s="103">
        <f t="shared" si="42"/>
        <v>88800</v>
      </c>
      <c r="X109" s="103">
        <f t="shared" si="42"/>
        <v>88800</v>
      </c>
      <c r="Y109" s="103">
        <f t="shared" si="42"/>
        <v>88800</v>
      </c>
      <c r="Z109" s="103">
        <f t="shared" si="42"/>
        <v>88800</v>
      </c>
      <c r="AA109" s="103">
        <f t="shared" si="42"/>
        <v>88800</v>
      </c>
      <c r="AB109" s="103">
        <f t="shared" si="42"/>
        <v>88800</v>
      </c>
      <c r="AC109" s="103">
        <f t="shared" si="42"/>
        <v>88800</v>
      </c>
      <c r="AD109" s="103">
        <f t="shared" si="42"/>
        <v>88800</v>
      </c>
      <c r="AE109" s="103">
        <f t="shared" si="42"/>
        <v>88800</v>
      </c>
      <c r="AF109" s="103">
        <f t="shared" si="42"/>
        <v>88800</v>
      </c>
      <c r="AG109" s="103">
        <f t="shared" si="42"/>
        <v>88800</v>
      </c>
      <c r="AH109" s="103">
        <f t="shared" si="42"/>
        <v>88800</v>
      </c>
      <c r="AI109" s="103">
        <f t="shared" si="42"/>
        <v>88800</v>
      </c>
      <c r="AJ109" s="103">
        <f t="shared" si="42"/>
        <v>88800</v>
      </c>
      <c r="AK109" s="103">
        <f t="shared" si="42"/>
        <v>88800</v>
      </c>
      <c r="AL109" s="103">
        <f t="shared" si="42"/>
        <v>88800</v>
      </c>
      <c r="AM109" s="103">
        <f t="shared" si="42"/>
        <v>88800</v>
      </c>
      <c r="AN109" s="103">
        <f t="shared" si="42"/>
        <v>88800</v>
      </c>
      <c r="AO109" s="103">
        <f t="shared" si="42"/>
        <v>88800</v>
      </c>
      <c r="AP109" s="103">
        <f t="shared" si="42"/>
        <v>88800</v>
      </c>
      <c r="AQ109" s="103">
        <f t="shared" si="42"/>
        <v>88800</v>
      </c>
      <c r="AR109" s="103">
        <f t="shared" si="42"/>
        <v>0</v>
      </c>
      <c r="AS109" s="104">
        <f t="shared" si="42"/>
        <v>0</v>
      </c>
      <c r="AT109" s="104">
        <f t="shared" si="42"/>
        <v>0</v>
      </c>
    </row>
    <row r="110" spans="1:46" ht="30" hidden="1" customHeight="1" x14ac:dyDescent="0.25">
      <c r="A110" s="105"/>
      <c r="B110" s="106"/>
      <c r="C110" s="107"/>
      <c r="D110" s="108"/>
      <c r="E110" s="114"/>
      <c r="F110" s="113"/>
      <c r="G110" s="113"/>
      <c r="H110" s="111"/>
      <c r="I110" s="112"/>
      <c r="J110" s="112"/>
      <c r="K110" s="112"/>
      <c r="L110" s="250"/>
      <c r="M110" s="251"/>
      <c r="N110" s="252"/>
      <c r="P110" s="249"/>
      <c r="Q110" s="104">
        <f t="shared" ref="Q110:AT110" si="43">IF(Q$32&lt;$I110,0,IF(Q$32=$I110,$H110,IF(Q$32&gt;((($J110-1)*$K110)+$I110),0,IF(ROUND((Q$32-$I110)/$K110,0)=ROUND((Q$32-$I110)/$K110,1),$H110,0))))</f>
        <v>0</v>
      </c>
      <c r="R110" s="104">
        <f t="shared" si="43"/>
        <v>0</v>
      </c>
      <c r="S110" s="104">
        <f t="shared" si="43"/>
        <v>0</v>
      </c>
      <c r="T110" s="104">
        <f t="shared" si="43"/>
        <v>0</v>
      </c>
      <c r="U110" s="104">
        <f t="shared" si="43"/>
        <v>0</v>
      </c>
      <c r="V110" s="104">
        <f t="shared" si="43"/>
        <v>0</v>
      </c>
      <c r="W110" s="104">
        <f t="shared" si="43"/>
        <v>0</v>
      </c>
      <c r="X110" s="104">
        <f t="shared" si="43"/>
        <v>0</v>
      </c>
      <c r="Y110" s="104">
        <f t="shared" si="43"/>
        <v>0</v>
      </c>
      <c r="Z110" s="104">
        <f t="shared" si="43"/>
        <v>0</v>
      </c>
      <c r="AA110" s="104">
        <f t="shared" si="43"/>
        <v>0</v>
      </c>
      <c r="AB110" s="104">
        <f t="shared" si="43"/>
        <v>0</v>
      </c>
      <c r="AC110" s="104">
        <f t="shared" si="43"/>
        <v>0</v>
      </c>
      <c r="AD110" s="104">
        <f t="shared" si="43"/>
        <v>0</v>
      </c>
      <c r="AE110" s="104">
        <f t="shared" si="43"/>
        <v>0</v>
      </c>
      <c r="AF110" s="104">
        <f t="shared" si="43"/>
        <v>0</v>
      </c>
      <c r="AG110" s="104">
        <f t="shared" si="43"/>
        <v>0</v>
      </c>
      <c r="AH110" s="104">
        <f t="shared" si="43"/>
        <v>0</v>
      </c>
      <c r="AI110" s="104">
        <f t="shared" si="43"/>
        <v>0</v>
      </c>
      <c r="AJ110" s="104">
        <f t="shared" si="43"/>
        <v>0</v>
      </c>
      <c r="AK110" s="104">
        <f t="shared" si="43"/>
        <v>0</v>
      </c>
      <c r="AL110" s="104">
        <f t="shared" si="43"/>
        <v>0</v>
      </c>
      <c r="AM110" s="104">
        <f t="shared" si="43"/>
        <v>0</v>
      </c>
      <c r="AN110" s="104">
        <f t="shared" si="43"/>
        <v>0</v>
      </c>
      <c r="AO110" s="104">
        <f t="shared" si="43"/>
        <v>0</v>
      </c>
      <c r="AP110" s="104">
        <f t="shared" si="43"/>
        <v>0</v>
      </c>
      <c r="AQ110" s="104">
        <f t="shared" si="43"/>
        <v>0</v>
      </c>
      <c r="AR110" s="104">
        <f t="shared" si="43"/>
        <v>0</v>
      </c>
      <c r="AS110" s="104">
        <f t="shared" si="43"/>
        <v>0</v>
      </c>
      <c r="AT110" s="104">
        <f t="shared" si="43"/>
        <v>0</v>
      </c>
    </row>
    <row r="111" spans="1:46" ht="30" hidden="1" customHeight="1" x14ac:dyDescent="0.25">
      <c r="A111" s="105"/>
      <c r="B111" s="106"/>
      <c r="C111" s="107"/>
      <c r="D111" s="108"/>
      <c r="E111" s="109"/>
      <c r="F111" s="113"/>
      <c r="G111" s="113"/>
      <c r="H111" s="111"/>
      <c r="I111" s="112"/>
      <c r="J111" s="112"/>
      <c r="K111" s="112"/>
      <c r="L111" s="250"/>
      <c r="M111" s="251"/>
      <c r="N111" s="252"/>
      <c r="P111" s="249"/>
      <c r="Q111" s="104">
        <f t="shared" ref="Q111:AT111" si="44">IF(Q$32&lt;$I111,0,IF(Q$32=$I111,$H111,IF(Q$32&gt;((($J111-1)*$K111)+$I111),0,IF(ROUND((Q$32-$I111)/$K111,0)=ROUND((Q$32-$I111)/$K111,1),$H111,0))))</f>
        <v>0</v>
      </c>
      <c r="R111" s="104">
        <f t="shared" si="44"/>
        <v>0</v>
      </c>
      <c r="S111" s="104">
        <f t="shared" si="44"/>
        <v>0</v>
      </c>
      <c r="T111" s="104">
        <f t="shared" si="44"/>
        <v>0</v>
      </c>
      <c r="U111" s="104">
        <f t="shared" si="44"/>
        <v>0</v>
      </c>
      <c r="V111" s="104">
        <f t="shared" si="44"/>
        <v>0</v>
      </c>
      <c r="W111" s="104">
        <f t="shared" si="44"/>
        <v>0</v>
      </c>
      <c r="X111" s="104">
        <f t="shared" si="44"/>
        <v>0</v>
      </c>
      <c r="Y111" s="104">
        <f t="shared" si="44"/>
        <v>0</v>
      </c>
      <c r="Z111" s="104">
        <f t="shared" si="44"/>
        <v>0</v>
      </c>
      <c r="AA111" s="104">
        <f t="shared" si="44"/>
        <v>0</v>
      </c>
      <c r="AB111" s="104">
        <f t="shared" si="44"/>
        <v>0</v>
      </c>
      <c r="AC111" s="104">
        <f t="shared" si="44"/>
        <v>0</v>
      </c>
      <c r="AD111" s="104">
        <f t="shared" si="44"/>
        <v>0</v>
      </c>
      <c r="AE111" s="104">
        <f t="shared" si="44"/>
        <v>0</v>
      </c>
      <c r="AF111" s="104">
        <f t="shared" si="44"/>
        <v>0</v>
      </c>
      <c r="AG111" s="104">
        <f t="shared" si="44"/>
        <v>0</v>
      </c>
      <c r="AH111" s="104">
        <f t="shared" si="44"/>
        <v>0</v>
      </c>
      <c r="AI111" s="104">
        <f t="shared" si="44"/>
        <v>0</v>
      </c>
      <c r="AJ111" s="104">
        <f t="shared" si="44"/>
        <v>0</v>
      </c>
      <c r="AK111" s="104">
        <f t="shared" si="44"/>
        <v>0</v>
      </c>
      <c r="AL111" s="104">
        <f t="shared" si="44"/>
        <v>0</v>
      </c>
      <c r="AM111" s="104">
        <f t="shared" si="44"/>
        <v>0</v>
      </c>
      <c r="AN111" s="104">
        <f t="shared" si="44"/>
        <v>0</v>
      </c>
      <c r="AO111" s="104">
        <f t="shared" si="44"/>
        <v>0</v>
      </c>
      <c r="AP111" s="104">
        <f t="shared" si="44"/>
        <v>0</v>
      </c>
      <c r="AQ111" s="104">
        <f t="shared" si="44"/>
        <v>0</v>
      </c>
      <c r="AR111" s="104">
        <f t="shared" si="44"/>
        <v>0</v>
      </c>
      <c r="AS111" s="104">
        <f t="shared" si="44"/>
        <v>0</v>
      </c>
      <c r="AT111" s="104">
        <f t="shared" si="44"/>
        <v>0</v>
      </c>
    </row>
    <row r="112" spans="1:46" ht="30" hidden="1" customHeight="1" x14ac:dyDescent="0.25">
      <c r="A112" s="105"/>
      <c r="B112" s="106"/>
      <c r="C112" s="107"/>
      <c r="D112" s="108"/>
      <c r="E112" s="114"/>
      <c r="F112" s="113"/>
      <c r="G112" s="113"/>
      <c r="H112" s="111"/>
      <c r="I112" s="112"/>
      <c r="J112" s="112"/>
      <c r="K112" s="112"/>
      <c r="L112" s="250"/>
      <c r="M112" s="251"/>
      <c r="N112" s="252"/>
      <c r="P112" s="249"/>
      <c r="Q112" s="104">
        <f t="shared" ref="Q112:AT112" si="45">IF(Q$32&lt;$I112,0,IF(Q$32=$I112,$H112,IF(Q$32&gt;((($J112-1)*$K112)+$I112),0,IF(ROUND((Q$32-$I112)/$K112,0)=ROUND((Q$32-$I112)/$K112,1),$H112,0))))</f>
        <v>0</v>
      </c>
      <c r="R112" s="104">
        <f t="shared" si="45"/>
        <v>0</v>
      </c>
      <c r="S112" s="104">
        <f t="shared" si="45"/>
        <v>0</v>
      </c>
      <c r="T112" s="104">
        <f t="shared" si="45"/>
        <v>0</v>
      </c>
      <c r="U112" s="104">
        <f t="shared" si="45"/>
        <v>0</v>
      </c>
      <c r="V112" s="104">
        <f t="shared" si="45"/>
        <v>0</v>
      </c>
      <c r="W112" s="104">
        <f t="shared" si="45"/>
        <v>0</v>
      </c>
      <c r="X112" s="104">
        <f t="shared" si="45"/>
        <v>0</v>
      </c>
      <c r="Y112" s="104">
        <f t="shared" si="45"/>
        <v>0</v>
      </c>
      <c r="Z112" s="104">
        <f t="shared" si="45"/>
        <v>0</v>
      </c>
      <c r="AA112" s="104">
        <f t="shared" si="45"/>
        <v>0</v>
      </c>
      <c r="AB112" s="104">
        <f t="shared" si="45"/>
        <v>0</v>
      </c>
      <c r="AC112" s="104">
        <f t="shared" si="45"/>
        <v>0</v>
      </c>
      <c r="AD112" s="104">
        <f t="shared" si="45"/>
        <v>0</v>
      </c>
      <c r="AE112" s="104">
        <f t="shared" si="45"/>
        <v>0</v>
      </c>
      <c r="AF112" s="104">
        <f t="shared" si="45"/>
        <v>0</v>
      </c>
      <c r="AG112" s="104">
        <f t="shared" si="45"/>
        <v>0</v>
      </c>
      <c r="AH112" s="104">
        <f t="shared" si="45"/>
        <v>0</v>
      </c>
      <c r="AI112" s="104">
        <f t="shared" si="45"/>
        <v>0</v>
      </c>
      <c r="AJ112" s="104">
        <f t="shared" si="45"/>
        <v>0</v>
      </c>
      <c r="AK112" s="104">
        <f t="shared" si="45"/>
        <v>0</v>
      </c>
      <c r="AL112" s="104">
        <f t="shared" si="45"/>
        <v>0</v>
      </c>
      <c r="AM112" s="104">
        <f t="shared" si="45"/>
        <v>0</v>
      </c>
      <c r="AN112" s="104">
        <f t="shared" si="45"/>
        <v>0</v>
      </c>
      <c r="AO112" s="104">
        <f t="shared" si="45"/>
        <v>0</v>
      </c>
      <c r="AP112" s="104">
        <f t="shared" si="45"/>
        <v>0</v>
      </c>
      <c r="AQ112" s="104">
        <f t="shared" si="45"/>
        <v>0</v>
      </c>
      <c r="AR112" s="104">
        <f t="shared" si="45"/>
        <v>0</v>
      </c>
      <c r="AS112" s="104">
        <f t="shared" si="45"/>
        <v>0</v>
      </c>
      <c r="AT112" s="104">
        <f t="shared" si="45"/>
        <v>0</v>
      </c>
    </row>
    <row r="113" spans="1:46" ht="30" hidden="1" customHeight="1" x14ac:dyDescent="0.25">
      <c r="A113" s="105"/>
      <c r="B113" s="106"/>
      <c r="C113" s="107"/>
      <c r="D113" s="108"/>
      <c r="E113" s="108"/>
      <c r="F113" s="113"/>
      <c r="G113" s="113"/>
      <c r="H113" s="111"/>
      <c r="I113" s="112"/>
      <c r="J113" s="112"/>
      <c r="K113" s="112"/>
      <c r="L113" s="250"/>
      <c r="M113" s="251"/>
      <c r="N113" s="252"/>
      <c r="P113" s="249"/>
      <c r="Q113" s="104">
        <f t="shared" ref="Q113:AT113" si="46">IF(Q$32&lt;$I113,0,IF(Q$32=$I113,$H113,IF(Q$32&gt;((($J113-1)*$K113)+$I113),0,IF(ROUND((Q$32-$I113)/$K113,0)=ROUND((Q$32-$I113)/$K113,1),$H113,0))))</f>
        <v>0</v>
      </c>
      <c r="R113" s="104">
        <f t="shared" si="46"/>
        <v>0</v>
      </c>
      <c r="S113" s="104">
        <f t="shared" si="46"/>
        <v>0</v>
      </c>
      <c r="T113" s="104">
        <f t="shared" si="46"/>
        <v>0</v>
      </c>
      <c r="U113" s="104">
        <f t="shared" si="46"/>
        <v>0</v>
      </c>
      <c r="V113" s="104">
        <f t="shared" si="46"/>
        <v>0</v>
      </c>
      <c r="W113" s="104">
        <f t="shared" si="46"/>
        <v>0</v>
      </c>
      <c r="X113" s="104">
        <f t="shared" si="46"/>
        <v>0</v>
      </c>
      <c r="Y113" s="104">
        <f t="shared" si="46"/>
        <v>0</v>
      </c>
      <c r="Z113" s="104">
        <f t="shared" si="46"/>
        <v>0</v>
      </c>
      <c r="AA113" s="104">
        <f t="shared" si="46"/>
        <v>0</v>
      </c>
      <c r="AB113" s="104">
        <f t="shared" si="46"/>
        <v>0</v>
      </c>
      <c r="AC113" s="104">
        <f t="shared" si="46"/>
        <v>0</v>
      </c>
      <c r="AD113" s="104">
        <f t="shared" si="46"/>
        <v>0</v>
      </c>
      <c r="AE113" s="104">
        <f t="shared" si="46"/>
        <v>0</v>
      </c>
      <c r="AF113" s="104">
        <f t="shared" si="46"/>
        <v>0</v>
      </c>
      <c r="AG113" s="104">
        <f t="shared" si="46"/>
        <v>0</v>
      </c>
      <c r="AH113" s="104">
        <f t="shared" si="46"/>
        <v>0</v>
      </c>
      <c r="AI113" s="104">
        <f t="shared" si="46"/>
        <v>0</v>
      </c>
      <c r="AJ113" s="104">
        <f t="shared" si="46"/>
        <v>0</v>
      </c>
      <c r="AK113" s="104">
        <f t="shared" si="46"/>
        <v>0</v>
      </c>
      <c r="AL113" s="104">
        <f t="shared" si="46"/>
        <v>0</v>
      </c>
      <c r="AM113" s="104">
        <f t="shared" si="46"/>
        <v>0</v>
      </c>
      <c r="AN113" s="104">
        <f t="shared" si="46"/>
        <v>0</v>
      </c>
      <c r="AO113" s="104">
        <f t="shared" si="46"/>
        <v>0</v>
      </c>
      <c r="AP113" s="104">
        <f t="shared" si="46"/>
        <v>0</v>
      </c>
      <c r="AQ113" s="104">
        <f t="shared" si="46"/>
        <v>0</v>
      </c>
      <c r="AR113" s="104">
        <f t="shared" si="46"/>
        <v>0</v>
      </c>
      <c r="AS113" s="104">
        <f t="shared" si="46"/>
        <v>0</v>
      </c>
      <c r="AT113" s="104">
        <f t="shared" si="46"/>
        <v>0</v>
      </c>
    </row>
    <row r="114" spans="1:46" ht="30" hidden="1" customHeight="1" x14ac:dyDescent="0.25">
      <c r="A114" s="115"/>
      <c r="B114" s="106"/>
      <c r="C114" s="107"/>
      <c r="D114" s="108"/>
      <c r="E114" s="108"/>
      <c r="F114" s="113"/>
      <c r="G114" s="113"/>
      <c r="H114" s="111"/>
      <c r="I114" s="112"/>
      <c r="J114" s="112"/>
      <c r="K114" s="112"/>
      <c r="L114" s="250"/>
      <c r="M114" s="251"/>
      <c r="N114" s="252"/>
      <c r="P114" s="249"/>
      <c r="Q114" s="104">
        <f t="shared" ref="Q114:AT114" si="47">IF(Q$32&lt;$I114,0,IF(Q$32=$I114,$H114,IF(Q$32&gt;((($J114-1)*$K114)+$I114),0,IF(ROUND((Q$32-$I114)/$K114,0)=ROUND((Q$32-$I114)/$K114,1),$H114,0))))</f>
        <v>0</v>
      </c>
      <c r="R114" s="104">
        <f t="shared" si="47"/>
        <v>0</v>
      </c>
      <c r="S114" s="104">
        <f t="shared" si="47"/>
        <v>0</v>
      </c>
      <c r="T114" s="104">
        <f t="shared" si="47"/>
        <v>0</v>
      </c>
      <c r="U114" s="104">
        <f t="shared" si="47"/>
        <v>0</v>
      </c>
      <c r="V114" s="104">
        <f t="shared" si="47"/>
        <v>0</v>
      </c>
      <c r="W114" s="104">
        <f t="shared" si="47"/>
        <v>0</v>
      </c>
      <c r="X114" s="104">
        <f t="shared" si="47"/>
        <v>0</v>
      </c>
      <c r="Y114" s="104">
        <f t="shared" si="47"/>
        <v>0</v>
      </c>
      <c r="Z114" s="104">
        <f t="shared" si="47"/>
        <v>0</v>
      </c>
      <c r="AA114" s="104">
        <f t="shared" si="47"/>
        <v>0</v>
      </c>
      <c r="AB114" s="104">
        <f t="shared" si="47"/>
        <v>0</v>
      </c>
      <c r="AC114" s="104">
        <f t="shared" si="47"/>
        <v>0</v>
      </c>
      <c r="AD114" s="104">
        <f t="shared" si="47"/>
        <v>0</v>
      </c>
      <c r="AE114" s="104">
        <f t="shared" si="47"/>
        <v>0</v>
      </c>
      <c r="AF114" s="104">
        <f t="shared" si="47"/>
        <v>0</v>
      </c>
      <c r="AG114" s="104">
        <f t="shared" si="47"/>
        <v>0</v>
      </c>
      <c r="AH114" s="104">
        <f t="shared" si="47"/>
        <v>0</v>
      </c>
      <c r="AI114" s="104">
        <f t="shared" si="47"/>
        <v>0</v>
      </c>
      <c r="AJ114" s="104">
        <f t="shared" si="47"/>
        <v>0</v>
      </c>
      <c r="AK114" s="104">
        <f t="shared" si="47"/>
        <v>0</v>
      </c>
      <c r="AL114" s="104">
        <f t="shared" si="47"/>
        <v>0</v>
      </c>
      <c r="AM114" s="104">
        <f t="shared" si="47"/>
        <v>0</v>
      </c>
      <c r="AN114" s="104">
        <f t="shared" si="47"/>
        <v>0</v>
      </c>
      <c r="AO114" s="104">
        <f t="shared" si="47"/>
        <v>0</v>
      </c>
      <c r="AP114" s="104">
        <f t="shared" si="47"/>
        <v>0</v>
      </c>
      <c r="AQ114" s="104">
        <f t="shared" si="47"/>
        <v>0</v>
      </c>
      <c r="AR114" s="104">
        <f t="shared" si="47"/>
        <v>0</v>
      </c>
      <c r="AS114" s="104">
        <f t="shared" si="47"/>
        <v>0</v>
      </c>
      <c r="AT114" s="104">
        <f t="shared" si="47"/>
        <v>0</v>
      </c>
    </row>
    <row r="115" spans="1:46" ht="30" hidden="1" customHeight="1" x14ac:dyDescent="0.25">
      <c r="A115" s="105"/>
      <c r="B115" s="106"/>
      <c r="C115" s="107"/>
      <c r="D115" s="108"/>
      <c r="E115" s="116"/>
      <c r="F115" s="113"/>
      <c r="G115" s="113"/>
      <c r="H115" s="111"/>
      <c r="I115" s="112"/>
      <c r="J115" s="112"/>
      <c r="K115" s="112"/>
      <c r="L115" s="250"/>
      <c r="M115" s="251"/>
      <c r="N115" s="252"/>
      <c r="P115" s="249"/>
      <c r="Q115" s="104">
        <f t="shared" ref="Q115:AT115" si="48">IF(Q$32&lt;$I115,0,IF(Q$32=$I115,$H115,IF(Q$32&gt;((($J115-1)*$K115)+$I115),0,IF(ROUND((Q$32-$I115)/$K115,0)=ROUND((Q$32-$I115)/$K115,1),$H115,0))))</f>
        <v>0</v>
      </c>
      <c r="R115" s="104">
        <f t="shared" si="48"/>
        <v>0</v>
      </c>
      <c r="S115" s="104">
        <f t="shared" si="48"/>
        <v>0</v>
      </c>
      <c r="T115" s="104">
        <f t="shared" si="48"/>
        <v>0</v>
      </c>
      <c r="U115" s="104">
        <f t="shared" si="48"/>
        <v>0</v>
      </c>
      <c r="V115" s="104">
        <f t="shared" si="48"/>
        <v>0</v>
      </c>
      <c r="W115" s="104">
        <f t="shared" si="48"/>
        <v>0</v>
      </c>
      <c r="X115" s="104">
        <f t="shared" si="48"/>
        <v>0</v>
      </c>
      <c r="Y115" s="104">
        <f t="shared" si="48"/>
        <v>0</v>
      </c>
      <c r="Z115" s="104">
        <f t="shared" si="48"/>
        <v>0</v>
      </c>
      <c r="AA115" s="104">
        <f t="shared" si="48"/>
        <v>0</v>
      </c>
      <c r="AB115" s="104">
        <f t="shared" si="48"/>
        <v>0</v>
      </c>
      <c r="AC115" s="104">
        <f t="shared" si="48"/>
        <v>0</v>
      </c>
      <c r="AD115" s="104">
        <f t="shared" si="48"/>
        <v>0</v>
      </c>
      <c r="AE115" s="104">
        <f t="shared" si="48"/>
        <v>0</v>
      </c>
      <c r="AF115" s="104">
        <f t="shared" si="48"/>
        <v>0</v>
      </c>
      <c r="AG115" s="104">
        <f t="shared" si="48"/>
        <v>0</v>
      </c>
      <c r="AH115" s="104">
        <f t="shared" si="48"/>
        <v>0</v>
      </c>
      <c r="AI115" s="104">
        <f t="shared" si="48"/>
        <v>0</v>
      </c>
      <c r="AJ115" s="104">
        <f t="shared" si="48"/>
        <v>0</v>
      </c>
      <c r="AK115" s="104">
        <f t="shared" si="48"/>
        <v>0</v>
      </c>
      <c r="AL115" s="104">
        <f t="shared" si="48"/>
        <v>0</v>
      </c>
      <c r="AM115" s="104">
        <f t="shared" si="48"/>
        <v>0</v>
      </c>
      <c r="AN115" s="104">
        <f t="shared" si="48"/>
        <v>0</v>
      </c>
      <c r="AO115" s="104">
        <f t="shared" si="48"/>
        <v>0</v>
      </c>
      <c r="AP115" s="104">
        <f t="shared" si="48"/>
        <v>0</v>
      </c>
      <c r="AQ115" s="104">
        <f t="shared" si="48"/>
        <v>0</v>
      </c>
      <c r="AR115" s="104">
        <f t="shared" si="48"/>
        <v>0</v>
      </c>
      <c r="AS115" s="104">
        <f t="shared" si="48"/>
        <v>0</v>
      </c>
      <c r="AT115" s="104">
        <f t="shared" si="48"/>
        <v>0</v>
      </c>
    </row>
    <row r="116" spans="1:46" ht="30" hidden="1" customHeight="1" x14ac:dyDescent="0.25">
      <c r="A116" s="105"/>
      <c r="B116" s="106"/>
      <c r="C116" s="107"/>
      <c r="D116" s="108"/>
      <c r="E116" s="108"/>
      <c r="F116" s="113"/>
      <c r="G116" s="113"/>
      <c r="H116" s="111"/>
      <c r="I116" s="112"/>
      <c r="J116" s="112"/>
      <c r="K116" s="112"/>
      <c r="L116" s="250"/>
      <c r="M116" s="251"/>
      <c r="N116" s="252"/>
      <c r="P116" s="249"/>
      <c r="Q116" s="104">
        <f t="shared" ref="Q116:AT116" si="49">IF(Q$32&lt;$I116,0,IF(Q$32=$I116,$H116,IF(Q$32&gt;((($J116-1)*$K116)+$I116),0,IF(ROUND((Q$32-$I116)/$K116,0)=ROUND((Q$32-$I116)/$K116,1),$H116,0))))</f>
        <v>0</v>
      </c>
      <c r="R116" s="104">
        <f t="shared" si="49"/>
        <v>0</v>
      </c>
      <c r="S116" s="104">
        <f t="shared" si="49"/>
        <v>0</v>
      </c>
      <c r="T116" s="104">
        <f t="shared" si="49"/>
        <v>0</v>
      </c>
      <c r="U116" s="104">
        <f t="shared" si="49"/>
        <v>0</v>
      </c>
      <c r="V116" s="104">
        <f t="shared" si="49"/>
        <v>0</v>
      </c>
      <c r="W116" s="104">
        <f t="shared" si="49"/>
        <v>0</v>
      </c>
      <c r="X116" s="104">
        <f t="shared" si="49"/>
        <v>0</v>
      </c>
      <c r="Y116" s="104">
        <f t="shared" si="49"/>
        <v>0</v>
      </c>
      <c r="Z116" s="104">
        <f t="shared" si="49"/>
        <v>0</v>
      </c>
      <c r="AA116" s="104">
        <f t="shared" si="49"/>
        <v>0</v>
      </c>
      <c r="AB116" s="104">
        <f t="shared" si="49"/>
        <v>0</v>
      </c>
      <c r="AC116" s="104">
        <f t="shared" si="49"/>
        <v>0</v>
      </c>
      <c r="AD116" s="104">
        <f t="shared" si="49"/>
        <v>0</v>
      </c>
      <c r="AE116" s="104">
        <f t="shared" si="49"/>
        <v>0</v>
      </c>
      <c r="AF116" s="104">
        <f t="shared" si="49"/>
        <v>0</v>
      </c>
      <c r="AG116" s="104">
        <f t="shared" si="49"/>
        <v>0</v>
      </c>
      <c r="AH116" s="104">
        <f t="shared" si="49"/>
        <v>0</v>
      </c>
      <c r="AI116" s="104">
        <f t="shared" si="49"/>
        <v>0</v>
      </c>
      <c r="AJ116" s="104">
        <f t="shared" si="49"/>
        <v>0</v>
      </c>
      <c r="AK116" s="104">
        <f t="shared" si="49"/>
        <v>0</v>
      </c>
      <c r="AL116" s="104">
        <f t="shared" si="49"/>
        <v>0</v>
      </c>
      <c r="AM116" s="104">
        <f t="shared" si="49"/>
        <v>0</v>
      </c>
      <c r="AN116" s="104">
        <f t="shared" si="49"/>
        <v>0</v>
      </c>
      <c r="AO116" s="104">
        <f t="shared" si="49"/>
        <v>0</v>
      </c>
      <c r="AP116" s="104">
        <f t="shared" si="49"/>
        <v>0</v>
      </c>
      <c r="AQ116" s="104">
        <f t="shared" si="49"/>
        <v>0</v>
      </c>
      <c r="AR116" s="104">
        <f t="shared" si="49"/>
        <v>0</v>
      </c>
      <c r="AS116" s="104">
        <f t="shared" si="49"/>
        <v>0</v>
      </c>
      <c r="AT116" s="104">
        <f t="shared" si="49"/>
        <v>0</v>
      </c>
    </row>
    <row r="117" spans="1:46" ht="30" hidden="1" customHeight="1" x14ac:dyDescent="0.25">
      <c r="A117" s="105"/>
      <c r="B117" s="106"/>
      <c r="C117" s="107"/>
      <c r="D117" s="108"/>
      <c r="E117" s="108"/>
      <c r="F117" s="113"/>
      <c r="G117" s="113"/>
      <c r="H117" s="111"/>
      <c r="I117" s="112"/>
      <c r="J117" s="112"/>
      <c r="K117" s="112"/>
      <c r="L117" s="250"/>
      <c r="M117" s="251"/>
      <c r="N117" s="252"/>
      <c r="P117" s="249"/>
      <c r="Q117" s="104">
        <f t="shared" ref="Q117:AT117" si="50">IF(Q$32&lt;$I117,0,IF(Q$32=$I117,$H117,IF(Q$32&gt;((($J117-1)*$K117)+$I117),0,IF(ROUND((Q$32-$I117)/$K117,0)=ROUND((Q$32-$I117)/$K117,1),$H117,0))))</f>
        <v>0</v>
      </c>
      <c r="R117" s="104">
        <f t="shared" si="50"/>
        <v>0</v>
      </c>
      <c r="S117" s="104">
        <f t="shared" si="50"/>
        <v>0</v>
      </c>
      <c r="T117" s="104">
        <f t="shared" si="50"/>
        <v>0</v>
      </c>
      <c r="U117" s="104">
        <f t="shared" si="50"/>
        <v>0</v>
      </c>
      <c r="V117" s="104">
        <f t="shared" si="50"/>
        <v>0</v>
      </c>
      <c r="W117" s="104">
        <f t="shared" si="50"/>
        <v>0</v>
      </c>
      <c r="X117" s="104">
        <f t="shared" si="50"/>
        <v>0</v>
      </c>
      <c r="Y117" s="104">
        <f t="shared" si="50"/>
        <v>0</v>
      </c>
      <c r="Z117" s="104">
        <f t="shared" si="50"/>
        <v>0</v>
      </c>
      <c r="AA117" s="104">
        <f t="shared" si="50"/>
        <v>0</v>
      </c>
      <c r="AB117" s="104">
        <f t="shared" si="50"/>
        <v>0</v>
      </c>
      <c r="AC117" s="104">
        <f t="shared" si="50"/>
        <v>0</v>
      </c>
      <c r="AD117" s="104">
        <f t="shared" si="50"/>
        <v>0</v>
      </c>
      <c r="AE117" s="104">
        <f t="shared" si="50"/>
        <v>0</v>
      </c>
      <c r="AF117" s="104">
        <f t="shared" si="50"/>
        <v>0</v>
      </c>
      <c r="AG117" s="104">
        <f t="shared" si="50"/>
        <v>0</v>
      </c>
      <c r="AH117" s="104">
        <f t="shared" si="50"/>
        <v>0</v>
      </c>
      <c r="AI117" s="104">
        <f t="shared" si="50"/>
        <v>0</v>
      </c>
      <c r="AJ117" s="104">
        <f t="shared" si="50"/>
        <v>0</v>
      </c>
      <c r="AK117" s="104">
        <f t="shared" si="50"/>
        <v>0</v>
      </c>
      <c r="AL117" s="104">
        <f t="shared" si="50"/>
        <v>0</v>
      </c>
      <c r="AM117" s="104">
        <f t="shared" si="50"/>
        <v>0</v>
      </c>
      <c r="AN117" s="104">
        <f t="shared" si="50"/>
        <v>0</v>
      </c>
      <c r="AO117" s="104">
        <f t="shared" si="50"/>
        <v>0</v>
      </c>
      <c r="AP117" s="104">
        <f t="shared" si="50"/>
        <v>0</v>
      </c>
      <c r="AQ117" s="104">
        <f t="shared" si="50"/>
        <v>0</v>
      </c>
      <c r="AR117" s="104">
        <f t="shared" si="50"/>
        <v>0</v>
      </c>
      <c r="AS117" s="104">
        <f t="shared" si="50"/>
        <v>0</v>
      </c>
      <c r="AT117" s="104">
        <f t="shared" si="50"/>
        <v>0</v>
      </c>
    </row>
    <row r="118" spans="1:46" ht="30" hidden="1" customHeight="1" x14ac:dyDescent="0.25">
      <c r="A118" s="105"/>
      <c r="B118" s="106"/>
      <c r="C118" s="107"/>
      <c r="D118" s="108"/>
      <c r="E118" s="108"/>
      <c r="F118" s="113"/>
      <c r="G118" s="113"/>
      <c r="H118" s="111"/>
      <c r="I118" s="112"/>
      <c r="J118" s="112"/>
      <c r="K118" s="112"/>
      <c r="L118" s="250"/>
      <c r="M118" s="251"/>
      <c r="N118" s="252"/>
      <c r="P118" s="249"/>
      <c r="Q118" s="104">
        <f t="shared" ref="Q118:AT118" si="51">IF(Q$32&lt;$I118,0,IF(Q$32=$I118,$H118,IF(Q$32&gt;((($J118-1)*$K118)+$I118),0,IF(ROUND((Q$32-$I118)/$K118,0)=ROUND((Q$32-$I118)/$K118,1),$H118,0))))</f>
        <v>0</v>
      </c>
      <c r="R118" s="104">
        <f t="shared" si="51"/>
        <v>0</v>
      </c>
      <c r="S118" s="104">
        <f t="shared" si="51"/>
        <v>0</v>
      </c>
      <c r="T118" s="104">
        <f t="shared" si="51"/>
        <v>0</v>
      </c>
      <c r="U118" s="104">
        <f t="shared" si="51"/>
        <v>0</v>
      </c>
      <c r="V118" s="104">
        <f t="shared" si="51"/>
        <v>0</v>
      </c>
      <c r="W118" s="104">
        <f t="shared" si="51"/>
        <v>0</v>
      </c>
      <c r="X118" s="104">
        <f t="shared" si="51"/>
        <v>0</v>
      </c>
      <c r="Y118" s="104">
        <f t="shared" si="51"/>
        <v>0</v>
      </c>
      <c r="Z118" s="104">
        <f t="shared" si="51"/>
        <v>0</v>
      </c>
      <c r="AA118" s="104">
        <f t="shared" si="51"/>
        <v>0</v>
      </c>
      <c r="AB118" s="104">
        <f t="shared" si="51"/>
        <v>0</v>
      </c>
      <c r="AC118" s="104">
        <f t="shared" si="51"/>
        <v>0</v>
      </c>
      <c r="AD118" s="104">
        <f t="shared" si="51"/>
        <v>0</v>
      </c>
      <c r="AE118" s="104">
        <f t="shared" si="51"/>
        <v>0</v>
      </c>
      <c r="AF118" s="104">
        <f t="shared" si="51"/>
        <v>0</v>
      </c>
      <c r="AG118" s="104">
        <f t="shared" si="51"/>
        <v>0</v>
      </c>
      <c r="AH118" s="104">
        <f t="shared" si="51"/>
        <v>0</v>
      </c>
      <c r="AI118" s="104">
        <f t="shared" si="51"/>
        <v>0</v>
      </c>
      <c r="AJ118" s="104">
        <f t="shared" si="51"/>
        <v>0</v>
      </c>
      <c r="AK118" s="104">
        <f t="shared" si="51"/>
        <v>0</v>
      </c>
      <c r="AL118" s="104">
        <f t="shared" si="51"/>
        <v>0</v>
      </c>
      <c r="AM118" s="104">
        <f t="shared" si="51"/>
        <v>0</v>
      </c>
      <c r="AN118" s="104">
        <f t="shared" si="51"/>
        <v>0</v>
      </c>
      <c r="AO118" s="104">
        <f t="shared" si="51"/>
        <v>0</v>
      </c>
      <c r="AP118" s="104">
        <f t="shared" si="51"/>
        <v>0</v>
      </c>
      <c r="AQ118" s="104">
        <f t="shared" si="51"/>
        <v>0</v>
      </c>
      <c r="AR118" s="104">
        <f t="shared" si="51"/>
        <v>0</v>
      </c>
      <c r="AS118" s="104">
        <f t="shared" si="51"/>
        <v>0</v>
      </c>
      <c r="AT118" s="104">
        <f t="shared" si="51"/>
        <v>0</v>
      </c>
    </row>
    <row r="119" spans="1:46" ht="30" hidden="1" customHeight="1" x14ac:dyDescent="0.25">
      <c r="A119" s="105"/>
      <c r="B119" s="106"/>
      <c r="C119" s="107"/>
      <c r="D119" s="108"/>
      <c r="E119" s="108"/>
      <c r="F119" s="113"/>
      <c r="G119" s="113"/>
      <c r="H119" s="111"/>
      <c r="I119" s="112"/>
      <c r="J119" s="112"/>
      <c r="K119" s="112"/>
      <c r="L119" s="250"/>
      <c r="M119" s="251"/>
      <c r="N119" s="252"/>
      <c r="P119" s="249"/>
      <c r="Q119" s="104">
        <f t="shared" ref="Q119:AT119" si="52">IF(Q$32&lt;$I119,0,IF(Q$32=$I119,$H119,IF(Q$32&gt;((($J119-1)*$K119)+$I119),0,IF(ROUND((Q$32-$I119)/$K119,0)=ROUND((Q$32-$I119)/$K119,1),$H119,0))))</f>
        <v>0</v>
      </c>
      <c r="R119" s="104">
        <f t="shared" si="52"/>
        <v>0</v>
      </c>
      <c r="S119" s="104">
        <f t="shared" si="52"/>
        <v>0</v>
      </c>
      <c r="T119" s="104">
        <f t="shared" si="52"/>
        <v>0</v>
      </c>
      <c r="U119" s="104">
        <f t="shared" si="52"/>
        <v>0</v>
      </c>
      <c r="V119" s="104">
        <f t="shared" si="52"/>
        <v>0</v>
      </c>
      <c r="W119" s="104">
        <f t="shared" si="52"/>
        <v>0</v>
      </c>
      <c r="X119" s="104">
        <f t="shared" si="52"/>
        <v>0</v>
      </c>
      <c r="Y119" s="104">
        <f t="shared" si="52"/>
        <v>0</v>
      </c>
      <c r="Z119" s="104">
        <f t="shared" si="52"/>
        <v>0</v>
      </c>
      <c r="AA119" s="104">
        <f t="shared" si="52"/>
        <v>0</v>
      </c>
      <c r="AB119" s="104">
        <f t="shared" si="52"/>
        <v>0</v>
      </c>
      <c r="AC119" s="104">
        <f t="shared" si="52"/>
        <v>0</v>
      </c>
      <c r="AD119" s="104">
        <f t="shared" si="52"/>
        <v>0</v>
      </c>
      <c r="AE119" s="104">
        <f t="shared" si="52"/>
        <v>0</v>
      </c>
      <c r="AF119" s="104">
        <f t="shared" si="52"/>
        <v>0</v>
      </c>
      <c r="AG119" s="104">
        <f t="shared" si="52"/>
        <v>0</v>
      </c>
      <c r="AH119" s="104">
        <f t="shared" si="52"/>
        <v>0</v>
      </c>
      <c r="AI119" s="104">
        <f t="shared" si="52"/>
        <v>0</v>
      </c>
      <c r="AJ119" s="104">
        <f t="shared" si="52"/>
        <v>0</v>
      </c>
      <c r="AK119" s="104">
        <f t="shared" si="52"/>
        <v>0</v>
      </c>
      <c r="AL119" s="104">
        <f t="shared" si="52"/>
        <v>0</v>
      </c>
      <c r="AM119" s="104">
        <f t="shared" si="52"/>
        <v>0</v>
      </c>
      <c r="AN119" s="104">
        <f t="shared" si="52"/>
        <v>0</v>
      </c>
      <c r="AO119" s="104">
        <f t="shared" si="52"/>
        <v>0</v>
      </c>
      <c r="AP119" s="104">
        <f t="shared" si="52"/>
        <v>0</v>
      </c>
      <c r="AQ119" s="104">
        <f t="shared" si="52"/>
        <v>0</v>
      </c>
      <c r="AR119" s="104">
        <f t="shared" si="52"/>
        <v>0</v>
      </c>
      <c r="AS119" s="104">
        <f t="shared" si="52"/>
        <v>0</v>
      </c>
      <c r="AT119" s="104">
        <f t="shared" si="52"/>
        <v>0</v>
      </c>
    </row>
    <row r="120" spans="1:46" ht="30" hidden="1" customHeight="1" x14ac:dyDescent="0.25">
      <c r="A120" s="105"/>
      <c r="B120" s="106"/>
      <c r="C120" s="107"/>
      <c r="D120" s="108"/>
      <c r="E120" s="109"/>
      <c r="F120" s="113"/>
      <c r="G120" s="113"/>
      <c r="H120" s="111"/>
      <c r="I120" s="112"/>
      <c r="J120" s="112"/>
      <c r="K120" s="112"/>
      <c r="L120" s="250"/>
      <c r="M120" s="251"/>
      <c r="N120" s="252"/>
      <c r="P120" s="249"/>
      <c r="Q120" s="104">
        <f t="shared" ref="Q120:AT120" si="53">IF(Q$32&lt;$I120,0,IF(Q$32=$I120,$H120,IF(Q$32&gt;((($J120-1)*$K120)+$I120),0,IF(ROUND((Q$32-$I120)/$K120,0)=ROUND((Q$32-$I120)/$K120,1),$H120,0))))</f>
        <v>0</v>
      </c>
      <c r="R120" s="104">
        <f t="shared" si="53"/>
        <v>0</v>
      </c>
      <c r="S120" s="104">
        <f t="shared" si="53"/>
        <v>0</v>
      </c>
      <c r="T120" s="104">
        <f t="shared" si="53"/>
        <v>0</v>
      </c>
      <c r="U120" s="104">
        <f t="shared" si="53"/>
        <v>0</v>
      </c>
      <c r="V120" s="104">
        <f t="shared" si="53"/>
        <v>0</v>
      </c>
      <c r="W120" s="104">
        <f t="shared" si="53"/>
        <v>0</v>
      </c>
      <c r="X120" s="104">
        <f t="shared" si="53"/>
        <v>0</v>
      </c>
      <c r="Y120" s="104">
        <f t="shared" si="53"/>
        <v>0</v>
      </c>
      <c r="Z120" s="104">
        <f t="shared" si="53"/>
        <v>0</v>
      </c>
      <c r="AA120" s="104">
        <f t="shared" si="53"/>
        <v>0</v>
      </c>
      <c r="AB120" s="104">
        <f t="shared" si="53"/>
        <v>0</v>
      </c>
      <c r="AC120" s="104">
        <f t="shared" si="53"/>
        <v>0</v>
      </c>
      <c r="AD120" s="104">
        <f t="shared" si="53"/>
        <v>0</v>
      </c>
      <c r="AE120" s="104">
        <f t="shared" si="53"/>
        <v>0</v>
      </c>
      <c r="AF120" s="104">
        <f t="shared" si="53"/>
        <v>0</v>
      </c>
      <c r="AG120" s="104">
        <f t="shared" si="53"/>
        <v>0</v>
      </c>
      <c r="AH120" s="104">
        <f t="shared" si="53"/>
        <v>0</v>
      </c>
      <c r="AI120" s="104">
        <f t="shared" si="53"/>
        <v>0</v>
      </c>
      <c r="AJ120" s="104">
        <f t="shared" si="53"/>
        <v>0</v>
      </c>
      <c r="AK120" s="104">
        <f t="shared" si="53"/>
        <v>0</v>
      </c>
      <c r="AL120" s="104">
        <f t="shared" si="53"/>
        <v>0</v>
      </c>
      <c r="AM120" s="104">
        <f t="shared" si="53"/>
        <v>0</v>
      </c>
      <c r="AN120" s="104">
        <f t="shared" si="53"/>
        <v>0</v>
      </c>
      <c r="AO120" s="104">
        <f t="shared" si="53"/>
        <v>0</v>
      </c>
      <c r="AP120" s="104">
        <f t="shared" si="53"/>
        <v>0</v>
      </c>
      <c r="AQ120" s="104">
        <f t="shared" si="53"/>
        <v>0</v>
      </c>
      <c r="AR120" s="104">
        <f t="shared" si="53"/>
        <v>0</v>
      </c>
      <c r="AS120" s="104">
        <f t="shared" si="53"/>
        <v>0</v>
      </c>
      <c r="AT120" s="104">
        <f t="shared" si="53"/>
        <v>0</v>
      </c>
    </row>
    <row r="121" spans="1:46" ht="30" hidden="1" customHeight="1" x14ac:dyDescent="0.25">
      <c r="A121" s="105"/>
      <c r="B121" s="106"/>
      <c r="C121" s="107"/>
      <c r="D121" s="108"/>
      <c r="E121" s="108"/>
      <c r="F121" s="113"/>
      <c r="G121" s="113"/>
      <c r="H121" s="111"/>
      <c r="I121" s="112"/>
      <c r="J121" s="112"/>
      <c r="K121" s="112"/>
      <c r="L121" s="250"/>
      <c r="M121" s="251"/>
      <c r="N121" s="252"/>
      <c r="P121" s="249"/>
      <c r="Q121" s="104">
        <f t="shared" ref="Q121:AT121" si="54">IF(Q$32&lt;$I121,0,IF(Q$32=$I121,$H121,IF(Q$32&gt;((($J121-1)*$K121)+$I121),0,IF(ROUND((Q$32-$I121)/$K121,0)=ROUND((Q$32-$I121)/$K121,1),$H121,0))))</f>
        <v>0</v>
      </c>
      <c r="R121" s="104">
        <f t="shared" si="54"/>
        <v>0</v>
      </c>
      <c r="S121" s="104">
        <f t="shared" si="54"/>
        <v>0</v>
      </c>
      <c r="T121" s="104">
        <f t="shared" si="54"/>
        <v>0</v>
      </c>
      <c r="U121" s="104">
        <f t="shared" si="54"/>
        <v>0</v>
      </c>
      <c r="V121" s="104">
        <f t="shared" si="54"/>
        <v>0</v>
      </c>
      <c r="W121" s="104">
        <f t="shared" si="54"/>
        <v>0</v>
      </c>
      <c r="X121" s="104">
        <f t="shared" si="54"/>
        <v>0</v>
      </c>
      <c r="Y121" s="104">
        <f t="shared" si="54"/>
        <v>0</v>
      </c>
      <c r="Z121" s="104">
        <f t="shared" si="54"/>
        <v>0</v>
      </c>
      <c r="AA121" s="104">
        <f t="shared" si="54"/>
        <v>0</v>
      </c>
      <c r="AB121" s="104">
        <f t="shared" si="54"/>
        <v>0</v>
      </c>
      <c r="AC121" s="104">
        <f t="shared" si="54"/>
        <v>0</v>
      </c>
      <c r="AD121" s="104">
        <f t="shared" si="54"/>
        <v>0</v>
      </c>
      <c r="AE121" s="104">
        <f t="shared" si="54"/>
        <v>0</v>
      </c>
      <c r="AF121" s="104">
        <f t="shared" si="54"/>
        <v>0</v>
      </c>
      <c r="AG121" s="104">
        <f t="shared" si="54"/>
        <v>0</v>
      </c>
      <c r="AH121" s="104">
        <f t="shared" si="54"/>
        <v>0</v>
      </c>
      <c r="AI121" s="104">
        <f t="shared" si="54"/>
        <v>0</v>
      </c>
      <c r="AJ121" s="104">
        <f t="shared" si="54"/>
        <v>0</v>
      </c>
      <c r="AK121" s="104">
        <f t="shared" si="54"/>
        <v>0</v>
      </c>
      <c r="AL121" s="104">
        <f t="shared" si="54"/>
        <v>0</v>
      </c>
      <c r="AM121" s="104">
        <f t="shared" si="54"/>
        <v>0</v>
      </c>
      <c r="AN121" s="104">
        <f t="shared" si="54"/>
        <v>0</v>
      </c>
      <c r="AO121" s="104">
        <f t="shared" si="54"/>
        <v>0</v>
      </c>
      <c r="AP121" s="104">
        <f t="shared" si="54"/>
        <v>0</v>
      </c>
      <c r="AQ121" s="104">
        <f t="shared" si="54"/>
        <v>0</v>
      </c>
      <c r="AR121" s="104">
        <f t="shared" si="54"/>
        <v>0</v>
      </c>
      <c r="AS121" s="104">
        <f t="shared" si="54"/>
        <v>0</v>
      </c>
      <c r="AT121" s="104">
        <f t="shared" si="54"/>
        <v>0</v>
      </c>
    </row>
    <row r="122" spans="1:46" ht="30" hidden="1" customHeight="1" x14ac:dyDescent="0.25">
      <c r="A122" s="117"/>
      <c r="B122" s="118"/>
      <c r="C122" s="119"/>
      <c r="D122" s="120"/>
      <c r="E122" s="120"/>
      <c r="F122" s="121"/>
      <c r="G122" s="121"/>
      <c r="H122" s="122"/>
      <c r="I122" s="123"/>
      <c r="J122" s="123"/>
      <c r="K122" s="123"/>
      <c r="L122" s="253"/>
      <c r="M122" s="254"/>
      <c r="N122" s="255"/>
      <c r="P122" s="249"/>
      <c r="Q122" s="104">
        <f t="shared" ref="Q122:AT122" si="55">IF(Q$32&lt;$I122,0,IF(Q$32=$I122,$H122,IF(Q$32&gt;((($J122-1)*$K122)+$I122),0,IF(ROUND((Q$32-$I122)/$K122,0)=ROUND((Q$32-$I122)/$K122,1),$H122,0))))</f>
        <v>0</v>
      </c>
      <c r="R122" s="104">
        <f t="shared" si="55"/>
        <v>0</v>
      </c>
      <c r="S122" s="104">
        <f t="shared" si="55"/>
        <v>0</v>
      </c>
      <c r="T122" s="104">
        <f t="shared" si="55"/>
        <v>0</v>
      </c>
      <c r="U122" s="104">
        <f t="shared" si="55"/>
        <v>0</v>
      </c>
      <c r="V122" s="104">
        <f t="shared" si="55"/>
        <v>0</v>
      </c>
      <c r="W122" s="104">
        <f t="shared" si="55"/>
        <v>0</v>
      </c>
      <c r="X122" s="104">
        <f t="shared" si="55"/>
        <v>0</v>
      </c>
      <c r="Y122" s="104">
        <f t="shared" si="55"/>
        <v>0</v>
      </c>
      <c r="Z122" s="104">
        <f t="shared" si="55"/>
        <v>0</v>
      </c>
      <c r="AA122" s="104">
        <f t="shared" si="55"/>
        <v>0</v>
      </c>
      <c r="AB122" s="104">
        <f t="shared" si="55"/>
        <v>0</v>
      </c>
      <c r="AC122" s="104">
        <f t="shared" si="55"/>
        <v>0</v>
      </c>
      <c r="AD122" s="104">
        <f t="shared" si="55"/>
        <v>0</v>
      </c>
      <c r="AE122" s="104">
        <f t="shared" si="55"/>
        <v>0</v>
      </c>
      <c r="AF122" s="104">
        <f t="shared" si="55"/>
        <v>0</v>
      </c>
      <c r="AG122" s="104">
        <f t="shared" si="55"/>
        <v>0</v>
      </c>
      <c r="AH122" s="104">
        <f t="shared" si="55"/>
        <v>0</v>
      </c>
      <c r="AI122" s="104">
        <f t="shared" si="55"/>
        <v>0</v>
      </c>
      <c r="AJ122" s="104">
        <f t="shared" si="55"/>
        <v>0</v>
      </c>
      <c r="AK122" s="104">
        <f t="shared" si="55"/>
        <v>0</v>
      </c>
      <c r="AL122" s="104">
        <f t="shared" si="55"/>
        <v>0</v>
      </c>
      <c r="AM122" s="104">
        <f t="shared" si="55"/>
        <v>0</v>
      </c>
      <c r="AN122" s="104">
        <f t="shared" si="55"/>
        <v>0</v>
      </c>
      <c r="AO122" s="104">
        <f t="shared" si="55"/>
        <v>0</v>
      </c>
      <c r="AP122" s="104">
        <f t="shared" si="55"/>
        <v>0</v>
      </c>
      <c r="AQ122" s="104">
        <f t="shared" si="55"/>
        <v>0</v>
      </c>
      <c r="AR122" s="104">
        <f t="shared" si="55"/>
        <v>0</v>
      </c>
      <c r="AS122" s="104">
        <f t="shared" si="55"/>
        <v>0</v>
      </c>
      <c r="AT122" s="104">
        <f t="shared" si="55"/>
        <v>0</v>
      </c>
    </row>
    <row r="123" spans="1:46" ht="30" customHeight="1" x14ac:dyDescent="0.25">
      <c r="P123" s="124" t="s">
        <v>53</v>
      </c>
      <c r="Q123" s="103">
        <f t="shared" ref="Q123:AT123" si="56">SUM(Q107:Q122)</f>
        <v>638800</v>
      </c>
      <c r="R123" s="103">
        <f t="shared" si="56"/>
        <v>488800</v>
      </c>
      <c r="S123" s="103">
        <f t="shared" si="56"/>
        <v>488800</v>
      </c>
      <c r="T123" s="103">
        <f t="shared" si="56"/>
        <v>638800</v>
      </c>
      <c r="U123" s="103">
        <f t="shared" si="56"/>
        <v>488800</v>
      </c>
      <c r="V123" s="103">
        <f t="shared" si="56"/>
        <v>488800</v>
      </c>
      <c r="W123" s="103">
        <f t="shared" si="56"/>
        <v>638800</v>
      </c>
      <c r="X123" s="103">
        <f t="shared" si="56"/>
        <v>488800</v>
      </c>
      <c r="Y123" s="103">
        <f t="shared" si="56"/>
        <v>488800</v>
      </c>
      <c r="Z123" s="103">
        <f t="shared" si="56"/>
        <v>638800</v>
      </c>
      <c r="AA123" s="103">
        <f t="shared" si="56"/>
        <v>488800</v>
      </c>
      <c r="AB123" s="103">
        <f t="shared" si="56"/>
        <v>488800</v>
      </c>
      <c r="AC123" s="103">
        <f t="shared" si="56"/>
        <v>638800</v>
      </c>
      <c r="AD123" s="103">
        <f t="shared" si="56"/>
        <v>488800</v>
      </c>
      <c r="AE123" s="103">
        <f t="shared" si="56"/>
        <v>488800</v>
      </c>
      <c r="AF123" s="103">
        <f t="shared" si="56"/>
        <v>638800</v>
      </c>
      <c r="AG123" s="103">
        <f t="shared" si="56"/>
        <v>488800</v>
      </c>
      <c r="AH123" s="103">
        <f t="shared" si="56"/>
        <v>488800</v>
      </c>
      <c r="AI123" s="103">
        <f t="shared" si="56"/>
        <v>638800</v>
      </c>
      <c r="AJ123" s="103">
        <f t="shared" si="56"/>
        <v>488800</v>
      </c>
      <c r="AK123" s="103">
        <f t="shared" si="56"/>
        <v>488800</v>
      </c>
      <c r="AL123" s="103">
        <f t="shared" si="56"/>
        <v>638800</v>
      </c>
      <c r="AM123" s="103">
        <f t="shared" si="56"/>
        <v>488800</v>
      </c>
      <c r="AN123" s="103">
        <f t="shared" si="56"/>
        <v>488800</v>
      </c>
      <c r="AO123" s="103">
        <f t="shared" si="56"/>
        <v>638800</v>
      </c>
      <c r="AP123" s="103">
        <f t="shared" si="56"/>
        <v>488800</v>
      </c>
      <c r="AQ123" s="103">
        <f t="shared" si="56"/>
        <v>488800</v>
      </c>
      <c r="AR123" s="103">
        <f t="shared" si="56"/>
        <v>0</v>
      </c>
      <c r="AS123" s="104">
        <f t="shared" si="56"/>
        <v>0</v>
      </c>
      <c r="AT123" s="104">
        <f t="shared" si="56"/>
        <v>0</v>
      </c>
    </row>
    <row r="124" spans="1:46" ht="14.25" customHeight="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row>
    <row r="125" spans="1:46" ht="15" customHeight="1" x14ac:dyDescent="0.25">
      <c r="A125" s="269" t="s">
        <v>27</v>
      </c>
      <c r="B125" s="268"/>
      <c r="C125" s="268"/>
      <c r="D125" s="268"/>
      <c r="E125" s="268"/>
      <c r="F125" s="268"/>
      <c r="G125" s="268"/>
      <c r="H125" s="268"/>
      <c r="I125" s="268"/>
      <c r="J125" s="268"/>
      <c r="K125" s="268"/>
      <c r="L125" s="28"/>
      <c r="M125" s="29"/>
      <c r="N125" s="29"/>
      <c r="O125" s="29"/>
      <c r="P125" s="30"/>
      <c r="Q125" s="30"/>
      <c r="R125" s="30"/>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row>
    <row r="126" spans="1:46" ht="15" customHeight="1" x14ac:dyDescent="0.25">
      <c r="A126" s="32"/>
      <c r="B126" s="33"/>
      <c r="C126" s="33"/>
      <c r="D126" s="33"/>
      <c r="E126" s="33"/>
      <c r="F126" s="33"/>
      <c r="G126" s="34"/>
      <c r="H126" s="33"/>
      <c r="I126" s="33"/>
      <c r="J126" s="33"/>
      <c r="K126" s="33"/>
      <c r="L126" s="33"/>
      <c r="M126" s="33"/>
      <c r="N126" s="33"/>
      <c r="O126" s="33"/>
      <c r="P126" s="35"/>
      <c r="Q126" s="35"/>
      <c r="R126" s="35"/>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row>
    <row r="127" spans="1:46" ht="15" customHeight="1" x14ac:dyDescent="0.25">
      <c r="A127" s="37"/>
      <c r="B127" s="38"/>
      <c r="C127" s="38"/>
      <c r="D127" s="38"/>
      <c r="E127" s="38"/>
      <c r="F127" s="38"/>
      <c r="G127" s="39"/>
      <c r="H127" s="38"/>
      <c r="I127" s="38"/>
      <c r="J127" s="40"/>
      <c r="K127" s="10"/>
      <c r="L127" s="10"/>
      <c r="M127" s="10"/>
      <c r="N127" s="10"/>
      <c r="O127" s="10"/>
      <c r="P127" s="6"/>
      <c r="Q127" s="6"/>
      <c r="R127" s="6"/>
    </row>
    <row r="128" spans="1:46" ht="15" customHeight="1" x14ac:dyDescent="0.25">
      <c r="A128" s="7" t="s">
        <v>28</v>
      </c>
      <c r="B128" s="139"/>
      <c r="C128" s="42"/>
      <c r="D128" s="42"/>
      <c r="E128" s="42"/>
      <c r="F128" s="42"/>
      <c r="G128" s="43"/>
      <c r="H128" s="42"/>
      <c r="I128" s="42"/>
      <c r="J128" s="9"/>
      <c r="K128" s="10"/>
      <c r="L128" s="10"/>
      <c r="M128" s="10"/>
      <c r="N128" s="10"/>
      <c r="O128" s="10"/>
      <c r="P128" s="6"/>
      <c r="Q128" s="6"/>
      <c r="R128" s="6"/>
    </row>
    <row r="129" spans="1:46" ht="14.25" customHeight="1" x14ac:dyDescent="0.25">
      <c r="A129" s="7" t="s">
        <v>30</v>
      </c>
      <c r="B129" s="139"/>
      <c r="C129" s="45"/>
      <c r="D129" s="45"/>
      <c r="E129" s="45"/>
      <c r="F129" s="46"/>
      <c r="G129" s="45"/>
      <c r="H129" s="46"/>
      <c r="I129" s="45"/>
      <c r="J129" s="47"/>
      <c r="K129" s="48"/>
    </row>
    <row r="130" spans="1:46" ht="14.25" customHeight="1" x14ac:dyDescent="0.25">
      <c r="A130" s="7"/>
      <c r="B130" s="46"/>
      <c r="C130" s="46"/>
      <c r="D130" s="45"/>
      <c r="E130" s="46"/>
      <c r="F130" s="46"/>
      <c r="G130" s="46"/>
      <c r="H130" s="46"/>
      <c r="I130" s="46"/>
      <c r="J130" s="49"/>
      <c r="K130" s="50"/>
    </row>
    <row r="131" spans="1:46" x14ac:dyDescent="0.25">
      <c r="A131" s="51" t="s">
        <v>32</v>
      </c>
      <c r="B131" s="270" t="s">
        <v>887</v>
      </c>
      <c r="C131" s="251"/>
      <c r="D131" s="251"/>
      <c r="E131" s="251"/>
      <c r="F131" s="251"/>
      <c r="G131" s="251"/>
      <c r="H131" s="251"/>
      <c r="I131" s="257"/>
      <c r="J131" s="52"/>
      <c r="L131" s="271" t="s">
        <v>33</v>
      </c>
      <c r="M131" s="272"/>
    </row>
    <row r="132" spans="1:46" ht="15.75" customHeight="1" x14ac:dyDescent="0.25">
      <c r="A132" s="53" t="s">
        <v>34</v>
      </c>
      <c r="B132" s="273" t="s">
        <v>888</v>
      </c>
      <c r="C132" s="274"/>
      <c r="D132" s="274"/>
      <c r="E132" s="274"/>
      <c r="F132" s="274"/>
      <c r="G132" s="274"/>
      <c r="H132" s="274"/>
      <c r="I132" s="274"/>
      <c r="J132" s="52"/>
      <c r="L132" s="54" t="s">
        <v>25</v>
      </c>
      <c r="M132" s="55" t="s">
        <v>26</v>
      </c>
    </row>
    <row r="133" spans="1:46" x14ac:dyDescent="0.25">
      <c r="A133" s="53" t="s">
        <v>35</v>
      </c>
      <c r="B133" s="277" t="s">
        <v>312</v>
      </c>
      <c r="C133" s="268"/>
      <c r="D133" s="268"/>
      <c r="E133" s="268"/>
      <c r="F133" s="268"/>
      <c r="G133" s="268"/>
      <c r="H133" s="268"/>
      <c r="I133" s="268"/>
      <c r="J133" s="52"/>
      <c r="L133" s="56">
        <f>$L$10</f>
        <v>0</v>
      </c>
      <c r="M133" s="57">
        <f t="array" ref="M133">NPV(L133,Q160:AT160)</f>
        <v>4234600</v>
      </c>
      <c r="O133" s="58"/>
    </row>
    <row r="134" spans="1:46" ht="15.75" customHeight="1" x14ac:dyDescent="0.25">
      <c r="A134" s="53" t="s">
        <v>36</v>
      </c>
      <c r="B134" s="277" t="s">
        <v>889</v>
      </c>
      <c r="C134" s="268"/>
      <c r="D134" s="268"/>
      <c r="E134" s="268"/>
      <c r="F134" s="268"/>
      <c r="G134" s="268"/>
      <c r="H134" s="268"/>
      <c r="I134" s="268"/>
      <c r="J134" s="52"/>
      <c r="L134" s="56">
        <f>$L$11</f>
        <v>0.03</v>
      </c>
      <c r="M134" s="57">
        <f t="array" ref="M134">NPV(L134,Q160:AT160)</f>
        <v>2874371.9150472344</v>
      </c>
    </row>
    <row r="135" spans="1:46" ht="14.25" customHeight="1" x14ac:dyDescent="0.25">
      <c r="A135" s="59"/>
      <c r="B135" s="60"/>
      <c r="C135" s="60"/>
      <c r="D135" s="60"/>
      <c r="E135" s="60"/>
      <c r="F135" s="61"/>
      <c r="G135" s="62"/>
      <c r="H135" s="63"/>
      <c r="I135" s="63"/>
      <c r="J135" s="64"/>
      <c r="L135" s="65">
        <f>$L$12</f>
        <v>7.0000000000000007E-2</v>
      </c>
      <c r="M135" s="66">
        <f t="array" ref="M135">NPV(L135,Q160:AT160)</f>
        <v>1880507.3071654195</v>
      </c>
    </row>
    <row r="136" spans="1:46" ht="14.25" customHeight="1" x14ac:dyDescent="0.25">
      <c r="A136" s="67"/>
      <c r="B136" s="48"/>
      <c r="C136" s="48"/>
      <c r="D136" s="48"/>
      <c r="E136" s="48"/>
      <c r="F136" s="50"/>
      <c r="G136" s="68"/>
    </row>
    <row r="137" spans="1:46" ht="14.25" customHeight="1" x14ac:dyDescent="0.25">
      <c r="A137" s="67"/>
      <c r="B137" s="48"/>
      <c r="C137" s="48"/>
      <c r="D137" s="48"/>
      <c r="E137" s="48"/>
      <c r="F137" s="50"/>
      <c r="G137" s="68"/>
      <c r="H137" s="69"/>
      <c r="I137" s="70"/>
      <c r="J137" s="71"/>
      <c r="K137" s="71"/>
    </row>
    <row r="138" spans="1:46" ht="15.75" customHeight="1" x14ac:dyDescent="0.25">
      <c r="A138" s="72" t="s">
        <v>37</v>
      </c>
      <c r="B138" s="73">
        <v>0.9</v>
      </c>
      <c r="C138" s="74" t="s">
        <v>890</v>
      </c>
      <c r="D138" s="74"/>
      <c r="E138" s="74"/>
      <c r="F138" s="75"/>
      <c r="H138" s="69"/>
      <c r="I138" s="70"/>
      <c r="J138" s="71"/>
      <c r="K138" s="71"/>
    </row>
    <row r="139" spans="1:46" ht="15" customHeight="1" x14ac:dyDescent="0.25">
      <c r="A139" s="76" t="s">
        <v>39</v>
      </c>
      <c r="B139" s="77">
        <v>0.8</v>
      </c>
      <c r="C139" s="44" t="s">
        <v>891</v>
      </c>
      <c r="D139" s="44"/>
      <c r="E139" s="44"/>
      <c r="F139" s="78"/>
      <c r="H139" s="69"/>
      <c r="I139" s="79"/>
      <c r="J139" s="58"/>
      <c r="K139" s="58"/>
      <c r="L139" s="80"/>
      <c r="M139" s="80"/>
      <c r="N139" s="80"/>
      <c r="O139" s="80"/>
    </row>
    <row r="140" spans="1:46" ht="14.25" customHeight="1" x14ac:dyDescent="0.25">
      <c r="A140" s="81" t="s">
        <v>41</v>
      </c>
      <c r="B140" s="82">
        <f>B138*B139</f>
        <v>0.72000000000000008</v>
      </c>
      <c r="C140" s="83"/>
      <c r="D140" s="84"/>
      <c r="E140" s="84"/>
      <c r="F140" s="64"/>
      <c r="H140" s="69"/>
      <c r="I140" s="85"/>
      <c r="J140" s="86"/>
      <c r="K140" s="86"/>
    </row>
    <row r="141" spans="1:46" ht="14.25" customHeight="1" x14ac:dyDescent="0.25">
      <c r="H141" s="69"/>
      <c r="I141" s="85"/>
      <c r="J141" s="86"/>
      <c r="K141" s="86"/>
      <c r="L141" s="87"/>
      <c r="P141" s="88" t="s">
        <v>42</v>
      </c>
    </row>
    <row r="142" spans="1:46" ht="14.25" customHeight="1" x14ac:dyDescent="0.25">
      <c r="C142" s="33"/>
      <c r="D142" s="89"/>
      <c r="E142" s="89"/>
      <c r="L142" s="87"/>
      <c r="P142" s="88"/>
      <c r="Q142" s="267" t="s">
        <v>43</v>
      </c>
      <c r="R142" s="268"/>
      <c r="S142" s="268"/>
      <c r="T142" s="268"/>
      <c r="U142" s="268"/>
      <c r="V142" s="268"/>
      <c r="W142" s="268"/>
      <c r="X142" s="268"/>
      <c r="Y142" s="268"/>
      <c r="Z142" s="268"/>
      <c r="AA142" s="268"/>
      <c r="AB142" s="268"/>
      <c r="AC142" s="268"/>
      <c r="AD142" s="268"/>
      <c r="AE142" s="268"/>
      <c r="AF142" s="268"/>
      <c r="AG142" s="268"/>
      <c r="AH142" s="268"/>
      <c r="AI142" s="268"/>
      <c r="AJ142" s="268"/>
      <c r="AK142" s="268"/>
      <c r="AL142" s="268"/>
      <c r="AM142" s="268"/>
      <c r="AN142" s="268"/>
      <c r="AO142" s="268"/>
      <c r="AP142" s="268"/>
      <c r="AQ142" s="268"/>
      <c r="AR142" s="268"/>
      <c r="AS142" s="268"/>
      <c r="AT142" s="268"/>
    </row>
    <row r="143" spans="1:46" ht="14.25" customHeight="1" x14ac:dyDescent="0.25">
      <c r="A143" s="90" t="s">
        <v>44</v>
      </c>
      <c r="B143" s="91" t="s">
        <v>45</v>
      </c>
      <c r="C143" s="91" t="s">
        <v>16</v>
      </c>
      <c r="D143" s="92" t="s">
        <v>17</v>
      </c>
      <c r="E143" s="92" t="s">
        <v>46</v>
      </c>
      <c r="F143" s="91" t="s">
        <v>47</v>
      </c>
      <c r="G143" s="91" t="s">
        <v>48</v>
      </c>
      <c r="H143" s="93" t="s">
        <v>18</v>
      </c>
      <c r="I143" s="92" t="s">
        <v>19</v>
      </c>
      <c r="J143" s="92" t="s">
        <v>49</v>
      </c>
      <c r="K143" s="92" t="s">
        <v>50</v>
      </c>
      <c r="L143" s="259" t="s">
        <v>20</v>
      </c>
      <c r="M143" s="260"/>
      <c r="N143" s="261"/>
      <c r="Q143" s="94">
        <v>1</v>
      </c>
      <c r="R143" s="94">
        <v>2</v>
      </c>
      <c r="S143" s="94">
        <v>3</v>
      </c>
      <c r="T143" s="94">
        <v>4</v>
      </c>
      <c r="U143" s="94">
        <v>5</v>
      </c>
      <c r="V143" s="94">
        <v>6</v>
      </c>
      <c r="W143" s="94">
        <v>7</v>
      </c>
      <c r="X143" s="94">
        <v>8</v>
      </c>
      <c r="Y143" s="94">
        <v>9</v>
      </c>
      <c r="Z143" s="94">
        <v>10</v>
      </c>
      <c r="AA143" s="94">
        <v>11</v>
      </c>
      <c r="AB143" s="94">
        <v>12</v>
      </c>
      <c r="AC143" s="94">
        <v>13</v>
      </c>
      <c r="AD143" s="94">
        <v>14</v>
      </c>
      <c r="AE143" s="94">
        <v>15</v>
      </c>
      <c r="AF143" s="94">
        <v>16</v>
      </c>
      <c r="AG143" s="94">
        <v>17</v>
      </c>
      <c r="AH143" s="94">
        <v>18</v>
      </c>
      <c r="AI143" s="94">
        <v>19</v>
      </c>
      <c r="AJ143" s="94">
        <v>20</v>
      </c>
      <c r="AK143" s="94">
        <v>21</v>
      </c>
      <c r="AL143" s="94">
        <v>22</v>
      </c>
      <c r="AM143" s="94">
        <v>23</v>
      </c>
      <c r="AN143" s="94">
        <v>24</v>
      </c>
      <c r="AO143" s="94">
        <v>25</v>
      </c>
      <c r="AP143" s="94">
        <v>26</v>
      </c>
      <c r="AQ143" s="94">
        <v>27</v>
      </c>
      <c r="AR143" s="94">
        <v>28</v>
      </c>
      <c r="AS143" s="94">
        <v>29</v>
      </c>
      <c r="AT143" s="94">
        <v>30</v>
      </c>
    </row>
    <row r="144" spans="1:46" x14ac:dyDescent="0.25">
      <c r="A144" s="95" t="s">
        <v>0</v>
      </c>
      <c r="B144" s="96" t="s">
        <v>892</v>
      </c>
      <c r="C144" s="97" t="s">
        <v>141</v>
      </c>
      <c r="D144" s="98">
        <v>1</v>
      </c>
      <c r="E144" s="99">
        <v>90000</v>
      </c>
      <c r="F144" s="100"/>
      <c r="G144" s="100"/>
      <c r="H144" s="239">
        <f t="shared" ref="H144:H145" si="57">(D144*E144)*1.2</f>
        <v>108000</v>
      </c>
      <c r="I144" s="102">
        <v>1</v>
      </c>
      <c r="J144" s="102">
        <v>1</v>
      </c>
      <c r="K144" s="102">
        <v>1</v>
      </c>
      <c r="L144" s="286" t="s">
        <v>893</v>
      </c>
      <c r="M144" s="263"/>
      <c r="N144" s="258"/>
      <c r="P144" s="248" t="s">
        <v>51</v>
      </c>
      <c r="Q144" s="103">
        <f t="shared" ref="Q144:AT144" si="58">IF(Q$32&lt;$I144,0,IF(Q$32=$I144,$H144,IF(Q$32&gt;((($J144-1)*$K144)+$I144),0,IF(ROUND((Q$32-$I144)/$K144,0)=ROUND((Q$32-$I144)/$K144,1),$H144,0))))</f>
        <v>108000</v>
      </c>
      <c r="R144" s="103">
        <f t="shared" si="58"/>
        <v>0</v>
      </c>
      <c r="S144" s="103">
        <f t="shared" si="58"/>
        <v>0</v>
      </c>
      <c r="T144" s="103">
        <f t="shared" si="58"/>
        <v>0</v>
      </c>
      <c r="U144" s="103">
        <f t="shared" si="58"/>
        <v>0</v>
      </c>
      <c r="V144" s="103">
        <f t="shared" si="58"/>
        <v>0</v>
      </c>
      <c r="W144" s="103">
        <f t="shared" si="58"/>
        <v>0</v>
      </c>
      <c r="X144" s="103">
        <f t="shared" si="58"/>
        <v>0</v>
      </c>
      <c r="Y144" s="103">
        <f t="shared" si="58"/>
        <v>0</v>
      </c>
      <c r="Z144" s="103">
        <f t="shared" si="58"/>
        <v>0</v>
      </c>
      <c r="AA144" s="104">
        <f t="shared" si="58"/>
        <v>0</v>
      </c>
      <c r="AB144" s="104">
        <f t="shared" si="58"/>
        <v>0</v>
      </c>
      <c r="AC144" s="104">
        <f t="shared" si="58"/>
        <v>0</v>
      </c>
      <c r="AD144" s="104">
        <f t="shared" si="58"/>
        <v>0</v>
      </c>
      <c r="AE144" s="104">
        <f t="shared" si="58"/>
        <v>0</v>
      </c>
      <c r="AF144" s="104">
        <f t="shared" si="58"/>
        <v>0</v>
      </c>
      <c r="AG144" s="104">
        <f t="shared" si="58"/>
        <v>0</v>
      </c>
      <c r="AH144" s="104">
        <f t="shared" si="58"/>
        <v>0</v>
      </c>
      <c r="AI144" s="104">
        <f t="shared" si="58"/>
        <v>0</v>
      </c>
      <c r="AJ144" s="104">
        <f t="shared" si="58"/>
        <v>0</v>
      </c>
      <c r="AK144" s="104">
        <f t="shared" si="58"/>
        <v>0</v>
      </c>
      <c r="AL144" s="104">
        <f t="shared" si="58"/>
        <v>0</v>
      </c>
      <c r="AM144" s="104">
        <f t="shared" si="58"/>
        <v>0</v>
      </c>
      <c r="AN144" s="104">
        <f t="shared" si="58"/>
        <v>0</v>
      </c>
      <c r="AO144" s="104">
        <f t="shared" si="58"/>
        <v>0</v>
      </c>
      <c r="AP144" s="104">
        <f t="shared" si="58"/>
        <v>0</v>
      </c>
      <c r="AQ144" s="104">
        <f t="shared" si="58"/>
        <v>0</v>
      </c>
      <c r="AR144" s="104">
        <f t="shared" si="58"/>
        <v>0</v>
      </c>
      <c r="AS144" s="104">
        <f t="shared" si="58"/>
        <v>0</v>
      </c>
      <c r="AT144" s="104">
        <f t="shared" si="58"/>
        <v>0</v>
      </c>
    </row>
    <row r="145" spans="1:46" ht="38.25" x14ac:dyDescent="0.25">
      <c r="A145" s="105" t="s">
        <v>0</v>
      </c>
      <c r="B145" s="106" t="s">
        <v>894</v>
      </c>
      <c r="C145" s="107" t="s">
        <v>141</v>
      </c>
      <c r="D145" s="108">
        <v>0.5</v>
      </c>
      <c r="E145" s="109">
        <v>65000</v>
      </c>
      <c r="F145" s="110"/>
      <c r="G145" s="110"/>
      <c r="H145" s="239">
        <f t="shared" si="57"/>
        <v>39000</v>
      </c>
      <c r="I145" s="112">
        <v>1</v>
      </c>
      <c r="J145" s="142">
        <v>27</v>
      </c>
      <c r="K145" s="112">
        <v>1</v>
      </c>
      <c r="L145" s="250" t="s">
        <v>895</v>
      </c>
      <c r="M145" s="251"/>
      <c r="N145" s="252"/>
      <c r="P145" s="249"/>
      <c r="Q145" s="103">
        <f t="shared" ref="Q145:AT145" si="59">IF(Q$32&lt;$I145,0,IF(Q$32=$I145,$H145,IF(Q$32&gt;((($J145-1)*$K145)+$I145),0,IF(ROUND((Q$32-$I145)/$K145,0)=ROUND((Q$32-$I145)/$K145,1),$H145,0))))</f>
        <v>39000</v>
      </c>
      <c r="R145" s="103">
        <f t="shared" si="59"/>
        <v>39000</v>
      </c>
      <c r="S145" s="103">
        <f t="shared" si="59"/>
        <v>39000</v>
      </c>
      <c r="T145" s="103">
        <f t="shared" si="59"/>
        <v>39000</v>
      </c>
      <c r="U145" s="103">
        <f t="shared" si="59"/>
        <v>39000</v>
      </c>
      <c r="V145" s="103">
        <f t="shared" si="59"/>
        <v>39000</v>
      </c>
      <c r="W145" s="103">
        <f t="shared" si="59"/>
        <v>39000</v>
      </c>
      <c r="X145" s="103">
        <f t="shared" si="59"/>
        <v>39000</v>
      </c>
      <c r="Y145" s="103">
        <f t="shared" si="59"/>
        <v>39000</v>
      </c>
      <c r="Z145" s="103">
        <f t="shared" si="59"/>
        <v>39000</v>
      </c>
      <c r="AA145" s="103">
        <f t="shared" si="59"/>
        <v>39000</v>
      </c>
      <c r="AB145" s="103">
        <f t="shared" si="59"/>
        <v>39000</v>
      </c>
      <c r="AC145" s="103">
        <f t="shared" si="59"/>
        <v>39000</v>
      </c>
      <c r="AD145" s="103">
        <f t="shared" si="59"/>
        <v>39000</v>
      </c>
      <c r="AE145" s="103">
        <f t="shared" si="59"/>
        <v>39000</v>
      </c>
      <c r="AF145" s="103">
        <f t="shared" si="59"/>
        <v>39000</v>
      </c>
      <c r="AG145" s="103">
        <f t="shared" si="59"/>
        <v>39000</v>
      </c>
      <c r="AH145" s="103">
        <f t="shared" si="59"/>
        <v>39000</v>
      </c>
      <c r="AI145" s="103">
        <f t="shared" si="59"/>
        <v>39000</v>
      </c>
      <c r="AJ145" s="103">
        <f t="shared" si="59"/>
        <v>39000</v>
      </c>
      <c r="AK145" s="103">
        <f t="shared" si="59"/>
        <v>39000</v>
      </c>
      <c r="AL145" s="103">
        <f t="shared" si="59"/>
        <v>39000</v>
      </c>
      <c r="AM145" s="103">
        <f t="shared" si="59"/>
        <v>39000</v>
      </c>
      <c r="AN145" s="103">
        <f t="shared" si="59"/>
        <v>39000</v>
      </c>
      <c r="AO145" s="103">
        <f t="shared" si="59"/>
        <v>39000</v>
      </c>
      <c r="AP145" s="103">
        <f t="shared" si="59"/>
        <v>39000</v>
      </c>
      <c r="AQ145" s="103">
        <f t="shared" si="59"/>
        <v>39000</v>
      </c>
      <c r="AR145" s="103">
        <f t="shared" si="59"/>
        <v>0</v>
      </c>
      <c r="AS145" s="104">
        <f t="shared" si="59"/>
        <v>0</v>
      </c>
      <c r="AT145" s="104">
        <f t="shared" si="59"/>
        <v>0</v>
      </c>
    </row>
    <row r="146" spans="1:46" ht="25.5" x14ac:dyDescent="0.25">
      <c r="A146" s="105" t="s">
        <v>273</v>
      </c>
      <c r="B146" s="106" t="s">
        <v>896</v>
      </c>
      <c r="C146" s="107" t="s">
        <v>176</v>
      </c>
      <c r="D146" s="108">
        <v>1</v>
      </c>
      <c r="E146" s="109">
        <v>20000</v>
      </c>
      <c r="F146" s="113"/>
      <c r="G146" s="113"/>
      <c r="H146" s="241">
        <f>D146*E146</f>
        <v>20000</v>
      </c>
      <c r="I146" s="112">
        <v>1</v>
      </c>
      <c r="J146" s="112">
        <v>6</v>
      </c>
      <c r="K146" s="112">
        <v>5</v>
      </c>
      <c r="L146" s="250" t="s">
        <v>897</v>
      </c>
      <c r="M146" s="251"/>
      <c r="N146" s="252"/>
      <c r="P146" s="249"/>
      <c r="Q146" s="103">
        <f t="shared" ref="Q146:AT146" si="60">IF(Q$32&lt;$I146,0,IF(Q$32=$I146,$H146,IF(Q$32&gt;((($J146-1)*$K146)+$I146),0,IF(ROUND((Q$32-$I146)/$K146,0)=ROUND((Q$32-$I146)/$K146,1),$H146,0))))</f>
        <v>20000</v>
      </c>
      <c r="R146" s="103">
        <f t="shared" si="60"/>
        <v>0</v>
      </c>
      <c r="S146" s="103">
        <f t="shared" si="60"/>
        <v>0</v>
      </c>
      <c r="T146" s="103">
        <f t="shared" si="60"/>
        <v>0</v>
      </c>
      <c r="U146" s="103">
        <f t="shared" si="60"/>
        <v>0</v>
      </c>
      <c r="V146" s="103">
        <f t="shared" si="60"/>
        <v>20000</v>
      </c>
      <c r="W146" s="103">
        <f t="shared" si="60"/>
        <v>0</v>
      </c>
      <c r="X146" s="103">
        <f t="shared" si="60"/>
        <v>0</v>
      </c>
      <c r="Y146" s="103">
        <f t="shared" si="60"/>
        <v>0</v>
      </c>
      <c r="Z146" s="103">
        <f t="shared" si="60"/>
        <v>0</v>
      </c>
      <c r="AA146" s="103">
        <f t="shared" si="60"/>
        <v>20000</v>
      </c>
      <c r="AB146" s="104">
        <f t="shared" si="60"/>
        <v>0</v>
      </c>
      <c r="AC146" s="104">
        <f t="shared" si="60"/>
        <v>0</v>
      </c>
      <c r="AD146" s="104">
        <f t="shared" si="60"/>
        <v>0</v>
      </c>
      <c r="AE146" s="104">
        <f t="shared" si="60"/>
        <v>0</v>
      </c>
      <c r="AF146" s="103">
        <f t="shared" si="60"/>
        <v>20000</v>
      </c>
      <c r="AG146" s="104">
        <f t="shared" si="60"/>
        <v>0</v>
      </c>
      <c r="AH146" s="104">
        <f t="shared" si="60"/>
        <v>0</v>
      </c>
      <c r="AI146" s="104">
        <f t="shared" si="60"/>
        <v>0</v>
      </c>
      <c r="AJ146" s="104">
        <f t="shared" si="60"/>
        <v>0</v>
      </c>
      <c r="AK146" s="103">
        <f t="shared" si="60"/>
        <v>20000</v>
      </c>
      <c r="AL146" s="104">
        <f t="shared" si="60"/>
        <v>0</v>
      </c>
      <c r="AM146" s="104">
        <f t="shared" si="60"/>
        <v>0</v>
      </c>
      <c r="AN146" s="104">
        <f t="shared" si="60"/>
        <v>0</v>
      </c>
      <c r="AO146" s="104">
        <f t="shared" si="60"/>
        <v>0</v>
      </c>
      <c r="AP146" s="103">
        <f t="shared" si="60"/>
        <v>20000</v>
      </c>
      <c r="AQ146" s="104">
        <f t="shared" si="60"/>
        <v>0</v>
      </c>
      <c r="AR146" s="104">
        <f t="shared" si="60"/>
        <v>0</v>
      </c>
      <c r="AS146" s="104">
        <f t="shared" si="60"/>
        <v>0</v>
      </c>
      <c r="AT146" s="104">
        <f t="shared" si="60"/>
        <v>0</v>
      </c>
    </row>
    <row r="147" spans="1:46" ht="30" customHeight="1" x14ac:dyDescent="0.25">
      <c r="A147" s="105" t="s">
        <v>0</v>
      </c>
      <c r="B147" s="106" t="s">
        <v>898</v>
      </c>
      <c r="C147" s="107" t="s">
        <v>141</v>
      </c>
      <c r="D147" s="108">
        <v>2</v>
      </c>
      <c r="E147" s="114">
        <v>45000</v>
      </c>
      <c r="F147" s="113"/>
      <c r="G147" s="113"/>
      <c r="H147" s="239">
        <f>(D147*E147)*1.2</f>
        <v>108000</v>
      </c>
      <c r="I147" s="112">
        <v>2</v>
      </c>
      <c r="J147" s="142">
        <v>26</v>
      </c>
      <c r="K147" s="112">
        <v>1</v>
      </c>
      <c r="L147" s="250" t="s">
        <v>899</v>
      </c>
      <c r="M147" s="251"/>
      <c r="N147" s="252"/>
      <c r="P147" s="249"/>
      <c r="Q147" s="103">
        <f t="shared" ref="Q147:AT147" si="61">IF(Q$32&lt;$I147,0,IF(Q$32=$I147,$H147,IF(Q$32&gt;((($J147-1)*$K147)+$I147),0,IF(ROUND((Q$32-$I147)/$K147,0)=ROUND((Q$32-$I147)/$K147,1),$H147,0))))</f>
        <v>0</v>
      </c>
      <c r="R147" s="103">
        <f t="shared" si="61"/>
        <v>108000</v>
      </c>
      <c r="S147" s="103">
        <f t="shared" si="61"/>
        <v>108000</v>
      </c>
      <c r="T147" s="103">
        <f t="shared" si="61"/>
        <v>108000</v>
      </c>
      <c r="U147" s="103">
        <f t="shared" si="61"/>
        <v>108000</v>
      </c>
      <c r="V147" s="103">
        <f t="shared" si="61"/>
        <v>108000</v>
      </c>
      <c r="W147" s="103">
        <f t="shared" si="61"/>
        <v>108000</v>
      </c>
      <c r="X147" s="103">
        <f t="shared" si="61"/>
        <v>108000</v>
      </c>
      <c r="Y147" s="103">
        <f t="shared" si="61"/>
        <v>108000</v>
      </c>
      <c r="Z147" s="103">
        <f t="shared" si="61"/>
        <v>108000</v>
      </c>
      <c r="AA147" s="103">
        <f t="shared" si="61"/>
        <v>108000</v>
      </c>
      <c r="AB147" s="103">
        <f t="shared" si="61"/>
        <v>108000</v>
      </c>
      <c r="AC147" s="103">
        <f t="shared" si="61"/>
        <v>108000</v>
      </c>
      <c r="AD147" s="103">
        <f t="shared" si="61"/>
        <v>108000</v>
      </c>
      <c r="AE147" s="103">
        <f t="shared" si="61"/>
        <v>108000</v>
      </c>
      <c r="AF147" s="103">
        <f t="shared" si="61"/>
        <v>108000</v>
      </c>
      <c r="AG147" s="103">
        <f t="shared" si="61"/>
        <v>108000</v>
      </c>
      <c r="AH147" s="103">
        <f t="shared" si="61"/>
        <v>108000</v>
      </c>
      <c r="AI147" s="103">
        <f t="shared" si="61"/>
        <v>108000</v>
      </c>
      <c r="AJ147" s="103">
        <f t="shared" si="61"/>
        <v>108000</v>
      </c>
      <c r="AK147" s="103">
        <f t="shared" si="61"/>
        <v>108000</v>
      </c>
      <c r="AL147" s="103">
        <f t="shared" si="61"/>
        <v>108000</v>
      </c>
      <c r="AM147" s="103">
        <f t="shared" si="61"/>
        <v>108000</v>
      </c>
      <c r="AN147" s="103">
        <f t="shared" si="61"/>
        <v>108000</v>
      </c>
      <c r="AO147" s="103">
        <f t="shared" si="61"/>
        <v>108000</v>
      </c>
      <c r="AP147" s="103">
        <f t="shared" si="61"/>
        <v>108000</v>
      </c>
      <c r="AQ147" s="103">
        <f t="shared" si="61"/>
        <v>108000</v>
      </c>
      <c r="AR147" s="103">
        <f t="shared" si="61"/>
        <v>0</v>
      </c>
      <c r="AS147" s="104">
        <f t="shared" si="61"/>
        <v>0</v>
      </c>
      <c r="AT147" s="104">
        <f t="shared" si="61"/>
        <v>0</v>
      </c>
    </row>
    <row r="148" spans="1:46" ht="30" customHeight="1" x14ac:dyDescent="0.25">
      <c r="A148" s="105" t="s">
        <v>273</v>
      </c>
      <c r="B148" s="106" t="s">
        <v>900</v>
      </c>
      <c r="C148" s="107" t="s">
        <v>15</v>
      </c>
      <c r="D148" s="108">
        <v>10000</v>
      </c>
      <c r="E148" s="109">
        <v>0.56000000000000005</v>
      </c>
      <c r="F148" s="113"/>
      <c r="G148" s="113"/>
      <c r="H148" s="241">
        <f>D148*E148</f>
        <v>5600.0000000000009</v>
      </c>
      <c r="I148" s="112">
        <v>2</v>
      </c>
      <c r="J148" s="142">
        <v>26</v>
      </c>
      <c r="K148" s="112">
        <v>1</v>
      </c>
      <c r="L148" s="250" t="s">
        <v>901</v>
      </c>
      <c r="M148" s="251"/>
      <c r="N148" s="252"/>
      <c r="P148" s="249"/>
      <c r="Q148" s="103">
        <f t="shared" ref="Q148:AT148" si="62">IF(Q$32&lt;$I148,0,IF(Q$32=$I148,$H148,IF(Q$32&gt;((($J148-1)*$K148)+$I148),0,IF(ROUND((Q$32-$I148)/$K148,0)=ROUND((Q$32-$I148)/$K148,1),$H148,0))))</f>
        <v>0</v>
      </c>
      <c r="R148" s="103">
        <f t="shared" si="62"/>
        <v>5600.0000000000009</v>
      </c>
      <c r="S148" s="103">
        <f t="shared" si="62"/>
        <v>5600.0000000000009</v>
      </c>
      <c r="T148" s="103">
        <f t="shared" si="62"/>
        <v>5600.0000000000009</v>
      </c>
      <c r="U148" s="103">
        <f t="shared" si="62"/>
        <v>5600.0000000000009</v>
      </c>
      <c r="V148" s="103">
        <f t="shared" si="62"/>
        <v>5600.0000000000009</v>
      </c>
      <c r="W148" s="103">
        <f t="shared" si="62"/>
        <v>5600.0000000000009</v>
      </c>
      <c r="X148" s="103">
        <f t="shared" si="62"/>
        <v>5600.0000000000009</v>
      </c>
      <c r="Y148" s="103">
        <f t="shared" si="62"/>
        <v>5600.0000000000009</v>
      </c>
      <c r="Z148" s="103">
        <f t="shared" si="62"/>
        <v>5600.0000000000009</v>
      </c>
      <c r="AA148" s="103">
        <f t="shared" si="62"/>
        <v>5600.0000000000009</v>
      </c>
      <c r="AB148" s="103">
        <f t="shared" si="62"/>
        <v>5600.0000000000009</v>
      </c>
      <c r="AC148" s="103">
        <f t="shared" si="62"/>
        <v>5600.0000000000009</v>
      </c>
      <c r="AD148" s="103">
        <f t="shared" si="62"/>
        <v>5600.0000000000009</v>
      </c>
      <c r="AE148" s="103">
        <f t="shared" si="62"/>
        <v>5600.0000000000009</v>
      </c>
      <c r="AF148" s="103">
        <f t="shared" si="62"/>
        <v>5600.0000000000009</v>
      </c>
      <c r="AG148" s="103">
        <f t="shared" si="62"/>
        <v>5600.0000000000009</v>
      </c>
      <c r="AH148" s="103">
        <f t="shared" si="62"/>
        <v>5600.0000000000009</v>
      </c>
      <c r="AI148" s="103">
        <f t="shared" si="62"/>
        <v>5600.0000000000009</v>
      </c>
      <c r="AJ148" s="103">
        <f t="shared" si="62"/>
        <v>5600.0000000000009</v>
      </c>
      <c r="AK148" s="103">
        <f t="shared" si="62"/>
        <v>5600.0000000000009</v>
      </c>
      <c r="AL148" s="103">
        <f t="shared" si="62"/>
        <v>5600.0000000000009</v>
      </c>
      <c r="AM148" s="103">
        <f t="shared" si="62"/>
        <v>5600.0000000000009</v>
      </c>
      <c r="AN148" s="103">
        <f t="shared" si="62"/>
        <v>5600.0000000000009</v>
      </c>
      <c r="AO148" s="103">
        <f t="shared" si="62"/>
        <v>5600.0000000000009</v>
      </c>
      <c r="AP148" s="103">
        <f t="shared" si="62"/>
        <v>5600.0000000000009</v>
      </c>
      <c r="AQ148" s="103">
        <f t="shared" si="62"/>
        <v>5600.0000000000009</v>
      </c>
      <c r="AR148" s="103">
        <f t="shared" si="62"/>
        <v>0</v>
      </c>
      <c r="AS148" s="104">
        <f t="shared" si="62"/>
        <v>0</v>
      </c>
      <c r="AT148" s="104">
        <f t="shared" si="62"/>
        <v>0</v>
      </c>
    </row>
    <row r="149" spans="1:46" ht="30" hidden="1" customHeight="1" x14ac:dyDescent="0.25">
      <c r="A149" s="105"/>
      <c r="B149" s="106"/>
      <c r="C149" s="107"/>
      <c r="D149" s="108"/>
      <c r="E149" s="114"/>
      <c r="F149" s="113"/>
      <c r="G149" s="113"/>
      <c r="H149" s="111"/>
      <c r="I149" s="112"/>
      <c r="J149" s="112"/>
      <c r="K149" s="112"/>
      <c r="L149" s="250"/>
      <c r="M149" s="251"/>
      <c r="N149" s="252"/>
      <c r="P149" s="249"/>
      <c r="Q149" s="104">
        <f t="shared" ref="Q149:AT149" si="63">IF(Q$32&lt;$I149,0,IF(Q$32=$I149,$H149,IF(Q$32&gt;((($J149-1)*$K149)+$I149),0,IF(ROUND((Q$32-$I149)/$K149,0)=ROUND((Q$32-$I149)/$K149,1),$H149,0))))</f>
        <v>0</v>
      </c>
      <c r="R149" s="104">
        <f t="shared" si="63"/>
        <v>0</v>
      </c>
      <c r="S149" s="104">
        <f t="shared" si="63"/>
        <v>0</v>
      </c>
      <c r="T149" s="104">
        <f t="shared" si="63"/>
        <v>0</v>
      </c>
      <c r="U149" s="104">
        <f t="shared" si="63"/>
        <v>0</v>
      </c>
      <c r="V149" s="104">
        <f t="shared" si="63"/>
        <v>0</v>
      </c>
      <c r="W149" s="104">
        <f t="shared" si="63"/>
        <v>0</v>
      </c>
      <c r="X149" s="104">
        <f t="shared" si="63"/>
        <v>0</v>
      </c>
      <c r="Y149" s="104">
        <f t="shared" si="63"/>
        <v>0</v>
      </c>
      <c r="Z149" s="104">
        <f t="shared" si="63"/>
        <v>0</v>
      </c>
      <c r="AA149" s="104">
        <f t="shared" si="63"/>
        <v>0</v>
      </c>
      <c r="AB149" s="104">
        <f t="shared" si="63"/>
        <v>0</v>
      </c>
      <c r="AC149" s="104">
        <f t="shared" si="63"/>
        <v>0</v>
      </c>
      <c r="AD149" s="104">
        <f t="shared" si="63"/>
        <v>0</v>
      </c>
      <c r="AE149" s="104">
        <f t="shared" si="63"/>
        <v>0</v>
      </c>
      <c r="AF149" s="104">
        <f t="shared" si="63"/>
        <v>0</v>
      </c>
      <c r="AG149" s="104">
        <f t="shared" si="63"/>
        <v>0</v>
      </c>
      <c r="AH149" s="104">
        <f t="shared" si="63"/>
        <v>0</v>
      </c>
      <c r="AI149" s="104">
        <f t="shared" si="63"/>
        <v>0</v>
      </c>
      <c r="AJ149" s="104">
        <f t="shared" si="63"/>
        <v>0</v>
      </c>
      <c r="AK149" s="104">
        <f t="shared" si="63"/>
        <v>0</v>
      </c>
      <c r="AL149" s="104">
        <f t="shared" si="63"/>
        <v>0</v>
      </c>
      <c r="AM149" s="104">
        <f t="shared" si="63"/>
        <v>0</v>
      </c>
      <c r="AN149" s="104">
        <f t="shared" si="63"/>
        <v>0</v>
      </c>
      <c r="AO149" s="104">
        <f t="shared" si="63"/>
        <v>0</v>
      </c>
      <c r="AP149" s="104">
        <f t="shared" si="63"/>
        <v>0</v>
      </c>
      <c r="AQ149" s="104">
        <f t="shared" si="63"/>
        <v>0</v>
      </c>
      <c r="AR149" s="104">
        <f t="shared" si="63"/>
        <v>0</v>
      </c>
      <c r="AS149" s="104">
        <f t="shared" si="63"/>
        <v>0</v>
      </c>
      <c r="AT149" s="104">
        <f t="shared" si="63"/>
        <v>0</v>
      </c>
    </row>
    <row r="150" spans="1:46" ht="30" hidden="1" customHeight="1" x14ac:dyDescent="0.25">
      <c r="A150" s="105"/>
      <c r="B150" s="106"/>
      <c r="C150" s="107"/>
      <c r="D150" s="108"/>
      <c r="E150" s="108"/>
      <c r="F150" s="113"/>
      <c r="G150" s="113"/>
      <c r="H150" s="111"/>
      <c r="I150" s="112"/>
      <c r="J150" s="112"/>
      <c r="K150" s="112"/>
      <c r="L150" s="250"/>
      <c r="M150" s="251"/>
      <c r="N150" s="252"/>
      <c r="P150" s="249"/>
      <c r="Q150" s="104">
        <f t="shared" ref="Q150:AT150" si="64">IF(Q$32&lt;$I150,0,IF(Q$32=$I150,$H150,IF(Q$32&gt;((($J150-1)*$K150)+$I150),0,IF(ROUND((Q$32-$I150)/$K150,0)=ROUND((Q$32-$I150)/$K150,1),$H150,0))))</f>
        <v>0</v>
      </c>
      <c r="R150" s="104">
        <f t="shared" si="64"/>
        <v>0</v>
      </c>
      <c r="S150" s="104">
        <f t="shared" si="64"/>
        <v>0</v>
      </c>
      <c r="T150" s="104">
        <f t="shared" si="64"/>
        <v>0</v>
      </c>
      <c r="U150" s="104">
        <f t="shared" si="64"/>
        <v>0</v>
      </c>
      <c r="V150" s="104">
        <f t="shared" si="64"/>
        <v>0</v>
      </c>
      <c r="W150" s="104">
        <f t="shared" si="64"/>
        <v>0</v>
      </c>
      <c r="X150" s="104">
        <f t="shared" si="64"/>
        <v>0</v>
      </c>
      <c r="Y150" s="104">
        <f t="shared" si="64"/>
        <v>0</v>
      </c>
      <c r="Z150" s="104">
        <f t="shared" si="64"/>
        <v>0</v>
      </c>
      <c r="AA150" s="104">
        <f t="shared" si="64"/>
        <v>0</v>
      </c>
      <c r="AB150" s="104">
        <f t="shared" si="64"/>
        <v>0</v>
      </c>
      <c r="AC150" s="104">
        <f t="shared" si="64"/>
        <v>0</v>
      </c>
      <c r="AD150" s="104">
        <f t="shared" si="64"/>
        <v>0</v>
      </c>
      <c r="AE150" s="104">
        <f t="shared" si="64"/>
        <v>0</v>
      </c>
      <c r="AF150" s="104">
        <f t="shared" si="64"/>
        <v>0</v>
      </c>
      <c r="AG150" s="104">
        <f t="shared" si="64"/>
        <v>0</v>
      </c>
      <c r="AH150" s="104">
        <f t="shared" si="64"/>
        <v>0</v>
      </c>
      <c r="AI150" s="104">
        <f t="shared" si="64"/>
        <v>0</v>
      </c>
      <c r="AJ150" s="104">
        <f t="shared" si="64"/>
        <v>0</v>
      </c>
      <c r="AK150" s="104">
        <f t="shared" si="64"/>
        <v>0</v>
      </c>
      <c r="AL150" s="104">
        <f t="shared" si="64"/>
        <v>0</v>
      </c>
      <c r="AM150" s="104">
        <f t="shared" si="64"/>
        <v>0</v>
      </c>
      <c r="AN150" s="104">
        <f t="shared" si="64"/>
        <v>0</v>
      </c>
      <c r="AO150" s="104">
        <f t="shared" si="64"/>
        <v>0</v>
      </c>
      <c r="AP150" s="104">
        <f t="shared" si="64"/>
        <v>0</v>
      </c>
      <c r="AQ150" s="104">
        <f t="shared" si="64"/>
        <v>0</v>
      </c>
      <c r="AR150" s="104">
        <f t="shared" si="64"/>
        <v>0</v>
      </c>
      <c r="AS150" s="104">
        <f t="shared" si="64"/>
        <v>0</v>
      </c>
      <c r="AT150" s="104">
        <f t="shared" si="64"/>
        <v>0</v>
      </c>
    </row>
    <row r="151" spans="1:46" ht="30" hidden="1" customHeight="1" x14ac:dyDescent="0.25">
      <c r="A151" s="115"/>
      <c r="B151" s="106"/>
      <c r="C151" s="107"/>
      <c r="D151" s="108"/>
      <c r="E151" s="108"/>
      <c r="F151" s="113"/>
      <c r="G151" s="113"/>
      <c r="H151" s="111"/>
      <c r="I151" s="112"/>
      <c r="J151" s="112"/>
      <c r="K151" s="112"/>
      <c r="L151" s="250"/>
      <c r="M151" s="251"/>
      <c r="N151" s="252"/>
      <c r="P151" s="249"/>
      <c r="Q151" s="104">
        <f t="shared" ref="Q151:AT151" si="65">IF(Q$32&lt;$I151,0,IF(Q$32=$I151,$H151,IF(Q$32&gt;((($J151-1)*$K151)+$I151),0,IF(ROUND((Q$32-$I151)/$K151,0)=ROUND((Q$32-$I151)/$K151,1),$H151,0))))</f>
        <v>0</v>
      </c>
      <c r="R151" s="104">
        <f t="shared" si="65"/>
        <v>0</v>
      </c>
      <c r="S151" s="104">
        <f t="shared" si="65"/>
        <v>0</v>
      </c>
      <c r="T151" s="104">
        <f t="shared" si="65"/>
        <v>0</v>
      </c>
      <c r="U151" s="104">
        <f t="shared" si="65"/>
        <v>0</v>
      </c>
      <c r="V151" s="104">
        <f t="shared" si="65"/>
        <v>0</v>
      </c>
      <c r="W151" s="104">
        <f t="shared" si="65"/>
        <v>0</v>
      </c>
      <c r="X151" s="104">
        <f t="shared" si="65"/>
        <v>0</v>
      </c>
      <c r="Y151" s="104">
        <f t="shared" si="65"/>
        <v>0</v>
      </c>
      <c r="Z151" s="104">
        <f t="shared" si="65"/>
        <v>0</v>
      </c>
      <c r="AA151" s="104">
        <f t="shared" si="65"/>
        <v>0</v>
      </c>
      <c r="AB151" s="104">
        <f t="shared" si="65"/>
        <v>0</v>
      </c>
      <c r="AC151" s="104">
        <f t="shared" si="65"/>
        <v>0</v>
      </c>
      <c r="AD151" s="104">
        <f t="shared" si="65"/>
        <v>0</v>
      </c>
      <c r="AE151" s="104">
        <f t="shared" si="65"/>
        <v>0</v>
      </c>
      <c r="AF151" s="104">
        <f t="shared" si="65"/>
        <v>0</v>
      </c>
      <c r="AG151" s="104">
        <f t="shared" si="65"/>
        <v>0</v>
      </c>
      <c r="AH151" s="104">
        <f t="shared" si="65"/>
        <v>0</v>
      </c>
      <c r="AI151" s="104">
        <f t="shared" si="65"/>
        <v>0</v>
      </c>
      <c r="AJ151" s="104">
        <f t="shared" si="65"/>
        <v>0</v>
      </c>
      <c r="AK151" s="104">
        <f t="shared" si="65"/>
        <v>0</v>
      </c>
      <c r="AL151" s="104">
        <f t="shared" si="65"/>
        <v>0</v>
      </c>
      <c r="AM151" s="104">
        <f t="shared" si="65"/>
        <v>0</v>
      </c>
      <c r="AN151" s="104">
        <f t="shared" si="65"/>
        <v>0</v>
      </c>
      <c r="AO151" s="104">
        <f t="shared" si="65"/>
        <v>0</v>
      </c>
      <c r="AP151" s="104">
        <f t="shared" si="65"/>
        <v>0</v>
      </c>
      <c r="AQ151" s="104">
        <f t="shared" si="65"/>
        <v>0</v>
      </c>
      <c r="AR151" s="104">
        <f t="shared" si="65"/>
        <v>0</v>
      </c>
      <c r="AS151" s="104">
        <f t="shared" si="65"/>
        <v>0</v>
      </c>
      <c r="AT151" s="104">
        <f t="shared" si="65"/>
        <v>0</v>
      </c>
    </row>
    <row r="152" spans="1:46" ht="30" hidden="1" customHeight="1" x14ac:dyDescent="0.25">
      <c r="A152" s="105"/>
      <c r="B152" s="106"/>
      <c r="C152" s="107"/>
      <c r="D152" s="108"/>
      <c r="E152" s="116"/>
      <c r="F152" s="113"/>
      <c r="G152" s="113"/>
      <c r="H152" s="111"/>
      <c r="I152" s="112"/>
      <c r="J152" s="112"/>
      <c r="K152" s="112"/>
      <c r="L152" s="250"/>
      <c r="M152" s="251"/>
      <c r="N152" s="252"/>
      <c r="P152" s="249"/>
      <c r="Q152" s="104">
        <f t="shared" ref="Q152:AT152" si="66">IF(Q$32&lt;$I152,0,IF(Q$32=$I152,$H152,IF(Q$32&gt;((($J152-1)*$K152)+$I152),0,IF(ROUND((Q$32-$I152)/$K152,0)=ROUND((Q$32-$I152)/$K152,1),$H152,0))))</f>
        <v>0</v>
      </c>
      <c r="R152" s="104">
        <f t="shared" si="66"/>
        <v>0</v>
      </c>
      <c r="S152" s="104">
        <f t="shared" si="66"/>
        <v>0</v>
      </c>
      <c r="T152" s="104">
        <f t="shared" si="66"/>
        <v>0</v>
      </c>
      <c r="U152" s="104">
        <f t="shared" si="66"/>
        <v>0</v>
      </c>
      <c r="V152" s="104">
        <f t="shared" si="66"/>
        <v>0</v>
      </c>
      <c r="W152" s="104">
        <f t="shared" si="66"/>
        <v>0</v>
      </c>
      <c r="X152" s="104">
        <f t="shared" si="66"/>
        <v>0</v>
      </c>
      <c r="Y152" s="104">
        <f t="shared" si="66"/>
        <v>0</v>
      </c>
      <c r="Z152" s="104">
        <f t="shared" si="66"/>
        <v>0</v>
      </c>
      <c r="AA152" s="104">
        <f t="shared" si="66"/>
        <v>0</v>
      </c>
      <c r="AB152" s="104">
        <f t="shared" si="66"/>
        <v>0</v>
      </c>
      <c r="AC152" s="104">
        <f t="shared" si="66"/>
        <v>0</v>
      </c>
      <c r="AD152" s="104">
        <f t="shared" si="66"/>
        <v>0</v>
      </c>
      <c r="AE152" s="104">
        <f t="shared" si="66"/>
        <v>0</v>
      </c>
      <c r="AF152" s="104">
        <f t="shared" si="66"/>
        <v>0</v>
      </c>
      <c r="AG152" s="104">
        <f t="shared" si="66"/>
        <v>0</v>
      </c>
      <c r="AH152" s="104">
        <f t="shared" si="66"/>
        <v>0</v>
      </c>
      <c r="AI152" s="104">
        <f t="shared" si="66"/>
        <v>0</v>
      </c>
      <c r="AJ152" s="104">
        <f t="shared" si="66"/>
        <v>0</v>
      </c>
      <c r="AK152" s="104">
        <f t="shared" si="66"/>
        <v>0</v>
      </c>
      <c r="AL152" s="104">
        <f t="shared" si="66"/>
        <v>0</v>
      </c>
      <c r="AM152" s="104">
        <f t="shared" si="66"/>
        <v>0</v>
      </c>
      <c r="AN152" s="104">
        <f t="shared" si="66"/>
        <v>0</v>
      </c>
      <c r="AO152" s="104">
        <f t="shared" si="66"/>
        <v>0</v>
      </c>
      <c r="AP152" s="104">
        <f t="shared" si="66"/>
        <v>0</v>
      </c>
      <c r="AQ152" s="104">
        <f t="shared" si="66"/>
        <v>0</v>
      </c>
      <c r="AR152" s="104">
        <f t="shared" si="66"/>
        <v>0</v>
      </c>
      <c r="AS152" s="104">
        <f t="shared" si="66"/>
        <v>0</v>
      </c>
      <c r="AT152" s="104">
        <f t="shared" si="66"/>
        <v>0</v>
      </c>
    </row>
    <row r="153" spans="1:46" ht="30" hidden="1" customHeight="1" x14ac:dyDescent="0.25">
      <c r="A153" s="105"/>
      <c r="B153" s="106"/>
      <c r="C153" s="107"/>
      <c r="D153" s="108"/>
      <c r="E153" s="108"/>
      <c r="F153" s="113"/>
      <c r="G153" s="113"/>
      <c r="H153" s="111">
        <f t="shared" ref="H153:H159" si="67">D153*E153</f>
        <v>0</v>
      </c>
      <c r="I153" s="112"/>
      <c r="J153" s="112"/>
      <c r="K153" s="112"/>
      <c r="L153" s="250"/>
      <c r="M153" s="251"/>
      <c r="N153" s="252"/>
      <c r="P153" s="249"/>
      <c r="Q153" s="104">
        <f t="shared" ref="Q153:AT153" si="68">IF(Q$32&lt;$I153,0,IF(Q$32=$I153,$H153,IF(Q$32&gt;((($J153-1)*$K153)+$I153),0,IF(ROUND((Q$32-$I153)/$K153,0)=ROUND((Q$32-$I153)/$K153,1),$H153,0))))</f>
        <v>0</v>
      </c>
      <c r="R153" s="104">
        <f t="shared" si="68"/>
        <v>0</v>
      </c>
      <c r="S153" s="104">
        <f t="shared" si="68"/>
        <v>0</v>
      </c>
      <c r="T153" s="104">
        <f t="shared" si="68"/>
        <v>0</v>
      </c>
      <c r="U153" s="104">
        <f t="shared" si="68"/>
        <v>0</v>
      </c>
      <c r="V153" s="104">
        <f t="shared" si="68"/>
        <v>0</v>
      </c>
      <c r="W153" s="104">
        <f t="shared" si="68"/>
        <v>0</v>
      </c>
      <c r="X153" s="104">
        <f t="shared" si="68"/>
        <v>0</v>
      </c>
      <c r="Y153" s="104">
        <f t="shared" si="68"/>
        <v>0</v>
      </c>
      <c r="Z153" s="104">
        <f t="shared" si="68"/>
        <v>0</v>
      </c>
      <c r="AA153" s="104">
        <f t="shared" si="68"/>
        <v>0</v>
      </c>
      <c r="AB153" s="104">
        <f t="shared" si="68"/>
        <v>0</v>
      </c>
      <c r="AC153" s="104">
        <f t="shared" si="68"/>
        <v>0</v>
      </c>
      <c r="AD153" s="104">
        <f t="shared" si="68"/>
        <v>0</v>
      </c>
      <c r="AE153" s="104">
        <f t="shared" si="68"/>
        <v>0</v>
      </c>
      <c r="AF153" s="104">
        <f t="shared" si="68"/>
        <v>0</v>
      </c>
      <c r="AG153" s="104">
        <f t="shared" si="68"/>
        <v>0</v>
      </c>
      <c r="AH153" s="104">
        <f t="shared" si="68"/>
        <v>0</v>
      </c>
      <c r="AI153" s="104">
        <f t="shared" si="68"/>
        <v>0</v>
      </c>
      <c r="AJ153" s="104">
        <f t="shared" si="68"/>
        <v>0</v>
      </c>
      <c r="AK153" s="104">
        <f t="shared" si="68"/>
        <v>0</v>
      </c>
      <c r="AL153" s="104">
        <f t="shared" si="68"/>
        <v>0</v>
      </c>
      <c r="AM153" s="104">
        <f t="shared" si="68"/>
        <v>0</v>
      </c>
      <c r="AN153" s="104">
        <f t="shared" si="68"/>
        <v>0</v>
      </c>
      <c r="AO153" s="104">
        <f t="shared" si="68"/>
        <v>0</v>
      </c>
      <c r="AP153" s="104">
        <f t="shared" si="68"/>
        <v>0</v>
      </c>
      <c r="AQ153" s="104">
        <f t="shared" si="68"/>
        <v>0</v>
      </c>
      <c r="AR153" s="104">
        <f t="shared" si="68"/>
        <v>0</v>
      </c>
      <c r="AS153" s="104">
        <f t="shared" si="68"/>
        <v>0</v>
      </c>
      <c r="AT153" s="104">
        <f t="shared" si="68"/>
        <v>0</v>
      </c>
    </row>
    <row r="154" spans="1:46" ht="30" hidden="1" customHeight="1" x14ac:dyDescent="0.25">
      <c r="A154" s="105"/>
      <c r="B154" s="106"/>
      <c r="C154" s="107"/>
      <c r="D154" s="108"/>
      <c r="E154" s="108"/>
      <c r="F154" s="113"/>
      <c r="G154" s="113"/>
      <c r="H154" s="111">
        <f t="shared" si="67"/>
        <v>0</v>
      </c>
      <c r="I154" s="112"/>
      <c r="J154" s="112"/>
      <c r="K154" s="112"/>
      <c r="L154" s="250"/>
      <c r="M154" s="251"/>
      <c r="N154" s="252"/>
      <c r="P154" s="249"/>
      <c r="Q154" s="104">
        <f t="shared" ref="Q154:AT154" si="69">IF(Q$32&lt;$I154,0,IF(Q$32=$I154,$H154,IF(Q$32&gt;((($J154-1)*$K154)+$I154),0,IF(ROUND((Q$32-$I154)/$K154,0)=ROUND((Q$32-$I154)/$K154,1),$H154,0))))</f>
        <v>0</v>
      </c>
      <c r="R154" s="104">
        <f t="shared" si="69"/>
        <v>0</v>
      </c>
      <c r="S154" s="104">
        <f t="shared" si="69"/>
        <v>0</v>
      </c>
      <c r="T154" s="104">
        <f t="shared" si="69"/>
        <v>0</v>
      </c>
      <c r="U154" s="104">
        <f t="shared" si="69"/>
        <v>0</v>
      </c>
      <c r="V154" s="104">
        <f t="shared" si="69"/>
        <v>0</v>
      </c>
      <c r="W154" s="104">
        <f t="shared" si="69"/>
        <v>0</v>
      </c>
      <c r="X154" s="104">
        <f t="shared" si="69"/>
        <v>0</v>
      </c>
      <c r="Y154" s="104">
        <f t="shared" si="69"/>
        <v>0</v>
      </c>
      <c r="Z154" s="104">
        <f t="shared" si="69"/>
        <v>0</v>
      </c>
      <c r="AA154" s="104">
        <f t="shared" si="69"/>
        <v>0</v>
      </c>
      <c r="AB154" s="104">
        <f t="shared" si="69"/>
        <v>0</v>
      </c>
      <c r="AC154" s="104">
        <f t="shared" si="69"/>
        <v>0</v>
      </c>
      <c r="AD154" s="104">
        <f t="shared" si="69"/>
        <v>0</v>
      </c>
      <c r="AE154" s="104">
        <f t="shared" si="69"/>
        <v>0</v>
      </c>
      <c r="AF154" s="104">
        <f t="shared" si="69"/>
        <v>0</v>
      </c>
      <c r="AG154" s="104">
        <f t="shared" si="69"/>
        <v>0</v>
      </c>
      <c r="AH154" s="104">
        <f t="shared" si="69"/>
        <v>0</v>
      </c>
      <c r="AI154" s="104">
        <f t="shared" si="69"/>
        <v>0</v>
      </c>
      <c r="AJ154" s="104">
        <f t="shared" si="69"/>
        <v>0</v>
      </c>
      <c r="AK154" s="104">
        <f t="shared" si="69"/>
        <v>0</v>
      </c>
      <c r="AL154" s="104">
        <f t="shared" si="69"/>
        <v>0</v>
      </c>
      <c r="AM154" s="104">
        <f t="shared" si="69"/>
        <v>0</v>
      </c>
      <c r="AN154" s="104">
        <f t="shared" si="69"/>
        <v>0</v>
      </c>
      <c r="AO154" s="104">
        <f t="shared" si="69"/>
        <v>0</v>
      </c>
      <c r="AP154" s="104">
        <f t="shared" si="69"/>
        <v>0</v>
      </c>
      <c r="AQ154" s="104">
        <f t="shared" si="69"/>
        <v>0</v>
      </c>
      <c r="AR154" s="104">
        <f t="shared" si="69"/>
        <v>0</v>
      </c>
      <c r="AS154" s="104">
        <f t="shared" si="69"/>
        <v>0</v>
      </c>
      <c r="AT154" s="104">
        <f t="shared" si="69"/>
        <v>0</v>
      </c>
    </row>
    <row r="155" spans="1:46" ht="30" hidden="1" customHeight="1" x14ac:dyDescent="0.25">
      <c r="A155" s="105"/>
      <c r="B155" s="106"/>
      <c r="C155" s="107"/>
      <c r="D155" s="108"/>
      <c r="E155" s="108"/>
      <c r="F155" s="113"/>
      <c r="G155" s="113"/>
      <c r="H155" s="111">
        <f t="shared" si="67"/>
        <v>0</v>
      </c>
      <c r="I155" s="112"/>
      <c r="J155" s="112"/>
      <c r="K155" s="112"/>
      <c r="L155" s="250"/>
      <c r="M155" s="251"/>
      <c r="N155" s="252"/>
      <c r="P155" s="249"/>
      <c r="Q155" s="104">
        <f t="shared" ref="Q155:AT155" si="70">IF(Q$32&lt;$I155,0,IF(Q$32=$I155,$H155,IF(Q$32&gt;((($J155-1)*$K155)+$I155),0,IF(ROUND((Q$32-$I155)/$K155,0)=ROUND((Q$32-$I155)/$K155,1),$H155,0))))</f>
        <v>0</v>
      </c>
      <c r="R155" s="104">
        <f t="shared" si="70"/>
        <v>0</v>
      </c>
      <c r="S155" s="104">
        <f t="shared" si="70"/>
        <v>0</v>
      </c>
      <c r="T155" s="104">
        <f t="shared" si="70"/>
        <v>0</v>
      </c>
      <c r="U155" s="104">
        <f t="shared" si="70"/>
        <v>0</v>
      </c>
      <c r="V155" s="104">
        <f t="shared" si="70"/>
        <v>0</v>
      </c>
      <c r="W155" s="104">
        <f t="shared" si="70"/>
        <v>0</v>
      </c>
      <c r="X155" s="104">
        <f t="shared" si="70"/>
        <v>0</v>
      </c>
      <c r="Y155" s="104">
        <f t="shared" si="70"/>
        <v>0</v>
      </c>
      <c r="Z155" s="104">
        <f t="shared" si="70"/>
        <v>0</v>
      </c>
      <c r="AA155" s="104">
        <f t="shared" si="70"/>
        <v>0</v>
      </c>
      <c r="AB155" s="104">
        <f t="shared" si="70"/>
        <v>0</v>
      </c>
      <c r="AC155" s="104">
        <f t="shared" si="70"/>
        <v>0</v>
      </c>
      <c r="AD155" s="104">
        <f t="shared" si="70"/>
        <v>0</v>
      </c>
      <c r="AE155" s="104">
        <f t="shared" si="70"/>
        <v>0</v>
      </c>
      <c r="AF155" s="104">
        <f t="shared" si="70"/>
        <v>0</v>
      </c>
      <c r="AG155" s="104">
        <f t="shared" si="70"/>
        <v>0</v>
      </c>
      <c r="AH155" s="104">
        <f t="shared" si="70"/>
        <v>0</v>
      </c>
      <c r="AI155" s="104">
        <f t="shared" si="70"/>
        <v>0</v>
      </c>
      <c r="AJ155" s="104">
        <f t="shared" si="70"/>
        <v>0</v>
      </c>
      <c r="AK155" s="104">
        <f t="shared" si="70"/>
        <v>0</v>
      </c>
      <c r="AL155" s="104">
        <f t="shared" si="70"/>
        <v>0</v>
      </c>
      <c r="AM155" s="104">
        <f t="shared" si="70"/>
        <v>0</v>
      </c>
      <c r="AN155" s="104">
        <f t="shared" si="70"/>
        <v>0</v>
      </c>
      <c r="AO155" s="104">
        <f t="shared" si="70"/>
        <v>0</v>
      </c>
      <c r="AP155" s="104">
        <f t="shared" si="70"/>
        <v>0</v>
      </c>
      <c r="AQ155" s="104">
        <f t="shared" si="70"/>
        <v>0</v>
      </c>
      <c r="AR155" s="104">
        <f t="shared" si="70"/>
        <v>0</v>
      </c>
      <c r="AS155" s="104">
        <f t="shared" si="70"/>
        <v>0</v>
      </c>
      <c r="AT155" s="104">
        <f t="shared" si="70"/>
        <v>0</v>
      </c>
    </row>
    <row r="156" spans="1:46" ht="30" hidden="1" customHeight="1" x14ac:dyDescent="0.25">
      <c r="A156" s="105"/>
      <c r="B156" s="106"/>
      <c r="C156" s="107"/>
      <c r="D156" s="108"/>
      <c r="E156" s="108"/>
      <c r="F156" s="113"/>
      <c r="G156" s="113"/>
      <c r="H156" s="111">
        <f t="shared" si="67"/>
        <v>0</v>
      </c>
      <c r="I156" s="112"/>
      <c r="J156" s="112"/>
      <c r="K156" s="112"/>
      <c r="L156" s="250"/>
      <c r="M156" s="251"/>
      <c r="N156" s="252"/>
      <c r="P156" s="249"/>
      <c r="Q156" s="104">
        <f t="shared" ref="Q156:AT156" si="71">IF(Q$32&lt;$I156,0,IF(Q$32=$I156,$H156,IF(Q$32&gt;((($J156-1)*$K156)+$I156),0,IF(ROUND((Q$32-$I156)/$K156,0)=ROUND((Q$32-$I156)/$K156,1),$H156,0))))</f>
        <v>0</v>
      </c>
      <c r="R156" s="104">
        <f t="shared" si="71"/>
        <v>0</v>
      </c>
      <c r="S156" s="104">
        <f t="shared" si="71"/>
        <v>0</v>
      </c>
      <c r="T156" s="104">
        <f t="shared" si="71"/>
        <v>0</v>
      </c>
      <c r="U156" s="104">
        <f t="shared" si="71"/>
        <v>0</v>
      </c>
      <c r="V156" s="104">
        <f t="shared" si="71"/>
        <v>0</v>
      </c>
      <c r="W156" s="104">
        <f t="shared" si="71"/>
        <v>0</v>
      </c>
      <c r="X156" s="104">
        <f t="shared" si="71"/>
        <v>0</v>
      </c>
      <c r="Y156" s="104">
        <f t="shared" si="71"/>
        <v>0</v>
      </c>
      <c r="Z156" s="104">
        <f t="shared" si="71"/>
        <v>0</v>
      </c>
      <c r="AA156" s="104">
        <f t="shared" si="71"/>
        <v>0</v>
      </c>
      <c r="AB156" s="104">
        <f t="shared" si="71"/>
        <v>0</v>
      </c>
      <c r="AC156" s="104">
        <f t="shared" si="71"/>
        <v>0</v>
      </c>
      <c r="AD156" s="104">
        <f t="shared" si="71"/>
        <v>0</v>
      </c>
      <c r="AE156" s="104">
        <f t="shared" si="71"/>
        <v>0</v>
      </c>
      <c r="AF156" s="104">
        <f t="shared" si="71"/>
        <v>0</v>
      </c>
      <c r="AG156" s="104">
        <f t="shared" si="71"/>
        <v>0</v>
      </c>
      <c r="AH156" s="104">
        <f t="shared" si="71"/>
        <v>0</v>
      </c>
      <c r="AI156" s="104">
        <f t="shared" si="71"/>
        <v>0</v>
      </c>
      <c r="AJ156" s="104">
        <f t="shared" si="71"/>
        <v>0</v>
      </c>
      <c r="AK156" s="104">
        <f t="shared" si="71"/>
        <v>0</v>
      </c>
      <c r="AL156" s="104">
        <f t="shared" si="71"/>
        <v>0</v>
      </c>
      <c r="AM156" s="104">
        <f t="shared" si="71"/>
        <v>0</v>
      </c>
      <c r="AN156" s="104">
        <f t="shared" si="71"/>
        <v>0</v>
      </c>
      <c r="AO156" s="104">
        <f t="shared" si="71"/>
        <v>0</v>
      </c>
      <c r="AP156" s="104">
        <f t="shared" si="71"/>
        <v>0</v>
      </c>
      <c r="AQ156" s="104">
        <f t="shared" si="71"/>
        <v>0</v>
      </c>
      <c r="AR156" s="104">
        <f t="shared" si="71"/>
        <v>0</v>
      </c>
      <c r="AS156" s="104">
        <f t="shared" si="71"/>
        <v>0</v>
      </c>
      <c r="AT156" s="104">
        <f t="shared" si="71"/>
        <v>0</v>
      </c>
    </row>
    <row r="157" spans="1:46" ht="30" hidden="1" customHeight="1" x14ac:dyDescent="0.25">
      <c r="A157" s="105"/>
      <c r="B157" s="106"/>
      <c r="C157" s="107"/>
      <c r="D157" s="108"/>
      <c r="E157" s="109"/>
      <c r="F157" s="113"/>
      <c r="G157" s="113"/>
      <c r="H157" s="111">
        <f t="shared" si="67"/>
        <v>0</v>
      </c>
      <c r="I157" s="112"/>
      <c r="J157" s="112"/>
      <c r="K157" s="112"/>
      <c r="L157" s="250"/>
      <c r="M157" s="251"/>
      <c r="N157" s="252"/>
      <c r="P157" s="249"/>
      <c r="Q157" s="104">
        <f t="shared" ref="Q157:AT157" si="72">IF(Q$32&lt;$I157,0,IF(Q$32=$I157,$H157,IF(Q$32&gt;((($J157-1)*$K157)+$I157),0,IF(ROUND((Q$32-$I157)/$K157,0)=ROUND((Q$32-$I157)/$K157,1),$H157,0))))</f>
        <v>0</v>
      </c>
      <c r="R157" s="104">
        <f t="shared" si="72"/>
        <v>0</v>
      </c>
      <c r="S157" s="104">
        <f t="shared" si="72"/>
        <v>0</v>
      </c>
      <c r="T157" s="104">
        <f t="shared" si="72"/>
        <v>0</v>
      </c>
      <c r="U157" s="104">
        <f t="shared" si="72"/>
        <v>0</v>
      </c>
      <c r="V157" s="104">
        <f t="shared" si="72"/>
        <v>0</v>
      </c>
      <c r="W157" s="104">
        <f t="shared" si="72"/>
        <v>0</v>
      </c>
      <c r="X157" s="104">
        <f t="shared" si="72"/>
        <v>0</v>
      </c>
      <c r="Y157" s="104">
        <f t="shared" si="72"/>
        <v>0</v>
      </c>
      <c r="Z157" s="104">
        <f t="shared" si="72"/>
        <v>0</v>
      </c>
      <c r="AA157" s="104">
        <f t="shared" si="72"/>
        <v>0</v>
      </c>
      <c r="AB157" s="104">
        <f t="shared" si="72"/>
        <v>0</v>
      </c>
      <c r="AC157" s="104">
        <f t="shared" si="72"/>
        <v>0</v>
      </c>
      <c r="AD157" s="104">
        <f t="shared" si="72"/>
        <v>0</v>
      </c>
      <c r="AE157" s="104">
        <f t="shared" si="72"/>
        <v>0</v>
      </c>
      <c r="AF157" s="104">
        <f t="shared" si="72"/>
        <v>0</v>
      </c>
      <c r="AG157" s="104">
        <f t="shared" si="72"/>
        <v>0</v>
      </c>
      <c r="AH157" s="104">
        <f t="shared" si="72"/>
        <v>0</v>
      </c>
      <c r="AI157" s="104">
        <f t="shared" si="72"/>
        <v>0</v>
      </c>
      <c r="AJ157" s="104">
        <f t="shared" si="72"/>
        <v>0</v>
      </c>
      <c r="AK157" s="104">
        <f t="shared" si="72"/>
        <v>0</v>
      </c>
      <c r="AL157" s="104">
        <f t="shared" si="72"/>
        <v>0</v>
      </c>
      <c r="AM157" s="104">
        <f t="shared" si="72"/>
        <v>0</v>
      </c>
      <c r="AN157" s="104">
        <f t="shared" si="72"/>
        <v>0</v>
      </c>
      <c r="AO157" s="104">
        <f t="shared" si="72"/>
        <v>0</v>
      </c>
      <c r="AP157" s="104">
        <f t="shared" si="72"/>
        <v>0</v>
      </c>
      <c r="AQ157" s="104">
        <f t="shared" si="72"/>
        <v>0</v>
      </c>
      <c r="AR157" s="104">
        <f t="shared" si="72"/>
        <v>0</v>
      </c>
      <c r="AS157" s="104">
        <f t="shared" si="72"/>
        <v>0</v>
      </c>
      <c r="AT157" s="104">
        <f t="shared" si="72"/>
        <v>0</v>
      </c>
    </row>
    <row r="158" spans="1:46" ht="30" hidden="1" customHeight="1" x14ac:dyDescent="0.25">
      <c r="A158" s="105"/>
      <c r="B158" s="106"/>
      <c r="C158" s="107"/>
      <c r="D158" s="108"/>
      <c r="E158" s="108"/>
      <c r="F158" s="113"/>
      <c r="G158" s="113"/>
      <c r="H158" s="111">
        <f t="shared" si="67"/>
        <v>0</v>
      </c>
      <c r="I158" s="112"/>
      <c r="J158" s="112"/>
      <c r="K158" s="112"/>
      <c r="L158" s="250"/>
      <c r="M158" s="251"/>
      <c r="N158" s="252"/>
      <c r="P158" s="249"/>
      <c r="Q158" s="104">
        <f t="shared" ref="Q158:AT158" si="73">IF(Q$32&lt;$I158,0,IF(Q$32=$I158,$H158,IF(Q$32&gt;((($J158-1)*$K158)+$I158),0,IF(ROUND((Q$32-$I158)/$K158,0)=ROUND((Q$32-$I158)/$K158,1),$H158,0))))</f>
        <v>0</v>
      </c>
      <c r="R158" s="104">
        <f t="shared" si="73"/>
        <v>0</v>
      </c>
      <c r="S158" s="104">
        <f t="shared" si="73"/>
        <v>0</v>
      </c>
      <c r="T158" s="104">
        <f t="shared" si="73"/>
        <v>0</v>
      </c>
      <c r="U158" s="104">
        <f t="shared" si="73"/>
        <v>0</v>
      </c>
      <c r="V158" s="104">
        <f t="shared" si="73"/>
        <v>0</v>
      </c>
      <c r="W158" s="104">
        <f t="shared" si="73"/>
        <v>0</v>
      </c>
      <c r="X158" s="104">
        <f t="shared" si="73"/>
        <v>0</v>
      </c>
      <c r="Y158" s="104">
        <f t="shared" si="73"/>
        <v>0</v>
      </c>
      <c r="Z158" s="104">
        <f t="shared" si="73"/>
        <v>0</v>
      </c>
      <c r="AA158" s="104">
        <f t="shared" si="73"/>
        <v>0</v>
      </c>
      <c r="AB158" s="104">
        <f t="shared" si="73"/>
        <v>0</v>
      </c>
      <c r="AC158" s="104">
        <f t="shared" si="73"/>
        <v>0</v>
      </c>
      <c r="AD158" s="104">
        <f t="shared" si="73"/>
        <v>0</v>
      </c>
      <c r="AE158" s="104">
        <f t="shared" si="73"/>
        <v>0</v>
      </c>
      <c r="AF158" s="104">
        <f t="shared" si="73"/>
        <v>0</v>
      </c>
      <c r="AG158" s="104">
        <f t="shared" si="73"/>
        <v>0</v>
      </c>
      <c r="AH158" s="104">
        <f t="shared" si="73"/>
        <v>0</v>
      </c>
      <c r="AI158" s="104">
        <f t="shared" si="73"/>
        <v>0</v>
      </c>
      <c r="AJ158" s="104">
        <f t="shared" si="73"/>
        <v>0</v>
      </c>
      <c r="AK158" s="104">
        <f t="shared" si="73"/>
        <v>0</v>
      </c>
      <c r="AL158" s="104">
        <f t="shared" si="73"/>
        <v>0</v>
      </c>
      <c r="AM158" s="104">
        <f t="shared" si="73"/>
        <v>0</v>
      </c>
      <c r="AN158" s="104">
        <f t="shared" si="73"/>
        <v>0</v>
      </c>
      <c r="AO158" s="104">
        <f t="shared" si="73"/>
        <v>0</v>
      </c>
      <c r="AP158" s="104">
        <f t="shared" si="73"/>
        <v>0</v>
      </c>
      <c r="AQ158" s="104">
        <f t="shared" si="73"/>
        <v>0</v>
      </c>
      <c r="AR158" s="104">
        <f t="shared" si="73"/>
        <v>0</v>
      </c>
      <c r="AS158" s="104">
        <f t="shared" si="73"/>
        <v>0</v>
      </c>
      <c r="AT158" s="104">
        <f t="shared" si="73"/>
        <v>0</v>
      </c>
    </row>
    <row r="159" spans="1:46" ht="30" hidden="1" customHeight="1" x14ac:dyDescent="0.25">
      <c r="A159" s="117"/>
      <c r="B159" s="118"/>
      <c r="C159" s="119"/>
      <c r="D159" s="120"/>
      <c r="E159" s="120"/>
      <c r="F159" s="121"/>
      <c r="G159" s="121"/>
      <c r="H159" s="122">
        <f t="shared" si="67"/>
        <v>0</v>
      </c>
      <c r="I159" s="123"/>
      <c r="J159" s="123"/>
      <c r="K159" s="123"/>
      <c r="L159" s="253"/>
      <c r="M159" s="254"/>
      <c r="N159" s="255"/>
      <c r="P159" s="249"/>
      <c r="Q159" s="104">
        <f t="shared" ref="Q159:AT159" si="74">IF(Q$32&lt;$I159,0,IF(Q$32=$I159,$H159,IF(Q$32&gt;((($J159-1)*$K159)+$I159),0,IF(ROUND((Q$32-$I159)/$K159,0)=ROUND((Q$32-$I159)/$K159,1),$H159,0))))</f>
        <v>0</v>
      </c>
      <c r="R159" s="104">
        <f t="shared" si="74"/>
        <v>0</v>
      </c>
      <c r="S159" s="104">
        <f t="shared" si="74"/>
        <v>0</v>
      </c>
      <c r="T159" s="104">
        <f t="shared" si="74"/>
        <v>0</v>
      </c>
      <c r="U159" s="104">
        <f t="shared" si="74"/>
        <v>0</v>
      </c>
      <c r="V159" s="104">
        <f t="shared" si="74"/>
        <v>0</v>
      </c>
      <c r="W159" s="104">
        <f t="shared" si="74"/>
        <v>0</v>
      </c>
      <c r="X159" s="104">
        <f t="shared" si="74"/>
        <v>0</v>
      </c>
      <c r="Y159" s="104">
        <f t="shared" si="74"/>
        <v>0</v>
      </c>
      <c r="Z159" s="104">
        <f t="shared" si="74"/>
        <v>0</v>
      </c>
      <c r="AA159" s="104">
        <f t="shared" si="74"/>
        <v>0</v>
      </c>
      <c r="AB159" s="104">
        <f t="shared" si="74"/>
        <v>0</v>
      </c>
      <c r="AC159" s="104">
        <f t="shared" si="74"/>
        <v>0</v>
      </c>
      <c r="AD159" s="104">
        <f t="shared" si="74"/>
        <v>0</v>
      </c>
      <c r="AE159" s="104">
        <f t="shared" si="74"/>
        <v>0</v>
      </c>
      <c r="AF159" s="104">
        <f t="shared" si="74"/>
        <v>0</v>
      </c>
      <c r="AG159" s="104">
        <f t="shared" si="74"/>
        <v>0</v>
      </c>
      <c r="AH159" s="104">
        <f t="shared" si="74"/>
        <v>0</v>
      </c>
      <c r="AI159" s="104">
        <f t="shared" si="74"/>
        <v>0</v>
      </c>
      <c r="AJ159" s="104">
        <f t="shared" si="74"/>
        <v>0</v>
      </c>
      <c r="AK159" s="104">
        <f t="shared" si="74"/>
        <v>0</v>
      </c>
      <c r="AL159" s="104">
        <f t="shared" si="74"/>
        <v>0</v>
      </c>
      <c r="AM159" s="104">
        <f t="shared" si="74"/>
        <v>0</v>
      </c>
      <c r="AN159" s="104">
        <f t="shared" si="74"/>
        <v>0</v>
      </c>
      <c r="AO159" s="104">
        <f t="shared" si="74"/>
        <v>0</v>
      </c>
      <c r="AP159" s="104">
        <f t="shared" si="74"/>
        <v>0</v>
      </c>
      <c r="AQ159" s="104">
        <f t="shared" si="74"/>
        <v>0</v>
      </c>
      <c r="AR159" s="104">
        <f t="shared" si="74"/>
        <v>0</v>
      </c>
      <c r="AS159" s="104">
        <f t="shared" si="74"/>
        <v>0</v>
      </c>
      <c r="AT159" s="104">
        <f t="shared" si="74"/>
        <v>0</v>
      </c>
    </row>
    <row r="160" spans="1:46" ht="30" customHeight="1" x14ac:dyDescent="0.25">
      <c r="P160" s="124" t="s">
        <v>53</v>
      </c>
      <c r="Q160" s="103">
        <f t="shared" ref="Q160:AT160" si="75">SUM(Q144:Q159)</f>
        <v>167000</v>
      </c>
      <c r="R160" s="103">
        <f t="shared" si="75"/>
        <v>152600</v>
      </c>
      <c r="S160" s="103">
        <f t="shared" si="75"/>
        <v>152600</v>
      </c>
      <c r="T160" s="103">
        <f t="shared" si="75"/>
        <v>152600</v>
      </c>
      <c r="U160" s="103">
        <f t="shared" si="75"/>
        <v>152600</v>
      </c>
      <c r="V160" s="103">
        <f t="shared" si="75"/>
        <v>172600</v>
      </c>
      <c r="W160" s="103">
        <f t="shared" si="75"/>
        <v>152600</v>
      </c>
      <c r="X160" s="103">
        <f t="shared" si="75"/>
        <v>152600</v>
      </c>
      <c r="Y160" s="103">
        <f t="shared" si="75"/>
        <v>152600</v>
      </c>
      <c r="Z160" s="103">
        <f t="shared" si="75"/>
        <v>152600</v>
      </c>
      <c r="AA160" s="104">
        <f t="shared" si="75"/>
        <v>172600</v>
      </c>
      <c r="AB160" s="104">
        <f t="shared" si="75"/>
        <v>152600</v>
      </c>
      <c r="AC160" s="104">
        <f t="shared" si="75"/>
        <v>152600</v>
      </c>
      <c r="AD160" s="104">
        <f t="shared" si="75"/>
        <v>152600</v>
      </c>
      <c r="AE160" s="104">
        <f t="shared" si="75"/>
        <v>152600</v>
      </c>
      <c r="AF160" s="104">
        <f t="shared" si="75"/>
        <v>172600</v>
      </c>
      <c r="AG160" s="104">
        <f t="shared" si="75"/>
        <v>152600</v>
      </c>
      <c r="AH160" s="104">
        <f t="shared" si="75"/>
        <v>152600</v>
      </c>
      <c r="AI160" s="104">
        <f t="shared" si="75"/>
        <v>152600</v>
      </c>
      <c r="AJ160" s="104">
        <f t="shared" si="75"/>
        <v>152600</v>
      </c>
      <c r="AK160" s="104">
        <f t="shared" si="75"/>
        <v>172600</v>
      </c>
      <c r="AL160" s="104">
        <f t="shared" si="75"/>
        <v>152600</v>
      </c>
      <c r="AM160" s="104">
        <f t="shared" si="75"/>
        <v>152600</v>
      </c>
      <c r="AN160" s="104">
        <f t="shared" si="75"/>
        <v>152600</v>
      </c>
      <c r="AO160" s="104">
        <f t="shared" si="75"/>
        <v>152600</v>
      </c>
      <c r="AP160" s="104">
        <f t="shared" si="75"/>
        <v>172600</v>
      </c>
      <c r="AQ160" s="104">
        <f t="shared" si="75"/>
        <v>152600</v>
      </c>
      <c r="AR160" s="104">
        <f t="shared" si="75"/>
        <v>0</v>
      </c>
      <c r="AS160" s="104">
        <f t="shared" si="75"/>
        <v>0</v>
      </c>
      <c r="AT160" s="104">
        <f t="shared" si="75"/>
        <v>0</v>
      </c>
    </row>
    <row r="161" spans="1:46" ht="14.25" customHeight="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row>
    <row r="162" spans="1:46" ht="15" customHeight="1" x14ac:dyDescent="0.25">
      <c r="A162" s="269" t="s">
        <v>27</v>
      </c>
      <c r="B162" s="268"/>
      <c r="C162" s="268"/>
      <c r="D162" s="268"/>
      <c r="E162" s="268"/>
      <c r="F162" s="268"/>
      <c r="G162" s="268"/>
      <c r="H162" s="268"/>
      <c r="I162" s="268"/>
      <c r="J162" s="268"/>
      <c r="K162" s="268"/>
      <c r="L162" s="28"/>
      <c r="M162" s="29"/>
      <c r="N162" s="29"/>
      <c r="O162" s="29"/>
      <c r="P162" s="30"/>
      <c r="Q162" s="30"/>
      <c r="R162" s="30"/>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row>
    <row r="163" spans="1:46" ht="15" customHeight="1" x14ac:dyDescent="0.25">
      <c r="A163" s="32"/>
      <c r="B163" s="33"/>
      <c r="C163" s="33"/>
      <c r="D163" s="33"/>
      <c r="E163" s="33"/>
      <c r="F163" s="33"/>
      <c r="G163" s="34"/>
      <c r="H163" s="33"/>
      <c r="I163" s="33"/>
      <c r="J163" s="33"/>
      <c r="K163" s="33"/>
      <c r="L163" s="33"/>
      <c r="M163" s="33"/>
      <c r="N163" s="33"/>
      <c r="O163" s="33"/>
      <c r="P163" s="35"/>
      <c r="Q163" s="35"/>
      <c r="R163" s="35"/>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row>
    <row r="164" spans="1:46" ht="15" customHeight="1" x14ac:dyDescent="0.25">
      <c r="A164" s="37"/>
      <c r="B164" s="38"/>
      <c r="C164" s="38"/>
      <c r="D164" s="38"/>
      <c r="E164" s="38"/>
      <c r="F164" s="38"/>
      <c r="G164" s="39"/>
      <c r="H164" s="38"/>
      <c r="I164" s="38"/>
      <c r="J164" s="40"/>
      <c r="K164" s="10"/>
      <c r="L164" s="10"/>
      <c r="M164" s="10"/>
      <c r="N164" s="10"/>
      <c r="O164" s="10"/>
      <c r="P164" s="6"/>
      <c r="Q164" s="6"/>
      <c r="R164" s="6"/>
    </row>
    <row r="165" spans="1:46" ht="15" customHeight="1" x14ac:dyDescent="0.25">
      <c r="A165" s="7" t="s">
        <v>28</v>
      </c>
      <c r="B165" s="139"/>
      <c r="C165" s="42"/>
      <c r="D165" s="42"/>
      <c r="E165" s="42"/>
      <c r="F165" s="42"/>
      <c r="G165" s="43"/>
      <c r="H165" s="42"/>
      <c r="I165" s="42"/>
      <c r="J165" s="9"/>
      <c r="K165" s="10"/>
      <c r="L165" s="10"/>
      <c r="M165" s="10"/>
      <c r="N165" s="10"/>
      <c r="O165" s="10"/>
      <c r="P165" s="6"/>
      <c r="Q165" s="6"/>
      <c r="R165" s="6"/>
    </row>
    <row r="166" spans="1:46" ht="14.25" customHeight="1" x14ac:dyDescent="0.25">
      <c r="A166" s="7" t="s">
        <v>30</v>
      </c>
      <c r="B166" s="139"/>
      <c r="C166" s="45"/>
      <c r="D166" s="45"/>
      <c r="E166" s="45"/>
      <c r="F166" s="46"/>
      <c r="G166" s="45"/>
      <c r="H166" s="46"/>
      <c r="I166" s="45"/>
      <c r="J166" s="47"/>
      <c r="K166" s="48"/>
    </row>
    <row r="167" spans="1:46" ht="14.25" customHeight="1" x14ac:dyDescent="0.25">
      <c r="A167" s="7"/>
      <c r="B167" s="46"/>
      <c r="C167" s="46"/>
      <c r="D167" s="45"/>
      <c r="E167" s="46"/>
      <c r="F167" s="46"/>
      <c r="G167" s="46"/>
      <c r="H167" s="46"/>
      <c r="I167" s="46"/>
      <c r="J167" s="49"/>
      <c r="K167" s="50"/>
    </row>
    <row r="168" spans="1:46" ht="39.75" customHeight="1" x14ac:dyDescent="0.25">
      <c r="A168" s="51" t="s">
        <v>32</v>
      </c>
      <c r="B168" s="270" t="s">
        <v>902</v>
      </c>
      <c r="C168" s="251"/>
      <c r="D168" s="251"/>
      <c r="E168" s="251"/>
      <c r="F168" s="251"/>
      <c r="G168" s="251"/>
      <c r="H168" s="251"/>
      <c r="I168" s="257"/>
      <c r="J168" s="52"/>
      <c r="L168" s="271" t="s">
        <v>33</v>
      </c>
      <c r="M168" s="272"/>
    </row>
    <row r="169" spans="1:46" ht="15.75" customHeight="1" x14ac:dyDescent="0.25">
      <c r="A169" s="53" t="s">
        <v>34</v>
      </c>
      <c r="B169" s="273" t="s">
        <v>903</v>
      </c>
      <c r="C169" s="274"/>
      <c r="D169" s="274"/>
      <c r="E169" s="274"/>
      <c r="F169" s="274"/>
      <c r="G169" s="274"/>
      <c r="H169" s="274"/>
      <c r="I169" s="274"/>
      <c r="J169" s="52"/>
      <c r="L169" s="54" t="s">
        <v>25</v>
      </c>
      <c r="M169" s="55" t="s">
        <v>26</v>
      </c>
    </row>
    <row r="170" spans="1:46" x14ac:dyDescent="0.25">
      <c r="A170" s="53" t="s">
        <v>35</v>
      </c>
      <c r="B170" s="277" t="s">
        <v>312</v>
      </c>
      <c r="C170" s="268"/>
      <c r="D170" s="268"/>
      <c r="E170" s="268"/>
      <c r="F170" s="268"/>
      <c r="G170" s="268"/>
      <c r="H170" s="268"/>
      <c r="I170" s="268"/>
      <c r="J170" s="52"/>
      <c r="L170" s="56">
        <f>$L$10</f>
        <v>0</v>
      </c>
      <c r="M170" s="57">
        <f t="array" ref="M170">NPV(L170,Q197:AT197)</f>
        <v>25678000</v>
      </c>
      <c r="O170" s="58"/>
    </row>
    <row r="171" spans="1:46" ht="15.75" customHeight="1" x14ac:dyDescent="0.25">
      <c r="A171" s="53" t="s">
        <v>36</v>
      </c>
      <c r="B171" s="277" t="s">
        <v>904</v>
      </c>
      <c r="C171" s="268"/>
      <c r="D171" s="268"/>
      <c r="E171" s="268"/>
      <c r="F171" s="268"/>
      <c r="G171" s="268"/>
      <c r="H171" s="268"/>
      <c r="I171" s="268"/>
      <c r="J171" s="52"/>
      <c r="L171" s="56">
        <f>$L$11</f>
        <v>0.03</v>
      </c>
      <c r="M171" s="57">
        <f t="array" ref="M171">NPV(L171,Q197:AT197)</f>
        <v>23497019.786528308</v>
      </c>
    </row>
    <row r="172" spans="1:46" ht="14.25" customHeight="1" x14ac:dyDescent="0.25">
      <c r="A172" s="59"/>
      <c r="B172" s="60"/>
      <c r="C172" s="60"/>
      <c r="D172" s="60"/>
      <c r="E172" s="60"/>
      <c r="F172" s="61"/>
      <c r="G172" s="62"/>
      <c r="H172" s="63"/>
      <c r="I172" s="63"/>
      <c r="J172" s="64"/>
      <c r="L172" s="65">
        <f>$L$12</f>
        <v>7.0000000000000007E-2</v>
      </c>
      <c r="M172" s="66">
        <f t="array" ref="M172">NPV(L172,Q197:AT197)</f>
        <v>21024072.482590746</v>
      </c>
    </row>
    <row r="173" spans="1:46" ht="14.25" customHeight="1" x14ac:dyDescent="0.25">
      <c r="A173" s="67"/>
      <c r="B173" s="48"/>
      <c r="C173" s="48"/>
      <c r="D173" s="48"/>
      <c r="E173" s="48"/>
      <c r="F173" s="50"/>
      <c r="G173" s="68"/>
    </row>
    <row r="174" spans="1:46" ht="14.25" customHeight="1" x14ac:dyDescent="0.25">
      <c r="A174" s="67"/>
      <c r="B174" s="48"/>
      <c r="C174" s="48"/>
      <c r="D174" s="48"/>
      <c r="E174" s="48"/>
      <c r="F174" s="50"/>
      <c r="G174" s="68"/>
      <c r="H174" s="69"/>
      <c r="I174" s="70"/>
      <c r="J174" s="71"/>
      <c r="K174" s="71"/>
    </row>
    <row r="175" spans="1:46" ht="15.75" customHeight="1" x14ac:dyDescent="0.25">
      <c r="A175" s="72" t="s">
        <v>37</v>
      </c>
      <c r="B175" s="73">
        <v>0.9</v>
      </c>
      <c r="C175" s="74" t="s">
        <v>905</v>
      </c>
      <c r="D175" s="74"/>
      <c r="E175" s="74"/>
      <c r="F175" s="75"/>
      <c r="H175" s="69"/>
      <c r="I175" s="70"/>
      <c r="J175" s="71"/>
      <c r="K175" s="71"/>
    </row>
    <row r="176" spans="1:46" ht="15" customHeight="1" x14ac:dyDescent="0.25">
      <c r="A176" s="76" t="s">
        <v>39</v>
      </c>
      <c r="B176" s="77">
        <v>0.9</v>
      </c>
      <c r="C176" s="44" t="s">
        <v>906</v>
      </c>
      <c r="D176" s="44"/>
      <c r="E176" s="44"/>
      <c r="F176" s="78"/>
      <c r="H176" s="69"/>
      <c r="I176" s="79"/>
      <c r="J176" s="58"/>
      <c r="K176" s="58"/>
      <c r="L176" s="80"/>
      <c r="M176" s="80"/>
      <c r="N176" s="80"/>
      <c r="O176" s="80"/>
    </row>
    <row r="177" spans="1:46" ht="14.25" customHeight="1" x14ac:dyDescent="0.25">
      <c r="A177" s="81" t="s">
        <v>41</v>
      </c>
      <c r="B177" s="82">
        <f>B175*B176</f>
        <v>0.81</v>
      </c>
      <c r="C177" s="83"/>
      <c r="D177" s="84"/>
      <c r="E177" s="84"/>
      <c r="F177" s="64"/>
      <c r="H177" s="69"/>
      <c r="I177" s="85"/>
      <c r="J177" s="86"/>
      <c r="K177" s="86"/>
    </row>
    <row r="178" spans="1:46" ht="14.25" customHeight="1" x14ac:dyDescent="0.25">
      <c r="H178" s="69"/>
      <c r="I178" s="85"/>
      <c r="J178" s="86"/>
      <c r="K178" s="86"/>
      <c r="L178" s="87"/>
      <c r="P178" s="88" t="s">
        <v>42</v>
      </c>
    </row>
    <row r="179" spans="1:46" ht="14.25" customHeight="1" x14ac:dyDescent="0.25">
      <c r="C179" s="33"/>
      <c r="D179" s="89"/>
      <c r="E179" s="89"/>
      <c r="L179" s="87"/>
      <c r="P179" s="88"/>
      <c r="Q179" s="267" t="s">
        <v>43</v>
      </c>
      <c r="R179" s="268"/>
      <c r="S179" s="268"/>
      <c r="T179" s="268"/>
      <c r="U179" s="268"/>
      <c r="V179" s="268"/>
      <c r="W179" s="268"/>
      <c r="X179" s="268"/>
      <c r="Y179" s="268"/>
      <c r="Z179" s="268"/>
      <c r="AA179" s="268"/>
      <c r="AB179" s="268"/>
      <c r="AC179" s="268"/>
      <c r="AD179" s="268"/>
      <c r="AE179" s="268"/>
      <c r="AF179" s="268"/>
      <c r="AG179" s="268"/>
      <c r="AH179" s="268"/>
      <c r="AI179" s="268"/>
      <c r="AJ179" s="268"/>
      <c r="AK179" s="268"/>
      <c r="AL179" s="268"/>
      <c r="AM179" s="268"/>
      <c r="AN179" s="268"/>
      <c r="AO179" s="268"/>
      <c r="AP179" s="268"/>
      <c r="AQ179" s="268"/>
      <c r="AR179" s="268"/>
      <c r="AS179" s="268"/>
      <c r="AT179" s="268"/>
    </row>
    <row r="180" spans="1:46" ht="14.25" customHeight="1" x14ac:dyDescent="0.25">
      <c r="A180" s="90" t="s">
        <v>44</v>
      </c>
      <c r="B180" s="91" t="s">
        <v>45</v>
      </c>
      <c r="C180" s="91" t="s">
        <v>16</v>
      </c>
      <c r="D180" s="92" t="s">
        <v>17</v>
      </c>
      <c r="E180" s="92" t="s">
        <v>46</v>
      </c>
      <c r="F180" s="91" t="s">
        <v>47</v>
      </c>
      <c r="G180" s="91" t="s">
        <v>48</v>
      </c>
      <c r="H180" s="93" t="s">
        <v>18</v>
      </c>
      <c r="I180" s="92" t="s">
        <v>19</v>
      </c>
      <c r="J180" s="92" t="s">
        <v>49</v>
      </c>
      <c r="K180" s="92" t="s">
        <v>50</v>
      </c>
      <c r="L180" s="259" t="s">
        <v>20</v>
      </c>
      <c r="M180" s="260"/>
      <c r="N180" s="261"/>
      <c r="Q180" s="94">
        <v>1</v>
      </c>
      <c r="R180" s="94">
        <v>2</v>
      </c>
      <c r="S180" s="94">
        <v>3</v>
      </c>
      <c r="T180" s="94">
        <v>4</v>
      </c>
      <c r="U180" s="94">
        <v>5</v>
      </c>
      <c r="V180" s="94">
        <v>6</v>
      </c>
      <c r="W180" s="94">
        <v>7</v>
      </c>
      <c r="X180" s="94">
        <v>8</v>
      </c>
      <c r="Y180" s="94">
        <v>9</v>
      </c>
      <c r="Z180" s="94">
        <v>10</v>
      </c>
      <c r="AA180" s="94">
        <v>11</v>
      </c>
      <c r="AB180" s="94">
        <v>12</v>
      </c>
      <c r="AC180" s="94">
        <v>13</v>
      </c>
      <c r="AD180" s="94">
        <v>14</v>
      </c>
      <c r="AE180" s="94">
        <v>15</v>
      </c>
      <c r="AF180" s="94">
        <v>16</v>
      </c>
      <c r="AG180" s="94">
        <v>17</v>
      </c>
      <c r="AH180" s="94">
        <v>18</v>
      </c>
      <c r="AI180" s="94">
        <v>19</v>
      </c>
      <c r="AJ180" s="94">
        <v>20</v>
      </c>
      <c r="AK180" s="94">
        <v>21</v>
      </c>
      <c r="AL180" s="94">
        <v>22</v>
      </c>
      <c r="AM180" s="94">
        <v>23</v>
      </c>
      <c r="AN180" s="94">
        <v>24</v>
      </c>
      <c r="AO180" s="94">
        <v>25</v>
      </c>
      <c r="AP180" s="94">
        <v>26</v>
      </c>
      <c r="AQ180" s="94">
        <v>27</v>
      </c>
      <c r="AR180" s="94">
        <v>28</v>
      </c>
      <c r="AS180" s="94">
        <v>29</v>
      </c>
      <c r="AT180" s="94">
        <v>30</v>
      </c>
    </row>
    <row r="181" spans="1:46" x14ac:dyDescent="0.25">
      <c r="A181" s="95" t="s">
        <v>0</v>
      </c>
      <c r="B181" s="96" t="s">
        <v>907</v>
      </c>
      <c r="C181" s="97" t="s">
        <v>141</v>
      </c>
      <c r="D181" s="98">
        <v>1</v>
      </c>
      <c r="E181" s="99">
        <v>65000</v>
      </c>
      <c r="F181" s="100"/>
      <c r="G181" s="100"/>
      <c r="H181" s="239">
        <f t="shared" ref="H181:H182" si="76">(D181*E181)*1.2</f>
        <v>78000</v>
      </c>
      <c r="I181" s="102">
        <v>1</v>
      </c>
      <c r="J181" s="102">
        <v>1</v>
      </c>
      <c r="K181" s="102">
        <v>1</v>
      </c>
      <c r="L181" s="286" t="s">
        <v>908</v>
      </c>
      <c r="M181" s="263"/>
      <c r="N181" s="258"/>
      <c r="P181" s="248" t="s">
        <v>51</v>
      </c>
      <c r="Q181" s="103">
        <f t="shared" ref="Q181:AT181" si="77">IF(Q$32&lt;$I181,0,IF(Q$32=$I181,$H181,IF(Q$32&gt;((($J181-1)*$K181)+$I181),0,IF(ROUND((Q$32-$I181)/$K181,0)=ROUND((Q$32-$I181)/$K181,1),$H181,0))))</f>
        <v>78000</v>
      </c>
      <c r="R181" s="104">
        <f t="shared" si="77"/>
        <v>0</v>
      </c>
      <c r="S181" s="104">
        <f t="shared" si="77"/>
        <v>0</v>
      </c>
      <c r="T181" s="104">
        <f t="shared" si="77"/>
        <v>0</v>
      </c>
      <c r="U181" s="104">
        <f t="shared" si="77"/>
        <v>0</v>
      </c>
      <c r="V181" s="104">
        <f t="shared" si="77"/>
        <v>0</v>
      </c>
      <c r="W181" s="104">
        <f t="shared" si="77"/>
        <v>0</v>
      </c>
      <c r="X181" s="104">
        <f t="shared" si="77"/>
        <v>0</v>
      </c>
      <c r="Y181" s="104">
        <f t="shared" si="77"/>
        <v>0</v>
      </c>
      <c r="Z181" s="104">
        <f t="shared" si="77"/>
        <v>0</v>
      </c>
      <c r="AA181" s="104">
        <f t="shared" si="77"/>
        <v>0</v>
      </c>
      <c r="AB181" s="104">
        <f t="shared" si="77"/>
        <v>0</v>
      </c>
      <c r="AC181" s="104">
        <f t="shared" si="77"/>
        <v>0</v>
      </c>
      <c r="AD181" s="104">
        <f t="shared" si="77"/>
        <v>0</v>
      </c>
      <c r="AE181" s="104">
        <f t="shared" si="77"/>
        <v>0</v>
      </c>
      <c r="AF181" s="104">
        <f t="shared" si="77"/>
        <v>0</v>
      </c>
      <c r="AG181" s="104">
        <f t="shared" si="77"/>
        <v>0</v>
      </c>
      <c r="AH181" s="104">
        <f t="shared" si="77"/>
        <v>0</v>
      </c>
      <c r="AI181" s="104">
        <f t="shared" si="77"/>
        <v>0</v>
      </c>
      <c r="AJ181" s="104">
        <f t="shared" si="77"/>
        <v>0</v>
      </c>
      <c r="AK181" s="104">
        <f t="shared" si="77"/>
        <v>0</v>
      </c>
      <c r="AL181" s="104">
        <f t="shared" si="77"/>
        <v>0</v>
      </c>
      <c r="AM181" s="104">
        <f t="shared" si="77"/>
        <v>0</v>
      </c>
      <c r="AN181" s="104">
        <f t="shared" si="77"/>
        <v>0</v>
      </c>
      <c r="AO181" s="104">
        <f t="shared" si="77"/>
        <v>0</v>
      </c>
      <c r="AP181" s="104">
        <f t="shared" si="77"/>
        <v>0</v>
      </c>
      <c r="AQ181" s="104">
        <f t="shared" si="77"/>
        <v>0</v>
      </c>
      <c r="AR181" s="104">
        <f t="shared" si="77"/>
        <v>0</v>
      </c>
      <c r="AS181" s="104">
        <f t="shared" si="77"/>
        <v>0</v>
      </c>
      <c r="AT181" s="104">
        <f t="shared" si="77"/>
        <v>0</v>
      </c>
    </row>
    <row r="182" spans="1:46" x14ac:dyDescent="0.25">
      <c r="A182" s="105" t="s">
        <v>0</v>
      </c>
      <c r="B182" s="106" t="s">
        <v>197</v>
      </c>
      <c r="C182" s="107" t="s">
        <v>141</v>
      </c>
      <c r="D182" s="108">
        <v>0.2</v>
      </c>
      <c r="E182" s="109">
        <v>75000</v>
      </c>
      <c r="F182" s="110"/>
      <c r="G182" s="110"/>
      <c r="H182" s="239">
        <f t="shared" si="76"/>
        <v>18000</v>
      </c>
      <c r="I182" s="112">
        <v>1</v>
      </c>
      <c r="J182" s="112">
        <v>5</v>
      </c>
      <c r="K182" s="112">
        <v>1</v>
      </c>
      <c r="L182" s="250" t="s">
        <v>909</v>
      </c>
      <c r="M182" s="251"/>
      <c r="N182" s="252"/>
      <c r="P182" s="249"/>
      <c r="Q182" s="103">
        <f t="shared" ref="Q182:AT182" si="78">IF(Q$32&lt;$I182,0,IF(Q$32=$I182,$H182,IF(Q$32&gt;((($J182-1)*$K182)+$I182),0,IF(ROUND((Q$32-$I182)/$K182,0)=ROUND((Q$32-$I182)/$K182,1),$H182,0))))</f>
        <v>18000</v>
      </c>
      <c r="R182" s="103">
        <f t="shared" si="78"/>
        <v>18000</v>
      </c>
      <c r="S182" s="103">
        <f t="shared" si="78"/>
        <v>18000</v>
      </c>
      <c r="T182" s="103">
        <f t="shared" si="78"/>
        <v>18000</v>
      </c>
      <c r="U182" s="103">
        <f t="shared" si="78"/>
        <v>18000</v>
      </c>
      <c r="V182" s="104">
        <f t="shared" si="78"/>
        <v>0</v>
      </c>
      <c r="W182" s="104">
        <f t="shared" si="78"/>
        <v>0</v>
      </c>
      <c r="X182" s="104">
        <f t="shared" si="78"/>
        <v>0</v>
      </c>
      <c r="Y182" s="104">
        <f t="shared" si="78"/>
        <v>0</v>
      </c>
      <c r="Z182" s="104">
        <f t="shared" si="78"/>
        <v>0</v>
      </c>
      <c r="AA182" s="104">
        <f t="shared" si="78"/>
        <v>0</v>
      </c>
      <c r="AB182" s="104">
        <f t="shared" si="78"/>
        <v>0</v>
      </c>
      <c r="AC182" s="104">
        <f t="shared" si="78"/>
        <v>0</v>
      </c>
      <c r="AD182" s="104">
        <f t="shared" si="78"/>
        <v>0</v>
      </c>
      <c r="AE182" s="104">
        <f t="shared" si="78"/>
        <v>0</v>
      </c>
      <c r="AF182" s="104">
        <f t="shared" si="78"/>
        <v>0</v>
      </c>
      <c r="AG182" s="104">
        <f t="shared" si="78"/>
        <v>0</v>
      </c>
      <c r="AH182" s="104">
        <f t="shared" si="78"/>
        <v>0</v>
      </c>
      <c r="AI182" s="104">
        <f t="shared" si="78"/>
        <v>0</v>
      </c>
      <c r="AJ182" s="104">
        <f t="shared" si="78"/>
        <v>0</v>
      </c>
      <c r="AK182" s="104">
        <f t="shared" si="78"/>
        <v>0</v>
      </c>
      <c r="AL182" s="104">
        <f t="shared" si="78"/>
        <v>0</v>
      </c>
      <c r="AM182" s="104">
        <f t="shared" si="78"/>
        <v>0</v>
      </c>
      <c r="AN182" s="104">
        <f t="shared" si="78"/>
        <v>0</v>
      </c>
      <c r="AO182" s="104">
        <f t="shared" si="78"/>
        <v>0</v>
      </c>
      <c r="AP182" s="104">
        <f t="shared" si="78"/>
        <v>0</v>
      </c>
      <c r="AQ182" s="104">
        <f t="shared" si="78"/>
        <v>0</v>
      </c>
      <c r="AR182" s="104">
        <f t="shared" si="78"/>
        <v>0</v>
      </c>
      <c r="AS182" s="104">
        <f t="shared" si="78"/>
        <v>0</v>
      </c>
      <c r="AT182" s="104">
        <f t="shared" si="78"/>
        <v>0</v>
      </c>
    </row>
    <row r="183" spans="1:46" ht="38.25" x14ac:dyDescent="0.25">
      <c r="A183" s="105" t="s">
        <v>273</v>
      </c>
      <c r="B183" s="106" t="s">
        <v>910</v>
      </c>
      <c r="C183" s="107" t="s">
        <v>911</v>
      </c>
      <c r="D183" s="108">
        <v>10</v>
      </c>
      <c r="E183" s="109">
        <v>500000</v>
      </c>
      <c r="F183" s="113"/>
      <c r="G183" s="113"/>
      <c r="H183" s="241">
        <f>D183*E183</f>
        <v>5000000</v>
      </c>
      <c r="I183" s="112">
        <v>1</v>
      </c>
      <c r="J183" s="112">
        <v>5</v>
      </c>
      <c r="K183" s="112">
        <v>1</v>
      </c>
      <c r="L183" s="250" t="s">
        <v>912</v>
      </c>
      <c r="M183" s="251"/>
      <c r="N183" s="252"/>
      <c r="P183" s="249"/>
      <c r="Q183" s="103">
        <f t="shared" ref="Q183:AT183" si="79">IF(Q$32&lt;$I183,0,IF(Q$32=$I183,$H183,IF(Q$32&gt;((($J183-1)*$K183)+$I183),0,IF(ROUND((Q$32-$I183)/$K183,0)=ROUND((Q$32-$I183)/$K183,1),$H183,0))))</f>
        <v>5000000</v>
      </c>
      <c r="R183" s="103">
        <f t="shared" si="79"/>
        <v>5000000</v>
      </c>
      <c r="S183" s="103">
        <f t="shared" si="79"/>
        <v>5000000</v>
      </c>
      <c r="T183" s="103">
        <f t="shared" si="79"/>
        <v>5000000</v>
      </c>
      <c r="U183" s="103">
        <f t="shared" si="79"/>
        <v>5000000</v>
      </c>
      <c r="V183" s="104">
        <f t="shared" si="79"/>
        <v>0</v>
      </c>
      <c r="W183" s="104">
        <f t="shared" si="79"/>
        <v>0</v>
      </c>
      <c r="X183" s="104">
        <f t="shared" si="79"/>
        <v>0</v>
      </c>
      <c r="Y183" s="104">
        <f t="shared" si="79"/>
        <v>0</v>
      </c>
      <c r="Z183" s="104">
        <f t="shared" si="79"/>
        <v>0</v>
      </c>
      <c r="AA183" s="104">
        <f t="shared" si="79"/>
        <v>0</v>
      </c>
      <c r="AB183" s="104">
        <f t="shared" si="79"/>
        <v>0</v>
      </c>
      <c r="AC183" s="104">
        <f t="shared" si="79"/>
        <v>0</v>
      </c>
      <c r="AD183" s="104">
        <f t="shared" si="79"/>
        <v>0</v>
      </c>
      <c r="AE183" s="104">
        <f t="shared" si="79"/>
        <v>0</v>
      </c>
      <c r="AF183" s="104">
        <f t="shared" si="79"/>
        <v>0</v>
      </c>
      <c r="AG183" s="104">
        <f t="shared" si="79"/>
        <v>0</v>
      </c>
      <c r="AH183" s="104">
        <f t="shared" si="79"/>
        <v>0</v>
      </c>
      <c r="AI183" s="104">
        <f t="shared" si="79"/>
        <v>0</v>
      </c>
      <c r="AJ183" s="104">
        <f t="shared" si="79"/>
        <v>0</v>
      </c>
      <c r="AK183" s="104">
        <f t="shared" si="79"/>
        <v>0</v>
      </c>
      <c r="AL183" s="104">
        <f t="shared" si="79"/>
        <v>0</v>
      </c>
      <c r="AM183" s="104">
        <f t="shared" si="79"/>
        <v>0</v>
      </c>
      <c r="AN183" s="104">
        <f t="shared" si="79"/>
        <v>0</v>
      </c>
      <c r="AO183" s="104">
        <f t="shared" si="79"/>
        <v>0</v>
      </c>
      <c r="AP183" s="104">
        <f t="shared" si="79"/>
        <v>0</v>
      </c>
      <c r="AQ183" s="104">
        <f t="shared" si="79"/>
        <v>0</v>
      </c>
      <c r="AR183" s="104">
        <f t="shared" si="79"/>
        <v>0</v>
      </c>
      <c r="AS183" s="104">
        <f t="shared" si="79"/>
        <v>0</v>
      </c>
      <c r="AT183" s="104">
        <f t="shared" si="79"/>
        <v>0</v>
      </c>
    </row>
    <row r="184" spans="1:46" ht="30" customHeight="1" x14ac:dyDescent="0.25">
      <c r="A184" s="105" t="s">
        <v>0</v>
      </c>
      <c r="B184" s="106" t="s">
        <v>706</v>
      </c>
      <c r="C184" s="107" t="s">
        <v>141</v>
      </c>
      <c r="D184" s="108">
        <v>1</v>
      </c>
      <c r="E184" s="114">
        <v>65000</v>
      </c>
      <c r="F184" s="113"/>
      <c r="G184" s="113"/>
      <c r="H184" s="239">
        <f>(D184*E184)*1.2</f>
        <v>78000</v>
      </c>
      <c r="I184" s="112">
        <v>1</v>
      </c>
      <c r="J184" s="112">
        <v>5</v>
      </c>
      <c r="K184" s="112">
        <v>1</v>
      </c>
      <c r="L184" s="250" t="s">
        <v>913</v>
      </c>
      <c r="M184" s="251"/>
      <c r="N184" s="252"/>
      <c r="P184" s="249"/>
      <c r="Q184" s="103">
        <f t="shared" ref="Q184:AT184" si="80">IF(Q$32&lt;$I184,0,IF(Q$32=$I184,$H184,IF(Q$32&gt;((($J184-1)*$K184)+$I184),0,IF(ROUND((Q$32-$I184)/$K184,0)=ROUND((Q$32-$I184)/$K184,1),$H184,0))))</f>
        <v>78000</v>
      </c>
      <c r="R184" s="103">
        <f t="shared" si="80"/>
        <v>78000</v>
      </c>
      <c r="S184" s="103">
        <f t="shared" si="80"/>
        <v>78000</v>
      </c>
      <c r="T184" s="103">
        <f t="shared" si="80"/>
        <v>78000</v>
      </c>
      <c r="U184" s="103">
        <f t="shared" si="80"/>
        <v>78000</v>
      </c>
      <c r="V184" s="104">
        <f t="shared" si="80"/>
        <v>0</v>
      </c>
      <c r="W184" s="104">
        <f t="shared" si="80"/>
        <v>0</v>
      </c>
      <c r="X184" s="104">
        <f t="shared" si="80"/>
        <v>0</v>
      </c>
      <c r="Y184" s="104">
        <f t="shared" si="80"/>
        <v>0</v>
      </c>
      <c r="Z184" s="104">
        <f t="shared" si="80"/>
        <v>0</v>
      </c>
      <c r="AA184" s="104">
        <f t="shared" si="80"/>
        <v>0</v>
      </c>
      <c r="AB184" s="104">
        <f t="shared" si="80"/>
        <v>0</v>
      </c>
      <c r="AC184" s="104">
        <f t="shared" si="80"/>
        <v>0</v>
      </c>
      <c r="AD184" s="104">
        <f t="shared" si="80"/>
        <v>0</v>
      </c>
      <c r="AE184" s="104">
        <f t="shared" si="80"/>
        <v>0</v>
      </c>
      <c r="AF184" s="104">
        <f t="shared" si="80"/>
        <v>0</v>
      </c>
      <c r="AG184" s="104">
        <f t="shared" si="80"/>
        <v>0</v>
      </c>
      <c r="AH184" s="104">
        <f t="shared" si="80"/>
        <v>0</v>
      </c>
      <c r="AI184" s="104">
        <f t="shared" si="80"/>
        <v>0</v>
      </c>
      <c r="AJ184" s="104">
        <f t="shared" si="80"/>
        <v>0</v>
      </c>
      <c r="AK184" s="104">
        <f t="shared" si="80"/>
        <v>0</v>
      </c>
      <c r="AL184" s="104">
        <f t="shared" si="80"/>
        <v>0</v>
      </c>
      <c r="AM184" s="104">
        <f t="shared" si="80"/>
        <v>0</v>
      </c>
      <c r="AN184" s="104">
        <f t="shared" si="80"/>
        <v>0</v>
      </c>
      <c r="AO184" s="104">
        <f t="shared" si="80"/>
        <v>0</v>
      </c>
      <c r="AP184" s="104">
        <f t="shared" si="80"/>
        <v>0</v>
      </c>
      <c r="AQ184" s="104">
        <f t="shared" si="80"/>
        <v>0</v>
      </c>
      <c r="AR184" s="104">
        <f t="shared" si="80"/>
        <v>0</v>
      </c>
      <c r="AS184" s="104">
        <f t="shared" si="80"/>
        <v>0</v>
      </c>
      <c r="AT184" s="104">
        <f t="shared" si="80"/>
        <v>0</v>
      </c>
    </row>
    <row r="185" spans="1:46" ht="25.5" x14ac:dyDescent="0.25">
      <c r="A185" s="105" t="s">
        <v>273</v>
      </c>
      <c r="B185" s="106" t="s">
        <v>896</v>
      </c>
      <c r="C185" s="107" t="s">
        <v>176</v>
      </c>
      <c r="D185" s="108">
        <v>1</v>
      </c>
      <c r="E185" s="109">
        <v>20000</v>
      </c>
      <c r="F185" s="113"/>
      <c r="G185" s="113"/>
      <c r="H185" s="241">
        <f t="shared" ref="H185:H196" si="81">D185*E185</f>
        <v>20000</v>
      </c>
      <c r="I185" s="112">
        <v>1</v>
      </c>
      <c r="J185" s="112">
        <v>6</v>
      </c>
      <c r="K185" s="112">
        <v>5</v>
      </c>
      <c r="L185" s="250" t="s">
        <v>897</v>
      </c>
      <c r="M185" s="251"/>
      <c r="N185" s="252"/>
      <c r="P185" s="249"/>
      <c r="Q185" s="103">
        <f t="shared" ref="Q185:AT185" si="82">IF(Q$32&lt;$I185,0,IF(Q$32=$I185,$H185,IF(Q$32&gt;((($J185-1)*$K185)+$I185),0,IF(ROUND((Q$32-$I185)/$K185,0)=ROUND((Q$32-$I185)/$K185,1),$H185,0))))</f>
        <v>20000</v>
      </c>
      <c r="R185" s="104">
        <f t="shared" si="82"/>
        <v>0</v>
      </c>
      <c r="S185" s="104">
        <f t="shared" si="82"/>
        <v>0</v>
      </c>
      <c r="T185" s="104">
        <f t="shared" si="82"/>
        <v>0</v>
      </c>
      <c r="U185" s="104">
        <f t="shared" si="82"/>
        <v>0</v>
      </c>
      <c r="V185" s="103">
        <f t="shared" si="82"/>
        <v>20000</v>
      </c>
      <c r="W185" s="104">
        <f t="shared" si="82"/>
        <v>0</v>
      </c>
      <c r="X185" s="104">
        <f t="shared" si="82"/>
        <v>0</v>
      </c>
      <c r="Y185" s="104">
        <f t="shared" si="82"/>
        <v>0</v>
      </c>
      <c r="Z185" s="104">
        <f t="shared" si="82"/>
        <v>0</v>
      </c>
      <c r="AA185" s="103">
        <f t="shared" si="82"/>
        <v>20000</v>
      </c>
      <c r="AB185" s="104">
        <f t="shared" si="82"/>
        <v>0</v>
      </c>
      <c r="AC185" s="104">
        <f t="shared" si="82"/>
        <v>0</v>
      </c>
      <c r="AD185" s="104">
        <f t="shared" si="82"/>
        <v>0</v>
      </c>
      <c r="AE185" s="104">
        <f t="shared" si="82"/>
        <v>0</v>
      </c>
      <c r="AF185" s="103">
        <f t="shared" si="82"/>
        <v>20000</v>
      </c>
      <c r="AG185" s="104">
        <f t="shared" si="82"/>
        <v>0</v>
      </c>
      <c r="AH185" s="104">
        <f t="shared" si="82"/>
        <v>0</v>
      </c>
      <c r="AI185" s="104">
        <f t="shared" si="82"/>
        <v>0</v>
      </c>
      <c r="AJ185" s="104">
        <f t="shared" si="82"/>
        <v>0</v>
      </c>
      <c r="AK185" s="103">
        <f t="shared" si="82"/>
        <v>20000</v>
      </c>
      <c r="AL185" s="104">
        <f t="shared" si="82"/>
        <v>0</v>
      </c>
      <c r="AM185" s="104">
        <f t="shared" si="82"/>
        <v>0</v>
      </c>
      <c r="AN185" s="104">
        <f t="shared" si="82"/>
        <v>0</v>
      </c>
      <c r="AO185" s="104">
        <f t="shared" si="82"/>
        <v>0</v>
      </c>
      <c r="AP185" s="103">
        <f t="shared" si="82"/>
        <v>20000</v>
      </c>
      <c r="AQ185" s="104">
        <f t="shared" si="82"/>
        <v>0</v>
      </c>
      <c r="AR185" s="104">
        <f t="shared" si="82"/>
        <v>0</v>
      </c>
      <c r="AS185" s="104">
        <f t="shared" si="82"/>
        <v>0</v>
      </c>
      <c r="AT185" s="104">
        <f t="shared" si="82"/>
        <v>0</v>
      </c>
    </row>
    <row r="186" spans="1:46" ht="30" hidden="1" customHeight="1" x14ac:dyDescent="0.25">
      <c r="A186" s="105"/>
      <c r="B186" s="106"/>
      <c r="C186" s="107"/>
      <c r="D186" s="108"/>
      <c r="E186" s="114"/>
      <c r="F186" s="113"/>
      <c r="G186" s="113"/>
      <c r="H186" s="111">
        <f t="shared" si="81"/>
        <v>0</v>
      </c>
      <c r="I186" s="112"/>
      <c r="J186" s="112"/>
      <c r="K186" s="112"/>
      <c r="L186" s="250"/>
      <c r="M186" s="251"/>
      <c r="N186" s="252"/>
      <c r="P186" s="249"/>
      <c r="Q186" s="104">
        <f t="shared" ref="Q186:AT186" si="83">IF(Q$32&lt;$I186,0,IF(Q$32=$I186,$H186,IF(Q$32&gt;((($J186-1)*$K186)+$I186),0,IF(ROUND((Q$32-$I186)/$K186,0)=ROUND((Q$32-$I186)/$K186,1),$H186,0))))</f>
        <v>0</v>
      </c>
      <c r="R186" s="104">
        <f t="shared" si="83"/>
        <v>0</v>
      </c>
      <c r="S186" s="104">
        <f t="shared" si="83"/>
        <v>0</v>
      </c>
      <c r="T186" s="104">
        <f t="shared" si="83"/>
        <v>0</v>
      </c>
      <c r="U186" s="104">
        <f t="shared" si="83"/>
        <v>0</v>
      </c>
      <c r="V186" s="104">
        <f t="shared" si="83"/>
        <v>0</v>
      </c>
      <c r="W186" s="104">
        <f t="shared" si="83"/>
        <v>0</v>
      </c>
      <c r="X186" s="104">
        <f t="shared" si="83"/>
        <v>0</v>
      </c>
      <c r="Y186" s="104">
        <f t="shared" si="83"/>
        <v>0</v>
      </c>
      <c r="Z186" s="104">
        <f t="shared" si="83"/>
        <v>0</v>
      </c>
      <c r="AA186" s="104">
        <f t="shared" si="83"/>
        <v>0</v>
      </c>
      <c r="AB186" s="104">
        <f t="shared" si="83"/>
        <v>0</v>
      </c>
      <c r="AC186" s="104">
        <f t="shared" si="83"/>
        <v>0</v>
      </c>
      <c r="AD186" s="104">
        <f t="shared" si="83"/>
        <v>0</v>
      </c>
      <c r="AE186" s="104">
        <f t="shared" si="83"/>
        <v>0</v>
      </c>
      <c r="AF186" s="104">
        <f t="shared" si="83"/>
        <v>0</v>
      </c>
      <c r="AG186" s="104">
        <f t="shared" si="83"/>
        <v>0</v>
      </c>
      <c r="AH186" s="104">
        <f t="shared" si="83"/>
        <v>0</v>
      </c>
      <c r="AI186" s="104">
        <f t="shared" si="83"/>
        <v>0</v>
      </c>
      <c r="AJ186" s="104">
        <f t="shared" si="83"/>
        <v>0</v>
      </c>
      <c r="AK186" s="104">
        <f t="shared" si="83"/>
        <v>0</v>
      </c>
      <c r="AL186" s="104">
        <f t="shared" si="83"/>
        <v>0</v>
      </c>
      <c r="AM186" s="104">
        <f t="shared" si="83"/>
        <v>0</v>
      </c>
      <c r="AN186" s="104">
        <f t="shared" si="83"/>
        <v>0</v>
      </c>
      <c r="AO186" s="104">
        <f t="shared" si="83"/>
        <v>0</v>
      </c>
      <c r="AP186" s="104">
        <f t="shared" si="83"/>
        <v>0</v>
      </c>
      <c r="AQ186" s="104">
        <f t="shared" si="83"/>
        <v>0</v>
      </c>
      <c r="AR186" s="104">
        <f t="shared" si="83"/>
        <v>0</v>
      </c>
      <c r="AS186" s="104">
        <f t="shared" si="83"/>
        <v>0</v>
      </c>
      <c r="AT186" s="104">
        <f t="shared" si="83"/>
        <v>0</v>
      </c>
    </row>
    <row r="187" spans="1:46" ht="30" hidden="1" customHeight="1" x14ac:dyDescent="0.25">
      <c r="A187" s="105"/>
      <c r="B187" s="106"/>
      <c r="C187" s="107"/>
      <c r="D187" s="108"/>
      <c r="E187" s="108"/>
      <c r="F187" s="113"/>
      <c r="G187" s="113"/>
      <c r="H187" s="111">
        <f t="shared" si="81"/>
        <v>0</v>
      </c>
      <c r="I187" s="112"/>
      <c r="J187" s="112"/>
      <c r="K187" s="112"/>
      <c r="L187" s="250"/>
      <c r="M187" s="251"/>
      <c r="N187" s="252"/>
      <c r="P187" s="249"/>
      <c r="Q187" s="104">
        <f t="shared" ref="Q187:AT187" si="84">IF(Q$32&lt;$I187,0,IF(Q$32=$I187,$H187,IF(Q$32&gt;((($J187-1)*$K187)+$I187),0,IF(ROUND((Q$32-$I187)/$K187,0)=ROUND((Q$32-$I187)/$K187,1),$H187,0))))</f>
        <v>0</v>
      </c>
      <c r="R187" s="104">
        <f t="shared" si="84"/>
        <v>0</v>
      </c>
      <c r="S187" s="104">
        <f t="shared" si="84"/>
        <v>0</v>
      </c>
      <c r="T187" s="104">
        <f t="shared" si="84"/>
        <v>0</v>
      </c>
      <c r="U187" s="104">
        <f t="shared" si="84"/>
        <v>0</v>
      </c>
      <c r="V187" s="104">
        <f t="shared" si="84"/>
        <v>0</v>
      </c>
      <c r="W187" s="104">
        <f t="shared" si="84"/>
        <v>0</v>
      </c>
      <c r="X187" s="104">
        <f t="shared" si="84"/>
        <v>0</v>
      </c>
      <c r="Y187" s="104">
        <f t="shared" si="84"/>
        <v>0</v>
      </c>
      <c r="Z187" s="104">
        <f t="shared" si="84"/>
        <v>0</v>
      </c>
      <c r="AA187" s="104">
        <f t="shared" si="84"/>
        <v>0</v>
      </c>
      <c r="AB187" s="104">
        <f t="shared" si="84"/>
        <v>0</v>
      </c>
      <c r="AC187" s="104">
        <f t="shared" si="84"/>
        <v>0</v>
      </c>
      <c r="AD187" s="104">
        <f t="shared" si="84"/>
        <v>0</v>
      </c>
      <c r="AE187" s="104">
        <f t="shared" si="84"/>
        <v>0</v>
      </c>
      <c r="AF187" s="104">
        <f t="shared" si="84"/>
        <v>0</v>
      </c>
      <c r="AG187" s="104">
        <f t="shared" si="84"/>
        <v>0</v>
      </c>
      <c r="AH187" s="104">
        <f t="shared" si="84"/>
        <v>0</v>
      </c>
      <c r="AI187" s="104">
        <f t="shared" si="84"/>
        <v>0</v>
      </c>
      <c r="AJ187" s="104">
        <f t="shared" si="84"/>
        <v>0</v>
      </c>
      <c r="AK187" s="104">
        <f t="shared" si="84"/>
        <v>0</v>
      </c>
      <c r="AL187" s="104">
        <f t="shared" si="84"/>
        <v>0</v>
      </c>
      <c r="AM187" s="104">
        <f t="shared" si="84"/>
        <v>0</v>
      </c>
      <c r="AN187" s="104">
        <f t="shared" si="84"/>
        <v>0</v>
      </c>
      <c r="AO187" s="104">
        <f t="shared" si="84"/>
        <v>0</v>
      </c>
      <c r="AP187" s="104">
        <f t="shared" si="84"/>
        <v>0</v>
      </c>
      <c r="AQ187" s="104">
        <f t="shared" si="84"/>
        <v>0</v>
      </c>
      <c r="AR187" s="104">
        <f t="shared" si="84"/>
        <v>0</v>
      </c>
      <c r="AS187" s="104">
        <f t="shared" si="84"/>
        <v>0</v>
      </c>
      <c r="AT187" s="104">
        <f t="shared" si="84"/>
        <v>0</v>
      </c>
    </row>
    <row r="188" spans="1:46" ht="30" hidden="1" customHeight="1" x14ac:dyDescent="0.25">
      <c r="A188" s="115"/>
      <c r="B188" s="106"/>
      <c r="C188" s="107"/>
      <c r="D188" s="108"/>
      <c r="E188" s="108"/>
      <c r="F188" s="113"/>
      <c r="G188" s="113"/>
      <c r="H188" s="111">
        <f t="shared" si="81"/>
        <v>0</v>
      </c>
      <c r="I188" s="112"/>
      <c r="J188" s="112"/>
      <c r="K188" s="112"/>
      <c r="L188" s="250"/>
      <c r="M188" s="251"/>
      <c r="N188" s="252"/>
      <c r="P188" s="249"/>
      <c r="Q188" s="104">
        <f t="shared" ref="Q188:AT188" si="85">IF(Q$32&lt;$I188,0,IF(Q$32=$I188,$H188,IF(Q$32&gt;((($J188-1)*$K188)+$I188),0,IF(ROUND((Q$32-$I188)/$K188,0)=ROUND((Q$32-$I188)/$K188,1),$H188,0))))</f>
        <v>0</v>
      </c>
      <c r="R188" s="104">
        <f t="shared" si="85"/>
        <v>0</v>
      </c>
      <c r="S188" s="104">
        <f t="shared" si="85"/>
        <v>0</v>
      </c>
      <c r="T188" s="104">
        <f t="shared" si="85"/>
        <v>0</v>
      </c>
      <c r="U188" s="104">
        <f t="shared" si="85"/>
        <v>0</v>
      </c>
      <c r="V188" s="104">
        <f t="shared" si="85"/>
        <v>0</v>
      </c>
      <c r="W188" s="104">
        <f t="shared" si="85"/>
        <v>0</v>
      </c>
      <c r="X188" s="104">
        <f t="shared" si="85"/>
        <v>0</v>
      </c>
      <c r="Y188" s="104">
        <f t="shared" si="85"/>
        <v>0</v>
      </c>
      <c r="Z188" s="104">
        <f t="shared" si="85"/>
        <v>0</v>
      </c>
      <c r="AA188" s="104">
        <f t="shared" si="85"/>
        <v>0</v>
      </c>
      <c r="AB188" s="104">
        <f t="shared" si="85"/>
        <v>0</v>
      </c>
      <c r="AC188" s="104">
        <f t="shared" si="85"/>
        <v>0</v>
      </c>
      <c r="AD188" s="104">
        <f t="shared" si="85"/>
        <v>0</v>
      </c>
      <c r="AE188" s="104">
        <f t="shared" si="85"/>
        <v>0</v>
      </c>
      <c r="AF188" s="104">
        <f t="shared" si="85"/>
        <v>0</v>
      </c>
      <c r="AG188" s="104">
        <f t="shared" si="85"/>
        <v>0</v>
      </c>
      <c r="AH188" s="104">
        <f t="shared" si="85"/>
        <v>0</v>
      </c>
      <c r="AI188" s="104">
        <f t="shared" si="85"/>
        <v>0</v>
      </c>
      <c r="AJ188" s="104">
        <f t="shared" si="85"/>
        <v>0</v>
      </c>
      <c r="AK188" s="104">
        <f t="shared" si="85"/>
        <v>0</v>
      </c>
      <c r="AL188" s="104">
        <f t="shared" si="85"/>
        <v>0</v>
      </c>
      <c r="AM188" s="104">
        <f t="shared" si="85"/>
        <v>0</v>
      </c>
      <c r="AN188" s="104">
        <f t="shared" si="85"/>
        <v>0</v>
      </c>
      <c r="AO188" s="104">
        <f t="shared" si="85"/>
        <v>0</v>
      </c>
      <c r="AP188" s="104">
        <f t="shared" si="85"/>
        <v>0</v>
      </c>
      <c r="AQ188" s="104">
        <f t="shared" si="85"/>
        <v>0</v>
      </c>
      <c r="AR188" s="104">
        <f t="shared" si="85"/>
        <v>0</v>
      </c>
      <c r="AS188" s="104">
        <f t="shared" si="85"/>
        <v>0</v>
      </c>
      <c r="AT188" s="104">
        <f t="shared" si="85"/>
        <v>0</v>
      </c>
    </row>
    <row r="189" spans="1:46" ht="30" hidden="1" customHeight="1" x14ac:dyDescent="0.25">
      <c r="A189" s="105"/>
      <c r="B189" s="106"/>
      <c r="C189" s="107"/>
      <c r="D189" s="108"/>
      <c r="E189" s="116"/>
      <c r="F189" s="113"/>
      <c r="G189" s="113"/>
      <c r="H189" s="111">
        <f t="shared" si="81"/>
        <v>0</v>
      </c>
      <c r="I189" s="112"/>
      <c r="J189" s="112"/>
      <c r="K189" s="112"/>
      <c r="L189" s="250"/>
      <c r="M189" s="251"/>
      <c r="N189" s="252"/>
      <c r="P189" s="249"/>
      <c r="Q189" s="104">
        <f t="shared" ref="Q189:AT189" si="86">IF(Q$32&lt;$I189,0,IF(Q$32=$I189,$H189,IF(Q$32&gt;((($J189-1)*$K189)+$I189),0,IF(ROUND((Q$32-$I189)/$K189,0)=ROUND((Q$32-$I189)/$K189,1),$H189,0))))</f>
        <v>0</v>
      </c>
      <c r="R189" s="104">
        <f t="shared" si="86"/>
        <v>0</v>
      </c>
      <c r="S189" s="104">
        <f t="shared" si="86"/>
        <v>0</v>
      </c>
      <c r="T189" s="104">
        <f t="shared" si="86"/>
        <v>0</v>
      </c>
      <c r="U189" s="104">
        <f t="shared" si="86"/>
        <v>0</v>
      </c>
      <c r="V189" s="104">
        <f t="shared" si="86"/>
        <v>0</v>
      </c>
      <c r="W189" s="104">
        <f t="shared" si="86"/>
        <v>0</v>
      </c>
      <c r="X189" s="104">
        <f t="shared" si="86"/>
        <v>0</v>
      </c>
      <c r="Y189" s="104">
        <f t="shared" si="86"/>
        <v>0</v>
      </c>
      <c r="Z189" s="104">
        <f t="shared" si="86"/>
        <v>0</v>
      </c>
      <c r="AA189" s="104">
        <f t="shared" si="86"/>
        <v>0</v>
      </c>
      <c r="AB189" s="104">
        <f t="shared" si="86"/>
        <v>0</v>
      </c>
      <c r="AC189" s="104">
        <f t="shared" si="86"/>
        <v>0</v>
      </c>
      <c r="AD189" s="104">
        <f t="shared" si="86"/>
        <v>0</v>
      </c>
      <c r="AE189" s="104">
        <f t="shared" si="86"/>
        <v>0</v>
      </c>
      <c r="AF189" s="104">
        <f t="shared" si="86"/>
        <v>0</v>
      </c>
      <c r="AG189" s="104">
        <f t="shared" si="86"/>
        <v>0</v>
      </c>
      <c r="AH189" s="104">
        <f t="shared" si="86"/>
        <v>0</v>
      </c>
      <c r="AI189" s="104">
        <f t="shared" si="86"/>
        <v>0</v>
      </c>
      <c r="AJ189" s="104">
        <f t="shared" si="86"/>
        <v>0</v>
      </c>
      <c r="AK189" s="104">
        <f t="shared" si="86"/>
        <v>0</v>
      </c>
      <c r="AL189" s="104">
        <f t="shared" si="86"/>
        <v>0</v>
      </c>
      <c r="AM189" s="104">
        <f t="shared" si="86"/>
        <v>0</v>
      </c>
      <c r="AN189" s="104">
        <f t="shared" si="86"/>
        <v>0</v>
      </c>
      <c r="AO189" s="104">
        <f t="shared" si="86"/>
        <v>0</v>
      </c>
      <c r="AP189" s="104">
        <f t="shared" si="86"/>
        <v>0</v>
      </c>
      <c r="AQ189" s="104">
        <f t="shared" si="86"/>
        <v>0</v>
      </c>
      <c r="AR189" s="104">
        <f t="shared" si="86"/>
        <v>0</v>
      </c>
      <c r="AS189" s="104">
        <f t="shared" si="86"/>
        <v>0</v>
      </c>
      <c r="AT189" s="104">
        <f t="shared" si="86"/>
        <v>0</v>
      </c>
    </row>
    <row r="190" spans="1:46" ht="30" hidden="1" customHeight="1" x14ac:dyDescent="0.25">
      <c r="A190" s="105"/>
      <c r="B190" s="106"/>
      <c r="C190" s="107"/>
      <c r="D190" s="108"/>
      <c r="E190" s="108"/>
      <c r="F190" s="113"/>
      <c r="G190" s="113"/>
      <c r="H190" s="111">
        <f t="shared" si="81"/>
        <v>0</v>
      </c>
      <c r="I190" s="112"/>
      <c r="J190" s="112"/>
      <c r="K190" s="112"/>
      <c r="L190" s="250"/>
      <c r="M190" s="251"/>
      <c r="N190" s="252"/>
      <c r="P190" s="249"/>
      <c r="Q190" s="104">
        <f t="shared" ref="Q190:AT190" si="87">IF(Q$32&lt;$I190,0,IF(Q$32=$I190,$H190,IF(Q$32&gt;((($J190-1)*$K190)+$I190),0,IF(ROUND((Q$32-$I190)/$K190,0)=ROUND((Q$32-$I190)/$K190,1),$H190,0))))</f>
        <v>0</v>
      </c>
      <c r="R190" s="104">
        <f t="shared" si="87"/>
        <v>0</v>
      </c>
      <c r="S190" s="104">
        <f t="shared" si="87"/>
        <v>0</v>
      </c>
      <c r="T190" s="104">
        <f t="shared" si="87"/>
        <v>0</v>
      </c>
      <c r="U190" s="104">
        <f t="shared" si="87"/>
        <v>0</v>
      </c>
      <c r="V190" s="104">
        <f t="shared" si="87"/>
        <v>0</v>
      </c>
      <c r="W190" s="104">
        <f t="shared" si="87"/>
        <v>0</v>
      </c>
      <c r="X190" s="104">
        <f t="shared" si="87"/>
        <v>0</v>
      </c>
      <c r="Y190" s="104">
        <f t="shared" si="87"/>
        <v>0</v>
      </c>
      <c r="Z190" s="104">
        <f t="shared" si="87"/>
        <v>0</v>
      </c>
      <c r="AA190" s="104">
        <f t="shared" si="87"/>
        <v>0</v>
      </c>
      <c r="AB190" s="104">
        <f t="shared" si="87"/>
        <v>0</v>
      </c>
      <c r="AC190" s="104">
        <f t="shared" si="87"/>
        <v>0</v>
      </c>
      <c r="AD190" s="104">
        <f t="shared" si="87"/>
        <v>0</v>
      </c>
      <c r="AE190" s="104">
        <f t="shared" si="87"/>
        <v>0</v>
      </c>
      <c r="AF190" s="104">
        <f t="shared" si="87"/>
        <v>0</v>
      </c>
      <c r="AG190" s="104">
        <f t="shared" si="87"/>
        <v>0</v>
      </c>
      <c r="AH190" s="104">
        <f t="shared" si="87"/>
        <v>0</v>
      </c>
      <c r="AI190" s="104">
        <f t="shared" si="87"/>
        <v>0</v>
      </c>
      <c r="AJ190" s="104">
        <f t="shared" si="87"/>
        <v>0</v>
      </c>
      <c r="AK190" s="104">
        <f t="shared" si="87"/>
        <v>0</v>
      </c>
      <c r="AL190" s="104">
        <f t="shared" si="87"/>
        <v>0</v>
      </c>
      <c r="AM190" s="104">
        <f t="shared" si="87"/>
        <v>0</v>
      </c>
      <c r="AN190" s="104">
        <f t="shared" si="87"/>
        <v>0</v>
      </c>
      <c r="AO190" s="104">
        <f t="shared" si="87"/>
        <v>0</v>
      </c>
      <c r="AP190" s="104">
        <f t="shared" si="87"/>
        <v>0</v>
      </c>
      <c r="AQ190" s="104">
        <f t="shared" si="87"/>
        <v>0</v>
      </c>
      <c r="AR190" s="104">
        <f t="shared" si="87"/>
        <v>0</v>
      </c>
      <c r="AS190" s="104">
        <f t="shared" si="87"/>
        <v>0</v>
      </c>
      <c r="AT190" s="104">
        <f t="shared" si="87"/>
        <v>0</v>
      </c>
    </row>
    <row r="191" spans="1:46" ht="30" hidden="1" customHeight="1" x14ac:dyDescent="0.25">
      <c r="A191" s="105"/>
      <c r="B191" s="106"/>
      <c r="C191" s="107"/>
      <c r="D191" s="108"/>
      <c r="E191" s="108"/>
      <c r="F191" s="113"/>
      <c r="G191" s="113"/>
      <c r="H191" s="111">
        <f t="shared" si="81"/>
        <v>0</v>
      </c>
      <c r="I191" s="112"/>
      <c r="J191" s="112"/>
      <c r="K191" s="112"/>
      <c r="L191" s="250"/>
      <c r="M191" s="251"/>
      <c r="N191" s="252"/>
      <c r="P191" s="249"/>
      <c r="Q191" s="104">
        <f t="shared" ref="Q191:AT191" si="88">IF(Q$32&lt;$I191,0,IF(Q$32=$I191,$H191,IF(Q$32&gt;((($J191-1)*$K191)+$I191),0,IF(ROUND((Q$32-$I191)/$K191,0)=ROUND((Q$32-$I191)/$K191,1),$H191,0))))</f>
        <v>0</v>
      </c>
      <c r="R191" s="104">
        <f t="shared" si="88"/>
        <v>0</v>
      </c>
      <c r="S191" s="104">
        <f t="shared" si="88"/>
        <v>0</v>
      </c>
      <c r="T191" s="104">
        <f t="shared" si="88"/>
        <v>0</v>
      </c>
      <c r="U191" s="104">
        <f t="shared" si="88"/>
        <v>0</v>
      </c>
      <c r="V191" s="104">
        <f t="shared" si="88"/>
        <v>0</v>
      </c>
      <c r="W191" s="104">
        <f t="shared" si="88"/>
        <v>0</v>
      </c>
      <c r="X191" s="104">
        <f t="shared" si="88"/>
        <v>0</v>
      </c>
      <c r="Y191" s="104">
        <f t="shared" si="88"/>
        <v>0</v>
      </c>
      <c r="Z191" s="104">
        <f t="shared" si="88"/>
        <v>0</v>
      </c>
      <c r="AA191" s="104">
        <f t="shared" si="88"/>
        <v>0</v>
      </c>
      <c r="AB191" s="104">
        <f t="shared" si="88"/>
        <v>0</v>
      </c>
      <c r="AC191" s="104">
        <f t="shared" si="88"/>
        <v>0</v>
      </c>
      <c r="AD191" s="104">
        <f t="shared" si="88"/>
        <v>0</v>
      </c>
      <c r="AE191" s="104">
        <f t="shared" si="88"/>
        <v>0</v>
      </c>
      <c r="AF191" s="104">
        <f t="shared" si="88"/>
        <v>0</v>
      </c>
      <c r="AG191" s="104">
        <f t="shared" si="88"/>
        <v>0</v>
      </c>
      <c r="AH191" s="104">
        <f t="shared" si="88"/>
        <v>0</v>
      </c>
      <c r="AI191" s="104">
        <f t="shared" si="88"/>
        <v>0</v>
      </c>
      <c r="AJ191" s="104">
        <f t="shared" si="88"/>
        <v>0</v>
      </c>
      <c r="AK191" s="104">
        <f t="shared" si="88"/>
        <v>0</v>
      </c>
      <c r="AL191" s="104">
        <f t="shared" si="88"/>
        <v>0</v>
      </c>
      <c r="AM191" s="104">
        <f t="shared" si="88"/>
        <v>0</v>
      </c>
      <c r="AN191" s="104">
        <f t="shared" si="88"/>
        <v>0</v>
      </c>
      <c r="AO191" s="104">
        <f t="shared" si="88"/>
        <v>0</v>
      </c>
      <c r="AP191" s="104">
        <f t="shared" si="88"/>
        <v>0</v>
      </c>
      <c r="AQ191" s="104">
        <f t="shared" si="88"/>
        <v>0</v>
      </c>
      <c r="AR191" s="104">
        <f t="shared" si="88"/>
        <v>0</v>
      </c>
      <c r="AS191" s="104">
        <f t="shared" si="88"/>
        <v>0</v>
      </c>
      <c r="AT191" s="104">
        <f t="shared" si="88"/>
        <v>0</v>
      </c>
    </row>
    <row r="192" spans="1:46" ht="30" hidden="1" customHeight="1" x14ac:dyDescent="0.25">
      <c r="A192" s="105"/>
      <c r="B192" s="106"/>
      <c r="C192" s="107"/>
      <c r="D192" s="108"/>
      <c r="E192" s="108"/>
      <c r="F192" s="113"/>
      <c r="G192" s="113"/>
      <c r="H192" s="111">
        <f t="shared" si="81"/>
        <v>0</v>
      </c>
      <c r="I192" s="112"/>
      <c r="J192" s="112"/>
      <c r="K192" s="112"/>
      <c r="L192" s="250"/>
      <c r="M192" s="251"/>
      <c r="N192" s="252"/>
      <c r="P192" s="249"/>
      <c r="Q192" s="104">
        <f t="shared" ref="Q192:AT192" si="89">IF(Q$32&lt;$I192,0,IF(Q$32=$I192,$H192,IF(Q$32&gt;((($J192-1)*$K192)+$I192),0,IF(ROUND((Q$32-$I192)/$K192,0)=ROUND((Q$32-$I192)/$K192,1),$H192,0))))</f>
        <v>0</v>
      </c>
      <c r="R192" s="104">
        <f t="shared" si="89"/>
        <v>0</v>
      </c>
      <c r="S192" s="104">
        <f t="shared" si="89"/>
        <v>0</v>
      </c>
      <c r="T192" s="104">
        <f t="shared" si="89"/>
        <v>0</v>
      </c>
      <c r="U192" s="104">
        <f t="shared" si="89"/>
        <v>0</v>
      </c>
      <c r="V192" s="104">
        <f t="shared" si="89"/>
        <v>0</v>
      </c>
      <c r="W192" s="104">
        <f t="shared" si="89"/>
        <v>0</v>
      </c>
      <c r="X192" s="104">
        <f t="shared" si="89"/>
        <v>0</v>
      </c>
      <c r="Y192" s="104">
        <f t="shared" si="89"/>
        <v>0</v>
      </c>
      <c r="Z192" s="104">
        <f t="shared" si="89"/>
        <v>0</v>
      </c>
      <c r="AA192" s="104">
        <f t="shared" si="89"/>
        <v>0</v>
      </c>
      <c r="AB192" s="104">
        <f t="shared" si="89"/>
        <v>0</v>
      </c>
      <c r="AC192" s="104">
        <f t="shared" si="89"/>
        <v>0</v>
      </c>
      <c r="AD192" s="104">
        <f t="shared" si="89"/>
        <v>0</v>
      </c>
      <c r="AE192" s="104">
        <f t="shared" si="89"/>
        <v>0</v>
      </c>
      <c r="AF192" s="104">
        <f t="shared" si="89"/>
        <v>0</v>
      </c>
      <c r="AG192" s="104">
        <f t="shared" si="89"/>
        <v>0</v>
      </c>
      <c r="AH192" s="104">
        <f t="shared" si="89"/>
        <v>0</v>
      </c>
      <c r="AI192" s="104">
        <f t="shared" si="89"/>
        <v>0</v>
      </c>
      <c r="AJ192" s="104">
        <f t="shared" si="89"/>
        <v>0</v>
      </c>
      <c r="AK192" s="104">
        <f t="shared" si="89"/>
        <v>0</v>
      </c>
      <c r="AL192" s="104">
        <f t="shared" si="89"/>
        <v>0</v>
      </c>
      <c r="AM192" s="104">
        <f t="shared" si="89"/>
        <v>0</v>
      </c>
      <c r="AN192" s="104">
        <f t="shared" si="89"/>
        <v>0</v>
      </c>
      <c r="AO192" s="104">
        <f t="shared" si="89"/>
        <v>0</v>
      </c>
      <c r="AP192" s="104">
        <f t="shared" si="89"/>
        <v>0</v>
      </c>
      <c r="AQ192" s="104">
        <f t="shared" si="89"/>
        <v>0</v>
      </c>
      <c r="AR192" s="104">
        <f t="shared" si="89"/>
        <v>0</v>
      </c>
      <c r="AS192" s="104">
        <f t="shared" si="89"/>
        <v>0</v>
      </c>
      <c r="AT192" s="104">
        <f t="shared" si="89"/>
        <v>0</v>
      </c>
    </row>
    <row r="193" spans="1:46" ht="30" hidden="1" customHeight="1" x14ac:dyDescent="0.25">
      <c r="A193" s="105"/>
      <c r="B193" s="106"/>
      <c r="C193" s="107"/>
      <c r="D193" s="108"/>
      <c r="E193" s="108"/>
      <c r="F193" s="113"/>
      <c r="G193" s="113"/>
      <c r="H193" s="111">
        <f t="shared" si="81"/>
        <v>0</v>
      </c>
      <c r="I193" s="112"/>
      <c r="J193" s="112"/>
      <c r="K193" s="112"/>
      <c r="L193" s="250"/>
      <c r="M193" s="251"/>
      <c r="N193" s="252"/>
      <c r="P193" s="249"/>
      <c r="Q193" s="104">
        <f t="shared" ref="Q193:AT193" si="90">IF(Q$32&lt;$I193,0,IF(Q$32=$I193,$H193,IF(Q$32&gt;((($J193-1)*$K193)+$I193),0,IF(ROUND((Q$32-$I193)/$K193,0)=ROUND((Q$32-$I193)/$K193,1),$H193,0))))</f>
        <v>0</v>
      </c>
      <c r="R193" s="104">
        <f t="shared" si="90"/>
        <v>0</v>
      </c>
      <c r="S193" s="104">
        <f t="shared" si="90"/>
        <v>0</v>
      </c>
      <c r="T193" s="104">
        <f t="shared" si="90"/>
        <v>0</v>
      </c>
      <c r="U193" s="104">
        <f t="shared" si="90"/>
        <v>0</v>
      </c>
      <c r="V193" s="104">
        <f t="shared" si="90"/>
        <v>0</v>
      </c>
      <c r="W193" s="104">
        <f t="shared" si="90"/>
        <v>0</v>
      </c>
      <c r="X193" s="104">
        <f t="shared" si="90"/>
        <v>0</v>
      </c>
      <c r="Y193" s="104">
        <f t="shared" si="90"/>
        <v>0</v>
      </c>
      <c r="Z193" s="104">
        <f t="shared" si="90"/>
        <v>0</v>
      </c>
      <c r="AA193" s="104">
        <f t="shared" si="90"/>
        <v>0</v>
      </c>
      <c r="AB193" s="104">
        <f t="shared" si="90"/>
        <v>0</v>
      </c>
      <c r="AC193" s="104">
        <f t="shared" si="90"/>
        <v>0</v>
      </c>
      <c r="AD193" s="104">
        <f t="shared" si="90"/>
        <v>0</v>
      </c>
      <c r="AE193" s="104">
        <f t="shared" si="90"/>
        <v>0</v>
      </c>
      <c r="AF193" s="104">
        <f t="shared" si="90"/>
        <v>0</v>
      </c>
      <c r="AG193" s="104">
        <f t="shared" si="90"/>
        <v>0</v>
      </c>
      <c r="AH193" s="104">
        <f t="shared" si="90"/>
        <v>0</v>
      </c>
      <c r="AI193" s="104">
        <f t="shared" si="90"/>
        <v>0</v>
      </c>
      <c r="AJ193" s="104">
        <f t="shared" si="90"/>
        <v>0</v>
      </c>
      <c r="AK193" s="104">
        <f t="shared" si="90"/>
        <v>0</v>
      </c>
      <c r="AL193" s="104">
        <f t="shared" si="90"/>
        <v>0</v>
      </c>
      <c r="AM193" s="104">
        <f t="shared" si="90"/>
        <v>0</v>
      </c>
      <c r="AN193" s="104">
        <f t="shared" si="90"/>
        <v>0</v>
      </c>
      <c r="AO193" s="104">
        <f t="shared" si="90"/>
        <v>0</v>
      </c>
      <c r="AP193" s="104">
        <f t="shared" si="90"/>
        <v>0</v>
      </c>
      <c r="AQ193" s="104">
        <f t="shared" si="90"/>
        <v>0</v>
      </c>
      <c r="AR193" s="104">
        <f t="shared" si="90"/>
        <v>0</v>
      </c>
      <c r="AS193" s="104">
        <f t="shared" si="90"/>
        <v>0</v>
      </c>
      <c r="AT193" s="104">
        <f t="shared" si="90"/>
        <v>0</v>
      </c>
    </row>
    <row r="194" spans="1:46" ht="30" hidden="1" customHeight="1" x14ac:dyDescent="0.25">
      <c r="A194" s="105"/>
      <c r="B194" s="106"/>
      <c r="C194" s="107"/>
      <c r="D194" s="108"/>
      <c r="E194" s="109"/>
      <c r="F194" s="113"/>
      <c r="G194" s="113"/>
      <c r="H194" s="111">
        <f t="shared" si="81"/>
        <v>0</v>
      </c>
      <c r="I194" s="112"/>
      <c r="J194" s="112"/>
      <c r="K194" s="112"/>
      <c r="L194" s="250"/>
      <c r="M194" s="251"/>
      <c r="N194" s="252"/>
      <c r="P194" s="249"/>
      <c r="Q194" s="104">
        <f t="shared" ref="Q194:AT194" si="91">IF(Q$32&lt;$I194,0,IF(Q$32=$I194,$H194,IF(Q$32&gt;((($J194-1)*$K194)+$I194),0,IF(ROUND((Q$32-$I194)/$K194,0)=ROUND((Q$32-$I194)/$K194,1),$H194,0))))</f>
        <v>0</v>
      </c>
      <c r="R194" s="104">
        <f t="shared" si="91"/>
        <v>0</v>
      </c>
      <c r="S194" s="104">
        <f t="shared" si="91"/>
        <v>0</v>
      </c>
      <c r="T194" s="104">
        <f t="shared" si="91"/>
        <v>0</v>
      </c>
      <c r="U194" s="104">
        <f t="shared" si="91"/>
        <v>0</v>
      </c>
      <c r="V194" s="104">
        <f t="shared" si="91"/>
        <v>0</v>
      </c>
      <c r="W194" s="104">
        <f t="shared" si="91"/>
        <v>0</v>
      </c>
      <c r="X194" s="104">
        <f t="shared" si="91"/>
        <v>0</v>
      </c>
      <c r="Y194" s="104">
        <f t="shared" si="91"/>
        <v>0</v>
      </c>
      <c r="Z194" s="104">
        <f t="shared" si="91"/>
        <v>0</v>
      </c>
      <c r="AA194" s="104">
        <f t="shared" si="91"/>
        <v>0</v>
      </c>
      <c r="AB194" s="104">
        <f t="shared" si="91"/>
        <v>0</v>
      </c>
      <c r="AC194" s="104">
        <f t="shared" si="91"/>
        <v>0</v>
      </c>
      <c r="AD194" s="104">
        <f t="shared" si="91"/>
        <v>0</v>
      </c>
      <c r="AE194" s="104">
        <f t="shared" si="91"/>
        <v>0</v>
      </c>
      <c r="AF194" s="104">
        <f t="shared" si="91"/>
        <v>0</v>
      </c>
      <c r="AG194" s="104">
        <f t="shared" si="91"/>
        <v>0</v>
      </c>
      <c r="AH194" s="104">
        <f t="shared" si="91"/>
        <v>0</v>
      </c>
      <c r="AI194" s="104">
        <f t="shared" si="91"/>
        <v>0</v>
      </c>
      <c r="AJ194" s="104">
        <f t="shared" si="91"/>
        <v>0</v>
      </c>
      <c r="AK194" s="104">
        <f t="shared" si="91"/>
        <v>0</v>
      </c>
      <c r="AL194" s="104">
        <f t="shared" si="91"/>
        <v>0</v>
      </c>
      <c r="AM194" s="104">
        <f t="shared" si="91"/>
        <v>0</v>
      </c>
      <c r="AN194" s="104">
        <f t="shared" si="91"/>
        <v>0</v>
      </c>
      <c r="AO194" s="104">
        <f t="shared" si="91"/>
        <v>0</v>
      </c>
      <c r="AP194" s="104">
        <f t="shared" si="91"/>
        <v>0</v>
      </c>
      <c r="AQ194" s="104">
        <f t="shared" si="91"/>
        <v>0</v>
      </c>
      <c r="AR194" s="104">
        <f t="shared" si="91"/>
        <v>0</v>
      </c>
      <c r="AS194" s="104">
        <f t="shared" si="91"/>
        <v>0</v>
      </c>
      <c r="AT194" s="104">
        <f t="shared" si="91"/>
        <v>0</v>
      </c>
    </row>
    <row r="195" spans="1:46" ht="30" hidden="1" customHeight="1" x14ac:dyDescent="0.25">
      <c r="A195" s="105"/>
      <c r="B195" s="106"/>
      <c r="C195" s="107"/>
      <c r="D195" s="108"/>
      <c r="E195" s="108"/>
      <c r="F195" s="113"/>
      <c r="G195" s="113"/>
      <c r="H195" s="111">
        <f t="shared" si="81"/>
        <v>0</v>
      </c>
      <c r="I195" s="112"/>
      <c r="J195" s="112"/>
      <c r="K195" s="112"/>
      <c r="L195" s="250"/>
      <c r="M195" s="251"/>
      <c r="N195" s="252"/>
      <c r="P195" s="249"/>
      <c r="Q195" s="104">
        <f t="shared" ref="Q195:AT195" si="92">IF(Q$32&lt;$I195,0,IF(Q$32=$I195,$H195,IF(Q$32&gt;((($J195-1)*$K195)+$I195),0,IF(ROUND((Q$32-$I195)/$K195,0)=ROUND((Q$32-$I195)/$K195,1),$H195,0))))</f>
        <v>0</v>
      </c>
      <c r="R195" s="104">
        <f t="shared" si="92"/>
        <v>0</v>
      </c>
      <c r="S195" s="104">
        <f t="shared" si="92"/>
        <v>0</v>
      </c>
      <c r="T195" s="104">
        <f t="shared" si="92"/>
        <v>0</v>
      </c>
      <c r="U195" s="104">
        <f t="shared" si="92"/>
        <v>0</v>
      </c>
      <c r="V195" s="104">
        <f t="shared" si="92"/>
        <v>0</v>
      </c>
      <c r="W195" s="104">
        <f t="shared" si="92"/>
        <v>0</v>
      </c>
      <c r="X195" s="104">
        <f t="shared" si="92"/>
        <v>0</v>
      </c>
      <c r="Y195" s="104">
        <f t="shared" si="92"/>
        <v>0</v>
      </c>
      <c r="Z195" s="104">
        <f t="shared" si="92"/>
        <v>0</v>
      </c>
      <c r="AA195" s="104">
        <f t="shared" si="92"/>
        <v>0</v>
      </c>
      <c r="AB195" s="104">
        <f t="shared" si="92"/>
        <v>0</v>
      </c>
      <c r="AC195" s="104">
        <f t="shared" si="92"/>
        <v>0</v>
      </c>
      <c r="AD195" s="104">
        <f t="shared" si="92"/>
        <v>0</v>
      </c>
      <c r="AE195" s="104">
        <f t="shared" si="92"/>
        <v>0</v>
      </c>
      <c r="AF195" s="104">
        <f t="shared" si="92"/>
        <v>0</v>
      </c>
      <c r="AG195" s="104">
        <f t="shared" si="92"/>
        <v>0</v>
      </c>
      <c r="AH195" s="104">
        <f t="shared" si="92"/>
        <v>0</v>
      </c>
      <c r="AI195" s="104">
        <f t="shared" si="92"/>
        <v>0</v>
      </c>
      <c r="AJ195" s="104">
        <f t="shared" si="92"/>
        <v>0</v>
      </c>
      <c r="AK195" s="104">
        <f t="shared" si="92"/>
        <v>0</v>
      </c>
      <c r="AL195" s="104">
        <f t="shared" si="92"/>
        <v>0</v>
      </c>
      <c r="AM195" s="104">
        <f t="shared" si="92"/>
        <v>0</v>
      </c>
      <c r="AN195" s="104">
        <f t="shared" si="92"/>
        <v>0</v>
      </c>
      <c r="AO195" s="104">
        <f t="shared" si="92"/>
        <v>0</v>
      </c>
      <c r="AP195" s="104">
        <f t="shared" si="92"/>
        <v>0</v>
      </c>
      <c r="AQ195" s="104">
        <f t="shared" si="92"/>
        <v>0</v>
      </c>
      <c r="AR195" s="104">
        <f t="shared" si="92"/>
        <v>0</v>
      </c>
      <c r="AS195" s="104">
        <f t="shared" si="92"/>
        <v>0</v>
      </c>
      <c r="AT195" s="104">
        <f t="shared" si="92"/>
        <v>0</v>
      </c>
    </row>
    <row r="196" spans="1:46" ht="30" hidden="1" customHeight="1" x14ac:dyDescent="0.25">
      <c r="A196" s="117"/>
      <c r="B196" s="118"/>
      <c r="C196" s="119"/>
      <c r="D196" s="120"/>
      <c r="E196" s="120"/>
      <c r="F196" s="121"/>
      <c r="G196" s="121"/>
      <c r="H196" s="122">
        <f t="shared" si="81"/>
        <v>0</v>
      </c>
      <c r="I196" s="123"/>
      <c r="J196" s="123"/>
      <c r="K196" s="123"/>
      <c r="L196" s="253"/>
      <c r="M196" s="254"/>
      <c r="N196" s="255"/>
      <c r="P196" s="249"/>
      <c r="Q196" s="104">
        <f t="shared" ref="Q196:AT196" si="93">IF(Q$32&lt;$I196,0,IF(Q$32=$I196,$H196,IF(Q$32&gt;((($J196-1)*$K196)+$I196),0,IF(ROUND((Q$32-$I196)/$K196,0)=ROUND((Q$32-$I196)/$K196,1),$H196,0))))</f>
        <v>0</v>
      </c>
      <c r="R196" s="104">
        <f t="shared" si="93"/>
        <v>0</v>
      </c>
      <c r="S196" s="104">
        <f t="shared" si="93"/>
        <v>0</v>
      </c>
      <c r="T196" s="104">
        <f t="shared" si="93"/>
        <v>0</v>
      </c>
      <c r="U196" s="104">
        <f t="shared" si="93"/>
        <v>0</v>
      </c>
      <c r="V196" s="104">
        <f t="shared" si="93"/>
        <v>0</v>
      </c>
      <c r="W196" s="104">
        <f t="shared" si="93"/>
        <v>0</v>
      </c>
      <c r="X196" s="104">
        <f t="shared" si="93"/>
        <v>0</v>
      </c>
      <c r="Y196" s="104">
        <f t="shared" si="93"/>
        <v>0</v>
      </c>
      <c r="Z196" s="104">
        <f t="shared" si="93"/>
        <v>0</v>
      </c>
      <c r="AA196" s="104">
        <f t="shared" si="93"/>
        <v>0</v>
      </c>
      <c r="AB196" s="104">
        <f t="shared" si="93"/>
        <v>0</v>
      </c>
      <c r="AC196" s="104">
        <f t="shared" si="93"/>
        <v>0</v>
      </c>
      <c r="AD196" s="104">
        <f t="shared" si="93"/>
        <v>0</v>
      </c>
      <c r="AE196" s="104">
        <f t="shared" si="93"/>
        <v>0</v>
      </c>
      <c r="AF196" s="104">
        <f t="shared" si="93"/>
        <v>0</v>
      </c>
      <c r="AG196" s="104">
        <f t="shared" si="93"/>
        <v>0</v>
      </c>
      <c r="AH196" s="104">
        <f t="shared" si="93"/>
        <v>0</v>
      </c>
      <c r="AI196" s="104">
        <f t="shared" si="93"/>
        <v>0</v>
      </c>
      <c r="AJ196" s="104">
        <f t="shared" si="93"/>
        <v>0</v>
      </c>
      <c r="AK196" s="104">
        <f t="shared" si="93"/>
        <v>0</v>
      </c>
      <c r="AL196" s="104">
        <f t="shared" si="93"/>
        <v>0</v>
      </c>
      <c r="AM196" s="104">
        <f t="shared" si="93"/>
        <v>0</v>
      </c>
      <c r="AN196" s="104">
        <f t="shared" si="93"/>
        <v>0</v>
      </c>
      <c r="AO196" s="104">
        <f t="shared" si="93"/>
        <v>0</v>
      </c>
      <c r="AP196" s="104">
        <f t="shared" si="93"/>
        <v>0</v>
      </c>
      <c r="AQ196" s="104">
        <f t="shared" si="93"/>
        <v>0</v>
      </c>
      <c r="AR196" s="104">
        <f t="shared" si="93"/>
        <v>0</v>
      </c>
      <c r="AS196" s="104">
        <f t="shared" si="93"/>
        <v>0</v>
      </c>
      <c r="AT196" s="104">
        <f t="shared" si="93"/>
        <v>0</v>
      </c>
    </row>
    <row r="197" spans="1:46" ht="30" customHeight="1" x14ac:dyDescent="0.25">
      <c r="P197" s="124" t="s">
        <v>53</v>
      </c>
      <c r="Q197" s="103">
        <f t="shared" ref="Q197:AT197" si="94">SUM(Q181:Q196)</f>
        <v>5194000</v>
      </c>
      <c r="R197" s="104">
        <f t="shared" si="94"/>
        <v>5096000</v>
      </c>
      <c r="S197" s="104">
        <f t="shared" si="94"/>
        <v>5096000</v>
      </c>
      <c r="T197" s="104">
        <f t="shared" si="94"/>
        <v>5096000</v>
      </c>
      <c r="U197" s="104">
        <f t="shared" si="94"/>
        <v>5096000</v>
      </c>
      <c r="V197" s="104">
        <f t="shared" si="94"/>
        <v>20000</v>
      </c>
      <c r="W197" s="104">
        <f t="shared" si="94"/>
        <v>0</v>
      </c>
      <c r="X197" s="104">
        <f t="shared" si="94"/>
        <v>0</v>
      </c>
      <c r="Y197" s="104">
        <f t="shared" si="94"/>
        <v>0</v>
      </c>
      <c r="Z197" s="104">
        <f t="shared" si="94"/>
        <v>0</v>
      </c>
      <c r="AA197" s="104">
        <f t="shared" si="94"/>
        <v>20000</v>
      </c>
      <c r="AB197" s="104">
        <f t="shared" si="94"/>
        <v>0</v>
      </c>
      <c r="AC197" s="104">
        <f t="shared" si="94"/>
        <v>0</v>
      </c>
      <c r="AD197" s="104">
        <f t="shared" si="94"/>
        <v>0</v>
      </c>
      <c r="AE197" s="104">
        <f t="shared" si="94"/>
        <v>0</v>
      </c>
      <c r="AF197" s="104">
        <f t="shared" si="94"/>
        <v>20000</v>
      </c>
      <c r="AG197" s="104">
        <f t="shared" si="94"/>
        <v>0</v>
      </c>
      <c r="AH197" s="104">
        <f t="shared" si="94"/>
        <v>0</v>
      </c>
      <c r="AI197" s="104">
        <f t="shared" si="94"/>
        <v>0</v>
      </c>
      <c r="AJ197" s="104">
        <f t="shared" si="94"/>
        <v>0</v>
      </c>
      <c r="AK197" s="104">
        <f t="shared" si="94"/>
        <v>20000</v>
      </c>
      <c r="AL197" s="104">
        <f t="shared" si="94"/>
        <v>0</v>
      </c>
      <c r="AM197" s="104">
        <f t="shared" si="94"/>
        <v>0</v>
      </c>
      <c r="AN197" s="104">
        <f t="shared" si="94"/>
        <v>0</v>
      </c>
      <c r="AO197" s="104">
        <f t="shared" si="94"/>
        <v>0</v>
      </c>
      <c r="AP197" s="104">
        <f t="shared" si="94"/>
        <v>20000</v>
      </c>
      <c r="AQ197" s="104">
        <f t="shared" si="94"/>
        <v>0</v>
      </c>
      <c r="AR197" s="104">
        <f t="shared" si="94"/>
        <v>0</v>
      </c>
      <c r="AS197" s="104">
        <f t="shared" si="94"/>
        <v>0</v>
      </c>
      <c r="AT197" s="104">
        <f t="shared" si="94"/>
        <v>0</v>
      </c>
    </row>
    <row r="198" spans="1:46" ht="14.25" customHeight="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row>
    <row r="199" spans="1:46" ht="15" customHeight="1" x14ac:dyDescent="0.25">
      <c r="A199" s="269" t="s">
        <v>27</v>
      </c>
      <c r="B199" s="268"/>
      <c r="C199" s="268"/>
      <c r="D199" s="268"/>
      <c r="E199" s="268"/>
      <c r="F199" s="268"/>
      <c r="G199" s="268"/>
      <c r="H199" s="268"/>
      <c r="I199" s="268"/>
      <c r="J199" s="268"/>
      <c r="K199" s="268"/>
      <c r="L199" s="28"/>
      <c r="M199" s="29"/>
      <c r="N199" s="29"/>
      <c r="O199" s="29"/>
      <c r="P199" s="30"/>
      <c r="Q199" s="30"/>
      <c r="R199" s="30"/>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row>
    <row r="200" spans="1:46" ht="15" customHeight="1" x14ac:dyDescent="0.25">
      <c r="A200" s="32"/>
      <c r="B200" s="33"/>
      <c r="C200" s="33"/>
      <c r="D200" s="33"/>
      <c r="E200" s="33"/>
      <c r="F200" s="33"/>
      <c r="G200" s="34"/>
      <c r="H200" s="33"/>
      <c r="I200" s="33"/>
      <c r="J200" s="33"/>
      <c r="K200" s="33"/>
      <c r="L200" s="33"/>
      <c r="M200" s="33"/>
      <c r="N200" s="33"/>
      <c r="O200" s="33"/>
      <c r="P200" s="35"/>
      <c r="Q200" s="35"/>
      <c r="R200" s="35"/>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row>
    <row r="201" spans="1:46" ht="15" customHeight="1" x14ac:dyDescent="0.25">
      <c r="A201" s="37"/>
      <c r="B201" s="38"/>
      <c r="C201" s="38"/>
      <c r="D201" s="38"/>
      <c r="E201" s="38"/>
      <c r="F201" s="38"/>
      <c r="G201" s="39"/>
      <c r="H201" s="38"/>
      <c r="I201" s="38"/>
      <c r="J201" s="40"/>
      <c r="K201" s="10"/>
      <c r="L201" s="10"/>
      <c r="M201" s="10"/>
      <c r="N201" s="10"/>
      <c r="O201" s="10"/>
      <c r="P201" s="6"/>
      <c r="Q201" s="6"/>
      <c r="R201" s="6"/>
    </row>
    <row r="202" spans="1:46" ht="15" customHeight="1" x14ac:dyDescent="0.25">
      <c r="A202" s="7" t="s">
        <v>28</v>
      </c>
      <c r="B202" s="139"/>
      <c r="C202" s="42"/>
      <c r="D202" s="42"/>
      <c r="E202" s="42"/>
      <c r="F202" s="42"/>
      <c r="G202" s="43"/>
      <c r="H202" s="42"/>
      <c r="I202" s="42"/>
      <c r="J202" s="9"/>
      <c r="K202" s="10"/>
      <c r="L202" s="10"/>
      <c r="M202" s="10"/>
      <c r="N202" s="10"/>
      <c r="O202" s="10"/>
      <c r="P202" s="6"/>
      <c r="Q202" s="6"/>
      <c r="R202" s="6"/>
    </row>
    <row r="203" spans="1:46" ht="14.25" customHeight="1" x14ac:dyDescent="0.25">
      <c r="A203" s="7" t="s">
        <v>30</v>
      </c>
      <c r="B203" s="139"/>
      <c r="C203" s="45"/>
      <c r="D203" s="45"/>
      <c r="E203" s="45"/>
      <c r="F203" s="46"/>
      <c r="G203" s="45"/>
      <c r="H203" s="46"/>
      <c r="I203" s="45"/>
      <c r="J203" s="47"/>
      <c r="K203" s="48"/>
    </row>
    <row r="204" spans="1:46" ht="14.25" customHeight="1" x14ac:dyDescent="0.25">
      <c r="A204" s="7"/>
      <c r="B204" s="46"/>
      <c r="C204" s="46"/>
      <c r="D204" s="45"/>
      <c r="E204" s="46"/>
      <c r="F204" s="46"/>
      <c r="G204" s="46"/>
      <c r="H204" s="46"/>
      <c r="I204" s="46"/>
      <c r="J204" s="49"/>
      <c r="K204" s="50"/>
    </row>
    <row r="205" spans="1:46" ht="74.25" customHeight="1" x14ac:dyDescent="0.25">
      <c r="A205" s="51" t="s">
        <v>32</v>
      </c>
      <c r="B205" s="270" t="s">
        <v>914</v>
      </c>
      <c r="C205" s="251"/>
      <c r="D205" s="251"/>
      <c r="E205" s="251"/>
      <c r="F205" s="251"/>
      <c r="G205" s="251"/>
      <c r="H205" s="251"/>
      <c r="I205" s="257"/>
      <c r="J205" s="52"/>
      <c r="L205" s="271" t="s">
        <v>33</v>
      </c>
      <c r="M205" s="272"/>
    </row>
    <row r="206" spans="1:46" ht="15.75" customHeight="1" x14ac:dyDescent="0.25">
      <c r="A206" s="53" t="s">
        <v>34</v>
      </c>
      <c r="B206" s="273" t="s">
        <v>192</v>
      </c>
      <c r="C206" s="274"/>
      <c r="D206" s="274"/>
      <c r="E206" s="274"/>
      <c r="F206" s="274"/>
      <c r="G206" s="274"/>
      <c r="H206" s="274"/>
      <c r="I206" s="274"/>
      <c r="J206" s="52"/>
      <c r="L206" s="54" t="s">
        <v>25</v>
      </c>
      <c r="M206" s="55" t="s">
        <v>26</v>
      </c>
    </row>
    <row r="207" spans="1:46" x14ac:dyDescent="0.25">
      <c r="A207" s="53" t="s">
        <v>35</v>
      </c>
      <c r="B207" s="328" t="s">
        <v>312</v>
      </c>
      <c r="C207" s="266"/>
      <c r="D207" s="266"/>
      <c r="E207" s="266"/>
      <c r="F207" s="266"/>
      <c r="G207" s="266"/>
      <c r="H207" s="266"/>
      <c r="I207" s="266"/>
      <c r="J207" s="52"/>
      <c r="L207" s="56">
        <f>$L$10</f>
        <v>0</v>
      </c>
      <c r="M207" s="57">
        <f t="array" ref="M207">NPV(L207,Q234:AT234)</f>
        <v>3147900</v>
      </c>
      <c r="O207" s="58"/>
    </row>
    <row r="208" spans="1:46" ht="17.25" customHeight="1" x14ac:dyDescent="0.25">
      <c r="A208" s="53" t="s">
        <v>36</v>
      </c>
      <c r="B208" s="278" t="s">
        <v>915</v>
      </c>
      <c r="C208" s="268"/>
      <c r="D208" s="268"/>
      <c r="E208" s="268"/>
      <c r="F208" s="268"/>
      <c r="G208" s="268"/>
      <c r="H208" s="268"/>
      <c r="I208" s="268"/>
      <c r="J208" s="52"/>
      <c r="L208" s="56">
        <f>$L$11</f>
        <v>0.03</v>
      </c>
      <c r="M208" s="57">
        <f t="array" ref="M208">NPV(L208,Q234:AT234)</f>
        <v>2127999.7719971985</v>
      </c>
    </row>
    <row r="209" spans="1:46" ht="14.25" customHeight="1" x14ac:dyDescent="0.25">
      <c r="A209" s="59"/>
      <c r="B209" s="60"/>
      <c r="C209" s="60"/>
      <c r="D209" s="60"/>
      <c r="E209" s="60"/>
      <c r="F209" s="61"/>
      <c r="G209" s="62"/>
      <c r="H209" s="63"/>
      <c r="I209" s="63"/>
      <c r="J209" s="64"/>
      <c r="L209" s="65">
        <f>$L$12</f>
        <v>7.0000000000000007E-2</v>
      </c>
      <c r="M209" s="66">
        <f t="array" ref="M209">NPV(L209,Q234:AT234)</f>
        <v>1383880.7593393209</v>
      </c>
    </row>
    <row r="210" spans="1:46" ht="14.25" customHeight="1" x14ac:dyDescent="0.25">
      <c r="A210" s="67"/>
      <c r="B210" s="48"/>
      <c r="C210" s="48"/>
      <c r="D210" s="48"/>
      <c r="E210" s="48"/>
      <c r="F210" s="50"/>
      <c r="G210" s="68"/>
    </row>
    <row r="211" spans="1:46" ht="14.25" customHeight="1" x14ac:dyDescent="0.25">
      <c r="A211" s="67"/>
      <c r="B211" s="48"/>
      <c r="C211" s="48"/>
      <c r="D211" s="48"/>
      <c r="E211" s="48"/>
      <c r="F211" s="50"/>
      <c r="G211" s="68"/>
      <c r="H211" s="69"/>
      <c r="I211" s="70"/>
      <c r="J211" s="71"/>
      <c r="K211" s="71"/>
    </row>
    <row r="212" spans="1:46" ht="15.75" customHeight="1" x14ac:dyDescent="0.25">
      <c r="A212" s="72" t="s">
        <v>37</v>
      </c>
      <c r="B212" s="73">
        <v>0.9</v>
      </c>
      <c r="C212" s="74"/>
      <c r="D212" s="74"/>
      <c r="E212" s="74"/>
      <c r="F212" s="75"/>
      <c r="H212" s="69"/>
      <c r="I212" s="70"/>
      <c r="J212" s="71"/>
      <c r="K212" s="71"/>
    </row>
    <row r="213" spans="1:46" ht="15" customHeight="1" x14ac:dyDescent="0.25">
      <c r="A213" s="76" t="s">
        <v>39</v>
      </c>
      <c r="B213" s="77">
        <v>0.6</v>
      </c>
      <c r="C213" s="44" t="s">
        <v>916</v>
      </c>
      <c r="D213" s="44"/>
      <c r="E213" s="44"/>
      <c r="F213" s="78"/>
      <c r="H213" s="69"/>
      <c r="I213" s="79"/>
      <c r="J213" s="58"/>
      <c r="K213" s="58"/>
      <c r="L213" s="80"/>
      <c r="M213" s="80"/>
      <c r="N213" s="80"/>
      <c r="O213" s="80"/>
    </row>
    <row r="214" spans="1:46" ht="14.25" customHeight="1" x14ac:dyDescent="0.25">
      <c r="A214" s="81" t="s">
        <v>41</v>
      </c>
      <c r="B214" s="82">
        <f>B212*B213</f>
        <v>0.54</v>
      </c>
      <c r="C214" s="83"/>
      <c r="D214" s="84"/>
      <c r="E214" s="84"/>
      <c r="F214" s="64"/>
      <c r="H214" s="69"/>
      <c r="I214" s="85"/>
      <c r="J214" s="86"/>
      <c r="K214" s="86"/>
    </row>
    <row r="215" spans="1:46" ht="14.25" customHeight="1" x14ac:dyDescent="0.25">
      <c r="H215" s="69"/>
      <c r="I215" s="85"/>
      <c r="J215" s="86"/>
      <c r="K215" s="86"/>
      <c r="L215" s="87"/>
      <c r="P215" s="88" t="s">
        <v>42</v>
      </c>
    </row>
    <row r="216" spans="1:46" ht="14.25" customHeight="1" x14ac:dyDescent="0.25">
      <c r="C216" s="33"/>
      <c r="D216" s="89"/>
      <c r="E216" s="89"/>
      <c r="L216" s="87"/>
      <c r="P216" s="88"/>
      <c r="Q216" s="267" t="s">
        <v>43</v>
      </c>
      <c r="R216" s="268"/>
      <c r="S216" s="268"/>
      <c r="T216" s="268"/>
      <c r="U216" s="268"/>
      <c r="V216" s="268"/>
      <c r="W216" s="268"/>
      <c r="X216" s="268"/>
      <c r="Y216" s="268"/>
      <c r="Z216" s="268"/>
      <c r="AA216" s="268"/>
      <c r="AB216" s="268"/>
      <c r="AC216" s="268"/>
      <c r="AD216" s="268"/>
      <c r="AE216" s="268"/>
      <c r="AF216" s="268"/>
      <c r="AG216" s="268"/>
      <c r="AH216" s="268"/>
      <c r="AI216" s="268"/>
      <c r="AJ216" s="268"/>
      <c r="AK216" s="268"/>
      <c r="AL216" s="268"/>
      <c r="AM216" s="268"/>
      <c r="AN216" s="268"/>
      <c r="AO216" s="268"/>
      <c r="AP216" s="268"/>
      <c r="AQ216" s="268"/>
      <c r="AR216" s="268"/>
      <c r="AS216" s="268"/>
      <c r="AT216" s="268"/>
    </row>
    <row r="217" spans="1:46" ht="14.25" customHeight="1" x14ac:dyDescent="0.25">
      <c r="A217" s="90" t="s">
        <v>44</v>
      </c>
      <c r="B217" s="91" t="s">
        <v>45</v>
      </c>
      <c r="C217" s="91" t="s">
        <v>16</v>
      </c>
      <c r="D217" s="92" t="s">
        <v>17</v>
      </c>
      <c r="E217" s="92" t="s">
        <v>46</v>
      </c>
      <c r="F217" s="91" t="s">
        <v>47</v>
      </c>
      <c r="G217" s="91" t="s">
        <v>48</v>
      </c>
      <c r="H217" s="93" t="s">
        <v>18</v>
      </c>
      <c r="I217" s="92" t="s">
        <v>19</v>
      </c>
      <c r="J217" s="92" t="s">
        <v>49</v>
      </c>
      <c r="K217" s="92" t="s">
        <v>50</v>
      </c>
      <c r="L217" s="259" t="s">
        <v>20</v>
      </c>
      <c r="M217" s="260"/>
      <c r="N217" s="261"/>
      <c r="Q217" s="94">
        <v>1</v>
      </c>
      <c r="R217" s="94">
        <v>2</v>
      </c>
      <c r="S217" s="94">
        <v>3</v>
      </c>
      <c r="T217" s="94">
        <v>4</v>
      </c>
      <c r="U217" s="94">
        <v>5</v>
      </c>
      <c r="V217" s="94">
        <v>6</v>
      </c>
      <c r="W217" s="94">
        <v>7</v>
      </c>
      <c r="X217" s="94">
        <v>8</v>
      </c>
      <c r="Y217" s="94">
        <v>9</v>
      </c>
      <c r="Z217" s="94">
        <v>10</v>
      </c>
      <c r="AA217" s="94">
        <v>11</v>
      </c>
      <c r="AB217" s="94">
        <v>12</v>
      </c>
      <c r="AC217" s="94">
        <v>13</v>
      </c>
      <c r="AD217" s="94">
        <v>14</v>
      </c>
      <c r="AE217" s="94">
        <v>15</v>
      </c>
      <c r="AF217" s="94">
        <v>16</v>
      </c>
      <c r="AG217" s="94">
        <v>17</v>
      </c>
      <c r="AH217" s="94">
        <v>18</v>
      </c>
      <c r="AI217" s="94">
        <v>19</v>
      </c>
      <c r="AJ217" s="94">
        <v>20</v>
      </c>
      <c r="AK217" s="94">
        <v>21</v>
      </c>
      <c r="AL217" s="94">
        <v>22</v>
      </c>
      <c r="AM217" s="94">
        <v>23</v>
      </c>
      <c r="AN217" s="94">
        <v>24</v>
      </c>
      <c r="AO217" s="94">
        <v>25</v>
      </c>
      <c r="AP217" s="94">
        <v>26</v>
      </c>
      <c r="AQ217" s="94">
        <v>27</v>
      </c>
      <c r="AR217" s="94">
        <v>28</v>
      </c>
      <c r="AS217" s="94">
        <v>29</v>
      </c>
      <c r="AT217" s="94">
        <v>30</v>
      </c>
    </row>
    <row r="218" spans="1:46" ht="30" customHeight="1" x14ac:dyDescent="0.25">
      <c r="A218" s="145" t="s">
        <v>0</v>
      </c>
      <c r="B218" s="146" t="s">
        <v>917</v>
      </c>
      <c r="C218" s="170" t="s">
        <v>141</v>
      </c>
      <c r="D218" s="148">
        <v>0.5</v>
      </c>
      <c r="E218" s="149">
        <v>90000</v>
      </c>
      <c r="F218" s="150"/>
      <c r="G218" s="150"/>
      <c r="H218" s="239">
        <f t="shared" ref="H218:H220" si="95">(D218*E218)*1.2</f>
        <v>54000</v>
      </c>
      <c r="I218" s="151">
        <v>1</v>
      </c>
      <c r="J218" s="151">
        <v>3</v>
      </c>
      <c r="K218" s="151">
        <v>1</v>
      </c>
      <c r="L218" s="330" t="s">
        <v>918</v>
      </c>
      <c r="M218" s="263"/>
      <c r="N218" s="264"/>
      <c r="P218" s="248" t="s">
        <v>51</v>
      </c>
      <c r="Q218" s="103">
        <f t="shared" ref="Q218:AT218" si="96">IF(Q$32&lt;$I218,0,IF(Q$32=$I218,$H218,IF(Q$32&gt;((($J218-1)*$K218)+$I218),0,IF(ROUND((Q$32-$I218)/$K218,0)=ROUND((Q$32-$I218)/$K218,1),$H218,0))))</f>
        <v>54000</v>
      </c>
      <c r="R218" s="103">
        <f t="shared" si="96"/>
        <v>54000</v>
      </c>
      <c r="S218" s="103">
        <f t="shared" si="96"/>
        <v>54000</v>
      </c>
      <c r="T218" s="103">
        <f t="shared" si="96"/>
        <v>0</v>
      </c>
      <c r="U218" s="103">
        <f t="shared" si="96"/>
        <v>0</v>
      </c>
      <c r="V218" s="103">
        <f t="shared" si="96"/>
        <v>0</v>
      </c>
      <c r="W218" s="103">
        <f t="shared" si="96"/>
        <v>0</v>
      </c>
      <c r="X218" s="103">
        <f t="shared" si="96"/>
        <v>0</v>
      </c>
      <c r="Y218" s="103">
        <f t="shared" si="96"/>
        <v>0</v>
      </c>
      <c r="Z218" s="103">
        <f t="shared" si="96"/>
        <v>0</v>
      </c>
      <c r="AA218" s="104">
        <f t="shared" si="96"/>
        <v>0</v>
      </c>
      <c r="AB218" s="104">
        <f t="shared" si="96"/>
        <v>0</v>
      </c>
      <c r="AC218" s="104">
        <f t="shared" si="96"/>
        <v>0</v>
      </c>
      <c r="AD218" s="104">
        <f t="shared" si="96"/>
        <v>0</v>
      </c>
      <c r="AE218" s="104">
        <f t="shared" si="96"/>
        <v>0</v>
      </c>
      <c r="AF218" s="104">
        <f t="shared" si="96"/>
        <v>0</v>
      </c>
      <c r="AG218" s="104">
        <f t="shared" si="96"/>
        <v>0</v>
      </c>
      <c r="AH218" s="104">
        <f t="shared" si="96"/>
        <v>0</v>
      </c>
      <c r="AI218" s="104">
        <f t="shared" si="96"/>
        <v>0</v>
      </c>
      <c r="AJ218" s="104">
        <f t="shared" si="96"/>
        <v>0</v>
      </c>
      <c r="AK218" s="104">
        <f t="shared" si="96"/>
        <v>0</v>
      </c>
      <c r="AL218" s="104">
        <f t="shared" si="96"/>
        <v>0</v>
      </c>
      <c r="AM218" s="104">
        <f t="shared" si="96"/>
        <v>0</v>
      </c>
      <c r="AN218" s="104">
        <f t="shared" si="96"/>
        <v>0</v>
      </c>
      <c r="AO218" s="104">
        <f t="shared" si="96"/>
        <v>0</v>
      </c>
      <c r="AP218" s="104">
        <f t="shared" si="96"/>
        <v>0</v>
      </c>
      <c r="AQ218" s="104">
        <f t="shared" si="96"/>
        <v>0</v>
      </c>
      <c r="AR218" s="104">
        <f t="shared" si="96"/>
        <v>0</v>
      </c>
      <c r="AS218" s="104">
        <f t="shared" si="96"/>
        <v>0</v>
      </c>
      <c r="AT218" s="104">
        <f t="shared" si="96"/>
        <v>0</v>
      </c>
    </row>
    <row r="219" spans="1:46" ht="30" customHeight="1" x14ac:dyDescent="0.25">
      <c r="A219" s="145" t="s">
        <v>0</v>
      </c>
      <c r="B219" s="146" t="s">
        <v>919</v>
      </c>
      <c r="C219" s="170" t="s">
        <v>141</v>
      </c>
      <c r="D219" s="148">
        <v>0.5</v>
      </c>
      <c r="E219" s="149">
        <v>77500</v>
      </c>
      <c r="F219" s="152"/>
      <c r="G219" s="152"/>
      <c r="H219" s="239">
        <f t="shared" si="95"/>
        <v>46500</v>
      </c>
      <c r="I219" s="151">
        <v>1</v>
      </c>
      <c r="J219" s="151">
        <v>3</v>
      </c>
      <c r="K219" s="151">
        <v>1</v>
      </c>
      <c r="L219" s="326" t="s">
        <v>918</v>
      </c>
      <c r="M219" s="251"/>
      <c r="N219" s="257"/>
      <c r="P219" s="249"/>
      <c r="Q219" s="103">
        <f t="shared" ref="Q219:AT219" si="97">IF(Q$32&lt;$I219,0,IF(Q$32=$I219,$H219,IF(Q$32&gt;((($J219-1)*$K219)+$I219),0,IF(ROUND((Q$32-$I219)/$K219,0)=ROUND((Q$32-$I219)/$K219,1),$H219,0))))</f>
        <v>46500</v>
      </c>
      <c r="R219" s="103">
        <f t="shared" si="97"/>
        <v>46500</v>
      </c>
      <c r="S219" s="103">
        <f t="shared" si="97"/>
        <v>46500</v>
      </c>
      <c r="T219" s="103">
        <f t="shared" si="97"/>
        <v>0</v>
      </c>
      <c r="U219" s="103">
        <f t="shared" si="97"/>
        <v>0</v>
      </c>
      <c r="V219" s="103">
        <f t="shared" si="97"/>
        <v>0</v>
      </c>
      <c r="W219" s="103">
        <f t="shared" si="97"/>
        <v>0</v>
      </c>
      <c r="X219" s="103">
        <f t="shared" si="97"/>
        <v>0</v>
      </c>
      <c r="Y219" s="103">
        <f t="shared" si="97"/>
        <v>0</v>
      </c>
      <c r="Z219" s="103">
        <f t="shared" si="97"/>
        <v>0</v>
      </c>
      <c r="AA219" s="104">
        <f t="shared" si="97"/>
        <v>0</v>
      </c>
      <c r="AB219" s="104">
        <f t="shared" si="97"/>
        <v>0</v>
      </c>
      <c r="AC219" s="104">
        <f t="shared" si="97"/>
        <v>0</v>
      </c>
      <c r="AD219" s="104">
        <f t="shared" si="97"/>
        <v>0</v>
      </c>
      <c r="AE219" s="104">
        <f t="shared" si="97"/>
        <v>0</v>
      </c>
      <c r="AF219" s="104">
        <f t="shared" si="97"/>
        <v>0</v>
      </c>
      <c r="AG219" s="104">
        <f t="shared" si="97"/>
        <v>0</v>
      </c>
      <c r="AH219" s="104">
        <f t="shared" si="97"/>
        <v>0</v>
      </c>
      <c r="AI219" s="104">
        <f t="shared" si="97"/>
        <v>0</v>
      </c>
      <c r="AJ219" s="104">
        <f t="shared" si="97"/>
        <v>0</v>
      </c>
      <c r="AK219" s="104">
        <f t="shared" si="97"/>
        <v>0</v>
      </c>
      <c r="AL219" s="104">
        <f t="shared" si="97"/>
        <v>0</v>
      </c>
      <c r="AM219" s="104">
        <f t="shared" si="97"/>
        <v>0</v>
      </c>
      <c r="AN219" s="104">
        <f t="shared" si="97"/>
        <v>0</v>
      </c>
      <c r="AO219" s="104">
        <f t="shared" si="97"/>
        <v>0</v>
      </c>
      <c r="AP219" s="104">
        <f t="shared" si="97"/>
        <v>0</v>
      </c>
      <c r="AQ219" s="104">
        <f t="shared" si="97"/>
        <v>0</v>
      </c>
      <c r="AR219" s="104">
        <f t="shared" si="97"/>
        <v>0</v>
      </c>
      <c r="AS219" s="104">
        <f t="shared" si="97"/>
        <v>0</v>
      </c>
      <c r="AT219" s="104">
        <f t="shared" si="97"/>
        <v>0</v>
      </c>
    </row>
    <row r="220" spans="1:46" ht="30" customHeight="1" x14ac:dyDescent="0.25">
      <c r="A220" s="145" t="s">
        <v>139</v>
      </c>
      <c r="B220" s="146" t="s">
        <v>920</v>
      </c>
      <c r="C220" s="170" t="s">
        <v>141</v>
      </c>
      <c r="D220" s="148">
        <v>2</v>
      </c>
      <c r="E220" s="149">
        <v>45000</v>
      </c>
      <c r="F220" s="150"/>
      <c r="G220" s="150"/>
      <c r="H220" s="239">
        <f t="shared" si="95"/>
        <v>108000</v>
      </c>
      <c r="I220" s="151">
        <v>4</v>
      </c>
      <c r="J220" s="151">
        <v>24</v>
      </c>
      <c r="K220" s="151">
        <v>1</v>
      </c>
      <c r="L220" s="326" t="s">
        <v>921</v>
      </c>
      <c r="M220" s="251"/>
      <c r="N220" s="257"/>
      <c r="P220" s="249"/>
      <c r="Q220" s="103">
        <f t="shared" ref="Q220:AT220" si="98">IF(Q$32&lt;$I220,0,IF(Q$32=$I220,$H220,IF(Q$32&gt;((($J220-1)*$K220)+$I220),0,IF(ROUND((Q$32-$I220)/$K220,0)=ROUND((Q$32-$I220)/$K220,1),$H220,0))))</f>
        <v>0</v>
      </c>
      <c r="R220" s="103">
        <f t="shared" si="98"/>
        <v>0</v>
      </c>
      <c r="S220" s="103">
        <f t="shared" si="98"/>
        <v>0</v>
      </c>
      <c r="T220" s="103">
        <f t="shared" si="98"/>
        <v>108000</v>
      </c>
      <c r="U220" s="103">
        <f t="shared" si="98"/>
        <v>108000</v>
      </c>
      <c r="V220" s="103">
        <f t="shared" si="98"/>
        <v>108000</v>
      </c>
      <c r="W220" s="103">
        <f t="shared" si="98"/>
        <v>108000</v>
      </c>
      <c r="X220" s="103">
        <f t="shared" si="98"/>
        <v>108000</v>
      </c>
      <c r="Y220" s="103">
        <f t="shared" si="98"/>
        <v>108000</v>
      </c>
      <c r="Z220" s="103">
        <f t="shared" si="98"/>
        <v>108000</v>
      </c>
      <c r="AA220" s="103">
        <f t="shared" si="98"/>
        <v>108000</v>
      </c>
      <c r="AB220" s="103">
        <f t="shared" si="98"/>
        <v>108000</v>
      </c>
      <c r="AC220" s="103">
        <f t="shared" si="98"/>
        <v>108000</v>
      </c>
      <c r="AD220" s="103">
        <f t="shared" si="98"/>
        <v>108000</v>
      </c>
      <c r="AE220" s="103">
        <f t="shared" si="98"/>
        <v>108000</v>
      </c>
      <c r="AF220" s="103">
        <f t="shared" si="98"/>
        <v>108000</v>
      </c>
      <c r="AG220" s="103">
        <f t="shared" si="98"/>
        <v>108000</v>
      </c>
      <c r="AH220" s="103">
        <f t="shared" si="98"/>
        <v>108000</v>
      </c>
      <c r="AI220" s="103">
        <f t="shared" si="98"/>
        <v>108000</v>
      </c>
      <c r="AJ220" s="103">
        <f t="shared" si="98"/>
        <v>108000</v>
      </c>
      <c r="AK220" s="103">
        <f t="shared" si="98"/>
        <v>108000</v>
      </c>
      <c r="AL220" s="103">
        <f t="shared" si="98"/>
        <v>108000</v>
      </c>
      <c r="AM220" s="103">
        <f t="shared" si="98"/>
        <v>108000</v>
      </c>
      <c r="AN220" s="103">
        <f t="shared" si="98"/>
        <v>108000</v>
      </c>
      <c r="AO220" s="103">
        <f t="shared" si="98"/>
        <v>108000</v>
      </c>
      <c r="AP220" s="103">
        <f t="shared" si="98"/>
        <v>108000</v>
      </c>
      <c r="AQ220" s="103">
        <f t="shared" si="98"/>
        <v>108000</v>
      </c>
      <c r="AR220" s="104">
        <f t="shared" si="98"/>
        <v>0</v>
      </c>
      <c r="AS220" s="104">
        <f t="shared" si="98"/>
        <v>0</v>
      </c>
      <c r="AT220" s="104">
        <f t="shared" si="98"/>
        <v>0</v>
      </c>
    </row>
    <row r="221" spans="1:46" ht="30" customHeight="1" x14ac:dyDescent="0.25">
      <c r="A221" s="145" t="s">
        <v>922</v>
      </c>
      <c r="B221" s="146" t="s">
        <v>923</v>
      </c>
      <c r="C221" s="147" t="s">
        <v>209</v>
      </c>
      <c r="D221" s="154">
        <v>1</v>
      </c>
      <c r="E221" s="155">
        <v>20000</v>
      </c>
      <c r="F221" s="150"/>
      <c r="G221" s="150"/>
      <c r="H221" s="241">
        <f t="shared" ref="H221:H222" si="99">D221*E221</f>
        <v>20000</v>
      </c>
      <c r="I221" s="151">
        <v>1</v>
      </c>
      <c r="J221" s="151">
        <v>6</v>
      </c>
      <c r="K221" s="151">
        <v>5</v>
      </c>
      <c r="L221" s="326" t="s">
        <v>924</v>
      </c>
      <c r="M221" s="251"/>
      <c r="N221" s="257"/>
      <c r="P221" s="249"/>
      <c r="Q221" s="103">
        <f t="shared" ref="Q221:AT221" si="100">IF(Q$32&lt;$I221,0,IF(Q$32=$I221,$H221,IF(Q$32&gt;((($J221-1)*$K221)+$I221),0,IF(ROUND((Q$32-$I221)/$K221,0)=ROUND((Q$32-$I221)/$K221,1),$H221,0))))</f>
        <v>20000</v>
      </c>
      <c r="R221" s="103">
        <f t="shared" si="100"/>
        <v>0</v>
      </c>
      <c r="S221" s="103">
        <f t="shared" si="100"/>
        <v>0</v>
      </c>
      <c r="T221" s="103">
        <f t="shared" si="100"/>
        <v>0</v>
      </c>
      <c r="U221" s="103">
        <f t="shared" si="100"/>
        <v>0</v>
      </c>
      <c r="V221" s="103">
        <f t="shared" si="100"/>
        <v>20000</v>
      </c>
      <c r="W221" s="103">
        <f t="shared" si="100"/>
        <v>0</v>
      </c>
      <c r="X221" s="103">
        <f t="shared" si="100"/>
        <v>0</v>
      </c>
      <c r="Y221" s="103">
        <f t="shared" si="100"/>
        <v>0</v>
      </c>
      <c r="Z221" s="103">
        <f t="shared" si="100"/>
        <v>0</v>
      </c>
      <c r="AA221" s="103">
        <f t="shared" si="100"/>
        <v>20000</v>
      </c>
      <c r="AB221" s="104">
        <f t="shared" si="100"/>
        <v>0</v>
      </c>
      <c r="AC221" s="104">
        <f t="shared" si="100"/>
        <v>0</v>
      </c>
      <c r="AD221" s="104">
        <f t="shared" si="100"/>
        <v>0</v>
      </c>
      <c r="AE221" s="104">
        <f t="shared" si="100"/>
        <v>0</v>
      </c>
      <c r="AF221" s="103">
        <f t="shared" si="100"/>
        <v>20000</v>
      </c>
      <c r="AG221" s="104">
        <f t="shared" si="100"/>
        <v>0</v>
      </c>
      <c r="AH221" s="104">
        <f t="shared" si="100"/>
        <v>0</v>
      </c>
      <c r="AI221" s="104">
        <f t="shared" si="100"/>
        <v>0</v>
      </c>
      <c r="AJ221" s="104">
        <f t="shared" si="100"/>
        <v>0</v>
      </c>
      <c r="AK221" s="103">
        <f t="shared" si="100"/>
        <v>20000</v>
      </c>
      <c r="AL221" s="104">
        <f t="shared" si="100"/>
        <v>0</v>
      </c>
      <c r="AM221" s="104">
        <f t="shared" si="100"/>
        <v>0</v>
      </c>
      <c r="AN221" s="104">
        <f t="shared" si="100"/>
        <v>0</v>
      </c>
      <c r="AO221" s="104">
        <f t="shared" si="100"/>
        <v>0</v>
      </c>
      <c r="AP221" s="103">
        <f t="shared" si="100"/>
        <v>20000</v>
      </c>
      <c r="AQ221" s="104">
        <f t="shared" si="100"/>
        <v>0</v>
      </c>
      <c r="AR221" s="104">
        <f t="shared" si="100"/>
        <v>0</v>
      </c>
      <c r="AS221" s="104">
        <f t="shared" si="100"/>
        <v>0</v>
      </c>
      <c r="AT221" s="104">
        <f t="shared" si="100"/>
        <v>0</v>
      </c>
    </row>
    <row r="222" spans="1:46" ht="30" customHeight="1" x14ac:dyDescent="0.25">
      <c r="A222" s="145" t="s">
        <v>854</v>
      </c>
      <c r="B222" s="146" t="s">
        <v>925</v>
      </c>
      <c r="C222" s="170" t="s">
        <v>15</v>
      </c>
      <c r="D222" s="148">
        <v>10000</v>
      </c>
      <c r="E222" s="149">
        <v>0.56000000000000005</v>
      </c>
      <c r="F222" s="150"/>
      <c r="G222" s="150"/>
      <c r="H222" s="241">
        <f t="shared" si="99"/>
        <v>5600.0000000000009</v>
      </c>
      <c r="I222" s="151">
        <v>4</v>
      </c>
      <c r="J222" s="151">
        <v>24</v>
      </c>
      <c r="K222" s="151">
        <v>1</v>
      </c>
      <c r="L222" s="250"/>
      <c r="M222" s="251"/>
      <c r="N222" s="257"/>
      <c r="P222" s="249"/>
      <c r="Q222" s="103">
        <f t="shared" ref="Q222:AT222" si="101">IF(Q$32&lt;$I222,0,IF(Q$32=$I222,$H222,IF(Q$32&gt;((($J222-1)*$K222)+$I222),0,IF(ROUND((Q$32-$I222)/$K222,0)=ROUND((Q$32-$I222)/$K222,1),$H222,0))))</f>
        <v>0</v>
      </c>
      <c r="R222" s="103">
        <f t="shared" si="101"/>
        <v>0</v>
      </c>
      <c r="S222" s="103">
        <f t="shared" si="101"/>
        <v>0</v>
      </c>
      <c r="T222" s="103">
        <f t="shared" si="101"/>
        <v>5600.0000000000009</v>
      </c>
      <c r="U222" s="103">
        <f t="shared" si="101"/>
        <v>5600.0000000000009</v>
      </c>
      <c r="V222" s="103">
        <f t="shared" si="101"/>
        <v>5600.0000000000009</v>
      </c>
      <c r="W222" s="103">
        <f t="shared" si="101"/>
        <v>5600.0000000000009</v>
      </c>
      <c r="X222" s="103">
        <f t="shared" si="101"/>
        <v>5600.0000000000009</v>
      </c>
      <c r="Y222" s="103">
        <f t="shared" si="101"/>
        <v>5600.0000000000009</v>
      </c>
      <c r="Z222" s="103">
        <f t="shared" si="101"/>
        <v>5600.0000000000009</v>
      </c>
      <c r="AA222" s="103">
        <f t="shared" si="101"/>
        <v>5600.0000000000009</v>
      </c>
      <c r="AB222" s="103">
        <f t="shared" si="101"/>
        <v>5600.0000000000009</v>
      </c>
      <c r="AC222" s="103">
        <f t="shared" si="101"/>
        <v>5600.0000000000009</v>
      </c>
      <c r="AD222" s="103">
        <f t="shared" si="101"/>
        <v>5600.0000000000009</v>
      </c>
      <c r="AE222" s="103">
        <f t="shared" si="101"/>
        <v>5600.0000000000009</v>
      </c>
      <c r="AF222" s="103">
        <f t="shared" si="101"/>
        <v>5600.0000000000009</v>
      </c>
      <c r="AG222" s="103">
        <f t="shared" si="101"/>
        <v>5600.0000000000009</v>
      </c>
      <c r="AH222" s="103">
        <f t="shared" si="101"/>
        <v>5600.0000000000009</v>
      </c>
      <c r="AI222" s="103">
        <f t="shared" si="101"/>
        <v>5600.0000000000009</v>
      </c>
      <c r="AJ222" s="103">
        <f t="shared" si="101"/>
        <v>5600.0000000000009</v>
      </c>
      <c r="AK222" s="103">
        <f t="shared" si="101"/>
        <v>5600.0000000000009</v>
      </c>
      <c r="AL222" s="103">
        <f t="shared" si="101"/>
        <v>5600.0000000000009</v>
      </c>
      <c r="AM222" s="103">
        <f t="shared" si="101"/>
        <v>5600.0000000000009</v>
      </c>
      <c r="AN222" s="103">
        <f t="shared" si="101"/>
        <v>5600.0000000000009</v>
      </c>
      <c r="AO222" s="103">
        <f t="shared" si="101"/>
        <v>5600.0000000000009</v>
      </c>
      <c r="AP222" s="103">
        <f t="shared" si="101"/>
        <v>5600.0000000000009</v>
      </c>
      <c r="AQ222" s="103">
        <f t="shared" si="101"/>
        <v>5600.0000000000009</v>
      </c>
      <c r="AR222" s="104">
        <f t="shared" si="101"/>
        <v>0</v>
      </c>
      <c r="AS222" s="104">
        <f t="shared" si="101"/>
        <v>0</v>
      </c>
      <c r="AT222" s="104">
        <f t="shared" si="101"/>
        <v>0</v>
      </c>
    </row>
    <row r="223" spans="1:46" ht="30" hidden="1" customHeight="1" x14ac:dyDescent="0.25">
      <c r="A223" s="145"/>
      <c r="B223" s="146"/>
      <c r="C223" s="170"/>
      <c r="D223" s="148"/>
      <c r="E223" s="155"/>
      <c r="F223" s="150"/>
      <c r="G223" s="150"/>
      <c r="H223" s="153"/>
      <c r="I223" s="151"/>
      <c r="J223" s="151"/>
      <c r="K223" s="151"/>
      <c r="L223" s="326"/>
      <c r="M223" s="251"/>
      <c r="N223" s="257"/>
      <c r="P223" s="249"/>
      <c r="Q223" s="103">
        <f t="shared" ref="Q223:AT223" si="102">IF(Q$32&lt;$I223,0,IF(Q$32=$I223,$H223,IF(Q$32&gt;((($J223-1)*$K223)+$I223),0,IF(ROUND((Q$32-$I223)/$K223,0)=ROUND((Q$32-$I223)/$K223,1),$H223,0))))</f>
        <v>0</v>
      </c>
      <c r="R223" s="104">
        <f t="shared" si="102"/>
        <v>0</v>
      </c>
      <c r="S223" s="104">
        <f t="shared" si="102"/>
        <v>0</v>
      </c>
      <c r="T223" s="103">
        <f t="shared" si="102"/>
        <v>0</v>
      </c>
      <c r="U223" s="104">
        <f t="shared" si="102"/>
        <v>0</v>
      </c>
      <c r="V223" s="104">
        <f t="shared" si="102"/>
        <v>0</v>
      </c>
      <c r="W223" s="103">
        <f t="shared" si="102"/>
        <v>0</v>
      </c>
      <c r="X223" s="104">
        <f t="shared" si="102"/>
        <v>0</v>
      </c>
      <c r="Y223" s="104">
        <f t="shared" si="102"/>
        <v>0</v>
      </c>
      <c r="Z223" s="104">
        <f t="shared" si="102"/>
        <v>0</v>
      </c>
      <c r="AA223" s="104">
        <f t="shared" si="102"/>
        <v>0</v>
      </c>
      <c r="AB223" s="104">
        <f t="shared" si="102"/>
        <v>0</v>
      </c>
      <c r="AC223" s="104">
        <f t="shared" si="102"/>
        <v>0</v>
      </c>
      <c r="AD223" s="104">
        <f t="shared" si="102"/>
        <v>0</v>
      </c>
      <c r="AE223" s="104">
        <f t="shared" si="102"/>
        <v>0</v>
      </c>
      <c r="AF223" s="104">
        <f t="shared" si="102"/>
        <v>0</v>
      </c>
      <c r="AG223" s="104">
        <f t="shared" si="102"/>
        <v>0</v>
      </c>
      <c r="AH223" s="104">
        <f t="shared" si="102"/>
        <v>0</v>
      </c>
      <c r="AI223" s="104">
        <f t="shared" si="102"/>
        <v>0</v>
      </c>
      <c r="AJ223" s="104">
        <f t="shared" si="102"/>
        <v>0</v>
      </c>
      <c r="AK223" s="104">
        <f t="shared" si="102"/>
        <v>0</v>
      </c>
      <c r="AL223" s="104">
        <f t="shared" si="102"/>
        <v>0</v>
      </c>
      <c r="AM223" s="104">
        <f t="shared" si="102"/>
        <v>0</v>
      </c>
      <c r="AN223" s="104">
        <f t="shared" si="102"/>
        <v>0</v>
      </c>
      <c r="AO223" s="104">
        <f t="shared" si="102"/>
        <v>0</v>
      </c>
      <c r="AP223" s="104">
        <f t="shared" si="102"/>
        <v>0</v>
      </c>
      <c r="AQ223" s="104">
        <f t="shared" si="102"/>
        <v>0</v>
      </c>
      <c r="AR223" s="104">
        <f t="shared" si="102"/>
        <v>0</v>
      </c>
      <c r="AS223" s="104">
        <f t="shared" si="102"/>
        <v>0</v>
      </c>
      <c r="AT223" s="104">
        <f t="shared" si="102"/>
        <v>0</v>
      </c>
    </row>
    <row r="224" spans="1:46" ht="30" hidden="1" customHeight="1" x14ac:dyDescent="0.25">
      <c r="A224" s="145"/>
      <c r="B224" s="146"/>
      <c r="C224" s="170"/>
      <c r="D224" s="148"/>
      <c r="E224" s="148"/>
      <c r="F224" s="150"/>
      <c r="G224" s="150"/>
      <c r="H224" s="153"/>
      <c r="I224" s="151"/>
      <c r="J224" s="151"/>
      <c r="K224" s="151"/>
      <c r="L224" s="326"/>
      <c r="M224" s="251"/>
      <c r="N224" s="257"/>
      <c r="P224" s="249"/>
      <c r="Q224" s="103">
        <f t="shared" ref="Q224:AT224" si="103">IF(Q$32&lt;$I224,0,IF(Q$32=$I224,$H224,IF(Q$32&gt;((($J224-1)*$K224)+$I224),0,IF(ROUND((Q$32-$I224)/$K224,0)=ROUND((Q$32-$I224)/$K224,1),$H224,0))))</f>
        <v>0</v>
      </c>
      <c r="R224" s="104">
        <f t="shared" si="103"/>
        <v>0</v>
      </c>
      <c r="S224" s="104">
        <f t="shared" si="103"/>
        <v>0</v>
      </c>
      <c r="T224" s="104">
        <f t="shared" si="103"/>
        <v>0</v>
      </c>
      <c r="U224" s="104">
        <f t="shared" si="103"/>
        <v>0</v>
      </c>
      <c r="V224" s="104">
        <f t="shared" si="103"/>
        <v>0</v>
      </c>
      <c r="W224" s="104">
        <f t="shared" si="103"/>
        <v>0</v>
      </c>
      <c r="X224" s="104">
        <f t="shared" si="103"/>
        <v>0</v>
      </c>
      <c r="Y224" s="104">
        <f t="shared" si="103"/>
        <v>0</v>
      </c>
      <c r="Z224" s="104">
        <f t="shared" si="103"/>
        <v>0</v>
      </c>
      <c r="AA224" s="104">
        <f t="shared" si="103"/>
        <v>0</v>
      </c>
      <c r="AB224" s="104">
        <f t="shared" si="103"/>
        <v>0</v>
      </c>
      <c r="AC224" s="104">
        <f t="shared" si="103"/>
        <v>0</v>
      </c>
      <c r="AD224" s="104">
        <f t="shared" si="103"/>
        <v>0</v>
      </c>
      <c r="AE224" s="104">
        <f t="shared" si="103"/>
        <v>0</v>
      </c>
      <c r="AF224" s="104">
        <f t="shared" si="103"/>
        <v>0</v>
      </c>
      <c r="AG224" s="104">
        <f t="shared" si="103"/>
        <v>0</v>
      </c>
      <c r="AH224" s="104">
        <f t="shared" si="103"/>
        <v>0</v>
      </c>
      <c r="AI224" s="104">
        <f t="shared" si="103"/>
        <v>0</v>
      </c>
      <c r="AJ224" s="104">
        <f t="shared" si="103"/>
        <v>0</v>
      </c>
      <c r="AK224" s="104">
        <f t="shared" si="103"/>
        <v>0</v>
      </c>
      <c r="AL224" s="104">
        <f t="shared" si="103"/>
        <v>0</v>
      </c>
      <c r="AM224" s="104">
        <f t="shared" si="103"/>
        <v>0</v>
      </c>
      <c r="AN224" s="104">
        <f t="shared" si="103"/>
        <v>0</v>
      </c>
      <c r="AO224" s="104">
        <f t="shared" si="103"/>
        <v>0</v>
      </c>
      <c r="AP224" s="104">
        <f t="shared" si="103"/>
        <v>0</v>
      </c>
      <c r="AQ224" s="104">
        <f t="shared" si="103"/>
        <v>0</v>
      </c>
      <c r="AR224" s="104">
        <f t="shared" si="103"/>
        <v>0</v>
      </c>
      <c r="AS224" s="104">
        <f t="shared" si="103"/>
        <v>0</v>
      </c>
      <c r="AT224" s="104">
        <f t="shared" si="103"/>
        <v>0</v>
      </c>
    </row>
    <row r="225" spans="1:46" ht="30" hidden="1" customHeight="1" x14ac:dyDescent="0.25">
      <c r="A225" s="115"/>
      <c r="B225" s="106"/>
      <c r="C225" s="107"/>
      <c r="D225" s="108"/>
      <c r="E225" s="108"/>
      <c r="F225" s="113"/>
      <c r="G225" s="113"/>
      <c r="H225" s="111">
        <f t="shared" ref="H225:H233" si="104">D225*E225</f>
        <v>0</v>
      </c>
      <c r="I225" s="112"/>
      <c r="J225" s="112"/>
      <c r="K225" s="112"/>
      <c r="L225" s="250"/>
      <c r="M225" s="251"/>
      <c r="N225" s="252"/>
      <c r="P225" s="249"/>
      <c r="Q225" s="104">
        <f t="shared" ref="Q225:AT225" si="105">IF(Q$32&lt;$I225,0,IF(Q$32=$I225,$H225,IF(Q$32&gt;((($J225-1)*$K225)+$I225),0,IF(ROUND((Q$32-$I225)/$K225,0)=ROUND((Q$32-$I225)/$K225,1),$H225,0))))</f>
        <v>0</v>
      </c>
      <c r="R225" s="104">
        <f t="shared" si="105"/>
        <v>0</v>
      </c>
      <c r="S225" s="104">
        <f t="shared" si="105"/>
        <v>0</v>
      </c>
      <c r="T225" s="104">
        <f t="shared" si="105"/>
        <v>0</v>
      </c>
      <c r="U225" s="104">
        <f t="shared" si="105"/>
        <v>0</v>
      </c>
      <c r="V225" s="104">
        <f t="shared" si="105"/>
        <v>0</v>
      </c>
      <c r="W225" s="104">
        <f t="shared" si="105"/>
        <v>0</v>
      </c>
      <c r="X225" s="104">
        <f t="shared" si="105"/>
        <v>0</v>
      </c>
      <c r="Y225" s="104">
        <f t="shared" si="105"/>
        <v>0</v>
      </c>
      <c r="Z225" s="104">
        <f t="shared" si="105"/>
        <v>0</v>
      </c>
      <c r="AA225" s="104">
        <f t="shared" si="105"/>
        <v>0</v>
      </c>
      <c r="AB225" s="104">
        <f t="shared" si="105"/>
        <v>0</v>
      </c>
      <c r="AC225" s="104">
        <f t="shared" si="105"/>
        <v>0</v>
      </c>
      <c r="AD225" s="104">
        <f t="shared" si="105"/>
        <v>0</v>
      </c>
      <c r="AE225" s="104">
        <f t="shared" si="105"/>
        <v>0</v>
      </c>
      <c r="AF225" s="104">
        <f t="shared" si="105"/>
        <v>0</v>
      </c>
      <c r="AG225" s="104">
        <f t="shared" si="105"/>
        <v>0</v>
      </c>
      <c r="AH225" s="104">
        <f t="shared" si="105"/>
        <v>0</v>
      </c>
      <c r="AI225" s="104">
        <f t="shared" si="105"/>
        <v>0</v>
      </c>
      <c r="AJ225" s="104">
        <f t="shared" si="105"/>
        <v>0</v>
      </c>
      <c r="AK225" s="104">
        <f t="shared" si="105"/>
        <v>0</v>
      </c>
      <c r="AL225" s="104">
        <f t="shared" si="105"/>
        <v>0</v>
      </c>
      <c r="AM225" s="104">
        <f t="shared" si="105"/>
        <v>0</v>
      </c>
      <c r="AN225" s="104">
        <f t="shared" si="105"/>
        <v>0</v>
      </c>
      <c r="AO225" s="104">
        <f t="shared" si="105"/>
        <v>0</v>
      </c>
      <c r="AP225" s="104">
        <f t="shared" si="105"/>
        <v>0</v>
      </c>
      <c r="AQ225" s="104">
        <f t="shared" si="105"/>
        <v>0</v>
      </c>
      <c r="AR225" s="104">
        <f t="shared" si="105"/>
        <v>0</v>
      </c>
      <c r="AS225" s="104">
        <f t="shared" si="105"/>
        <v>0</v>
      </c>
      <c r="AT225" s="104">
        <f t="shared" si="105"/>
        <v>0</v>
      </c>
    </row>
    <row r="226" spans="1:46" ht="30" hidden="1" customHeight="1" x14ac:dyDescent="0.25">
      <c r="A226" s="105"/>
      <c r="B226" s="106"/>
      <c r="C226" s="107"/>
      <c r="D226" s="108"/>
      <c r="E226" s="116"/>
      <c r="F226" s="113"/>
      <c r="G226" s="113"/>
      <c r="H226" s="111">
        <f t="shared" si="104"/>
        <v>0</v>
      </c>
      <c r="I226" s="112"/>
      <c r="J226" s="112"/>
      <c r="K226" s="112"/>
      <c r="L226" s="250"/>
      <c r="M226" s="251"/>
      <c r="N226" s="252"/>
      <c r="P226" s="249"/>
      <c r="Q226" s="104">
        <f t="shared" ref="Q226:AT226" si="106">IF(Q$32&lt;$I226,0,IF(Q$32=$I226,$H226,IF(Q$32&gt;((($J226-1)*$K226)+$I226),0,IF(ROUND((Q$32-$I226)/$K226,0)=ROUND((Q$32-$I226)/$K226,1),$H226,0))))</f>
        <v>0</v>
      </c>
      <c r="R226" s="104">
        <f t="shared" si="106"/>
        <v>0</v>
      </c>
      <c r="S226" s="104">
        <f t="shared" si="106"/>
        <v>0</v>
      </c>
      <c r="T226" s="104">
        <f t="shared" si="106"/>
        <v>0</v>
      </c>
      <c r="U226" s="104">
        <f t="shared" si="106"/>
        <v>0</v>
      </c>
      <c r="V226" s="104">
        <f t="shared" si="106"/>
        <v>0</v>
      </c>
      <c r="W226" s="104">
        <f t="shared" si="106"/>
        <v>0</v>
      </c>
      <c r="X226" s="104">
        <f t="shared" si="106"/>
        <v>0</v>
      </c>
      <c r="Y226" s="104">
        <f t="shared" si="106"/>
        <v>0</v>
      </c>
      <c r="Z226" s="104">
        <f t="shared" si="106"/>
        <v>0</v>
      </c>
      <c r="AA226" s="104">
        <f t="shared" si="106"/>
        <v>0</v>
      </c>
      <c r="AB226" s="104">
        <f t="shared" si="106"/>
        <v>0</v>
      </c>
      <c r="AC226" s="104">
        <f t="shared" si="106"/>
        <v>0</v>
      </c>
      <c r="AD226" s="104">
        <f t="shared" si="106"/>
        <v>0</v>
      </c>
      <c r="AE226" s="104">
        <f t="shared" si="106"/>
        <v>0</v>
      </c>
      <c r="AF226" s="104">
        <f t="shared" si="106"/>
        <v>0</v>
      </c>
      <c r="AG226" s="104">
        <f t="shared" si="106"/>
        <v>0</v>
      </c>
      <c r="AH226" s="104">
        <f t="shared" si="106"/>
        <v>0</v>
      </c>
      <c r="AI226" s="104">
        <f t="shared" si="106"/>
        <v>0</v>
      </c>
      <c r="AJ226" s="104">
        <f t="shared" si="106"/>
        <v>0</v>
      </c>
      <c r="AK226" s="104">
        <f t="shared" si="106"/>
        <v>0</v>
      </c>
      <c r="AL226" s="104">
        <f t="shared" si="106"/>
        <v>0</v>
      </c>
      <c r="AM226" s="104">
        <f t="shared" si="106"/>
        <v>0</v>
      </c>
      <c r="AN226" s="104">
        <f t="shared" si="106"/>
        <v>0</v>
      </c>
      <c r="AO226" s="104">
        <f t="shared" si="106"/>
        <v>0</v>
      </c>
      <c r="AP226" s="104">
        <f t="shared" si="106"/>
        <v>0</v>
      </c>
      <c r="AQ226" s="104">
        <f t="shared" si="106"/>
        <v>0</v>
      </c>
      <c r="AR226" s="104">
        <f t="shared" si="106"/>
        <v>0</v>
      </c>
      <c r="AS226" s="104">
        <f t="shared" si="106"/>
        <v>0</v>
      </c>
      <c r="AT226" s="104">
        <f t="shared" si="106"/>
        <v>0</v>
      </c>
    </row>
    <row r="227" spans="1:46" ht="30" hidden="1" customHeight="1" x14ac:dyDescent="0.25">
      <c r="A227" s="105"/>
      <c r="B227" s="106"/>
      <c r="C227" s="107"/>
      <c r="D227" s="108"/>
      <c r="E227" s="108"/>
      <c r="F227" s="113"/>
      <c r="G227" s="113"/>
      <c r="H227" s="111">
        <f t="shared" si="104"/>
        <v>0</v>
      </c>
      <c r="I227" s="112"/>
      <c r="J227" s="112"/>
      <c r="K227" s="112"/>
      <c r="L227" s="250"/>
      <c r="M227" s="251"/>
      <c r="N227" s="252"/>
      <c r="P227" s="249"/>
      <c r="Q227" s="104">
        <f t="shared" ref="Q227:AT227" si="107">IF(Q$32&lt;$I227,0,IF(Q$32=$I227,$H227,IF(Q$32&gt;((($J227-1)*$K227)+$I227),0,IF(ROUND((Q$32-$I227)/$K227,0)=ROUND((Q$32-$I227)/$K227,1),$H227,0))))</f>
        <v>0</v>
      </c>
      <c r="R227" s="104">
        <f t="shared" si="107"/>
        <v>0</v>
      </c>
      <c r="S227" s="104">
        <f t="shared" si="107"/>
        <v>0</v>
      </c>
      <c r="T227" s="104">
        <f t="shared" si="107"/>
        <v>0</v>
      </c>
      <c r="U227" s="104">
        <f t="shared" si="107"/>
        <v>0</v>
      </c>
      <c r="V227" s="104">
        <f t="shared" si="107"/>
        <v>0</v>
      </c>
      <c r="W227" s="104">
        <f t="shared" si="107"/>
        <v>0</v>
      </c>
      <c r="X227" s="104">
        <f t="shared" si="107"/>
        <v>0</v>
      </c>
      <c r="Y227" s="104">
        <f t="shared" si="107"/>
        <v>0</v>
      </c>
      <c r="Z227" s="104">
        <f t="shared" si="107"/>
        <v>0</v>
      </c>
      <c r="AA227" s="104">
        <f t="shared" si="107"/>
        <v>0</v>
      </c>
      <c r="AB227" s="104">
        <f t="shared" si="107"/>
        <v>0</v>
      </c>
      <c r="AC227" s="104">
        <f t="shared" si="107"/>
        <v>0</v>
      </c>
      <c r="AD227" s="104">
        <f t="shared" si="107"/>
        <v>0</v>
      </c>
      <c r="AE227" s="104">
        <f t="shared" si="107"/>
        <v>0</v>
      </c>
      <c r="AF227" s="104">
        <f t="shared" si="107"/>
        <v>0</v>
      </c>
      <c r="AG227" s="104">
        <f t="shared" si="107"/>
        <v>0</v>
      </c>
      <c r="AH227" s="104">
        <f t="shared" si="107"/>
        <v>0</v>
      </c>
      <c r="AI227" s="104">
        <f t="shared" si="107"/>
        <v>0</v>
      </c>
      <c r="AJ227" s="104">
        <f t="shared" si="107"/>
        <v>0</v>
      </c>
      <c r="AK227" s="104">
        <f t="shared" si="107"/>
        <v>0</v>
      </c>
      <c r="AL227" s="104">
        <f t="shared" si="107"/>
        <v>0</v>
      </c>
      <c r="AM227" s="104">
        <f t="shared" si="107"/>
        <v>0</v>
      </c>
      <c r="AN227" s="104">
        <f t="shared" si="107"/>
        <v>0</v>
      </c>
      <c r="AO227" s="104">
        <f t="shared" si="107"/>
        <v>0</v>
      </c>
      <c r="AP227" s="104">
        <f t="shared" si="107"/>
        <v>0</v>
      </c>
      <c r="AQ227" s="104">
        <f t="shared" si="107"/>
        <v>0</v>
      </c>
      <c r="AR227" s="104">
        <f t="shared" si="107"/>
        <v>0</v>
      </c>
      <c r="AS227" s="104">
        <f t="shared" si="107"/>
        <v>0</v>
      </c>
      <c r="AT227" s="104">
        <f t="shared" si="107"/>
        <v>0</v>
      </c>
    </row>
    <row r="228" spans="1:46" ht="30" hidden="1" customHeight="1" x14ac:dyDescent="0.25">
      <c r="A228" s="105"/>
      <c r="B228" s="106"/>
      <c r="C228" s="107"/>
      <c r="D228" s="108"/>
      <c r="E228" s="108"/>
      <c r="F228" s="113"/>
      <c r="G228" s="113"/>
      <c r="H228" s="111">
        <f t="shared" si="104"/>
        <v>0</v>
      </c>
      <c r="I228" s="112"/>
      <c r="J228" s="112"/>
      <c r="K228" s="112"/>
      <c r="L228" s="250"/>
      <c r="M228" s="251"/>
      <c r="N228" s="252"/>
      <c r="P228" s="249"/>
      <c r="Q228" s="104">
        <f t="shared" ref="Q228:AT228" si="108">IF(Q$32&lt;$I228,0,IF(Q$32=$I228,$H228,IF(Q$32&gt;((($J228-1)*$K228)+$I228),0,IF(ROUND((Q$32-$I228)/$K228,0)=ROUND((Q$32-$I228)/$K228,1),$H228,0))))</f>
        <v>0</v>
      </c>
      <c r="R228" s="104">
        <f t="shared" si="108"/>
        <v>0</v>
      </c>
      <c r="S228" s="104">
        <f t="shared" si="108"/>
        <v>0</v>
      </c>
      <c r="T228" s="104">
        <f t="shared" si="108"/>
        <v>0</v>
      </c>
      <c r="U228" s="104">
        <f t="shared" si="108"/>
        <v>0</v>
      </c>
      <c r="V228" s="104">
        <f t="shared" si="108"/>
        <v>0</v>
      </c>
      <c r="W228" s="104">
        <f t="shared" si="108"/>
        <v>0</v>
      </c>
      <c r="X228" s="104">
        <f t="shared" si="108"/>
        <v>0</v>
      </c>
      <c r="Y228" s="104">
        <f t="shared" si="108"/>
        <v>0</v>
      </c>
      <c r="Z228" s="104">
        <f t="shared" si="108"/>
        <v>0</v>
      </c>
      <c r="AA228" s="104">
        <f t="shared" si="108"/>
        <v>0</v>
      </c>
      <c r="AB228" s="104">
        <f t="shared" si="108"/>
        <v>0</v>
      </c>
      <c r="AC228" s="104">
        <f t="shared" si="108"/>
        <v>0</v>
      </c>
      <c r="AD228" s="104">
        <f t="shared" si="108"/>
        <v>0</v>
      </c>
      <c r="AE228" s="104">
        <f t="shared" si="108"/>
        <v>0</v>
      </c>
      <c r="AF228" s="104">
        <f t="shared" si="108"/>
        <v>0</v>
      </c>
      <c r="AG228" s="104">
        <f t="shared" si="108"/>
        <v>0</v>
      </c>
      <c r="AH228" s="104">
        <f t="shared" si="108"/>
        <v>0</v>
      </c>
      <c r="AI228" s="104">
        <f t="shared" si="108"/>
        <v>0</v>
      </c>
      <c r="AJ228" s="104">
        <f t="shared" si="108"/>
        <v>0</v>
      </c>
      <c r="AK228" s="104">
        <f t="shared" si="108"/>
        <v>0</v>
      </c>
      <c r="AL228" s="104">
        <f t="shared" si="108"/>
        <v>0</v>
      </c>
      <c r="AM228" s="104">
        <f t="shared" si="108"/>
        <v>0</v>
      </c>
      <c r="AN228" s="104">
        <f t="shared" si="108"/>
        <v>0</v>
      </c>
      <c r="AO228" s="104">
        <f t="shared" si="108"/>
        <v>0</v>
      </c>
      <c r="AP228" s="104">
        <f t="shared" si="108"/>
        <v>0</v>
      </c>
      <c r="AQ228" s="104">
        <f t="shared" si="108"/>
        <v>0</v>
      </c>
      <c r="AR228" s="104">
        <f t="shared" si="108"/>
        <v>0</v>
      </c>
      <c r="AS228" s="104">
        <f t="shared" si="108"/>
        <v>0</v>
      </c>
      <c r="AT228" s="104">
        <f t="shared" si="108"/>
        <v>0</v>
      </c>
    </row>
    <row r="229" spans="1:46" ht="30" hidden="1" customHeight="1" x14ac:dyDescent="0.25">
      <c r="A229" s="105"/>
      <c r="B229" s="106"/>
      <c r="C229" s="107"/>
      <c r="D229" s="108"/>
      <c r="E229" s="108"/>
      <c r="F229" s="113"/>
      <c r="G229" s="113"/>
      <c r="H229" s="111">
        <f t="shared" si="104"/>
        <v>0</v>
      </c>
      <c r="I229" s="112"/>
      <c r="J229" s="112"/>
      <c r="K229" s="112"/>
      <c r="L229" s="250"/>
      <c r="M229" s="251"/>
      <c r="N229" s="252"/>
      <c r="P229" s="249"/>
      <c r="Q229" s="104">
        <f t="shared" ref="Q229:AT229" si="109">IF(Q$32&lt;$I229,0,IF(Q$32=$I229,$H229,IF(Q$32&gt;((($J229-1)*$K229)+$I229),0,IF(ROUND((Q$32-$I229)/$K229,0)=ROUND((Q$32-$I229)/$K229,1),$H229,0))))</f>
        <v>0</v>
      </c>
      <c r="R229" s="104">
        <f t="shared" si="109"/>
        <v>0</v>
      </c>
      <c r="S229" s="104">
        <f t="shared" si="109"/>
        <v>0</v>
      </c>
      <c r="T229" s="104">
        <f t="shared" si="109"/>
        <v>0</v>
      </c>
      <c r="U229" s="104">
        <f t="shared" si="109"/>
        <v>0</v>
      </c>
      <c r="V229" s="104">
        <f t="shared" si="109"/>
        <v>0</v>
      </c>
      <c r="W229" s="104">
        <f t="shared" si="109"/>
        <v>0</v>
      </c>
      <c r="X229" s="104">
        <f t="shared" si="109"/>
        <v>0</v>
      </c>
      <c r="Y229" s="104">
        <f t="shared" si="109"/>
        <v>0</v>
      </c>
      <c r="Z229" s="104">
        <f t="shared" si="109"/>
        <v>0</v>
      </c>
      <c r="AA229" s="104">
        <f t="shared" si="109"/>
        <v>0</v>
      </c>
      <c r="AB229" s="104">
        <f t="shared" si="109"/>
        <v>0</v>
      </c>
      <c r="AC229" s="104">
        <f t="shared" si="109"/>
        <v>0</v>
      </c>
      <c r="AD229" s="104">
        <f t="shared" si="109"/>
        <v>0</v>
      </c>
      <c r="AE229" s="104">
        <f t="shared" si="109"/>
        <v>0</v>
      </c>
      <c r="AF229" s="104">
        <f t="shared" si="109"/>
        <v>0</v>
      </c>
      <c r="AG229" s="104">
        <f t="shared" si="109"/>
        <v>0</v>
      </c>
      <c r="AH229" s="104">
        <f t="shared" si="109"/>
        <v>0</v>
      </c>
      <c r="AI229" s="104">
        <f t="shared" si="109"/>
        <v>0</v>
      </c>
      <c r="AJ229" s="104">
        <f t="shared" si="109"/>
        <v>0</v>
      </c>
      <c r="AK229" s="104">
        <f t="shared" si="109"/>
        <v>0</v>
      </c>
      <c r="AL229" s="104">
        <f t="shared" si="109"/>
        <v>0</v>
      </c>
      <c r="AM229" s="104">
        <f t="shared" si="109"/>
        <v>0</v>
      </c>
      <c r="AN229" s="104">
        <f t="shared" si="109"/>
        <v>0</v>
      </c>
      <c r="AO229" s="104">
        <f t="shared" si="109"/>
        <v>0</v>
      </c>
      <c r="AP229" s="104">
        <f t="shared" si="109"/>
        <v>0</v>
      </c>
      <c r="AQ229" s="104">
        <f t="shared" si="109"/>
        <v>0</v>
      </c>
      <c r="AR229" s="104">
        <f t="shared" si="109"/>
        <v>0</v>
      </c>
      <c r="AS229" s="104">
        <f t="shared" si="109"/>
        <v>0</v>
      </c>
      <c r="AT229" s="104">
        <f t="shared" si="109"/>
        <v>0</v>
      </c>
    </row>
    <row r="230" spans="1:46" ht="30" hidden="1" customHeight="1" x14ac:dyDescent="0.25">
      <c r="A230" s="105"/>
      <c r="B230" s="106"/>
      <c r="C230" s="107"/>
      <c r="D230" s="108"/>
      <c r="E230" s="108"/>
      <c r="F230" s="113"/>
      <c r="G230" s="113"/>
      <c r="H230" s="111">
        <f t="shared" si="104"/>
        <v>0</v>
      </c>
      <c r="I230" s="112"/>
      <c r="J230" s="112"/>
      <c r="K230" s="112"/>
      <c r="L230" s="250"/>
      <c r="M230" s="251"/>
      <c r="N230" s="252"/>
      <c r="P230" s="249"/>
      <c r="Q230" s="104">
        <f t="shared" ref="Q230:AT230" si="110">IF(Q$32&lt;$I230,0,IF(Q$32=$I230,$H230,IF(Q$32&gt;((($J230-1)*$K230)+$I230),0,IF(ROUND((Q$32-$I230)/$K230,0)=ROUND((Q$32-$I230)/$K230,1),$H230,0))))</f>
        <v>0</v>
      </c>
      <c r="R230" s="104">
        <f t="shared" si="110"/>
        <v>0</v>
      </c>
      <c r="S230" s="104">
        <f t="shared" si="110"/>
        <v>0</v>
      </c>
      <c r="T230" s="104">
        <f t="shared" si="110"/>
        <v>0</v>
      </c>
      <c r="U230" s="104">
        <f t="shared" si="110"/>
        <v>0</v>
      </c>
      <c r="V230" s="104">
        <f t="shared" si="110"/>
        <v>0</v>
      </c>
      <c r="W230" s="104">
        <f t="shared" si="110"/>
        <v>0</v>
      </c>
      <c r="X230" s="104">
        <f t="shared" si="110"/>
        <v>0</v>
      </c>
      <c r="Y230" s="104">
        <f t="shared" si="110"/>
        <v>0</v>
      </c>
      <c r="Z230" s="104">
        <f t="shared" si="110"/>
        <v>0</v>
      </c>
      <c r="AA230" s="104">
        <f t="shared" si="110"/>
        <v>0</v>
      </c>
      <c r="AB230" s="104">
        <f t="shared" si="110"/>
        <v>0</v>
      </c>
      <c r="AC230" s="104">
        <f t="shared" si="110"/>
        <v>0</v>
      </c>
      <c r="AD230" s="104">
        <f t="shared" si="110"/>
        <v>0</v>
      </c>
      <c r="AE230" s="104">
        <f t="shared" si="110"/>
        <v>0</v>
      </c>
      <c r="AF230" s="104">
        <f t="shared" si="110"/>
        <v>0</v>
      </c>
      <c r="AG230" s="104">
        <f t="shared" si="110"/>
        <v>0</v>
      </c>
      <c r="AH230" s="104">
        <f t="shared" si="110"/>
        <v>0</v>
      </c>
      <c r="AI230" s="104">
        <f t="shared" si="110"/>
        <v>0</v>
      </c>
      <c r="AJ230" s="104">
        <f t="shared" si="110"/>
        <v>0</v>
      </c>
      <c r="AK230" s="104">
        <f t="shared" si="110"/>
        <v>0</v>
      </c>
      <c r="AL230" s="104">
        <f t="shared" si="110"/>
        <v>0</v>
      </c>
      <c r="AM230" s="104">
        <f t="shared" si="110"/>
        <v>0</v>
      </c>
      <c r="AN230" s="104">
        <f t="shared" si="110"/>
        <v>0</v>
      </c>
      <c r="AO230" s="104">
        <f t="shared" si="110"/>
        <v>0</v>
      </c>
      <c r="AP230" s="104">
        <f t="shared" si="110"/>
        <v>0</v>
      </c>
      <c r="AQ230" s="104">
        <f t="shared" si="110"/>
        <v>0</v>
      </c>
      <c r="AR230" s="104">
        <f t="shared" si="110"/>
        <v>0</v>
      </c>
      <c r="AS230" s="104">
        <f t="shared" si="110"/>
        <v>0</v>
      </c>
      <c r="AT230" s="104">
        <f t="shared" si="110"/>
        <v>0</v>
      </c>
    </row>
    <row r="231" spans="1:46" ht="30" hidden="1" customHeight="1" x14ac:dyDescent="0.25">
      <c r="A231" s="105"/>
      <c r="B231" s="106"/>
      <c r="C231" s="107"/>
      <c r="D231" s="108"/>
      <c r="E231" s="109"/>
      <c r="F231" s="113"/>
      <c r="G231" s="113"/>
      <c r="H231" s="111">
        <f t="shared" si="104"/>
        <v>0</v>
      </c>
      <c r="I231" s="112"/>
      <c r="J231" s="112"/>
      <c r="K231" s="112"/>
      <c r="L231" s="250"/>
      <c r="M231" s="251"/>
      <c r="N231" s="252"/>
      <c r="P231" s="249"/>
      <c r="Q231" s="104">
        <f t="shared" ref="Q231:AT231" si="111">IF(Q$32&lt;$I231,0,IF(Q$32=$I231,$H231,IF(Q$32&gt;((($J231-1)*$K231)+$I231),0,IF(ROUND((Q$32-$I231)/$K231,0)=ROUND((Q$32-$I231)/$K231,1),$H231,0))))</f>
        <v>0</v>
      </c>
      <c r="R231" s="104">
        <f t="shared" si="111"/>
        <v>0</v>
      </c>
      <c r="S231" s="104">
        <f t="shared" si="111"/>
        <v>0</v>
      </c>
      <c r="T231" s="104">
        <f t="shared" si="111"/>
        <v>0</v>
      </c>
      <c r="U231" s="104">
        <f t="shared" si="111"/>
        <v>0</v>
      </c>
      <c r="V231" s="104">
        <f t="shared" si="111"/>
        <v>0</v>
      </c>
      <c r="W231" s="104">
        <f t="shared" si="111"/>
        <v>0</v>
      </c>
      <c r="X231" s="104">
        <f t="shared" si="111"/>
        <v>0</v>
      </c>
      <c r="Y231" s="104">
        <f t="shared" si="111"/>
        <v>0</v>
      </c>
      <c r="Z231" s="104">
        <f t="shared" si="111"/>
        <v>0</v>
      </c>
      <c r="AA231" s="104">
        <f t="shared" si="111"/>
        <v>0</v>
      </c>
      <c r="AB231" s="104">
        <f t="shared" si="111"/>
        <v>0</v>
      </c>
      <c r="AC231" s="104">
        <f t="shared" si="111"/>
        <v>0</v>
      </c>
      <c r="AD231" s="104">
        <f t="shared" si="111"/>
        <v>0</v>
      </c>
      <c r="AE231" s="104">
        <f t="shared" si="111"/>
        <v>0</v>
      </c>
      <c r="AF231" s="104">
        <f t="shared" si="111"/>
        <v>0</v>
      </c>
      <c r="AG231" s="104">
        <f t="shared" si="111"/>
        <v>0</v>
      </c>
      <c r="AH231" s="104">
        <f t="shared" si="111"/>
        <v>0</v>
      </c>
      <c r="AI231" s="104">
        <f t="shared" si="111"/>
        <v>0</v>
      </c>
      <c r="AJ231" s="104">
        <f t="shared" si="111"/>
        <v>0</v>
      </c>
      <c r="AK231" s="104">
        <f t="shared" si="111"/>
        <v>0</v>
      </c>
      <c r="AL231" s="104">
        <f t="shared" si="111"/>
        <v>0</v>
      </c>
      <c r="AM231" s="104">
        <f t="shared" si="111"/>
        <v>0</v>
      </c>
      <c r="AN231" s="104">
        <f t="shared" si="111"/>
        <v>0</v>
      </c>
      <c r="AO231" s="104">
        <f t="shared" si="111"/>
        <v>0</v>
      </c>
      <c r="AP231" s="104">
        <f t="shared" si="111"/>
        <v>0</v>
      </c>
      <c r="AQ231" s="104">
        <f t="shared" si="111"/>
        <v>0</v>
      </c>
      <c r="AR231" s="104">
        <f t="shared" si="111"/>
        <v>0</v>
      </c>
      <c r="AS231" s="104">
        <f t="shared" si="111"/>
        <v>0</v>
      </c>
      <c r="AT231" s="104">
        <f t="shared" si="111"/>
        <v>0</v>
      </c>
    </row>
    <row r="232" spans="1:46" ht="30" hidden="1" customHeight="1" x14ac:dyDescent="0.25">
      <c r="A232" s="105"/>
      <c r="B232" s="106"/>
      <c r="C232" s="107"/>
      <c r="D232" s="108"/>
      <c r="E232" s="108"/>
      <c r="F232" s="113"/>
      <c r="G232" s="113"/>
      <c r="H232" s="111">
        <f t="shared" si="104"/>
        <v>0</v>
      </c>
      <c r="I232" s="112"/>
      <c r="J232" s="112"/>
      <c r="K232" s="112"/>
      <c r="L232" s="250"/>
      <c r="M232" s="251"/>
      <c r="N232" s="252"/>
      <c r="P232" s="249"/>
      <c r="Q232" s="104">
        <f t="shared" ref="Q232:AT232" si="112">IF(Q$32&lt;$I232,0,IF(Q$32=$I232,$H232,IF(Q$32&gt;((($J232-1)*$K232)+$I232),0,IF(ROUND((Q$32-$I232)/$K232,0)=ROUND((Q$32-$I232)/$K232,1),$H232,0))))</f>
        <v>0</v>
      </c>
      <c r="R232" s="104">
        <f t="shared" si="112"/>
        <v>0</v>
      </c>
      <c r="S232" s="104">
        <f t="shared" si="112"/>
        <v>0</v>
      </c>
      <c r="T232" s="104">
        <f t="shared" si="112"/>
        <v>0</v>
      </c>
      <c r="U232" s="104">
        <f t="shared" si="112"/>
        <v>0</v>
      </c>
      <c r="V232" s="104">
        <f t="shared" si="112"/>
        <v>0</v>
      </c>
      <c r="W232" s="104">
        <f t="shared" si="112"/>
        <v>0</v>
      </c>
      <c r="X232" s="104">
        <f t="shared" si="112"/>
        <v>0</v>
      </c>
      <c r="Y232" s="104">
        <f t="shared" si="112"/>
        <v>0</v>
      </c>
      <c r="Z232" s="104">
        <f t="shared" si="112"/>
        <v>0</v>
      </c>
      <c r="AA232" s="104">
        <f t="shared" si="112"/>
        <v>0</v>
      </c>
      <c r="AB232" s="104">
        <f t="shared" si="112"/>
        <v>0</v>
      </c>
      <c r="AC232" s="104">
        <f t="shared" si="112"/>
        <v>0</v>
      </c>
      <c r="AD232" s="104">
        <f t="shared" si="112"/>
        <v>0</v>
      </c>
      <c r="AE232" s="104">
        <f t="shared" si="112"/>
        <v>0</v>
      </c>
      <c r="AF232" s="104">
        <f t="shared" si="112"/>
        <v>0</v>
      </c>
      <c r="AG232" s="104">
        <f t="shared" si="112"/>
        <v>0</v>
      </c>
      <c r="AH232" s="104">
        <f t="shared" si="112"/>
        <v>0</v>
      </c>
      <c r="AI232" s="104">
        <f t="shared" si="112"/>
        <v>0</v>
      </c>
      <c r="AJ232" s="104">
        <f t="shared" si="112"/>
        <v>0</v>
      </c>
      <c r="AK232" s="104">
        <f t="shared" si="112"/>
        <v>0</v>
      </c>
      <c r="AL232" s="104">
        <f t="shared" si="112"/>
        <v>0</v>
      </c>
      <c r="AM232" s="104">
        <f t="shared" si="112"/>
        <v>0</v>
      </c>
      <c r="AN232" s="104">
        <f t="shared" si="112"/>
        <v>0</v>
      </c>
      <c r="AO232" s="104">
        <f t="shared" si="112"/>
        <v>0</v>
      </c>
      <c r="AP232" s="104">
        <f t="shared" si="112"/>
        <v>0</v>
      </c>
      <c r="AQ232" s="104">
        <f t="shared" si="112"/>
        <v>0</v>
      </c>
      <c r="AR232" s="104">
        <f t="shared" si="112"/>
        <v>0</v>
      </c>
      <c r="AS232" s="104">
        <f t="shared" si="112"/>
        <v>0</v>
      </c>
      <c r="AT232" s="104">
        <f t="shared" si="112"/>
        <v>0</v>
      </c>
    </row>
    <row r="233" spans="1:46" ht="30" hidden="1" customHeight="1" x14ac:dyDescent="0.25">
      <c r="A233" s="117"/>
      <c r="B233" s="118"/>
      <c r="C233" s="119"/>
      <c r="D233" s="120"/>
      <c r="E233" s="120"/>
      <c r="F233" s="121"/>
      <c r="G233" s="121"/>
      <c r="H233" s="122">
        <f t="shared" si="104"/>
        <v>0</v>
      </c>
      <c r="I233" s="123"/>
      <c r="J233" s="123"/>
      <c r="K233" s="123"/>
      <c r="L233" s="253"/>
      <c r="M233" s="254"/>
      <c r="N233" s="255"/>
      <c r="P233" s="249"/>
      <c r="Q233" s="104">
        <f t="shared" ref="Q233:AT233" si="113">IF(Q$32&lt;$I233,0,IF(Q$32=$I233,$H233,IF(Q$32&gt;((($J233-1)*$K233)+$I233),0,IF(ROUND((Q$32-$I233)/$K233,0)=ROUND((Q$32-$I233)/$K233,1),$H233,0))))</f>
        <v>0</v>
      </c>
      <c r="R233" s="104">
        <f t="shared" si="113"/>
        <v>0</v>
      </c>
      <c r="S233" s="104">
        <f t="shared" si="113"/>
        <v>0</v>
      </c>
      <c r="T233" s="104">
        <f t="shared" si="113"/>
        <v>0</v>
      </c>
      <c r="U233" s="104">
        <f t="shared" si="113"/>
        <v>0</v>
      </c>
      <c r="V233" s="104">
        <f t="shared" si="113"/>
        <v>0</v>
      </c>
      <c r="W233" s="104">
        <f t="shared" si="113"/>
        <v>0</v>
      </c>
      <c r="X233" s="104">
        <f t="shared" si="113"/>
        <v>0</v>
      </c>
      <c r="Y233" s="104">
        <f t="shared" si="113"/>
        <v>0</v>
      </c>
      <c r="Z233" s="104">
        <f t="shared" si="113"/>
        <v>0</v>
      </c>
      <c r="AA233" s="104">
        <f t="shared" si="113"/>
        <v>0</v>
      </c>
      <c r="AB233" s="104">
        <f t="shared" si="113"/>
        <v>0</v>
      </c>
      <c r="AC233" s="104">
        <f t="shared" si="113"/>
        <v>0</v>
      </c>
      <c r="AD233" s="104">
        <f t="shared" si="113"/>
        <v>0</v>
      </c>
      <c r="AE233" s="104">
        <f t="shared" si="113"/>
        <v>0</v>
      </c>
      <c r="AF233" s="104">
        <f t="shared" si="113"/>
        <v>0</v>
      </c>
      <c r="AG233" s="104">
        <f t="shared" si="113"/>
        <v>0</v>
      </c>
      <c r="AH233" s="104">
        <f t="shared" si="113"/>
        <v>0</v>
      </c>
      <c r="AI233" s="104">
        <f t="shared" si="113"/>
        <v>0</v>
      </c>
      <c r="AJ233" s="104">
        <f t="shared" si="113"/>
        <v>0</v>
      </c>
      <c r="AK233" s="104">
        <f t="shared" si="113"/>
        <v>0</v>
      </c>
      <c r="AL233" s="104">
        <f t="shared" si="113"/>
        <v>0</v>
      </c>
      <c r="AM233" s="104">
        <f t="shared" si="113"/>
        <v>0</v>
      </c>
      <c r="AN233" s="104">
        <f t="shared" si="113"/>
        <v>0</v>
      </c>
      <c r="AO233" s="104">
        <f t="shared" si="113"/>
        <v>0</v>
      </c>
      <c r="AP233" s="104">
        <f t="shared" si="113"/>
        <v>0</v>
      </c>
      <c r="AQ233" s="104">
        <f t="shared" si="113"/>
        <v>0</v>
      </c>
      <c r="AR233" s="104">
        <f t="shared" si="113"/>
        <v>0</v>
      </c>
      <c r="AS233" s="104">
        <f t="shared" si="113"/>
        <v>0</v>
      </c>
      <c r="AT233" s="104">
        <f t="shared" si="113"/>
        <v>0</v>
      </c>
    </row>
    <row r="234" spans="1:46" ht="30" customHeight="1" x14ac:dyDescent="0.25">
      <c r="P234" s="124" t="s">
        <v>53</v>
      </c>
      <c r="Q234" s="103">
        <f t="shared" ref="Q234:AT234" si="114">SUM(Q218:Q233)</f>
        <v>120500</v>
      </c>
      <c r="R234" s="103">
        <f t="shared" si="114"/>
        <v>100500</v>
      </c>
      <c r="S234" s="103">
        <f t="shared" si="114"/>
        <v>100500</v>
      </c>
      <c r="T234" s="103">
        <f t="shared" si="114"/>
        <v>113600</v>
      </c>
      <c r="U234" s="103">
        <f t="shared" si="114"/>
        <v>113600</v>
      </c>
      <c r="V234" s="103">
        <f t="shared" si="114"/>
        <v>133600</v>
      </c>
      <c r="W234" s="103">
        <f t="shared" si="114"/>
        <v>113600</v>
      </c>
      <c r="X234" s="103">
        <f t="shared" si="114"/>
        <v>113600</v>
      </c>
      <c r="Y234" s="103">
        <f t="shared" si="114"/>
        <v>113600</v>
      </c>
      <c r="Z234" s="103">
        <f t="shared" si="114"/>
        <v>113600</v>
      </c>
      <c r="AA234" s="104">
        <f t="shared" si="114"/>
        <v>133600</v>
      </c>
      <c r="AB234" s="104">
        <f t="shared" si="114"/>
        <v>113600</v>
      </c>
      <c r="AC234" s="104">
        <f t="shared" si="114"/>
        <v>113600</v>
      </c>
      <c r="AD234" s="104">
        <f t="shared" si="114"/>
        <v>113600</v>
      </c>
      <c r="AE234" s="104">
        <f t="shared" si="114"/>
        <v>113600</v>
      </c>
      <c r="AF234" s="104">
        <f t="shared" si="114"/>
        <v>133600</v>
      </c>
      <c r="AG234" s="104">
        <f t="shared" si="114"/>
        <v>113600</v>
      </c>
      <c r="AH234" s="104">
        <f t="shared" si="114"/>
        <v>113600</v>
      </c>
      <c r="AI234" s="104">
        <f t="shared" si="114"/>
        <v>113600</v>
      </c>
      <c r="AJ234" s="104">
        <f t="shared" si="114"/>
        <v>113600</v>
      </c>
      <c r="AK234" s="104">
        <f t="shared" si="114"/>
        <v>133600</v>
      </c>
      <c r="AL234" s="104">
        <f t="shared" si="114"/>
        <v>113600</v>
      </c>
      <c r="AM234" s="104">
        <f t="shared" si="114"/>
        <v>113600</v>
      </c>
      <c r="AN234" s="104">
        <f t="shared" si="114"/>
        <v>113600</v>
      </c>
      <c r="AO234" s="104">
        <f t="shared" si="114"/>
        <v>113600</v>
      </c>
      <c r="AP234" s="104">
        <f t="shared" si="114"/>
        <v>133600</v>
      </c>
      <c r="AQ234" s="104">
        <f t="shared" si="114"/>
        <v>113600</v>
      </c>
      <c r="AR234" s="104">
        <f t="shared" si="114"/>
        <v>0</v>
      </c>
      <c r="AS234" s="104">
        <f t="shared" si="114"/>
        <v>0</v>
      </c>
      <c r="AT234" s="104">
        <f t="shared" si="114"/>
        <v>0</v>
      </c>
    </row>
    <row r="235" spans="1:46" ht="14.25" customHeight="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row>
    <row r="236" spans="1:46" ht="15" customHeight="1" x14ac:dyDescent="0.25">
      <c r="A236" s="269" t="s">
        <v>27</v>
      </c>
      <c r="B236" s="268"/>
      <c r="C236" s="268"/>
      <c r="D236" s="268"/>
      <c r="E236" s="268"/>
      <c r="F236" s="268"/>
      <c r="G236" s="268"/>
      <c r="H236" s="268"/>
      <c r="I236" s="268"/>
      <c r="J236" s="268"/>
      <c r="K236" s="268"/>
      <c r="L236" s="28"/>
      <c r="M236" s="29"/>
      <c r="N236" s="29"/>
      <c r="O236" s="29"/>
      <c r="P236" s="30"/>
      <c r="Q236" s="30"/>
      <c r="R236" s="30"/>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row>
    <row r="237" spans="1:46" ht="15" customHeight="1" x14ac:dyDescent="0.25">
      <c r="A237" s="32"/>
      <c r="B237" s="33"/>
      <c r="C237" s="33"/>
      <c r="D237" s="33"/>
      <c r="E237" s="33"/>
      <c r="F237" s="33"/>
      <c r="G237" s="34"/>
      <c r="H237" s="33"/>
      <c r="I237" s="33"/>
      <c r="J237" s="33"/>
      <c r="K237" s="33"/>
      <c r="L237" s="33"/>
      <c r="M237" s="33"/>
      <c r="N237" s="33"/>
      <c r="O237" s="33"/>
      <c r="P237" s="35"/>
      <c r="Q237" s="35"/>
      <c r="R237" s="35"/>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row>
    <row r="238" spans="1:46" ht="15" customHeight="1" x14ac:dyDescent="0.25">
      <c r="A238" s="37"/>
      <c r="B238" s="38"/>
      <c r="C238" s="38"/>
      <c r="D238" s="38"/>
      <c r="E238" s="38"/>
      <c r="F238" s="38"/>
      <c r="G238" s="39"/>
      <c r="H238" s="38"/>
      <c r="I238" s="38"/>
      <c r="J238" s="40"/>
      <c r="K238" s="10"/>
      <c r="L238" s="10"/>
      <c r="M238" s="10"/>
      <c r="N238" s="10"/>
      <c r="O238" s="10"/>
      <c r="P238" s="6"/>
      <c r="Q238" s="6"/>
      <c r="R238" s="6"/>
    </row>
    <row r="239" spans="1:46" ht="15" customHeight="1" x14ac:dyDescent="0.25">
      <c r="A239" s="7" t="s">
        <v>28</v>
      </c>
      <c r="B239" s="139"/>
      <c r="C239" s="42"/>
      <c r="D239" s="42"/>
      <c r="E239" s="42"/>
      <c r="F239" s="42"/>
      <c r="G239" s="43"/>
      <c r="H239" s="42"/>
      <c r="I239" s="42"/>
      <c r="J239" s="9"/>
      <c r="K239" s="10"/>
      <c r="L239" s="10"/>
      <c r="M239" s="10"/>
      <c r="N239" s="10"/>
      <c r="O239" s="10"/>
      <c r="P239" s="6"/>
      <c r="Q239" s="6"/>
      <c r="R239" s="6"/>
    </row>
    <row r="240" spans="1:46" ht="14.25" customHeight="1" x14ac:dyDescent="0.25">
      <c r="A240" s="7" t="s">
        <v>30</v>
      </c>
      <c r="B240" s="139"/>
      <c r="C240" s="45"/>
      <c r="D240" s="45"/>
      <c r="E240" s="45"/>
      <c r="F240" s="46"/>
      <c r="G240" s="45"/>
      <c r="H240" s="46"/>
      <c r="I240" s="45"/>
      <c r="J240" s="47"/>
      <c r="K240" s="48"/>
    </row>
    <row r="241" spans="1:46" ht="14.25" customHeight="1" x14ac:dyDescent="0.25">
      <c r="A241" s="7"/>
      <c r="B241" s="156"/>
      <c r="C241" s="156"/>
      <c r="D241" s="157"/>
      <c r="E241" s="156"/>
      <c r="F241" s="156"/>
      <c r="G241" s="156"/>
      <c r="H241" s="156"/>
      <c r="I241" s="156"/>
      <c r="J241" s="49"/>
      <c r="K241" s="50"/>
    </row>
    <row r="242" spans="1:46" x14ac:dyDescent="0.25">
      <c r="A242" s="158" t="s">
        <v>32</v>
      </c>
      <c r="B242" s="276" t="s">
        <v>926</v>
      </c>
      <c r="C242" s="251"/>
      <c r="D242" s="251"/>
      <c r="E242" s="251"/>
      <c r="F242" s="251"/>
      <c r="G242" s="251"/>
      <c r="H242" s="251"/>
      <c r="I242" s="257"/>
      <c r="J242" s="159"/>
      <c r="L242" s="271" t="s">
        <v>33</v>
      </c>
      <c r="M242" s="272"/>
    </row>
    <row r="243" spans="1:46" ht="15.75" customHeight="1" x14ac:dyDescent="0.25">
      <c r="A243" s="53" t="s">
        <v>34</v>
      </c>
      <c r="B243" s="273" t="s">
        <v>152</v>
      </c>
      <c r="C243" s="274"/>
      <c r="D243" s="274"/>
      <c r="E243" s="274"/>
      <c r="F243" s="274"/>
      <c r="G243" s="274"/>
      <c r="H243" s="274"/>
      <c r="I243" s="274"/>
      <c r="J243" s="52"/>
      <c r="L243" s="54" t="s">
        <v>25</v>
      </c>
      <c r="M243" s="55" t="s">
        <v>26</v>
      </c>
    </row>
    <row r="244" spans="1:46" x14ac:dyDescent="0.25">
      <c r="A244" s="53" t="s">
        <v>35</v>
      </c>
      <c r="B244" s="296" t="s">
        <v>635</v>
      </c>
      <c r="C244" s="268"/>
      <c r="D244" s="268"/>
      <c r="E244" s="268"/>
      <c r="F244" s="268"/>
      <c r="G244" s="268"/>
      <c r="H244" s="268"/>
      <c r="I244" s="268"/>
      <c r="J244" s="52"/>
      <c r="L244" s="56">
        <f>$L$10</f>
        <v>0</v>
      </c>
      <c r="M244" s="57">
        <f t="array" ref="M244">NPV(L244,Q270:AT270)</f>
        <v>463800</v>
      </c>
      <c r="O244" s="58"/>
    </row>
    <row r="245" spans="1:46" ht="15.75" customHeight="1" x14ac:dyDescent="0.25">
      <c r="A245" s="53" t="s">
        <v>36</v>
      </c>
      <c r="B245" s="265" t="s">
        <v>927</v>
      </c>
      <c r="C245" s="266"/>
      <c r="D245" s="266"/>
      <c r="E245" s="266"/>
      <c r="F245" s="266"/>
      <c r="G245" s="266"/>
      <c r="H245" s="266"/>
      <c r="I245" s="266"/>
      <c r="J245" s="52"/>
      <c r="L245" s="56">
        <f>$L$11</f>
        <v>0.03</v>
      </c>
      <c r="M245" s="57">
        <f t="array" ref="M245">NPV(L245,Q270:AT270)</f>
        <v>339602.6778713942</v>
      </c>
    </row>
    <row r="246" spans="1:46" ht="14.25" customHeight="1" x14ac:dyDescent="0.25">
      <c r="A246" s="59"/>
      <c r="B246" s="60"/>
      <c r="C246" s="60"/>
      <c r="D246" s="60"/>
      <c r="E246" s="60"/>
      <c r="F246" s="61"/>
      <c r="G246" s="62"/>
      <c r="H246" s="63"/>
      <c r="I246" s="63"/>
      <c r="J246" s="64"/>
      <c r="L246" s="65">
        <f>$L$12</f>
        <v>7.0000000000000007E-2</v>
      </c>
      <c r="M246" s="66">
        <f t="array" ref="M246">NPV(L246,Q270:AT270)</f>
        <v>250279.14202522972</v>
      </c>
    </row>
    <row r="247" spans="1:46" ht="14.25" customHeight="1" x14ac:dyDescent="0.25">
      <c r="A247" s="67"/>
      <c r="B247" s="48"/>
      <c r="C247" s="48"/>
      <c r="D247" s="48"/>
      <c r="E247" s="48"/>
      <c r="F247" s="50"/>
      <c r="G247" s="68"/>
    </row>
    <row r="248" spans="1:46" ht="14.25" customHeight="1" x14ac:dyDescent="0.25">
      <c r="A248" s="67"/>
      <c r="B248" s="48"/>
      <c r="C248" s="48"/>
      <c r="D248" s="48"/>
      <c r="E248" s="48"/>
      <c r="F248" s="50"/>
      <c r="G248" s="68"/>
      <c r="H248" s="69"/>
      <c r="I248" s="70"/>
      <c r="J248" s="71"/>
      <c r="K248" s="71"/>
    </row>
    <row r="249" spans="1:46" ht="15.75" customHeight="1" x14ac:dyDescent="0.25">
      <c r="A249" s="72" t="s">
        <v>37</v>
      </c>
      <c r="B249" s="160">
        <v>0.6</v>
      </c>
      <c r="C249" s="161" t="s">
        <v>928</v>
      </c>
      <c r="D249" s="74"/>
      <c r="E249" s="74"/>
      <c r="F249" s="75"/>
      <c r="H249" s="69"/>
      <c r="I249" s="70"/>
      <c r="J249" s="71"/>
      <c r="K249" s="71"/>
    </row>
    <row r="250" spans="1:46" ht="15" customHeight="1" x14ac:dyDescent="0.25">
      <c r="A250" s="76" t="s">
        <v>39</v>
      </c>
      <c r="B250" s="162">
        <v>0.85</v>
      </c>
      <c r="C250" s="163" t="s">
        <v>929</v>
      </c>
      <c r="D250" s="44"/>
      <c r="E250" s="44"/>
      <c r="F250" s="78"/>
      <c r="H250" s="69"/>
      <c r="I250" s="79"/>
      <c r="J250" s="58"/>
      <c r="K250" s="58"/>
      <c r="L250" s="80"/>
      <c r="M250" s="80"/>
      <c r="N250" s="80"/>
      <c r="O250" s="80"/>
    </row>
    <row r="251" spans="1:46" ht="14.25" customHeight="1" x14ac:dyDescent="0.25">
      <c r="A251" s="81" t="s">
        <v>41</v>
      </c>
      <c r="B251" s="82">
        <f>B249*B250</f>
        <v>0.51</v>
      </c>
      <c r="C251" s="83"/>
      <c r="D251" s="84"/>
      <c r="E251" s="84"/>
      <c r="F251" s="64"/>
      <c r="H251" s="69"/>
      <c r="I251" s="85"/>
      <c r="J251" s="86"/>
      <c r="K251" s="86"/>
    </row>
    <row r="252" spans="1:46" ht="14.25" customHeight="1" x14ac:dyDescent="0.25">
      <c r="C252" s="130" t="s">
        <v>221</v>
      </c>
      <c r="H252" s="69"/>
      <c r="I252" s="85"/>
      <c r="J252" s="86"/>
      <c r="K252" s="86"/>
      <c r="L252" s="87"/>
      <c r="P252" s="88" t="s">
        <v>42</v>
      </c>
    </row>
    <row r="253" spans="1:46" ht="14.25" customHeight="1" x14ac:dyDescent="0.25">
      <c r="C253" s="33"/>
      <c r="D253" s="89"/>
      <c r="E253" s="89"/>
      <c r="L253" s="87"/>
      <c r="P253" s="88"/>
      <c r="Q253" s="267" t="s">
        <v>43</v>
      </c>
      <c r="R253" s="268"/>
      <c r="S253" s="268"/>
      <c r="T253" s="268"/>
      <c r="U253" s="268"/>
      <c r="V253" s="268"/>
      <c r="W253" s="268"/>
      <c r="X253" s="268"/>
      <c r="Y253" s="268"/>
      <c r="Z253" s="268"/>
      <c r="AA253" s="268"/>
      <c r="AB253" s="268"/>
      <c r="AC253" s="268"/>
      <c r="AD253" s="268"/>
      <c r="AE253" s="268"/>
      <c r="AF253" s="268"/>
      <c r="AG253" s="268"/>
      <c r="AH253" s="268"/>
      <c r="AI253" s="268"/>
      <c r="AJ253" s="268"/>
      <c r="AK253" s="268"/>
      <c r="AL253" s="268"/>
      <c r="AM253" s="268"/>
      <c r="AN253" s="268"/>
      <c r="AO253" s="268"/>
      <c r="AP253" s="268"/>
      <c r="AQ253" s="268"/>
      <c r="AR253" s="268"/>
      <c r="AS253" s="268"/>
      <c r="AT253" s="268"/>
    </row>
    <row r="254" spans="1:46" ht="14.25" customHeight="1" x14ac:dyDescent="0.25">
      <c r="A254" s="90" t="s">
        <v>44</v>
      </c>
      <c r="B254" s="91" t="s">
        <v>45</v>
      </c>
      <c r="C254" s="91" t="s">
        <v>16</v>
      </c>
      <c r="D254" s="92" t="s">
        <v>17</v>
      </c>
      <c r="E254" s="92" t="s">
        <v>46</v>
      </c>
      <c r="F254" s="91" t="s">
        <v>47</v>
      </c>
      <c r="G254" s="91" t="s">
        <v>48</v>
      </c>
      <c r="H254" s="93" t="s">
        <v>18</v>
      </c>
      <c r="I254" s="92" t="s">
        <v>19</v>
      </c>
      <c r="J254" s="92" t="s">
        <v>49</v>
      </c>
      <c r="K254" s="92" t="s">
        <v>50</v>
      </c>
      <c r="L254" s="259" t="s">
        <v>20</v>
      </c>
      <c r="M254" s="260"/>
      <c r="N254" s="261"/>
      <c r="Q254" s="94">
        <v>1</v>
      </c>
      <c r="R254" s="94">
        <v>2</v>
      </c>
      <c r="S254" s="94">
        <v>3</v>
      </c>
      <c r="T254" s="94">
        <v>4</v>
      </c>
      <c r="U254" s="94">
        <v>5</v>
      </c>
      <c r="V254" s="94">
        <v>6</v>
      </c>
      <c r="W254" s="94">
        <v>7</v>
      </c>
      <c r="X254" s="94">
        <v>8</v>
      </c>
      <c r="Y254" s="94">
        <v>9</v>
      </c>
      <c r="Z254" s="94">
        <v>10</v>
      </c>
      <c r="AA254" s="94">
        <v>11</v>
      </c>
      <c r="AB254" s="94">
        <v>12</v>
      </c>
      <c r="AC254" s="94">
        <v>13</v>
      </c>
      <c r="AD254" s="94">
        <v>14</v>
      </c>
      <c r="AE254" s="94">
        <v>15</v>
      </c>
      <c r="AF254" s="94">
        <v>16</v>
      </c>
      <c r="AG254" s="94">
        <v>17</v>
      </c>
      <c r="AH254" s="94">
        <v>18</v>
      </c>
      <c r="AI254" s="94">
        <v>19</v>
      </c>
      <c r="AJ254" s="94">
        <v>20</v>
      </c>
      <c r="AK254" s="94">
        <v>21</v>
      </c>
      <c r="AL254" s="94">
        <v>22</v>
      </c>
      <c r="AM254" s="94">
        <v>23</v>
      </c>
      <c r="AN254" s="94">
        <v>24</v>
      </c>
      <c r="AO254" s="94">
        <v>25</v>
      </c>
      <c r="AP254" s="94">
        <v>26</v>
      </c>
      <c r="AQ254" s="94">
        <v>27</v>
      </c>
      <c r="AR254" s="94">
        <v>28</v>
      </c>
      <c r="AS254" s="94">
        <v>29</v>
      </c>
      <c r="AT254" s="94">
        <v>30</v>
      </c>
    </row>
    <row r="255" spans="1:46" x14ac:dyDescent="0.25">
      <c r="A255" s="145" t="s">
        <v>930</v>
      </c>
      <c r="B255" s="146" t="s">
        <v>931</v>
      </c>
      <c r="C255" s="170" t="s">
        <v>141</v>
      </c>
      <c r="D255" s="148">
        <v>1</v>
      </c>
      <c r="E255" s="149">
        <v>77500</v>
      </c>
      <c r="F255" s="150"/>
      <c r="G255" s="150"/>
      <c r="H255" s="239">
        <f t="shared" ref="H255:H256" si="115">(D255*E255)*1.2</f>
        <v>93000</v>
      </c>
      <c r="I255" s="151">
        <v>1</v>
      </c>
      <c r="J255" s="151">
        <v>1</v>
      </c>
      <c r="K255" s="151">
        <v>1</v>
      </c>
      <c r="L255" s="262" t="s">
        <v>932</v>
      </c>
      <c r="M255" s="263"/>
      <c r="N255" s="264"/>
      <c r="P255" s="248" t="s">
        <v>51</v>
      </c>
      <c r="Q255" s="103">
        <f t="shared" ref="Q255:AT255" si="116">IF(Q$32&lt;$I255,0,IF(Q$32=$I255,$H255,IF(Q$32&gt;((($J255-1)*$K255)+$I255),0,IF(ROUND((Q$32-$I255)/$K255,0)=ROUND((Q$32-$I255)/$K255,1),$H255,0))))</f>
        <v>93000</v>
      </c>
      <c r="R255" s="103">
        <f t="shared" si="116"/>
        <v>0</v>
      </c>
      <c r="S255" s="103">
        <f t="shared" si="116"/>
        <v>0</v>
      </c>
      <c r="T255" s="103">
        <f t="shared" si="116"/>
        <v>0</v>
      </c>
      <c r="U255" s="103">
        <f t="shared" si="116"/>
        <v>0</v>
      </c>
      <c r="V255" s="103">
        <f t="shared" si="116"/>
        <v>0</v>
      </c>
      <c r="W255" s="103">
        <f t="shared" si="116"/>
        <v>0</v>
      </c>
      <c r="X255" s="103">
        <f t="shared" si="116"/>
        <v>0</v>
      </c>
      <c r="Y255" s="103">
        <f t="shared" si="116"/>
        <v>0</v>
      </c>
      <c r="Z255" s="103">
        <f t="shared" si="116"/>
        <v>0</v>
      </c>
      <c r="AA255" s="103">
        <f t="shared" si="116"/>
        <v>0</v>
      </c>
      <c r="AB255" s="103">
        <f t="shared" si="116"/>
        <v>0</v>
      </c>
      <c r="AC255" s="103">
        <f t="shared" si="116"/>
        <v>0</v>
      </c>
      <c r="AD255" s="103">
        <f t="shared" si="116"/>
        <v>0</v>
      </c>
      <c r="AE255" s="103">
        <f t="shared" si="116"/>
        <v>0</v>
      </c>
      <c r="AF255" s="103">
        <f t="shared" si="116"/>
        <v>0</v>
      </c>
      <c r="AG255" s="103">
        <f t="shared" si="116"/>
        <v>0</v>
      </c>
      <c r="AH255" s="103">
        <f t="shared" si="116"/>
        <v>0</v>
      </c>
      <c r="AI255" s="103">
        <f t="shared" si="116"/>
        <v>0</v>
      </c>
      <c r="AJ255" s="103">
        <f t="shared" si="116"/>
        <v>0</v>
      </c>
      <c r="AK255" s="103">
        <f t="shared" si="116"/>
        <v>0</v>
      </c>
      <c r="AL255" s="103">
        <f t="shared" si="116"/>
        <v>0</v>
      </c>
      <c r="AM255" s="103">
        <f t="shared" si="116"/>
        <v>0</v>
      </c>
      <c r="AN255" s="103">
        <f t="shared" si="116"/>
        <v>0</v>
      </c>
      <c r="AO255" s="103">
        <f t="shared" si="116"/>
        <v>0</v>
      </c>
      <c r="AP255" s="103">
        <f t="shared" si="116"/>
        <v>0</v>
      </c>
      <c r="AQ255" s="103">
        <f t="shared" si="116"/>
        <v>0</v>
      </c>
      <c r="AR255" s="103">
        <f t="shared" si="116"/>
        <v>0</v>
      </c>
      <c r="AS255" s="104">
        <f t="shared" si="116"/>
        <v>0</v>
      </c>
      <c r="AT255" s="104">
        <f t="shared" si="116"/>
        <v>0</v>
      </c>
    </row>
    <row r="256" spans="1:46" x14ac:dyDescent="0.25">
      <c r="A256" s="145" t="s">
        <v>0</v>
      </c>
      <c r="B256" s="146" t="s">
        <v>933</v>
      </c>
      <c r="C256" s="170" t="s">
        <v>141</v>
      </c>
      <c r="D256" s="148">
        <v>0.5</v>
      </c>
      <c r="E256" s="149">
        <v>65000</v>
      </c>
      <c r="F256" s="152"/>
      <c r="G256" s="152"/>
      <c r="H256" s="239">
        <f t="shared" si="115"/>
        <v>39000</v>
      </c>
      <c r="I256" s="151">
        <v>2</v>
      </c>
      <c r="J256" s="151">
        <v>6</v>
      </c>
      <c r="K256" s="151">
        <v>5</v>
      </c>
      <c r="L256" s="256" t="s">
        <v>934</v>
      </c>
      <c r="M256" s="251"/>
      <c r="N256" s="257"/>
      <c r="P256" s="249"/>
      <c r="Q256" s="104">
        <f t="shared" ref="Q256:AT256" si="117">IF(Q$32&lt;$I256,0,IF(Q$32=$I256,$H256,IF(Q$32&gt;((($J256-1)*$K256)+$I256),0,IF(ROUND((Q$32-$I256)/$K256,0)=ROUND((Q$32-$I256)/$K256,1),$H256,0))))</f>
        <v>0</v>
      </c>
      <c r="R256" s="103">
        <f t="shared" si="117"/>
        <v>39000</v>
      </c>
      <c r="S256" s="103">
        <f t="shared" si="117"/>
        <v>0</v>
      </c>
      <c r="T256" s="103">
        <f t="shared" si="117"/>
        <v>0</v>
      </c>
      <c r="U256" s="103">
        <f t="shared" si="117"/>
        <v>0</v>
      </c>
      <c r="V256" s="103">
        <f t="shared" si="117"/>
        <v>0</v>
      </c>
      <c r="W256" s="103">
        <f t="shared" si="117"/>
        <v>39000</v>
      </c>
      <c r="X256" s="103">
        <f t="shared" si="117"/>
        <v>0</v>
      </c>
      <c r="Y256" s="103">
        <f t="shared" si="117"/>
        <v>0</v>
      </c>
      <c r="Z256" s="103">
        <f t="shared" si="117"/>
        <v>0</v>
      </c>
      <c r="AA256" s="103">
        <f t="shared" si="117"/>
        <v>0</v>
      </c>
      <c r="AB256" s="103">
        <f t="shared" si="117"/>
        <v>39000</v>
      </c>
      <c r="AC256" s="103">
        <f t="shared" si="117"/>
        <v>0</v>
      </c>
      <c r="AD256" s="103">
        <f t="shared" si="117"/>
        <v>0</v>
      </c>
      <c r="AE256" s="103">
        <f t="shared" si="117"/>
        <v>0</v>
      </c>
      <c r="AF256" s="103">
        <f t="shared" si="117"/>
        <v>0</v>
      </c>
      <c r="AG256" s="103">
        <f t="shared" si="117"/>
        <v>39000</v>
      </c>
      <c r="AH256" s="103">
        <f t="shared" si="117"/>
        <v>0</v>
      </c>
      <c r="AI256" s="103">
        <f t="shared" si="117"/>
        <v>0</v>
      </c>
      <c r="AJ256" s="103">
        <f t="shared" si="117"/>
        <v>0</v>
      </c>
      <c r="AK256" s="103">
        <f t="shared" si="117"/>
        <v>0</v>
      </c>
      <c r="AL256" s="103">
        <f t="shared" si="117"/>
        <v>39000</v>
      </c>
      <c r="AM256" s="103">
        <f t="shared" si="117"/>
        <v>0</v>
      </c>
      <c r="AN256" s="103">
        <f t="shared" si="117"/>
        <v>0</v>
      </c>
      <c r="AO256" s="103">
        <f t="shared" si="117"/>
        <v>0</v>
      </c>
      <c r="AP256" s="103">
        <f t="shared" si="117"/>
        <v>0</v>
      </c>
      <c r="AQ256" s="103">
        <f t="shared" si="117"/>
        <v>39000</v>
      </c>
      <c r="AR256" s="103">
        <f t="shared" si="117"/>
        <v>0</v>
      </c>
      <c r="AS256" s="104">
        <f t="shared" si="117"/>
        <v>0</v>
      </c>
      <c r="AT256" s="104">
        <f t="shared" si="117"/>
        <v>0</v>
      </c>
    </row>
    <row r="257" spans="1:46" ht="30" customHeight="1" x14ac:dyDescent="0.25">
      <c r="A257" s="145" t="s">
        <v>273</v>
      </c>
      <c r="B257" s="146" t="s">
        <v>900</v>
      </c>
      <c r="C257" s="170" t="s">
        <v>15</v>
      </c>
      <c r="D257" s="148">
        <v>5000</v>
      </c>
      <c r="E257" s="149">
        <v>0.56000000000000005</v>
      </c>
      <c r="F257" s="150"/>
      <c r="G257" s="150"/>
      <c r="H257" s="241">
        <f t="shared" ref="H257:H258" si="118">D257*E257</f>
        <v>2800.0000000000005</v>
      </c>
      <c r="I257" s="151">
        <v>2</v>
      </c>
      <c r="J257" s="151">
        <v>6</v>
      </c>
      <c r="K257" s="151">
        <v>5</v>
      </c>
      <c r="L257" s="256"/>
      <c r="M257" s="251"/>
      <c r="N257" s="257"/>
      <c r="P257" s="249"/>
      <c r="Q257" s="104">
        <f t="shared" ref="Q257:AT257" si="119">IF(Q$32&lt;$I257,0,IF(Q$32=$I257,$H257,IF(Q$32&gt;((($J257-1)*$K257)+$I257),0,IF(ROUND((Q$32-$I257)/$K257,0)=ROUND((Q$32-$I257)/$K257,1),$H257,0))))</f>
        <v>0</v>
      </c>
      <c r="R257" s="103">
        <f t="shared" si="119"/>
        <v>2800.0000000000005</v>
      </c>
      <c r="S257" s="103">
        <f t="shared" si="119"/>
        <v>0</v>
      </c>
      <c r="T257" s="104">
        <f t="shared" si="119"/>
        <v>0</v>
      </c>
      <c r="U257" s="104">
        <f t="shared" si="119"/>
        <v>0</v>
      </c>
      <c r="V257" s="104">
        <f t="shared" si="119"/>
        <v>0</v>
      </c>
      <c r="W257" s="103">
        <f t="shared" si="119"/>
        <v>2800.0000000000005</v>
      </c>
      <c r="X257" s="104">
        <f t="shared" si="119"/>
        <v>0</v>
      </c>
      <c r="Y257" s="104">
        <f t="shared" si="119"/>
        <v>0</v>
      </c>
      <c r="Z257" s="104">
        <f t="shared" si="119"/>
        <v>0</v>
      </c>
      <c r="AA257" s="104">
        <f t="shared" si="119"/>
        <v>0</v>
      </c>
      <c r="AB257" s="103">
        <f t="shared" si="119"/>
        <v>2800.0000000000005</v>
      </c>
      <c r="AC257" s="104">
        <f t="shared" si="119"/>
        <v>0</v>
      </c>
      <c r="AD257" s="104">
        <f t="shared" si="119"/>
        <v>0</v>
      </c>
      <c r="AE257" s="104">
        <f t="shared" si="119"/>
        <v>0</v>
      </c>
      <c r="AF257" s="104">
        <f t="shared" si="119"/>
        <v>0</v>
      </c>
      <c r="AG257" s="103">
        <f t="shared" si="119"/>
        <v>2800.0000000000005</v>
      </c>
      <c r="AH257" s="104">
        <f t="shared" si="119"/>
        <v>0</v>
      </c>
      <c r="AI257" s="104">
        <f t="shared" si="119"/>
        <v>0</v>
      </c>
      <c r="AJ257" s="104">
        <f t="shared" si="119"/>
        <v>0</v>
      </c>
      <c r="AK257" s="104">
        <f t="shared" si="119"/>
        <v>0</v>
      </c>
      <c r="AL257" s="103">
        <f t="shared" si="119"/>
        <v>2800.0000000000005</v>
      </c>
      <c r="AM257" s="104">
        <f t="shared" si="119"/>
        <v>0</v>
      </c>
      <c r="AN257" s="104">
        <f t="shared" si="119"/>
        <v>0</v>
      </c>
      <c r="AO257" s="104">
        <f t="shared" si="119"/>
        <v>0</v>
      </c>
      <c r="AP257" s="104">
        <f t="shared" si="119"/>
        <v>0</v>
      </c>
      <c r="AQ257" s="103">
        <f t="shared" si="119"/>
        <v>2800.0000000000005</v>
      </c>
      <c r="AR257" s="104">
        <f t="shared" si="119"/>
        <v>0</v>
      </c>
      <c r="AS257" s="104">
        <f t="shared" si="119"/>
        <v>0</v>
      </c>
      <c r="AT257" s="104">
        <f t="shared" si="119"/>
        <v>0</v>
      </c>
    </row>
    <row r="258" spans="1:46" ht="30" customHeight="1" x14ac:dyDescent="0.25">
      <c r="A258" s="145" t="s">
        <v>273</v>
      </c>
      <c r="B258" s="146" t="s">
        <v>935</v>
      </c>
      <c r="C258" s="170" t="s">
        <v>176</v>
      </c>
      <c r="D258" s="148">
        <v>1</v>
      </c>
      <c r="E258" s="155">
        <v>20000</v>
      </c>
      <c r="F258" s="150"/>
      <c r="G258" s="150"/>
      <c r="H258" s="241">
        <f t="shared" si="118"/>
        <v>20000</v>
      </c>
      <c r="I258" s="151">
        <v>2</v>
      </c>
      <c r="J258" s="151">
        <v>6</v>
      </c>
      <c r="K258" s="151">
        <v>5</v>
      </c>
      <c r="L258" s="256" t="s">
        <v>897</v>
      </c>
      <c r="M258" s="251"/>
      <c r="N258" s="257"/>
      <c r="P258" s="249"/>
      <c r="Q258" s="104">
        <f t="shared" ref="Q258:AT258" si="120">IF(Q$32&lt;$I258,0,IF(Q$32=$I258,$H258,IF(Q$32&gt;((($J258-1)*$K258)+$I258),0,IF(ROUND((Q$32-$I258)/$K258,0)=ROUND((Q$32-$I258)/$K258,1),$H258,0))))</f>
        <v>0</v>
      </c>
      <c r="R258" s="103">
        <f t="shared" si="120"/>
        <v>20000</v>
      </c>
      <c r="S258" s="104">
        <f t="shared" si="120"/>
        <v>0</v>
      </c>
      <c r="T258" s="104">
        <f t="shared" si="120"/>
        <v>0</v>
      </c>
      <c r="U258" s="104">
        <f t="shared" si="120"/>
        <v>0</v>
      </c>
      <c r="V258" s="104">
        <f t="shared" si="120"/>
        <v>0</v>
      </c>
      <c r="W258" s="103">
        <f t="shared" si="120"/>
        <v>20000</v>
      </c>
      <c r="X258" s="104">
        <f t="shared" si="120"/>
        <v>0</v>
      </c>
      <c r="Y258" s="104">
        <f t="shared" si="120"/>
        <v>0</v>
      </c>
      <c r="Z258" s="104">
        <f t="shared" si="120"/>
        <v>0</v>
      </c>
      <c r="AA258" s="104">
        <f t="shared" si="120"/>
        <v>0</v>
      </c>
      <c r="AB258" s="103">
        <f t="shared" si="120"/>
        <v>20000</v>
      </c>
      <c r="AC258" s="104">
        <f t="shared" si="120"/>
        <v>0</v>
      </c>
      <c r="AD258" s="104">
        <f t="shared" si="120"/>
        <v>0</v>
      </c>
      <c r="AE258" s="104">
        <f t="shared" si="120"/>
        <v>0</v>
      </c>
      <c r="AF258" s="104">
        <f t="shared" si="120"/>
        <v>0</v>
      </c>
      <c r="AG258" s="103">
        <f t="shared" si="120"/>
        <v>20000</v>
      </c>
      <c r="AH258" s="104">
        <f t="shared" si="120"/>
        <v>0</v>
      </c>
      <c r="AI258" s="104">
        <f t="shared" si="120"/>
        <v>0</v>
      </c>
      <c r="AJ258" s="104">
        <f t="shared" si="120"/>
        <v>0</v>
      </c>
      <c r="AK258" s="104">
        <f t="shared" si="120"/>
        <v>0</v>
      </c>
      <c r="AL258" s="103">
        <f t="shared" si="120"/>
        <v>20000</v>
      </c>
      <c r="AM258" s="104">
        <f t="shared" si="120"/>
        <v>0</v>
      </c>
      <c r="AN258" s="104">
        <f t="shared" si="120"/>
        <v>0</v>
      </c>
      <c r="AO258" s="104">
        <f t="shared" si="120"/>
        <v>0</v>
      </c>
      <c r="AP258" s="104">
        <f t="shared" si="120"/>
        <v>0</v>
      </c>
      <c r="AQ258" s="103">
        <f t="shared" si="120"/>
        <v>20000</v>
      </c>
      <c r="AR258" s="104">
        <f t="shared" si="120"/>
        <v>0</v>
      </c>
      <c r="AS258" s="104">
        <f t="shared" si="120"/>
        <v>0</v>
      </c>
      <c r="AT258" s="104">
        <f t="shared" si="120"/>
        <v>0</v>
      </c>
    </row>
    <row r="259" spans="1:46" ht="30" hidden="1" customHeight="1" x14ac:dyDescent="0.25">
      <c r="A259" s="145"/>
      <c r="B259" s="146"/>
      <c r="C259" s="170"/>
      <c r="D259" s="148"/>
      <c r="E259" s="155"/>
      <c r="F259" s="150"/>
      <c r="G259" s="150"/>
      <c r="H259" s="153"/>
      <c r="I259" s="151"/>
      <c r="J259" s="151"/>
      <c r="K259" s="151"/>
      <c r="L259" s="326"/>
      <c r="M259" s="251"/>
      <c r="N259" s="257"/>
      <c r="P259" s="249"/>
      <c r="Q259" s="104">
        <f t="shared" ref="Q259:AT259" si="121">IF(Q$32&lt;$I259,0,IF(Q$32=$I259,$H259,IF(Q$32&gt;((($J259-1)*$K259)+$I259),0,IF(ROUND((Q$32-$I259)/$K259,0)=ROUND((Q$32-$I259)/$K259,1),$H259,0))))</f>
        <v>0</v>
      </c>
      <c r="R259" s="103">
        <f t="shared" si="121"/>
        <v>0</v>
      </c>
      <c r="S259" s="103">
        <f t="shared" si="121"/>
        <v>0</v>
      </c>
      <c r="T259" s="103">
        <f t="shared" si="121"/>
        <v>0</v>
      </c>
      <c r="U259" s="103">
        <f t="shared" si="121"/>
        <v>0</v>
      </c>
      <c r="V259" s="103">
        <f t="shared" si="121"/>
        <v>0</v>
      </c>
      <c r="W259" s="103">
        <f t="shared" si="121"/>
        <v>0</v>
      </c>
      <c r="X259" s="103">
        <f t="shared" si="121"/>
        <v>0</v>
      </c>
      <c r="Y259" s="103">
        <f t="shared" si="121"/>
        <v>0</v>
      </c>
      <c r="Z259" s="103">
        <f t="shared" si="121"/>
        <v>0</v>
      </c>
      <c r="AA259" s="103">
        <f t="shared" si="121"/>
        <v>0</v>
      </c>
      <c r="AB259" s="103">
        <f t="shared" si="121"/>
        <v>0</v>
      </c>
      <c r="AC259" s="103">
        <f t="shared" si="121"/>
        <v>0</v>
      </c>
      <c r="AD259" s="103">
        <f t="shared" si="121"/>
        <v>0</v>
      </c>
      <c r="AE259" s="103">
        <f t="shared" si="121"/>
        <v>0</v>
      </c>
      <c r="AF259" s="103">
        <f t="shared" si="121"/>
        <v>0</v>
      </c>
      <c r="AG259" s="103">
        <f t="shared" si="121"/>
        <v>0</v>
      </c>
      <c r="AH259" s="103">
        <f t="shared" si="121"/>
        <v>0</v>
      </c>
      <c r="AI259" s="103">
        <f t="shared" si="121"/>
        <v>0</v>
      </c>
      <c r="AJ259" s="103">
        <f t="shared" si="121"/>
        <v>0</v>
      </c>
      <c r="AK259" s="103">
        <f t="shared" si="121"/>
        <v>0</v>
      </c>
      <c r="AL259" s="103">
        <f t="shared" si="121"/>
        <v>0</v>
      </c>
      <c r="AM259" s="103">
        <f t="shared" si="121"/>
        <v>0</v>
      </c>
      <c r="AN259" s="103">
        <f t="shared" si="121"/>
        <v>0</v>
      </c>
      <c r="AO259" s="103">
        <f t="shared" si="121"/>
        <v>0</v>
      </c>
      <c r="AP259" s="103">
        <f t="shared" si="121"/>
        <v>0</v>
      </c>
      <c r="AQ259" s="103">
        <f t="shared" si="121"/>
        <v>0</v>
      </c>
      <c r="AR259" s="103">
        <f t="shared" si="121"/>
        <v>0</v>
      </c>
      <c r="AS259" s="104">
        <f t="shared" si="121"/>
        <v>0</v>
      </c>
      <c r="AT259" s="104">
        <f t="shared" si="121"/>
        <v>0</v>
      </c>
    </row>
    <row r="260" spans="1:46" ht="30" hidden="1" customHeight="1" x14ac:dyDescent="0.25">
      <c r="A260" s="166"/>
      <c r="B260" s="146"/>
      <c r="C260" s="170"/>
      <c r="D260" s="148"/>
      <c r="E260" s="154"/>
      <c r="F260" s="150"/>
      <c r="G260" s="150"/>
      <c r="H260" s="111"/>
      <c r="I260" s="151"/>
      <c r="J260" s="151"/>
      <c r="K260" s="151"/>
      <c r="L260" s="326"/>
      <c r="M260" s="251"/>
      <c r="N260" s="257"/>
      <c r="P260" s="249"/>
      <c r="Q260" s="104">
        <f t="shared" ref="Q260:AT260" si="122">IF(Q$32&lt;$I260,0,IF(Q$32=$I260,$H260,IF(Q$32&gt;((($J260-1)*$K260)+$I260),0,IF(ROUND((Q$32-$I260)/$K260,0)=ROUND((Q$32-$I260)/$K260,1),$H260,0))))</f>
        <v>0</v>
      </c>
      <c r="R260" s="104">
        <f t="shared" si="122"/>
        <v>0</v>
      </c>
      <c r="S260" s="103">
        <f t="shared" si="122"/>
        <v>0</v>
      </c>
      <c r="T260" s="103">
        <f t="shared" si="122"/>
        <v>0</v>
      </c>
      <c r="U260" s="103">
        <f t="shared" si="122"/>
        <v>0</v>
      </c>
      <c r="V260" s="103">
        <f t="shared" si="122"/>
        <v>0</v>
      </c>
      <c r="W260" s="103">
        <f t="shared" si="122"/>
        <v>0</v>
      </c>
      <c r="X260" s="103">
        <f t="shared" si="122"/>
        <v>0</v>
      </c>
      <c r="Y260" s="103">
        <f t="shared" si="122"/>
        <v>0</v>
      </c>
      <c r="Z260" s="103">
        <f t="shared" si="122"/>
        <v>0</v>
      </c>
      <c r="AA260" s="103">
        <f t="shared" si="122"/>
        <v>0</v>
      </c>
      <c r="AB260" s="103">
        <f t="shared" si="122"/>
        <v>0</v>
      </c>
      <c r="AC260" s="103">
        <f t="shared" si="122"/>
        <v>0</v>
      </c>
      <c r="AD260" s="103">
        <f t="shared" si="122"/>
        <v>0</v>
      </c>
      <c r="AE260" s="103">
        <f t="shared" si="122"/>
        <v>0</v>
      </c>
      <c r="AF260" s="103">
        <f t="shared" si="122"/>
        <v>0</v>
      </c>
      <c r="AG260" s="103">
        <f t="shared" si="122"/>
        <v>0</v>
      </c>
      <c r="AH260" s="103">
        <f t="shared" si="122"/>
        <v>0</v>
      </c>
      <c r="AI260" s="103">
        <f t="shared" si="122"/>
        <v>0</v>
      </c>
      <c r="AJ260" s="103">
        <f t="shared" si="122"/>
        <v>0</v>
      </c>
      <c r="AK260" s="103">
        <f t="shared" si="122"/>
        <v>0</v>
      </c>
      <c r="AL260" s="103">
        <f t="shared" si="122"/>
        <v>0</v>
      </c>
      <c r="AM260" s="103">
        <f t="shared" si="122"/>
        <v>0</v>
      </c>
      <c r="AN260" s="103">
        <f t="shared" si="122"/>
        <v>0</v>
      </c>
      <c r="AO260" s="103">
        <f t="shared" si="122"/>
        <v>0</v>
      </c>
      <c r="AP260" s="103">
        <f t="shared" si="122"/>
        <v>0</v>
      </c>
      <c r="AQ260" s="103">
        <f t="shared" si="122"/>
        <v>0</v>
      </c>
      <c r="AR260" s="103">
        <f t="shared" si="122"/>
        <v>0</v>
      </c>
      <c r="AS260" s="104">
        <f t="shared" si="122"/>
        <v>0</v>
      </c>
      <c r="AT260" s="104">
        <f t="shared" si="122"/>
        <v>0</v>
      </c>
    </row>
    <row r="261" spans="1:46" ht="30" hidden="1" customHeight="1" x14ac:dyDescent="0.25">
      <c r="A261" s="145"/>
      <c r="B261" s="146"/>
      <c r="C261" s="170"/>
      <c r="D261" s="148"/>
      <c r="E261" s="167"/>
      <c r="F261" s="150"/>
      <c r="G261" s="150"/>
      <c r="H261" s="153"/>
      <c r="I261" s="151"/>
      <c r="J261" s="151"/>
      <c r="K261" s="151"/>
      <c r="L261" s="326"/>
      <c r="M261" s="251"/>
      <c r="N261" s="257"/>
      <c r="P261" s="249"/>
      <c r="Q261" s="104">
        <f t="shared" ref="Q261:AT261" si="123">IF(Q$32&lt;$I261,0,IF(Q$32=$I261,$H261,IF(Q$32&gt;((($J261-1)*$K261)+$I261),0,IF(ROUND((Q$32-$I261)/$K261,0)=ROUND((Q$32-$I261)/$K261,1),$H261,0))))</f>
        <v>0</v>
      </c>
      <c r="R261" s="104">
        <f t="shared" si="123"/>
        <v>0</v>
      </c>
      <c r="S261" s="103">
        <f t="shared" si="123"/>
        <v>0</v>
      </c>
      <c r="T261" s="103">
        <f t="shared" si="123"/>
        <v>0</v>
      </c>
      <c r="U261" s="103">
        <f t="shared" si="123"/>
        <v>0</v>
      </c>
      <c r="V261" s="103">
        <f t="shared" si="123"/>
        <v>0</v>
      </c>
      <c r="W261" s="103">
        <f t="shared" si="123"/>
        <v>0</v>
      </c>
      <c r="X261" s="103">
        <f t="shared" si="123"/>
        <v>0</v>
      </c>
      <c r="Y261" s="103">
        <f t="shared" si="123"/>
        <v>0</v>
      </c>
      <c r="Z261" s="103">
        <f t="shared" si="123"/>
        <v>0</v>
      </c>
      <c r="AA261" s="103">
        <f t="shared" si="123"/>
        <v>0</v>
      </c>
      <c r="AB261" s="103">
        <f t="shared" si="123"/>
        <v>0</v>
      </c>
      <c r="AC261" s="103">
        <f t="shared" si="123"/>
        <v>0</v>
      </c>
      <c r="AD261" s="103">
        <f t="shared" si="123"/>
        <v>0</v>
      </c>
      <c r="AE261" s="103">
        <f t="shared" si="123"/>
        <v>0</v>
      </c>
      <c r="AF261" s="103">
        <f t="shared" si="123"/>
        <v>0</v>
      </c>
      <c r="AG261" s="103">
        <f t="shared" si="123"/>
        <v>0</v>
      </c>
      <c r="AH261" s="103">
        <f t="shared" si="123"/>
        <v>0</v>
      </c>
      <c r="AI261" s="103">
        <f t="shared" si="123"/>
        <v>0</v>
      </c>
      <c r="AJ261" s="103">
        <f t="shared" si="123"/>
        <v>0</v>
      </c>
      <c r="AK261" s="103">
        <f t="shared" si="123"/>
        <v>0</v>
      </c>
      <c r="AL261" s="103">
        <f t="shared" si="123"/>
        <v>0</v>
      </c>
      <c r="AM261" s="103">
        <f t="shared" si="123"/>
        <v>0</v>
      </c>
      <c r="AN261" s="103">
        <f t="shared" si="123"/>
        <v>0</v>
      </c>
      <c r="AO261" s="103">
        <f t="shared" si="123"/>
        <v>0</v>
      </c>
      <c r="AP261" s="103">
        <f t="shared" si="123"/>
        <v>0</v>
      </c>
      <c r="AQ261" s="103">
        <f t="shared" si="123"/>
        <v>0</v>
      </c>
      <c r="AR261" s="103">
        <f t="shared" si="123"/>
        <v>0</v>
      </c>
      <c r="AS261" s="104">
        <f t="shared" si="123"/>
        <v>0</v>
      </c>
      <c r="AT261" s="104">
        <f t="shared" si="123"/>
        <v>0</v>
      </c>
    </row>
    <row r="262" spans="1:46" ht="30" hidden="1" customHeight="1" x14ac:dyDescent="0.25">
      <c r="A262" s="145"/>
      <c r="B262" s="146"/>
      <c r="C262" s="170"/>
      <c r="D262" s="148"/>
      <c r="E262" s="167"/>
      <c r="F262" s="150"/>
      <c r="G262" s="150"/>
      <c r="H262" s="153"/>
      <c r="I262" s="151"/>
      <c r="J262" s="151"/>
      <c r="K262" s="151"/>
      <c r="L262" s="326"/>
      <c r="M262" s="251"/>
      <c r="N262" s="257"/>
      <c r="P262" s="249"/>
      <c r="Q262" s="104">
        <f t="shared" ref="Q262:AT262" si="124">IF(Q$32&lt;$I262,0,IF(Q$32=$I262,$H262,IF(Q$32&gt;((($J262-1)*$K262)+$I262),0,IF(ROUND((Q$32-$I262)/$K262,0)=ROUND((Q$32-$I262)/$K262,1),$H262,0))))</f>
        <v>0</v>
      </c>
      <c r="R262" s="104">
        <f t="shared" si="124"/>
        <v>0</v>
      </c>
      <c r="S262" s="103">
        <f t="shared" si="124"/>
        <v>0</v>
      </c>
      <c r="T262" s="103">
        <f t="shared" si="124"/>
        <v>0</v>
      </c>
      <c r="U262" s="103">
        <f t="shared" si="124"/>
        <v>0</v>
      </c>
      <c r="V262" s="103">
        <f t="shared" si="124"/>
        <v>0</v>
      </c>
      <c r="W262" s="103">
        <f t="shared" si="124"/>
        <v>0</v>
      </c>
      <c r="X262" s="103">
        <f t="shared" si="124"/>
        <v>0</v>
      </c>
      <c r="Y262" s="103">
        <f t="shared" si="124"/>
        <v>0</v>
      </c>
      <c r="Z262" s="103">
        <f t="shared" si="124"/>
        <v>0</v>
      </c>
      <c r="AA262" s="103">
        <f t="shared" si="124"/>
        <v>0</v>
      </c>
      <c r="AB262" s="103">
        <f t="shared" si="124"/>
        <v>0</v>
      </c>
      <c r="AC262" s="103">
        <f t="shared" si="124"/>
        <v>0</v>
      </c>
      <c r="AD262" s="103">
        <f t="shared" si="124"/>
        <v>0</v>
      </c>
      <c r="AE262" s="103">
        <f t="shared" si="124"/>
        <v>0</v>
      </c>
      <c r="AF262" s="103">
        <f t="shared" si="124"/>
        <v>0</v>
      </c>
      <c r="AG262" s="103">
        <f t="shared" si="124"/>
        <v>0</v>
      </c>
      <c r="AH262" s="103">
        <f t="shared" si="124"/>
        <v>0</v>
      </c>
      <c r="AI262" s="103">
        <f t="shared" si="124"/>
        <v>0</v>
      </c>
      <c r="AJ262" s="103">
        <f t="shared" si="124"/>
        <v>0</v>
      </c>
      <c r="AK262" s="103">
        <f t="shared" si="124"/>
        <v>0</v>
      </c>
      <c r="AL262" s="103">
        <f t="shared" si="124"/>
        <v>0</v>
      </c>
      <c r="AM262" s="103">
        <f t="shared" si="124"/>
        <v>0</v>
      </c>
      <c r="AN262" s="103">
        <f t="shared" si="124"/>
        <v>0</v>
      </c>
      <c r="AO262" s="103">
        <f t="shared" si="124"/>
        <v>0</v>
      </c>
      <c r="AP262" s="103">
        <f t="shared" si="124"/>
        <v>0</v>
      </c>
      <c r="AQ262" s="103">
        <f t="shared" si="124"/>
        <v>0</v>
      </c>
      <c r="AR262" s="103">
        <f t="shared" si="124"/>
        <v>0</v>
      </c>
      <c r="AS262" s="104">
        <f t="shared" si="124"/>
        <v>0</v>
      </c>
      <c r="AT262" s="104">
        <f t="shared" si="124"/>
        <v>0</v>
      </c>
    </row>
    <row r="263" spans="1:46" ht="30" hidden="1" customHeight="1" x14ac:dyDescent="0.25">
      <c r="A263" s="145"/>
      <c r="B263" s="146"/>
      <c r="C263" s="170"/>
      <c r="D263" s="148"/>
      <c r="E263" s="148"/>
      <c r="F263" s="150"/>
      <c r="G263" s="150"/>
      <c r="H263" s="111"/>
      <c r="I263" s="151"/>
      <c r="J263" s="151"/>
      <c r="K263" s="151"/>
      <c r="L263" s="326"/>
      <c r="M263" s="251"/>
      <c r="N263" s="257"/>
      <c r="P263" s="249"/>
      <c r="Q263" s="104">
        <f t="shared" ref="Q263:AT263" si="125">IF(Q$32&lt;$I263,0,IF(Q$32=$I263,$H263,IF(Q$32&gt;((($J263-1)*$K263)+$I263),0,IF(ROUND((Q$32-$I263)/$K263,0)=ROUND((Q$32-$I263)/$K263,1),$H263,0))))</f>
        <v>0</v>
      </c>
      <c r="R263" s="104">
        <f t="shared" si="125"/>
        <v>0</v>
      </c>
      <c r="S263" s="104">
        <f t="shared" si="125"/>
        <v>0</v>
      </c>
      <c r="T263" s="103">
        <f t="shared" si="125"/>
        <v>0</v>
      </c>
      <c r="U263" s="103">
        <f t="shared" si="125"/>
        <v>0</v>
      </c>
      <c r="V263" s="103">
        <f t="shared" si="125"/>
        <v>0</v>
      </c>
      <c r="W263" s="103">
        <f t="shared" si="125"/>
        <v>0</v>
      </c>
      <c r="X263" s="103">
        <f t="shared" si="125"/>
        <v>0</v>
      </c>
      <c r="Y263" s="103">
        <f t="shared" si="125"/>
        <v>0</v>
      </c>
      <c r="Z263" s="103">
        <f t="shared" si="125"/>
        <v>0</v>
      </c>
      <c r="AA263" s="103">
        <f t="shared" si="125"/>
        <v>0</v>
      </c>
      <c r="AB263" s="103">
        <f t="shared" si="125"/>
        <v>0</v>
      </c>
      <c r="AC263" s="103">
        <f t="shared" si="125"/>
        <v>0</v>
      </c>
      <c r="AD263" s="103">
        <f t="shared" si="125"/>
        <v>0</v>
      </c>
      <c r="AE263" s="103">
        <f t="shared" si="125"/>
        <v>0</v>
      </c>
      <c r="AF263" s="103">
        <f t="shared" si="125"/>
        <v>0</v>
      </c>
      <c r="AG263" s="103">
        <f t="shared" si="125"/>
        <v>0</v>
      </c>
      <c r="AH263" s="103">
        <f t="shared" si="125"/>
        <v>0</v>
      </c>
      <c r="AI263" s="103">
        <f t="shared" si="125"/>
        <v>0</v>
      </c>
      <c r="AJ263" s="103">
        <f t="shared" si="125"/>
        <v>0</v>
      </c>
      <c r="AK263" s="103">
        <f t="shared" si="125"/>
        <v>0</v>
      </c>
      <c r="AL263" s="103">
        <f t="shared" si="125"/>
        <v>0</v>
      </c>
      <c r="AM263" s="103">
        <f t="shared" si="125"/>
        <v>0</v>
      </c>
      <c r="AN263" s="103">
        <f t="shared" si="125"/>
        <v>0</v>
      </c>
      <c r="AO263" s="103">
        <f t="shared" si="125"/>
        <v>0</v>
      </c>
      <c r="AP263" s="103">
        <f t="shared" si="125"/>
        <v>0</v>
      </c>
      <c r="AQ263" s="103">
        <f t="shared" si="125"/>
        <v>0</v>
      </c>
      <c r="AR263" s="103">
        <f t="shared" si="125"/>
        <v>0</v>
      </c>
      <c r="AS263" s="104">
        <f t="shared" si="125"/>
        <v>0</v>
      </c>
      <c r="AT263" s="104">
        <f t="shared" si="125"/>
        <v>0</v>
      </c>
    </row>
    <row r="264" spans="1:46" ht="30" hidden="1" customHeight="1" x14ac:dyDescent="0.25">
      <c r="A264" s="145"/>
      <c r="B264" s="146"/>
      <c r="C264" s="170"/>
      <c r="D264" s="148"/>
      <c r="E264" s="148"/>
      <c r="F264" s="150"/>
      <c r="G264" s="150"/>
      <c r="H264" s="153"/>
      <c r="I264" s="151"/>
      <c r="J264" s="151"/>
      <c r="K264" s="151"/>
      <c r="L264" s="326"/>
      <c r="M264" s="251"/>
      <c r="N264" s="257"/>
      <c r="P264" s="249"/>
      <c r="Q264" s="104">
        <f t="shared" ref="Q264:AT264" si="126">IF(Q$32&lt;$I264,0,IF(Q$32=$I264,$H264,IF(Q$32&gt;((($J264-1)*$K264)+$I264),0,IF(ROUND((Q$32-$I264)/$K264,0)=ROUND((Q$32-$I264)/$K264,1),$H264,0))))</f>
        <v>0</v>
      </c>
      <c r="R264" s="104">
        <f t="shared" si="126"/>
        <v>0</v>
      </c>
      <c r="S264" s="104">
        <f t="shared" si="126"/>
        <v>0</v>
      </c>
      <c r="T264" s="103">
        <f t="shared" si="126"/>
        <v>0</v>
      </c>
      <c r="U264" s="103">
        <f t="shared" si="126"/>
        <v>0</v>
      </c>
      <c r="V264" s="103">
        <f t="shared" si="126"/>
        <v>0</v>
      </c>
      <c r="W264" s="103">
        <f t="shared" si="126"/>
        <v>0</v>
      </c>
      <c r="X264" s="103">
        <f t="shared" si="126"/>
        <v>0</v>
      </c>
      <c r="Y264" s="103">
        <f t="shared" si="126"/>
        <v>0</v>
      </c>
      <c r="Z264" s="103">
        <f t="shared" si="126"/>
        <v>0</v>
      </c>
      <c r="AA264" s="103">
        <f t="shared" si="126"/>
        <v>0</v>
      </c>
      <c r="AB264" s="103">
        <f t="shared" si="126"/>
        <v>0</v>
      </c>
      <c r="AC264" s="103">
        <f t="shared" si="126"/>
        <v>0</v>
      </c>
      <c r="AD264" s="103">
        <f t="shared" si="126"/>
        <v>0</v>
      </c>
      <c r="AE264" s="103">
        <f t="shared" si="126"/>
        <v>0</v>
      </c>
      <c r="AF264" s="103">
        <f t="shared" si="126"/>
        <v>0</v>
      </c>
      <c r="AG264" s="103">
        <f t="shared" si="126"/>
        <v>0</v>
      </c>
      <c r="AH264" s="103">
        <f t="shared" si="126"/>
        <v>0</v>
      </c>
      <c r="AI264" s="103">
        <f t="shared" si="126"/>
        <v>0</v>
      </c>
      <c r="AJ264" s="103">
        <f t="shared" si="126"/>
        <v>0</v>
      </c>
      <c r="AK264" s="103">
        <f t="shared" si="126"/>
        <v>0</v>
      </c>
      <c r="AL264" s="103">
        <f t="shared" si="126"/>
        <v>0</v>
      </c>
      <c r="AM264" s="103">
        <f t="shared" si="126"/>
        <v>0</v>
      </c>
      <c r="AN264" s="103">
        <f t="shared" si="126"/>
        <v>0</v>
      </c>
      <c r="AO264" s="103">
        <f t="shared" si="126"/>
        <v>0</v>
      </c>
      <c r="AP264" s="103">
        <f t="shared" si="126"/>
        <v>0</v>
      </c>
      <c r="AQ264" s="103">
        <f t="shared" si="126"/>
        <v>0</v>
      </c>
      <c r="AR264" s="103">
        <f t="shared" si="126"/>
        <v>0</v>
      </c>
      <c r="AS264" s="104">
        <f t="shared" si="126"/>
        <v>0</v>
      </c>
      <c r="AT264" s="104">
        <f t="shared" si="126"/>
        <v>0</v>
      </c>
    </row>
    <row r="265" spans="1:46" ht="30" hidden="1" customHeight="1" x14ac:dyDescent="0.25">
      <c r="A265" s="145"/>
      <c r="B265" s="146"/>
      <c r="C265" s="170"/>
      <c r="D265" s="148"/>
      <c r="E265" s="148"/>
      <c r="F265" s="150"/>
      <c r="G265" s="150"/>
      <c r="H265" s="153"/>
      <c r="I265" s="151"/>
      <c r="J265" s="151"/>
      <c r="K265" s="151"/>
      <c r="L265" s="326"/>
      <c r="M265" s="251"/>
      <c r="N265" s="257"/>
      <c r="P265" s="249"/>
      <c r="Q265" s="104">
        <f t="shared" ref="Q265:AT265" si="127">IF(Q$32&lt;$I265,0,IF(Q$32=$I265,$H265,IF(Q$32&gt;((($J265-1)*$K265)+$I265),0,IF(ROUND((Q$32-$I265)/$K265,0)=ROUND((Q$32-$I265)/$K265,1),$H265,0))))</f>
        <v>0</v>
      </c>
      <c r="R265" s="104">
        <f t="shared" si="127"/>
        <v>0</v>
      </c>
      <c r="S265" s="104">
        <f t="shared" si="127"/>
        <v>0</v>
      </c>
      <c r="T265" s="103">
        <f t="shared" si="127"/>
        <v>0</v>
      </c>
      <c r="U265" s="103">
        <f t="shared" si="127"/>
        <v>0</v>
      </c>
      <c r="V265" s="103">
        <f t="shared" si="127"/>
        <v>0</v>
      </c>
      <c r="W265" s="103">
        <f t="shared" si="127"/>
        <v>0</v>
      </c>
      <c r="X265" s="103">
        <f t="shared" si="127"/>
        <v>0</v>
      </c>
      <c r="Y265" s="103">
        <f t="shared" si="127"/>
        <v>0</v>
      </c>
      <c r="Z265" s="103">
        <f t="shared" si="127"/>
        <v>0</v>
      </c>
      <c r="AA265" s="103">
        <f t="shared" si="127"/>
        <v>0</v>
      </c>
      <c r="AB265" s="103">
        <f t="shared" si="127"/>
        <v>0</v>
      </c>
      <c r="AC265" s="103">
        <f t="shared" si="127"/>
        <v>0</v>
      </c>
      <c r="AD265" s="103">
        <f t="shared" si="127"/>
        <v>0</v>
      </c>
      <c r="AE265" s="103">
        <f t="shared" si="127"/>
        <v>0</v>
      </c>
      <c r="AF265" s="103">
        <f t="shared" si="127"/>
        <v>0</v>
      </c>
      <c r="AG265" s="103">
        <f t="shared" si="127"/>
        <v>0</v>
      </c>
      <c r="AH265" s="103">
        <f t="shared" si="127"/>
        <v>0</v>
      </c>
      <c r="AI265" s="103">
        <f t="shared" si="127"/>
        <v>0</v>
      </c>
      <c r="AJ265" s="103">
        <f t="shared" si="127"/>
        <v>0</v>
      </c>
      <c r="AK265" s="103">
        <f t="shared" si="127"/>
        <v>0</v>
      </c>
      <c r="AL265" s="103">
        <f t="shared" si="127"/>
        <v>0</v>
      </c>
      <c r="AM265" s="103">
        <f t="shared" si="127"/>
        <v>0</v>
      </c>
      <c r="AN265" s="103">
        <f t="shared" si="127"/>
        <v>0</v>
      </c>
      <c r="AO265" s="103">
        <f t="shared" si="127"/>
        <v>0</v>
      </c>
      <c r="AP265" s="103">
        <f t="shared" si="127"/>
        <v>0</v>
      </c>
      <c r="AQ265" s="103">
        <f t="shared" si="127"/>
        <v>0</v>
      </c>
      <c r="AR265" s="103">
        <f t="shared" si="127"/>
        <v>0</v>
      </c>
      <c r="AS265" s="104">
        <f t="shared" si="127"/>
        <v>0</v>
      </c>
      <c r="AT265" s="104">
        <f t="shared" si="127"/>
        <v>0</v>
      </c>
    </row>
    <row r="266" spans="1:46" ht="30" hidden="1" customHeight="1" x14ac:dyDescent="0.25">
      <c r="A266" s="145"/>
      <c r="B266" s="146"/>
      <c r="C266" s="170"/>
      <c r="D266" s="148"/>
      <c r="E266" s="155"/>
      <c r="F266" s="150"/>
      <c r="G266" s="150"/>
      <c r="H266" s="153"/>
      <c r="I266" s="151"/>
      <c r="J266" s="151"/>
      <c r="K266" s="151"/>
      <c r="L266" s="326"/>
      <c r="M266" s="251"/>
      <c r="N266" s="257"/>
      <c r="P266" s="249"/>
      <c r="Q266" s="104">
        <f t="shared" ref="Q266:AT266" si="128">IF(Q$32&lt;$I266,0,IF(Q$32=$I266,$H266,IF(Q$32&gt;((($J266-1)*$K266)+$I266),0,IF(ROUND((Q$32-$I266)/$K266,0)=ROUND((Q$32-$I266)/$K266,1),$H266,0))))</f>
        <v>0</v>
      </c>
      <c r="R266" s="104">
        <f t="shared" si="128"/>
        <v>0</v>
      </c>
      <c r="S266" s="104">
        <f t="shared" si="128"/>
        <v>0</v>
      </c>
      <c r="T266" s="103">
        <f t="shared" si="128"/>
        <v>0</v>
      </c>
      <c r="U266" s="103">
        <f t="shared" si="128"/>
        <v>0</v>
      </c>
      <c r="V266" s="103">
        <f t="shared" si="128"/>
        <v>0</v>
      </c>
      <c r="W266" s="103">
        <f t="shared" si="128"/>
        <v>0</v>
      </c>
      <c r="X266" s="103">
        <f t="shared" si="128"/>
        <v>0</v>
      </c>
      <c r="Y266" s="103">
        <f t="shared" si="128"/>
        <v>0</v>
      </c>
      <c r="Z266" s="103">
        <f t="shared" si="128"/>
        <v>0</v>
      </c>
      <c r="AA266" s="103">
        <f t="shared" si="128"/>
        <v>0</v>
      </c>
      <c r="AB266" s="103">
        <f t="shared" si="128"/>
        <v>0</v>
      </c>
      <c r="AC266" s="103">
        <f t="shared" si="128"/>
        <v>0</v>
      </c>
      <c r="AD266" s="103">
        <f t="shared" si="128"/>
        <v>0</v>
      </c>
      <c r="AE266" s="103">
        <f t="shared" si="128"/>
        <v>0</v>
      </c>
      <c r="AF266" s="103">
        <f t="shared" si="128"/>
        <v>0</v>
      </c>
      <c r="AG266" s="103">
        <f t="shared" si="128"/>
        <v>0</v>
      </c>
      <c r="AH266" s="103">
        <f t="shared" si="128"/>
        <v>0</v>
      </c>
      <c r="AI266" s="103">
        <f t="shared" si="128"/>
        <v>0</v>
      </c>
      <c r="AJ266" s="103">
        <f t="shared" si="128"/>
        <v>0</v>
      </c>
      <c r="AK266" s="103">
        <f t="shared" si="128"/>
        <v>0</v>
      </c>
      <c r="AL266" s="103">
        <f t="shared" si="128"/>
        <v>0</v>
      </c>
      <c r="AM266" s="103">
        <f t="shared" si="128"/>
        <v>0</v>
      </c>
      <c r="AN266" s="103">
        <f t="shared" si="128"/>
        <v>0</v>
      </c>
      <c r="AO266" s="103">
        <f t="shared" si="128"/>
        <v>0</v>
      </c>
      <c r="AP266" s="103">
        <f t="shared" si="128"/>
        <v>0</v>
      </c>
      <c r="AQ266" s="103">
        <f t="shared" si="128"/>
        <v>0</v>
      </c>
      <c r="AR266" s="103">
        <f t="shared" si="128"/>
        <v>0</v>
      </c>
      <c r="AS266" s="104">
        <f t="shared" si="128"/>
        <v>0</v>
      </c>
      <c r="AT266" s="104">
        <f t="shared" si="128"/>
        <v>0</v>
      </c>
    </row>
    <row r="267" spans="1:46" ht="30" hidden="1" customHeight="1" x14ac:dyDescent="0.25">
      <c r="A267" s="145"/>
      <c r="B267" s="146"/>
      <c r="C267" s="170"/>
      <c r="D267" s="148"/>
      <c r="E267" s="149"/>
      <c r="F267" s="150"/>
      <c r="G267" s="150"/>
      <c r="H267" s="111"/>
      <c r="I267" s="151"/>
      <c r="J267" s="151"/>
      <c r="K267" s="151"/>
      <c r="L267" s="326"/>
      <c r="M267" s="251"/>
      <c r="N267" s="257"/>
      <c r="P267" s="249"/>
      <c r="Q267" s="104">
        <f t="shared" ref="Q267:AT267" si="129">IF(Q$32&lt;$I267,0,IF(Q$32=$I267,$H267,IF(Q$32&gt;((($J267-1)*$K267)+$I267),0,IF(ROUND((Q$32-$I267)/$K267,0)=ROUND((Q$32-$I267)/$K267,1),$H267,0))))</f>
        <v>0</v>
      </c>
      <c r="R267" s="103">
        <f t="shared" si="129"/>
        <v>0</v>
      </c>
      <c r="S267" s="103">
        <f t="shared" si="129"/>
        <v>0</v>
      </c>
      <c r="T267" s="103">
        <f t="shared" si="129"/>
        <v>0</v>
      </c>
      <c r="U267" s="103">
        <f t="shared" si="129"/>
        <v>0</v>
      </c>
      <c r="V267" s="103">
        <f t="shared" si="129"/>
        <v>0</v>
      </c>
      <c r="W267" s="103">
        <f t="shared" si="129"/>
        <v>0</v>
      </c>
      <c r="X267" s="103">
        <f t="shared" si="129"/>
        <v>0</v>
      </c>
      <c r="Y267" s="103">
        <f t="shared" si="129"/>
        <v>0</v>
      </c>
      <c r="Z267" s="103">
        <f t="shared" si="129"/>
        <v>0</v>
      </c>
      <c r="AA267" s="103">
        <f t="shared" si="129"/>
        <v>0</v>
      </c>
      <c r="AB267" s="103">
        <f t="shared" si="129"/>
        <v>0</v>
      </c>
      <c r="AC267" s="103">
        <f t="shared" si="129"/>
        <v>0</v>
      </c>
      <c r="AD267" s="103">
        <f t="shared" si="129"/>
        <v>0</v>
      </c>
      <c r="AE267" s="103">
        <f t="shared" si="129"/>
        <v>0</v>
      </c>
      <c r="AF267" s="103">
        <f t="shared" si="129"/>
        <v>0</v>
      </c>
      <c r="AG267" s="103">
        <f t="shared" si="129"/>
        <v>0</v>
      </c>
      <c r="AH267" s="103">
        <f t="shared" si="129"/>
        <v>0</v>
      </c>
      <c r="AI267" s="103">
        <f t="shared" si="129"/>
        <v>0</v>
      </c>
      <c r="AJ267" s="103">
        <f t="shared" si="129"/>
        <v>0</v>
      </c>
      <c r="AK267" s="103">
        <f t="shared" si="129"/>
        <v>0</v>
      </c>
      <c r="AL267" s="103">
        <f t="shared" si="129"/>
        <v>0</v>
      </c>
      <c r="AM267" s="103">
        <f t="shared" si="129"/>
        <v>0</v>
      </c>
      <c r="AN267" s="103">
        <f t="shared" si="129"/>
        <v>0</v>
      </c>
      <c r="AO267" s="103">
        <f t="shared" si="129"/>
        <v>0</v>
      </c>
      <c r="AP267" s="103">
        <f t="shared" si="129"/>
        <v>0</v>
      </c>
      <c r="AQ267" s="103">
        <f t="shared" si="129"/>
        <v>0</v>
      </c>
      <c r="AR267" s="103">
        <f t="shared" si="129"/>
        <v>0</v>
      </c>
      <c r="AS267" s="104">
        <f t="shared" si="129"/>
        <v>0</v>
      </c>
      <c r="AT267" s="104">
        <f t="shared" si="129"/>
        <v>0</v>
      </c>
    </row>
    <row r="268" spans="1:46" ht="30" hidden="1" customHeight="1" x14ac:dyDescent="0.25">
      <c r="A268" s="105"/>
      <c r="B268" s="106"/>
      <c r="C268" s="107"/>
      <c r="D268" s="108"/>
      <c r="E268" s="108"/>
      <c r="F268" s="113"/>
      <c r="G268" s="113"/>
      <c r="H268" s="111"/>
      <c r="I268" s="112"/>
      <c r="J268" s="112"/>
      <c r="K268" s="112"/>
      <c r="L268" s="250"/>
      <c r="M268" s="251"/>
      <c r="N268" s="252"/>
      <c r="P268" s="249"/>
      <c r="Q268" s="104">
        <f t="shared" ref="Q268:AT268" si="130">IF(Q$32&lt;$I268,0,IF(Q$32=$I268,$H268,IF(Q$32&gt;((($J268-1)*$K268)+$I268),0,IF(ROUND((Q$32-$I268)/$K268,0)=ROUND((Q$32-$I268)/$K268,1),$H268,0))))</f>
        <v>0</v>
      </c>
      <c r="R268" s="104">
        <f t="shared" si="130"/>
        <v>0</v>
      </c>
      <c r="S268" s="104">
        <f t="shared" si="130"/>
        <v>0</v>
      </c>
      <c r="T268" s="104">
        <f t="shared" si="130"/>
        <v>0</v>
      </c>
      <c r="U268" s="104">
        <f t="shared" si="130"/>
        <v>0</v>
      </c>
      <c r="V268" s="104">
        <f t="shared" si="130"/>
        <v>0</v>
      </c>
      <c r="W268" s="104">
        <f t="shared" si="130"/>
        <v>0</v>
      </c>
      <c r="X268" s="104">
        <f t="shared" si="130"/>
        <v>0</v>
      </c>
      <c r="Y268" s="104">
        <f t="shared" si="130"/>
        <v>0</v>
      </c>
      <c r="Z268" s="104">
        <f t="shared" si="130"/>
        <v>0</v>
      </c>
      <c r="AA268" s="104">
        <f t="shared" si="130"/>
        <v>0</v>
      </c>
      <c r="AB268" s="104">
        <f t="shared" si="130"/>
        <v>0</v>
      </c>
      <c r="AC268" s="104">
        <f t="shared" si="130"/>
        <v>0</v>
      </c>
      <c r="AD268" s="104">
        <f t="shared" si="130"/>
        <v>0</v>
      </c>
      <c r="AE268" s="104">
        <f t="shared" si="130"/>
        <v>0</v>
      </c>
      <c r="AF268" s="104">
        <f t="shared" si="130"/>
        <v>0</v>
      </c>
      <c r="AG268" s="104">
        <f t="shared" si="130"/>
        <v>0</v>
      </c>
      <c r="AH268" s="104">
        <f t="shared" si="130"/>
        <v>0</v>
      </c>
      <c r="AI268" s="104">
        <f t="shared" si="130"/>
        <v>0</v>
      </c>
      <c r="AJ268" s="104">
        <f t="shared" si="130"/>
        <v>0</v>
      </c>
      <c r="AK268" s="104">
        <f t="shared" si="130"/>
        <v>0</v>
      </c>
      <c r="AL268" s="104">
        <f t="shared" si="130"/>
        <v>0</v>
      </c>
      <c r="AM268" s="104">
        <f t="shared" si="130"/>
        <v>0</v>
      </c>
      <c r="AN268" s="104">
        <f t="shared" si="130"/>
        <v>0</v>
      </c>
      <c r="AO268" s="104">
        <f t="shared" si="130"/>
        <v>0</v>
      </c>
      <c r="AP268" s="104">
        <f t="shared" si="130"/>
        <v>0</v>
      </c>
      <c r="AQ268" s="104">
        <f t="shared" si="130"/>
        <v>0</v>
      </c>
      <c r="AR268" s="104">
        <f t="shared" si="130"/>
        <v>0</v>
      </c>
      <c r="AS268" s="104">
        <f t="shared" si="130"/>
        <v>0</v>
      </c>
      <c r="AT268" s="104">
        <f t="shared" si="130"/>
        <v>0</v>
      </c>
    </row>
    <row r="269" spans="1:46" ht="30" hidden="1" customHeight="1" x14ac:dyDescent="0.25">
      <c r="A269" s="117"/>
      <c r="B269" s="118"/>
      <c r="C269" s="119"/>
      <c r="D269" s="120"/>
      <c r="E269" s="120"/>
      <c r="F269" s="121"/>
      <c r="G269" s="121"/>
      <c r="H269" s="122"/>
      <c r="I269" s="123"/>
      <c r="J269" s="123"/>
      <c r="K269" s="123"/>
      <c r="L269" s="253"/>
      <c r="M269" s="254"/>
      <c r="N269" s="255"/>
      <c r="P269" s="249"/>
      <c r="Q269" s="104">
        <f t="shared" ref="Q269:AT269" si="131">IF(Q$32&lt;$I269,0,IF(Q$32=$I269,$H269,IF(Q$32&gt;((($J269-1)*$K269)+$I269),0,IF(ROUND((Q$32-$I269)/$K269,0)=ROUND((Q$32-$I269)/$K269,1),$H269,0))))</f>
        <v>0</v>
      </c>
      <c r="R269" s="104">
        <f t="shared" si="131"/>
        <v>0</v>
      </c>
      <c r="S269" s="104">
        <f t="shared" si="131"/>
        <v>0</v>
      </c>
      <c r="T269" s="104">
        <f t="shared" si="131"/>
        <v>0</v>
      </c>
      <c r="U269" s="104">
        <f t="shared" si="131"/>
        <v>0</v>
      </c>
      <c r="V269" s="104">
        <f t="shared" si="131"/>
        <v>0</v>
      </c>
      <c r="W269" s="104">
        <f t="shared" si="131"/>
        <v>0</v>
      </c>
      <c r="X269" s="104">
        <f t="shared" si="131"/>
        <v>0</v>
      </c>
      <c r="Y269" s="104">
        <f t="shared" si="131"/>
        <v>0</v>
      </c>
      <c r="Z269" s="104">
        <f t="shared" si="131"/>
        <v>0</v>
      </c>
      <c r="AA269" s="104">
        <f t="shared" si="131"/>
        <v>0</v>
      </c>
      <c r="AB269" s="104">
        <f t="shared" si="131"/>
        <v>0</v>
      </c>
      <c r="AC269" s="104">
        <f t="shared" si="131"/>
        <v>0</v>
      </c>
      <c r="AD269" s="104">
        <f t="shared" si="131"/>
        <v>0</v>
      </c>
      <c r="AE269" s="104">
        <f t="shared" si="131"/>
        <v>0</v>
      </c>
      <c r="AF269" s="104">
        <f t="shared" si="131"/>
        <v>0</v>
      </c>
      <c r="AG269" s="104">
        <f t="shared" si="131"/>
        <v>0</v>
      </c>
      <c r="AH269" s="104">
        <f t="shared" si="131"/>
        <v>0</v>
      </c>
      <c r="AI269" s="104">
        <f t="shared" si="131"/>
        <v>0</v>
      </c>
      <c r="AJ269" s="104">
        <f t="shared" si="131"/>
        <v>0</v>
      </c>
      <c r="AK269" s="104">
        <f t="shared" si="131"/>
        <v>0</v>
      </c>
      <c r="AL269" s="104">
        <f t="shared" si="131"/>
        <v>0</v>
      </c>
      <c r="AM269" s="104">
        <f t="shared" si="131"/>
        <v>0</v>
      </c>
      <c r="AN269" s="104">
        <f t="shared" si="131"/>
        <v>0</v>
      </c>
      <c r="AO269" s="104">
        <f t="shared" si="131"/>
        <v>0</v>
      </c>
      <c r="AP269" s="104">
        <f t="shared" si="131"/>
        <v>0</v>
      </c>
      <c r="AQ269" s="104">
        <f t="shared" si="131"/>
        <v>0</v>
      </c>
      <c r="AR269" s="104">
        <f t="shared" si="131"/>
        <v>0</v>
      </c>
      <c r="AS269" s="104">
        <f t="shared" si="131"/>
        <v>0</v>
      </c>
      <c r="AT269" s="104">
        <f t="shared" si="131"/>
        <v>0</v>
      </c>
    </row>
    <row r="270" spans="1:46" ht="30" customHeight="1" x14ac:dyDescent="0.25">
      <c r="P270" s="124" t="s">
        <v>53</v>
      </c>
      <c r="Q270" s="103">
        <f t="shared" ref="Q270:AT270" si="132">SUM(Q255:Q269)</f>
        <v>93000</v>
      </c>
      <c r="R270" s="103">
        <f t="shared" si="132"/>
        <v>61800</v>
      </c>
      <c r="S270" s="103">
        <f t="shared" si="132"/>
        <v>0</v>
      </c>
      <c r="T270" s="103">
        <f t="shared" si="132"/>
        <v>0</v>
      </c>
      <c r="U270" s="103">
        <f t="shared" si="132"/>
        <v>0</v>
      </c>
      <c r="V270" s="103">
        <f t="shared" si="132"/>
        <v>0</v>
      </c>
      <c r="W270" s="103">
        <f t="shared" si="132"/>
        <v>61800</v>
      </c>
      <c r="X270" s="103">
        <f t="shared" si="132"/>
        <v>0</v>
      </c>
      <c r="Y270" s="103">
        <f t="shared" si="132"/>
        <v>0</v>
      </c>
      <c r="Z270" s="103">
        <f t="shared" si="132"/>
        <v>0</v>
      </c>
      <c r="AA270" s="103">
        <f t="shared" si="132"/>
        <v>0</v>
      </c>
      <c r="AB270" s="103">
        <f t="shared" si="132"/>
        <v>61800</v>
      </c>
      <c r="AC270" s="103">
        <f t="shared" si="132"/>
        <v>0</v>
      </c>
      <c r="AD270" s="103">
        <f t="shared" si="132"/>
        <v>0</v>
      </c>
      <c r="AE270" s="103">
        <f t="shared" si="132"/>
        <v>0</v>
      </c>
      <c r="AF270" s="103">
        <f t="shared" si="132"/>
        <v>0</v>
      </c>
      <c r="AG270" s="103">
        <f t="shared" si="132"/>
        <v>61800</v>
      </c>
      <c r="AH270" s="103">
        <f t="shared" si="132"/>
        <v>0</v>
      </c>
      <c r="AI270" s="103">
        <f t="shared" si="132"/>
        <v>0</v>
      </c>
      <c r="AJ270" s="103">
        <f t="shared" si="132"/>
        <v>0</v>
      </c>
      <c r="AK270" s="103">
        <f t="shared" si="132"/>
        <v>0</v>
      </c>
      <c r="AL270" s="103">
        <f t="shared" si="132"/>
        <v>61800</v>
      </c>
      <c r="AM270" s="103">
        <f t="shared" si="132"/>
        <v>0</v>
      </c>
      <c r="AN270" s="103">
        <f t="shared" si="132"/>
        <v>0</v>
      </c>
      <c r="AO270" s="103">
        <f t="shared" si="132"/>
        <v>0</v>
      </c>
      <c r="AP270" s="103">
        <f t="shared" si="132"/>
        <v>0</v>
      </c>
      <c r="AQ270" s="103">
        <f t="shared" si="132"/>
        <v>61800</v>
      </c>
      <c r="AR270" s="103">
        <f t="shared" si="132"/>
        <v>0</v>
      </c>
      <c r="AS270" s="104">
        <f t="shared" si="132"/>
        <v>0</v>
      </c>
      <c r="AT270" s="104">
        <f t="shared" si="132"/>
        <v>0</v>
      </c>
    </row>
    <row r="271" spans="1:46" ht="14.25" customHeight="1"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row>
    <row r="272" spans="1:46" ht="15" customHeight="1" x14ac:dyDescent="0.25">
      <c r="A272" s="269" t="s">
        <v>27</v>
      </c>
      <c r="B272" s="268"/>
      <c r="C272" s="268"/>
      <c r="D272" s="268"/>
      <c r="E272" s="268"/>
      <c r="F272" s="268"/>
      <c r="G272" s="268"/>
      <c r="H272" s="268"/>
      <c r="I272" s="268"/>
      <c r="J272" s="268"/>
      <c r="K272" s="268"/>
      <c r="L272" s="28"/>
      <c r="M272" s="29"/>
      <c r="N272" s="29"/>
      <c r="O272" s="29"/>
      <c r="P272" s="30"/>
      <c r="Q272" s="30"/>
      <c r="R272" s="30"/>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row>
    <row r="273" spans="1:46" ht="15" customHeight="1" x14ac:dyDescent="0.25">
      <c r="A273" s="32"/>
      <c r="B273" s="33"/>
      <c r="C273" s="33"/>
      <c r="D273" s="33"/>
      <c r="E273" s="33"/>
      <c r="F273" s="33"/>
      <c r="G273" s="34"/>
      <c r="H273" s="33"/>
      <c r="I273" s="33"/>
      <c r="J273" s="33"/>
      <c r="K273" s="33"/>
      <c r="L273" s="33"/>
      <c r="M273" s="33"/>
      <c r="N273" s="33"/>
      <c r="O273" s="33"/>
      <c r="P273" s="35"/>
      <c r="Q273" s="35"/>
      <c r="R273" s="35"/>
      <c r="S273" s="36"/>
      <c r="T273" s="36"/>
      <c r="U273" s="36"/>
      <c r="V273" s="36"/>
      <c r="W273" s="36"/>
      <c r="X273" s="36"/>
      <c r="Y273" s="36"/>
      <c r="Z273" s="36"/>
      <c r="AA273" s="36"/>
      <c r="AB273" s="36"/>
      <c r="AC273" s="36"/>
      <c r="AD273" s="36"/>
      <c r="AE273" s="36"/>
      <c r="AF273" s="36"/>
      <c r="AG273" s="36"/>
      <c r="AH273" s="36"/>
      <c r="AI273" s="36"/>
      <c r="AJ273" s="36"/>
      <c r="AK273" s="36"/>
      <c r="AL273" s="36"/>
      <c r="AM273" s="36"/>
      <c r="AN273" s="36"/>
      <c r="AO273" s="36"/>
      <c r="AP273" s="36"/>
      <c r="AQ273" s="36"/>
      <c r="AR273" s="36"/>
      <c r="AS273" s="36"/>
      <c r="AT273" s="36"/>
    </row>
    <row r="274" spans="1:46" ht="15" customHeight="1" x14ac:dyDescent="0.25">
      <c r="A274" s="37"/>
      <c r="B274" s="38"/>
      <c r="C274" s="38"/>
      <c r="D274" s="38"/>
      <c r="E274" s="38"/>
      <c r="F274" s="38"/>
      <c r="G274" s="39"/>
      <c r="H274" s="38"/>
      <c r="I274" s="38"/>
      <c r="J274" s="40"/>
      <c r="K274" s="10"/>
      <c r="L274" s="10"/>
      <c r="M274" s="10"/>
      <c r="N274" s="10"/>
      <c r="O274" s="10"/>
      <c r="P274" s="6"/>
      <c r="Q274" s="6"/>
      <c r="R274" s="6"/>
    </row>
    <row r="275" spans="1:46" ht="15" customHeight="1" x14ac:dyDescent="0.25">
      <c r="A275" s="7" t="s">
        <v>28</v>
      </c>
      <c r="B275" s="139"/>
      <c r="C275" s="42"/>
      <c r="D275" s="42"/>
      <c r="E275" s="42"/>
      <c r="F275" s="42"/>
      <c r="G275" s="43"/>
      <c r="H275" s="42"/>
      <c r="I275" s="42"/>
      <c r="J275" s="9"/>
      <c r="K275" s="10"/>
      <c r="L275" s="10"/>
      <c r="M275" s="10"/>
      <c r="N275" s="10"/>
      <c r="O275" s="10"/>
      <c r="P275" s="6"/>
      <c r="Q275" s="6"/>
      <c r="R275" s="6"/>
    </row>
    <row r="276" spans="1:46" ht="14.25" customHeight="1" x14ac:dyDescent="0.25">
      <c r="A276" s="7" t="s">
        <v>30</v>
      </c>
      <c r="B276" s="139"/>
      <c r="C276" s="45"/>
      <c r="D276" s="45"/>
      <c r="E276" s="45"/>
      <c r="F276" s="46"/>
      <c r="G276" s="45"/>
      <c r="H276" s="46"/>
      <c r="I276" s="45"/>
      <c r="J276" s="47"/>
      <c r="K276" s="48"/>
    </row>
    <row r="277" spans="1:46" ht="14.25" customHeight="1" x14ac:dyDescent="0.25">
      <c r="A277" s="7"/>
      <c r="B277" s="46"/>
      <c r="C277" s="46"/>
      <c r="D277" s="45"/>
      <c r="E277" s="46"/>
      <c r="F277" s="46"/>
      <c r="G277" s="46"/>
      <c r="H277" s="46"/>
      <c r="I277" s="46"/>
      <c r="J277" s="49"/>
      <c r="K277" s="50"/>
    </row>
    <row r="278" spans="1:46" ht="36" customHeight="1" x14ac:dyDescent="0.25">
      <c r="A278" s="51" t="s">
        <v>32</v>
      </c>
      <c r="B278" s="329" t="s">
        <v>121</v>
      </c>
      <c r="C278" s="251"/>
      <c r="D278" s="251"/>
      <c r="E278" s="251"/>
      <c r="F278" s="251"/>
      <c r="G278" s="251"/>
      <c r="H278" s="251"/>
      <c r="I278" s="257"/>
      <c r="J278" s="52"/>
      <c r="L278" s="271" t="s">
        <v>33</v>
      </c>
      <c r="M278" s="272"/>
    </row>
    <row r="279" spans="1:46" ht="15.75" customHeight="1" x14ac:dyDescent="0.25">
      <c r="A279" s="53" t="s">
        <v>34</v>
      </c>
      <c r="B279" s="273" t="s">
        <v>936</v>
      </c>
      <c r="C279" s="274"/>
      <c r="D279" s="274"/>
      <c r="E279" s="274"/>
      <c r="F279" s="274"/>
      <c r="G279" s="274"/>
      <c r="H279" s="274"/>
      <c r="I279" s="274"/>
      <c r="J279" s="52"/>
      <c r="L279" s="54" t="s">
        <v>25</v>
      </c>
      <c r="M279" s="55" t="s">
        <v>26</v>
      </c>
    </row>
    <row r="280" spans="1:46" x14ac:dyDescent="0.25">
      <c r="A280" s="53" t="s">
        <v>35</v>
      </c>
      <c r="B280" s="275" t="s">
        <v>381</v>
      </c>
      <c r="C280" s="266"/>
      <c r="D280" s="266"/>
      <c r="E280" s="266"/>
      <c r="F280" s="266"/>
      <c r="G280" s="266"/>
      <c r="H280" s="266"/>
      <c r="I280" s="266"/>
      <c r="J280" s="52"/>
      <c r="L280" s="56">
        <f>$L$10</f>
        <v>0</v>
      </c>
      <c r="M280" s="57">
        <f t="array" ref="M280">NPV(L280,Q307:AT307)</f>
        <v>5878000</v>
      </c>
      <c r="O280" s="58"/>
    </row>
    <row r="281" spans="1:46" ht="17.25" customHeight="1" x14ac:dyDescent="0.25">
      <c r="A281" s="53" t="s">
        <v>36</v>
      </c>
      <c r="B281" s="278" t="s">
        <v>937</v>
      </c>
      <c r="C281" s="268"/>
      <c r="D281" s="268"/>
      <c r="E281" s="268"/>
      <c r="F281" s="268"/>
      <c r="G281" s="268"/>
      <c r="H281" s="268"/>
      <c r="I281" s="268"/>
      <c r="J281" s="52"/>
      <c r="L281" s="56">
        <f>$L$11</f>
        <v>0.03</v>
      </c>
      <c r="M281" s="57">
        <f t="array" ref="M281">NPV(L281,Q307:AT307)</f>
        <v>5014053.2274568323</v>
      </c>
    </row>
    <row r="282" spans="1:46" ht="14.25" customHeight="1" x14ac:dyDescent="0.25">
      <c r="A282" s="59"/>
      <c r="B282" s="60"/>
      <c r="C282" s="60"/>
      <c r="D282" s="60"/>
      <c r="E282" s="60"/>
      <c r="F282" s="61"/>
      <c r="G282" s="62"/>
      <c r="H282" s="63"/>
      <c r="I282" s="63"/>
      <c r="J282" s="64"/>
      <c r="L282" s="65">
        <f>$L$12</f>
        <v>7.0000000000000007E-2</v>
      </c>
      <c r="M282" s="66">
        <f t="array" ref="M282">NPV(L282,Q307:AT307)</f>
        <v>4128461.2297601821</v>
      </c>
    </row>
    <row r="283" spans="1:46" ht="14.25" customHeight="1" x14ac:dyDescent="0.25">
      <c r="A283" s="67"/>
      <c r="B283" s="48"/>
      <c r="C283" s="48"/>
      <c r="D283" s="48"/>
      <c r="E283" s="48"/>
      <c r="F283" s="50"/>
      <c r="G283" s="68"/>
    </row>
    <row r="284" spans="1:46" ht="14.25" customHeight="1" x14ac:dyDescent="0.25">
      <c r="A284" s="67"/>
      <c r="B284" s="48"/>
      <c r="C284" s="48"/>
      <c r="D284" s="48"/>
      <c r="E284" s="48"/>
      <c r="F284" s="50"/>
      <c r="G284" s="68"/>
      <c r="H284" s="69"/>
      <c r="I284" s="70"/>
      <c r="J284" s="71"/>
      <c r="K284" s="71"/>
    </row>
    <row r="285" spans="1:46" ht="15.75" customHeight="1" x14ac:dyDescent="0.25">
      <c r="A285" s="72" t="s">
        <v>37</v>
      </c>
      <c r="B285" s="73">
        <v>0.95</v>
      </c>
      <c r="C285" s="74" t="s">
        <v>195</v>
      </c>
      <c r="D285" s="74"/>
      <c r="E285" s="74"/>
      <c r="F285" s="75"/>
      <c r="H285" s="69"/>
      <c r="I285" s="70"/>
      <c r="J285" s="71"/>
      <c r="K285" s="71"/>
    </row>
    <row r="286" spans="1:46" ht="15" customHeight="1" x14ac:dyDescent="0.25">
      <c r="A286" s="76" t="s">
        <v>39</v>
      </c>
      <c r="B286" s="77">
        <v>0.95</v>
      </c>
      <c r="C286" s="44" t="s">
        <v>196</v>
      </c>
      <c r="D286" s="44"/>
      <c r="E286" s="44"/>
      <c r="F286" s="78"/>
      <c r="H286" s="69"/>
      <c r="I286" s="79"/>
      <c r="J286" s="58"/>
      <c r="K286" s="58"/>
      <c r="L286" s="80"/>
      <c r="M286" s="80"/>
      <c r="N286" s="80"/>
      <c r="O286" s="80"/>
    </row>
    <row r="287" spans="1:46" ht="14.25" customHeight="1" x14ac:dyDescent="0.25">
      <c r="A287" s="81" t="s">
        <v>41</v>
      </c>
      <c r="B287" s="82">
        <f>B285*B286</f>
        <v>0.90249999999999997</v>
      </c>
      <c r="C287" s="83"/>
      <c r="D287" s="84"/>
      <c r="E287" s="84"/>
      <c r="F287" s="64"/>
      <c r="H287" s="69"/>
      <c r="I287" s="85"/>
      <c r="J287" s="86"/>
      <c r="K287" s="86"/>
    </row>
    <row r="288" spans="1:46" ht="14.25" customHeight="1" x14ac:dyDescent="0.25">
      <c r="H288" s="69"/>
      <c r="I288" s="85"/>
      <c r="J288" s="86"/>
      <c r="K288" s="86"/>
      <c r="L288" s="87"/>
      <c r="P288" s="88" t="s">
        <v>42</v>
      </c>
    </row>
    <row r="289" spans="1:46" ht="14.25" customHeight="1" x14ac:dyDescent="0.25">
      <c r="C289" s="33"/>
      <c r="D289" s="89"/>
      <c r="E289" s="89"/>
      <c r="L289" s="87"/>
      <c r="P289" s="88"/>
      <c r="Q289" s="267" t="s">
        <v>43</v>
      </c>
      <c r="R289" s="268"/>
      <c r="S289" s="268"/>
      <c r="T289" s="268"/>
      <c r="U289" s="268"/>
      <c r="V289" s="268"/>
      <c r="W289" s="268"/>
      <c r="X289" s="268"/>
      <c r="Y289" s="268"/>
      <c r="Z289" s="268"/>
      <c r="AA289" s="268"/>
      <c r="AB289" s="268"/>
      <c r="AC289" s="268"/>
      <c r="AD289" s="268"/>
      <c r="AE289" s="268"/>
      <c r="AF289" s="268"/>
      <c r="AG289" s="268"/>
      <c r="AH289" s="268"/>
      <c r="AI289" s="268"/>
      <c r="AJ289" s="268"/>
      <c r="AK289" s="268"/>
      <c r="AL289" s="268"/>
      <c r="AM289" s="268"/>
      <c r="AN289" s="268"/>
      <c r="AO289" s="268"/>
      <c r="AP289" s="268"/>
      <c r="AQ289" s="268"/>
      <c r="AR289" s="268"/>
      <c r="AS289" s="268"/>
      <c r="AT289" s="268"/>
    </row>
    <row r="290" spans="1:46" ht="14.25" customHeight="1" x14ac:dyDescent="0.25">
      <c r="A290" s="90" t="s">
        <v>44</v>
      </c>
      <c r="B290" s="91" t="s">
        <v>45</v>
      </c>
      <c r="C290" s="91" t="s">
        <v>16</v>
      </c>
      <c r="D290" s="92" t="s">
        <v>17</v>
      </c>
      <c r="E290" s="92" t="s">
        <v>46</v>
      </c>
      <c r="F290" s="91" t="s">
        <v>47</v>
      </c>
      <c r="G290" s="91" t="s">
        <v>48</v>
      </c>
      <c r="H290" s="93" t="s">
        <v>18</v>
      </c>
      <c r="I290" s="92" t="s">
        <v>19</v>
      </c>
      <c r="J290" s="92" t="s">
        <v>49</v>
      </c>
      <c r="K290" s="92" t="s">
        <v>50</v>
      </c>
      <c r="L290" s="259" t="s">
        <v>20</v>
      </c>
      <c r="M290" s="260"/>
      <c r="N290" s="261"/>
      <c r="Q290" s="94">
        <v>1</v>
      </c>
      <c r="R290" s="94">
        <v>2</v>
      </c>
      <c r="S290" s="94">
        <v>3</v>
      </c>
      <c r="T290" s="94">
        <v>4</v>
      </c>
      <c r="U290" s="94">
        <v>5</v>
      </c>
      <c r="V290" s="94">
        <v>6</v>
      </c>
      <c r="W290" s="94">
        <v>7</v>
      </c>
      <c r="X290" s="94">
        <v>8</v>
      </c>
      <c r="Y290" s="94">
        <v>9</v>
      </c>
      <c r="Z290" s="94">
        <v>10</v>
      </c>
      <c r="AA290" s="94">
        <v>11</v>
      </c>
      <c r="AB290" s="94">
        <v>12</v>
      </c>
      <c r="AC290" s="94">
        <v>13</v>
      </c>
      <c r="AD290" s="94">
        <v>14</v>
      </c>
      <c r="AE290" s="94">
        <v>15</v>
      </c>
      <c r="AF290" s="94">
        <v>16</v>
      </c>
      <c r="AG290" s="94">
        <v>17</v>
      </c>
      <c r="AH290" s="94">
        <v>18</v>
      </c>
      <c r="AI290" s="94">
        <v>19</v>
      </c>
      <c r="AJ290" s="94">
        <v>20</v>
      </c>
      <c r="AK290" s="94">
        <v>21</v>
      </c>
      <c r="AL290" s="94">
        <v>22</v>
      </c>
      <c r="AM290" s="94">
        <v>23</v>
      </c>
      <c r="AN290" s="94">
        <v>24</v>
      </c>
      <c r="AO290" s="94">
        <v>25</v>
      </c>
      <c r="AP290" s="94">
        <v>26</v>
      </c>
      <c r="AQ290" s="94">
        <v>27</v>
      </c>
      <c r="AR290" s="94">
        <v>28</v>
      </c>
      <c r="AS290" s="94">
        <v>29</v>
      </c>
      <c r="AT290" s="94">
        <v>30</v>
      </c>
    </row>
    <row r="291" spans="1:46" x14ac:dyDescent="0.25">
      <c r="A291" s="145" t="s">
        <v>0</v>
      </c>
      <c r="B291" s="146" t="s">
        <v>938</v>
      </c>
      <c r="C291" s="170" t="s">
        <v>141</v>
      </c>
      <c r="D291" s="148">
        <v>1.5</v>
      </c>
      <c r="E291" s="149">
        <v>65000</v>
      </c>
      <c r="F291" s="150"/>
      <c r="G291" s="150"/>
      <c r="H291" s="111">
        <v>117000</v>
      </c>
      <c r="I291" s="151">
        <v>1</v>
      </c>
      <c r="J291" s="151">
        <v>10</v>
      </c>
      <c r="K291" s="151">
        <v>1</v>
      </c>
      <c r="L291" s="262" t="s">
        <v>939</v>
      </c>
      <c r="M291" s="263"/>
      <c r="N291" s="264"/>
      <c r="P291" s="248" t="s">
        <v>51</v>
      </c>
      <c r="Q291" s="103">
        <f t="shared" ref="Q291:AT291" si="133">IF(Q$32&lt;$I291,0,IF(Q$32=$I291,$H291,IF(Q$32&gt;((($J291-1)*$K291)+$I291),0,IF(ROUND((Q$32-$I291)/$K291,0)=ROUND((Q$32-$I291)/$K291,1),$H291,0))))</f>
        <v>117000</v>
      </c>
      <c r="R291" s="103">
        <f t="shared" si="133"/>
        <v>117000</v>
      </c>
      <c r="S291" s="103">
        <f t="shared" si="133"/>
        <v>117000</v>
      </c>
      <c r="T291" s="103">
        <f t="shared" si="133"/>
        <v>117000</v>
      </c>
      <c r="U291" s="103">
        <f t="shared" si="133"/>
        <v>117000</v>
      </c>
      <c r="V291" s="103">
        <f t="shared" si="133"/>
        <v>117000</v>
      </c>
      <c r="W291" s="103">
        <f t="shared" si="133"/>
        <v>117000</v>
      </c>
      <c r="X291" s="103">
        <f t="shared" si="133"/>
        <v>117000</v>
      </c>
      <c r="Y291" s="103">
        <f t="shared" si="133"/>
        <v>117000</v>
      </c>
      <c r="Z291" s="103">
        <f t="shared" si="133"/>
        <v>117000</v>
      </c>
      <c r="AA291" s="104">
        <f t="shared" si="133"/>
        <v>0</v>
      </c>
      <c r="AB291" s="104">
        <f t="shared" si="133"/>
        <v>0</v>
      </c>
      <c r="AC291" s="104">
        <f t="shared" si="133"/>
        <v>0</v>
      </c>
      <c r="AD291" s="104">
        <f t="shared" si="133"/>
        <v>0</v>
      </c>
      <c r="AE291" s="104">
        <f t="shared" si="133"/>
        <v>0</v>
      </c>
      <c r="AF291" s="104">
        <f t="shared" si="133"/>
        <v>0</v>
      </c>
      <c r="AG291" s="104">
        <f t="shared" si="133"/>
        <v>0</v>
      </c>
      <c r="AH291" s="104">
        <f t="shared" si="133"/>
        <v>0</v>
      </c>
      <c r="AI291" s="104">
        <f t="shared" si="133"/>
        <v>0</v>
      </c>
      <c r="AJ291" s="104">
        <f t="shared" si="133"/>
        <v>0</v>
      </c>
      <c r="AK291" s="104">
        <f t="shared" si="133"/>
        <v>0</v>
      </c>
      <c r="AL291" s="104">
        <f t="shared" si="133"/>
        <v>0</v>
      </c>
      <c r="AM291" s="104">
        <f t="shared" si="133"/>
        <v>0</v>
      </c>
      <c r="AN291" s="104">
        <f t="shared" si="133"/>
        <v>0</v>
      </c>
      <c r="AO291" s="104">
        <f t="shared" si="133"/>
        <v>0</v>
      </c>
      <c r="AP291" s="104">
        <f t="shared" si="133"/>
        <v>0</v>
      </c>
      <c r="AQ291" s="104">
        <f t="shared" si="133"/>
        <v>0</v>
      </c>
      <c r="AR291" s="104">
        <f t="shared" si="133"/>
        <v>0</v>
      </c>
      <c r="AS291" s="104">
        <f t="shared" si="133"/>
        <v>0</v>
      </c>
      <c r="AT291" s="104">
        <f t="shared" si="133"/>
        <v>0</v>
      </c>
    </row>
    <row r="292" spans="1:46" x14ac:dyDescent="0.25">
      <c r="A292" s="145" t="s">
        <v>585</v>
      </c>
      <c r="B292" s="146" t="s">
        <v>940</v>
      </c>
      <c r="C292" s="170" t="s">
        <v>176</v>
      </c>
      <c r="D292" s="148">
        <v>3</v>
      </c>
      <c r="E292" s="149">
        <v>150000</v>
      </c>
      <c r="F292" s="152"/>
      <c r="G292" s="152"/>
      <c r="H292" s="111">
        <v>450000</v>
      </c>
      <c r="I292" s="151">
        <v>1</v>
      </c>
      <c r="J292" s="151">
        <v>10</v>
      </c>
      <c r="K292" s="151">
        <v>1</v>
      </c>
      <c r="L292" s="256" t="s">
        <v>941</v>
      </c>
      <c r="M292" s="251"/>
      <c r="N292" s="257"/>
      <c r="P292" s="249"/>
      <c r="Q292" s="103">
        <f t="shared" ref="Q292:AT292" si="134">IF(Q$32&lt;$I292,0,IF(Q$32=$I292,$H292,IF(Q$32&gt;((($J292-1)*$K292)+$I292),0,IF(ROUND((Q$32-$I292)/$K292,0)=ROUND((Q$32-$I292)/$K292,1),$H292,0))))</f>
        <v>450000</v>
      </c>
      <c r="R292" s="103">
        <f t="shared" si="134"/>
        <v>450000</v>
      </c>
      <c r="S292" s="103">
        <f t="shared" si="134"/>
        <v>450000</v>
      </c>
      <c r="T292" s="103">
        <f t="shared" si="134"/>
        <v>450000</v>
      </c>
      <c r="U292" s="103">
        <f t="shared" si="134"/>
        <v>450000</v>
      </c>
      <c r="V292" s="103">
        <f t="shared" si="134"/>
        <v>450000</v>
      </c>
      <c r="W292" s="103">
        <f t="shared" si="134"/>
        <v>450000</v>
      </c>
      <c r="X292" s="103">
        <f t="shared" si="134"/>
        <v>450000</v>
      </c>
      <c r="Y292" s="103">
        <f t="shared" si="134"/>
        <v>450000</v>
      </c>
      <c r="Z292" s="103">
        <f t="shared" si="134"/>
        <v>450000</v>
      </c>
      <c r="AA292" s="104">
        <f t="shared" si="134"/>
        <v>0</v>
      </c>
      <c r="AB292" s="104">
        <f t="shared" si="134"/>
        <v>0</v>
      </c>
      <c r="AC292" s="104">
        <f t="shared" si="134"/>
        <v>0</v>
      </c>
      <c r="AD292" s="104">
        <f t="shared" si="134"/>
        <v>0</v>
      </c>
      <c r="AE292" s="104">
        <f t="shared" si="134"/>
        <v>0</v>
      </c>
      <c r="AF292" s="104">
        <f t="shared" si="134"/>
        <v>0</v>
      </c>
      <c r="AG292" s="104">
        <f t="shared" si="134"/>
        <v>0</v>
      </c>
      <c r="AH292" s="104">
        <f t="shared" si="134"/>
        <v>0</v>
      </c>
      <c r="AI292" s="104">
        <f t="shared" si="134"/>
        <v>0</v>
      </c>
      <c r="AJ292" s="104">
        <f t="shared" si="134"/>
        <v>0</v>
      </c>
      <c r="AK292" s="104">
        <f t="shared" si="134"/>
        <v>0</v>
      </c>
      <c r="AL292" s="104">
        <f t="shared" si="134"/>
        <v>0</v>
      </c>
      <c r="AM292" s="104">
        <f t="shared" si="134"/>
        <v>0</v>
      </c>
      <c r="AN292" s="104">
        <f t="shared" si="134"/>
        <v>0</v>
      </c>
      <c r="AO292" s="104">
        <f t="shared" si="134"/>
        <v>0</v>
      </c>
      <c r="AP292" s="104">
        <f t="shared" si="134"/>
        <v>0</v>
      </c>
      <c r="AQ292" s="104">
        <f t="shared" si="134"/>
        <v>0</v>
      </c>
      <c r="AR292" s="104">
        <f t="shared" si="134"/>
        <v>0</v>
      </c>
      <c r="AS292" s="104">
        <f t="shared" si="134"/>
        <v>0</v>
      </c>
      <c r="AT292" s="104">
        <f t="shared" si="134"/>
        <v>0</v>
      </c>
    </row>
    <row r="293" spans="1:46" x14ac:dyDescent="0.25">
      <c r="A293" s="145" t="s">
        <v>854</v>
      </c>
      <c r="B293" s="146" t="s">
        <v>900</v>
      </c>
      <c r="C293" s="170" t="s">
        <v>176</v>
      </c>
      <c r="D293" s="148">
        <v>5000</v>
      </c>
      <c r="E293" s="149">
        <v>0.56000000000000005</v>
      </c>
      <c r="F293" s="150"/>
      <c r="G293" s="150"/>
      <c r="H293" s="153">
        <v>2800.0000000000005</v>
      </c>
      <c r="I293" s="151">
        <v>1</v>
      </c>
      <c r="J293" s="151">
        <v>10</v>
      </c>
      <c r="K293" s="151">
        <v>1</v>
      </c>
      <c r="L293" s="256" t="s">
        <v>942</v>
      </c>
      <c r="M293" s="251"/>
      <c r="N293" s="257"/>
      <c r="P293" s="249"/>
      <c r="Q293" s="103">
        <f t="shared" ref="Q293:AT293" si="135">IF(Q$32&lt;$I293,0,IF(Q$32=$I293,$H293,IF(Q$32&gt;((($J293-1)*$K293)+$I293),0,IF(ROUND((Q$32-$I293)/$K293,0)=ROUND((Q$32-$I293)/$K293,1),$H293,0))))</f>
        <v>2800.0000000000005</v>
      </c>
      <c r="R293" s="103">
        <f t="shared" si="135"/>
        <v>2800.0000000000005</v>
      </c>
      <c r="S293" s="103">
        <f t="shared" si="135"/>
        <v>2800.0000000000005</v>
      </c>
      <c r="T293" s="103">
        <f t="shared" si="135"/>
        <v>2800.0000000000005</v>
      </c>
      <c r="U293" s="103">
        <f t="shared" si="135"/>
        <v>2800.0000000000005</v>
      </c>
      <c r="V293" s="103">
        <f t="shared" si="135"/>
        <v>2800.0000000000005</v>
      </c>
      <c r="W293" s="103">
        <f t="shared" si="135"/>
        <v>2800.0000000000005</v>
      </c>
      <c r="X293" s="103">
        <f t="shared" si="135"/>
        <v>2800.0000000000005</v>
      </c>
      <c r="Y293" s="103">
        <f t="shared" si="135"/>
        <v>2800.0000000000005</v>
      </c>
      <c r="Z293" s="103">
        <f t="shared" si="135"/>
        <v>2800.0000000000005</v>
      </c>
      <c r="AA293" s="104">
        <f t="shared" si="135"/>
        <v>0</v>
      </c>
      <c r="AB293" s="104">
        <f t="shared" si="135"/>
        <v>0</v>
      </c>
      <c r="AC293" s="104">
        <f t="shared" si="135"/>
        <v>0</v>
      </c>
      <c r="AD293" s="104">
        <f t="shared" si="135"/>
        <v>0</v>
      </c>
      <c r="AE293" s="104">
        <f t="shared" si="135"/>
        <v>0</v>
      </c>
      <c r="AF293" s="104">
        <f t="shared" si="135"/>
        <v>0</v>
      </c>
      <c r="AG293" s="104">
        <f t="shared" si="135"/>
        <v>0</v>
      </c>
      <c r="AH293" s="104">
        <f t="shared" si="135"/>
        <v>0</v>
      </c>
      <c r="AI293" s="104">
        <f t="shared" si="135"/>
        <v>0</v>
      </c>
      <c r="AJ293" s="104">
        <f t="shared" si="135"/>
        <v>0</v>
      </c>
      <c r="AK293" s="104">
        <f t="shared" si="135"/>
        <v>0</v>
      </c>
      <c r="AL293" s="104">
        <f t="shared" si="135"/>
        <v>0</v>
      </c>
      <c r="AM293" s="104">
        <f t="shared" si="135"/>
        <v>0</v>
      </c>
      <c r="AN293" s="104">
        <f t="shared" si="135"/>
        <v>0</v>
      </c>
      <c r="AO293" s="104">
        <f t="shared" si="135"/>
        <v>0</v>
      </c>
      <c r="AP293" s="104">
        <f t="shared" si="135"/>
        <v>0</v>
      </c>
      <c r="AQ293" s="104">
        <f t="shared" si="135"/>
        <v>0</v>
      </c>
      <c r="AR293" s="104">
        <f t="shared" si="135"/>
        <v>0</v>
      </c>
      <c r="AS293" s="104">
        <f t="shared" si="135"/>
        <v>0</v>
      </c>
      <c r="AT293" s="104">
        <f t="shared" si="135"/>
        <v>0</v>
      </c>
    </row>
    <row r="294" spans="1:46" ht="30" customHeight="1" x14ac:dyDescent="0.25">
      <c r="A294" s="145" t="s">
        <v>0</v>
      </c>
      <c r="B294" s="146" t="s">
        <v>870</v>
      </c>
      <c r="C294" s="147" t="s">
        <v>141</v>
      </c>
      <c r="D294" s="154">
        <v>0.2</v>
      </c>
      <c r="E294" s="155">
        <v>75000</v>
      </c>
      <c r="F294" s="150"/>
      <c r="G294" s="150"/>
      <c r="H294" s="153">
        <v>18000</v>
      </c>
      <c r="I294" s="151">
        <v>1</v>
      </c>
      <c r="J294" s="151">
        <v>10</v>
      </c>
      <c r="K294" s="151">
        <v>1</v>
      </c>
      <c r="L294" s="256" t="s">
        <v>943</v>
      </c>
      <c r="M294" s="251"/>
      <c r="N294" s="257"/>
      <c r="P294" s="249"/>
      <c r="Q294" s="103">
        <f t="shared" ref="Q294:AT294" si="136">IF(Q$32&lt;$I294,0,IF(Q$32=$I294,$H294,IF(Q$32&gt;((($J294-1)*$K294)+$I294),0,IF(ROUND((Q$32-$I294)/$K294,0)=ROUND((Q$32-$I294)/$K294,1),$H294,0))))</f>
        <v>18000</v>
      </c>
      <c r="R294" s="103">
        <f t="shared" si="136"/>
        <v>18000</v>
      </c>
      <c r="S294" s="103">
        <f t="shared" si="136"/>
        <v>18000</v>
      </c>
      <c r="T294" s="103">
        <f t="shared" si="136"/>
        <v>18000</v>
      </c>
      <c r="U294" s="103">
        <f t="shared" si="136"/>
        <v>18000</v>
      </c>
      <c r="V294" s="103">
        <f t="shared" si="136"/>
        <v>18000</v>
      </c>
      <c r="W294" s="103">
        <f t="shared" si="136"/>
        <v>18000</v>
      </c>
      <c r="X294" s="103">
        <f t="shared" si="136"/>
        <v>18000</v>
      </c>
      <c r="Y294" s="103">
        <f t="shared" si="136"/>
        <v>18000</v>
      </c>
      <c r="Z294" s="103">
        <f t="shared" si="136"/>
        <v>18000</v>
      </c>
      <c r="AA294" s="104">
        <f t="shared" si="136"/>
        <v>0</v>
      </c>
      <c r="AB294" s="104">
        <f t="shared" si="136"/>
        <v>0</v>
      </c>
      <c r="AC294" s="104">
        <f t="shared" si="136"/>
        <v>0</v>
      </c>
      <c r="AD294" s="104">
        <f t="shared" si="136"/>
        <v>0</v>
      </c>
      <c r="AE294" s="104">
        <f t="shared" si="136"/>
        <v>0</v>
      </c>
      <c r="AF294" s="104">
        <f t="shared" si="136"/>
        <v>0</v>
      </c>
      <c r="AG294" s="104">
        <f t="shared" si="136"/>
        <v>0</v>
      </c>
      <c r="AH294" s="104">
        <f t="shared" si="136"/>
        <v>0</v>
      </c>
      <c r="AI294" s="104">
        <f t="shared" si="136"/>
        <v>0</v>
      </c>
      <c r="AJ294" s="104">
        <f t="shared" si="136"/>
        <v>0</v>
      </c>
      <c r="AK294" s="104">
        <f t="shared" si="136"/>
        <v>0</v>
      </c>
      <c r="AL294" s="104">
        <f t="shared" si="136"/>
        <v>0</v>
      </c>
      <c r="AM294" s="104">
        <f t="shared" si="136"/>
        <v>0</v>
      </c>
      <c r="AN294" s="104">
        <f t="shared" si="136"/>
        <v>0</v>
      </c>
      <c r="AO294" s="104">
        <f t="shared" si="136"/>
        <v>0</v>
      </c>
      <c r="AP294" s="104">
        <f t="shared" si="136"/>
        <v>0</v>
      </c>
      <c r="AQ294" s="104">
        <f t="shared" si="136"/>
        <v>0</v>
      </c>
      <c r="AR294" s="104">
        <f t="shared" si="136"/>
        <v>0</v>
      </c>
      <c r="AS294" s="104">
        <f t="shared" si="136"/>
        <v>0</v>
      </c>
      <c r="AT294" s="104">
        <f t="shared" si="136"/>
        <v>0</v>
      </c>
    </row>
    <row r="295" spans="1:46" ht="30" hidden="1" customHeight="1" x14ac:dyDescent="0.25">
      <c r="A295" s="145"/>
      <c r="B295" s="146"/>
      <c r="C295" s="170"/>
      <c r="D295" s="148"/>
      <c r="E295" s="149"/>
      <c r="F295" s="150"/>
      <c r="G295" s="150"/>
      <c r="H295" s="153"/>
      <c r="I295" s="151"/>
      <c r="J295" s="151"/>
      <c r="K295" s="151"/>
      <c r="L295" s="250"/>
      <c r="M295" s="251"/>
      <c r="N295" s="257"/>
      <c r="P295" s="249"/>
      <c r="Q295" s="103">
        <f t="shared" ref="Q295:AT295" si="137">IF(Q$32&lt;$I295,0,IF(Q$32=$I295,$H295,IF(Q$32&gt;((($J295-1)*$K295)+$I295),0,IF(ROUND((Q$32-$I295)/$K295,0)=ROUND((Q$32-$I295)/$K295,1),$H295,0))))</f>
        <v>0</v>
      </c>
      <c r="R295" s="103">
        <f t="shared" si="137"/>
        <v>0</v>
      </c>
      <c r="S295" s="103">
        <f t="shared" si="137"/>
        <v>0</v>
      </c>
      <c r="T295" s="103">
        <f t="shared" si="137"/>
        <v>0</v>
      </c>
      <c r="U295" s="103">
        <f t="shared" si="137"/>
        <v>0</v>
      </c>
      <c r="V295" s="103">
        <f t="shared" si="137"/>
        <v>0</v>
      </c>
      <c r="W295" s="103">
        <f t="shared" si="137"/>
        <v>0</v>
      </c>
      <c r="X295" s="103">
        <f t="shared" si="137"/>
        <v>0</v>
      </c>
      <c r="Y295" s="103">
        <f t="shared" si="137"/>
        <v>0</v>
      </c>
      <c r="Z295" s="103">
        <f t="shared" si="137"/>
        <v>0</v>
      </c>
      <c r="AA295" s="104">
        <f t="shared" si="137"/>
        <v>0</v>
      </c>
      <c r="AB295" s="104">
        <f t="shared" si="137"/>
        <v>0</v>
      </c>
      <c r="AC295" s="104">
        <f t="shared" si="137"/>
        <v>0</v>
      </c>
      <c r="AD295" s="104">
        <f t="shared" si="137"/>
        <v>0</v>
      </c>
      <c r="AE295" s="104">
        <f t="shared" si="137"/>
        <v>0</v>
      </c>
      <c r="AF295" s="104">
        <f t="shared" si="137"/>
        <v>0</v>
      </c>
      <c r="AG295" s="104">
        <f t="shared" si="137"/>
        <v>0</v>
      </c>
      <c r="AH295" s="104">
        <f t="shared" si="137"/>
        <v>0</v>
      </c>
      <c r="AI295" s="104">
        <f t="shared" si="137"/>
        <v>0</v>
      </c>
      <c r="AJ295" s="104">
        <f t="shared" si="137"/>
        <v>0</v>
      </c>
      <c r="AK295" s="104">
        <f t="shared" si="137"/>
        <v>0</v>
      </c>
      <c r="AL295" s="104">
        <f t="shared" si="137"/>
        <v>0</v>
      </c>
      <c r="AM295" s="104">
        <f t="shared" si="137"/>
        <v>0</v>
      </c>
      <c r="AN295" s="104">
        <f t="shared" si="137"/>
        <v>0</v>
      </c>
      <c r="AO295" s="104">
        <f t="shared" si="137"/>
        <v>0</v>
      </c>
      <c r="AP295" s="104">
        <f t="shared" si="137"/>
        <v>0</v>
      </c>
      <c r="AQ295" s="104">
        <f t="shared" si="137"/>
        <v>0</v>
      </c>
      <c r="AR295" s="104">
        <f t="shared" si="137"/>
        <v>0</v>
      </c>
      <c r="AS295" s="104">
        <f t="shared" si="137"/>
        <v>0</v>
      </c>
      <c r="AT295" s="104">
        <f t="shared" si="137"/>
        <v>0</v>
      </c>
    </row>
    <row r="296" spans="1:46" ht="30" hidden="1" customHeight="1" x14ac:dyDescent="0.25">
      <c r="A296" s="145"/>
      <c r="B296" s="146"/>
      <c r="C296" s="170"/>
      <c r="D296" s="148"/>
      <c r="E296" s="155"/>
      <c r="F296" s="150"/>
      <c r="G296" s="150"/>
      <c r="H296" s="153"/>
      <c r="I296" s="151"/>
      <c r="J296" s="151"/>
      <c r="K296" s="151"/>
      <c r="L296" s="326"/>
      <c r="M296" s="251"/>
      <c r="N296" s="257"/>
      <c r="P296" s="249"/>
      <c r="Q296" s="103">
        <f t="shared" ref="Q296:AT296" si="138">IF(Q$32&lt;$I296,0,IF(Q$32=$I296,$H296,IF(Q$32&gt;((($J296-1)*$K296)+$I296),0,IF(ROUND((Q$32-$I296)/$K296,0)=ROUND((Q$32-$I296)/$K296,1),$H296,0))))</f>
        <v>0</v>
      </c>
      <c r="R296" s="104">
        <f t="shared" si="138"/>
        <v>0</v>
      </c>
      <c r="S296" s="104">
        <f t="shared" si="138"/>
        <v>0</v>
      </c>
      <c r="T296" s="103">
        <f t="shared" si="138"/>
        <v>0</v>
      </c>
      <c r="U296" s="104">
        <f t="shared" si="138"/>
        <v>0</v>
      </c>
      <c r="V296" s="104">
        <f t="shared" si="138"/>
        <v>0</v>
      </c>
      <c r="W296" s="103">
        <f t="shared" si="138"/>
        <v>0</v>
      </c>
      <c r="X296" s="104">
        <f t="shared" si="138"/>
        <v>0</v>
      </c>
      <c r="Y296" s="104">
        <f t="shared" si="138"/>
        <v>0</v>
      </c>
      <c r="Z296" s="104">
        <f t="shared" si="138"/>
        <v>0</v>
      </c>
      <c r="AA296" s="104">
        <f t="shared" si="138"/>
        <v>0</v>
      </c>
      <c r="AB296" s="104">
        <f t="shared" si="138"/>
        <v>0</v>
      </c>
      <c r="AC296" s="104">
        <f t="shared" si="138"/>
        <v>0</v>
      </c>
      <c r="AD296" s="104">
        <f t="shared" si="138"/>
        <v>0</v>
      </c>
      <c r="AE296" s="104">
        <f t="shared" si="138"/>
        <v>0</v>
      </c>
      <c r="AF296" s="104">
        <f t="shared" si="138"/>
        <v>0</v>
      </c>
      <c r="AG296" s="104">
        <f t="shared" si="138"/>
        <v>0</v>
      </c>
      <c r="AH296" s="104">
        <f t="shared" si="138"/>
        <v>0</v>
      </c>
      <c r="AI296" s="104">
        <f t="shared" si="138"/>
        <v>0</v>
      </c>
      <c r="AJ296" s="104">
        <f t="shared" si="138"/>
        <v>0</v>
      </c>
      <c r="AK296" s="104">
        <f t="shared" si="138"/>
        <v>0</v>
      </c>
      <c r="AL296" s="104">
        <f t="shared" si="138"/>
        <v>0</v>
      </c>
      <c r="AM296" s="104">
        <f t="shared" si="138"/>
        <v>0</v>
      </c>
      <c r="AN296" s="104">
        <f t="shared" si="138"/>
        <v>0</v>
      </c>
      <c r="AO296" s="104">
        <f t="shared" si="138"/>
        <v>0</v>
      </c>
      <c r="AP296" s="104">
        <f t="shared" si="138"/>
        <v>0</v>
      </c>
      <c r="AQ296" s="104">
        <f t="shared" si="138"/>
        <v>0</v>
      </c>
      <c r="AR296" s="104">
        <f t="shared" si="138"/>
        <v>0</v>
      </c>
      <c r="AS296" s="104">
        <f t="shared" si="138"/>
        <v>0</v>
      </c>
      <c r="AT296" s="104">
        <f t="shared" si="138"/>
        <v>0</v>
      </c>
    </row>
    <row r="297" spans="1:46" ht="30" hidden="1" customHeight="1" x14ac:dyDescent="0.25">
      <c r="A297" s="145"/>
      <c r="B297" s="146"/>
      <c r="C297" s="170"/>
      <c r="D297" s="148"/>
      <c r="E297" s="148"/>
      <c r="F297" s="150"/>
      <c r="G297" s="150"/>
      <c r="H297" s="153"/>
      <c r="I297" s="151"/>
      <c r="J297" s="151"/>
      <c r="K297" s="151"/>
      <c r="L297" s="326"/>
      <c r="M297" s="251"/>
      <c r="N297" s="257"/>
      <c r="P297" s="249"/>
      <c r="Q297" s="103">
        <f t="shared" ref="Q297:AT297" si="139">IF(Q$32&lt;$I297,0,IF(Q$32=$I297,$H297,IF(Q$32&gt;((($J297-1)*$K297)+$I297),0,IF(ROUND((Q$32-$I297)/$K297,0)=ROUND((Q$32-$I297)/$K297,1),$H297,0))))</f>
        <v>0</v>
      </c>
      <c r="R297" s="104">
        <f t="shared" si="139"/>
        <v>0</v>
      </c>
      <c r="S297" s="104">
        <f t="shared" si="139"/>
        <v>0</v>
      </c>
      <c r="T297" s="104">
        <f t="shared" si="139"/>
        <v>0</v>
      </c>
      <c r="U297" s="104">
        <f t="shared" si="139"/>
        <v>0</v>
      </c>
      <c r="V297" s="104">
        <f t="shared" si="139"/>
        <v>0</v>
      </c>
      <c r="W297" s="104">
        <f t="shared" si="139"/>
        <v>0</v>
      </c>
      <c r="X297" s="104">
        <f t="shared" si="139"/>
        <v>0</v>
      </c>
      <c r="Y297" s="104">
        <f t="shared" si="139"/>
        <v>0</v>
      </c>
      <c r="Z297" s="104">
        <f t="shared" si="139"/>
        <v>0</v>
      </c>
      <c r="AA297" s="104">
        <f t="shared" si="139"/>
        <v>0</v>
      </c>
      <c r="AB297" s="104">
        <f t="shared" si="139"/>
        <v>0</v>
      </c>
      <c r="AC297" s="104">
        <f t="shared" si="139"/>
        <v>0</v>
      </c>
      <c r="AD297" s="104">
        <f t="shared" si="139"/>
        <v>0</v>
      </c>
      <c r="AE297" s="104">
        <f t="shared" si="139"/>
        <v>0</v>
      </c>
      <c r="AF297" s="104">
        <f t="shared" si="139"/>
        <v>0</v>
      </c>
      <c r="AG297" s="104">
        <f t="shared" si="139"/>
        <v>0</v>
      </c>
      <c r="AH297" s="104">
        <f t="shared" si="139"/>
        <v>0</v>
      </c>
      <c r="AI297" s="104">
        <f t="shared" si="139"/>
        <v>0</v>
      </c>
      <c r="AJ297" s="104">
        <f t="shared" si="139"/>
        <v>0</v>
      </c>
      <c r="AK297" s="104">
        <f t="shared" si="139"/>
        <v>0</v>
      </c>
      <c r="AL297" s="104">
        <f t="shared" si="139"/>
        <v>0</v>
      </c>
      <c r="AM297" s="104">
        <f t="shared" si="139"/>
        <v>0</v>
      </c>
      <c r="AN297" s="104">
        <f t="shared" si="139"/>
        <v>0</v>
      </c>
      <c r="AO297" s="104">
        <f t="shared" si="139"/>
        <v>0</v>
      </c>
      <c r="AP297" s="104">
        <f t="shared" si="139"/>
        <v>0</v>
      </c>
      <c r="AQ297" s="104">
        <f t="shared" si="139"/>
        <v>0</v>
      </c>
      <c r="AR297" s="104">
        <f t="shared" si="139"/>
        <v>0</v>
      </c>
      <c r="AS297" s="104">
        <f t="shared" si="139"/>
        <v>0</v>
      </c>
      <c r="AT297" s="104">
        <f t="shared" si="139"/>
        <v>0</v>
      </c>
    </row>
    <row r="298" spans="1:46" ht="30" hidden="1" customHeight="1" x14ac:dyDescent="0.25">
      <c r="A298" s="115"/>
      <c r="B298" s="106"/>
      <c r="C298" s="107"/>
      <c r="D298" s="108"/>
      <c r="E298" s="108"/>
      <c r="F298" s="113"/>
      <c r="G298" s="113"/>
      <c r="H298" s="111">
        <f t="shared" ref="H298:H306" si="140">D298*E298</f>
        <v>0</v>
      </c>
      <c r="I298" s="112"/>
      <c r="J298" s="112"/>
      <c r="K298" s="112"/>
      <c r="L298" s="250"/>
      <c r="M298" s="251"/>
      <c r="N298" s="252"/>
      <c r="P298" s="249"/>
      <c r="Q298" s="104">
        <f t="shared" ref="Q298:AT298" si="141">IF(Q$32&lt;$I298,0,IF(Q$32=$I298,$H298,IF(Q$32&gt;((($J298-1)*$K298)+$I298),0,IF(ROUND((Q$32-$I298)/$K298,0)=ROUND((Q$32-$I298)/$K298,1),$H298,0))))</f>
        <v>0</v>
      </c>
      <c r="R298" s="104">
        <f t="shared" si="141"/>
        <v>0</v>
      </c>
      <c r="S298" s="104">
        <f t="shared" si="141"/>
        <v>0</v>
      </c>
      <c r="T298" s="104">
        <f t="shared" si="141"/>
        <v>0</v>
      </c>
      <c r="U298" s="104">
        <f t="shared" si="141"/>
        <v>0</v>
      </c>
      <c r="V298" s="104">
        <f t="shared" si="141"/>
        <v>0</v>
      </c>
      <c r="W298" s="104">
        <f t="shared" si="141"/>
        <v>0</v>
      </c>
      <c r="X298" s="104">
        <f t="shared" si="141"/>
        <v>0</v>
      </c>
      <c r="Y298" s="104">
        <f t="shared" si="141"/>
        <v>0</v>
      </c>
      <c r="Z298" s="104">
        <f t="shared" si="141"/>
        <v>0</v>
      </c>
      <c r="AA298" s="104">
        <f t="shared" si="141"/>
        <v>0</v>
      </c>
      <c r="AB298" s="104">
        <f t="shared" si="141"/>
        <v>0</v>
      </c>
      <c r="AC298" s="104">
        <f t="shared" si="141"/>
        <v>0</v>
      </c>
      <c r="AD298" s="104">
        <f t="shared" si="141"/>
        <v>0</v>
      </c>
      <c r="AE298" s="104">
        <f t="shared" si="141"/>
        <v>0</v>
      </c>
      <c r="AF298" s="104">
        <f t="shared" si="141"/>
        <v>0</v>
      </c>
      <c r="AG298" s="104">
        <f t="shared" si="141"/>
        <v>0</v>
      </c>
      <c r="AH298" s="104">
        <f t="shared" si="141"/>
        <v>0</v>
      </c>
      <c r="AI298" s="104">
        <f t="shared" si="141"/>
        <v>0</v>
      </c>
      <c r="AJ298" s="104">
        <f t="shared" si="141"/>
        <v>0</v>
      </c>
      <c r="AK298" s="104">
        <f t="shared" si="141"/>
        <v>0</v>
      </c>
      <c r="AL298" s="104">
        <f t="shared" si="141"/>
        <v>0</v>
      </c>
      <c r="AM298" s="104">
        <f t="shared" si="141"/>
        <v>0</v>
      </c>
      <c r="AN298" s="104">
        <f t="shared" si="141"/>
        <v>0</v>
      </c>
      <c r="AO298" s="104">
        <f t="shared" si="141"/>
        <v>0</v>
      </c>
      <c r="AP298" s="104">
        <f t="shared" si="141"/>
        <v>0</v>
      </c>
      <c r="AQ298" s="104">
        <f t="shared" si="141"/>
        <v>0</v>
      </c>
      <c r="AR298" s="104">
        <f t="shared" si="141"/>
        <v>0</v>
      </c>
      <c r="AS298" s="104">
        <f t="shared" si="141"/>
        <v>0</v>
      </c>
      <c r="AT298" s="104">
        <f t="shared" si="141"/>
        <v>0</v>
      </c>
    </row>
    <row r="299" spans="1:46" ht="30" hidden="1" customHeight="1" x14ac:dyDescent="0.25">
      <c r="A299" s="105"/>
      <c r="B299" s="106"/>
      <c r="C299" s="107"/>
      <c r="D299" s="108"/>
      <c r="E299" s="116"/>
      <c r="F299" s="113"/>
      <c r="G299" s="113"/>
      <c r="H299" s="111">
        <f t="shared" si="140"/>
        <v>0</v>
      </c>
      <c r="I299" s="112"/>
      <c r="J299" s="112"/>
      <c r="K299" s="112"/>
      <c r="L299" s="250"/>
      <c r="M299" s="251"/>
      <c r="N299" s="252"/>
      <c r="P299" s="249"/>
      <c r="Q299" s="104">
        <f t="shared" ref="Q299:AT299" si="142">IF(Q$32&lt;$I299,0,IF(Q$32=$I299,$H299,IF(Q$32&gt;((($J299-1)*$K299)+$I299),0,IF(ROUND((Q$32-$I299)/$K299,0)=ROUND((Q$32-$I299)/$K299,1),$H299,0))))</f>
        <v>0</v>
      </c>
      <c r="R299" s="104">
        <f t="shared" si="142"/>
        <v>0</v>
      </c>
      <c r="S299" s="104">
        <f t="shared" si="142"/>
        <v>0</v>
      </c>
      <c r="T299" s="104">
        <f t="shared" si="142"/>
        <v>0</v>
      </c>
      <c r="U299" s="104">
        <f t="shared" si="142"/>
        <v>0</v>
      </c>
      <c r="V299" s="104">
        <f t="shared" si="142"/>
        <v>0</v>
      </c>
      <c r="W299" s="104">
        <f t="shared" si="142"/>
        <v>0</v>
      </c>
      <c r="X299" s="104">
        <f t="shared" si="142"/>
        <v>0</v>
      </c>
      <c r="Y299" s="104">
        <f t="shared" si="142"/>
        <v>0</v>
      </c>
      <c r="Z299" s="104">
        <f t="shared" si="142"/>
        <v>0</v>
      </c>
      <c r="AA299" s="104">
        <f t="shared" si="142"/>
        <v>0</v>
      </c>
      <c r="AB299" s="104">
        <f t="shared" si="142"/>
        <v>0</v>
      </c>
      <c r="AC299" s="104">
        <f t="shared" si="142"/>
        <v>0</v>
      </c>
      <c r="AD299" s="104">
        <f t="shared" si="142"/>
        <v>0</v>
      </c>
      <c r="AE299" s="104">
        <f t="shared" si="142"/>
        <v>0</v>
      </c>
      <c r="AF299" s="104">
        <f t="shared" si="142"/>
        <v>0</v>
      </c>
      <c r="AG299" s="104">
        <f t="shared" si="142"/>
        <v>0</v>
      </c>
      <c r="AH299" s="104">
        <f t="shared" si="142"/>
        <v>0</v>
      </c>
      <c r="AI299" s="104">
        <f t="shared" si="142"/>
        <v>0</v>
      </c>
      <c r="AJ299" s="104">
        <f t="shared" si="142"/>
        <v>0</v>
      </c>
      <c r="AK299" s="104">
        <f t="shared" si="142"/>
        <v>0</v>
      </c>
      <c r="AL299" s="104">
        <f t="shared" si="142"/>
        <v>0</v>
      </c>
      <c r="AM299" s="104">
        <f t="shared" si="142"/>
        <v>0</v>
      </c>
      <c r="AN299" s="104">
        <f t="shared" si="142"/>
        <v>0</v>
      </c>
      <c r="AO299" s="104">
        <f t="shared" si="142"/>
        <v>0</v>
      </c>
      <c r="AP299" s="104">
        <f t="shared" si="142"/>
        <v>0</v>
      </c>
      <c r="AQ299" s="104">
        <f t="shared" si="142"/>
        <v>0</v>
      </c>
      <c r="AR299" s="104">
        <f t="shared" si="142"/>
        <v>0</v>
      </c>
      <c r="AS299" s="104">
        <f t="shared" si="142"/>
        <v>0</v>
      </c>
      <c r="AT299" s="104">
        <f t="shared" si="142"/>
        <v>0</v>
      </c>
    </row>
    <row r="300" spans="1:46" ht="30" hidden="1" customHeight="1" x14ac:dyDescent="0.25">
      <c r="A300" s="105"/>
      <c r="B300" s="106"/>
      <c r="C300" s="107"/>
      <c r="D300" s="108"/>
      <c r="E300" s="108"/>
      <c r="F300" s="113"/>
      <c r="G300" s="113"/>
      <c r="H300" s="111">
        <f t="shared" si="140"/>
        <v>0</v>
      </c>
      <c r="I300" s="112"/>
      <c r="J300" s="112"/>
      <c r="K300" s="112"/>
      <c r="L300" s="250"/>
      <c r="M300" s="251"/>
      <c r="N300" s="252"/>
      <c r="P300" s="249"/>
      <c r="Q300" s="104">
        <f t="shared" ref="Q300:AT300" si="143">IF(Q$32&lt;$I300,0,IF(Q$32=$I300,$H300,IF(Q$32&gt;((($J300-1)*$K300)+$I300),0,IF(ROUND((Q$32-$I300)/$K300,0)=ROUND((Q$32-$I300)/$K300,1),$H300,0))))</f>
        <v>0</v>
      </c>
      <c r="R300" s="104">
        <f t="shared" si="143"/>
        <v>0</v>
      </c>
      <c r="S300" s="104">
        <f t="shared" si="143"/>
        <v>0</v>
      </c>
      <c r="T300" s="104">
        <f t="shared" si="143"/>
        <v>0</v>
      </c>
      <c r="U300" s="104">
        <f t="shared" si="143"/>
        <v>0</v>
      </c>
      <c r="V300" s="104">
        <f t="shared" si="143"/>
        <v>0</v>
      </c>
      <c r="W300" s="104">
        <f t="shared" si="143"/>
        <v>0</v>
      </c>
      <c r="X300" s="104">
        <f t="shared" si="143"/>
        <v>0</v>
      </c>
      <c r="Y300" s="104">
        <f t="shared" si="143"/>
        <v>0</v>
      </c>
      <c r="Z300" s="104">
        <f t="shared" si="143"/>
        <v>0</v>
      </c>
      <c r="AA300" s="104">
        <f t="shared" si="143"/>
        <v>0</v>
      </c>
      <c r="AB300" s="104">
        <f t="shared" si="143"/>
        <v>0</v>
      </c>
      <c r="AC300" s="104">
        <f t="shared" si="143"/>
        <v>0</v>
      </c>
      <c r="AD300" s="104">
        <f t="shared" si="143"/>
        <v>0</v>
      </c>
      <c r="AE300" s="104">
        <f t="shared" si="143"/>
        <v>0</v>
      </c>
      <c r="AF300" s="104">
        <f t="shared" si="143"/>
        <v>0</v>
      </c>
      <c r="AG300" s="104">
        <f t="shared" si="143"/>
        <v>0</v>
      </c>
      <c r="AH300" s="104">
        <f t="shared" si="143"/>
        <v>0</v>
      </c>
      <c r="AI300" s="104">
        <f t="shared" si="143"/>
        <v>0</v>
      </c>
      <c r="AJ300" s="104">
        <f t="shared" si="143"/>
        <v>0</v>
      </c>
      <c r="AK300" s="104">
        <f t="shared" si="143"/>
        <v>0</v>
      </c>
      <c r="AL300" s="104">
        <f t="shared" si="143"/>
        <v>0</v>
      </c>
      <c r="AM300" s="104">
        <f t="shared" si="143"/>
        <v>0</v>
      </c>
      <c r="AN300" s="104">
        <f t="shared" si="143"/>
        <v>0</v>
      </c>
      <c r="AO300" s="104">
        <f t="shared" si="143"/>
        <v>0</v>
      </c>
      <c r="AP300" s="104">
        <f t="shared" si="143"/>
        <v>0</v>
      </c>
      <c r="AQ300" s="104">
        <f t="shared" si="143"/>
        <v>0</v>
      </c>
      <c r="AR300" s="104">
        <f t="shared" si="143"/>
        <v>0</v>
      </c>
      <c r="AS300" s="104">
        <f t="shared" si="143"/>
        <v>0</v>
      </c>
      <c r="AT300" s="104">
        <f t="shared" si="143"/>
        <v>0</v>
      </c>
    </row>
    <row r="301" spans="1:46" ht="30" hidden="1" customHeight="1" x14ac:dyDescent="0.25">
      <c r="A301" s="105"/>
      <c r="B301" s="106"/>
      <c r="C301" s="107"/>
      <c r="D301" s="108"/>
      <c r="E301" s="108"/>
      <c r="F301" s="113"/>
      <c r="G301" s="113"/>
      <c r="H301" s="111">
        <f t="shared" si="140"/>
        <v>0</v>
      </c>
      <c r="I301" s="112"/>
      <c r="J301" s="112"/>
      <c r="K301" s="112"/>
      <c r="L301" s="250"/>
      <c r="M301" s="251"/>
      <c r="N301" s="252"/>
      <c r="P301" s="249"/>
      <c r="Q301" s="104">
        <f t="shared" ref="Q301:AT301" si="144">IF(Q$32&lt;$I301,0,IF(Q$32=$I301,$H301,IF(Q$32&gt;((($J301-1)*$K301)+$I301),0,IF(ROUND((Q$32-$I301)/$K301,0)=ROUND((Q$32-$I301)/$K301,1),$H301,0))))</f>
        <v>0</v>
      </c>
      <c r="R301" s="104">
        <f t="shared" si="144"/>
        <v>0</v>
      </c>
      <c r="S301" s="104">
        <f t="shared" si="144"/>
        <v>0</v>
      </c>
      <c r="T301" s="104">
        <f t="shared" si="144"/>
        <v>0</v>
      </c>
      <c r="U301" s="104">
        <f t="shared" si="144"/>
        <v>0</v>
      </c>
      <c r="V301" s="104">
        <f t="shared" si="144"/>
        <v>0</v>
      </c>
      <c r="W301" s="104">
        <f t="shared" si="144"/>
        <v>0</v>
      </c>
      <c r="X301" s="104">
        <f t="shared" si="144"/>
        <v>0</v>
      </c>
      <c r="Y301" s="104">
        <f t="shared" si="144"/>
        <v>0</v>
      </c>
      <c r="Z301" s="104">
        <f t="shared" si="144"/>
        <v>0</v>
      </c>
      <c r="AA301" s="104">
        <f t="shared" si="144"/>
        <v>0</v>
      </c>
      <c r="AB301" s="104">
        <f t="shared" si="144"/>
        <v>0</v>
      </c>
      <c r="AC301" s="104">
        <f t="shared" si="144"/>
        <v>0</v>
      </c>
      <c r="AD301" s="104">
        <f t="shared" si="144"/>
        <v>0</v>
      </c>
      <c r="AE301" s="104">
        <f t="shared" si="144"/>
        <v>0</v>
      </c>
      <c r="AF301" s="104">
        <f t="shared" si="144"/>
        <v>0</v>
      </c>
      <c r="AG301" s="104">
        <f t="shared" si="144"/>
        <v>0</v>
      </c>
      <c r="AH301" s="104">
        <f t="shared" si="144"/>
        <v>0</v>
      </c>
      <c r="AI301" s="104">
        <f t="shared" si="144"/>
        <v>0</v>
      </c>
      <c r="AJ301" s="104">
        <f t="shared" si="144"/>
        <v>0</v>
      </c>
      <c r="AK301" s="104">
        <f t="shared" si="144"/>
        <v>0</v>
      </c>
      <c r="AL301" s="104">
        <f t="shared" si="144"/>
        <v>0</v>
      </c>
      <c r="AM301" s="104">
        <f t="shared" si="144"/>
        <v>0</v>
      </c>
      <c r="AN301" s="104">
        <f t="shared" si="144"/>
        <v>0</v>
      </c>
      <c r="AO301" s="104">
        <f t="shared" si="144"/>
        <v>0</v>
      </c>
      <c r="AP301" s="104">
        <f t="shared" si="144"/>
        <v>0</v>
      </c>
      <c r="AQ301" s="104">
        <f t="shared" si="144"/>
        <v>0</v>
      </c>
      <c r="AR301" s="104">
        <f t="shared" si="144"/>
        <v>0</v>
      </c>
      <c r="AS301" s="104">
        <f t="shared" si="144"/>
        <v>0</v>
      </c>
      <c r="AT301" s="104">
        <f t="shared" si="144"/>
        <v>0</v>
      </c>
    </row>
    <row r="302" spans="1:46" ht="30" hidden="1" customHeight="1" x14ac:dyDescent="0.25">
      <c r="A302" s="105"/>
      <c r="B302" s="106"/>
      <c r="C302" s="107"/>
      <c r="D302" s="108"/>
      <c r="E302" s="108"/>
      <c r="F302" s="113"/>
      <c r="G302" s="113"/>
      <c r="H302" s="111">
        <f t="shared" si="140"/>
        <v>0</v>
      </c>
      <c r="I302" s="112"/>
      <c r="J302" s="112"/>
      <c r="K302" s="112"/>
      <c r="L302" s="250"/>
      <c r="M302" s="251"/>
      <c r="N302" s="252"/>
      <c r="P302" s="249"/>
      <c r="Q302" s="104">
        <f t="shared" ref="Q302:AT302" si="145">IF(Q$32&lt;$I302,0,IF(Q$32=$I302,$H302,IF(Q$32&gt;((($J302-1)*$K302)+$I302),0,IF(ROUND((Q$32-$I302)/$K302,0)=ROUND((Q$32-$I302)/$K302,1),$H302,0))))</f>
        <v>0</v>
      </c>
      <c r="R302" s="104">
        <f t="shared" si="145"/>
        <v>0</v>
      </c>
      <c r="S302" s="104">
        <f t="shared" si="145"/>
        <v>0</v>
      </c>
      <c r="T302" s="104">
        <f t="shared" si="145"/>
        <v>0</v>
      </c>
      <c r="U302" s="104">
        <f t="shared" si="145"/>
        <v>0</v>
      </c>
      <c r="V302" s="104">
        <f t="shared" si="145"/>
        <v>0</v>
      </c>
      <c r="W302" s="104">
        <f t="shared" si="145"/>
        <v>0</v>
      </c>
      <c r="X302" s="104">
        <f t="shared" si="145"/>
        <v>0</v>
      </c>
      <c r="Y302" s="104">
        <f t="shared" si="145"/>
        <v>0</v>
      </c>
      <c r="Z302" s="104">
        <f t="shared" si="145"/>
        <v>0</v>
      </c>
      <c r="AA302" s="104">
        <f t="shared" si="145"/>
        <v>0</v>
      </c>
      <c r="AB302" s="104">
        <f t="shared" si="145"/>
        <v>0</v>
      </c>
      <c r="AC302" s="104">
        <f t="shared" si="145"/>
        <v>0</v>
      </c>
      <c r="AD302" s="104">
        <f t="shared" si="145"/>
        <v>0</v>
      </c>
      <c r="AE302" s="104">
        <f t="shared" si="145"/>
        <v>0</v>
      </c>
      <c r="AF302" s="104">
        <f t="shared" si="145"/>
        <v>0</v>
      </c>
      <c r="AG302" s="104">
        <f t="shared" si="145"/>
        <v>0</v>
      </c>
      <c r="AH302" s="104">
        <f t="shared" si="145"/>
        <v>0</v>
      </c>
      <c r="AI302" s="104">
        <f t="shared" si="145"/>
        <v>0</v>
      </c>
      <c r="AJ302" s="104">
        <f t="shared" si="145"/>
        <v>0</v>
      </c>
      <c r="AK302" s="104">
        <f t="shared" si="145"/>
        <v>0</v>
      </c>
      <c r="AL302" s="104">
        <f t="shared" si="145"/>
        <v>0</v>
      </c>
      <c r="AM302" s="104">
        <f t="shared" si="145"/>
        <v>0</v>
      </c>
      <c r="AN302" s="104">
        <f t="shared" si="145"/>
        <v>0</v>
      </c>
      <c r="AO302" s="104">
        <f t="shared" si="145"/>
        <v>0</v>
      </c>
      <c r="AP302" s="104">
        <f t="shared" si="145"/>
        <v>0</v>
      </c>
      <c r="AQ302" s="104">
        <f t="shared" si="145"/>
        <v>0</v>
      </c>
      <c r="AR302" s="104">
        <f t="shared" si="145"/>
        <v>0</v>
      </c>
      <c r="AS302" s="104">
        <f t="shared" si="145"/>
        <v>0</v>
      </c>
      <c r="AT302" s="104">
        <f t="shared" si="145"/>
        <v>0</v>
      </c>
    </row>
    <row r="303" spans="1:46" ht="30" hidden="1" customHeight="1" x14ac:dyDescent="0.25">
      <c r="A303" s="105"/>
      <c r="B303" s="106"/>
      <c r="C303" s="107"/>
      <c r="D303" s="108"/>
      <c r="E303" s="108"/>
      <c r="F303" s="113"/>
      <c r="G303" s="113"/>
      <c r="H303" s="111">
        <f t="shared" si="140"/>
        <v>0</v>
      </c>
      <c r="I303" s="112"/>
      <c r="J303" s="112"/>
      <c r="K303" s="112"/>
      <c r="L303" s="250"/>
      <c r="M303" s="251"/>
      <c r="N303" s="252"/>
      <c r="P303" s="249"/>
      <c r="Q303" s="104">
        <f t="shared" ref="Q303:AT303" si="146">IF(Q$32&lt;$I303,0,IF(Q$32=$I303,$H303,IF(Q$32&gt;((($J303-1)*$K303)+$I303),0,IF(ROUND((Q$32-$I303)/$K303,0)=ROUND((Q$32-$I303)/$K303,1),$H303,0))))</f>
        <v>0</v>
      </c>
      <c r="R303" s="104">
        <f t="shared" si="146"/>
        <v>0</v>
      </c>
      <c r="S303" s="104">
        <f t="shared" si="146"/>
        <v>0</v>
      </c>
      <c r="T303" s="104">
        <f t="shared" si="146"/>
        <v>0</v>
      </c>
      <c r="U303" s="104">
        <f t="shared" si="146"/>
        <v>0</v>
      </c>
      <c r="V303" s="104">
        <f t="shared" si="146"/>
        <v>0</v>
      </c>
      <c r="W303" s="104">
        <f t="shared" si="146"/>
        <v>0</v>
      </c>
      <c r="X303" s="104">
        <f t="shared" si="146"/>
        <v>0</v>
      </c>
      <c r="Y303" s="104">
        <f t="shared" si="146"/>
        <v>0</v>
      </c>
      <c r="Z303" s="104">
        <f t="shared" si="146"/>
        <v>0</v>
      </c>
      <c r="AA303" s="104">
        <f t="shared" si="146"/>
        <v>0</v>
      </c>
      <c r="AB303" s="104">
        <f t="shared" si="146"/>
        <v>0</v>
      </c>
      <c r="AC303" s="104">
        <f t="shared" si="146"/>
        <v>0</v>
      </c>
      <c r="AD303" s="104">
        <f t="shared" si="146"/>
        <v>0</v>
      </c>
      <c r="AE303" s="104">
        <f t="shared" si="146"/>
        <v>0</v>
      </c>
      <c r="AF303" s="104">
        <f t="shared" si="146"/>
        <v>0</v>
      </c>
      <c r="AG303" s="104">
        <f t="shared" si="146"/>
        <v>0</v>
      </c>
      <c r="AH303" s="104">
        <f t="shared" si="146"/>
        <v>0</v>
      </c>
      <c r="AI303" s="104">
        <f t="shared" si="146"/>
        <v>0</v>
      </c>
      <c r="AJ303" s="104">
        <f t="shared" si="146"/>
        <v>0</v>
      </c>
      <c r="AK303" s="104">
        <f t="shared" si="146"/>
        <v>0</v>
      </c>
      <c r="AL303" s="104">
        <f t="shared" si="146"/>
        <v>0</v>
      </c>
      <c r="AM303" s="104">
        <f t="shared" si="146"/>
        <v>0</v>
      </c>
      <c r="AN303" s="104">
        <f t="shared" si="146"/>
        <v>0</v>
      </c>
      <c r="AO303" s="104">
        <f t="shared" si="146"/>
        <v>0</v>
      </c>
      <c r="AP303" s="104">
        <f t="shared" si="146"/>
        <v>0</v>
      </c>
      <c r="AQ303" s="104">
        <f t="shared" si="146"/>
        <v>0</v>
      </c>
      <c r="AR303" s="104">
        <f t="shared" si="146"/>
        <v>0</v>
      </c>
      <c r="AS303" s="104">
        <f t="shared" si="146"/>
        <v>0</v>
      </c>
      <c r="AT303" s="104">
        <f t="shared" si="146"/>
        <v>0</v>
      </c>
    </row>
    <row r="304" spans="1:46" ht="30" hidden="1" customHeight="1" x14ac:dyDescent="0.25">
      <c r="A304" s="105"/>
      <c r="B304" s="106"/>
      <c r="C304" s="107"/>
      <c r="D304" s="108"/>
      <c r="E304" s="109"/>
      <c r="F304" s="113"/>
      <c r="G304" s="113"/>
      <c r="H304" s="111">
        <f t="shared" si="140"/>
        <v>0</v>
      </c>
      <c r="I304" s="112"/>
      <c r="J304" s="112"/>
      <c r="K304" s="112"/>
      <c r="L304" s="250"/>
      <c r="M304" s="251"/>
      <c r="N304" s="252"/>
      <c r="P304" s="249"/>
      <c r="Q304" s="104">
        <f t="shared" ref="Q304:AT304" si="147">IF(Q$32&lt;$I304,0,IF(Q$32=$I304,$H304,IF(Q$32&gt;((($J304-1)*$K304)+$I304),0,IF(ROUND((Q$32-$I304)/$K304,0)=ROUND((Q$32-$I304)/$K304,1),$H304,0))))</f>
        <v>0</v>
      </c>
      <c r="R304" s="104">
        <f t="shared" si="147"/>
        <v>0</v>
      </c>
      <c r="S304" s="104">
        <f t="shared" si="147"/>
        <v>0</v>
      </c>
      <c r="T304" s="104">
        <f t="shared" si="147"/>
        <v>0</v>
      </c>
      <c r="U304" s="104">
        <f t="shared" si="147"/>
        <v>0</v>
      </c>
      <c r="V304" s="104">
        <f t="shared" si="147"/>
        <v>0</v>
      </c>
      <c r="W304" s="104">
        <f t="shared" si="147"/>
        <v>0</v>
      </c>
      <c r="X304" s="104">
        <f t="shared" si="147"/>
        <v>0</v>
      </c>
      <c r="Y304" s="104">
        <f t="shared" si="147"/>
        <v>0</v>
      </c>
      <c r="Z304" s="104">
        <f t="shared" si="147"/>
        <v>0</v>
      </c>
      <c r="AA304" s="104">
        <f t="shared" si="147"/>
        <v>0</v>
      </c>
      <c r="AB304" s="104">
        <f t="shared" si="147"/>
        <v>0</v>
      </c>
      <c r="AC304" s="104">
        <f t="shared" si="147"/>
        <v>0</v>
      </c>
      <c r="AD304" s="104">
        <f t="shared" si="147"/>
        <v>0</v>
      </c>
      <c r="AE304" s="104">
        <f t="shared" si="147"/>
        <v>0</v>
      </c>
      <c r="AF304" s="104">
        <f t="shared" si="147"/>
        <v>0</v>
      </c>
      <c r="AG304" s="104">
        <f t="shared" si="147"/>
        <v>0</v>
      </c>
      <c r="AH304" s="104">
        <f t="shared" si="147"/>
        <v>0</v>
      </c>
      <c r="AI304" s="104">
        <f t="shared" si="147"/>
        <v>0</v>
      </c>
      <c r="AJ304" s="104">
        <f t="shared" si="147"/>
        <v>0</v>
      </c>
      <c r="AK304" s="104">
        <f t="shared" si="147"/>
        <v>0</v>
      </c>
      <c r="AL304" s="104">
        <f t="shared" si="147"/>
        <v>0</v>
      </c>
      <c r="AM304" s="104">
        <f t="shared" si="147"/>
        <v>0</v>
      </c>
      <c r="AN304" s="104">
        <f t="shared" si="147"/>
        <v>0</v>
      </c>
      <c r="AO304" s="104">
        <f t="shared" si="147"/>
        <v>0</v>
      </c>
      <c r="AP304" s="104">
        <f t="shared" si="147"/>
        <v>0</v>
      </c>
      <c r="AQ304" s="104">
        <f t="shared" si="147"/>
        <v>0</v>
      </c>
      <c r="AR304" s="104">
        <f t="shared" si="147"/>
        <v>0</v>
      </c>
      <c r="AS304" s="104">
        <f t="shared" si="147"/>
        <v>0</v>
      </c>
      <c r="AT304" s="104">
        <f t="shared" si="147"/>
        <v>0</v>
      </c>
    </row>
    <row r="305" spans="1:46" ht="30" hidden="1" customHeight="1" x14ac:dyDescent="0.25">
      <c r="A305" s="105"/>
      <c r="B305" s="106"/>
      <c r="C305" s="107"/>
      <c r="D305" s="108"/>
      <c r="E305" s="108"/>
      <c r="F305" s="113"/>
      <c r="G305" s="113"/>
      <c r="H305" s="111">
        <f t="shared" si="140"/>
        <v>0</v>
      </c>
      <c r="I305" s="112"/>
      <c r="J305" s="112"/>
      <c r="K305" s="112"/>
      <c r="L305" s="250"/>
      <c r="M305" s="251"/>
      <c r="N305" s="252"/>
      <c r="P305" s="249"/>
      <c r="Q305" s="104">
        <f t="shared" ref="Q305:AT305" si="148">IF(Q$32&lt;$I305,0,IF(Q$32=$I305,$H305,IF(Q$32&gt;((($J305-1)*$K305)+$I305),0,IF(ROUND((Q$32-$I305)/$K305,0)=ROUND((Q$32-$I305)/$K305,1),$H305,0))))</f>
        <v>0</v>
      </c>
      <c r="R305" s="104">
        <f t="shared" si="148"/>
        <v>0</v>
      </c>
      <c r="S305" s="104">
        <f t="shared" si="148"/>
        <v>0</v>
      </c>
      <c r="T305" s="104">
        <f t="shared" si="148"/>
        <v>0</v>
      </c>
      <c r="U305" s="104">
        <f t="shared" si="148"/>
        <v>0</v>
      </c>
      <c r="V305" s="104">
        <f t="shared" si="148"/>
        <v>0</v>
      </c>
      <c r="W305" s="104">
        <f t="shared" si="148"/>
        <v>0</v>
      </c>
      <c r="X305" s="104">
        <f t="shared" si="148"/>
        <v>0</v>
      </c>
      <c r="Y305" s="104">
        <f t="shared" si="148"/>
        <v>0</v>
      </c>
      <c r="Z305" s="104">
        <f t="shared" si="148"/>
        <v>0</v>
      </c>
      <c r="AA305" s="104">
        <f t="shared" si="148"/>
        <v>0</v>
      </c>
      <c r="AB305" s="104">
        <f t="shared" si="148"/>
        <v>0</v>
      </c>
      <c r="AC305" s="104">
        <f t="shared" si="148"/>
        <v>0</v>
      </c>
      <c r="AD305" s="104">
        <f t="shared" si="148"/>
        <v>0</v>
      </c>
      <c r="AE305" s="104">
        <f t="shared" si="148"/>
        <v>0</v>
      </c>
      <c r="AF305" s="104">
        <f t="shared" si="148"/>
        <v>0</v>
      </c>
      <c r="AG305" s="104">
        <f t="shared" si="148"/>
        <v>0</v>
      </c>
      <c r="AH305" s="104">
        <f t="shared" si="148"/>
        <v>0</v>
      </c>
      <c r="AI305" s="104">
        <f t="shared" si="148"/>
        <v>0</v>
      </c>
      <c r="AJ305" s="104">
        <f t="shared" si="148"/>
        <v>0</v>
      </c>
      <c r="AK305" s="104">
        <f t="shared" si="148"/>
        <v>0</v>
      </c>
      <c r="AL305" s="104">
        <f t="shared" si="148"/>
        <v>0</v>
      </c>
      <c r="AM305" s="104">
        <f t="shared" si="148"/>
        <v>0</v>
      </c>
      <c r="AN305" s="104">
        <f t="shared" si="148"/>
        <v>0</v>
      </c>
      <c r="AO305" s="104">
        <f t="shared" si="148"/>
        <v>0</v>
      </c>
      <c r="AP305" s="104">
        <f t="shared" si="148"/>
        <v>0</v>
      </c>
      <c r="AQ305" s="104">
        <f t="shared" si="148"/>
        <v>0</v>
      </c>
      <c r="AR305" s="104">
        <f t="shared" si="148"/>
        <v>0</v>
      </c>
      <c r="AS305" s="104">
        <f t="shared" si="148"/>
        <v>0</v>
      </c>
      <c r="AT305" s="104">
        <f t="shared" si="148"/>
        <v>0</v>
      </c>
    </row>
    <row r="306" spans="1:46" ht="30" hidden="1" customHeight="1" x14ac:dyDescent="0.25">
      <c r="A306" s="117"/>
      <c r="B306" s="118"/>
      <c r="C306" s="119"/>
      <c r="D306" s="120"/>
      <c r="E306" s="120"/>
      <c r="F306" s="121"/>
      <c r="G306" s="121"/>
      <c r="H306" s="122">
        <f t="shared" si="140"/>
        <v>0</v>
      </c>
      <c r="I306" s="123"/>
      <c r="J306" s="123"/>
      <c r="K306" s="123"/>
      <c r="L306" s="253"/>
      <c r="M306" s="254"/>
      <c r="N306" s="255"/>
      <c r="P306" s="249"/>
      <c r="Q306" s="104">
        <f t="shared" ref="Q306:AT306" si="149">IF(Q$32&lt;$I306,0,IF(Q$32=$I306,$H306,IF(Q$32&gt;((($J306-1)*$K306)+$I306),0,IF(ROUND((Q$32-$I306)/$K306,0)=ROUND((Q$32-$I306)/$K306,1),$H306,0))))</f>
        <v>0</v>
      </c>
      <c r="R306" s="104">
        <f t="shared" si="149"/>
        <v>0</v>
      </c>
      <c r="S306" s="104">
        <f t="shared" si="149"/>
        <v>0</v>
      </c>
      <c r="T306" s="104">
        <f t="shared" si="149"/>
        <v>0</v>
      </c>
      <c r="U306" s="104">
        <f t="shared" si="149"/>
        <v>0</v>
      </c>
      <c r="V306" s="104">
        <f t="shared" si="149"/>
        <v>0</v>
      </c>
      <c r="W306" s="104">
        <f t="shared" si="149"/>
        <v>0</v>
      </c>
      <c r="X306" s="104">
        <f t="shared" si="149"/>
        <v>0</v>
      </c>
      <c r="Y306" s="104">
        <f t="shared" si="149"/>
        <v>0</v>
      </c>
      <c r="Z306" s="104">
        <f t="shared" si="149"/>
        <v>0</v>
      </c>
      <c r="AA306" s="104">
        <f t="shared" si="149"/>
        <v>0</v>
      </c>
      <c r="AB306" s="104">
        <f t="shared" si="149"/>
        <v>0</v>
      </c>
      <c r="AC306" s="104">
        <f t="shared" si="149"/>
        <v>0</v>
      </c>
      <c r="AD306" s="104">
        <f t="shared" si="149"/>
        <v>0</v>
      </c>
      <c r="AE306" s="104">
        <f t="shared" si="149"/>
        <v>0</v>
      </c>
      <c r="AF306" s="104">
        <f t="shared" si="149"/>
        <v>0</v>
      </c>
      <c r="AG306" s="104">
        <f t="shared" si="149"/>
        <v>0</v>
      </c>
      <c r="AH306" s="104">
        <f t="shared" si="149"/>
        <v>0</v>
      </c>
      <c r="AI306" s="104">
        <f t="shared" si="149"/>
        <v>0</v>
      </c>
      <c r="AJ306" s="104">
        <f t="shared" si="149"/>
        <v>0</v>
      </c>
      <c r="AK306" s="104">
        <f t="shared" si="149"/>
        <v>0</v>
      </c>
      <c r="AL306" s="104">
        <f t="shared" si="149"/>
        <v>0</v>
      </c>
      <c r="AM306" s="104">
        <f t="shared" si="149"/>
        <v>0</v>
      </c>
      <c r="AN306" s="104">
        <f t="shared" si="149"/>
        <v>0</v>
      </c>
      <c r="AO306" s="104">
        <f t="shared" si="149"/>
        <v>0</v>
      </c>
      <c r="AP306" s="104">
        <f t="shared" si="149"/>
        <v>0</v>
      </c>
      <c r="AQ306" s="104">
        <f t="shared" si="149"/>
        <v>0</v>
      </c>
      <c r="AR306" s="104">
        <f t="shared" si="149"/>
        <v>0</v>
      </c>
      <c r="AS306" s="104">
        <f t="shared" si="149"/>
        <v>0</v>
      </c>
      <c r="AT306" s="104">
        <f t="shared" si="149"/>
        <v>0</v>
      </c>
    </row>
    <row r="307" spans="1:46" ht="30" customHeight="1" x14ac:dyDescent="0.25">
      <c r="P307" s="124" t="s">
        <v>53</v>
      </c>
      <c r="Q307" s="103">
        <f t="shared" ref="Q307:AT307" si="150">SUM(Q291:Q306)</f>
        <v>587800</v>
      </c>
      <c r="R307" s="103">
        <f t="shared" si="150"/>
        <v>587800</v>
      </c>
      <c r="S307" s="103">
        <f t="shared" si="150"/>
        <v>587800</v>
      </c>
      <c r="T307" s="103">
        <f t="shared" si="150"/>
        <v>587800</v>
      </c>
      <c r="U307" s="103">
        <f t="shared" si="150"/>
        <v>587800</v>
      </c>
      <c r="V307" s="103">
        <f t="shared" si="150"/>
        <v>587800</v>
      </c>
      <c r="W307" s="103">
        <f t="shared" si="150"/>
        <v>587800</v>
      </c>
      <c r="X307" s="103">
        <f t="shared" si="150"/>
        <v>587800</v>
      </c>
      <c r="Y307" s="103">
        <f t="shared" si="150"/>
        <v>587800</v>
      </c>
      <c r="Z307" s="103">
        <f t="shared" si="150"/>
        <v>587800</v>
      </c>
      <c r="AA307" s="104">
        <f t="shared" si="150"/>
        <v>0</v>
      </c>
      <c r="AB307" s="104">
        <f t="shared" si="150"/>
        <v>0</v>
      </c>
      <c r="AC307" s="104">
        <f t="shared" si="150"/>
        <v>0</v>
      </c>
      <c r="AD307" s="104">
        <f t="shared" si="150"/>
        <v>0</v>
      </c>
      <c r="AE307" s="104">
        <f t="shared" si="150"/>
        <v>0</v>
      </c>
      <c r="AF307" s="104">
        <f t="shared" si="150"/>
        <v>0</v>
      </c>
      <c r="AG307" s="104">
        <f t="shared" si="150"/>
        <v>0</v>
      </c>
      <c r="AH307" s="104">
        <f t="shared" si="150"/>
        <v>0</v>
      </c>
      <c r="AI307" s="104">
        <f t="shared" si="150"/>
        <v>0</v>
      </c>
      <c r="AJ307" s="104">
        <f t="shared" si="150"/>
        <v>0</v>
      </c>
      <c r="AK307" s="104">
        <f t="shared" si="150"/>
        <v>0</v>
      </c>
      <c r="AL307" s="104">
        <f t="shared" si="150"/>
        <v>0</v>
      </c>
      <c r="AM307" s="104">
        <f t="shared" si="150"/>
        <v>0</v>
      </c>
      <c r="AN307" s="104">
        <f t="shared" si="150"/>
        <v>0</v>
      </c>
      <c r="AO307" s="104">
        <f t="shared" si="150"/>
        <v>0</v>
      </c>
      <c r="AP307" s="104">
        <f t="shared" si="150"/>
        <v>0</v>
      </c>
      <c r="AQ307" s="104">
        <f t="shared" si="150"/>
        <v>0</v>
      </c>
      <c r="AR307" s="104">
        <f t="shared" si="150"/>
        <v>0</v>
      </c>
      <c r="AS307" s="104">
        <f t="shared" si="150"/>
        <v>0</v>
      </c>
      <c r="AT307" s="104">
        <f t="shared" si="150"/>
        <v>0</v>
      </c>
    </row>
    <row r="308" spans="1:46" ht="14.25" customHeight="1"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row>
    <row r="309" spans="1:46" ht="14.25" customHeight="1" x14ac:dyDescent="0.25"/>
    <row r="310" spans="1:46" ht="14.25" customHeight="1" x14ac:dyDescent="0.25"/>
    <row r="311" spans="1:46" ht="14.25" customHeight="1" x14ac:dyDescent="0.25">
      <c r="A311" s="36"/>
      <c r="B311" s="36"/>
      <c r="C311" s="36"/>
      <c r="D311" s="36"/>
      <c r="E311" s="36"/>
      <c r="F311" s="36"/>
      <c r="G311" s="36"/>
      <c r="H311" s="36"/>
      <c r="I311" s="36"/>
      <c r="J311" s="36"/>
      <c r="K311" s="36"/>
      <c r="L311" s="36"/>
      <c r="M311" s="36"/>
      <c r="N311" s="36"/>
      <c r="O311" s="36"/>
      <c r="P311" s="36"/>
      <c r="Q311" s="36"/>
      <c r="R311" s="36"/>
    </row>
    <row r="312" spans="1:46" ht="14.25" customHeight="1" x14ac:dyDescent="0.25">
      <c r="A312" s="36"/>
      <c r="B312" s="36"/>
      <c r="C312" s="36"/>
      <c r="D312" s="36"/>
      <c r="E312" s="36"/>
      <c r="F312" s="36"/>
      <c r="G312" s="36"/>
      <c r="H312" s="36"/>
      <c r="I312" s="36"/>
      <c r="J312" s="36"/>
      <c r="K312" s="36"/>
      <c r="L312" s="36"/>
      <c r="M312" s="36"/>
      <c r="N312" s="36"/>
      <c r="O312" s="36"/>
      <c r="P312" s="36"/>
      <c r="Q312" s="36"/>
      <c r="R312" s="36"/>
    </row>
    <row r="313" spans="1:46" ht="14.25" customHeight="1" x14ac:dyDescent="0.25">
      <c r="A313" s="36"/>
      <c r="B313" s="36"/>
      <c r="C313" s="36"/>
      <c r="D313" s="36"/>
      <c r="E313" s="36"/>
      <c r="F313" s="36"/>
      <c r="G313" s="36"/>
      <c r="H313" s="36"/>
      <c r="I313" s="36"/>
      <c r="J313" s="36"/>
      <c r="K313" s="36"/>
      <c r="L313" s="36"/>
      <c r="M313" s="36"/>
      <c r="N313" s="36"/>
      <c r="O313" s="36"/>
      <c r="P313" s="36"/>
      <c r="Q313" s="36"/>
      <c r="R313" s="36"/>
    </row>
    <row r="314" spans="1:46" ht="14.25" customHeight="1" x14ac:dyDescent="0.25"/>
    <row r="315" spans="1:46" ht="14.25" customHeight="1" x14ac:dyDescent="0.25"/>
    <row r="316" spans="1:46" ht="14.25" customHeight="1" x14ac:dyDescent="0.25"/>
    <row r="317" spans="1:46" ht="14.25" customHeight="1" x14ac:dyDescent="0.25"/>
    <row r="318" spans="1:46" ht="14.25" customHeight="1" x14ac:dyDescent="0.25"/>
    <row r="319" spans="1:46" ht="14.25" customHeight="1" x14ac:dyDescent="0.25"/>
    <row r="320" spans="1:46"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sheetData>
  <mergeCells count="211">
    <mergeCell ref="L225:N225"/>
    <mergeCell ref="L226:N226"/>
    <mergeCell ref="L227:N227"/>
    <mergeCell ref="L228:N228"/>
    <mergeCell ref="L300:N300"/>
    <mergeCell ref="L301:N301"/>
    <mergeCell ref="L293:N293"/>
    <mergeCell ref="L294:N294"/>
    <mergeCell ref="L295:N295"/>
    <mergeCell ref="L296:N296"/>
    <mergeCell ref="L297:N297"/>
    <mergeCell ref="L298:N298"/>
    <mergeCell ref="L299:N299"/>
    <mergeCell ref="L269:N269"/>
    <mergeCell ref="L292:N292"/>
    <mergeCell ref="L262:N262"/>
    <mergeCell ref="L263:N263"/>
    <mergeCell ref="L264:N264"/>
    <mergeCell ref="L265:N265"/>
    <mergeCell ref="L266:N266"/>
    <mergeCell ref="L267:N267"/>
    <mergeCell ref="L268:N268"/>
    <mergeCell ref="L71:N71"/>
    <mergeCell ref="L72:N72"/>
    <mergeCell ref="L73:N73"/>
    <mergeCell ref="L74:N74"/>
    <mergeCell ref="L85:N85"/>
    <mergeCell ref="L108:N108"/>
    <mergeCell ref="L109:N109"/>
    <mergeCell ref="L110:N110"/>
    <mergeCell ref="L111:N111"/>
    <mergeCell ref="L155:N155"/>
    <mergeCell ref="L156:N156"/>
    <mergeCell ref="L157:N157"/>
    <mergeCell ref="L182:N182"/>
    <mergeCell ref="L183:N183"/>
    <mergeCell ref="L184:N184"/>
    <mergeCell ref="L185:N185"/>
    <mergeCell ref="L186:N186"/>
    <mergeCell ref="L187:N187"/>
    <mergeCell ref="Q31:AT31"/>
    <mergeCell ref="L32:N32"/>
    <mergeCell ref="L33:N33"/>
    <mergeCell ref="L35:N35"/>
    <mergeCell ref="L36:N36"/>
    <mergeCell ref="L37:N37"/>
    <mergeCell ref="L38:N38"/>
    <mergeCell ref="L34:N34"/>
    <mergeCell ref="B2:H2"/>
    <mergeCell ref="B3:H3"/>
    <mergeCell ref="B4:H4"/>
    <mergeCell ref="B5:H5"/>
    <mergeCell ref="B6:H6"/>
    <mergeCell ref="B7:H7"/>
    <mergeCell ref="L7:M8"/>
    <mergeCell ref="B20:I20"/>
    <mergeCell ref="B21:I21"/>
    <mergeCell ref="L20:M20"/>
    <mergeCell ref="Q105:AT105"/>
    <mergeCell ref="Q142:AT142"/>
    <mergeCell ref="L143:N143"/>
    <mergeCell ref="L144:N144"/>
    <mergeCell ref="L43:N43"/>
    <mergeCell ref="L44:N44"/>
    <mergeCell ref="Q68:AT68"/>
    <mergeCell ref="L69:N69"/>
    <mergeCell ref="L70:N70"/>
    <mergeCell ref="L106:N106"/>
    <mergeCell ref="L107:N107"/>
    <mergeCell ref="L45:N45"/>
    <mergeCell ref="L46:N46"/>
    <mergeCell ref="L75:N75"/>
    <mergeCell ref="L76:N76"/>
    <mergeCell ref="L77:N77"/>
    <mergeCell ref="L78:N78"/>
    <mergeCell ref="L122:N122"/>
    <mergeCell ref="L81:N81"/>
    <mergeCell ref="L82:N82"/>
    <mergeCell ref="L83:N83"/>
    <mergeCell ref="L84:N84"/>
    <mergeCell ref="P70:P85"/>
    <mergeCell ref="P107:P122"/>
    <mergeCell ref="A51:K51"/>
    <mergeCell ref="B57:I57"/>
    <mergeCell ref="L57:M57"/>
    <mergeCell ref="B58:I58"/>
    <mergeCell ref="B59:I59"/>
    <mergeCell ref="B60:I60"/>
    <mergeCell ref="B8:H8"/>
    <mergeCell ref="B9:H9"/>
    <mergeCell ref="O9:P9"/>
    <mergeCell ref="B10:H10"/>
    <mergeCell ref="B11:H11"/>
    <mergeCell ref="A14:K14"/>
    <mergeCell ref="P33:P48"/>
    <mergeCell ref="L39:N39"/>
    <mergeCell ref="L40:N40"/>
    <mergeCell ref="L41:N41"/>
    <mergeCell ref="L42:N42"/>
    <mergeCell ref="B22:I22"/>
    <mergeCell ref="B23:I23"/>
    <mergeCell ref="L47:N47"/>
    <mergeCell ref="L48:N48"/>
    <mergeCell ref="B97:I97"/>
    <mergeCell ref="A125:K125"/>
    <mergeCell ref="B131:I131"/>
    <mergeCell ref="L131:M131"/>
    <mergeCell ref="B132:I132"/>
    <mergeCell ref="B133:I133"/>
    <mergeCell ref="B134:I134"/>
    <mergeCell ref="L79:N79"/>
    <mergeCell ref="L80:N80"/>
    <mergeCell ref="A88:K88"/>
    <mergeCell ref="B94:I94"/>
    <mergeCell ref="L94:M94"/>
    <mergeCell ref="B95:I95"/>
    <mergeCell ref="B96:I96"/>
    <mergeCell ref="L112:N112"/>
    <mergeCell ref="L113:N113"/>
    <mergeCell ref="L114:N114"/>
    <mergeCell ref="L115:N115"/>
    <mergeCell ref="L116:N116"/>
    <mergeCell ref="L117:N117"/>
    <mergeCell ref="L118:N118"/>
    <mergeCell ref="L119:N119"/>
    <mergeCell ref="L120:N120"/>
    <mergeCell ref="L121:N121"/>
    <mergeCell ref="B171:I171"/>
    <mergeCell ref="Q179:AT179"/>
    <mergeCell ref="L180:N180"/>
    <mergeCell ref="L181:N181"/>
    <mergeCell ref="L158:N158"/>
    <mergeCell ref="L159:N159"/>
    <mergeCell ref="A162:K162"/>
    <mergeCell ref="B168:I168"/>
    <mergeCell ref="L168:M168"/>
    <mergeCell ref="B169:I169"/>
    <mergeCell ref="B170:I170"/>
    <mergeCell ref="P144:P159"/>
    <mergeCell ref="P181:P196"/>
    <mergeCell ref="L188:N188"/>
    <mergeCell ref="L145:N145"/>
    <mergeCell ref="L146:N146"/>
    <mergeCell ref="L147:N147"/>
    <mergeCell ref="L148:N148"/>
    <mergeCell ref="L149:N149"/>
    <mergeCell ref="L150:N150"/>
    <mergeCell ref="L151:N151"/>
    <mergeCell ref="L152:N152"/>
    <mergeCell ref="L153:N153"/>
    <mergeCell ref="L154:N154"/>
    <mergeCell ref="B208:I208"/>
    <mergeCell ref="Q216:AT216"/>
    <mergeCell ref="L217:N217"/>
    <mergeCell ref="L218:N218"/>
    <mergeCell ref="L189:N189"/>
    <mergeCell ref="L190:N190"/>
    <mergeCell ref="A199:K199"/>
    <mergeCell ref="B205:I205"/>
    <mergeCell ref="L205:M205"/>
    <mergeCell ref="B206:I206"/>
    <mergeCell ref="B207:I207"/>
    <mergeCell ref="L191:N191"/>
    <mergeCell ref="L192:N192"/>
    <mergeCell ref="L193:N193"/>
    <mergeCell ref="L194:N194"/>
    <mergeCell ref="L195:N195"/>
    <mergeCell ref="L196:N196"/>
    <mergeCell ref="P218:P233"/>
    <mergeCell ref="L220:N220"/>
    <mergeCell ref="L221:N221"/>
    <mergeCell ref="L219:N219"/>
    <mergeCell ref="L222:N222"/>
    <mergeCell ref="L223:N223"/>
    <mergeCell ref="L224:N224"/>
    <mergeCell ref="B245:I245"/>
    <mergeCell ref="Q253:AT253"/>
    <mergeCell ref="L254:N254"/>
    <mergeCell ref="L255:N255"/>
    <mergeCell ref="Q289:AT289"/>
    <mergeCell ref="L290:N290"/>
    <mergeCell ref="L291:N291"/>
    <mergeCell ref="L229:N229"/>
    <mergeCell ref="L230:N230"/>
    <mergeCell ref="A236:K236"/>
    <mergeCell ref="B242:I242"/>
    <mergeCell ref="L242:M242"/>
    <mergeCell ref="B243:I243"/>
    <mergeCell ref="B244:I244"/>
    <mergeCell ref="L231:N231"/>
    <mergeCell ref="L232:N232"/>
    <mergeCell ref="L233:N233"/>
    <mergeCell ref="L256:N256"/>
    <mergeCell ref="L257:N257"/>
    <mergeCell ref="L258:N258"/>
    <mergeCell ref="L259:N259"/>
    <mergeCell ref="B281:I281"/>
    <mergeCell ref="P255:P269"/>
    <mergeCell ref="P291:P306"/>
    <mergeCell ref="L260:N260"/>
    <mergeCell ref="L261:N261"/>
    <mergeCell ref="A272:K272"/>
    <mergeCell ref="B278:I278"/>
    <mergeCell ref="L278:M278"/>
    <mergeCell ref="B279:I279"/>
    <mergeCell ref="B280:I280"/>
    <mergeCell ref="L303:N303"/>
    <mergeCell ref="L304:N304"/>
    <mergeCell ref="L305:N305"/>
    <mergeCell ref="L306:N306"/>
    <mergeCell ref="L302:N3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Actions_list</vt:lpstr>
      <vt:lpstr>CostFeas_summary</vt:lpstr>
      <vt:lpstr>S1 - Human-wildlife management</vt:lpstr>
      <vt:lpstr>S2 - Landowner Stewardship</vt:lpstr>
      <vt:lpstr>S3 - Legislation</vt:lpstr>
      <vt:lpstr>S4 - Protecting habitats</vt:lpstr>
      <vt:lpstr>S5 - Wildlife crossings</vt:lpstr>
      <vt:lpstr>S6 - Invasive species</vt:lpstr>
      <vt:lpstr>S7 - Restoration and Regenerati</vt:lpstr>
      <vt:lpstr>S8 - Industry-targeted 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Camaclang, Abbey</dc:creator>
  <cp:lastModifiedBy>Abbey C</cp:lastModifiedBy>
  <dcterms:created xsi:type="dcterms:W3CDTF">2019-05-08T21:02:38Z</dcterms:created>
  <dcterms:modified xsi:type="dcterms:W3CDTF">2025-07-12T00:41:33Z</dcterms:modified>
</cp:coreProperties>
</file>