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im\Documents\aegis4048.github.io-source\content\downloads\notebooks\"/>
    </mc:Choice>
  </mc:AlternateContent>
  <xr:revisionPtr revIDLastSave="0" documentId="13_ncr:1_{60A142BA-A730-4BF4-8056-BDDDDF2ADF0A}" xr6:coauthVersionLast="43" xr6:coauthVersionMax="43" xr10:uidLastSave="{00000000-0000-0000-0000-000000000000}"/>
  <bookViews>
    <workbookView xWindow="-96" yWindow="-96" windowWidth="23232" windowHeight="13152" firstSheet="1" activeTab="11" xr2:uid="{C6B97615-1AA9-4D30-82D3-AEB364AF5D74}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1_new" sheetId="8" r:id="rId7"/>
    <sheet name="Sheet2_new" sheetId="9" r:id="rId8"/>
    <sheet name="Sheet3_new" sheetId="10" r:id="rId9"/>
    <sheet name="Sheet4_new" sheetId="11" r:id="rId10"/>
    <sheet name="Sheet5_new" sheetId="12" r:id="rId11"/>
    <sheet name="Sheet6_new" sheetId="13" r:id="rId12"/>
  </sheets>
  <externalReferences>
    <externalReference r:id="rId13"/>
  </externalReferences>
  <definedNames>
    <definedName name="error" localSheetId="10">Sheet5_new!$C$5:$C$18</definedName>
    <definedName name="error">Sheet5!$C$5:$C$18</definedName>
    <definedName name="error_new">Sheet4_new!$C$5:$C$18</definedName>
    <definedName name="grad_w_output" localSheetId="9">Sheet4_new!$H$5:$J$18</definedName>
    <definedName name="grad_w_output">Sheet4!$H$5:$J$18</definedName>
    <definedName name="h">[1]Sheet1!$J$7:$J$9</definedName>
    <definedName name="hidden" localSheetId="6">Sheet1_new!$J$8:$J$10</definedName>
    <definedName name="hidden">Sheet1!$J$8:$J$10</definedName>
    <definedName name="hidden_new">Sheet2_new!$F$5:$F$7</definedName>
    <definedName name="input" localSheetId="6">Sheet1_new!$D$8:$D$21</definedName>
    <definedName name="input">Sheet1!$D$8:$D$21</definedName>
    <definedName name="input_new">Sheet1_new!$F$8:$H$21</definedName>
    <definedName name="output_new">Sheet2_new!$B$5:$D$18</definedName>
    <definedName name="vec_out">Sheet5!$E$5:$G$18</definedName>
    <definedName name="vec_out_new">Sheet5_new!$E$5:$G$18</definedName>
    <definedName name="w_input" localSheetId="6">Sheet1_new!$F$8:$H$21</definedName>
    <definedName name="w_input">Sheet1!$F$8:$H$21</definedName>
    <definedName name="w_output" localSheetId="7">Sheet2_new!$B$5:$D$18</definedName>
    <definedName name="w_output">Sheet2!$B$5:$D$18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" i="13" l="1"/>
  <c r="C23" i="13" a="1"/>
  <c r="C5" i="13" a="1"/>
  <c r="C6" i="13" s="1"/>
  <c r="M6" i="13" s="1"/>
  <c r="C5" i="13"/>
  <c r="M5" i="13" s="1"/>
  <c r="D5" i="13"/>
  <c r="N5" i="13" s="1"/>
  <c r="E5" i="13"/>
  <c r="O5" i="13" s="1"/>
  <c r="D8" i="13"/>
  <c r="E8" i="13"/>
  <c r="D12" i="13"/>
  <c r="N12" i="13" s="1"/>
  <c r="E12" i="13"/>
  <c r="O12" i="13" s="1"/>
  <c r="C13" i="13"/>
  <c r="M13" i="13" s="1"/>
  <c r="D13" i="13"/>
  <c r="N13" i="13" s="1"/>
  <c r="E13" i="13"/>
  <c r="C16" i="13"/>
  <c r="M16" i="13" s="1"/>
  <c r="D16" i="13"/>
  <c r="E16" i="13"/>
  <c r="C17" i="13"/>
  <c r="D17" i="13"/>
  <c r="N17" i="13" s="1"/>
  <c r="E17" i="13"/>
  <c r="O17" i="13"/>
  <c r="M17" i="13"/>
  <c r="O16" i="13"/>
  <c r="N16" i="13"/>
  <c r="O13" i="13"/>
  <c r="O8" i="13"/>
  <c r="N8" i="13"/>
  <c r="C31" i="13" l="1"/>
  <c r="E33" i="13"/>
  <c r="D33" i="13"/>
  <c r="C33" i="13"/>
  <c r="E32" i="13"/>
  <c r="E28" i="13"/>
  <c r="D32" i="13"/>
  <c r="D28" i="13"/>
  <c r="C32" i="13"/>
  <c r="C28" i="13"/>
  <c r="E31" i="13"/>
  <c r="D31" i="13"/>
  <c r="C12" i="13"/>
  <c r="M12" i="13" s="1"/>
  <c r="C8" i="13"/>
  <c r="M8" i="13" s="1"/>
  <c r="D15" i="13"/>
  <c r="N15" i="13" s="1"/>
  <c r="E15" i="13"/>
  <c r="O15" i="13" s="1"/>
  <c r="E7" i="13"/>
  <c r="O7" i="13" s="1"/>
  <c r="D7" i="13"/>
  <c r="N7" i="13" s="1"/>
  <c r="C15" i="13"/>
  <c r="M15" i="13" s="1"/>
  <c r="C11" i="13"/>
  <c r="M11" i="13" s="1"/>
  <c r="E18" i="13"/>
  <c r="O18" i="13" s="1"/>
  <c r="E10" i="13"/>
  <c r="O10" i="13" s="1"/>
  <c r="E6" i="13"/>
  <c r="O6" i="13" s="1"/>
  <c r="D18" i="13"/>
  <c r="N18" i="13" s="1"/>
  <c r="D14" i="13"/>
  <c r="N14" i="13" s="1"/>
  <c r="D10" i="13"/>
  <c r="N10" i="13" s="1"/>
  <c r="D6" i="13"/>
  <c r="N6" i="13" s="1"/>
  <c r="E11" i="13"/>
  <c r="O11" i="13" s="1"/>
  <c r="D11" i="13"/>
  <c r="N11" i="13" s="1"/>
  <c r="C7" i="13"/>
  <c r="M7" i="13" s="1"/>
  <c r="E14" i="13"/>
  <c r="O14" i="13" s="1"/>
  <c r="C18" i="13"/>
  <c r="M18" i="13" s="1"/>
  <c r="C14" i="13"/>
  <c r="M14" i="13" s="1"/>
  <c r="C10" i="13"/>
  <c r="M10" i="13" s="1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H15" i="8"/>
  <c r="G15" i="8"/>
  <c r="F15" i="8"/>
  <c r="H14" i="8"/>
  <c r="G14" i="8"/>
  <c r="F14" i="8"/>
  <c r="H13" i="8"/>
  <c r="G13" i="8"/>
  <c r="F13" i="8"/>
  <c r="H11" i="8"/>
  <c r="G11" i="8"/>
  <c r="F11" i="8"/>
  <c r="H10" i="8"/>
  <c r="G10" i="8"/>
  <c r="F10" i="8"/>
  <c r="H9" i="8"/>
  <c r="G9" i="8"/>
  <c r="F9" i="8"/>
  <c r="G8" i="8"/>
  <c r="H8" i="8"/>
  <c r="F8" i="8"/>
  <c r="C23" i="7" a="1"/>
  <c r="D24" i="7" s="1"/>
  <c r="M6" i="7"/>
  <c r="N6" i="7"/>
  <c r="O6" i="7"/>
  <c r="M7" i="7"/>
  <c r="N7" i="7"/>
  <c r="O7" i="7"/>
  <c r="M8" i="7"/>
  <c r="N8" i="7"/>
  <c r="O8" i="7"/>
  <c r="M10" i="7"/>
  <c r="N10" i="7"/>
  <c r="O10" i="7"/>
  <c r="M11" i="7"/>
  <c r="N11" i="7"/>
  <c r="O11" i="7"/>
  <c r="M12" i="7"/>
  <c r="N12" i="7"/>
  <c r="O12" i="7"/>
  <c r="M13" i="7"/>
  <c r="N13" i="7"/>
  <c r="O13" i="7"/>
  <c r="M14" i="7"/>
  <c r="N14" i="7"/>
  <c r="O14" i="7"/>
  <c r="M15" i="7"/>
  <c r="N15" i="7"/>
  <c r="O15" i="7"/>
  <c r="M16" i="7"/>
  <c r="N16" i="7"/>
  <c r="O16" i="7"/>
  <c r="M17" i="7"/>
  <c r="N17" i="7"/>
  <c r="O17" i="7"/>
  <c r="M18" i="7"/>
  <c r="N18" i="7"/>
  <c r="O18" i="7"/>
  <c r="O5" i="7"/>
  <c r="N5" i="7"/>
  <c r="M5" i="7"/>
  <c r="E10" i="6"/>
  <c r="F10" i="6"/>
  <c r="G10" i="6"/>
  <c r="E13" i="6"/>
  <c r="F13" i="6"/>
  <c r="G13" i="6"/>
  <c r="E14" i="6"/>
  <c r="F14" i="6"/>
  <c r="G14" i="6"/>
  <c r="E15" i="6"/>
  <c r="F15" i="6"/>
  <c r="G15" i="6"/>
  <c r="C32" i="7" l="1"/>
  <c r="C24" i="7"/>
  <c r="D27" i="7"/>
  <c r="C36" i="7"/>
  <c r="C28" i="7"/>
  <c r="E35" i="7"/>
  <c r="E31" i="7"/>
  <c r="E27" i="7"/>
  <c r="E23" i="7"/>
  <c r="D35" i="7"/>
  <c r="D31" i="7"/>
  <c r="D23" i="7"/>
  <c r="C35" i="7"/>
  <c r="C31" i="7"/>
  <c r="C27" i="7"/>
  <c r="C23" i="7"/>
  <c r="E34" i="7"/>
  <c r="E30" i="7"/>
  <c r="E26" i="7"/>
  <c r="D34" i="7"/>
  <c r="D30" i="7"/>
  <c r="C34" i="7"/>
  <c r="C26" i="7"/>
  <c r="E29" i="7"/>
  <c r="E24" i="7"/>
  <c r="D26" i="7"/>
  <c r="C30" i="7"/>
  <c r="E33" i="7"/>
  <c r="E25" i="7"/>
  <c r="D33" i="7"/>
  <c r="D29" i="7"/>
  <c r="D25" i="7"/>
  <c r="C33" i="7"/>
  <c r="C29" i="7"/>
  <c r="C25" i="7"/>
  <c r="E36" i="7"/>
  <c r="E32" i="7"/>
  <c r="E28" i="7"/>
  <c r="D36" i="7"/>
  <c r="D32" i="7"/>
  <c r="D28" i="7"/>
  <c r="J8" i="1" l="1" a="1"/>
  <c r="J8" i="1" s="1"/>
  <c r="I5" i="3" l="1" a="1"/>
  <c r="I5" i="3" s="1"/>
  <c r="K5" i="3" s="1"/>
  <c r="J10" i="1"/>
  <c r="J9" i="1"/>
  <c r="C5" i="4" l="1"/>
  <c r="G5" i="4" s="1"/>
  <c r="E5" i="5" a="1"/>
  <c r="E5" i="5" s="1"/>
  <c r="I16" i="3"/>
  <c r="K16" i="3" s="1"/>
  <c r="I18" i="3"/>
  <c r="K18" i="3" s="1"/>
  <c r="I9" i="3"/>
  <c r="K9" i="3" s="1"/>
  <c r="I11" i="3"/>
  <c r="K11" i="3" s="1"/>
  <c r="I12" i="3"/>
  <c r="K12" i="3" s="1"/>
  <c r="I14" i="3"/>
  <c r="K14" i="3" s="1"/>
  <c r="I17" i="3"/>
  <c r="K17" i="3" s="1"/>
  <c r="I6" i="3"/>
  <c r="K6" i="3" s="1"/>
  <c r="I7" i="3"/>
  <c r="K7" i="3" s="1"/>
  <c r="I8" i="3"/>
  <c r="K8" i="3" s="1"/>
  <c r="I10" i="3"/>
  <c r="K10" i="3" s="1"/>
  <c r="I13" i="3"/>
  <c r="K13" i="3" s="1"/>
  <c r="I15" i="3"/>
  <c r="K15" i="3" s="1"/>
  <c r="F7" i="3"/>
  <c r="E7" i="5" l="1"/>
  <c r="E6" i="5"/>
  <c r="C5" i="5"/>
  <c r="C12" i="4"/>
  <c r="G12" i="4" s="1"/>
  <c r="C18" i="4"/>
  <c r="G18" i="4" s="1"/>
  <c r="C8" i="4"/>
  <c r="G8" i="4" s="1"/>
  <c r="C16" i="4"/>
  <c r="G16" i="4" s="1"/>
  <c r="C9" i="4"/>
  <c r="G9" i="4" s="1"/>
  <c r="C10" i="4"/>
  <c r="G10" i="4" s="1"/>
  <c r="C6" i="4"/>
  <c r="G6" i="4" s="1"/>
  <c r="C13" i="4"/>
  <c r="G13" i="4" s="1"/>
  <c r="C11" i="4"/>
  <c r="G11" i="4" s="1"/>
  <c r="C15" i="4"/>
  <c r="G15" i="4" s="1"/>
  <c r="C7" i="4"/>
  <c r="G7" i="4" s="1"/>
  <c r="C17" i="4"/>
  <c r="G17" i="4" s="1"/>
  <c r="C14" i="4"/>
  <c r="G14" i="4" s="1"/>
  <c r="C14" i="6"/>
  <c r="F5" i="3"/>
  <c r="F6" i="3"/>
  <c r="C13" i="6" l="1"/>
  <c r="C15" i="5"/>
  <c r="C12" i="5"/>
  <c r="C7" i="5"/>
  <c r="C18" i="5"/>
  <c r="C8" i="5"/>
  <c r="C13" i="5"/>
  <c r="C10" i="5"/>
  <c r="C14" i="5"/>
  <c r="C17" i="5"/>
  <c r="C16" i="5"/>
  <c r="C11" i="5"/>
  <c r="C6" i="5"/>
  <c r="C9" i="5"/>
  <c r="C15" i="6"/>
  <c r="C10" i="6"/>
  <c r="I9" i="7" l="1" a="1"/>
  <c r="I9" i="7" s="1"/>
  <c r="M9" i="7" s="1"/>
  <c r="F12" i="8" s="1"/>
  <c r="C9" i="13" s="1"/>
  <c r="J9" i="6" a="1"/>
  <c r="L9" i="6" s="1"/>
  <c r="H5" i="5" a="1"/>
  <c r="I16" i="5" s="1"/>
  <c r="J9" i="6" l="1"/>
  <c r="K9" i="6"/>
  <c r="J9" i="7"/>
  <c r="N9" i="7" s="1"/>
  <c r="G12" i="8" s="1"/>
  <c r="D9" i="13" s="1"/>
  <c r="K9" i="7"/>
  <c r="O9" i="7" s="1"/>
  <c r="H12" i="8" s="1"/>
  <c r="E9" i="13" s="1"/>
  <c r="N34" i="7"/>
  <c r="C16" i="9" s="1"/>
  <c r="I17" i="5"/>
  <c r="I12" i="5"/>
  <c r="J16" i="5"/>
  <c r="H12" i="5"/>
  <c r="H5" i="5"/>
  <c r="I14" i="5"/>
  <c r="H9" i="5"/>
  <c r="I13" i="5"/>
  <c r="I15" i="5"/>
  <c r="H10" i="5"/>
  <c r="I10" i="5"/>
  <c r="J9" i="5"/>
  <c r="I9" i="5"/>
  <c r="J6" i="5"/>
  <c r="J12" i="5"/>
  <c r="H18" i="5"/>
  <c r="H6" i="5"/>
  <c r="J14" i="5"/>
  <c r="H17" i="5"/>
  <c r="H8" i="5"/>
  <c r="J18" i="5"/>
  <c r="H11" i="5"/>
  <c r="J8" i="5"/>
  <c r="J10" i="5"/>
  <c r="J11" i="5"/>
  <c r="H14" i="5"/>
  <c r="J17" i="5"/>
  <c r="I18" i="5"/>
  <c r="H7" i="5"/>
  <c r="H15" i="5"/>
  <c r="I5" i="5"/>
  <c r="J13" i="5"/>
  <c r="I7" i="5"/>
  <c r="J5" i="5"/>
  <c r="H13" i="5"/>
  <c r="I11" i="5"/>
  <c r="H16" i="5"/>
  <c r="J15" i="5"/>
  <c r="J7" i="5"/>
  <c r="I8" i="5"/>
  <c r="I6" i="5"/>
  <c r="F16" i="12" l="1"/>
  <c r="D34" i="13"/>
  <c r="J8" i="8" a="1"/>
  <c r="J10" i="8" s="1"/>
  <c r="E7" i="11" s="1"/>
  <c r="O36" i="7"/>
  <c r="D18" i="9" s="1"/>
  <c r="J31" i="7"/>
  <c r="N31" i="7" s="1"/>
  <c r="C13" i="9" s="1"/>
  <c r="M25" i="7"/>
  <c r="B7" i="9" s="1"/>
  <c r="C25" i="13" s="1"/>
  <c r="M23" i="7"/>
  <c r="B5" i="9" s="1"/>
  <c r="C23" i="13" s="1"/>
  <c r="N26" i="7"/>
  <c r="C8" i="9" s="1"/>
  <c r="D26" i="13" s="1"/>
  <c r="N36" i="7"/>
  <c r="C18" i="9" s="1"/>
  <c r="M36" i="7"/>
  <c r="B18" i="9" s="1"/>
  <c r="M30" i="7"/>
  <c r="B12" i="9" s="1"/>
  <c r="C30" i="13" s="1"/>
  <c r="O25" i="7"/>
  <c r="D7" i="9" s="1"/>
  <c r="E25" i="13" s="1"/>
  <c r="O35" i="7"/>
  <c r="D17" i="9" s="1"/>
  <c r="O30" i="7"/>
  <c r="D12" i="9" s="1"/>
  <c r="E30" i="13" s="1"/>
  <c r="O34" i="7"/>
  <c r="D16" i="9" s="1"/>
  <c r="K33" i="7"/>
  <c r="O33" i="7" s="1"/>
  <c r="D15" i="9" s="1"/>
  <c r="I32" i="7"/>
  <c r="M32" i="7" s="1"/>
  <c r="B14" i="9" s="1"/>
  <c r="O24" i="7"/>
  <c r="D6" i="9" s="1"/>
  <c r="N30" i="7"/>
  <c r="C12" i="9" s="1"/>
  <c r="D30" i="13" s="1"/>
  <c r="M34" i="7"/>
  <c r="B16" i="9" s="1"/>
  <c r="O29" i="7"/>
  <c r="D11" i="9" s="1"/>
  <c r="E29" i="13" s="1"/>
  <c r="N27" i="7"/>
  <c r="C9" i="9" s="1"/>
  <c r="D27" i="13" s="1"/>
  <c r="N35" i="7"/>
  <c r="C17" i="9" s="1"/>
  <c r="M26" i="7"/>
  <c r="B8" i="9" s="1"/>
  <c r="C26" i="13" s="1"/>
  <c r="M27" i="7"/>
  <c r="B9" i="9" s="1"/>
  <c r="C27" i="13" s="1"/>
  <c r="K32" i="7"/>
  <c r="O32" i="7" s="1"/>
  <c r="D14" i="9" s="1"/>
  <c r="N25" i="7"/>
  <c r="C7" i="9" s="1"/>
  <c r="D25" i="13" s="1"/>
  <c r="J33" i="7"/>
  <c r="N33" i="7" s="1"/>
  <c r="C15" i="9" s="1"/>
  <c r="K31" i="7"/>
  <c r="O31" i="7" s="1"/>
  <c r="D13" i="9" s="1"/>
  <c r="N23" i="7"/>
  <c r="C5" i="9" s="1"/>
  <c r="D23" i="13" s="1"/>
  <c r="M35" i="7"/>
  <c r="B17" i="9" s="1"/>
  <c r="I33" i="7"/>
  <c r="M33" i="7" s="1"/>
  <c r="B15" i="9" s="1"/>
  <c r="J32" i="7"/>
  <c r="N32" i="7" s="1"/>
  <c r="C14" i="9" s="1"/>
  <c r="N24" i="7"/>
  <c r="C6" i="9" s="1"/>
  <c r="M24" i="7"/>
  <c r="B6" i="9" s="1"/>
  <c r="N29" i="7"/>
  <c r="C11" i="9" s="1"/>
  <c r="D29" i="13" s="1"/>
  <c r="K28" i="7"/>
  <c r="O28" i="7" s="1"/>
  <c r="D10" i="9" s="1"/>
  <c r="O27" i="7"/>
  <c r="D9" i="9" s="1"/>
  <c r="E27" i="13" s="1"/>
  <c r="I31" i="7"/>
  <c r="M31" i="7" s="1"/>
  <c r="B13" i="9" s="1"/>
  <c r="O26" i="7"/>
  <c r="D8" i="9" s="1"/>
  <c r="E26" i="13" s="1"/>
  <c r="J28" i="7"/>
  <c r="N28" i="7" s="1"/>
  <c r="C10" i="9" s="1"/>
  <c r="O23" i="7"/>
  <c r="D5" i="9" s="1"/>
  <c r="E23" i="13" s="1"/>
  <c r="M29" i="7"/>
  <c r="B11" i="9" s="1"/>
  <c r="C29" i="13" s="1"/>
  <c r="I28" i="7"/>
  <c r="M28" i="7" s="1"/>
  <c r="B10" i="9" s="1"/>
  <c r="G18" i="12" l="1"/>
  <c r="E36" i="13"/>
  <c r="G17" i="12"/>
  <c r="E35" i="13"/>
  <c r="F17" i="12"/>
  <c r="D35" i="13"/>
  <c r="F18" i="12"/>
  <c r="D36" i="13"/>
  <c r="E18" i="12"/>
  <c r="C36" i="13"/>
  <c r="E17" i="12"/>
  <c r="C35" i="13"/>
  <c r="E16" i="12"/>
  <c r="C34" i="13"/>
  <c r="G16" i="12"/>
  <c r="E34" i="13"/>
  <c r="G6" i="12"/>
  <c r="E24" i="13"/>
  <c r="F6" i="12"/>
  <c r="D24" i="13"/>
  <c r="E6" i="12"/>
  <c r="C24" i="13"/>
  <c r="J8" i="8"/>
  <c r="F7" i="9"/>
  <c r="J9" i="8"/>
  <c r="E5" i="11" l="1"/>
  <c r="F5" i="9"/>
  <c r="E6" i="11"/>
  <c r="F6" i="9"/>
  <c r="C5" i="12" a="1"/>
  <c r="I5" i="9" l="1" a="1"/>
  <c r="B33" i="9"/>
  <c r="B24" i="9"/>
  <c r="B25" i="9"/>
  <c r="B34" i="9"/>
  <c r="B27" i="9"/>
  <c r="B31" i="9"/>
  <c r="B23" i="9"/>
  <c r="B35" i="9"/>
  <c r="B29" i="9"/>
  <c r="B26" i="9"/>
  <c r="B32" i="9"/>
  <c r="B36" i="9"/>
  <c r="B30" i="9"/>
  <c r="B28" i="9"/>
  <c r="B37" i="9" l="1"/>
  <c r="I16" i="9"/>
  <c r="K16" i="9" s="1"/>
  <c r="C16" i="10" s="1"/>
  <c r="G16" i="10" s="1"/>
  <c r="C16" i="11" s="1"/>
  <c r="C16" i="12" s="1"/>
  <c r="I14" i="9"/>
  <c r="K14" i="9" s="1"/>
  <c r="C14" i="10" s="1"/>
  <c r="G14" i="10" s="1"/>
  <c r="C14" i="11" s="1"/>
  <c r="C14" i="12" s="1"/>
  <c r="I12" i="9"/>
  <c r="K12" i="9" s="1"/>
  <c r="C12" i="10" s="1"/>
  <c r="G12" i="10" s="1"/>
  <c r="C12" i="11" s="1"/>
  <c r="C12" i="12" s="1"/>
  <c r="I17" i="9"/>
  <c r="K17" i="9" s="1"/>
  <c r="C17" i="10" s="1"/>
  <c r="G17" i="10" s="1"/>
  <c r="C17" i="11" s="1"/>
  <c r="C17" i="12" s="1"/>
  <c r="I10" i="9"/>
  <c r="K10" i="9" s="1"/>
  <c r="C10" i="10" s="1"/>
  <c r="G10" i="10" s="1"/>
  <c r="C10" i="11" s="1"/>
  <c r="C10" i="12" s="1"/>
  <c r="I13" i="9"/>
  <c r="K13" i="9" s="1"/>
  <c r="C13" i="10" s="1"/>
  <c r="G13" i="10" s="1"/>
  <c r="C13" i="11" s="1"/>
  <c r="C13" i="12" s="1"/>
  <c r="I11" i="9"/>
  <c r="K11" i="9" s="1"/>
  <c r="C11" i="10" s="1"/>
  <c r="G11" i="10" s="1"/>
  <c r="C11" i="11" s="1"/>
  <c r="C11" i="12" s="1"/>
  <c r="I7" i="9"/>
  <c r="K7" i="9" s="1"/>
  <c r="C7" i="10" s="1"/>
  <c r="G7" i="10" s="1"/>
  <c r="C7" i="11" s="1"/>
  <c r="C7" i="12" s="1"/>
  <c r="I5" i="9"/>
  <c r="K5" i="9" s="1"/>
  <c r="C5" i="10" s="1"/>
  <c r="G5" i="10" s="1"/>
  <c r="C5" i="11" s="1"/>
  <c r="I18" i="9"/>
  <c r="K18" i="9" s="1"/>
  <c r="C18" i="10" s="1"/>
  <c r="G18" i="10" s="1"/>
  <c r="C18" i="11" s="1"/>
  <c r="C18" i="12" s="1"/>
  <c r="I8" i="9"/>
  <c r="K8" i="9" s="1"/>
  <c r="C8" i="10" s="1"/>
  <c r="G8" i="10" s="1"/>
  <c r="C8" i="11" s="1"/>
  <c r="C8" i="12" s="1"/>
  <c r="I6" i="9"/>
  <c r="K6" i="9" s="1"/>
  <c r="C6" i="10" s="1"/>
  <c r="G6" i="10" s="1"/>
  <c r="C6" i="11" s="1"/>
  <c r="C6" i="12" s="1"/>
  <c r="I9" i="9"/>
  <c r="K9" i="9" s="1"/>
  <c r="C9" i="10" s="1"/>
  <c r="G9" i="10" s="1"/>
  <c r="C9" i="11" s="1"/>
  <c r="C9" i="12" s="1"/>
  <c r="I15" i="9"/>
  <c r="K15" i="9" s="1"/>
  <c r="C15" i="10" s="1"/>
  <c r="G15" i="10" s="1"/>
  <c r="C15" i="11" s="1"/>
  <c r="C15" i="12" s="1"/>
  <c r="J9" i="12" l="1" a="1"/>
  <c r="I9" i="13" a="1"/>
  <c r="H5" i="11" a="1"/>
  <c r="C5" i="12"/>
  <c r="I9" i="13" l="1"/>
  <c r="M9" i="13" s="1"/>
  <c r="K9" i="13"/>
  <c r="O9" i="13" s="1"/>
  <c r="J9" i="13"/>
  <c r="N9" i="13" s="1"/>
  <c r="K9" i="12"/>
  <c r="J9" i="12"/>
  <c r="L9" i="12"/>
  <c r="I7" i="11"/>
  <c r="N25" i="13" s="1"/>
  <c r="I6" i="11"/>
  <c r="J24" i="13" s="1"/>
  <c r="N24" i="13" s="1"/>
  <c r="H16" i="11"/>
  <c r="M34" i="13" s="1"/>
  <c r="I13" i="11"/>
  <c r="N31" i="13" s="1"/>
  <c r="I18" i="11"/>
  <c r="J36" i="13" s="1"/>
  <c r="N36" i="13" s="1"/>
  <c r="H15" i="11"/>
  <c r="M33" i="13" s="1"/>
  <c r="I14" i="11"/>
  <c r="N32" i="13" s="1"/>
  <c r="H8" i="11"/>
  <c r="M26" i="13" s="1"/>
  <c r="H17" i="11"/>
  <c r="I35" i="13" s="1"/>
  <c r="M35" i="13" s="1"/>
  <c r="J10" i="11"/>
  <c r="O28" i="13" s="1"/>
  <c r="J17" i="11"/>
  <c r="K35" i="13" s="1"/>
  <c r="O35" i="13" s="1"/>
  <c r="H5" i="11"/>
  <c r="M23" i="13" s="1"/>
  <c r="H9" i="11"/>
  <c r="M27" i="13" s="1"/>
  <c r="I10" i="11"/>
  <c r="N28" i="13" s="1"/>
  <c r="H14" i="11"/>
  <c r="M32" i="13" s="1"/>
  <c r="J15" i="11"/>
  <c r="O33" i="13" s="1"/>
  <c r="H11" i="11"/>
  <c r="M29" i="13" s="1"/>
  <c r="H12" i="11"/>
  <c r="M30" i="13" s="1"/>
  <c r="J12" i="11"/>
  <c r="O30" i="13" s="1"/>
  <c r="H10" i="11"/>
  <c r="M28" i="13" s="1"/>
  <c r="H6" i="11"/>
  <c r="I24" i="13" s="1"/>
  <c r="M24" i="13" s="1"/>
  <c r="J8" i="11"/>
  <c r="O26" i="13" s="1"/>
  <c r="J9" i="11"/>
  <c r="O27" i="13" s="1"/>
  <c r="J13" i="11"/>
  <c r="O31" i="13" s="1"/>
  <c r="J11" i="11"/>
  <c r="O29" i="13" s="1"/>
  <c r="J18" i="11"/>
  <c r="K36" i="13" s="1"/>
  <c r="O36" i="13" s="1"/>
  <c r="H18" i="11"/>
  <c r="I36" i="13" s="1"/>
  <c r="M36" i="13" s="1"/>
  <c r="I12" i="11"/>
  <c r="N30" i="13" s="1"/>
  <c r="I8" i="11"/>
  <c r="N26" i="13" s="1"/>
  <c r="J14" i="11"/>
  <c r="O32" i="13" s="1"/>
  <c r="I9" i="11"/>
  <c r="N27" i="13" s="1"/>
  <c r="I16" i="11"/>
  <c r="J34" i="13" s="1"/>
  <c r="N34" i="13" s="1"/>
  <c r="J5" i="11"/>
  <c r="O23" i="13" s="1"/>
  <c r="H13" i="11"/>
  <c r="M31" i="13" s="1"/>
  <c r="I17" i="11"/>
  <c r="J35" i="13" s="1"/>
  <c r="N35" i="13" s="1"/>
  <c r="H7" i="11"/>
  <c r="M25" i="13" s="1"/>
  <c r="I11" i="11"/>
  <c r="N29" i="13" s="1"/>
  <c r="J6" i="11"/>
  <c r="K24" i="13" s="1"/>
  <c r="O24" i="13" s="1"/>
  <c r="I5" i="11"/>
  <c r="N23" i="13" s="1"/>
  <c r="I15" i="11"/>
  <c r="N33" i="13" s="1"/>
  <c r="J16" i="11"/>
  <c r="K34" i="13" s="1"/>
  <c r="O34" i="13" s="1"/>
  <c r="J7" i="11"/>
  <c r="O25" i="13" s="1"/>
</calcChain>
</file>

<file path=xl/sharedStrings.xml><?xml version="1.0" encoding="utf-8"?>
<sst xmlns="http://schemas.openxmlformats.org/spreadsheetml/2006/main" count="278" uniqueCount="26">
  <si>
    <t>#</t>
  </si>
  <si>
    <t>Token</t>
  </si>
  <si>
    <t>x</t>
  </si>
  <si>
    <t>h</t>
  </si>
  <si>
    <t>man</t>
  </si>
  <si>
    <t>the</t>
  </si>
  <si>
    <t>pimples</t>
  </si>
  <si>
    <t>idiot</t>
  </si>
  <si>
    <r>
      <rPr>
        <sz val="14"/>
        <color theme="1"/>
        <rFont val="Calibri"/>
        <family val="2"/>
        <scheme val="minor"/>
      </rPr>
      <t xml:space="preserve">Current negative words = </t>
    </r>
    <r>
      <rPr>
        <b/>
        <i/>
        <sz val="14"/>
        <color theme="1"/>
        <rFont val="Calibri"/>
        <family val="2"/>
        <scheme val="minor"/>
      </rPr>
      <t>"pimples", "zebra", "idiot"</t>
    </r>
  </si>
  <si>
    <t>coins</t>
  </si>
  <si>
    <t>donkey</t>
  </si>
  <si>
    <t>zebra</t>
  </si>
  <si>
    <t>machine</t>
  </si>
  <si>
    <t>Neg.</t>
  </si>
  <si>
    <t>honorable</t>
  </si>
  <si>
    <t>is</t>
  </si>
  <si>
    <t>most</t>
  </si>
  <si>
    <t>ned</t>
  </si>
  <si>
    <t>stark</t>
  </si>
  <si>
    <r>
      <rPr>
        <sz val="14"/>
        <color theme="1"/>
        <rFont val="Calibri"/>
        <family val="2"/>
        <scheme val="minor"/>
      </rPr>
      <t>Current word-context pair =</t>
    </r>
    <r>
      <rPr>
        <b/>
        <i/>
        <sz val="14"/>
        <color theme="1"/>
        <rFont val="Calibri"/>
        <family val="2"/>
        <scheme val="minor"/>
      </rPr>
      <t xml:space="preserve"> ("</t>
    </r>
    <r>
      <rPr>
        <b/>
        <i/>
        <sz val="14"/>
        <color theme="9"/>
        <rFont val="Calibri"/>
        <family val="2"/>
        <scheme val="minor"/>
      </rPr>
      <t>Ned</t>
    </r>
    <r>
      <rPr>
        <b/>
        <i/>
        <sz val="14"/>
        <color theme="1"/>
        <rFont val="Calibri"/>
        <family val="2"/>
        <scheme val="minor"/>
      </rPr>
      <t>", "</t>
    </r>
    <r>
      <rPr>
        <b/>
        <i/>
        <sz val="14"/>
        <color theme="5"/>
        <rFont val="Calibri"/>
        <family val="2"/>
        <scheme val="minor"/>
      </rPr>
      <t>Stark</t>
    </r>
    <r>
      <rPr>
        <b/>
        <i/>
        <sz val="14"/>
        <color theme="1"/>
        <rFont val="Calibri"/>
        <family val="2"/>
        <scheme val="minor"/>
      </rPr>
      <t>")</t>
    </r>
  </si>
  <si>
    <r>
      <rPr>
        <sz val="14"/>
        <rFont val="Calibri"/>
        <family val="2"/>
        <scheme val="minor"/>
      </rPr>
      <t xml:space="preserve">Corpus = </t>
    </r>
    <r>
      <rPr>
        <b/>
        <sz val="14"/>
        <rFont val="Calibri"/>
        <family val="2"/>
        <scheme val="minor"/>
      </rPr>
      <t>"</t>
    </r>
    <r>
      <rPr>
        <b/>
        <sz val="14"/>
        <color theme="9"/>
        <rFont val="Calibri"/>
        <family val="2"/>
        <scheme val="minor"/>
      </rPr>
      <t>Ned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Stark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theme="5"/>
        <rFont val="Calibri"/>
        <family val="2"/>
        <scheme val="minor"/>
      </rPr>
      <t>is</t>
    </r>
    <r>
      <rPr>
        <b/>
        <sz val="14"/>
        <rFont val="Calibri"/>
        <family val="2"/>
        <scheme val="minor"/>
      </rPr>
      <t xml:space="preserve"> the most honarable man"</t>
    </r>
    <r>
      <rPr>
        <sz val="14"/>
        <color theme="1"/>
        <rFont val="Calibri"/>
        <family val="2"/>
        <scheme val="minor"/>
      </rPr>
      <t xml:space="preserve"> + </t>
    </r>
    <r>
      <rPr>
        <i/>
        <u/>
        <sz val="14"/>
        <color theme="1"/>
        <rFont val="Calibri"/>
        <family val="2"/>
        <scheme val="minor"/>
      </rPr>
      <t>all text in GoT</t>
    </r>
  </si>
  <si>
    <t>→</t>
  </si>
  <si>
    <t>sigmoid</t>
  </si>
  <si>
    <t>η</t>
  </si>
  <si>
    <r>
      <rPr>
        <sz val="14"/>
        <color theme="1"/>
        <rFont val="Calibri"/>
        <family val="2"/>
        <scheme val="minor"/>
      </rPr>
      <t xml:space="preserve">Current negative words = </t>
    </r>
    <r>
      <rPr>
        <b/>
        <i/>
        <sz val="14"/>
        <color theme="1"/>
        <rFont val="Calibri"/>
        <family val="2"/>
        <scheme val="minor"/>
      </rPr>
      <t>"coins", "donkey", "machine"</t>
    </r>
  </si>
  <si>
    <r>
      <rPr>
        <sz val="14"/>
        <color theme="1"/>
        <rFont val="Calibri"/>
        <family val="2"/>
        <scheme val="minor"/>
      </rPr>
      <t>Current word-context pair =</t>
    </r>
    <r>
      <rPr>
        <b/>
        <i/>
        <sz val="14"/>
        <color theme="1"/>
        <rFont val="Calibri"/>
        <family val="2"/>
        <scheme val="minor"/>
      </rPr>
      <t xml:space="preserve"> ("</t>
    </r>
    <r>
      <rPr>
        <b/>
        <i/>
        <sz val="14"/>
        <color theme="9"/>
        <rFont val="Calibri"/>
        <family val="2"/>
        <scheme val="minor"/>
      </rPr>
      <t>Ned</t>
    </r>
    <r>
      <rPr>
        <b/>
        <i/>
        <sz val="14"/>
        <color theme="1"/>
        <rFont val="Calibri"/>
        <family val="2"/>
        <scheme val="minor"/>
      </rPr>
      <t>", "</t>
    </r>
    <r>
      <rPr>
        <b/>
        <i/>
        <sz val="14"/>
        <color theme="5"/>
        <rFont val="Calibri"/>
        <family val="2"/>
        <scheme val="minor"/>
      </rPr>
      <t>is</t>
    </r>
    <r>
      <rPr>
        <b/>
        <i/>
        <sz val="14"/>
        <color theme="1"/>
        <rFont val="Calibri"/>
        <family val="2"/>
        <scheme val="minor"/>
      </rPr>
      <t>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</si>
</sst>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b/>
      <i/>
      <sz val="14"/>
      <color theme="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3399FF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CC99FF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rgb="FF66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164" fontId="0" fillId="0" borderId="0" xfId="0" applyNumberFormat="1" applyFill="1" applyBorder="1" applyAlignment="1">
      <alignment horizontal="center"/>
    </xf>
    <xf numFmtId="0" fontId="11" fillId="2" borderId="0" xfId="0" applyFont="1" applyFill="1" applyBorder="1"/>
    <xf numFmtId="0" fontId="1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/>
    <xf numFmtId="0" fontId="0" fillId="2" borderId="0" xfId="0" applyFill="1" applyAlignment="1">
      <alignment horizontal="center"/>
    </xf>
    <xf numFmtId="164" fontId="14" fillId="5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5" fillId="6" borderId="0" xfId="0" applyNumberFormat="1" applyFont="1" applyFill="1" applyAlignment="1">
      <alignment horizontal="center"/>
    </xf>
    <xf numFmtId="164" fontId="16" fillId="6" borderId="0" xfId="0" applyNumberFormat="1" applyFont="1" applyFill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64" fontId="17" fillId="7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center"/>
    </xf>
    <xf numFmtId="164" fontId="17" fillId="7" borderId="0" xfId="0" applyNumberFormat="1" applyFont="1" applyFill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10" borderId="0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20" fillId="10" borderId="0" xfId="0" applyFont="1" applyFill="1" applyAlignment="1">
      <alignment horizontal="center"/>
    </xf>
    <xf numFmtId="164" fontId="15" fillId="0" borderId="0" xfId="0" applyNumberFormat="1" applyFont="1" applyFill="1" applyAlignment="1"/>
    <xf numFmtId="164" fontId="0" fillId="11" borderId="0" xfId="0" applyNumberForma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11" borderId="0" xfId="0" applyFill="1" applyAlignment="1">
      <alignment horizontal="center"/>
    </xf>
    <xf numFmtId="164" fontId="18" fillId="8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22" fillId="11" borderId="0" xfId="0" applyFon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18" fillId="8" borderId="0" xfId="0" applyNumberFormat="1" applyFont="1" applyFill="1" applyAlignment="1">
      <alignment horizontal="center" vertical="center"/>
    </xf>
    <xf numFmtId="164" fontId="0" fillId="9" borderId="0" xfId="0" applyNumberForma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164" fontId="23" fillId="5" borderId="0" xfId="0" applyNumberFormat="1" applyFont="1" applyFill="1" applyAlignment="1">
      <alignment horizontal="center"/>
    </xf>
    <xf numFmtId="0" fontId="11" fillId="3" borderId="0" xfId="0" applyFont="1" applyFill="1" applyBorder="1"/>
    <xf numFmtId="0" fontId="0" fillId="0" borderId="0" xfId="0" applyFont="1"/>
    <xf numFmtId="0" fontId="11" fillId="3" borderId="0" xfId="0" applyFont="1" applyFill="1" applyBorder="1" applyAlignment="1">
      <alignment horizontal="left"/>
    </xf>
    <xf numFmtId="164" fontId="1" fillId="0" borderId="0" xfId="0" applyNumberFormat="1" applyFont="1" applyFill="1" applyAlignment="1"/>
    <xf numFmtId="0" fontId="11" fillId="0" borderId="0" xfId="0" applyFont="1"/>
    <xf numFmtId="164" fontId="0" fillId="2" borderId="0" xfId="0" applyNumberFormat="1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64" fontId="20" fillId="10" borderId="0" xfId="0" applyNumberFormat="1" applyFont="1" applyFill="1" applyAlignment="1">
      <alignment horizontal="center"/>
    </xf>
    <xf numFmtId="164" fontId="0" fillId="1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 vertical="center"/>
    </xf>
    <xf numFmtId="164" fontId="24" fillId="8" borderId="0" xfId="0" applyNumberFormat="1" applyFont="1" applyFill="1" applyAlignment="1">
      <alignment horizontal="center" vertical="center"/>
    </xf>
    <xf numFmtId="164" fontId="19" fillId="9" borderId="2" xfId="0" applyNumberFormat="1" applyFont="1" applyFill="1" applyBorder="1" applyAlignment="1">
      <alignment horizontal="center"/>
    </xf>
    <xf numFmtId="164" fontId="20" fillId="10" borderId="2" xfId="0" applyNumberFormat="1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0" fillId="6" borderId="3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164" fontId="0" fillId="7" borderId="3" xfId="0" applyNumberFormat="1" applyFont="1" applyFill="1" applyBorder="1" applyAlignment="1">
      <alignment horizontal="center"/>
    </xf>
    <xf numFmtId="164" fontId="0" fillId="7" borderId="0" xfId="0" applyNumberFormat="1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164" fontId="0" fillId="7" borderId="3" xfId="0" applyNumberForma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1" fillId="7" borderId="2" xfId="0" applyNumberFormat="1" applyFont="1" applyFill="1" applyBorder="1" applyAlignment="1">
      <alignment horizontal="center"/>
    </xf>
    <xf numFmtId="164" fontId="13" fillId="7" borderId="3" xfId="0" applyNumberFormat="1" applyFont="1" applyFill="1" applyBorder="1" applyAlignment="1">
      <alignment horizontal="center"/>
    </xf>
    <xf numFmtId="164" fontId="13" fillId="7" borderId="0" xfId="0" applyNumberFormat="1" applyFont="1" applyFill="1" applyBorder="1" applyAlignment="1">
      <alignment horizontal="center"/>
    </xf>
    <xf numFmtId="164" fontId="13" fillId="7" borderId="1" xfId="0" applyNumberFormat="1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0" fillId="10" borderId="2" xfId="0" applyFont="1" applyFill="1" applyBorder="1" applyAlignment="1">
      <alignment horizontal="center"/>
    </xf>
    <xf numFmtId="164" fontId="11" fillId="5" borderId="2" xfId="0" applyNumberFormat="1" applyFont="1" applyFill="1" applyBorder="1" applyAlignment="1">
      <alignment horizontal="center"/>
    </xf>
    <xf numFmtId="164" fontId="11" fillId="5" borderId="3" xfId="0" applyNumberFormat="1" applyFont="1" applyFill="1" applyBorder="1" applyAlignment="1">
      <alignment horizontal="center"/>
    </xf>
    <xf numFmtId="164" fontId="11" fillId="5" borderId="0" xfId="0" applyNumberFormat="1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/>
    </xf>
    <xf numFmtId="164" fontId="13" fillId="6" borderId="3" xfId="0" applyNumberFormat="1" applyFont="1" applyFill="1" applyBorder="1" applyAlignment="1">
      <alignment horizontal="center"/>
    </xf>
    <xf numFmtId="164" fontId="13" fillId="6" borderId="0" xfId="0" applyNumberFormat="1" applyFont="1" applyFill="1" applyBorder="1" applyAlignment="1">
      <alignment horizontal="center"/>
    </xf>
    <xf numFmtId="164" fontId="13" fillId="6" borderId="1" xfId="0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1" fillId="8" borderId="2" xfId="0" applyNumberFormat="1" applyFont="1" applyFill="1" applyBorder="1" applyAlignment="1">
      <alignment horizontal="center"/>
    </xf>
    <xf numFmtId="164" fontId="13" fillId="8" borderId="3" xfId="0" applyNumberFormat="1" applyFont="1" applyFill="1" applyBorder="1" applyAlignment="1">
      <alignment horizontal="center"/>
    </xf>
    <xf numFmtId="164" fontId="13" fillId="8" borderId="0" xfId="0" applyNumberFormat="1" applyFont="1" applyFill="1" applyBorder="1" applyAlignment="1">
      <alignment horizontal="center"/>
    </xf>
    <xf numFmtId="164" fontId="13" fillId="8" borderId="1" xfId="0" applyNumberFormat="1" applyFont="1" applyFill="1" applyBorder="1" applyAlignment="1">
      <alignment horizontal="center"/>
    </xf>
    <xf numFmtId="164" fontId="13" fillId="10" borderId="3" xfId="0" applyNumberFormat="1" applyFont="1" applyFill="1" applyBorder="1" applyAlignment="1">
      <alignment horizontal="center"/>
    </xf>
    <xf numFmtId="164" fontId="13" fillId="10" borderId="0" xfId="0" applyNumberFormat="1" applyFont="1" applyFill="1" applyBorder="1" applyAlignment="1">
      <alignment horizontal="center"/>
    </xf>
    <xf numFmtId="164" fontId="13" fillId="10" borderId="1" xfId="0" applyNumberFormat="1" applyFont="1" applyFill="1" applyBorder="1" applyAlignment="1">
      <alignment horizontal="center"/>
    </xf>
    <xf numFmtId="164" fontId="11" fillId="10" borderId="2" xfId="0" applyNumberFormat="1" applyFon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3" fillId="8" borderId="2" xfId="0" applyNumberFormat="1" applyFont="1" applyFill="1" applyBorder="1" applyAlignment="1">
      <alignment horizontal="center" vertical="center"/>
    </xf>
    <xf numFmtId="164" fontId="13" fillId="8" borderId="3" xfId="0" applyNumberFormat="1" applyFont="1" applyFill="1" applyBorder="1" applyAlignment="1">
      <alignment horizontal="center" vertical="center"/>
    </xf>
    <xf numFmtId="164" fontId="13" fillId="8" borderId="0" xfId="0" applyNumberFormat="1" applyFont="1" applyFill="1" applyBorder="1" applyAlignment="1">
      <alignment horizontal="center" vertical="center"/>
    </xf>
    <xf numFmtId="164" fontId="13" fillId="8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66FFFF"/>
      <color rgb="FFCC99FF"/>
      <color rgb="FFFF99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2501A1-165A-479C-9710-54ED3CBC5EB4}"/>
            </a:ext>
          </a:extLst>
        </xdr:cNvPr>
        <xdr:cNvSpPr txBox="1"/>
      </xdr:nvSpPr>
      <xdr:spPr>
        <a:xfrm>
          <a:off x="6431280" y="30118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202235</xdr:colOff>
      <xdr:row>7</xdr:row>
      <xdr:rowOff>111724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B04C18-D9FF-4F6E-8587-56EB27A75E3D}"/>
                </a:ext>
              </a:extLst>
            </xdr:cNvPr>
            <xdr:cNvSpPr txBox="1"/>
          </xdr:nvSpPr>
          <xdr:spPr>
            <a:xfrm>
              <a:off x="2773985" y="1557792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FB04C18-D9FF-4F6E-8587-56EB27A75E3D}"/>
                </a:ext>
              </a:extLst>
            </xdr:cNvPr>
            <xdr:cNvSpPr txBox="1"/>
          </xdr:nvSpPr>
          <xdr:spPr>
            <a:xfrm>
              <a:off x="2773985" y="1557792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191845</xdr:colOff>
      <xdr:row>7</xdr:row>
      <xdr:rowOff>95361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E71F08-4C7F-412F-ACEC-28A69B2B5E42}"/>
                </a:ext>
              </a:extLst>
            </xdr:cNvPr>
            <xdr:cNvSpPr txBox="1"/>
          </xdr:nvSpPr>
          <xdr:spPr>
            <a:xfrm>
              <a:off x="5149327" y="144903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E71F08-4C7F-412F-ACEC-28A69B2B5E42}"/>
                </a:ext>
              </a:extLst>
            </xdr:cNvPr>
            <xdr:cNvSpPr txBox="1"/>
          </xdr:nvSpPr>
          <xdr:spPr>
            <a:xfrm>
              <a:off x="5149327" y="144903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1424</xdr:colOff>
      <xdr:row>7</xdr:row>
      <xdr:rowOff>2424</xdr:rowOff>
    </xdr:from>
    <xdr:to>
      <xdr:col>7</xdr:col>
      <xdr:colOff>640079</xdr:colOff>
      <xdr:row>20</xdr:row>
      <xdr:rowOff>182879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3A3CAE9-071F-4B6E-9BFC-1FD59FFD62E1}"/>
            </a:ext>
          </a:extLst>
        </xdr:cNvPr>
        <xdr:cNvSpPr/>
      </xdr:nvSpPr>
      <xdr:spPr>
        <a:xfrm>
          <a:off x="3030374" y="1347354"/>
          <a:ext cx="1918815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7</xdr:row>
      <xdr:rowOff>3810</xdr:rowOff>
    </xdr:from>
    <xdr:to>
      <xdr:col>10</xdr:col>
      <xdr:colOff>7717</xdr:colOff>
      <xdr:row>10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5419594-6EEA-4DFD-B5CC-DA33FF8F7B14}"/>
            </a:ext>
          </a:extLst>
        </xdr:cNvPr>
        <xdr:cNvSpPr/>
      </xdr:nvSpPr>
      <xdr:spPr>
        <a:xfrm>
          <a:off x="5585798" y="1447800"/>
          <a:ext cx="647459" cy="5448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24</xdr:row>
      <xdr:rowOff>120015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C384348-E37C-4F69-A5A2-32E84ECF2FC1}"/>
            </a:ext>
          </a:extLst>
        </xdr:cNvPr>
        <xdr:cNvSpPr txBox="1"/>
      </xdr:nvSpPr>
      <xdr:spPr>
        <a:xfrm>
          <a:off x="876300" y="47644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7</xdr:row>
      <xdr:rowOff>0</xdr:rowOff>
    </xdr:from>
    <xdr:to>
      <xdr:col>4</xdr:col>
      <xdr:colOff>0</xdr:colOff>
      <xdr:row>21</xdr:row>
      <xdr:rowOff>3810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7394D3F-188F-43EC-B714-7FA375A9CDBB}"/>
            </a:ext>
          </a:extLst>
        </xdr:cNvPr>
        <xdr:cNvSpPr/>
      </xdr:nvSpPr>
      <xdr:spPr>
        <a:xfrm>
          <a:off x="1699260" y="1443990"/>
          <a:ext cx="689610" cy="25641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53340</xdr:colOff>
      <xdr:row>6</xdr:row>
      <xdr:rowOff>36195</xdr:rowOff>
    </xdr:from>
    <xdr:ext cx="454868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5EDDF34-D614-4AB4-99BD-D149B7941FE1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5EDDF34-D614-4AB4-99BD-D149B7941FE1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3810</xdr:rowOff>
    </xdr:from>
    <xdr:to>
      <xdr:col>3</xdr:col>
      <xdr:colOff>638655</xdr:colOff>
      <xdr:row>18</xdr:row>
      <xdr:rowOff>1385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FE36339-C6C2-499E-A04F-56D9757BCFF0}"/>
            </a:ext>
          </a:extLst>
        </xdr:cNvPr>
        <xdr:cNvSpPr/>
      </xdr:nvSpPr>
      <xdr:spPr>
        <a:xfrm>
          <a:off x="1492624" y="837528"/>
          <a:ext cx="1920607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636270</xdr:colOff>
      <xdr:row>4</xdr:row>
      <xdr:rowOff>3810</xdr:rowOff>
    </xdr:from>
    <xdr:to>
      <xdr:col>6</xdr:col>
      <xdr:colOff>3569</xdr:colOff>
      <xdr:row>7</xdr:row>
      <xdr:rowOff>5063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B60C87E-2FA8-42DF-9A14-3B9254962ABF}"/>
            </a:ext>
          </a:extLst>
        </xdr:cNvPr>
        <xdr:cNvSpPr/>
      </xdr:nvSpPr>
      <xdr:spPr>
        <a:xfrm>
          <a:off x="4507230" y="735330"/>
          <a:ext cx="647459" cy="54989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897</xdr:colOff>
      <xdr:row>4</xdr:row>
      <xdr:rowOff>223</xdr:rowOff>
    </xdr:from>
    <xdr:to>
      <xdr:col>9</xdr:col>
      <xdr:colOff>8965</xdr:colOff>
      <xdr:row>17</xdr:row>
      <xdr:rowOff>181574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C4AF778-C337-4CD1-9654-CFB6AF73B1DB}"/>
            </a:ext>
          </a:extLst>
        </xdr:cNvPr>
        <xdr:cNvSpPr/>
      </xdr:nvSpPr>
      <xdr:spPr>
        <a:xfrm>
          <a:off x="5334897" y="833941"/>
          <a:ext cx="658009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</xdr:row>
      <xdr:rowOff>4705</xdr:rowOff>
    </xdr:from>
    <xdr:to>
      <xdr:col>11</xdr:col>
      <xdr:colOff>1</xdr:colOff>
      <xdr:row>18</xdr:row>
      <xdr:rowOff>2280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00516F-A0AE-4FEA-B644-C764E60553F4}"/>
            </a:ext>
          </a:extLst>
        </xdr:cNvPr>
        <xdr:cNvSpPr/>
      </xdr:nvSpPr>
      <xdr:spPr>
        <a:xfrm>
          <a:off x="7297271" y="838423"/>
          <a:ext cx="640977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197223</xdr:colOff>
      <xdr:row>4</xdr:row>
      <xdr:rowOff>116540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277F96-CB04-4C48-B8A8-1305CB17B965}"/>
                </a:ext>
              </a:extLst>
            </xdr:cNvPr>
            <xdr:cNvSpPr txBox="1"/>
          </xdr:nvSpPr>
          <xdr:spPr>
            <a:xfrm>
              <a:off x="4074458" y="950258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277F96-CB04-4C48-B8A8-1305CB17B965}"/>
                </a:ext>
              </a:extLst>
            </xdr:cNvPr>
            <xdr:cNvSpPr txBox="1"/>
          </xdr:nvSpPr>
          <xdr:spPr>
            <a:xfrm>
              <a:off x="4074458" y="950258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197224</xdr:colOff>
      <xdr:row>4</xdr:row>
      <xdr:rowOff>107576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B65CF3E-6D7F-43FC-8F82-738E4B2A7F98}"/>
                </a:ext>
              </a:extLst>
            </xdr:cNvPr>
            <xdr:cNvSpPr txBox="1"/>
          </xdr:nvSpPr>
          <xdr:spPr>
            <a:xfrm>
              <a:off x="5168153" y="941294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B65CF3E-6D7F-43FC-8F82-738E4B2A7F98}"/>
                </a:ext>
              </a:extLst>
            </xdr:cNvPr>
            <xdr:cNvSpPr txBox="1"/>
          </xdr:nvSpPr>
          <xdr:spPr>
            <a:xfrm>
              <a:off x="5168153" y="941294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10</xdr:col>
      <xdr:colOff>35860</xdr:colOff>
      <xdr:row>3</xdr:row>
      <xdr:rowOff>49307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1D310D8-C307-43C8-8120-30CED8AF6251}"/>
                </a:ext>
              </a:extLst>
            </xdr:cNvPr>
            <xdr:cNvSpPr txBox="1"/>
          </xdr:nvSpPr>
          <xdr:spPr>
            <a:xfrm>
              <a:off x="6880413" y="600636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1D310D8-C307-43C8-8120-30CED8AF6251}"/>
                </a:ext>
              </a:extLst>
            </xdr:cNvPr>
            <xdr:cNvSpPr txBox="1"/>
          </xdr:nvSpPr>
          <xdr:spPr>
            <a:xfrm>
              <a:off x="6880413" y="600636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31377</xdr:colOff>
      <xdr:row>3</xdr:row>
      <xdr:rowOff>49306</xdr:rowOff>
    </xdr:from>
    <xdr:ext cx="51911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303C004-5949-49E4-BBB3-73B8C039DBF7}"/>
                </a:ext>
              </a:extLst>
            </xdr:cNvPr>
            <xdr:cNvSpPr txBox="1"/>
          </xdr:nvSpPr>
          <xdr:spPr>
            <a:xfrm>
              <a:off x="672353" y="600635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303C004-5949-49E4-BBB3-73B8C039DBF7}"/>
                </a:ext>
              </a:extLst>
            </xdr:cNvPr>
            <xdr:cNvSpPr txBox="1"/>
          </xdr:nvSpPr>
          <xdr:spPr>
            <a:xfrm>
              <a:off x="672353" y="600635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147918</xdr:colOff>
      <xdr:row>3</xdr:row>
      <xdr:rowOff>49308</xdr:rowOff>
    </xdr:from>
    <xdr:ext cx="34067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A72505E-45CC-494C-9FAD-5AA37848D769}"/>
                </a:ext>
              </a:extLst>
            </xdr:cNvPr>
            <xdr:cNvSpPr txBox="1"/>
          </xdr:nvSpPr>
          <xdr:spPr>
            <a:xfrm>
              <a:off x="5481918" y="600637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A72505E-45CC-494C-9FAD-5AA37848D769}"/>
                </a:ext>
              </a:extLst>
            </xdr:cNvPr>
            <xdr:cNvSpPr txBox="1"/>
          </xdr:nvSpPr>
          <xdr:spPr>
            <a:xfrm>
              <a:off x="5481918" y="600637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𝒄_𝒋∙𝒉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</xdr:row>
      <xdr:rowOff>51435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580541A-A1F5-4B44-8D06-DF18E9D9BF15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580541A-A1F5-4B44-8D06-DF18E9D9BF15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148590</xdr:colOff>
      <xdr:row>3</xdr:row>
      <xdr:rowOff>51435</xdr:rowOff>
    </xdr:from>
    <xdr:ext cx="13696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999EDD-9043-4429-A42B-B3FCCC7760AD}"/>
                </a:ext>
              </a:extLst>
            </xdr:cNvPr>
            <xdr:cNvSpPr txBox="1"/>
          </xdr:nvSpPr>
          <xdr:spPr>
            <a:xfrm>
              <a:off x="238506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1999EDD-9043-4429-A42B-B3FCCC7760AD}"/>
                </a:ext>
              </a:extLst>
            </xdr:cNvPr>
            <xdr:cNvSpPr txBox="1"/>
          </xdr:nvSpPr>
          <xdr:spPr>
            <a:xfrm>
              <a:off x="238506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𝒕_𝒋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240030</xdr:colOff>
      <xdr:row>4</xdr:row>
      <xdr:rowOff>114300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C61977-6B40-4F5F-A67B-4DF19AD63520}"/>
                </a:ext>
              </a:extLst>
            </xdr:cNvPr>
            <xdr:cNvSpPr txBox="1"/>
          </xdr:nvSpPr>
          <xdr:spPr>
            <a:xfrm>
              <a:off x="247650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9C61977-6B40-4F5F-A67B-4DF19AD63520}"/>
                </a:ext>
              </a:extLst>
            </xdr:cNvPr>
            <xdr:cNvSpPr txBox="1"/>
          </xdr:nvSpPr>
          <xdr:spPr>
            <a:xfrm>
              <a:off x="247650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87039E1-3F40-4A2B-AAF7-12CD959EE679}"/>
                </a:ext>
              </a:extLst>
            </xdr:cNvPr>
            <xdr:cNvSpPr txBox="1"/>
          </xdr:nvSpPr>
          <xdr:spPr>
            <a:xfrm>
              <a:off x="361188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87039E1-3F40-4A2B-AAF7-12CD959EE679}"/>
                </a:ext>
              </a:extLst>
            </xdr:cNvPr>
            <xdr:cNvSpPr txBox="1"/>
          </xdr:nvSpPr>
          <xdr:spPr>
            <a:xfrm>
              <a:off x="361188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64770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D31AD40-91AE-418A-BC56-A5360E7E95A6}"/>
                </a:ext>
              </a:extLst>
            </xdr:cNvPr>
            <xdr:cNvSpPr txBox="1"/>
          </xdr:nvSpPr>
          <xdr:spPr>
            <a:xfrm>
              <a:off x="412242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D31AD40-91AE-418A-BC56-A5360E7E95A6}"/>
                </a:ext>
              </a:extLst>
            </xdr:cNvPr>
            <xdr:cNvSpPr txBox="1"/>
          </xdr:nvSpPr>
          <xdr:spPr>
            <a:xfrm>
              <a:off x="412242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2</xdr:col>
      <xdr:colOff>0</xdr:colOff>
      <xdr:row>3</xdr:row>
      <xdr:rowOff>274320</xdr:rowOff>
    </xdr:from>
    <xdr:to>
      <xdr:col>3</xdr:col>
      <xdr:colOff>1122</xdr:colOff>
      <xdr:row>18</xdr:row>
      <xdr:rowOff>2505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62DDFAD-2D33-4A8D-81F4-AFA60690EB41}"/>
            </a:ext>
          </a:extLst>
        </xdr:cNvPr>
        <xdr:cNvSpPr/>
      </xdr:nvSpPr>
      <xdr:spPr>
        <a:xfrm>
          <a:off x="1493520" y="822960"/>
          <a:ext cx="744072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636270</xdr:colOff>
      <xdr:row>3</xdr:row>
      <xdr:rowOff>278130</xdr:rowOff>
    </xdr:from>
    <xdr:to>
      <xdr:col>7</xdr:col>
      <xdr:colOff>0</xdr:colOff>
      <xdr:row>18</xdr:row>
      <xdr:rowOff>6315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1212EF9-6C64-4DCF-887B-70308DF9EF43}"/>
            </a:ext>
          </a:extLst>
        </xdr:cNvPr>
        <xdr:cNvSpPr/>
      </xdr:nvSpPr>
      <xdr:spPr>
        <a:xfrm>
          <a:off x="4053840" y="826770"/>
          <a:ext cx="11049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274320</xdr:rowOff>
    </xdr:from>
    <xdr:to>
      <xdr:col>5</xdr:col>
      <xdr:colOff>3810</xdr:colOff>
      <xdr:row>18</xdr:row>
      <xdr:rowOff>2505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BC966DF-1B39-4BDA-982C-C04E46F7652C}"/>
            </a:ext>
          </a:extLst>
        </xdr:cNvPr>
        <xdr:cNvSpPr/>
      </xdr:nvSpPr>
      <xdr:spPr>
        <a:xfrm>
          <a:off x="2876550" y="822960"/>
          <a:ext cx="44196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63426</xdr:colOff>
      <xdr:row>3</xdr:row>
      <xdr:rowOff>38100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7F3E46A-9D7A-461D-9A4D-6D03F1109DE4}"/>
                </a:ext>
              </a:extLst>
            </xdr:cNvPr>
            <xdr:cNvSpPr txBox="1"/>
          </xdr:nvSpPr>
          <xdr:spPr>
            <a:xfrm>
              <a:off x="1556050" y="589429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7F3E46A-9D7A-461D-9A4D-6D03F1109DE4}"/>
                </a:ext>
              </a:extLst>
            </xdr:cNvPr>
            <xdr:cNvSpPr txBox="1"/>
          </xdr:nvSpPr>
          <xdr:spPr>
            <a:xfrm>
              <a:off x="1556050" y="589429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1</xdr:col>
      <xdr:colOff>849630</xdr:colOff>
      <xdr:row>4</xdr:row>
      <xdr:rowOff>3810</xdr:rowOff>
    </xdr:from>
    <xdr:to>
      <xdr:col>3</xdr:col>
      <xdr:colOff>0</xdr:colOff>
      <xdr:row>18</xdr:row>
      <xdr:rowOff>13935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772AB2-7A53-46D8-8406-C71DFBAE75DE}"/>
            </a:ext>
          </a:extLst>
        </xdr:cNvPr>
        <xdr:cNvSpPr/>
      </xdr:nvSpPr>
      <xdr:spPr>
        <a:xfrm>
          <a:off x="1489710" y="834390"/>
          <a:ext cx="11049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190500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D4EA33-A17D-4970-B065-8B4BED43DC84}"/>
                </a:ext>
              </a:extLst>
            </xdr:cNvPr>
            <xdr:cNvSpPr txBox="1"/>
          </xdr:nvSpPr>
          <xdr:spPr>
            <a:xfrm>
              <a:off x="27851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D4EA33-A17D-4970-B065-8B4BED43DC84}"/>
                </a:ext>
              </a:extLst>
            </xdr:cNvPr>
            <xdr:cNvSpPr txBox="1"/>
          </xdr:nvSpPr>
          <xdr:spPr>
            <a:xfrm>
              <a:off x="27851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171450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ACB848-35A9-4A51-8A05-DFFF3C5570F5}"/>
                </a:ext>
              </a:extLst>
            </xdr:cNvPr>
            <xdr:cNvSpPr txBox="1"/>
          </xdr:nvSpPr>
          <xdr:spPr>
            <a:xfrm>
              <a:off x="40462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ACB848-35A9-4A51-8A05-DFFF3C5570F5}"/>
                </a:ext>
              </a:extLst>
            </xdr:cNvPr>
            <xdr:cNvSpPr txBox="1"/>
          </xdr:nvSpPr>
          <xdr:spPr>
            <a:xfrm>
              <a:off x="40462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30480</xdr:colOff>
      <xdr:row>3</xdr:row>
      <xdr:rowOff>51435</xdr:rowOff>
    </xdr:from>
    <xdr:ext cx="567143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965088-5030-407E-9997-7176C7AD4134}"/>
                </a:ext>
              </a:extLst>
            </xdr:cNvPr>
            <xdr:cNvSpPr txBox="1"/>
          </xdr:nvSpPr>
          <xdr:spPr>
            <a:xfrm>
              <a:off x="5247939" y="602764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965088-5030-407E-9997-7176C7AD4134}"/>
                </a:ext>
              </a:extLst>
            </xdr:cNvPr>
            <xdr:cNvSpPr txBox="1"/>
          </xdr:nvSpPr>
          <xdr:spPr>
            <a:xfrm>
              <a:off x="5247939" y="602764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twoCellAnchor>
    <xdr:from>
      <xdr:col>3</xdr:col>
      <xdr:colOff>636270</xdr:colOff>
      <xdr:row>4</xdr:row>
      <xdr:rowOff>0</xdr:rowOff>
    </xdr:from>
    <xdr:to>
      <xdr:col>5</xdr:col>
      <xdr:colOff>3569</xdr:colOff>
      <xdr:row>6</xdr:row>
      <xdr:rowOff>179071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3B2B522-D1A0-40EB-B713-C2C4A8196A2A}"/>
            </a:ext>
          </a:extLst>
        </xdr:cNvPr>
        <xdr:cNvSpPr/>
      </xdr:nvSpPr>
      <xdr:spPr>
        <a:xfrm>
          <a:off x="3230880" y="830580"/>
          <a:ext cx="647459" cy="5448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848734</xdr:colOff>
      <xdr:row>4</xdr:row>
      <xdr:rowOff>672</xdr:rowOff>
    </xdr:from>
    <xdr:to>
      <xdr:col>2</xdr:col>
      <xdr:colOff>1101762</xdr:colOff>
      <xdr:row>18</xdr:row>
      <xdr:rowOff>10797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37A6CB5-67D9-41A4-BF1A-698B24AC3324}"/>
            </a:ext>
          </a:extLst>
        </xdr:cNvPr>
        <xdr:cNvSpPr/>
      </xdr:nvSpPr>
      <xdr:spPr>
        <a:xfrm>
          <a:off x="1489710" y="834390"/>
          <a:ext cx="1104676" cy="2582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4482</xdr:colOff>
      <xdr:row>4</xdr:row>
      <xdr:rowOff>4481</xdr:rowOff>
    </xdr:from>
    <xdr:to>
      <xdr:col>10</xdr:col>
      <xdr:colOff>8965</xdr:colOff>
      <xdr:row>18</xdr:row>
      <xdr:rowOff>2056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E14F865-0A1E-4688-8E78-56AC3686092A}"/>
            </a:ext>
          </a:extLst>
        </xdr:cNvPr>
        <xdr:cNvSpPr/>
      </xdr:nvSpPr>
      <xdr:spPr>
        <a:xfrm>
          <a:off x="4522694" y="838199"/>
          <a:ext cx="1927412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1EE634-C4B1-41AD-AB30-6D3E05CDBCD4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11EE634-C4B1-41AD-AB30-6D3E05CDBCD4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1</xdr:col>
      <xdr:colOff>849630</xdr:colOff>
      <xdr:row>4</xdr:row>
      <xdr:rowOff>3810</xdr:rowOff>
    </xdr:from>
    <xdr:to>
      <xdr:col>3</xdr:col>
      <xdr:colOff>0</xdr:colOff>
      <xdr:row>18</xdr:row>
      <xdr:rowOff>13935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06B05C5-1B30-4C18-9E51-F15D7FC026E6}"/>
            </a:ext>
          </a:extLst>
        </xdr:cNvPr>
        <xdr:cNvSpPr/>
      </xdr:nvSpPr>
      <xdr:spPr>
        <a:xfrm>
          <a:off x="1489710" y="834390"/>
          <a:ext cx="11049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60960</xdr:colOff>
      <xdr:row>3</xdr:row>
      <xdr:rowOff>51435</xdr:rowOff>
    </xdr:from>
    <xdr:ext cx="1542923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2B07849-41D7-4674-9384-43C2AC026AA5}"/>
                </a:ext>
              </a:extLst>
            </xdr:cNvPr>
            <xdr:cNvSpPr txBox="1"/>
          </xdr:nvSpPr>
          <xdr:spPr>
            <a:xfrm>
              <a:off x="3114403" y="606606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{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𝒑𝒐𝒔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}∪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𝒏𝒆𝒈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2B07849-41D7-4674-9384-43C2AC026AA5}"/>
                </a:ext>
              </a:extLst>
            </xdr:cNvPr>
            <xdr:cNvSpPr txBox="1"/>
          </xdr:nvSpPr>
          <xdr:spPr>
            <a:xfrm>
              <a:off x="3114403" y="606606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〖{𝒄〗_𝒑𝒐𝒔}∪𝑾_𝒏𝒆𝒈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∈𝑾_𝒐𝒖𝒕𝒑𝒖𝒕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4</xdr:col>
      <xdr:colOff>0</xdr:colOff>
      <xdr:row>3</xdr:row>
      <xdr:rowOff>278130</xdr:rowOff>
    </xdr:from>
    <xdr:to>
      <xdr:col>7</xdr:col>
      <xdr:colOff>3810</xdr:colOff>
      <xdr:row>18</xdr:row>
      <xdr:rowOff>6315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9FD1279-1618-4F7D-A539-872E8A43C472}"/>
            </a:ext>
          </a:extLst>
        </xdr:cNvPr>
        <xdr:cNvSpPr/>
      </xdr:nvSpPr>
      <xdr:spPr>
        <a:xfrm>
          <a:off x="3234690" y="826770"/>
          <a:ext cx="192405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186690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E06DAC-6E0C-4EBB-83FB-2A666927E162}"/>
                </a:ext>
              </a:extLst>
            </xdr:cNvPr>
            <xdr:cNvSpPr txBox="1"/>
          </xdr:nvSpPr>
          <xdr:spPr>
            <a:xfrm>
              <a:off x="278130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BE06DAC-6E0C-4EBB-83FB-2A666927E162}"/>
                </a:ext>
              </a:extLst>
            </xdr:cNvPr>
            <xdr:cNvSpPr txBox="1"/>
          </xdr:nvSpPr>
          <xdr:spPr>
            <a:xfrm>
              <a:off x="278130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8BDEE75-3D9B-4361-A686-314B099CA975}"/>
                </a:ext>
              </a:extLst>
            </xdr:cNvPr>
            <xdr:cNvSpPr txBox="1"/>
          </xdr:nvSpPr>
          <xdr:spPr>
            <a:xfrm>
              <a:off x="534924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8BDEE75-3D9B-4361-A686-314B099CA975}"/>
                </a:ext>
              </a:extLst>
            </xdr:cNvPr>
            <xdr:cNvSpPr txBox="1"/>
          </xdr:nvSpPr>
          <xdr:spPr>
            <a:xfrm>
              <a:off x="534924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9</xdr:col>
      <xdr:colOff>0</xdr:colOff>
      <xdr:row>3</xdr:row>
      <xdr:rowOff>272688</xdr:rowOff>
    </xdr:from>
    <xdr:to>
      <xdr:col>12</xdr:col>
      <xdr:colOff>3810</xdr:colOff>
      <xdr:row>18</xdr:row>
      <xdr:rowOff>873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55418B7-B475-47A5-B07B-B1C2235CDD1B}"/>
            </a:ext>
          </a:extLst>
        </xdr:cNvPr>
        <xdr:cNvSpPr/>
      </xdr:nvSpPr>
      <xdr:spPr>
        <a:xfrm>
          <a:off x="6477000" y="827859"/>
          <a:ext cx="1930581" cy="260201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57150</xdr:colOff>
      <xdr:row>3</xdr:row>
      <xdr:rowOff>34290</xdr:rowOff>
    </xdr:from>
    <xdr:ext cx="546112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17B457-9C3B-4257-B50B-778B730EDD95}"/>
                </a:ext>
              </a:extLst>
            </xdr:cNvPr>
            <xdr:cNvSpPr txBox="1"/>
          </xdr:nvSpPr>
          <xdr:spPr>
            <a:xfrm>
              <a:off x="6534150" y="589461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17B457-9C3B-4257-B50B-778B730EDD95}"/>
                </a:ext>
              </a:extLst>
            </xdr:cNvPr>
            <xdr:cNvSpPr txBox="1"/>
          </xdr:nvSpPr>
          <xdr:spPr>
            <a:xfrm>
              <a:off x="6534150" y="589461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1424</xdr:colOff>
      <xdr:row>4</xdr:row>
      <xdr:rowOff>2424</xdr:rowOff>
    </xdr:from>
    <xdr:to>
      <xdr:col>5</xdr:col>
      <xdr:colOff>1502</xdr:colOff>
      <xdr:row>18</xdr:row>
      <xdr:rowOff>428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4BE635-4685-4E0A-919C-20D57840097D}"/>
            </a:ext>
          </a:extLst>
        </xdr:cNvPr>
        <xdr:cNvSpPr/>
      </xdr:nvSpPr>
      <xdr:spPr>
        <a:xfrm>
          <a:off x="1493227" y="898579"/>
          <a:ext cx="1915810" cy="255231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68132</xdr:colOff>
      <xdr:row>3</xdr:row>
      <xdr:rowOff>58495</xdr:rowOff>
    </xdr:from>
    <xdr:ext cx="454868" cy="235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E05556-2437-4A0B-8680-C57109145C7C}"/>
                </a:ext>
              </a:extLst>
            </xdr:cNvPr>
            <xdr:cNvSpPr txBox="1"/>
          </xdr:nvSpPr>
          <xdr:spPr>
            <a:xfrm>
              <a:off x="709108" y="609824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E05556-2437-4A0B-8680-C57109145C7C}"/>
                </a:ext>
              </a:extLst>
            </xdr:cNvPr>
            <xdr:cNvSpPr txBox="1"/>
          </xdr:nvSpPr>
          <xdr:spPr>
            <a:xfrm>
              <a:off x="709108" y="609824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201704</xdr:colOff>
      <xdr:row>3</xdr:row>
      <xdr:rowOff>277901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CBB2B5-18C6-4623-83EA-962BE9930180}"/>
                </a:ext>
              </a:extLst>
            </xdr:cNvPr>
            <xdr:cNvSpPr txBox="1"/>
          </xdr:nvSpPr>
          <xdr:spPr>
            <a:xfrm>
              <a:off x="2765610" y="82923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FCBB2B5-18C6-4623-83EA-962BE9930180}"/>
                </a:ext>
              </a:extLst>
            </xdr:cNvPr>
            <xdr:cNvSpPr txBox="1"/>
          </xdr:nvSpPr>
          <xdr:spPr>
            <a:xfrm>
              <a:off x="2765610" y="82923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201705</xdr:colOff>
      <xdr:row>3</xdr:row>
      <xdr:rowOff>277907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8B67B8-A63F-40CA-B2CD-9694F1A3476A}"/>
                </a:ext>
              </a:extLst>
            </xdr:cNvPr>
            <xdr:cNvSpPr txBox="1"/>
          </xdr:nvSpPr>
          <xdr:spPr>
            <a:xfrm>
              <a:off x="4047564" y="82923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C8B67B8-A63F-40CA-B2CD-9694F1A3476A}"/>
                </a:ext>
              </a:extLst>
            </xdr:cNvPr>
            <xdr:cNvSpPr txBox="1"/>
          </xdr:nvSpPr>
          <xdr:spPr>
            <a:xfrm>
              <a:off x="4047564" y="82923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44822</xdr:colOff>
      <xdr:row>3</xdr:row>
      <xdr:rowOff>94129</xdr:rowOff>
    </xdr:from>
    <xdr:ext cx="546111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BA6116-324C-430D-B2D3-77CB6C2CF86A}"/>
                </a:ext>
              </a:extLst>
            </xdr:cNvPr>
            <xdr:cNvSpPr txBox="1"/>
          </xdr:nvSpPr>
          <xdr:spPr>
            <a:xfrm>
              <a:off x="5368090" y="641481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BA6116-324C-430D-B2D3-77CB6C2CF86A}"/>
                </a:ext>
              </a:extLst>
            </xdr:cNvPr>
            <xdr:cNvSpPr txBox="1"/>
          </xdr:nvSpPr>
          <xdr:spPr>
            <a:xfrm>
              <a:off x="5368090" y="641481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170597</xdr:colOff>
      <xdr:row>3</xdr:row>
      <xdr:rowOff>278643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703157-9C77-4D28-B792-A4D332DF3F02}"/>
                </a:ext>
              </a:extLst>
            </xdr:cNvPr>
            <xdr:cNvSpPr txBox="1"/>
          </xdr:nvSpPr>
          <xdr:spPr>
            <a:xfrm>
              <a:off x="7449403" y="82455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703157-9C77-4D28-B792-A4D332DF3F02}"/>
                </a:ext>
              </a:extLst>
            </xdr:cNvPr>
            <xdr:cNvSpPr txBox="1"/>
          </xdr:nvSpPr>
          <xdr:spPr>
            <a:xfrm>
              <a:off x="7449403" y="82455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12</xdr:col>
      <xdr:colOff>59994</xdr:colOff>
      <xdr:row>3</xdr:row>
      <xdr:rowOff>64194</xdr:rowOff>
    </xdr:from>
    <xdr:ext cx="466281" cy="235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C704952-E0FF-4597-8715-E36F0112F3AA}"/>
                </a:ext>
              </a:extLst>
            </xdr:cNvPr>
            <xdr:cNvSpPr txBox="1"/>
          </xdr:nvSpPr>
          <xdr:spPr>
            <a:xfrm>
              <a:off x="7948105" y="614527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C704952-E0FF-4597-8715-E36F0112F3AA}"/>
                </a:ext>
              </a:extLst>
            </xdr:cNvPr>
            <xdr:cNvSpPr txBox="1"/>
          </xdr:nvSpPr>
          <xdr:spPr>
            <a:xfrm>
              <a:off x="7948105" y="614527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</xdr:col>
      <xdr:colOff>68132</xdr:colOff>
      <xdr:row>21</xdr:row>
      <xdr:rowOff>58495</xdr:rowOff>
    </xdr:from>
    <xdr:ext cx="519116" cy="231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2E57CAD-D9F9-4CFB-BED9-B683E65F3616}"/>
                </a:ext>
              </a:extLst>
            </xdr:cNvPr>
            <xdr:cNvSpPr txBox="1"/>
          </xdr:nvSpPr>
          <xdr:spPr>
            <a:xfrm>
              <a:off x="1559935" y="4056312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2E57CAD-D9F9-4CFB-BED9-B683E65F3616}"/>
                </a:ext>
              </a:extLst>
            </xdr:cNvPr>
            <xdr:cNvSpPr txBox="1"/>
          </xdr:nvSpPr>
          <xdr:spPr>
            <a:xfrm>
              <a:off x="1559935" y="4056312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44822</xdr:colOff>
      <xdr:row>21</xdr:row>
      <xdr:rowOff>94129</xdr:rowOff>
    </xdr:from>
    <xdr:ext cx="567143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E5F66B3-F1E4-424E-AE23-7769C7ADAF50}"/>
                </a:ext>
              </a:extLst>
            </xdr:cNvPr>
            <xdr:cNvSpPr txBox="1"/>
          </xdr:nvSpPr>
          <xdr:spPr>
            <a:xfrm>
              <a:off x="5368090" y="4091946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E5F66B3-F1E4-424E-AE23-7769C7ADAF50}"/>
                </a:ext>
              </a:extLst>
            </xdr:cNvPr>
            <xdr:cNvSpPr txBox="1"/>
          </xdr:nvSpPr>
          <xdr:spPr>
            <a:xfrm>
              <a:off x="5368090" y="4091946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𝛁𝑾_𝒐𝒖𝒑𝒖𝒕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59994</xdr:colOff>
      <xdr:row>21</xdr:row>
      <xdr:rowOff>64194</xdr:rowOff>
    </xdr:from>
    <xdr:ext cx="519116" cy="2319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3BF112-CD95-48AB-9E02-01DE5CCDEB3B}"/>
                </a:ext>
              </a:extLst>
            </xdr:cNvPr>
            <xdr:cNvSpPr txBox="1"/>
          </xdr:nvSpPr>
          <xdr:spPr>
            <a:xfrm>
              <a:off x="7954314" y="4072314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93BF112-CD95-48AB-9E02-01DE5CCDEB3B}"/>
                </a:ext>
              </a:extLst>
            </xdr:cNvPr>
            <xdr:cNvSpPr txBox="1"/>
          </xdr:nvSpPr>
          <xdr:spPr>
            <a:xfrm>
              <a:off x="7954314" y="4072314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205934</xdr:colOff>
      <xdr:row>21</xdr:row>
      <xdr:rowOff>277200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761882B-1194-49E2-B23B-4F405855CAE2}"/>
                </a:ext>
              </a:extLst>
            </xdr:cNvPr>
            <xdr:cNvSpPr txBox="1"/>
          </xdr:nvSpPr>
          <xdr:spPr>
            <a:xfrm>
              <a:off x="3613469" y="427501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761882B-1194-49E2-B23B-4F405855CAE2}"/>
                </a:ext>
              </a:extLst>
            </xdr:cNvPr>
            <xdr:cNvSpPr txBox="1"/>
          </xdr:nvSpPr>
          <xdr:spPr>
            <a:xfrm>
              <a:off x="3613469" y="4275017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205935</xdr:colOff>
      <xdr:row>21</xdr:row>
      <xdr:rowOff>277206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24218F0-3374-4414-87A9-A738440DA7A4}"/>
                </a:ext>
              </a:extLst>
            </xdr:cNvPr>
            <xdr:cNvSpPr txBox="1"/>
          </xdr:nvSpPr>
          <xdr:spPr>
            <a:xfrm>
              <a:off x="4890625" y="4275023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C24218F0-3374-4414-87A9-A738440DA7A4}"/>
                </a:ext>
              </a:extLst>
            </xdr:cNvPr>
            <xdr:cNvSpPr txBox="1"/>
          </xdr:nvSpPr>
          <xdr:spPr>
            <a:xfrm>
              <a:off x="4890625" y="4275023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11</xdr:col>
      <xdr:colOff>174827</xdr:colOff>
      <xdr:row>21</xdr:row>
      <xdr:rowOff>277942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912503-F074-44F4-B03D-C0E883963DA2}"/>
                </a:ext>
              </a:extLst>
            </xdr:cNvPr>
            <xdr:cNvSpPr txBox="1"/>
          </xdr:nvSpPr>
          <xdr:spPr>
            <a:xfrm>
              <a:off x="7413827" y="427575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912503-F074-44F4-B03D-C0E883963DA2}"/>
                </a:ext>
              </a:extLst>
            </xdr:cNvPr>
            <xdr:cNvSpPr txBox="1"/>
          </xdr:nvSpPr>
          <xdr:spPr>
            <a:xfrm>
              <a:off x="7413827" y="4275759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7</xdr:col>
      <xdr:colOff>639208</xdr:colOff>
      <xdr:row>4</xdr:row>
      <xdr:rowOff>3029</xdr:rowOff>
    </xdr:from>
    <xdr:to>
      <xdr:col>10</xdr:col>
      <xdr:colOff>639286</xdr:colOff>
      <xdr:row>18</xdr:row>
      <xdr:rowOff>1035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363DBC5-BC1D-49CC-9EC7-F7F4C6CE6AE1}"/>
            </a:ext>
          </a:extLst>
        </xdr:cNvPr>
        <xdr:cNvSpPr/>
      </xdr:nvSpPr>
      <xdr:spPr>
        <a:xfrm>
          <a:off x="5336714" y="903982"/>
          <a:ext cx="1923007" cy="257087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639209</xdr:colOff>
      <xdr:row>4</xdr:row>
      <xdr:rowOff>6342</xdr:rowOff>
    </xdr:from>
    <xdr:to>
      <xdr:col>14</xdr:col>
      <xdr:colOff>639287</xdr:colOff>
      <xdr:row>18</xdr:row>
      <xdr:rowOff>4348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003397D-99F4-4402-A0B1-C73BD9732DC4}"/>
            </a:ext>
          </a:extLst>
        </xdr:cNvPr>
        <xdr:cNvSpPr/>
      </xdr:nvSpPr>
      <xdr:spPr>
        <a:xfrm>
          <a:off x="7888148" y="904177"/>
          <a:ext cx="1918330" cy="25490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3104</xdr:colOff>
      <xdr:row>21</xdr:row>
      <xdr:rowOff>350899</xdr:rowOff>
    </xdr:from>
    <xdr:to>
      <xdr:col>11</xdr:col>
      <xdr:colOff>3182</xdr:colOff>
      <xdr:row>35</xdr:row>
      <xdr:rowOff>179939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62F76E0-BC42-4FB9-A36D-A8C0B76ED4E1}"/>
            </a:ext>
          </a:extLst>
        </xdr:cNvPr>
        <xdr:cNvSpPr/>
      </xdr:nvSpPr>
      <xdr:spPr>
        <a:xfrm>
          <a:off x="5333791" y="4346429"/>
          <a:ext cx="1918330" cy="25490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3104</xdr:colOff>
      <xdr:row>22</xdr:row>
      <xdr:rowOff>3029</xdr:rowOff>
    </xdr:from>
    <xdr:to>
      <xdr:col>15</xdr:col>
      <xdr:colOff>3182</xdr:colOff>
      <xdr:row>36</xdr:row>
      <xdr:rowOff>1034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4EFDF3F-3C8B-4DCE-9D3A-ED4F65E72C45}"/>
            </a:ext>
          </a:extLst>
        </xdr:cNvPr>
        <xdr:cNvSpPr/>
      </xdr:nvSpPr>
      <xdr:spPr>
        <a:xfrm>
          <a:off x="7891461" y="4349742"/>
          <a:ext cx="1918330" cy="25490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849337</xdr:colOff>
      <xdr:row>22</xdr:row>
      <xdr:rowOff>3229</xdr:rowOff>
    </xdr:from>
    <xdr:to>
      <xdr:col>4</xdr:col>
      <xdr:colOff>636055</xdr:colOff>
      <xdr:row>36</xdr:row>
      <xdr:rowOff>1233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A4DD39C-09A6-400B-B95C-B26F75471BD5}"/>
            </a:ext>
          </a:extLst>
        </xdr:cNvPr>
        <xdr:cNvSpPr/>
      </xdr:nvSpPr>
      <xdr:spPr>
        <a:xfrm>
          <a:off x="1489417" y="4361869"/>
          <a:ext cx="1920318" cy="25583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2358</xdr:colOff>
      <xdr:row>4</xdr:row>
      <xdr:rowOff>4058</xdr:rowOff>
    </xdr:from>
    <xdr:to>
      <xdr:col>7</xdr:col>
      <xdr:colOff>0</xdr:colOff>
      <xdr:row>5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9518260-F495-47FD-9BAF-1657DF8B799B}"/>
            </a:ext>
          </a:extLst>
        </xdr:cNvPr>
        <xdr:cNvSpPr/>
      </xdr:nvSpPr>
      <xdr:spPr>
        <a:xfrm>
          <a:off x="4054210" y="901893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2358</xdr:colOff>
      <xdr:row>22</xdr:row>
      <xdr:rowOff>4058</xdr:rowOff>
    </xdr:from>
    <xdr:to>
      <xdr:col>7</xdr:col>
      <xdr:colOff>0</xdr:colOff>
      <xdr:row>23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D98947E-C5D5-4E00-8D1E-D6D72CC07370}"/>
            </a:ext>
          </a:extLst>
        </xdr:cNvPr>
        <xdr:cNvSpPr/>
      </xdr:nvSpPr>
      <xdr:spPr>
        <a:xfrm>
          <a:off x="4054210" y="4350771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236220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7AFAFD-5E43-4BF3-A006-EC5BB3525B84}"/>
            </a:ext>
          </a:extLst>
        </xdr:cNvPr>
        <xdr:cNvSpPr txBox="1"/>
      </xdr:nvSpPr>
      <xdr:spPr>
        <a:xfrm>
          <a:off x="6644640" y="272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202235</xdr:colOff>
      <xdr:row>7</xdr:row>
      <xdr:rowOff>111724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3998E1-D218-43A7-BE86-1F7FBED3833E}"/>
                </a:ext>
              </a:extLst>
            </xdr:cNvPr>
            <xdr:cNvSpPr txBox="1"/>
          </xdr:nvSpPr>
          <xdr:spPr>
            <a:xfrm>
              <a:off x="2773985" y="155571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D3998E1-D218-43A7-BE86-1F7FBED3833E}"/>
                </a:ext>
              </a:extLst>
            </xdr:cNvPr>
            <xdr:cNvSpPr txBox="1"/>
          </xdr:nvSpPr>
          <xdr:spPr>
            <a:xfrm>
              <a:off x="2773985" y="1555714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191845</xdr:colOff>
      <xdr:row>7</xdr:row>
      <xdr:rowOff>95361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011225-558F-4E76-B4E2-D521E6077EB2}"/>
                </a:ext>
              </a:extLst>
            </xdr:cNvPr>
            <xdr:cNvSpPr txBox="1"/>
          </xdr:nvSpPr>
          <xdr:spPr>
            <a:xfrm>
              <a:off x="5323915" y="153935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011225-558F-4E76-B4E2-D521E6077EB2}"/>
                </a:ext>
              </a:extLst>
            </xdr:cNvPr>
            <xdr:cNvSpPr txBox="1"/>
          </xdr:nvSpPr>
          <xdr:spPr>
            <a:xfrm>
              <a:off x="5323915" y="153935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5</xdr:col>
      <xdr:colOff>5754</xdr:colOff>
      <xdr:row>7</xdr:row>
      <xdr:rowOff>2422</xdr:rowOff>
    </xdr:from>
    <xdr:to>
      <xdr:col>8</xdr:col>
      <xdr:colOff>3636</xdr:colOff>
      <xdr:row>21</xdr:row>
      <xdr:rowOff>1036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E65A34-D008-48C3-A1E8-8A0E26F2F730}"/>
            </a:ext>
          </a:extLst>
        </xdr:cNvPr>
        <xdr:cNvSpPr/>
      </xdr:nvSpPr>
      <xdr:spPr>
        <a:xfrm>
          <a:off x="3218277" y="1448490"/>
          <a:ext cx="1920200" cy="254438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636608</xdr:colOff>
      <xdr:row>7</xdr:row>
      <xdr:rowOff>3810</xdr:rowOff>
    </xdr:from>
    <xdr:to>
      <xdr:col>10</xdr:col>
      <xdr:colOff>7717</xdr:colOff>
      <xdr:row>10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6374663-FC86-4986-8016-35935B12BCAF}"/>
            </a:ext>
          </a:extLst>
        </xdr:cNvPr>
        <xdr:cNvSpPr/>
      </xdr:nvSpPr>
      <xdr:spPr>
        <a:xfrm>
          <a:off x="5768678" y="1447800"/>
          <a:ext cx="647459" cy="54483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236220</xdr:colOff>
      <xdr:row>24</xdr:row>
      <xdr:rowOff>120015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AB5D2A8-FF93-4698-8B14-4AAD785A4E66}"/>
            </a:ext>
          </a:extLst>
        </xdr:cNvPr>
        <xdr:cNvSpPr txBox="1"/>
      </xdr:nvSpPr>
      <xdr:spPr>
        <a:xfrm>
          <a:off x="876300" y="46729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0</xdr:colOff>
      <xdr:row>7</xdr:row>
      <xdr:rowOff>0</xdr:rowOff>
    </xdr:from>
    <xdr:to>
      <xdr:col>4</xdr:col>
      <xdr:colOff>0</xdr:colOff>
      <xdr:row>21</xdr:row>
      <xdr:rowOff>3810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77D6A76-FBCE-4C72-9F0D-705E5B99F847}"/>
            </a:ext>
          </a:extLst>
        </xdr:cNvPr>
        <xdr:cNvSpPr/>
      </xdr:nvSpPr>
      <xdr:spPr>
        <a:xfrm>
          <a:off x="1882140" y="1443990"/>
          <a:ext cx="689610" cy="25641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53340</xdr:colOff>
      <xdr:row>6</xdr:row>
      <xdr:rowOff>36195</xdr:rowOff>
    </xdr:from>
    <xdr:ext cx="454868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EDF5010-670B-4C28-9F74-2D3460EA7F56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EDF5010-670B-4C28-9F74-2D3460EA7F56}"/>
                </a:ext>
              </a:extLst>
            </xdr:cNvPr>
            <xdr:cNvSpPr txBox="1"/>
          </xdr:nvSpPr>
          <xdr:spPr>
            <a:xfrm>
              <a:off x="3265170" y="1198245"/>
              <a:ext cx="454868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𝑾_𝒊𝒏𝒑𝒖𝒕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3810</xdr:rowOff>
    </xdr:from>
    <xdr:to>
      <xdr:col>3</xdr:col>
      <xdr:colOff>638655</xdr:colOff>
      <xdr:row>18</xdr:row>
      <xdr:rowOff>1385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4C3CBD-7A74-4C65-96D8-BECBC89716A1}"/>
            </a:ext>
          </a:extLst>
        </xdr:cNvPr>
        <xdr:cNvSpPr/>
      </xdr:nvSpPr>
      <xdr:spPr>
        <a:xfrm>
          <a:off x="640080" y="834390"/>
          <a:ext cx="1918815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636270</xdr:colOff>
      <xdr:row>4</xdr:row>
      <xdr:rowOff>3810</xdr:rowOff>
    </xdr:from>
    <xdr:to>
      <xdr:col>6</xdr:col>
      <xdr:colOff>3569</xdr:colOff>
      <xdr:row>7</xdr:row>
      <xdr:rowOff>5063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2FA23BE-DA86-47D8-8FE3-7DDD48725D0E}"/>
            </a:ext>
          </a:extLst>
        </xdr:cNvPr>
        <xdr:cNvSpPr/>
      </xdr:nvSpPr>
      <xdr:spPr>
        <a:xfrm>
          <a:off x="3200176" y="837528"/>
          <a:ext cx="644769" cy="55258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897</xdr:colOff>
      <xdr:row>4</xdr:row>
      <xdr:rowOff>223</xdr:rowOff>
    </xdr:from>
    <xdr:to>
      <xdr:col>9</xdr:col>
      <xdr:colOff>8965</xdr:colOff>
      <xdr:row>17</xdr:row>
      <xdr:rowOff>181574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0EC60E3-1130-4A6D-82F2-D783E546F14A}"/>
            </a:ext>
          </a:extLst>
        </xdr:cNvPr>
        <xdr:cNvSpPr/>
      </xdr:nvSpPr>
      <xdr:spPr>
        <a:xfrm>
          <a:off x="5331087" y="830803"/>
          <a:ext cx="655768" cy="255879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</xdr:row>
      <xdr:rowOff>4705</xdr:rowOff>
    </xdr:from>
    <xdr:to>
      <xdr:col>11</xdr:col>
      <xdr:colOff>1</xdr:colOff>
      <xdr:row>18</xdr:row>
      <xdr:rowOff>2280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05AC66-446B-4747-91AC-528735DDB2D2}"/>
            </a:ext>
          </a:extLst>
        </xdr:cNvPr>
        <xdr:cNvSpPr/>
      </xdr:nvSpPr>
      <xdr:spPr>
        <a:xfrm>
          <a:off x="6816090" y="835285"/>
          <a:ext cx="640081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197223</xdr:colOff>
      <xdr:row>4</xdr:row>
      <xdr:rowOff>116540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C8EDD77-3FCB-4995-A6CE-C035460C7042}"/>
                </a:ext>
              </a:extLst>
            </xdr:cNvPr>
            <xdr:cNvSpPr txBox="1"/>
          </xdr:nvSpPr>
          <xdr:spPr>
            <a:xfrm>
              <a:off x="2757543" y="94712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C8EDD77-3FCB-4995-A6CE-C035460C7042}"/>
                </a:ext>
              </a:extLst>
            </xdr:cNvPr>
            <xdr:cNvSpPr txBox="1"/>
          </xdr:nvSpPr>
          <xdr:spPr>
            <a:xfrm>
              <a:off x="2757543" y="94712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197224</xdr:colOff>
      <xdr:row>4</xdr:row>
      <xdr:rowOff>107576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1892ED-5D7B-4F61-816A-1A824CF6F5B3}"/>
                </a:ext>
              </a:extLst>
            </xdr:cNvPr>
            <xdr:cNvSpPr txBox="1"/>
          </xdr:nvSpPr>
          <xdr:spPr>
            <a:xfrm>
              <a:off x="4033894" y="93815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1892ED-5D7B-4F61-816A-1A824CF6F5B3}"/>
                </a:ext>
              </a:extLst>
            </xdr:cNvPr>
            <xdr:cNvSpPr txBox="1"/>
          </xdr:nvSpPr>
          <xdr:spPr>
            <a:xfrm>
              <a:off x="4033894" y="938156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10</xdr:col>
      <xdr:colOff>35860</xdr:colOff>
      <xdr:row>3</xdr:row>
      <xdr:rowOff>49307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169C908-B908-4EF9-A695-C8EF660F0380}"/>
                </a:ext>
              </a:extLst>
            </xdr:cNvPr>
            <xdr:cNvSpPr txBox="1"/>
          </xdr:nvSpPr>
          <xdr:spPr>
            <a:xfrm>
              <a:off x="6851950" y="597947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169C908-B908-4EF9-A695-C8EF660F0380}"/>
                </a:ext>
              </a:extLst>
            </xdr:cNvPr>
            <xdr:cNvSpPr txBox="1"/>
          </xdr:nvSpPr>
          <xdr:spPr>
            <a:xfrm>
              <a:off x="6851950" y="597947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</xdr:col>
      <xdr:colOff>31377</xdr:colOff>
      <xdr:row>3</xdr:row>
      <xdr:rowOff>49306</xdr:rowOff>
    </xdr:from>
    <xdr:ext cx="51911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96600B-647A-4CCC-B941-DE899D4443A7}"/>
                </a:ext>
              </a:extLst>
            </xdr:cNvPr>
            <xdr:cNvSpPr txBox="1"/>
          </xdr:nvSpPr>
          <xdr:spPr>
            <a:xfrm>
              <a:off x="671457" y="597946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096600B-647A-4CCC-B941-DE899D4443A7}"/>
                </a:ext>
              </a:extLst>
            </xdr:cNvPr>
            <xdr:cNvSpPr txBox="1"/>
          </xdr:nvSpPr>
          <xdr:spPr>
            <a:xfrm>
              <a:off x="671457" y="597946"/>
              <a:ext cx="51911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𝑾_𝒐𝒖𝒕𝒑𝒖𝒕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147918</xdr:colOff>
      <xdr:row>3</xdr:row>
      <xdr:rowOff>49308</xdr:rowOff>
    </xdr:from>
    <xdr:ext cx="34067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7AACE8-92AF-48ED-BC70-C05BA99152DA}"/>
                </a:ext>
              </a:extLst>
            </xdr:cNvPr>
            <xdr:cNvSpPr txBox="1"/>
          </xdr:nvSpPr>
          <xdr:spPr>
            <a:xfrm>
              <a:off x="5478108" y="597948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7AACE8-92AF-48ED-BC70-C05BA99152DA}"/>
                </a:ext>
              </a:extLst>
            </xdr:cNvPr>
            <xdr:cNvSpPr txBox="1"/>
          </xdr:nvSpPr>
          <xdr:spPr>
            <a:xfrm>
              <a:off x="5478108" y="597948"/>
              <a:ext cx="34067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𝒄_𝒋∙𝒉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3</xdr:row>
      <xdr:rowOff>51435</xdr:rowOff>
    </xdr:from>
    <xdr:ext cx="546688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B5EBE4-24E8-4119-B024-EBB4046A7940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𝒉</m:t>
                    </m:r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3B5EBE4-24E8-4119-B024-EBB4046A7940}"/>
                </a:ext>
              </a:extLst>
            </xdr:cNvPr>
            <xdr:cNvSpPr txBox="1"/>
          </xdr:nvSpPr>
          <xdr:spPr>
            <a:xfrm>
              <a:off x="1531620" y="600075"/>
              <a:ext cx="546688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148590</xdr:colOff>
      <xdr:row>3</xdr:row>
      <xdr:rowOff>51435</xdr:rowOff>
    </xdr:from>
    <xdr:ext cx="136961" cy="185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D68DC5-F304-452A-A401-B51E479E71C9}"/>
                </a:ext>
              </a:extLst>
            </xdr:cNvPr>
            <xdr:cNvSpPr txBox="1"/>
          </xdr:nvSpPr>
          <xdr:spPr>
            <a:xfrm>
              <a:off x="302514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D68DC5-F304-452A-A401-B51E479E71C9}"/>
                </a:ext>
              </a:extLst>
            </xdr:cNvPr>
            <xdr:cNvSpPr txBox="1"/>
          </xdr:nvSpPr>
          <xdr:spPr>
            <a:xfrm>
              <a:off x="3025140" y="600075"/>
              <a:ext cx="136961" cy="185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𝒕_𝒋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240030</xdr:colOff>
      <xdr:row>4</xdr:row>
      <xdr:rowOff>114300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2BE8D9-1FA8-4BE2-926C-2E7DB87ABA25}"/>
                </a:ext>
              </a:extLst>
            </xdr:cNvPr>
            <xdr:cNvSpPr txBox="1"/>
          </xdr:nvSpPr>
          <xdr:spPr>
            <a:xfrm>
              <a:off x="237363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2BE8D9-1FA8-4BE2-926C-2E7DB87ABA25}"/>
                </a:ext>
              </a:extLst>
            </xdr:cNvPr>
            <xdr:cNvSpPr txBox="1"/>
          </xdr:nvSpPr>
          <xdr:spPr>
            <a:xfrm>
              <a:off x="2373630" y="94488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93EA1B-C9EA-4839-AA0B-A5E9625B7413}"/>
                </a:ext>
              </a:extLst>
            </xdr:cNvPr>
            <xdr:cNvSpPr txBox="1"/>
          </xdr:nvSpPr>
          <xdr:spPr>
            <a:xfrm>
              <a:off x="350901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93EA1B-C9EA-4839-AA0B-A5E9625B7413}"/>
                </a:ext>
              </a:extLst>
            </xdr:cNvPr>
            <xdr:cNvSpPr txBox="1"/>
          </xdr:nvSpPr>
          <xdr:spPr>
            <a:xfrm>
              <a:off x="350901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6</xdr:col>
      <xdr:colOff>64770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47F1A5B-15B5-471E-ADD6-2B4063015531}"/>
                </a:ext>
              </a:extLst>
            </xdr:cNvPr>
            <xdr:cNvSpPr txBox="1"/>
          </xdr:nvSpPr>
          <xdr:spPr>
            <a:xfrm>
              <a:off x="401955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47F1A5B-15B5-471E-ADD6-2B4063015531}"/>
                </a:ext>
              </a:extLst>
            </xdr:cNvPr>
            <xdr:cNvSpPr txBox="1"/>
          </xdr:nvSpPr>
          <xdr:spPr>
            <a:xfrm>
              <a:off x="401955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1</xdr:col>
      <xdr:colOff>849630</xdr:colOff>
      <xdr:row>4</xdr:row>
      <xdr:rowOff>0</xdr:rowOff>
    </xdr:from>
    <xdr:to>
      <xdr:col>2</xdr:col>
      <xdr:colOff>637392</xdr:colOff>
      <xdr:row>18</xdr:row>
      <xdr:rowOff>10125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98ECA4-A04F-434C-98BC-7EDAF990F5D7}"/>
            </a:ext>
          </a:extLst>
        </xdr:cNvPr>
        <xdr:cNvSpPr/>
      </xdr:nvSpPr>
      <xdr:spPr>
        <a:xfrm>
          <a:off x="1489710" y="830580"/>
          <a:ext cx="641202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636270</xdr:colOff>
      <xdr:row>3</xdr:row>
      <xdr:rowOff>278130</xdr:rowOff>
    </xdr:from>
    <xdr:to>
      <xdr:col>7</xdr:col>
      <xdr:colOff>0</xdr:colOff>
      <xdr:row>18</xdr:row>
      <xdr:rowOff>6315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2BF4FA0-F09E-4EE3-AC35-0FBC06F55473}"/>
            </a:ext>
          </a:extLst>
        </xdr:cNvPr>
        <xdr:cNvSpPr/>
      </xdr:nvSpPr>
      <xdr:spPr>
        <a:xfrm>
          <a:off x="3950970" y="826770"/>
          <a:ext cx="95250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274320</xdr:rowOff>
    </xdr:from>
    <xdr:to>
      <xdr:col>5</xdr:col>
      <xdr:colOff>3810</xdr:colOff>
      <xdr:row>18</xdr:row>
      <xdr:rowOff>2505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DCE63-3FBB-4F41-A5FB-643580B5709B}"/>
            </a:ext>
          </a:extLst>
        </xdr:cNvPr>
        <xdr:cNvSpPr/>
      </xdr:nvSpPr>
      <xdr:spPr>
        <a:xfrm>
          <a:off x="2876550" y="822960"/>
          <a:ext cx="44196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63426</xdr:colOff>
      <xdr:row>3</xdr:row>
      <xdr:rowOff>38100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89FBE5-6668-4363-8123-156367708896}"/>
                </a:ext>
              </a:extLst>
            </xdr:cNvPr>
            <xdr:cNvSpPr txBox="1"/>
          </xdr:nvSpPr>
          <xdr:spPr>
            <a:xfrm>
              <a:off x="1556946" y="586740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F89FBE5-6668-4363-8123-156367708896}"/>
                </a:ext>
              </a:extLst>
            </xdr:cNvPr>
            <xdr:cNvSpPr txBox="1"/>
          </xdr:nvSpPr>
          <xdr:spPr>
            <a:xfrm>
              <a:off x="1556946" y="586740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</xdr:col>
      <xdr:colOff>190500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3834E75-5F23-42F4-A693-A844733DD5A9}"/>
                </a:ext>
              </a:extLst>
            </xdr:cNvPr>
            <xdr:cNvSpPr txBox="1"/>
          </xdr:nvSpPr>
          <xdr:spPr>
            <a:xfrm>
              <a:off x="26327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3834E75-5F23-42F4-A693-A844733DD5A9}"/>
                </a:ext>
              </a:extLst>
            </xdr:cNvPr>
            <xdr:cNvSpPr txBox="1"/>
          </xdr:nvSpPr>
          <xdr:spPr>
            <a:xfrm>
              <a:off x="26327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5</xdr:col>
      <xdr:colOff>171450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7E6A9C-F290-47FF-BA8C-C6BECCBF3E14}"/>
                </a:ext>
              </a:extLst>
            </xdr:cNvPr>
            <xdr:cNvSpPr txBox="1"/>
          </xdr:nvSpPr>
          <xdr:spPr>
            <a:xfrm>
              <a:off x="38938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7E6A9C-F290-47FF-BA8C-C6BECCBF3E14}"/>
                </a:ext>
              </a:extLst>
            </xdr:cNvPr>
            <xdr:cNvSpPr txBox="1"/>
          </xdr:nvSpPr>
          <xdr:spPr>
            <a:xfrm>
              <a:off x="389382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30480</xdr:colOff>
      <xdr:row>3</xdr:row>
      <xdr:rowOff>51435</xdr:rowOff>
    </xdr:from>
    <xdr:ext cx="567143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6557AF8-A517-4C22-92D8-E22FA9640C54}"/>
                </a:ext>
              </a:extLst>
            </xdr:cNvPr>
            <xdr:cNvSpPr txBox="1"/>
          </xdr:nvSpPr>
          <xdr:spPr>
            <a:xfrm>
              <a:off x="5246370" y="600075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6557AF8-A517-4C22-92D8-E22FA9640C54}"/>
                </a:ext>
              </a:extLst>
            </xdr:cNvPr>
            <xdr:cNvSpPr txBox="1"/>
          </xdr:nvSpPr>
          <xdr:spPr>
            <a:xfrm>
              <a:off x="5246370" y="600075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twoCellAnchor>
    <xdr:from>
      <xdr:col>3</xdr:col>
      <xdr:colOff>636270</xdr:colOff>
      <xdr:row>4</xdr:row>
      <xdr:rowOff>4482</xdr:rowOff>
    </xdr:from>
    <xdr:to>
      <xdr:col>5</xdr:col>
      <xdr:colOff>3569</xdr:colOff>
      <xdr:row>6</xdr:row>
      <xdr:rowOff>183553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D0319F3-7150-4A6E-9EE2-F2DD95561E50}"/>
            </a:ext>
          </a:extLst>
        </xdr:cNvPr>
        <xdr:cNvSpPr/>
      </xdr:nvSpPr>
      <xdr:spPr>
        <a:xfrm>
          <a:off x="3079152" y="838200"/>
          <a:ext cx="649252" cy="5466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1568</xdr:colOff>
      <xdr:row>4</xdr:row>
      <xdr:rowOff>672</xdr:rowOff>
    </xdr:from>
    <xdr:to>
      <xdr:col>3</xdr:col>
      <xdr:colOff>3586</xdr:colOff>
      <xdr:row>18</xdr:row>
      <xdr:rowOff>10797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2E1E2A0-553D-4368-8377-685846C0A694}"/>
            </a:ext>
          </a:extLst>
        </xdr:cNvPr>
        <xdr:cNvSpPr/>
      </xdr:nvSpPr>
      <xdr:spPr>
        <a:xfrm>
          <a:off x="1494192" y="834390"/>
          <a:ext cx="952276" cy="2582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4482</xdr:colOff>
      <xdr:row>4</xdr:row>
      <xdr:rowOff>4481</xdr:rowOff>
    </xdr:from>
    <xdr:to>
      <xdr:col>10</xdr:col>
      <xdr:colOff>8965</xdr:colOff>
      <xdr:row>18</xdr:row>
      <xdr:rowOff>2056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E63AA9F-9A58-4AC8-BD79-9C8395176983}"/>
            </a:ext>
          </a:extLst>
        </xdr:cNvPr>
        <xdr:cNvSpPr/>
      </xdr:nvSpPr>
      <xdr:spPr>
        <a:xfrm>
          <a:off x="5220372" y="835061"/>
          <a:ext cx="1924723" cy="25578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</xdr:colOff>
      <xdr:row>3</xdr:row>
      <xdr:rowOff>47625</xdr:rowOff>
    </xdr:from>
    <xdr:ext cx="829521" cy="1973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D91DE3-FC99-4FD1-A085-A5560A75B11A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𝝈</m:t>
                    </m:r>
                    <m:d>
                      <m:d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𝒄</m:t>
                            </m:r>
                          </m:e>
                          <m:sub>
                            <m:r>
                              <a:rPr lang="en-US" sz="1100" b="1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𝒋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𝒉</m:t>
                        </m:r>
                      </m:e>
                    </m:d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𝒕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5D91DE3-FC99-4FD1-A085-A5560A75B11A}"/>
                </a:ext>
              </a:extLst>
            </xdr:cNvPr>
            <xdr:cNvSpPr txBox="1"/>
          </xdr:nvSpPr>
          <xdr:spPr>
            <a:xfrm>
              <a:off x="1535430" y="596265"/>
              <a:ext cx="829521" cy="197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𝝈(𝒄_𝒋∙𝒉)−𝒕_𝒋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2</xdr:col>
      <xdr:colOff>8117</xdr:colOff>
      <xdr:row>3</xdr:row>
      <xdr:rowOff>278084</xdr:rowOff>
    </xdr:from>
    <xdr:to>
      <xdr:col>3</xdr:col>
      <xdr:colOff>13016</xdr:colOff>
      <xdr:row>18</xdr:row>
      <xdr:rowOff>5180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17CE227-78C5-4558-B245-79FF2D8649EC}"/>
            </a:ext>
          </a:extLst>
        </xdr:cNvPr>
        <xdr:cNvSpPr/>
      </xdr:nvSpPr>
      <xdr:spPr>
        <a:xfrm>
          <a:off x="1502300" y="824736"/>
          <a:ext cx="919299" cy="255974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60960</xdr:colOff>
      <xdr:row>3</xdr:row>
      <xdr:rowOff>51435</xdr:rowOff>
    </xdr:from>
    <xdr:ext cx="1542923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74EF4B-20AD-4F9F-B7D5-40453FD031F5}"/>
                </a:ext>
              </a:extLst>
            </xdr:cNvPr>
            <xdr:cNvSpPr txBox="1"/>
          </xdr:nvSpPr>
          <xdr:spPr>
            <a:xfrm>
              <a:off x="3108960" y="600075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{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𝒑𝒐𝒔</m:t>
                        </m:r>
                      </m:sub>
                    </m:sSub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}∪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𝒏𝒆𝒈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𝒐𝒖𝒕𝒑𝒖𝒕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74EF4B-20AD-4F9F-B7D5-40453FD031F5}"/>
                </a:ext>
              </a:extLst>
            </xdr:cNvPr>
            <xdr:cNvSpPr txBox="1"/>
          </xdr:nvSpPr>
          <xdr:spPr>
            <a:xfrm>
              <a:off x="3108960" y="600075"/>
              <a:ext cx="1542923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〖{𝒄〗_𝒑𝒐𝒔}∪𝑾_𝒏𝒆𝒈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∈𝑾_𝒐𝒖𝒕𝒑𝒖𝒕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4</xdr:col>
      <xdr:colOff>0</xdr:colOff>
      <xdr:row>3</xdr:row>
      <xdr:rowOff>278130</xdr:rowOff>
    </xdr:from>
    <xdr:to>
      <xdr:col>7</xdr:col>
      <xdr:colOff>3810</xdr:colOff>
      <xdr:row>18</xdr:row>
      <xdr:rowOff>6315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0875874-89EB-4F6E-9390-FB13C2C72DA5}"/>
            </a:ext>
          </a:extLst>
        </xdr:cNvPr>
        <xdr:cNvSpPr/>
      </xdr:nvSpPr>
      <xdr:spPr>
        <a:xfrm>
          <a:off x="3048000" y="824782"/>
          <a:ext cx="1922062" cy="256083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186690</xdr:colOff>
      <xdr:row>4</xdr:row>
      <xdr:rowOff>106680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47F599E-B086-4491-9CD8-14A8F0B53CA9}"/>
                </a:ext>
              </a:extLst>
            </xdr:cNvPr>
            <xdr:cNvSpPr txBox="1"/>
          </xdr:nvSpPr>
          <xdr:spPr>
            <a:xfrm>
              <a:off x="25946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47F599E-B086-4491-9CD8-14A8F0B53CA9}"/>
                </a:ext>
              </a:extLst>
            </xdr:cNvPr>
            <xdr:cNvSpPr txBox="1"/>
          </xdr:nvSpPr>
          <xdr:spPr>
            <a:xfrm>
              <a:off x="2594610" y="937260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194310</xdr:colOff>
      <xdr:row>4</xdr:row>
      <xdr:rowOff>110490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2ED3DD-DBD5-41C1-AE53-BF82AD4D86AE}"/>
                </a:ext>
              </a:extLst>
            </xdr:cNvPr>
            <xdr:cNvSpPr txBox="1"/>
          </xdr:nvSpPr>
          <xdr:spPr>
            <a:xfrm>
              <a:off x="516255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2ED3DD-DBD5-41C1-AE53-BF82AD4D86AE}"/>
                </a:ext>
              </a:extLst>
            </xdr:cNvPr>
            <xdr:cNvSpPr txBox="1"/>
          </xdr:nvSpPr>
          <xdr:spPr>
            <a:xfrm>
              <a:off x="5162550" y="94107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9</xdr:col>
      <xdr:colOff>0</xdr:colOff>
      <xdr:row>3</xdr:row>
      <xdr:rowOff>272688</xdr:rowOff>
    </xdr:from>
    <xdr:to>
      <xdr:col>12</xdr:col>
      <xdr:colOff>3810</xdr:colOff>
      <xdr:row>18</xdr:row>
      <xdr:rowOff>873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50B62EF-6996-4BC6-9428-242E48F788A3}"/>
            </a:ext>
          </a:extLst>
        </xdr:cNvPr>
        <xdr:cNvSpPr/>
      </xdr:nvSpPr>
      <xdr:spPr>
        <a:xfrm>
          <a:off x="6461760" y="821328"/>
          <a:ext cx="1924050" cy="25704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57150</xdr:colOff>
      <xdr:row>3</xdr:row>
      <xdr:rowOff>34290</xdr:rowOff>
    </xdr:from>
    <xdr:ext cx="546112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62B45A7-3185-4820-BC73-68B147BABD22}"/>
                </a:ext>
              </a:extLst>
            </xdr:cNvPr>
            <xdr:cNvSpPr txBox="1"/>
          </xdr:nvSpPr>
          <xdr:spPr>
            <a:xfrm>
              <a:off x="6518910" y="582930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62B45A7-3185-4820-BC73-68B147BABD22}"/>
                </a:ext>
              </a:extLst>
            </xdr:cNvPr>
            <xdr:cNvSpPr txBox="1"/>
          </xdr:nvSpPr>
          <xdr:spPr>
            <a:xfrm>
              <a:off x="6518910" y="582930"/>
              <a:ext cx="546112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𝛁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𝑾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1424</xdr:colOff>
      <xdr:row>4</xdr:row>
      <xdr:rowOff>2424</xdr:rowOff>
    </xdr:from>
    <xdr:to>
      <xdr:col>5</xdr:col>
      <xdr:colOff>1502</xdr:colOff>
      <xdr:row>18</xdr:row>
      <xdr:rowOff>428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755F9D9-204C-4D8E-8C59-1017C16E7AA7}"/>
            </a:ext>
          </a:extLst>
        </xdr:cNvPr>
        <xdr:cNvSpPr/>
      </xdr:nvSpPr>
      <xdr:spPr>
        <a:xfrm>
          <a:off x="1494048" y="903377"/>
          <a:ext cx="1923007" cy="25708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68132</xdr:colOff>
      <xdr:row>3</xdr:row>
      <xdr:rowOff>58495</xdr:rowOff>
    </xdr:from>
    <xdr:ext cx="454868" cy="235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CE896C1-EA7E-4F1B-918A-2D523E5EF59F}"/>
                </a:ext>
              </a:extLst>
            </xdr:cNvPr>
            <xdr:cNvSpPr txBox="1"/>
          </xdr:nvSpPr>
          <xdr:spPr>
            <a:xfrm>
              <a:off x="1561652" y="607135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CE896C1-EA7E-4F1B-918A-2D523E5EF59F}"/>
                </a:ext>
              </a:extLst>
            </xdr:cNvPr>
            <xdr:cNvSpPr txBox="1"/>
          </xdr:nvSpPr>
          <xdr:spPr>
            <a:xfrm>
              <a:off x="1561652" y="607135"/>
              <a:ext cx="454868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𝑾_𝒊𝒏𝒑𝒖𝒕^((𝒐𝒍𝒅))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201704</xdr:colOff>
      <xdr:row>3</xdr:row>
      <xdr:rowOff>277901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3482F4-7968-4B01-98CA-88C0A91F0DC3}"/>
                </a:ext>
              </a:extLst>
            </xdr:cNvPr>
            <xdr:cNvSpPr txBox="1"/>
          </xdr:nvSpPr>
          <xdr:spPr>
            <a:xfrm>
              <a:off x="3615464" y="82654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3482F4-7968-4B01-98CA-88C0A91F0DC3}"/>
                </a:ext>
              </a:extLst>
            </xdr:cNvPr>
            <xdr:cNvSpPr txBox="1"/>
          </xdr:nvSpPr>
          <xdr:spPr>
            <a:xfrm>
              <a:off x="3615464" y="826541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201705</xdr:colOff>
      <xdr:row>3</xdr:row>
      <xdr:rowOff>277907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E2330D2-C0DA-41C4-A941-F0317205A2AE}"/>
                </a:ext>
              </a:extLst>
            </xdr:cNvPr>
            <xdr:cNvSpPr txBox="1"/>
          </xdr:nvSpPr>
          <xdr:spPr>
            <a:xfrm>
              <a:off x="4895625" y="826547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E2330D2-C0DA-41C4-A941-F0317205A2AE}"/>
                </a:ext>
              </a:extLst>
            </xdr:cNvPr>
            <xdr:cNvSpPr txBox="1"/>
          </xdr:nvSpPr>
          <xdr:spPr>
            <a:xfrm>
              <a:off x="4895625" y="826547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8</xdr:col>
      <xdr:colOff>44822</xdr:colOff>
      <xdr:row>3</xdr:row>
      <xdr:rowOff>94129</xdr:rowOff>
    </xdr:from>
    <xdr:ext cx="546111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A95A6F-72F7-42FB-97B4-5B8C6AE2454B}"/>
                </a:ext>
              </a:extLst>
            </xdr:cNvPr>
            <xdr:cNvSpPr txBox="1"/>
          </xdr:nvSpPr>
          <xdr:spPr>
            <a:xfrm>
              <a:off x="5378822" y="642769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𝒊𝒏𝒑𝒖𝒕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AA95A6F-72F7-42FB-97B4-5B8C6AE2454B}"/>
                </a:ext>
              </a:extLst>
            </xdr:cNvPr>
            <xdr:cNvSpPr txBox="1"/>
          </xdr:nvSpPr>
          <xdr:spPr>
            <a:xfrm>
              <a:off x="5378822" y="642769"/>
              <a:ext cx="546111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𝛁𝑾_𝒊𝒏𝒑𝒖𝒕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170597</xdr:colOff>
      <xdr:row>3</xdr:row>
      <xdr:rowOff>278643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A6C41B-F4B9-4A14-A9CA-F223EC90C4B7}"/>
                </a:ext>
              </a:extLst>
            </xdr:cNvPr>
            <xdr:cNvSpPr txBox="1"/>
          </xdr:nvSpPr>
          <xdr:spPr>
            <a:xfrm>
              <a:off x="7424837" y="82728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EA6C41B-F4B9-4A14-A9CA-F223EC90C4B7}"/>
                </a:ext>
              </a:extLst>
            </xdr:cNvPr>
            <xdr:cNvSpPr txBox="1"/>
          </xdr:nvSpPr>
          <xdr:spPr>
            <a:xfrm>
              <a:off x="7424837" y="827283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12</xdr:col>
      <xdr:colOff>59994</xdr:colOff>
      <xdr:row>3</xdr:row>
      <xdr:rowOff>64194</xdr:rowOff>
    </xdr:from>
    <xdr:ext cx="466281" cy="2357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40C1E31-D8E5-4838-8DE8-FC1BCF666FBE}"/>
                </a:ext>
              </a:extLst>
            </xdr:cNvPr>
            <xdr:cNvSpPr txBox="1"/>
          </xdr:nvSpPr>
          <xdr:spPr>
            <a:xfrm>
              <a:off x="7954314" y="612834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𝒊𝒏𝒑𝒖𝒕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40C1E31-D8E5-4838-8DE8-FC1BCF666FBE}"/>
                </a:ext>
              </a:extLst>
            </xdr:cNvPr>
            <xdr:cNvSpPr txBox="1"/>
          </xdr:nvSpPr>
          <xdr:spPr>
            <a:xfrm>
              <a:off x="7954314" y="612834"/>
              <a:ext cx="466281" cy="235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𝑾_𝒊𝒏𝒑𝒖𝒕^((𝒏𝒆𝒘))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</xdr:col>
      <xdr:colOff>68132</xdr:colOff>
      <xdr:row>21</xdr:row>
      <xdr:rowOff>58495</xdr:rowOff>
    </xdr:from>
    <xdr:ext cx="519116" cy="231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A8B4BB5-64E7-4544-81B5-6AA26D8DF4E6}"/>
                </a:ext>
              </a:extLst>
            </xdr:cNvPr>
            <xdr:cNvSpPr txBox="1"/>
          </xdr:nvSpPr>
          <xdr:spPr>
            <a:xfrm>
              <a:off x="1561652" y="4066615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𝒐𝒍𝒅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A8B4BB5-64E7-4544-81B5-6AA26D8DF4E6}"/>
                </a:ext>
              </a:extLst>
            </xdr:cNvPr>
            <xdr:cNvSpPr txBox="1"/>
          </xdr:nvSpPr>
          <xdr:spPr>
            <a:xfrm>
              <a:off x="1561652" y="4066615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𝑾_𝒐𝒖𝒕𝒑𝒖𝒕^((𝒐𝒍𝒅))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8</xdr:col>
      <xdr:colOff>44822</xdr:colOff>
      <xdr:row>21</xdr:row>
      <xdr:rowOff>94129</xdr:rowOff>
    </xdr:from>
    <xdr:ext cx="567143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310ADAE-E92D-4C9C-BB9E-B5B94B3A8266}"/>
                </a:ext>
              </a:extLst>
            </xdr:cNvPr>
            <xdr:cNvSpPr txBox="1"/>
          </xdr:nvSpPr>
          <xdr:spPr>
            <a:xfrm>
              <a:off x="5378822" y="4102249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𝛁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𝒐𝒖𝒑𝒖𝒕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310ADAE-E92D-4C9C-BB9E-B5B94B3A8266}"/>
                </a:ext>
              </a:extLst>
            </xdr:cNvPr>
            <xdr:cNvSpPr txBox="1"/>
          </xdr:nvSpPr>
          <xdr:spPr>
            <a:xfrm>
              <a:off x="5378822" y="4102249"/>
              <a:ext cx="567143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𝛁𝑾_𝒐𝒖𝒑𝒖𝒕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59994</xdr:colOff>
      <xdr:row>21</xdr:row>
      <xdr:rowOff>64194</xdr:rowOff>
    </xdr:from>
    <xdr:ext cx="519116" cy="2319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9A576F8-79A8-4F27-994D-B1596511E45D}"/>
                </a:ext>
              </a:extLst>
            </xdr:cNvPr>
            <xdr:cNvSpPr txBox="1"/>
          </xdr:nvSpPr>
          <xdr:spPr>
            <a:xfrm>
              <a:off x="7954314" y="4072314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𝒐𝒖𝒕𝒑𝒖𝒕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𝒏𝒆𝒘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9A576F8-79A8-4F27-994D-B1596511E45D}"/>
                </a:ext>
              </a:extLst>
            </xdr:cNvPr>
            <xdr:cNvSpPr txBox="1"/>
          </xdr:nvSpPr>
          <xdr:spPr>
            <a:xfrm>
              <a:off x="7954314" y="4072314"/>
              <a:ext cx="519116" cy="231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𝑾_𝒐𝒖𝒕𝒑𝒖𝒕^((𝒏𝒆𝒘))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205934</xdr:colOff>
      <xdr:row>21</xdr:row>
      <xdr:rowOff>277200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228D7D6-2ACE-4FD0-9AFF-0BDCD8F659C5}"/>
                </a:ext>
              </a:extLst>
            </xdr:cNvPr>
            <xdr:cNvSpPr txBox="1"/>
          </xdr:nvSpPr>
          <xdr:spPr>
            <a:xfrm>
              <a:off x="3619694" y="428532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228D7D6-2ACE-4FD0-9AFF-0BDCD8F659C5}"/>
                </a:ext>
              </a:extLst>
            </xdr:cNvPr>
            <xdr:cNvSpPr txBox="1"/>
          </xdr:nvSpPr>
          <xdr:spPr>
            <a:xfrm>
              <a:off x="3619694" y="4285320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7</xdr:col>
      <xdr:colOff>205935</xdr:colOff>
      <xdr:row>21</xdr:row>
      <xdr:rowOff>277206</xdr:rowOff>
    </xdr:from>
    <xdr:ext cx="24115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2F5EDCF-5FDC-4C6B-AAA0-9DCE06935DFC}"/>
                </a:ext>
              </a:extLst>
            </xdr:cNvPr>
            <xdr:cNvSpPr txBox="1"/>
          </xdr:nvSpPr>
          <xdr:spPr>
            <a:xfrm>
              <a:off x="4899855" y="428532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2F5EDCF-5FDC-4C6B-AAA0-9DCE06935DFC}"/>
                </a:ext>
              </a:extLst>
            </xdr:cNvPr>
            <xdr:cNvSpPr txBox="1"/>
          </xdr:nvSpPr>
          <xdr:spPr>
            <a:xfrm>
              <a:off x="4899855" y="4285326"/>
              <a:ext cx="24115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11</xdr:col>
      <xdr:colOff>174827</xdr:colOff>
      <xdr:row>21</xdr:row>
      <xdr:rowOff>277942</xdr:rowOff>
    </xdr:from>
    <xdr:ext cx="249555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AABE4AE-2EE8-43D2-8CC3-EDD482E96189}"/>
                </a:ext>
              </a:extLst>
            </xdr:cNvPr>
            <xdr:cNvSpPr txBox="1"/>
          </xdr:nvSpPr>
          <xdr:spPr>
            <a:xfrm>
              <a:off x="7429067" y="428606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AABE4AE-2EE8-43D2-8CC3-EDD482E96189}"/>
                </a:ext>
              </a:extLst>
            </xdr:cNvPr>
            <xdr:cNvSpPr txBox="1"/>
          </xdr:nvSpPr>
          <xdr:spPr>
            <a:xfrm>
              <a:off x="7429067" y="4286062"/>
              <a:ext cx="249555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7</xdr:col>
      <xdr:colOff>639208</xdr:colOff>
      <xdr:row>4</xdr:row>
      <xdr:rowOff>3029</xdr:rowOff>
    </xdr:from>
    <xdr:to>
      <xdr:col>10</xdr:col>
      <xdr:colOff>639286</xdr:colOff>
      <xdr:row>18</xdr:row>
      <xdr:rowOff>1035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E5A330A-A170-4A41-B696-0850E1DE1E26}"/>
            </a:ext>
          </a:extLst>
        </xdr:cNvPr>
        <xdr:cNvSpPr/>
      </xdr:nvSpPr>
      <xdr:spPr>
        <a:xfrm>
          <a:off x="5333128" y="902189"/>
          <a:ext cx="1920318" cy="25583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639209</xdr:colOff>
      <xdr:row>4</xdr:row>
      <xdr:rowOff>6342</xdr:rowOff>
    </xdr:from>
    <xdr:to>
      <xdr:col>14</xdr:col>
      <xdr:colOff>639287</xdr:colOff>
      <xdr:row>18</xdr:row>
      <xdr:rowOff>4348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419C5E2-B82F-4B4D-8AC1-EFB4FB267D70}"/>
            </a:ext>
          </a:extLst>
        </xdr:cNvPr>
        <xdr:cNvSpPr/>
      </xdr:nvSpPr>
      <xdr:spPr>
        <a:xfrm>
          <a:off x="7893449" y="905502"/>
          <a:ext cx="1920318" cy="25583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3104</xdr:colOff>
      <xdr:row>22</xdr:row>
      <xdr:rowOff>1276</xdr:rowOff>
    </xdr:from>
    <xdr:to>
      <xdr:col>11</xdr:col>
      <xdr:colOff>3182</xdr:colOff>
      <xdr:row>35</xdr:row>
      <xdr:rowOff>179939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E215ACE-9433-44D8-94A3-9B486452C06A}"/>
            </a:ext>
          </a:extLst>
        </xdr:cNvPr>
        <xdr:cNvSpPr/>
      </xdr:nvSpPr>
      <xdr:spPr>
        <a:xfrm>
          <a:off x="5341586" y="4376052"/>
          <a:ext cx="1923008" cy="25677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3104</xdr:colOff>
      <xdr:row>22</xdr:row>
      <xdr:rowOff>3029</xdr:rowOff>
    </xdr:from>
    <xdr:to>
      <xdr:col>15</xdr:col>
      <xdr:colOff>3182</xdr:colOff>
      <xdr:row>36</xdr:row>
      <xdr:rowOff>1034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F4507B9-E5E5-44C0-8F05-464B14BEBCF8}"/>
            </a:ext>
          </a:extLst>
        </xdr:cNvPr>
        <xdr:cNvSpPr/>
      </xdr:nvSpPr>
      <xdr:spPr>
        <a:xfrm>
          <a:off x="7897424" y="4361669"/>
          <a:ext cx="1920318" cy="25583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3810</xdr:rowOff>
    </xdr:from>
    <xdr:to>
      <xdr:col>6</xdr:col>
      <xdr:colOff>637060</xdr:colOff>
      <xdr:row>4</xdr:row>
      <xdr:rowOff>181969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2BBBBBC-5639-4090-B1B0-B48F6ED8F6DC}"/>
            </a:ext>
          </a:extLst>
        </xdr:cNvPr>
        <xdr:cNvSpPr/>
      </xdr:nvSpPr>
      <xdr:spPr>
        <a:xfrm>
          <a:off x="4053840" y="902970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</xdr:colOff>
      <xdr:row>22</xdr:row>
      <xdr:rowOff>0</xdr:rowOff>
    </xdr:from>
    <xdr:to>
      <xdr:col>7</xdr:col>
      <xdr:colOff>790</xdr:colOff>
      <xdr:row>22</xdr:row>
      <xdr:rowOff>178159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A90D3D5-CF71-4DB1-9972-9E2763C4A175}"/>
            </a:ext>
          </a:extLst>
        </xdr:cNvPr>
        <xdr:cNvSpPr/>
      </xdr:nvSpPr>
      <xdr:spPr>
        <a:xfrm>
          <a:off x="4057650" y="4358640"/>
          <a:ext cx="637060" cy="1781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850786</xdr:colOff>
      <xdr:row>21</xdr:row>
      <xdr:rowOff>347556</xdr:rowOff>
    </xdr:from>
    <xdr:to>
      <xdr:col>5</xdr:col>
      <xdr:colOff>664</xdr:colOff>
      <xdr:row>36</xdr:row>
      <xdr:rowOff>74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28FE574-E792-4FB5-9830-1CB93A5EAF7E}"/>
            </a:ext>
          </a:extLst>
        </xdr:cNvPr>
        <xdr:cNvSpPr/>
      </xdr:nvSpPr>
      <xdr:spPr>
        <a:xfrm>
          <a:off x="1489694" y="4333402"/>
          <a:ext cx="1919455" cy="254811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d2vec_numerical_de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neg_demo"/>
      <sheetName val="Sheet8"/>
    </sheetNames>
    <sheetDataSet>
      <sheetData sheetId="0">
        <row r="7">
          <cell r="J7">
            <v>6.8000000000000005E-2</v>
          </cell>
        </row>
        <row r="8">
          <cell r="J8">
            <v>0.17</v>
          </cell>
        </row>
        <row r="9">
          <cell r="J9">
            <v>-0.109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2058-0813-480A-8FD6-C4545FE557C4}">
  <dimension ref="B2:J21"/>
  <sheetViews>
    <sheetView showGridLines="0" zoomScaleNormal="100" workbookViewId="0">
      <selection activeCell="J16" sqref="J16"/>
    </sheetView>
  </sheetViews>
  <sheetFormatPr defaultRowHeight="14.4" x14ac:dyDescent="0.55000000000000004"/>
  <cols>
    <col min="2" max="2" width="5.3671875" customWidth="1"/>
    <col min="3" max="3" width="11.7890625" customWidth="1"/>
    <col min="4" max="4" width="9.5234375" bestFit="1" customWidth="1"/>
    <col min="10" max="10" width="8.7890625" customWidth="1"/>
    <col min="11" max="11" width="3.83984375" customWidth="1"/>
  </cols>
  <sheetData>
    <row r="2" spans="2:10" ht="18.3" x14ac:dyDescent="0.55000000000000004">
      <c r="B2" s="142" t="s">
        <v>20</v>
      </c>
      <c r="C2" s="142"/>
      <c r="D2" s="142"/>
      <c r="E2" s="142"/>
      <c r="F2" s="142"/>
      <c r="G2" s="142"/>
      <c r="H2" s="142"/>
      <c r="I2" s="142"/>
      <c r="J2" s="142"/>
    </row>
    <row r="4" spans="2:10" ht="18.3" x14ac:dyDescent="0.55000000000000004">
      <c r="B4" s="143" t="s">
        <v>19</v>
      </c>
      <c r="C4" s="143"/>
      <c r="D4" s="143"/>
      <c r="E4" s="143"/>
      <c r="F4" s="143"/>
      <c r="G4" s="143"/>
      <c r="H4" s="143"/>
      <c r="I4" s="143"/>
      <c r="J4" s="143"/>
    </row>
    <row r="5" spans="2:10" ht="18.3" x14ac:dyDescent="0.55000000000000004">
      <c r="B5" s="143" t="s">
        <v>8</v>
      </c>
      <c r="C5" s="143"/>
      <c r="D5" s="143"/>
      <c r="E5" s="143"/>
      <c r="F5" s="143"/>
      <c r="G5" s="143"/>
      <c r="H5" s="143"/>
      <c r="I5" s="143"/>
      <c r="J5" s="143"/>
    </row>
    <row r="6" spans="2:10" ht="7.8" customHeight="1" x14ac:dyDescent="0.55000000000000004">
      <c r="C6" s="1"/>
      <c r="D6" s="2"/>
      <c r="E6" s="2"/>
      <c r="F6" s="2"/>
      <c r="G6" s="2"/>
      <c r="H6" s="2"/>
      <c r="I6" s="2"/>
      <c r="J6" s="2"/>
    </row>
    <row r="7" spans="2:10" s="5" customFormat="1" ht="22.2" customHeight="1" x14ac:dyDescent="0.55000000000000004">
      <c r="B7" s="3" t="s">
        <v>0</v>
      </c>
      <c r="C7" s="4" t="s">
        <v>1</v>
      </c>
      <c r="D7" s="3" t="s">
        <v>2</v>
      </c>
      <c r="E7" s="3"/>
      <c r="F7" s="3"/>
      <c r="G7" s="3"/>
      <c r="H7" s="3"/>
      <c r="I7" s="3"/>
      <c r="J7" s="3" t="s">
        <v>3</v>
      </c>
    </row>
    <row r="8" spans="2:10" x14ac:dyDescent="0.55000000000000004">
      <c r="B8" s="11">
        <v>0</v>
      </c>
      <c r="C8" s="36" t="s">
        <v>14</v>
      </c>
      <c r="D8" s="11">
        <v>0</v>
      </c>
      <c r="E8" s="145"/>
      <c r="F8" s="46">
        <v>-1.4E-2</v>
      </c>
      <c r="G8" s="46">
        <v>0.13500000000000001</v>
      </c>
      <c r="H8" s="46">
        <v>0.109</v>
      </c>
      <c r="I8" s="145"/>
      <c r="J8" s="7">
        <f t="array" ref="J8:J10">TRANSPOSE(MMULT(TRANSPOSE(input), w_input))</f>
        <v>-1.7999999999999999E-2</v>
      </c>
    </row>
    <row r="9" spans="2:10" x14ac:dyDescent="0.55000000000000004">
      <c r="B9" s="11">
        <v>1</v>
      </c>
      <c r="C9" s="21" t="s">
        <v>15</v>
      </c>
      <c r="D9" s="9">
        <v>0</v>
      </c>
      <c r="E9" s="145"/>
      <c r="F9" s="46">
        <v>-0.66500000000000004</v>
      </c>
      <c r="G9" s="46">
        <v>0.66900000000000004</v>
      </c>
      <c r="H9" s="46">
        <v>0.309</v>
      </c>
      <c r="I9" s="145"/>
      <c r="J9" s="7">
        <v>0.40400000000000003</v>
      </c>
    </row>
    <row r="10" spans="2:10" x14ac:dyDescent="0.55000000000000004">
      <c r="B10" s="11">
        <v>2</v>
      </c>
      <c r="C10" s="36" t="s">
        <v>4</v>
      </c>
      <c r="D10" s="11">
        <v>0</v>
      </c>
      <c r="E10" s="145"/>
      <c r="F10" s="46">
        <v>0.70199999999999996</v>
      </c>
      <c r="G10" s="46">
        <v>0.621</v>
      </c>
      <c r="H10" s="46">
        <v>-0.98099999999999998</v>
      </c>
      <c r="I10" s="145"/>
      <c r="J10" s="7">
        <v>-0.317</v>
      </c>
    </row>
    <row r="11" spans="2:10" x14ac:dyDescent="0.55000000000000004">
      <c r="B11" s="11">
        <v>3</v>
      </c>
      <c r="C11" s="36" t="s">
        <v>16</v>
      </c>
      <c r="D11" s="11">
        <v>0</v>
      </c>
      <c r="E11" s="145"/>
      <c r="F11" s="46">
        <v>0.214</v>
      </c>
      <c r="G11" s="46">
        <v>-0.81299999999999994</v>
      </c>
      <c r="H11" s="46">
        <v>-0.56100000000000005</v>
      </c>
      <c r="I11" s="145"/>
      <c r="J11" s="6"/>
    </row>
    <row r="12" spans="2:10" x14ac:dyDescent="0.55000000000000004">
      <c r="B12" s="11">
        <v>4</v>
      </c>
      <c r="C12" s="37" t="s">
        <v>17</v>
      </c>
      <c r="D12" s="20">
        <v>1</v>
      </c>
      <c r="E12" s="145"/>
      <c r="F12" s="141">
        <v>-1.7999999999999999E-2</v>
      </c>
      <c r="G12" s="141">
        <v>0.40400000000000003</v>
      </c>
      <c r="H12" s="141">
        <v>-0.317</v>
      </c>
      <c r="I12" s="145"/>
      <c r="J12" s="6"/>
    </row>
    <row r="13" spans="2:10" x14ac:dyDescent="0.55000000000000004">
      <c r="B13" s="11">
        <v>5</v>
      </c>
      <c r="C13" s="38" t="s">
        <v>18</v>
      </c>
      <c r="D13" s="14">
        <v>0</v>
      </c>
      <c r="E13" s="145"/>
      <c r="F13" s="46">
        <v>0.20399999999999999</v>
      </c>
      <c r="G13" s="46">
        <v>-7.0000000000000001E-3</v>
      </c>
      <c r="H13" s="46">
        <v>-0.73299999999999998</v>
      </c>
      <c r="I13" s="145"/>
      <c r="J13" s="6"/>
    </row>
    <row r="14" spans="2:10" x14ac:dyDescent="0.55000000000000004">
      <c r="B14" s="11">
        <v>6</v>
      </c>
      <c r="C14" s="21" t="s">
        <v>5</v>
      </c>
      <c r="D14" s="9">
        <v>0</v>
      </c>
      <c r="E14" s="145"/>
      <c r="F14" s="46">
        <v>-0.65200000000000002</v>
      </c>
      <c r="G14" s="46">
        <v>-9.7000000000000003E-2</v>
      </c>
      <c r="H14" s="46">
        <v>0.499</v>
      </c>
      <c r="I14" s="145"/>
      <c r="J14" s="6"/>
    </row>
    <row r="15" spans="2:10" x14ac:dyDescent="0.55000000000000004">
      <c r="B15" s="17"/>
      <c r="C15" s="36"/>
      <c r="D15" s="27">
        <v>0</v>
      </c>
      <c r="E15" s="145"/>
      <c r="F15" s="79">
        <v>0</v>
      </c>
      <c r="G15" s="79">
        <v>0</v>
      </c>
      <c r="H15" s="79">
        <v>0</v>
      </c>
      <c r="I15" s="145"/>
      <c r="J15" s="6"/>
    </row>
    <row r="16" spans="2:10" s="6" customFormat="1" x14ac:dyDescent="0.55000000000000004">
      <c r="B16" s="144" t="s">
        <v>13</v>
      </c>
      <c r="C16" s="10" t="s">
        <v>6</v>
      </c>
      <c r="D16" s="15">
        <v>0</v>
      </c>
      <c r="E16" s="145"/>
      <c r="F16" s="46">
        <v>-0.70599999999999996</v>
      </c>
      <c r="G16" s="46">
        <v>0.745</v>
      </c>
      <c r="H16" s="46">
        <v>2E-3</v>
      </c>
      <c r="I16" s="145"/>
    </row>
    <row r="17" spans="2:10" s="6" customFormat="1" x14ac:dyDescent="0.55000000000000004">
      <c r="B17" s="144"/>
      <c r="C17" s="10" t="s">
        <v>11</v>
      </c>
      <c r="D17" s="15">
        <v>0</v>
      </c>
      <c r="E17" s="145"/>
      <c r="F17" s="46">
        <v>-0.49199999999999999</v>
      </c>
      <c r="G17" s="46">
        <v>-0.70899999999999996</v>
      </c>
      <c r="H17" s="46">
        <v>0.13300000000000001</v>
      </c>
      <c r="I17" s="145"/>
      <c r="J17" s="2"/>
    </row>
    <row r="18" spans="2:10" s="6" customFormat="1" x14ac:dyDescent="0.55000000000000004">
      <c r="B18" s="144"/>
      <c r="C18" s="10" t="s">
        <v>7</v>
      </c>
      <c r="D18" s="15">
        <v>0</v>
      </c>
      <c r="E18" s="145"/>
      <c r="F18" s="46">
        <v>-0.628</v>
      </c>
      <c r="G18" s="46">
        <v>-7.2999999999999995E-2</v>
      </c>
      <c r="H18" s="46">
        <v>0.502</v>
      </c>
      <c r="I18" s="145"/>
    </row>
    <row r="19" spans="2:10" x14ac:dyDescent="0.55000000000000004">
      <c r="B19" s="144"/>
      <c r="C19" s="21" t="s">
        <v>9</v>
      </c>
      <c r="D19" s="22">
        <v>0</v>
      </c>
      <c r="E19" s="145"/>
      <c r="F19" s="46">
        <v>0.45600000000000002</v>
      </c>
      <c r="G19" s="46">
        <v>0.76700000000000002</v>
      </c>
      <c r="H19" s="46">
        <v>-0.629</v>
      </c>
      <c r="I19" s="145"/>
    </row>
    <row r="20" spans="2:10" x14ac:dyDescent="0.55000000000000004">
      <c r="B20" s="144"/>
      <c r="C20" s="21" t="s">
        <v>10</v>
      </c>
      <c r="D20" s="22">
        <v>0</v>
      </c>
      <c r="E20" s="145"/>
      <c r="F20" s="46">
        <v>0.34799999999999998</v>
      </c>
      <c r="G20" s="46">
        <v>0.54400000000000004</v>
      </c>
      <c r="H20" s="46">
        <v>-0.74</v>
      </c>
      <c r="I20" s="145"/>
    </row>
    <row r="21" spans="2:10" x14ac:dyDescent="0.55000000000000004">
      <c r="B21" s="144"/>
      <c r="C21" s="39" t="s">
        <v>12</v>
      </c>
      <c r="D21" s="22">
        <v>0</v>
      </c>
      <c r="E21" s="145"/>
      <c r="F21" s="46">
        <v>-0.627</v>
      </c>
      <c r="G21" s="46">
        <v>0.48699999999999999</v>
      </c>
      <c r="H21" s="46">
        <v>0.46600000000000003</v>
      </c>
      <c r="I21" s="145"/>
    </row>
  </sheetData>
  <mergeCells count="6">
    <mergeCell ref="B2:J2"/>
    <mergeCell ref="B4:J4"/>
    <mergeCell ref="B5:J5"/>
    <mergeCell ref="B16:B21"/>
    <mergeCell ref="E8:E21"/>
    <mergeCell ref="I8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8E3C-5C6C-40D6-AB25-18E28B96DBC4}">
  <dimension ref="B4:K18"/>
  <sheetViews>
    <sheetView showGridLines="0" zoomScale="115" zoomScaleNormal="115" workbookViewId="0">
      <selection activeCell="E27" sqref="E27:E28"/>
    </sheetView>
  </sheetViews>
  <sheetFormatPr defaultRowHeight="14.4" x14ac:dyDescent="0.55000000000000004"/>
  <cols>
    <col min="6" max="6" width="8.7890625" customWidth="1"/>
    <col min="8" max="8" width="11.7890625" customWidth="1"/>
    <col min="9" max="9" width="8.9453125" customWidth="1"/>
    <col min="10" max="10" width="11.578125" customWidth="1"/>
    <col min="11" max="11" width="8.83984375" customWidth="1"/>
  </cols>
  <sheetData>
    <row r="4" spans="2:11" ht="22.2" customHeight="1" x14ac:dyDescent="0.55000000000000004">
      <c r="B4" s="147"/>
      <c r="C4" s="147"/>
      <c r="D4" s="147"/>
      <c r="E4" s="4"/>
      <c r="F4" s="3" t="s">
        <v>3</v>
      </c>
      <c r="G4" s="4"/>
      <c r="H4" s="4" t="s">
        <v>1</v>
      </c>
      <c r="I4" s="4"/>
      <c r="J4" s="5"/>
      <c r="K4" s="3"/>
    </row>
    <row r="5" spans="2:11" x14ac:dyDescent="0.55000000000000004">
      <c r="B5" s="47">
        <v>-0.35099999999999998</v>
      </c>
      <c r="C5" s="47">
        <v>-0.81200000000000006</v>
      </c>
      <c r="D5" s="47">
        <v>-8.2000000000000003E-2</v>
      </c>
      <c r="E5" s="146"/>
      <c r="F5" s="29">
        <f>Sheet1!J8</f>
        <v>-1.7999999999999999E-2</v>
      </c>
      <c r="G5" s="146"/>
      <c r="H5" s="12" t="s">
        <v>14</v>
      </c>
      <c r="I5" s="30">
        <f t="array" ref="I5:I18">MMULT(w_output, hidden)</f>
        <v>-0.29573600000000005</v>
      </c>
      <c r="J5" s="6"/>
      <c r="K5" s="33">
        <f>1/(1+EXP(-I5))</f>
        <v>0.42660018282628775</v>
      </c>
    </row>
    <row r="6" spans="2:11" x14ac:dyDescent="0.55000000000000004">
      <c r="B6" s="47">
        <v>0.74299999999999999</v>
      </c>
      <c r="C6" s="47">
        <v>-0.39400000000000002</v>
      </c>
      <c r="D6" s="47">
        <v>-0.82399999999999995</v>
      </c>
      <c r="E6" s="146"/>
      <c r="F6" s="29">
        <f>Sheet1!J9</f>
        <v>0.40400000000000003</v>
      </c>
      <c r="G6" s="146"/>
      <c r="H6" s="26" t="s">
        <v>15</v>
      </c>
      <c r="I6" s="30">
        <v>8.8657999999999987E-2</v>
      </c>
      <c r="J6" s="6" t="s">
        <v>22</v>
      </c>
      <c r="K6" s="33">
        <f t="shared" ref="K6:K18" si="0">1/(1+EXP(-I6))</f>
        <v>0.52214999321000932</v>
      </c>
    </row>
    <row r="7" spans="2:11" x14ac:dyDescent="0.55000000000000004">
      <c r="B7" s="47">
        <v>0.47199999999999998</v>
      </c>
      <c r="C7" s="47">
        <v>-0.873</v>
      </c>
      <c r="D7" s="47">
        <v>-0.56399999999999995</v>
      </c>
      <c r="E7" s="146"/>
      <c r="F7" s="29">
        <f>Sheet1!J10</f>
        <v>-0.317</v>
      </c>
      <c r="G7" s="146"/>
      <c r="H7" s="12" t="s">
        <v>4</v>
      </c>
      <c r="I7" s="30">
        <v>-0.18240000000000003</v>
      </c>
      <c r="J7" s="6" t="s">
        <v>21</v>
      </c>
      <c r="K7" s="33">
        <f t="shared" si="0"/>
        <v>0.45452600588603903</v>
      </c>
    </row>
    <row r="8" spans="2:11" x14ac:dyDescent="0.55000000000000004">
      <c r="B8" s="47">
        <v>-0.627</v>
      </c>
      <c r="C8" s="47">
        <v>-0.67800000000000005</v>
      </c>
      <c r="D8" s="47">
        <v>0.89500000000000002</v>
      </c>
      <c r="E8" s="146"/>
      <c r="G8" s="146"/>
      <c r="H8" s="12" t="s">
        <v>16</v>
      </c>
      <c r="I8" s="30">
        <v>-0.54634099999999997</v>
      </c>
      <c r="J8" s="6"/>
      <c r="K8" s="33">
        <f t="shared" si="0"/>
        <v>0.36671374086205583</v>
      </c>
    </row>
    <row r="9" spans="2:11" x14ac:dyDescent="0.55000000000000004">
      <c r="B9" s="47">
        <v>-0.57199999999999995</v>
      </c>
      <c r="C9" s="47">
        <v>-0.58799999999999997</v>
      </c>
      <c r="D9" s="47">
        <v>-0.501</v>
      </c>
      <c r="E9" s="146"/>
      <c r="G9" s="146"/>
      <c r="H9" s="19" t="s">
        <v>17</v>
      </c>
      <c r="I9" s="30">
        <v>-6.8439E-2</v>
      </c>
      <c r="J9" s="6"/>
      <c r="K9" s="34">
        <f t="shared" si="0"/>
        <v>0.4828969252319012</v>
      </c>
    </row>
    <row r="10" spans="2:11" x14ac:dyDescent="0.55000000000000004">
      <c r="B10" s="47">
        <v>0.11600000000000001</v>
      </c>
      <c r="C10" s="47">
        <v>0.72299999999999998</v>
      </c>
      <c r="D10" s="47">
        <v>-0.68899999999999995</v>
      </c>
      <c r="E10" s="146"/>
      <c r="G10" s="146"/>
      <c r="H10" s="13" t="s">
        <v>18</v>
      </c>
      <c r="I10" s="84">
        <v>0.50841700000000001</v>
      </c>
      <c r="J10" s="6"/>
      <c r="K10" s="85">
        <f t="shared" si="0"/>
        <v>0.62443530906184719</v>
      </c>
    </row>
    <row r="11" spans="2:11" x14ac:dyDescent="0.55000000000000004">
      <c r="B11" s="47">
        <v>-0.16500000000000001</v>
      </c>
      <c r="C11" s="47">
        <v>-0.50600000000000001</v>
      </c>
      <c r="D11" s="47">
        <v>-0.34100000000000003</v>
      </c>
      <c r="E11" s="146"/>
      <c r="G11" s="146"/>
      <c r="H11" s="8" t="s">
        <v>5</v>
      </c>
      <c r="I11" s="30">
        <v>-9.3357000000000009E-2</v>
      </c>
      <c r="J11" s="6"/>
      <c r="K11" s="33">
        <f t="shared" si="0"/>
        <v>0.47667768639924224</v>
      </c>
    </row>
    <row r="12" spans="2:11" x14ac:dyDescent="0.55000000000000004">
      <c r="B12" s="80">
        <v>0</v>
      </c>
      <c r="C12" s="80">
        <v>0</v>
      </c>
      <c r="D12" s="80">
        <v>0</v>
      </c>
      <c r="E12" s="146"/>
      <c r="G12" s="146"/>
      <c r="H12" s="28">
        <v>0</v>
      </c>
      <c r="I12" s="30">
        <v>0</v>
      </c>
      <c r="J12" s="6"/>
      <c r="K12" s="33">
        <f t="shared" si="0"/>
        <v>0.5</v>
      </c>
    </row>
    <row r="13" spans="2:11" x14ac:dyDescent="0.55000000000000004">
      <c r="B13" s="47">
        <v>-0.94</v>
      </c>
      <c r="C13" s="47">
        <v>0.60099999999999998</v>
      </c>
      <c r="D13" s="47">
        <v>0.14599999999999999</v>
      </c>
      <c r="E13" s="146"/>
      <c r="G13" s="146"/>
      <c r="H13" s="10" t="s">
        <v>6</v>
      </c>
      <c r="I13" s="81">
        <v>0.21344200000000002</v>
      </c>
      <c r="J13" s="6"/>
      <c r="K13" s="86">
        <f t="shared" si="0"/>
        <v>0.5531588378137412</v>
      </c>
    </row>
    <row r="14" spans="2:11" x14ac:dyDescent="0.55000000000000004">
      <c r="B14" s="47">
        <v>-0.622</v>
      </c>
      <c r="C14" s="47">
        <v>0.81100000000000005</v>
      </c>
      <c r="D14" s="47">
        <v>0.64</v>
      </c>
      <c r="E14" s="146"/>
      <c r="G14" s="146"/>
      <c r="H14" s="10" t="s">
        <v>11</v>
      </c>
      <c r="I14" s="82">
        <v>0.13596000000000003</v>
      </c>
      <c r="J14" s="6"/>
      <c r="K14" s="87">
        <f t="shared" si="0"/>
        <v>0.53393773749881146</v>
      </c>
    </row>
    <row r="15" spans="2:11" x14ac:dyDescent="0.55000000000000004">
      <c r="B15" s="47">
        <v>-7.6999999999999999E-2</v>
      </c>
      <c r="C15" s="47">
        <v>-0.375</v>
      </c>
      <c r="D15" s="47">
        <v>-5.6000000000000001E-2</v>
      </c>
      <c r="E15" s="146"/>
      <c r="G15" s="146"/>
      <c r="H15" s="10" t="s">
        <v>7</v>
      </c>
      <c r="I15" s="83">
        <v>-0.13236200000000004</v>
      </c>
      <c r="J15" s="6"/>
      <c r="K15" s="88">
        <f t="shared" si="0"/>
        <v>0.46695772680994357</v>
      </c>
    </row>
    <row r="16" spans="2:11" x14ac:dyDescent="0.55000000000000004">
      <c r="B16" s="47">
        <v>-2.8000000000000001E-2</v>
      </c>
      <c r="C16" s="47">
        <v>-0.24399999999999999</v>
      </c>
      <c r="D16" s="47">
        <v>1.7999999999999999E-2</v>
      </c>
      <c r="E16" s="146"/>
      <c r="G16" s="146"/>
      <c r="H16" s="21" t="s">
        <v>9</v>
      </c>
      <c r="I16" s="30">
        <v>-0.10377800000000001</v>
      </c>
      <c r="J16" s="6"/>
      <c r="K16" s="33">
        <f t="shared" si="0"/>
        <v>0.47407875986452658</v>
      </c>
    </row>
    <row r="17" spans="2:11" x14ac:dyDescent="0.55000000000000004">
      <c r="B17" s="47">
        <v>-0.41099999999999998</v>
      </c>
      <c r="C17" s="47">
        <v>-0.89300000000000002</v>
      </c>
      <c r="D17" s="47">
        <v>0.51800000000000002</v>
      </c>
      <c r="E17" s="146"/>
      <c r="G17" s="146"/>
      <c r="H17" s="21" t="s">
        <v>10</v>
      </c>
      <c r="I17" s="30">
        <v>-0.51758000000000004</v>
      </c>
      <c r="J17" s="6"/>
      <c r="K17" s="33">
        <f t="shared" si="0"/>
        <v>0.37341828452119502</v>
      </c>
    </row>
    <row r="18" spans="2:11" x14ac:dyDescent="0.55000000000000004">
      <c r="B18" s="47">
        <v>-0.69099999999999995</v>
      </c>
      <c r="C18" s="47">
        <v>0.23599999999999999</v>
      </c>
      <c r="D18" s="47">
        <v>0.36299999999999999</v>
      </c>
      <c r="E18" s="146"/>
      <c r="G18" s="146"/>
      <c r="H18" s="23" t="s">
        <v>12</v>
      </c>
      <c r="I18" s="30">
        <v>-7.2890000000000038E-3</v>
      </c>
      <c r="J18" s="6"/>
      <c r="K18" s="33">
        <f t="shared" si="0"/>
        <v>0.49817775806789621</v>
      </c>
    </row>
  </sheetData>
  <mergeCells count="3">
    <mergeCell ref="E5:E18"/>
    <mergeCell ref="B4:D4"/>
    <mergeCell ref="G5:G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80B1-519F-4930-B2C0-D9E817B302FC}">
  <dimension ref="B4:G18"/>
  <sheetViews>
    <sheetView showGridLines="0" zoomScale="135" zoomScaleNormal="145" workbookViewId="0">
      <selection activeCell="K8" sqref="K8:K9"/>
    </sheetView>
  </sheetViews>
  <sheetFormatPr defaultRowHeight="14.4" x14ac:dyDescent="0.55000000000000004"/>
  <cols>
    <col min="2" max="2" width="11.7890625" customWidth="1"/>
    <col min="3" max="3" width="8.83984375" customWidth="1"/>
    <col min="4" max="4" width="10.26171875" style="23" customWidth="1"/>
    <col min="5" max="5" width="6.05078125" customWidth="1"/>
    <col min="7" max="7" width="13.1015625" customWidth="1"/>
  </cols>
  <sheetData>
    <row r="4" spans="2:7" s="3" customFormat="1" ht="22.2" customHeight="1" x14ac:dyDescent="0.55000000000000004">
      <c r="B4" s="25" t="s">
        <v>1</v>
      </c>
      <c r="D4" s="41"/>
    </row>
    <row r="5" spans="2:7" x14ac:dyDescent="0.55000000000000004">
      <c r="B5" s="36" t="s">
        <v>14</v>
      </c>
      <c r="C5" s="33">
        <f>Sheet2!K5</f>
        <v>0.42660018282628775</v>
      </c>
      <c r="D5" s="50"/>
      <c r="E5" s="44">
        <v>0</v>
      </c>
      <c r="G5" s="40">
        <f t="shared" ref="G5:G18" si="0">C5-E5</f>
        <v>0.42660018282628775</v>
      </c>
    </row>
    <row r="6" spans="2:7" x14ac:dyDescent="0.55000000000000004">
      <c r="B6" s="42" t="s">
        <v>15</v>
      </c>
      <c r="C6" s="33">
        <f>Sheet2!K6</f>
        <v>0.52214999321000932</v>
      </c>
      <c r="D6" s="50"/>
      <c r="E6" s="44">
        <v>0</v>
      </c>
      <c r="G6" s="40">
        <f t="shared" si="0"/>
        <v>0.52214999321000932</v>
      </c>
    </row>
    <row r="7" spans="2:7" x14ac:dyDescent="0.55000000000000004">
      <c r="B7" s="36" t="s">
        <v>4</v>
      </c>
      <c r="C7" s="33">
        <f>Sheet2!K7</f>
        <v>0.45452600588603903</v>
      </c>
      <c r="D7" s="50"/>
      <c r="E7" s="44">
        <v>0</v>
      </c>
      <c r="G7" s="40">
        <f t="shared" si="0"/>
        <v>0.45452600588603903</v>
      </c>
    </row>
    <row r="8" spans="2:7" x14ac:dyDescent="0.55000000000000004">
      <c r="B8" s="36" t="s">
        <v>16</v>
      </c>
      <c r="C8" s="33">
        <f>Sheet2!K8</f>
        <v>0.36671374086205583</v>
      </c>
      <c r="D8" s="50"/>
      <c r="E8" s="44">
        <v>0</v>
      </c>
      <c r="G8" s="40">
        <f t="shared" si="0"/>
        <v>0.36671374086205583</v>
      </c>
    </row>
    <row r="9" spans="2:7" x14ac:dyDescent="0.55000000000000004">
      <c r="B9" s="37" t="s">
        <v>17</v>
      </c>
      <c r="C9" s="33">
        <f>Sheet2!K9</f>
        <v>0.4828969252319012</v>
      </c>
      <c r="D9" s="50"/>
      <c r="E9" s="44">
        <v>0</v>
      </c>
      <c r="G9" s="40">
        <f t="shared" si="0"/>
        <v>0.4828969252319012</v>
      </c>
    </row>
    <row r="10" spans="2:7" x14ac:dyDescent="0.55000000000000004">
      <c r="B10" s="38" t="s">
        <v>18</v>
      </c>
      <c r="C10" s="85">
        <f>Sheet2!K10</f>
        <v>0.62443530906184719</v>
      </c>
      <c r="D10" s="50"/>
      <c r="E10" s="89">
        <v>1</v>
      </c>
      <c r="G10" s="92">
        <f t="shared" si="0"/>
        <v>-0.37556469093815281</v>
      </c>
    </row>
    <row r="11" spans="2:7" x14ac:dyDescent="0.55000000000000004">
      <c r="B11" s="21" t="s">
        <v>5</v>
      </c>
      <c r="C11" s="33">
        <f>Sheet2!K11</f>
        <v>0.47667768639924224</v>
      </c>
      <c r="D11" s="50"/>
      <c r="E11" s="44">
        <v>0</v>
      </c>
      <c r="G11" s="40">
        <f t="shared" si="0"/>
        <v>0.47667768639924224</v>
      </c>
    </row>
    <row r="12" spans="2:7" x14ac:dyDescent="0.55000000000000004">
      <c r="B12" s="43">
        <v>0</v>
      </c>
      <c r="C12" s="33">
        <f>Sheet2!K12</f>
        <v>0.5</v>
      </c>
      <c r="D12" s="50"/>
      <c r="E12" s="44">
        <v>0</v>
      </c>
      <c r="G12" s="40">
        <f t="shared" si="0"/>
        <v>0.5</v>
      </c>
    </row>
    <row r="13" spans="2:7" x14ac:dyDescent="0.55000000000000004">
      <c r="B13" s="10" t="s">
        <v>6</v>
      </c>
      <c r="C13" s="86">
        <f>Sheet2!K13</f>
        <v>0.5531588378137412</v>
      </c>
      <c r="D13" s="50"/>
      <c r="E13" s="90">
        <v>0</v>
      </c>
      <c r="G13" s="93">
        <f t="shared" si="0"/>
        <v>0.5531588378137412</v>
      </c>
    </row>
    <row r="14" spans="2:7" x14ac:dyDescent="0.55000000000000004">
      <c r="B14" s="10" t="s">
        <v>11</v>
      </c>
      <c r="C14" s="87">
        <f>Sheet2!K14</f>
        <v>0.53393773749881146</v>
      </c>
      <c r="D14" s="50"/>
      <c r="E14" s="11">
        <v>0</v>
      </c>
      <c r="G14" s="94">
        <f t="shared" si="0"/>
        <v>0.53393773749881146</v>
      </c>
    </row>
    <row r="15" spans="2:7" x14ac:dyDescent="0.55000000000000004">
      <c r="B15" s="10" t="s">
        <v>7</v>
      </c>
      <c r="C15" s="88">
        <f>Sheet2!K15</f>
        <v>0.46695772680994357</v>
      </c>
      <c r="D15" s="50"/>
      <c r="E15" s="91">
        <v>0</v>
      </c>
      <c r="G15" s="95">
        <f t="shared" si="0"/>
        <v>0.46695772680994357</v>
      </c>
    </row>
    <row r="16" spans="2:7" x14ac:dyDescent="0.55000000000000004">
      <c r="B16" s="21" t="s">
        <v>9</v>
      </c>
      <c r="C16" s="33">
        <f>Sheet2!K16</f>
        <v>0.47407875986452658</v>
      </c>
      <c r="D16" s="50"/>
      <c r="E16" s="44">
        <v>0</v>
      </c>
      <c r="G16" s="40">
        <f t="shared" si="0"/>
        <v>0.47407875986452658</v>
      </c>
    </row>
    <row r="17" spans="2:7" x14ac:dyDescent="0.55000000000000004">
      <c r="B17" s="21" t="s">
        <v>10</v>
      </c>
      <c r="C17" s="33">
        <f>Sheet2!K17</f>
        <v>0.37341828452119502</v>
      </c>
      <c r="D17" s="50"/>
      <c r="E17" s="44">
        <v>0</v>
      </c>
      <c r="G17" s="40">
        <f t="shared" si="0"/>
        <v>0.37341828452119502</v>
      </c>
    </row>
    <row r="18" spans="2:7" x14ac:dyDescent="0.55000000000000004">
      <c r="B18" s="39" t="s">
        <v>12</v>
      </c>
      <c r="C18" s="33">
        <f>Sheet2!K18</f>
        <v>0.49817775806789621</v>
      </c>
      <c r="D18" s="50"/>
      <c r="E18" s="44">
        <v>0</v>
      </c>
      <c r="G18" s="40">
        <f t="shared" si="0"/>
        <v>0.49817775806789621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FE50-7306-4E2E-AA43-A59FC259E002}">
  <dimension ref="B4:J18"/>
  <sheetViews>
    <sheetView showGridLines="0" topLeftCell="A2" zoomScale="160" zoomScaleNormal="160" workbookViewId="0">
      <selection activeCell="G12" sqref="G12"/>
    </sheetView>
  </sheetViews>
  <sheetFormatPr defaultRowHeight="14.4" x14ac:dyDescent="0.55000000000000004"/>
  <cols>
    <col min="2" max="2" width="11.7890625" customWidth="1"/>
    <col min="3" max="3" width="13.1015625" style="24" customWidth="1"/>
    <col min="7" max="7" width="11.7890625" customWidth="1"/>
  </cols>
  <sheetData>
    <row r="4" spans="2:10" ht="22.2" customHeight="1" x14ac:dyDescent="0.55000000000000004">
      <c r="B4" s="25" t="s">
        <v>1</v>
      </c>
      <c r="E4" s="3" t="s">
        <v>3</v>
      </c>
      <c r="G4" s="25" t="s">
        <v>1</v>
      </c>
    </row>
    <row r="5" spans="2:10" x14ac:dyDescent="0.55000000000000004">
      <c r="B5" s="36" t="s">
        <v>14</v>
      </c>
      <c r="C5" s="45">
        <f>Sheet3!G5</f>
        <v>0.42660018282628775</v>
      </c>
      <c r="E5" s="58">
        <f t="array" ref="E5:E7">hidden</f>
        <v>-1.7999999999999999E-2</v>
      </c>
      <c r="G5" s="36" t="s">
        <v>14</v>
      </c>
      <c r="H5" s="54">
        <f t="array" ref="H5:J18">MMULT(error, TRANSPOSE(hidden))</f>
        <v>0</v>
      </c>
      <c r="I5" s="54">
        <v>0</v>
      </c>
      <c r="J5" s="54">
        <v>0</v>
      </c>
    </row>
    <row r="6" spans="2:10" x14ac:dyDescent="0.55000000000000004">
      <c r="B6" s="42" t="s">
        <v>15</v>
      </c>
      <c r="C6" s="45">
        <f>Sheet3!G6</f>
        <v>0.52214999321000932</v>
      </c>
      <c r="E6" s="58">
        <v>0.40400000000000003</v>
      </c>
      <c r="G6" s="42" t="s">
        <v>15</v>
      </c>
      <c r="H6" s="54">
        <v>0</v>
      </c>
      <c r="I6" s="54">
        <v>0</v>
      </c>
      <c r="J6" s="54">
        <v>0</v>
      </c>
    </row>
    <row r="7" spans="2:10" x14ac:dyDescent="0.55000000000000004">
      <c r="B7" s="36" t="s">
        <v>4</v>
      </c>
      <c r="C7" s="45">
        <f>Sheet3!G7</f>
        <v>0.45452600588603903</v>
      </c>
      <c r="E7" s="58">
        <v>-0.317</v>
      </c>
      <c r="G7" s="36" t="s">
        <v>4</v>
      </c>
      <c r="H7" s="54">
        <v>0</v>
      </c>
      <c r="I7" s="54">
        <v>0</v>
      </c>
      <c r="J7" s="54">
        <v>0</v>
      </c>
    </row>
    <row r="8" spans="2:10" x14ac:dyDescent="0.55000000000000004">
      <c r="B8" s="36" t="s">
        <v>16</v>
      </c>
      <c r="C8" s="45">
        <f>Sheet3!G8</f>
        <v>0.36671374086205583</v>
      </c>
      <c r="G8" s="36" t="s">
        <v>16</v>
      </c>
      <c r="H8" s="54">
        <v>0</v>
      </c>
      <c r="I8" s="54">
        <v>0</v>
      </c>
      <c r="J8" s="54">
        <v>0</v>
      </c>
    </row>
    <row r="9" spans="2:10" x14ac:dyDescent="0.55000000000000004">
      <c r="B9" s="37" t="s">
        <v>17</v>
      </c>
      <c r="C9" s="45">
        <f>Sheet3!G9</f>
        <v>0.4828969252319012</v>
      </c>
      <c r="G9" s="37" t="s">
        <v>17</v>
      </c>
      <c r="H9" s="54">
        <v>0</v>
      </c>
      <c r="I9" s="54">
        <v>0</v>
      </c>
      <c r="J9" s="54">
        <v>0</v>
      </c>
    </row>
    <row r="10" spans="2:10" x14ac:dyDescent="0.55000000000000004">
      <c r="B10" s="38" t="s">
        <v>18</v>
      </c>
      <c r="C10" s="92">
        <f>Sheet3!G10</f>
        <v>-0.37556469093815281</v>
      </c>
      <c r="G10" s="38" t="s">
        <v>18</v>
      </c>
      <c r="H10" s="99">
        <v>6.7601644368867498E-3</v>
      </c>
      <c r="I10" s="99">
        <v>-0.15172813513901376</v>
      </c>
      <c r="J10" s="99">
        <v>0.11905400702739444</v>
      </c>
    </row>
    <row r="11" spans="2:10" x14ac:dyDescent="0.55000000000000004">
      <c r="B11" s="21" t="s">
        <v>5</v>
      </c>
      <c r="C11" s="45">
        <f>Sheet3!G11</f>
        <v>0.47667768639924224</v>
      </c>
      <c r="G11" s="21" t="s">
        <v>5</v>
      </c>
      <c r="H11" s="54">
        <v>0</v>
      </c>
      <c r="I11" s="54">
        <v>0</v>
      </c>
      <c r="J11" s="54">
        <v>0</v>
      </c>
    </row>
    <row r="12" spans="2:10" x14ac:dyDescent="0.55000000000000004">
      <c r="B12" s="43">
        <v>0</v>
      </c>
      <c r="C12" s="45">
        <f>Sheet3!G12</f>
        <v>0.5</v>
      </c>
      <c r="G12" s="43">
        <v>0</v>
      </c>
      <c r="H12" s="54">
        <v>0</v>
      </c>
      <c r="I12" s="54">
        <v>0</v>
      </c>
      <c r="J12" s="54">
        <v>0</v>
      </c>
    </row>
    <row r="13" spans="2:10" x14ac:dyDescent="0.55000000000000004">
      <c r="B13" s="10" t="s">
        <v>6</v>
      </c>
      <c r="C13" s="96">
        <f>Sheet3!G13</f>
        <v>0.5531588378137412</v>
      </c>
      <c r="G13" s="10" t="s">
        <v>6</v>
      </c>
      <c r="H13" s="100">
        <v>-9.9568590806473414E-3</v>
      </c>
      <c r="I13" s="100">
        <v>0.22347617047675145</v>
      </c>
      <c r="J13" s="100">
        <v>-0.17535135158695597</v>
      </c>
    </row>
    <row r="14" spans="2:10" x14ac:dyDescent="0.55000000000000004">
      <c r="B14" s="10" t="s">
        <v>11</v>
      </c>
      <c r="C14" s="97">
        <f>Sheet3!G14</f>
        <v>0.53393773749881146</v>
      </c>
      <c r="G14" s="10" t="s">
        <v>11</v>
      </c>
      <c r="H14" s="101">
        <v>-9.6108792749786051E-3</v>
      </c>
      <c r="I14" s="101">
        <v>0.21571084594951984</v>
      </c>
      <c r="J14" s="101">
        <v>-0.16925826278712325</v>
      </c>
    </row>
    <row r="15" spans="2:10" x14ac:dyDescent="0.55000000000000004">
      <c r="B15" s="10" t="s">
        <v>7</v>
      </c>
      <c r="C15" s="98">
        <f>Sheet3!G15</f>
        <v>0.46695772680994357</v>
      </c>
      <c r="G15" s="10" t="s">
        <v>7</v>
      </c>
      <c r="H15" s="102">
        <v>-8.4052390825789837E-3</v>
      </c>
      <c r="I15" s="102">
        <v>0.18865092163121722</v>
      </c>
      <c r="J15" s="102">
        <v>-0.14802559939875212</v>
      </c>
    </row>
    <row r="16" spans="2:10" x14ac:dyDescent="0.55000000000000004">
      <c r="B16" s="21" t="s">
        <v>9</v>
      </c>
      <c r="C16" s="45">
        <f>Sheet3!G16</f>
        <v>0.47407875986452658</v>
      </c>
      <c r="G16" s="21" t="s">
        <v>9</v>
      </c>
      <c r="H16" s="54">
        <v>0</v>
      </c>
      <c r="I16" s="54">
        <v>0</v>
      </c>
      <c r="J16" s="54">
        <v>0</v>
      </c>
    </row>
    <row r="17" spans="2:10" x14ac:dyDescent="0.55000000000000004">
      <c r="B17" s="21" t="s">
        <v>10</v>
      </c>
      <c r="C17" s="45">
        <f>Sheet3!G17</f>
        <v>0.37341828452119502</v>
      </c>
      <c r="G17" s="21" t="s">
        <v>10</v>
      </c>
      <c r="H17" s="54">
        <v>0</v>
      </c>
      <c r="I17" s="54">
        <v>0</v>
      </c>
      <c r="J17" s="54">
        <v>0</v>
      </c>
    </row>
    <row r="18" spans="2:10" x14ac:dyDescent="0.55000000000000004">
      <c r="B18" s="39" t="s">
        <v>12</v>
      </c>
      <c r="C18" s="45">
        <f>Sheet3!G18</f>
        <v>0.49817775806789621</v>
      </c>
      <c r="G18" s="39" t="s">
        <v>12</v>
      </c>
      <c r="H18" s="54">
        <v>0</v>
      </c>
      <c r="I18" s="54">
        <v>0</v>
      </c>
      <c r="J18" s="5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5228-E948-4144-B6C1-A6AE490AFCFF}">
  <dimension ref="B4:L18"/>
  <sheetViews>
    <sheetView showGridLines="0" zoomScale="94" zoomScaleNormal="145" workbookViewId="0">
      <selection activeCell="O27" sqref="O27"/>
    </sheetView>
  </sheetViews>
  <sheetFormatPr defaultRowHeight="14.4" x14ac:dyDescent="0.55000000000000004"/>
  <cols>
    <col min="2" max="2" width="11.7890625" customWidth="1"/>
    <col min="3" max="3" width="12.62890625" customWidth="1"/>
    <col min="9" max="9" width="11.7890625" customWidth="1"/>
  </cols>
  <sheetData>
    <row r="4" spans="2:12" ht="22.2" customHeight="1" x14ac:dyDescent="0.55000000000000004">
      <c r="B4" s="25" t="s">
        <v>1</v>
      </c>
      <c r="C4" s="3"/>
      <c r="I4" s="25" t="s">
        <v>1</v>
      </c>
    </row>
    <row r="5" spans="2:12" x14ac:dyDescent="0.55000000000000004">
      <c r="B5" s="36" t="s">
        <v>14</v>
      </c>
      <c r="C5" s="40">
        <v>0</v>
      </c>
      <c r="E5" s="49">
        <v>0</v>
      </c>
      <c r="F5" s="49">
        <v>0</v>
      </c>
      <c r="G5" s="49">
        <v>0</v>
      </c>
      <c r="I5" s="36" t="s">
        <v>14</v>
      </c>
      <c r="J5" s="51"/>
      <c r="K5" s="51"/>
      <c r="L5" s="51"/>
    </row>
    <row r="6" spans="2:12" x14ac:dyDescent="0.55000000000000004">
      <c r="B6" s="42" t="s">
        <v>15</v>
      </c>
      <c r="C6" s="40">
        <v>0</v>
      </c>
      <c r="E6" s="49">
        <v>0</v>
      </c>
      <c r="F6" s="49">
        <v>0</v>
      </c>
      <c r="G6" s="49">
        <v>0</v>
      </c>
      <c r="I6" s="42" t="s">
        <v>15</v>
      </c>
      <c r="J6" s="53"/>
      <c r="K6" s="53"/>
      <c r="L6" s="53"/>
    </row>
    <row r="7" spans="2:12" x14ac:dyDescent="0.55000000000000004">
      <c r="B7" s="36" t="s">
        <v>4</v>
      </c>
      <c r="C7" s="40">
        <v>0</v>
      </c>
      <c r="E7" s="49">
        <v>0</v>
      </c>
      <c r="F7" s="49">
        <v>0</v>
      </c>
      <c r="G7" s="49">
        <v>0</v>
      </c>
      <c r="I7" s="36" t="s">
        <v>4</v>
      </c>
      <c r="J7" s="53"/>
      <c r="K7" s="53"/>
      <c r="L7" s="53"/>
    </row>
    <row r="8" spans="2:12" x14ac:dyDescent="0.55000000000000004">
      <c r="B8" s="36" t="s">
        <v>16</v>
      </c>
      <c r="C8" s="40">
        <v>0</v>
      </c>
      <c r="E8" s="49">
        <v>0</v>
      </c>
      <c r="F8" s="49">
        <v>0</v>
      </c>
      <c r="G8" s="49">
        <v>0</v>
      </c>
      <c r="I8" s="36" t="s">
        <v>16</v>
      </c>
      <c r="J8" s="53"/>
      <c r="K8" s="53"/>
      <c r="L8" s="53"/>
    </row>
    <row r="9" spans="2:12" x14ac:dyDescent="0.55000000000000004">
      <c r="B9" s="37" t="s">
        <v>17</v>
      </c>
      <c r="C9" s="40">
        <v>0</v>
      </c>
      <c r="E9" s="49">
        <v>0</v>
      </c>
      <c r="F9" s="49">
        <v>0</v>
      </c>
      <c r="G9" s="49">
        <v>0</v>
      </c>
      <c r="I9" s="37" t="s">
        <v>17</v>
      </c>
      <c r="J9" s="111">
        <f t="array" ref="J9:L9">MMULT(TRANSPOSE(error), vec_out)</f>
        <v>-0.93159982938236885</v>
      </c>
      <c r="K9" s="111">
        <v>0.31882954753558124</v>
      </c>
      <c r="L9" s="111">
        <v>0.65509578167507598</v>
      </c>
    </row>
    <row r="10" spans="2:12" x14ac:dyDescent="0.55000000000000004">
      <c r="B10" s="38" t="s">
        <v>18</v>
      </c>
      <c r="C10" s="103">
        <f>Sheet3!G10</f>
        <v>-0.37556469093815281</v>
      </c>
      <c r="E10" s="110">
        <f>Sheet2!B10</f>
        <v>0.11600000000000001</v>
      </c>
      <c r="F10" s="110">
        <f>Sheet2!C10</f>
        <v>0.72299999999999998</v>
      </c>
      <c r="G10" s="110">
        <f>Sheet2!D10</f>
        <v>-0.68899999999999995</v>
      </c>
      <c r="I10" s="38" t="s">
        <v>18</v>
      </c>
      <c r="J10" s="53"/>
      <c r="K10" s="53"/>
      <c r="L10" s="53"/>
    </row>
    <row r="11" spans="2:12" x14ac:dyDescent="0.55000000000000004">
      <c r="B11" s="21" t="s">
        <v>5</v>
      </c>
      <c r="C11" s="40">
        <v>0</v>
      </c>
      <c r="E11" s="49">
        <v>0</v>
      </c>
      <c r="F11" s="49">
        <v>0</v>
      </c>
      <c r="G11" s="49">
        <v>0</v>
      </c>
      <c r="I11" s="21" t="s">
        <v>5</v>
      </c>
      <c r="J11" s="53"/>
      <c r="K11" s="53"/>
      <c r="L11" s="53"/>
    </row>
    <row r="12" spans="2:12" x14ac:dyDescent="0.55000000000000004">
      <c r="B12" s="43">
        <v>0</v>
      </c>
      <c r="C12" s="40">
        <v>0</v>
      </c>
      <c r="E12" s="49">
        <v>0</v>
      </c>
      <c r="F12" s="49">
        <v>0</v>
      </c>
      <c r="G12" s="49">
        <v>0</v>
      </c>
      <c r="I12" s="43">
        <v>0</v>
      </c>
      <c r="J12" s="53"/>
      <c r="K12" s="53"/>
      <c r="L12" s="53"/>
    </row>
    <row r="13" spans="2:12" x14ac:dyDescent="0.55000000000000004">
      <c r="B13" s="10" t="s">
        <v>6</v>
      </c>
      <c r="C13" s="104">
        <f>Sheet3!G13</f>
        <v>0.5531588378137412</v>
      </c>
      <c r="E13" s="107">
        <f>Sheet2!B13</f>
        <v>-0.94</v>
      </c>
      <c r="F13" s="107">
        <f>Sheet2!C13</f>
        <v>0.60099999999999998</v>
      </c>
      <c r="G13" s="107">
        <f>Sheet2!D13</f>
        <v>0.14599999999999999</v>
      </c>
      <c r="I13" s="10" t="s">
        <v>6</v>
      </c>
      <c r="J13" s="53"/>
      <c r="K13" s="53"/>
      <c r="L13" s="53"/>
    </row>
    <row r="14" spans="2:12" x14ac:dyDescent="0.55000000000000004">
      <c r="B14" s="10" t="s">
        <v>11</v>
      </c>
      <c r="C14" s="105">
        <f>Sheet3!G14</f>
        <v>0.53393773749881146</v>
      </c>
      <c r="E14" s="108">
        <f>Sheet2!B14</f>
        <v>-0.622</v>
      </c>
      <c r="F14" s="108">
        <f>Sheet2!C14</f>
        <v>0.81100000000000005</v>
      </c>
      <c r="G14" s="108">
        <f>Sheet2!D14</f>
        <v>0.64</v>
      </c>
      <c r="I14" s="10" t="s">
        <v>11</v>
      </c>
      <c r="J14" s="53"/>
      <c r="K14" s="53"/>
      <c r="L14" s="53"/>
    </row>
    <row r="15" spans="2:12" x14ac:dyDescent="0.55000000000000004">
      <c r="B15" s="10" t="s">
        <v>7</v>
      </c>
      <c r="C15" s="106">
        <f>Sheet3!G15</f>
        <v>0.46695772680994357</v>
      </c>
      <c r="E15" s="109">
        <f>Sheet2!B15</f>
        <v>-7.6999999999999999E-2</v>
      </c>
      <c r="F15" s="109">
        <f>Sheet2!C15</f>
        <v>-0.375</v>
      </c>
      <c r="G15" s="109">
        <f>Sheet2!D15</f>
        <v>-5.6000000000000001E-2</v>
      </c>
      <c r="I15" s="10" t="s">
        <v>7</v>
      </c>
      <c r="J15" s="53"/>
      <c r="K15" s="53"/>
      <c r="L15" s="53"/>
    </row>
    <row r="16" spans="2:12" x14ac:dyDescent="0.55000000000000004">
      <c r="B16" s="21" t="s">
        <v>9</v>
      </c>
      <c r="C16" s="40">
        <v>0</v>
      </c>
      <c r="E16" s="49">
        <v>0</v>
      </c>
      <c r="F16" s="49">
        <v>0</v>
      </c>
      <c r="G16" s="49">
        <v>0</v>
      </c>
      <c r="I16" s="21" t="s">
        <v>9</v>
      </c>
      <c r="J16" s="53"/>
      <c r="K16" s="53"/>
      <c r="L16" s="53"/>
    </row>
    <row r="17" spans="2:12" x14ac:dyDescent="0.55000000000000004">
      <c r="B17" s="21" t="s">
        <v>10</v>
      </c>
      <c r="C17" s="40">
        <v>0</v>
      </c>
      <c r="E17" s="49">
        <v>0</v>
      </c>
      <c r="F17" s="49">
        <v>0</v>
      </c>
      <c r="G17" s="49">
        <v>0</v>
      </c>
      <c r="I17" s="21" t="s">
        <v>10</v>
      </c>
      <c r="J17" s="53"/>
      <c r="K17" s="53"/>
      <c r="L17" s="53"/>
    </row>
    <row r="18" spans="2:12" x14ac:dyDescent="0.55000000000000004">
      <c r="B18" s="39" t="s">
        <v>12</v>
      </c>
      <c r="C18" s="40">
        <v>0</v>
      </c>
      <c r="E18" s="49">
        <v>0</v>
      </c>
      <c r="F18" s="49">
        <v>0</v>
      </c>
      <c r="G18" s="49">
        <v>0</v>
      </c>
      <c r="I18" s="39" t="s">
        <v>12</v>
      </c>
      <c r="J18" s="53"/>
      <c r="K18" s="53"/>
      <c r="L18" s="5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7BB3-05C2-4503-80C6-7C4B183D41FA}">
  <dimension ref="B4:O36"/>
  <sheetViews>
    <sheetView showGridLines="0" topLeftCell="A22" zoomScale="130" zoomScaleNormal="130" workbookViewId="0">
      <selection activeCell="P21" sqref="P21"/>
    </sheetView>
  </sheetViews>
  <sheetFormatPr defaultRowHeight="14.4" x14ac:dyDescent="0.55000000000000004"/>
  <cols>
    <col min="2" max="2" width="11.7890625" customWidth="1"/>
  </cols>
  <sheetData>
    <row r="4" spans="2:15" s="16" customFormat="1" ht="27.6" customHeight="1" x14ac:dyDescent="0.55000000000000004">
      <c r="B4" s="25" t="s">
        <v>1</v>
      </c>
      <c r="G4" s="52" t="s">
        <v>23</v>
      </c>
    </row>
    <row r="5" spans="2:15" x14ac:dyDescent="0.55000000000000004">
      <c r="B5" s="36" t="s">
        <v>14</v>
      </c>
      <c r="C5" s="46">
        <v>-1.4E-2</v>
      </c>
      <c r="D5" s="46">
        <v>0.13500000000000001</v>
      </c>
      <c r="E5" s="46">
        <v>0.109</v>
      </c>
      <c r="G5" s="59">
        <v>0.05</v>
      </c>
      <c r="I5" s="56">
        <v>0</v>
      </c>
      <c r="J5" s="56">
        <v>0</v>
      </c>
      <c r="K5" s="56">
        <v>0</v>
      </c>
      <c r="M5" s="61">
        <f>C5-$G$5*I5</f>
        <v>-1.4E-2</v>
      </c>
      <c r="N5" s="61">
        <f>D5-$G$5*J5</f>
        <v>0.13500000000000001</v>
      </c>
      <c r="O5" s="61">
        <f>E5-$G$5*K5</f>
        <v>0.109</v>
      </c>
    </row>
    <row r="6" spans="2:15" x14ac:dyDescent="0.55000000000000004">
      <c r="B6" s="42" t="s">
        <v>15</v>
      </c>
      <c r="C6" s="46">
        <v>-0.66500000000000004</v>
      </c>
      <c r="D6" s="46">
        <v>0.66900000000000004</v>
      </c>
      <c r="E6" s="46">
        <v>0.309</v>
      </c>
      <c r="I6" s="56">
        <v>0</v>
      </c>
      <c r="J6" s="56">
        <v>0</v>
      </c>
      <c r="K6" s="56">
        <v>0</v>
      </c>
      <c r="M6" s="61">
        <f t="shared" ref="M6:M18" si="0">C6-$G$5*I6</f>
        <v>-0.66500000000000004</v>
      </c>
      <c r="N6" s="61">
        <f t="shared" ref="N6:N18" si="1">D6-$G$5*J6</f>
        <v>0.66900000000000004</v>
      </c>
      <c r="O6" s="61">
        <f t="shared" ref="O6:O18" si="2">E6-$G$5*K6</f>
        <v>0.309</v>
      </c>
    </row>
    <row r="7" spans="2:15" x14ac:dyDescent="0.55000000000000004">
      <c r="B7" s="36" t="s">
        <v>4</v>
      </c>
      <c r="C7" s="46">
        <v>0.70199999999999996</v>
      </c>
      <c r="D7" s="46">
        <v>0.621</v>
      </c>
      <c r="E7" s="46">
        <v>-0.98099999999999998</v>
      </c>
      <c r="I7" s="56">
        <v>0</v>
      </c>
      <c r="J7" s="56">
        <v>0</v>
      </c>
      <c r="K7" s="56">
        <v>0</v>
      </c>
      <c r="M7" s="61">
        <f t="shared" si="0"/>
        <v>0.70199999999999996</v>
      </c>
      <c r="N7" s="61">
        <f t="shared" si="1"/>
        <v>0.621</v>
      </c>
      <c r="O7" s="61">
        <f t="shared" si="2"/>
        <v>-0.98099999999999998</v>
      </c>
    </row>
    <row r="8" spans="2:15" x14ac:dyDescent="0.55000000000000004">
      <c r="B8" s="36" t="s">
        <v>16</v>
      </c>
      <c r="C8" s="46">
        <v>0.214</v>
      </c>
      <c r="D8" s="46">
        <v>-0.81299999999999994</v>
      </c>
      <c r="E8" s="46">
        <v>-0.56100000000000005</v>
      </c>
      <c r="I8" s="56">
        <v>0</v>
      </c>
      <c r="J8" s="56">
        <v>0</v>
      </c>
      <c r="K8" s="56">
        <v>0</v>
      </c>
      <c r="M8" s="61">
        <f t="shared" si="0"/>
        <v>0.214</v>
      </c>
      <c r="N8" s="61">
        <f t="shared" si="1"/>
        <v>-0.81299999999999994</v>
      </c>
      <c r="O8" s="61">
        <f t="shared" si="2"/>
        <v>-0.56100000000000005</v>
      </c>
    </row>
    <row r="9" spans="2:15" x14ac:dyDescent="0.55000000000000004">
      <c r="B9" s="37" t="s">
        <v>17</v>
      </c>
      <c r="C9" s="141">
        <v>-1.7999999999999999E-2</v>
      </c>
      <c r="D9" s="141">
        <v>0.40400000000000003</v>
      </c>
      <c r="E9" s="141">
        <v>-0.317</v>
      </c>
      <c r="I9" s="111">
        <f t="array" ref="I9:K9">MMULT(TRANSPOSE(error), vec_out)</f>
        <v>-0.93159982938236885</v>
      </c>
      <c r="J9" s="111">
        <v>0.31882954753558124</v>
      </c>
      <c r="K9" s="111">
        <v>0.65509578167507598</v>
      </c>
      <c r="M9" s="111">
        <f t="shared" si="0"/>
        <v>2.8579991469118448E-2</v>
      </c>
      <c r="N9" s="111">
        <f t="shared" si="1"/>
        <v>0.38805852262322094</v>
      </c>
      <c r="O9" s="111">
        <f t="shared" si="2"/>
        <v>-0.34975478908375379</v>
      </c>
    </row>
    <row r="10" spans="2:15" x14ac:dyDescent="0.55000000000000004">
      <c r="B10" s="38" t="s">
        <v>18</v>
      </c>
      <c r="C10" s="46">
        <v>0.20399999999999999</v>
      </c>
      <c r="D10" s="46">
        <v>-7.0000000000000001E-3</v>
      </c>
      <c r="E10" s="46">
        <v>-0.73299999999999998</v>
      </c>
      <c r="I10" s="56">
        <v>0</v>
      </c>
      <c r="J10" s="56">
        <v>0</v>
      </c>
      <c r="K10" s="56">
        <v>0</v>
      </c>
      <c r="M10" s="61">
        <f t="shared" si="0"/>
        <v>0.20399999999999999</v>
      </c>
      <c r="N10" s="61">
        <f t="shared" si="1"/>
        <v>-7.0000000000000001E-3</v>
      </c>
      <c r="O10" s="61">
        <f t="shared" si="2"/>
        <v>-0.73299999999999998</v>
      </c>
    </row>
    <row r="11" spans="2:15" x14ac:dyDescent="0.55000000000000004">
      <c r="B11" s="21" t="s">
        <v>5</v>
      </c>
      <c r="C11" s="46">
        <v>-0.65200000000000002</v>
      </c>
      <c r="D11" s="46">
        <v>-9.7000000000000003E-2</v>
      </c>
      <c r="E11" s="46">
        <v>0.499</v>
      </c>
      <c r="I11" s="56">
        <v>0</v>
      </c>
      <c r="J11" s="56">
        <v>0</v>
      </c>
      <c r="K11" s="56">
        <v>0</v>
      </c>
      <c r="M11" s="61">
        <f t="shared" si="0"/>
        <v>-0.65200000000000002</v>
      </c>
      <c r="N11" s="61">
        <f t="shared" si="1"/>
        <v>-9.7000000000000003E-2</v>
      </c>
      <c r="O11" s="61">
        <f t="shared" si="2"/>
        <v>0.499</v>
      </c>
    </row>
    <row r="12" spans="2:15" x14ac:dyDescent="0.55000000000000004">
      <c r="B12" s="43">
        <v>0</v>
      </c>
      <c r="C12" s="79">
        <v>0</v>
      </c>
      <c r="D12" s="79">
        <v>0</v>
      </c>
      <c r="E12" s="79">
        <v>0</v>
      </c>
      <c r="I12" s="56">
        <v>0</v>
      </c>
      <c r="J12" s="56">
        <v>0</v>
      </c>
      <c r="K12" s="56">
        <v>0</v>
      </c>
      <c r="M12" s="79">
        <f t="shared" si="0"/>
        <v>0</v>
      </c>
      <c r="N12" s="79">
        <f t="shared" si="1"/>
        <v>0</v>
      </c>
      <c r="O12" s="79">
        <f t="shared" si="2"/>
        <v>0</v>
      </c>
    </row>
    <row r="13" spans="2:15" x14ac:dyDescent="0.55000000000000004">
      <c r="B13" s="10" t="s">
        <v>6</v>
      </c>
      <c r="C13" s="46">
        <v>-0.70599999999999996</v>
      </c>
      <c r="D13" s="46">
        <v>0.745</v>
      </c>
      <c r="E13" s="46">
        <v>2E-3</v>
      </c>
      <c r="I13" s="56">
        <v>0</v>
      </c>
      <c r="J13" s="56">
        <v>0</v>
      </c>
      <c r="K13" s="56">
        <v>0</v>
      </c>
      <c r="M13" s="61">
        <f t="shared" si="0"/>
        <v>-0.70599999999999996</v>
      </c>
      <c r="N13" s="61">
        <f t="shared" si="1"/>
        <v>0.745</v>
      </c>
      <c r="O13" s="61">
        <f t="shared" si="2"/>
        <v>2E-3</v>
      </c>
    </row>
    <row r="14" spans="2:15" x14ac:dyDescent="0.55000000000000004">
      <c r="B14" s="10" t="s">
        <v>11</v>
      </c>
      <c r="C14" s="46">
        <v>-0.49199999999999999</v>
      </c>
      <c r="D14" s="46">
        <v>-0.70899999999999996</v>
      </c>
      <c r="E14" s="46">
        <v>0.13300000000000001</v>
      </c>
      <c r="I14" s="56">
        <v>0</v>
      </c>
      <c r="J14" s="56">
        <v>0</v>
      </c>
      <c r="K14" s="56">
        <v>0</v>
      </c>
      <c r="M14" s="61">
        <f t="shared" si="0"/>
        <v>-0.49199999999999999</v>
      </c>
      <c r="N14" s="61">
        <f t="shared" si="1"/>
        <v>-0.70899999999999996</v>
      </c>
      <c r="O14" s="61">
        <f t="shared" si="2"/>
        <v>0.13300000000000001</v>
      </c>
    </row>
    <row r="15" spans="2:15" x14ac:dyDescent="0.55000000000000004">
      <c r="B15" s="10" t="s">
        <v>7</v>
      </c>
      <c r="C15" s="46">
        <v>-0.628</v>
      </c>
      <c r="D15" s="46">
        <v>-7.2999999999999995E-2</v>
      </c>
      <c r="E15" s="46">
        <v>0.502</v>
      </c>
      <c r="I15" s="56">
        <v>0</v>
      </c>
      <c r="J15" s="56">
        <v>0</v>
      </c>
      <c r="K15" s="56">
        <v>0</v>
      </c>
      <c r="M15" s="61">
        <f t="shared" si="0"/>
        <v>-0.628</v>
      </c>
      <c r="N15" s="61">
        <f t="shared" si="1"/>
        <v>-7.2999999999999995E-2</v>
      </c>
      <c r="O15" s="61">
        <f t="shared" si="2"/>
        <v>0.502</v>
      </c>
    </row>
    <row r="16" spans="2:15" x14ac:dyDescent="0.55000000000000004">
      <c r="B16" s="21" t="s">
        <v>9</v>
      </c>
      <c r="C16" s="46">
        <v>0.45600000000000002</v>
      </c>
      <c r="D16" s="46">
        <v>0.76700000000000002</v>
      </c>
      <c r="E16" s="46">
        <v>-0.629</v>
      </c>
      <c r="I16" s="56">
        <v>0</v>
      </c>
      <c r="J16" s="56">
        <v>0</v>
      </c>
      <c r="K16" s="56">
        <v>0</v>
      </c>
      <c r="M16" s="61">
        <f t="shared" si="0"/>
        <v>0.45600000000000002</v>
      </c>
      <c r="N16" s="61">
        <f t="shared" si="1"/>
        <v>0.76700000000000002</v>
      </c>
      <c r="O16" s="61">
        <f t="shared" si="2"/>
        <v>-0.629</v>
      </c>
    </row>
    <row r="17" spans="2:15" x14ac:dyDescent="0.55000000000000004">
      <c r="B17" s="21" t="s">
        <v>10</v>
      </c>
      <c r="C17" s="46">
        <v>0.34799999999999998</v>
      </c>
      <c r="D17" s="46">
        <v>0.54400000000000004</v>
      </c>
      <c r="E17" s="46">
        <v>-0.74</v>
      </c>
      <c r="I17" s="56">
        <v>0</v>
      </c>
      <c r="J17" s="56">
        <v>0</v>
      </c>
      <c r="K17" s="56">
        <v>0</v>
      </c>
      <c r="M17" s="61">
        <f t="shared" si="0"/>
        <v>0.34799999999999998</v>
      </c>
      <c r="N17" s="61">
        <f t="shared" si="1"/>
        <v>0.54400000000000004</v>
      </c>
      <c r="O17" s="61">
        <f t="shared" si="2"/>
        <v>-0.74</v>
      </c>
    </row>
    <row r="18" spans="2:15" x14ac:dyDescent="0.55000000000000004">
      <c r="B18" s="39" t="s">
        <v>12</v>
      </c>
      <c r="C18" s="46">
        <v>-0.627</v>
      </c>
      <c r="D18" s="46">
        <v>0.48699999999999999</v>
      </c>
      <c r="E18" s="46">
        <v>0.46600000000000003</v>
      </c>
      <c r="I18" s="56">
        <v>0</v>
      </c>
      <c r="J18" s="56">
        <v>0</v>
      </c>
      <c r="K18" s="56">
        <v>0</v>
      </c>
      <c r="M18" s="61">
        <f t="shared" si="0"/>
        <v>-0.627</v>
      </c>
      <c r="N18" s="61">
        <f t="shared" si="1"/>
        <v>0.48699999999999999</v>
      </c>
      <c r="O18" s="61">
        <f t="shared" si="2"/>
        <v>0.46600000000000003</v>
      </c>
    </row>
    <row r="22" spans="2:15" s="16" customFormat="1" ht="27.6" customHeight="1" x14ac:dyDescent="0.55000000000000004">
      <c r="B22" s="25" t="s">
        <v>1</v>
      </c>
      <c r="G22" s="52" t="s">
        <v>23</v>
      </c>
    </row>
    <row r="23" spans="2:15" x14ac:dyDescent="0.55000000000000004">
      <c r="B23" s="36" t="s">
        <v>14</v>
      </c>
      <c r="C23" s="48">
        <f t="array" ref="C23:E36">w_output</f>
        <v>-0.35099999999999998</v>
      </c>
      <c r="D23" s="48">
        <v>-0.81200000000000006</v>
      </c>
      <c r="E23" s="48">
        <v>-8.2000000000000003E-2</v>
      </c>
      <c r="G23" s="59">
        <v>0.05</v>
      </c>
      <c r="I23" s="60">
        <v>0</v>
      </c>
      <c r="J23" s="60">
        <v>0</v>
      </c>
      <c r="K23" s="60">
        <v>0</v>
      </c>
      <c r="M23" s="57">
        <f>C23-$G$23*I23</f>
        <v>-0.35099999999999998</v>
      </c>
      <c r="N23" s="57">
        <f t="shared" ref="N23:O23" si="3">D23-$G$23*J23</f>
        <v>-0.81200000000000006</v>
      </c>
      <c r="O23" s="57">
        <f t="shared" si="3"/>
        <v>-8.2000000000000003E-2</v>
      </c>
    </row>
    <row r="24" spans="2:15" x14ac:dyDescent="0.55000000000000004">
      <c r="B24" s="42" t="s">
        <v>15</v>
      </c>
      <c r="C24" s="48">
        <v>0.74299999999999999</v>
      </c>
      <c r="D24" s="48">
        <v>-0.39400000000000002</v>
      </c>
      <c r="E24" s="48">
        <v>-0.82399999999999995</v>
      </c>
      <c r="I24" s="60">
        <v>0</v>
      </c>
      <c r="J24" s="60">
        <v>0</v>
      </c>
      <c r="K24" s="60">
        <v>0</v>
      </c>
      <c r="M24" s="57">
        <f t="shared" ref="M24:M36" si="4">C24-$G$23*I24</f>
        <v>0.74299999999999999</v>
      </c>
      <c r="N24" s="57">
        <f t="shared" ref="N24:N36" si="5">D24-$G$23*J24</f>
        <v>-0.39400000000000002</v>
      </c>
      <c r="O24" s="57">
        <f t="shared" ref="O24:O36" si="6">E24-$G$23*K24</f>
        <v>-0.82399999999999995</v>
      </c>
    </row>
    <row r="25" spans="2:15" x14ac:dyDescent="0.55000000000000004">
      <c r="B25" s="36" t="s">
        <v>4</v>
      </c>
      <c r="C25" s="48">
        <v>0.47199999999999998</v>
      </c>
      <c r="D25" s="48">
        <v>-0.873</v>
      </c>
      <c r="E25" s="48">
        <v>-0.56399999999999995</v>
      </c>
      <c r="I25" s="60">
        <v>0</v>
      </c>
      <c r="J25" s="60">
        <v>0</v>
      </c>
      <c r="K25" s="60">
        <v>0</v>
      </c>
      <c r="M25" s="57">
        <f t="shared" si="4"/>
        <v>0.47199999999999998</v>
      </c>
      <c r="N25" s="57">
        <f t="shared" si="5"/>
        <v>-0.873</v>
      </c>
      <c r="O25" s="57">
        <f t="shared" si="6"/>
        <v>-0.56399999999999995</v>
      </c>
    </row>
    <row r="26" spans="2:15" x14ac:dyDescent="0.55000000000000004">
      <c r="B26" s="36" t="s">
        <v>16</v>
      </c>
      <c r="C26" s="48">
        <v>-0.627</v>
      </c>
      <c r="D26" s="48">
        <v>-0.67800000000000005</v>
      </c>
      <c r="E26" s="48">
        <v>0.89500000000000002</v>
      </c>
      <c r="I26" s="60">
        <v>0</v>
      </c>
      <c r="J26" s="60">
        <v>0</v>
      </c>
      <c r="K26" s="60">
        <v>0</v>
      </c>
      <c r="M26" s="57">
        <f t="shared" si="4"/>
        <v>-0.627</v>
      </c>
      <c r="N26" s="57">
        <f t="shared" si="5"/>
        <v>-0.67800000000000005</v>
      </c>
      <c r="O26" s="57">
        <f t="shared" si="6"/>
        <v>0.89500000000000002</v>
      </c>
    </row>
    <row r="27" spans="2:15" x14ac:dyDescent="0.55000000000000004">
      <c r="B27" s="37" t="s">
        <v>17</v>
      </c>
      <c r="C27" s="48">
        <v>-0.57199999999999995</v>
      </c>
      <c r="D27" s="48">
        <v>-0.58799999999999997</v>
      </c>
      <c r="E27" s="48">
        <v>-0.501</v>
      </c>
      <c r="I27" s="60">
        <v>0</v>
      </c>
      <c r="J27" s="60">
        <v>0</v>
      </c>
      <c r="K27" s="60">
        <v>0</v>
      </c>
      <c r="M27" s="57">
        <f t="shared" si="4"/>
        <v>-0.57199999999999995</v>
      </c>
      <c r="N27" s="57">
        <f t="shared" si="5"/>
        <v>-0.58799999999999997</v>
      </c>
      <c r="O27" s="57">
        <f t="shared" si="6"/>
        <v>-0.501</v>
      </c>
    </row>
    <row r="28" spans="2:15" x14ac:dyDescent="0.55000000000000004">
      <c r="B28" s="38" t="s">
        <v>18</v>
      </c>
      <c r="C28" s="48">
        <v>0.11600000000000001</v>
      </c>
      <c r="D28" s="48">
        <v>0.72299999999999998</v>
      </c>
      <c r="E28" s="48">
        <v>-0.68899999999999995</v>
      </c>
      <c r="I28" s="133">
        <f>Sheet4!H10</f>
        <v>6.7601644368867498E-3</v>
      </c>
      <c r="J28" s="133">
        <f>Sheet4!I10</f>
        <v>-0.15172813513901376</v>
      </c>
      <c r="K28" s="133">
        <f>Sheet4!J10</f>
        <v>0.11905400702739444</v>
      </c>
      <c r="M28" s="132">
        <f t="shared" si="4"/>
        <v>0.11566199177815567</v>
      </c>
      <c r="N28" s="132">
        <f t="shared" si="5"/>
        <v>0.73058640675695063</v>
      </c>
      <c r="O28" s="132">
        <f t="shared" si="6"/>
        <v>-0.69495270035136969</v>
      </c>
    </row>
    <row r="29" spans="2:15" x14ac:dyDescent="0.55000000000000004">
      <c r="B29" s="21" t="s">
        <v>5</v>
      </c>
      <c r="C29" s="48">
        <v>-0.16500000000000001</v>
      </c>
      <c r="D29" s="48">
        <v>-0.50600000000000001</v>
      </c>
      <c r="E29" s="48">
        <v>-0.34100000000000003</v>
      </c>
      <c r="I29" s="60">
        <v>0</v>
      </c>
      <c r="J29" s="60">
        <v>0</v>
      </c>
      <c r="K29" s="60">
        <v>0</v>
      </c>
      <c r="M29" s="131">
        <f t="shared" si="4"/>
        <v>-0.16500000000000001</v>
      </c>
      <c r="N29" s="131">
        <f t="shared" si="5"/>
        <v>-0.50600000000000001</v>
      </c>
      <c r="O29" s="131">
        <f t="shared" si="6"/>
        <v>-0.34100000000000003</v>
      </c>
    </row>
    <row r="30" spans="2:15" x14ac:dyDescent="0.55000000000000004">
      <c r="B30" s="43">
        <v>0</v>
      </c>
      <c r="C30" s="112">
        <v>0</v>
      </c>
      <c r="D30" s="112">
        <v>0</v>
      </c>
      <c r="E30" s="112">
        <v>0</v>
      </c>
      <c r="I30" s="60">
        <v>0</v>
      </c>
      <c r="J30" s="60">
        <v>0</v>
      </c>
      <c r="K30" s="60">
        <v>0</v>
      </c>
      <c r="M30" s="75">
        <f t="shared" si="4"/>
        <v>0</v>
      </c>
      <c r="N30" s="75">
        <f t="shared" si="5"/>
        <v>0</v>
      </c>
      <c r="O30" s="75">
        <f t="shared" si="6"/>
        <v>0</v>
      </c>
    </row>
    <row r="31" spans="2:15" x14ac:dyDescent="0.55000000000000004">
      <c r="B31" s="10" t="s">
        <v>6</v>
      </c>
      <c r="C31" s="48">
        <v>-0.94</v>
      </c>
      <c r="D31" s="48">
        <v>0.60099999999999998</v>
      </c>
      <c r="E31" s="48">
        <v>0.14599999999999999</v>
      </c>
      <c r="I31" s="134">
        <f>Sheet4!H13</f>
        <v>-9.9568590806473414E-3</v>
      </c>
      <c r="J31" s="134">
        <f>Sheet4!I13</f>
        <v>0.22347617047675145</v>
      </c>
      <c r="K31" s="134">
        <f>Sheet4!J13</f>
        <v>-0.17535135158695597</v>
      </c>
      <c r="M31" s="62">
        <f t="shared" si="4"/>
        <v>-0.93950215704596762</v>
      </c>
      <c r="N31" s="62">
        <f t="shared" si="5"/>
        <v>0.58982619147616244</v>
      </c>
      <c r="O31" s="62">
        <f t="shared" si="6"/>
        <v>0.15476756757934779</v>
      </c>
    </row>
    <row r="32" spans="2:15" x14ac:dyDescent="0.55000000000000004">
      <c r="B32" s="10" t="s">
        <v>11</v>
      </c>
      <c r="C32" s="48">
        <v>-0.622</v>
      </c>
      <c r="D32" s="48">
        <v>0.81100000000000005</v>
      </c>
      <c r="E32" s="48">
        <v>0.64</v>
      </c>
      <c r="I32" s="135">
        <f>Sheet4!H14</f>
        <v>-9.6108792749786051E-3</v>
      </c>
      <c r="J32" s="135">
        <f>Sheet4!I14</f>
        <v>0.21571084594951984</v>
      </c>
      <c r="K32" s="135">
        <f>Sheet4!J14</f>
        <v>-0.16925826278712325</v>
      </c>
      <c r="M32" s="62">
        <f t="shared" si="4"/>
        <v>-0.62151945603625103</v>
      </c>
      <c r="N32" s="62">
        <f t="shared" si="5"/>
        <v>0.80021445770252408</v>
      </c>
      <c r="O32" s="62">
        <f t="shared" si="6"/>
        <v>0.64846291313935622</v>
      </c>
    </row>
    <row r="33" spans="2:15" x14ac:dyDescent="0.55000000000000004">
      <c r="B33" s="10" t="s">
        <v>7</v>
      </c>
      <c r="C33" s="48">
        <v>-7.6999999999999999E-2</v>
      </c>
      <c r="D33" s="48">
        <v>-0.375</v>
      </c>
      <c r="E33" s="48">
        <v>-5.6000000000000001E-2</v>
      </c>
      <c r="I33" s="136">
        <f>Sheet4!H15</f>
        <v>-8.4052390825789837E-3</v>
      </c>
      <c r="J33" s="136">
        <f>Sheet4!I15</f>
        <v>0.18865092163121722</v>
      </c>
      <c r="K33" s="136">
        <f>Sheet4!J15</f>
        <v>-0.14802559939875212</v>
      </c>
      <c r="M33" s="62">
        <f t="shared" si="4"/>
        <v>-7.6579738045871051E-2</v>
      </c>
      <c r="N33" s="62">
        <f t="shared" si="5"/>
        <v>-0.38443254608156086</v>
      </c>
      <c r="O33" s="62">
        <f t="shared" si="6"/>
        <v>-4.8598720030062395E-2</v>
      </c>
    </row>
    <row r="34" spans="2:15" x14ac:dyDescent="0.55000000000000004">
      <c r="B34" s="21" t="s">
        <v>9</v>
      </c>
      <c r="C34" s="48">
        <v>-2.8000000000000001E-2</v>
      </c>
      <c r="D34" s="48">
        <v>-0.24399999999999999</v>
      </c>
      <c r="E34" s="48">
        <v>1.7999999999999999E-2</v>
      </c>
      <c r="I34" s="78">
        <v>0</v>
      </c>
      <c r="J34" s="78">
        <v>0</v>
      </c>
      <c r="K34" s="78">
        <v>0</v>
      </c>
      <c r="M34" s="57">
        <f t="shared" si="4"/>
        <v>-2.8000000000000001E-2</v>
      </c>
      <c r="N34" s="57">
        <f t="shared" si="5"/>
        <v>-0.24399999999999999</v>
      </c>
      <c r="O34" s="57">
        <f t="shared" si="6"/>
        <v>1.7999999999999999E-2</v>
      </c>
    </row>
    <row r="35" spans="2:15" x14ac:dyDescent="0.55000000000000004">
      <c r="B35" s="21" t="s">
        <v>10</v>
      </c>
      <c r="C35" s="48">
        <v>-0.41099999999999998</v>
      </c>
      <c r="D35" s="48">
        <v>-0.89300000000000002</v>
      </c>
      <c r="E35" s="48">
        <v>0.51800000000000002</v>
      </c>
      <c r="I35" s="78">
        <v>0</v>
      </c>
      <c r="J35" s="78">
        <v>0</v>
      </c>
      <c r="K35" s="78">
        <v>0</v>
      </c>
      <c r="M35" s="57">
        <f t="shared" si="4"/>
        <v>-0.41099999999999998</v>
      </c>
      <c r="N35" s="57">
        <f t="shared" si="5"/>
        <v>-0.89300000000000002</v>
      </c>
      <c r="O35" s="57">
        <f t="shared" si="6"/>
        <v>0.51800000000000002</v>
      </c>
    </row>
    <row r="36" spans="2:15" x14ac:dyDescent="0.55000000000000004">
      <c r="B36" s="39" t="s">
        <v>12</v>
      </c>
      <c r="C36" s="48">
        <v>-0.69099999999999995</v>
      </c>
      <c r="D36" s="48">
        <v>0.23599999999999999</v>
      </c>
      <c r="E36" s="48">
        <v>0.36299999999999999</v>
      </c>
      <c r="I36" s="78">
        <v>0</v>
      </c>
      <c r="J36" s="78">
        <v>0</v>
      </c>
      <c r="K36" s="78">
        <v>0</v>
      </c>
      <c r="M36" s="57">
        <f t="shared" si="4"/>
        <v>-0.69099999999999995</v>
      </c>
      <c r="N36" s="57">
        <f t="shared" si="5"/>
        <v>0.23599999999999999</v>
      </c>
      <c r="O36" s="57">
        <f t="shared" si="6"/>
        <v>0.36299999999999999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34C-F285-49AE-81B1-D40AA71CBF8B}">
  <dimension ref="B2:J21"/>
  <sheetViews>
    <sheetView showGridLines="0" zoomScale="130" zoomScaleNormal="130" workbookViewId="0">
      <selection activeCell="N12" sqref="N12"/>
    </sheetView>
  </sheetViews>
  <sheetFormatPr defaultRowHeight="14.4" x14ac:dyDescent="0.55000000000000004"/>
  <cols>
    <col min="2" max="2" width="5.3671875" customWidth="1"/>
    <col min="3" max="3" width="11.7890625" customWidth="1"/>
    <col min="4" max="4" width="9.5234375" bestFit="1" customWidth="1"/>
    <col min="10" max="10" width="8.7890625" customWidth="1"/>
    <col min="11" max="11" width="3.83984375" customWidth="1"/>
  </cols>
  <sheetData>
    <row r="2" spans="2:10" ht="18.3" x14ac:dyDescent="0.55000000000000004">
      <c r="B2" s="142" t="s">
        <v>20</v>
      </c>
      <c r="C2" s="142"/>
      <c r="D2" s="142"/>
      <c r="E2" s="142"/>
      <c r="F2" s="142"/>
      <c r="G2" s="142"/>
      <c r="H2" s="142"/>
      <c r="I2" s="142"/>
      <c r="J2" s="142"/>
    </row>
    <row r="4" spans="2:10" ht="18.3" x14ac:dyDescent="0.55000000000000004">
      <c r="B4" s="143" t="s">
        <v>25</v>
      </c>
      <c r="C4" s="143"/>
      <c r="D4" s="143"/>
      <c r="E4" s="143"/>
      <c r="F4" s="143"/>
      <c r="G4" s="143"/>
      <c r="H4" s="143"/>
      <c r="I4" s="143"/>
      <c r="J4" s="143"/>
    </row>
    <row r="5" spans="2:10" ht="18.3" x14ac:dyDescent="0.55000000000000004">
      <c r="B5" s="143" t="s">
        <v>24</v>
      </c>
      <c r="C5" s="143"/>
      <c r="D5" s="143"/>
      <c r="E5" s="143"/>
      <c r="F5" s="143"/>
      <c r="G5" s="143"/>
      <c r="H5" s="143"/>
      <c r="I5" s="143"/>
      <c r="J5" s="143"/>
    </row>
    <row r="6" spans="2:10" ht="7.8" customHeight="1" x14ac:dyDescent="0.55000000000000004">
      <c r="C6" s="1"/>
      <c r="D6" s="2"/>
      <c r="E6" s="2"/>
      <c r="F6" s="2"/>
      <c r="G6" s="2"/>
      <c r="H6" s="2"/>
      <c r="I6" s="2"/>
      <c r="J6" s="2"/>
    </row>
    <row r="7" spans="2:10" s="5" customFormat="1" ht="22.2" customHeight="1" x14ac:dyDescent="0.55000000000000004">
      <c r="B7" s="3" t="s">
        <v>0</v>
      </c>
      <c r="C7" s="4" t="s">
        <v>1</v>
      </c>
      <c r="D7" s="3" t="s">
        <v>2</v>
      </c>
      <c r="E7" s="3"/>
      <c r="F7" s="3"/>
      <c r="G7" s="3"/>
      <c r="H7" s="3"/>
      <c r="I7" s="3"/>
      <c r="J7" s="3" t="s">
        <v>3</v>
      </c>
    </row>
    <row r="8" spans="2:10" x14ac:dyDescent="0.55000000000000004">
      <c r="B8" s="11">
        <v>0</v>
      </c>
      <c r="C8" s="36" t="s">
        <v>14</v>
      </c>
      <c r="D8" s="11">
        <v>0</v>
      </c>
      <c r="E8" s="145"/>
      <c r="F8" s="46">
        <f>Sheet6!M5</f>
        <v>-1.4E-2</v>
      </c>
      <c r="G8" s="46">
        <f>Sheet6!N5</f>
        <v>0.13500000000000001</v>
      </c>
      <c r="H8" s="46">
        <f>Sheet6!O5</f>
        <v>0.109</v>
      </c>
      <c r="I8" s="145"/>
      <c r="J8" s="7">
        <f t="array" ref="J8:J10">TRANSPOSE(MMULT(TRANSPOSE(input), w_input))</f>
        <v>2.8579991469118448E-2</v>
      </c>
    </row>
    <row r="9" spans="2:10" x14ac:dyDescent="0.55000000000000004">
      <c r="B9" s="11">
        <v>1</v>
      </c>
      <c r="C9" s="38" t="s">
        <v>15</v>
      </c>
      <c r="D9" s="14">
        <v>0</v>
      </c>
      <c r="E9" s="145"/>
      <c r="F9" s="46">
        <f>Sheet6!M6</f>
        <v>-0.66500000000000004</v>
      </c>
      <c r="G9" s="46">
        <f>Sheet6!N6</f>
        <v>0.66900000000000004</v>
      </c>
      <c r="H9" s="46">
        <f>Sheet6!O6</f>
        <v>0.309</v>
      </c>
      <c r="I9" s="145"/>
      <c r="J9" s="7">
        <v>0.38805852262322094</v>
      </c>
    </row>
    <row r="10" spans="2:10" x14ac:dyDescent="0.55000000000000004">
      <c r="B10" s="11">
        <v>2</v>
      </c>
      <c r="C10" s="36" t="s">
        <v>4</v>
      </c>
      <c r="D10" s="11">
        <v>0</v>
      </c>
      <c r="E10" s="145"/>
      <c r="F10" s="46">
        <f>Sheet6!M7</f>
        <v>0.70199999999999996</v>
      </c>
      <c r="G10" s="46">
        <f>Sheet6!N7</f>
        <v>0.621</v>
      </c>
      <c r="H10" s="46">
        <f>Sheet6!O7</f>
        <v>-0.98099999999999998</v>
      </c>
      <c r="I10" s="145"/>
      <c r="J10" s="7">
        <v>-0.34975478908375379</v>
      </c>
    </row>
    <row r="11" spans="2:10" x14ac:dyDescent="0.55000000000000004">
      <c r="B11" s="11">
        <v>3</v>
      </c>
      <c r="C11" s="36" t="s">
        <v>16</v>
      </c>
      <c r="D11" s="11">
        <v>0</v>
      </c>
      <c r="E11" s="145"/>
      <c r="F11" s="46">
        <f>Sheet6!M8</f>
        <v>0.214</v>
      </c>
      <c r="G11" s="46">
        <f>Sheet6!N8</f>
        <v>-0.81299999999999994</v>
      </c>
      <c r="H11" s="46">
        <f>Sheet6!O8</f>
        <v>-0.56100000000000005</v>
      </c>
      <c r="I11" s="145"/>
      <c r="J11" s="24"/>
    </row>
    <row r="12" spans="2:10" x14ac:dyDescent="0.55000000000000004">
      <c r="B12" s="11">
        <v>4</v>
      </c>
      <c r="C12" s="37" t="s">
        <v>17</v>
      </c>
      <c r="D12" s="20">
        <v>1</v>
      </c>
      <c r="E12" s="145"/>
      <c r="F12" s="141">
        <f>Sheet6!M9</f>
        <v>2.8579991469118448E-2</v>
      </c>
      <c r="G12" s="141">
        <f>Sheet6!N9</f>
        <v>0.38805852262322094</v>
      </c>
      <c r="H12" s="141">
        <f>Sheet6!O9</f>
        <v>-0.34975478908375379</v>
      </c>
      <c r="I12" s="145"/>
      <c r="J12" s="24"/>
    </row>
    <row r="13" spans="2:10" x14ac:dyDescent="0.55000000000000004">
      <c r="B13" s="11">
        <v>5</v>
      </c>
      <c r="C13" s="21" t="s">
        <v>18</v>
      </c>
      <c r="D13" s="9">
        <v>0</v>
      </c>
      <c r="E13" s="145"/>
      <c r="F13" s="46">
        <f>Sheet6!M10</f>
        <v>0.20399999999999999</v>
      </c>
      <c r="G13" s="46">
        <f>Sheet6!N10</f>
        <v>-7.0000000000000001E-3</v>
      </c>
      <c r="H13" s="46">
        <f>Sheet6!O10</f>
        <v>-0.73299999999999998</v>
      </c>
      <c r="I13" s="145"/>
      <c r="J13" s="24"/>
    </row>
    <row r="14" spans="2:10" x14ac:dyDescent="0.55000000000000004">
      <c r="B14" s="11">
        <v>6</v>
      </c>
      <c r="C14" s="21" t="s">
        <v>5</v>
      </c>
      <c r="D14" s="9">
        <v>0</v>
      </c>
      <c r="E14" s="145"/>
      <c r="F14" s="46">
        <f>Sheet6!M11</f>
        <v>-0.65200000000000002</v>
      </c>
      <c r="G14" s="46">
        <f>Sheet6!N11</f>
        <v>-9.7000000000000003E-2</v>
      </c>
      <c r="H14" s="46">
        <f>Sheet6!O11</f>
        <v>0.499</v>
      </c>
      <c r="I14" s="145"/>
      <c r="J14" s="24"/>
    </row>
    <row r="15" spans="2:10" x14ac:dyDescent="0.55000000000000004">
      <c r="B15" s="17"/>
      <c r="C15" s="36"/>
      <c r="D15" s="27">
        <v>0</v>
      </c>
      <c r="E15" s="145"/>
      <c r="F15" s="79">
        <f>Sheet6!M12</f>
        <v>0</v>
      </c>
      <c r="G15" s="79">
        <f>Sheet6!N12</f>
        <v>0</v>
      </c>
      <c r="H15" s="79">
        <f>Sheet6!O12</f>
        <v>0</v>
      </c>
      <c r="I15" s="145"/>
      <c r="J15" s="24"/>
    </row>
    <row r="16" spans="2:10" s="24" customFormat="1" x14ac:dyDescent="0.55000000000000004">
      <c r="B16" s="144" t="s">
        <v>13</v>
      </c>
      <c r="C16" s="21" t="s">
        <v>6</v>
      </c>
      <c r="D16" s="9">
        <v>0</v>
      </c>
      <c r="E16" s="145"/>
      <c r="F16" s="46">
        <f>Sheet6!M13</f>
        <v>-0.70599999999999996</v>
      </c>
      <c r="G16" s="46">
        <f>Sheet6!N13</f>
        <v>0.745</v>
      </c>
      <c r="H16" s="46">
        <f>Sheet6!O13</f>
        <v>2E-3</v>
      </c>
      <c r="I16" s="145"/>
    </row>
    <row r="17" spans="2:10" s="24" customFormat="1" x14ac:dyDescent="0.55000000000000004">
      <c r="B17" s="144"/>
      <c r="C17" s="21" t="s">
        <v>11</v>
      </c>
      <c r="D17" s="9">
        <v>0</v>
      </c>
      <c r="E17" s="145"/>
      <c r="F17" s="46">
        <f>Sheet6!M14</f>
        <v>-0.49199999999999999</v>
      </c>
      <c r="G17" s="46">
        <f>Sheet6!N14</f>
        <v>-0.70899999999999996</v>
      </c>
      <c r="H17" s="46">
        <f>Sheet6!O14</f>
        <v>0.13300000000000001</v>
      </c>
      <c r="I17" s="145"/>
      <c r="J17" s="2"/>
    </row>
    <row r="18" spans="2:10" s="24" customFormat="1" x14ac:dyDescent="0.55000000000000004">
      <c r="B18" s="144"/>
      <c r="C18" s="21" t="s">
        <v>7</v>
      </c>
      <c r="D18" s="9">
        <v>0</v>
      </c>
      <c r="E18" s="145"/>
      <c r="F18" s="46">
        <f>Sheet6!M15</f>
        <v>-0.628</v>
      </c>
      <c r="G18" s="46">
        <f>Sheet6!N15</f>
        <v>-7.2999999999999995E-2</v>
      </c>
      <c r="H18" s="46">
        <f>Sheet6!O15</f>
        <v>0.502</v>
      </c>
      <c r="I18" s="145"/>
    </row>
    <row r="19" spans="2:10" x14ac:dyDescent="0.55000000000000004">
      <c r="B19" s="144"/>
      <c r="C19" s="10" t="s">
        <v>9</v>
      </c>
      <c r="D19" s="63">
        <v>0</v>
      </c>
      <c r="E19" s="145"/>
      <c r="F19" s="46">
        <f>Sheet6!M16</f>
        <v>0.45600000000000002</v>
      </c>
      <c r="G19" s="46">
        <f>Sheet6!N16</f>
        <v>0.76700000000000002</v>
      </c>
      <c r="H19" s="46">
        <f>Sheet6!O16</f>
        <v>-0.629</v>
      </c>
      <c r="I19" s="145"/>
    </row>
    <row r="20" spans="2:10" x14ac:dyDescent="0.55000000000000004">
      <c r="B20" s="144"/>
      <c r="C20" s="10" t="s">
        <v>10</v>
      </c>
      <c r="D20" s="63">
        <v>0</v>
      </c>
      <c r="E20" s="145"/>
      <c r="F20" s="46">
        <f>Sheet6!M17</f>
        <v>0.34799999999999998</v>
      </c>
      <c r="G20" s="46">
        <f>Sheet6!N17</f>
        <v>0.54400000000000004</v>
      </c>
      <c r="H20" s="46">
        <f>Sheet6!O17</f>
        <v>-0.74</v>
      </c>
      <c r="I20" s="145"/>
    </row>
    <row r="21" spans="2:10" x14ac:dyDescent="0.55000000000000004">
      <c r="B21" s="144"/>
      <c r="C21" s="64" t="s">
        <v>12</v>
      </c>
      <c r="D21" s="63">
        <v>0</v>
      </c>
      <c r="E21" s="145"/>
      <c r="F21" s="46">
        <f>Sheet6!M18</f>
        <v>-0.627</v>
      </c>
      <c r="G21" s="46">
        <f>Sheet6!N18</f>
        <v>0.48699999999999999</v>
      </c>
      <c r="H21" s="46">
        <f>Sheet6!O18</f>
        <v>0.46600000000000003</v>
      </c>
      <c r="I21" s="145"/>
    </row>
  </sheetData>
  <mergeCells count="6">
    <mergeCell ref="B2:J2"/>
    <mergeCell ref="B4:J4"/>
    <mergeCell ref="B5:J5"/>
    <mergeCell ref="E8:E21"/>
    <mergeCell ref="I8:I21"/>
    <mergeCell ref="B16:B2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FC61-2B92-4525-817B-900AD6F27E22}">
  <dimension ref="B4:K37"/>
  <sheetViews>
    <sheetView showGridLines="0" topLeftCell="A3" zoomScale="160" zoomScaleNormal="160" workbookViewId="0">
      <selection activeCell="J20" sqref="J20"/>
    </sheetView>
  </sheetViews>
  <sheetFormatPr defaultRowHeight="14.4" x14ac:dyDescent="0.55000000000000004"/>
  <cols>
    <col min="6" max="6" width="8.7890625" customWidth="1"/>
    <col min="8" max="8" width="11.7890625" customWidth="1"/>
    <col min="9" max="9" width="8.9453125" customWidth="1"/>
    <col min="10" max="10" width="11.578125" customWidth="1"/>
    <col min="11" max="11" width="8.83984375" customWidth="1"/>
  </cols>
  <sheetData>
    <row r="4" spans="2:11" ht="22.2" customHeight="1" x14ac:dyDescent="0.55000000000000004">
      <c r="B4" s="147"/>
      <c r="C4" s="147"/>
      <c r="D4" s="147"/>
      <c r="E4" s="4"/>
      <c r="F4" s="3" t="s">
        <v>3</v>
      </c>
      <c r="G4" s="4"/>
      <c r="H4" s="4" t="s">
        <v>1</v>
      </c>
      <c r="I4" s="4"/>
      <c r="J4" s="5"/>
      <c r="K4" s="3"/>
    </row>
    <row r="5" spans="2:11" x14ac:dyDescent="0.55000000000000004">
      <c r="B5" s="47">
        <f>Sheet6!M23</f>
        <v>-0.35099999999999998</v>
      </c>
      <c r="C5" s="47">
        <f>Sheet6!N23</f>
        <v>-0.81200000000000006</v>
      </c>
      <c r="D5" s="47">
        <f>Sheet6!O23</f>
        <v>-8.2000000000000003E-2</v>
      </c>
      <c r="E5" s="146"/>
      <c r="F5" s="55">
        <f>Sheet1_new!J8</f>
        <v>2.8579991469118448E-2</v>
      </c>
      <c r="G5" s="146"/>
      <c r="H5" s="12" t="s">
        <v>14</v>
      </c>
      <c r="I5" s="30">
        <f t="array" ref="I5:I18">MMULT(output_new, hidden_new)</f>
        <v>-0.29645520467084818</v>
      </c>
      <c r="J5" s="24"/>
      <c r="K5" s="33">
        <f>1/(1+EXP(-I5))</f>
        <v>0.42642426569174846</v>
      </c>
    </row>
    <row r="6" spans="2:11" x14ac:dyDescent="0.55000000000000004">
      <c r="B6" s="47">
        <f>Sheet6!M24</f>
        <v>0.74299999999999999</v>
      </c>
      <c r="C6" s="47">
        <f>Sheet6!N24</f>
        <v>-0.39400000000000002</v>
      </c>
      <c r="D6" s="47">
        <f>Sheet6!O24</f>
        <v>-0.82399999999999995</v>
      </c>
      <c r="E6" s="146"/>
      <c r="F6" s="55">
        <f>Sheet1_new!J9</f>
        <v>0.38805852262322094</v>
      </c>
      <c r="G6" s="146"/>
      <c r="H6" s="67" t="s">
        <v>15</v>
      </c>
      <c r="I6" s="113">
        <v>0.15653782195301907</v>
      </c>
      <c r="J6" s="24" t="s">
        <v>22</v>
      </c>
      <c r="K6" s="85">
        <f t="shared" ref="K6:K18" si="0">1/(1+EXP(-I6))</f>
        <v>0.53905473797243086</v>
      </c>
    </row>
    <row r="7" spans="2:11" x14ac:dyDescent="0.55000000000000004">
      <c r="B7" s="47">
        <f>Sheet6!M25</f>
        <v>0.47199999999999998</v>
      </c>
      <c r="C7" s="47">
        <f>Sheet6!N25</f>
        <v>-0.873</v>
      </c>
      <c r="D7" s="47">
        <f>Sheet6!O25</f>
        <v>-0.56399999999999995</v>
      </c>
      <c r="E7" s="146"/>
      <c r="F7" s="55">
        <f>Sheet1_new!J10</f>
        <v>-0.34975478908375379</v>
      </c>
      <c r="G7" s="146"/>
      <c r="H7" s="12" t="s">
        <v>4</v>
      </c>
      <c r="I7" s="30">
        <v>-0.12802363323341084</v>
      </c>
      <c r="J7" s="24" t="s">
        <v>21</v>
      </c>
      <c r="K7" s="33">
        <f t="shared" si="0"/>
        <v>0.46803773503295143</v>
      </c>
    </row>
    <row r="8" spans="2:11" x14ac:dyDescent="0.55000000000000004">
      <c r="B8" s="47">
        <f>Sheet6!M26</f>
        <v>-0.627</v>
      </c>
      <c r="C8" s="47">
        <f>Sheet6!N26</f>
        <v>-0.67800000000000005</v>
      </c>
      <c r="D8" s="47">
        <f>Sheet6!O26</f>
        <v>0.89500000000000002</v>
      </c>
      <c r="E8" s="146"/>
      <c r="G8" s="146"/>
      <c r="H8" s="12" t="s">
        <v>16</v>
      </c>
      <c r="I8" s="30">
        <v>-0.59405386921964065</v>
      </c>
      <c r="J8" s="24"/>
      <c r="K8" s="33">
        <f t="shared" si="0"/>
        <v>0.35570525000900333</v>
      </c>
    </row>
    <row r="9" spans="2:11" x14ac:dyDescent="0.55000000000000004">
      <c r="B9" s="47">
        <f>Sheet6!M27</f>
        <v>-0.57199999999999995</v>
      </c>
      <c r="C9" s="47">
        <f>Sheet6!N27</f>
        <v>-0.58799999999999997</v>
      </c>
      <c r="D9" s="47">
        <f>Sheet6!O27</f>
        <v>-0.501</v>
      </c>
      <c r="E9" s="146"/>
      <c r="G9" s="146"/>
      <c r="H9" s="19" t="s">
        <v>17</v>
      </c>
      <c r="I9" s="30">
        <v>-6.9299017091829007E-2</v>
      </c>
      <c r="J9" s="24"/>
      <c r="K9" s="34">
        <f t="shared" si="0"/>
        <v>0.48268217569896038</v>
      </c>
    </row>
    <row r="10" spans="2:11" x14ac:dyDescent="0.55000000000000004">
      <c r="B10" s="47">
        <f>Sheet6!M28</f>
        <v>0.11566199177815567</v>
      </c>
      <c r="C10" s="47">
        <f>Sheet6!N28</f>
        <v>0.73058640675695063</v>
      </c>
      <c r="D10" s="47">
        <f>Sheet6!O28</f>
        <v>-0.69495270035136969</v>
      </c>
      <c r="E10" s="146"/>
      <c r="G10" s="146"/>
      <c r="H10" s="8" t="s">
        <v>18</v>
      </c>
      <c r="I10" s="30">
        <v>0.52987893552760923</v>
      </c>
      <c r="J10" s="24"/>
      <c r="K10" s="34">
        <f t="shared" si="0"/>
        <v>0.62945487515866361</v>
      </c>
    </row>
    <row r="11" spans="2:11" x14ac:dyDescent="0.55000000000000004">
      <c r="B11" s="47">
        <f>Sheet6!M29</f>
        <v>-0.16500000000000001</v>
      </c>
      <c r="C11" s="47">
        <f>Sheet6!N29</f>
        <v>-0.50600000000000001</v>
      </c>
      <c r="D11" s="47">
        <f>Sheet6!O29</f>
        <v>-0.34100000000000003</v>
      </c>
      <c r="E11" s="146"/>
      <c r="G11" s="146"/>
      <c r="H11" s="8" t="s">
        <v>5</v>
      </c>
      <c r="I11" s="30">
        <v>-8.180692796219427E-2</v>
      </c>
      <c r="J11" s="24"/>
      <c r="K11" s="33">
        <f t="shared" si="0"/>
        <v>0.47955966626707563</v>
      </c>
    </row>
    <row r="12" spans="2:11" x14ac:dyDescent="0.55000000000000004">
      <c r="B12" s="80">
        <f>Sheet6!M30</f>
        <v>0</v>
      </c>
      <c r="C12" s="80">
        <f>Sheet6!N30</f>
        <v>0</v>
      </c>
      <c r="D12" s="80">
        <f>Sheet6!O30</f>
        <v>0</v>
      </c>
      <c r="E12" s="146"/>
      <c r="G12" s="146"/>
      <c r="H12" s="28">
        <v>0</v>
      </c>
      <c r="I12" s="30">
        <v>0</v>
      </c>
      <c r="J12" s="24"/>
      <c r="K12" s="33">
        <f t="shared" si="0"/>
        <v>0.5</v>
      </c>
    </row>
    <row r="13" spans="2:11" x14ac:dyDescent="0.55000000000000004">
      <c r="B13" s="47">
        <f>Sheet6!M31</f>
        <v>-0.93950215704596762</v>
      </c>
      <c r="C13" s="47">
        <f>Sheet6!N31</f>
        <v>0.58982619147616244</v>
      </c>
      <c r="D13" s="47">
        <f>Sheet6!O31</f>
        <v>0.15476756757934779</v>
      </c>
      <c r="E13" s="146"/>
      <c r="G13" s="146"/>
      <c r="H13" s="21" t="s">
        <v>6</v>
      </c>
      <c r="I13" s="66">
        <v>0.14790541887940811</v>
      </c>
      <c r="J13" s="24"/>
      <c r="K13" s="33">
        <f t="shared" si="0"/>
        <v>0.53690909392132258</v>
      </c>
    </row>
    <row r="14" spans="2:11" x14ac:dyDescent="0.55000000000000004">
      <c r="B14" s="47">
        <f>Sheet6!M32</f>
        <v>-0.62151945603625103</v>
      </c>
      <c r="C14" s="47">
        <f>Sheet6!N32</f>
        <v>0.80021445770252408</v>
      </c>
      <c r="D14" s="47">
        <f>Sheet6!O32</f>
        <v>0.64846291313935622</v>
      </c>
      <c r="E14" s="146"/>
      <c r="G14" s="146"/>
      <c r="H14" s="21" t="s">
        <v>11</v>
      </c>
      <c r="I14" s="66">
        <v>6.5964010072684154E-2</v>
      </c>
      <c r="J14" s="24"/>
      <c r="K14" s="33">
        <f t="shared" si="0"/>
        <v>0.51648502541186203</v>
      </c>
    </row>
    <row r="15" spans="2:11" x14ac:dyDescent="0.55000000000000004">
      <c r="B15" s="47">
        <f>Sheet6!M33</f>
        <v>-7.6579738045871051E-2</v>
      </c>
      <c r="C15" s="47">
        <f>Sheet6!N33</f>
        <v>-0.38443254608156086</v>
      </c>
      <c r="D15" s="47">
        <f>Sheet6!O33</f>
        <v>-4.8598720030062395E-2</v>
      </c>
      <c r="E15" s="146"/>
      <c r="G15" s="146"/>
      <c r="H15" s="21" t="s">
        <v>7</v>
      </c>
      <c r="I15" s="66">
        <v>-0.13437333906689725</v>
      </c>
      <c r="J15" s="24"/>
      <c r="K15" s="33">
        <f t="shared" si="0"/>
        <v>0.46645712144536033</v>
      </c>
    </row>
    <row r="16" spans="2:11" x14ac:dyDescent="0.55000000000000004">
      <c r="B16" s="47">
        <f>Sheet6!M34</f>
        <v>-2.8000000000000001E-2</v>
      </c>
      <c r="C16" s="47">
        <f>Sheet6!N34</f>
        <v>-0.24399999999999999</v>
      </c>
      <c r="D16" s="47">
        <f>Sheet6!O34</f>
        <v>1.7999999999999999E-2</v>
      </c>
      <c r="E16" s="146"/>
      <c r="G16" s="146"/>
      <c r="H16" s="10" t="s">
        <v>9</v>
      </c>
      <c r="I16" s="114">
        <v>-0.10178210548470878</v>
      </c>
      <c r="J16" s="24"/>
      <c r="K16" s="117">
        <f t="shared" si="0"/>
        <v>0.47457641801215467</v>
      </c>
    </row>
    <row r="17" spans="2:11" x14ac:dyDescent="0.55000000000000004">
      <c r="B17" s="47">
        <f>Sheet6!M35</f>
        <v>-0.41099999999999998</v>
      </c>
      <c r="C17" s="47">
        <f>Sheet6!N35</f>
        <v>-0.89300000000000002</v>
      </c>
      <c r="D17" s="47">
        <f>Sheet6!O35</f>
        <v>0.51800000000000002</v>
      </c>
      <c r="E17" s="146"/>
      <c r="G17" s="146"/>
      <c r="H17" s="10" t="s">
        <v>10</v>
      </c>
      <c r="I17" s="115">
        <v>-0.53945561794172847</v>
      </c>
      <c r="J17" s="24"/>
      <c r="K17" s="118">
        <f t="shared" si="0"/>
        <v>0.3683142284896011</v>
      </c>
    </row>
    <row r="18" spans="2:11" x14ac:dyDescent="0.55000000000000004">
      <c r="B18" s="47">
        <f>Sheet6!M36</f>
        <v>-0.69099999999999995</v>
      </c>
      <c r="C18" s="47">
        <f>Sheet6!N36</f>
        <v>0.23599999999999999</v>
      </c>
      <c r="D18" s="47">
        <f>Sheet6!O36</f>
        <v>0.36299999999999999</v>
      </c>
      <c r="E18" s="146"/>
      <c r="G18" s="146"/>
      <c r="H18" s="65" t="s">
        <v>12</v>
      </c>
      <c r="I18" s="116">
        <v>-5.5127951203483322E-2</v>
      </c>
      <c r="J18" s="24"/>
      <c r="K18" s="119">
        <f t="shared" si="0"/>
        <v>0.48622150153162152</v>
      </c>
    </row>
    <row r="19" spans="2:11" x14ac:dyDescent="0.55000000000000004">
      <c r="B19" s="18"/>
      <c r="C19" s="18"/>
      <c r="D19" s="18"/>
    </row>
    <row r="20" spans="2:11" x14ac:dyDescent="0.55000000000000004">
      <c r="B20" s="18"/>
      <c r="C20" s="18"/>
      <c r="D20" s="18"/>
    </row>
    <row r="23" spans="2:11" x14ac:dyDescent="0.55000000000000004">
      <c r="B23">
        <f>B5*$F$5</f>
        <v>-1.0031577005660574E-2</v>
      </c>
    </row>
    <row r="24" spans="2:11" x14ac:dyDescent="0.55000000000000004">
      <c r="B24">
        <f t="shared" ref="B24:B35" si="1">B6*$F$5</f>
        <v>2.1234933661555006E-2</v>
      </c>
    </row>
    <row r="25" spans="2:11" x14ac:dyDescent="0.55000000000000004">
      <c r="B25">
        <f t="shared" si="1"/>
        <v>1.3489755973423907E-2</v>
      </c>
    </row>
    <row r="26" spans="2:11" x14ac:dyDescent="0.55000000000000004">
      <c r="B26">
        <f t="shared" si="1"/>
        <v>-1.7919654651137266E-2</v>
      </c>
    </row>
    <row r="27" spans="2:11" x14ac:dyDescent="0.55000000000000004">
      <c r="B27">
        <f t="shared" si="1"/>
        <v>-1.634775512033575E-2</v>
      </c>
    </row>
    <row r="28" spans="2:11" x14ac:dyDescent="0.55000000000000004">
      <c r="B28">
        <f t="shared" si="1"/>
        <v>3.3056187383209371E-3</v>
      </c>
    </row>
    <row r="29" spans="2:11" x14ac:dyDescent="0.55000000000000004">
      <c r="B29">
        <f t="shared" si="1"/>
        <v>-4.7156985924045438E-3</v>
      </c>
    </row>
    <row r="30" spans="2:11" x14ac:dyDescent="0.55000000000000004">
      <c r="B30">
        <f t="shared" si="1"/>
        <v>0</v>
      </c>
    </row>
    <row r="31" spans="2:11" x14ac:dyDescent="0.55000000000000004">
      <c r="B31">
        <f t="shared" si="1"/>
        <v>-2.6850963633592136E-2</v>
      </c>
    </row>
    <row r="32" spans="2:11" x14ac:dyDescent="0.55000000000000004">
      <c r="B32">
        <f t="shared" si="1"/>
        <v>-1.7763020751407194E-2</v>
      </c>
    </row>
    <row r="33" spans="2:2" x14ac:dyDescent="0.55000000000000004">
      <c r="B33">
        <f t="shared" si="1"/>
        <v>-2.18864826005832E-3</v>
      </c>
    </row>
    <row r="34" spans="2:2" x14ac:dyDescent="0.55000000000000004">
      <c r="B34">
        <f t="shared" si="1"/>
        <v>-8.0023976113531656E-4</v>
      </c>
    </row>
    <row r="35" spans="2:2" x14ac:dyDescent="0.55000000000000004">
      <c r="B35">
        <f t="shared" si="1"/>
        <v>-1.1746376493807682E-2</v>
      </c>
    </row>
    <row r="36" spans="2:2" x14ac:dyDescent="0.55000000000000004">
      <c r="B36">
        <f>B18*$F$5</f>
        <v>-1.9748774105160845E-2</v>
      </c>
    </row>
    <row r="37" spans="2:2" x14ac:dyDescent="0.55000000000000004">
      <c r="B37">
        <f>SUM(B23:B36)</f>
        <v>-9.0082400001399776E-2</v>
      </c>
    </row>
  </sheetData>
  <mergeCells count="3">
    <mergeCell ref="B4:D4"/>
    <mergeCell ref="E5:E18"/>
    <mergeCell ref="G5:G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6D0E-EF17-4BE2-90D2-75C90E9AC50F}">
  <dimension ref="B4:G18"/>
  <sheetViews>
    <sheetView showGridLines="0" topLeftCell="A2" zoomScale="160" zoomScaleNormal="160" workbookViewId="0">
      <selection activeCell="L11" sqref="L11"/>
    </sheetView>
  </sheetViews>
  <sheetFormatPr defaultRowHeight="14.4" x14ac:dyDescent="0.55000000000000004"/>
  <cols>
    <col min="2" max="2" width="11.7890625" customWidth="1"/>
    <col min="3" max="3" width="8.83984375" customWidth="1"/>
    <col min="4" max="4" width="10.26171875" style="23" customWidth="1"/>
    <col min="5" max="5" width="6.05078125" customWidth="1"/>
    <col min="7" max="7" width="13.1015625" customWidth="1"/>
  </cols>
  <sheetData>
    <row r="4" spans="2:7" s="3" customFormat="1" ht="22.2" customHeight="1" x14ac:dyDescent="0.55000000000000004">
      <c r="B4" s="25" t="s">
        <v>1</v>
      </c>
      <c r="D4" s="41"/>
    </row>
    <row r="5" spans="2:7" x14ac:dyDescent="0.55000000000000004">
      <c r="B5" s="36" t="s">
        <v>14</v>
      </c>
      <c r="C5" s="33">
        <f>Sheet2_new!K5</f>
        <v>0.42642426569174846</v>
      </c>
      <c r="D5" s="50"/>
      <c r="E5" s="44">
        <v>0</v>
      </c>
      <c r="G5" s="45">
        <f t="shared" ref="G5:G18" si="0">C5-E5</f>
        <v>0.42642426569174846</v>
      </c>
    </row>
    <row r="6" spans="2:7" x14ac:dyDescent="0.55000000000000004">
      <c r="B6" s="69" t="s">
        <v>15</v>
      </c>
      <c r="C6" s="85">
        <f>Sheet2_new!K6</f>
        <v>0.53905473797243086</v>
      </c>
      <c r="D6" s="70"/>
      <c r="E6" s="89">
        <v>1</v>
      </c>
      <c r="F6" s="35"/>
      <c r="G6" s="92">
        <f t="shared" si="0"/>
        <v>-0.46094526202756914</v>
      </c>
    </row>
    <row r="7" spans="2:7" x14ac:dyDescent="0.55000000000000004">
      <c r="B7" s="36" t="s">
        <v>4</v>
      </c>
      <c r="C7" s="33">
        <f>Sheet2_new!K7</f>
        <v>0.46803773503295143</v>
      </c>
      <c r="D7" s="50"/>
      <c r="E7" s="44">
        <v>0</v>
      </c>
      <c r="G7" s="45">
        <f t="shared" si="0"/>
        <v>0.46803773503295143</v>
      </c>
    </row>
    <row r="8" spans="2:7" x14ac:dyDescent="0.55000000000000004">
      <c r="B8" s="36" t="s">
        <v>16</v>
      </c>
      <c r="C8" s="33">
        <f>Sheet2_new!K8</f>
        <v>0.35570525000900333</v>
      </c>
      <c r="D8" s="50"/>
      <c r="E8" s="44">
        <v>0</v>
      </c>
      <c r="G8" s="45">
        <f t="shared" si="0"/>
        <v>0.35570525000900333</v>
      </c>
    </row>
    <row r="9" spans="2:7" x14ac:dyDescent="0.55000000000000004">
      <c r="B9" s="37" t="s">
        <v>17</v>
      </c>
      <c r="C9" s="33">
        <f>Sheet2_new!K9</f>
        <v>0.48268217569896038</v>
      </c>
      <c r="D9" s="50"/>
      <c r="E9" s="44">
        <v>0</v>
      </c>
      <c r="G9" s="45">
        <f t="shared" si="0"/>
        <v>0.48268217569896038</v>
      </c>
    </row>
    <row r="10" spans="2:7" x14ac:dyDescent="0.55000000000000004">
      <c r="B10" s="21" t="s">
        <v>18</v>
      </c>
      <c r="C10" s="33">
        <f>Sheet2_new!K10</f>
        <v>0.62945487515866361</v>
      </c>
      <c r="D10" s="50"/>
      <c r="E10" s="44">
        <v>0</v>
      </c>
      <c r="F10" s="68"/>
      <c r="G10" s="45">
        <f t="shared" si="0"/>
        <v>0.62945487515866361</v>
      </c>
    </row>
    <row r="11" spans="2:7" x14ac:dyDescent="0.55000000000000004">
      <c r="B11" s="21" t="s">
        <v>5</v>
      </c>
      <c r="C11" s="33">
        <f>Sheet2_new!K11</f>
        <v>0.47955966626707563</v>
      </c>
      <c r="D11" s="50"/>
      <c r="E11" s="44">
        <v>0</v>
      </c>
      <c r="G11" s="45">
        <f t="shared" si="0"/>
        <v>0.47955966626707563</v>
      </c>
    </row>
    <row r="12" spans="2:7" x14ac:dyDescent="0.55000000000000004">
      <c r="B12" s="43">
        <v>0</v>
      </c>
      <c r="C12" s="33">
        <f>Sheet2_new!K12</f>
        <v>0.5</v>
      </c>
      <c r="D12" s="50"/>
      <c r="E12" s="44">
        <v>0</v>
      </c>
      <c r="G12" s="45">
        <f t="shared" si="0"/>
        <v>0.5</v>
      </c>
    </row>
    <row r="13" spans="2:7" x14ac:dyDescent="0.55000000000000004">
      <c r="B13" s="21" t="s">
        <v>6</v>
      </c>
      <c r="C13" s="33">
        <f>Sheet2_new!K13</f>
        <v>0.53690909392132258</v>
      </c>
      <c r="D13" s="50"/>
      <c r="E13" s="44">
        <v>0</v>
      </c>
      <c r="G13" s="45">
        <f t="shared" si="0"/>
        <v>0.53690909392132258</v>
      </c>
    </row>
    <row r="14" spans="2:7" x14ac:dyDescent="0.55000000000000004">
      <c r="B14" s="21" t="s">
        <v>11</v>
      </c>
      <c r="C14" s="33">
        <f>Sheet2_new!K14</f>
        <v>0.51648502541186203</v>
      </c>
      <c r="D14" s="50"/>
      <c r="E14" s="44">
        <v>0</v>
      </c>
      <c r="G14" s="45">
        <f t="shared" si="0"/>
        <v>0.51648502541186203</v>
      </c>
    </row>
    <row r="15" spans="2:7" x14ac:dyDescent="0.55000000000000004">
      <c r="B15" s="21" t="s">
        <v>7</v>
      </c>
      <c r="C15" s="33">
        <f>Sheet2_new!K15</f>
        <v>0.46645712144536033</v>
      </c>
      <c r="D15" s="50"/>
      <c r="E15" s="44">
        <v>0</v>
      </c>
      <c r="G15" s="45">
        <f t="shared" si="0"/>
        <v>0.46645712144536033</v>
      </c>
    </row>
    <row r="16" spans="2:7" x14ac:dyDescent="0.55000000000000004">
      <c r="B16" s="10" t="s">
        <v>9</v>
      </c>
      <c r="C16" s="86">
        <f>Sheet2_new!K16</f>
        <v>0.47457641801215467</v>
      </c>
      <c r="D16" s="50"/>
      <c r="E16" s="120">
        <v>0</v>
      </c>
      <c r="G16" s="93">
        <f t="shared" si="0"/>
        <v>0.47457641801215467</v>
      </c>
    </row>
    <row r="17" spans="2:7" x14ac:dyDescent="0.55000000000000004">
      <c r="B17" s="10" t="s">
        <v>10</v>
      </c>
      <c r="C17" s="87">
        <f>Sheet2_new!K17</f>
        <v>0.3683142284896011</v>
      </c>
      <c r="D17" s="50"/>
      <c r="E17" s="121">
        <v>0</v>
      </c>
      <c r="G17" s="94">
        <f t="shared" si="0"/>
        <v>0.3683142284896011</v>
      </c>
    </row>
    <row r="18" spans="2:7" x14ac:dyDescent="0.55000000000000004">
      <c r="B18" s="64" t="s">
        <v>12</v>
      </c>
      <c r="C18" s="88">
        <f>Sheet2_new!K18</f>
        <v>0.48622150153162152</v>
      </c>
      <c r="D18" s="50"/>
      <c r="E18" s="122">
        <v>0</v>
      </c>
      <c r="G18" s="95">
        <f t="shared" si="0"/>
        <v>0.48622150153162152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F2BA-E365-4CCC-8A19-FB6F05875447}">
  <dimension ref="B4:J18"/>
  <sheetViews>
    <sheetView showGridLines="0" topLeftCell="A2" zoomScale="160" zoomScaleNormal="160" workbookViewId="0">
      <selection activeCell="L30" sqref="L30"/>
    </sheetView>
  </sheetViews>
  <sheetFormatPr defaultRowHeight="14.4" x14ac:dyDescent="0.55000000000000004"/>
  <cols>
    <col min="2" max="2" width="11.7890625" customWidth="1"/>
    <col min="3" max="3" width="13.1015625" style="24" customWidth="1"/>
    <col min="7" max="7" width="11.7890625" customWidth="1"/>
  </cols>
  <sheetData>
    <row r="4" spans="2:10" ht="22.2" customHeight="1" x14ac:dyDescent="0.55000000000000004">
      <c r="B4" s="25" t="s">
        <v>1</v>
      </c>
      <c r="E4" s="3" t="s">
        <v>3</v>
      </c>
      <c r="G4" s="25" t="s">
        <v>1</v>
      </c>
    </row>
    <row r="5" spans="2:10" x14ac:dyDescent="0.55000000000000004">
      <c r="B5" s="36" t="s">
        <v>14</v>
      </c>
      <c r="C5" s="45">
        <f>Sheet3_new!G5</f>
        <v>0.42642426569174846</v>
      </c>
      <c r="E5" s="72">
        <f>Sheet1_new!J8</f>
        <v>2.8579991469118448E-2</v>
      </c>
      <c r="G5" s="36" t="s">
        <v>14</v>
      </c>
      <c r="H5" s="54">
        <f t="array" ref="H5:J18">MMULT(error_new, TRANSPOSE(hidden_new))</f>
        <v>1.218720187569527E-2</v>
      </c>
      <c r="I5" s="54">
        <v>0.16547757055503173</v>
      </c>
      <c r="J5" s="54">
        <v>-0.14914392910721208</v>
      </c>
    </row>
    <row r="6" spans="2:10" x14ac:dyDescent="0.55000000000000004">
      <c r="B6" s="69" t="s">
        <v>15</v>
      </c>
      <c r="C6" s="103">
        <f>Sheet3_new!G6</f>
        <v>-0.46094526202756914</v>
      </c>
      <c r="D6" s="71"/>
      <c r="E6" s="72">
        <f>Sheet1_new!J9</f>
        <v>0.38805852262322094</v>
      </c>
      <c r="F6" s="71"/>
      <c r="G6" s="69" t="s">
        <v>15</v>
      </c>
      <c r="H6" s="123">
        <v>-1.3173811656478494E-2</v>
      </c>
      <c r="I6" s="123">
        <v>-0.17887373739259194</v>
      </c>
      <c r="J6" s="123">
        <v>0.16121781289960807</v>
      </c>
    </row>
    <row r="7" spans="2:10" x14ac:dyDescent="0.55000000000000004">
      <c r="B7" s="36" t="s">
        <v>4</v>
      </c>
      <c r="C7" s="45">
        <f>Sheet3_new!G7</f>
        <v>0.46803773503295143</v>
      </c>
      <c r="E7" s="72">
        <f>Sheet1_new!J10</f>
        <v>-0.34975478908375379</v>
      </c>
      <c r="G7" s="36" t="s">
        <v>4</v>
      </c>
      <c r="H7" s="54">
        <v>1.3376514474467272E-2</v>
      </c>
      <c r="I7" s="54">
        <v>0.18162603198880567</v>
      </c>
      <c r="J7" s="54">
        <v>-0.16369843929968778</v>
      </c>
    </row>
    <row r="8" spans="2:10" x14ac:dyDescent="0.55000000000000004">
      <c r="B8" s="36" t="s">
        <v>16</v>
      </c>
      <c r="C8" s="45">
        <f>Sheet3_new!G8</f>
        <v>0.35570525000900333</v>
      </c>
      <c r="G8" s="36" t="s">
        <v>16</v>
      </c>
      <c r="H8" s="54">
        <v>1.016605301077796E-2</v>
      </c>
      <c r="I8" s="54">
        <v>0.13803445380781729</v>
      </c>
      <c r="J8" s="54">
        <v>-0.12440961469288286</v>
      </c>
    </row>
    <row r="9" spans="2:10" x14ac:dyDescent="0.55000000000000004">
      <c r="B9" s="37" t="s">
        <v>17</v>
      </c>
      <c r="C9" s="45">
        <f>Sheet3_new!G9</f>
        <v>0.48268217569896038</v>
      </c>
      <c r="G9" s="37" t="s">
        <v>17</v>
      </c>
      <c r="H9" s="54">
        <v>1.379505246377182E-2</v>
      </c>
      <c r="I9" s="54">
        <v>0.18730893199830051</v>
      </c>
      <c r="J9" s="54">
        <v>-0.16882040255607728</v>
      </c>
    </row>
    <row r="10" spans="2:10" x14ac:dyDescent="0.55000000000000004">
      <c r="B10" s="21" t="s">
        <v>18</v>
      </c>
      <c r="C10" s="45">
        <f>Sheet3_new!G10</f>
        <v>0.62945487515866361</v>
      </c>
      <c r="D10" s="68"/>
      <c r="E10" s="68"/>
      <c r="F10" s="68"/>
      <c r="G10" s="21" t="s">
        <v>18</v>
      </c>
      <c r="H10" s="54">
        <v>1.7989814962229622E-2</v>
      </c>
      <c r="I10" s="54">
        <v>0.24426532891205496</v>
      </c>
      <c r="J10" s="54">
        <v>-0.22015485709885896</v>
      </c>
    </row>
    <row r="11" spans="2:10" x14ac:dyDescent="0.55000000000000004">
      <c r="B11" s="21" t="s">
        <v>5</v>
      </c>
      <c r="C11" s="45">
        <f>Sheet3_new!G11</f>
        <v>0.47955966626707563</v>
      </c>
      <c r="G11" s="21" t="s">
        <v>5</v>
      </c>
      <c r="H11" s="54">
        <v>1.3705811170846311E-2</v>
      </c>
      <c r="I11" s="54">
        <v>0.18609721560128625</v>
      </c>
      <c r="J11" s="54">
        <v>-0.1677282899283164</v>
      </c>
    </row>
    <row r="12" spans="2:10" x14ac:dyDescent="0.55000000000000004">
      <c r="B12" s="43">
        <v>0</v>
      </c>
      <c r="C12" s="45">
        <f>Sheet3_new!G12</f>
        <v>0.5</v>
      </c>
      <c r="G12" s="43">
        <v>0</v>
      </c>
      <c r="H12" s="54">
        <v>1.4289995734559224E-2</v>
      </c>
      <c r="I12" s="54">
        <v>0.19402926131161047</v>
      </c>
      <c r="J12" s="54">
        <v>-0.1748773945418769</v>
      </c>
    </row>
    <row r="13" spans="2:10" x14ac:dyDescent="0.55000000000000004">
      <c r="B13" s="21" t="s">
        <v>6</v>
      </c>
      <c r="C13" s="45">
        <f>Sheet3_new!G13</f>
        <v>0.53690909392132258</v>
      </c>
      <c r="G13" s="21" t="s">
        <v>6</v>
      </c>
      <c r="H13" s="54">
        <v>1.5344857323963516E-2</v>
      </c>
      <c r="I13" s="54">
        <v>0.20835214977008062</v>
      </c>
      <c r="J13" s="54">
        <v>-0.18778652690160152</v>
      </c>
    </row>
    <row r="14" spans="2:10" x14ac:dyDescent="0.55000000000000004">
      <c r="B14" s="21" t="s">
        <v>11</v>
      </c>
      <c r="C14" s="45">
        <f>Sheet3_new!G14</f>
        <v>0.51648502541186203</v>
      </c>
      <c r="G14" s="21" t="s">
        <v>11</v>
      </c>
      <c r="H14" s="54">
        <v>1.4761137620198442E-2</v>
      </c>
      <c r="I14" s="54">
        <v>0.2004264159183439</v>
      </c>
      <c r="J14" s="54">
        <v>-0.18064311112784301</v>
      </c>
    </row>
    <row r="15" spans="2:10" x14ac:dyDescent="0.55000000000000004">
      <c r="B15" s="21" t="s">
        <v>7</v>
      </c>
      <c r="C15" s="45">
        <f>Sheet3_new!G15</f>
        <v>0.46645712144536033</v>
      </c>
      <c r="G15" s="21" t="s">
        <v>7</v>
      </c>
      <c r="H15" s="54">
        <v>1.3331340551617946E-2</v>
      </c>
      <c r="I15" s="54">
        <v>0.18101266141516689</v>
      </c>
      <c r="J15" s="54">
        <v>-0.16314561212773693</v>
      </c>
    </row>
    <row r="16" spans="2:10" x14ac:dyDescent="0.55000000000000004">
      <c r="B16" s="10" t="s">
        <v>9</v>
      </c>
      <c r="C16" s="104">
        <f>Sheet3_new!G16</f>
        <v>0.47457641801215467</v>
      </c>
      <c r="G16" s="10" t="s">
        <v>9</v>
      </c>
      <c r="H16" s="124">
        <v>1.3563389978232171E-2</v>
      </c>
      <c r="I16" s="124">
        <v>0.18416342364561689</v>
      </c>
      <c r="J16" s="124">
        <v>-0.16598537498596452</v>
      </c>
    </row>
    <row r="17" spans="2:10" x14ac:dyDescent="0.55000000000000004">
      <c r="B17" s="10" t="s">
        <v>10</v>
      </c>
      <c r="C17" s="105">
        <f>Sheet3_new!G17</f>
        <v>0.3683142284896011</v>
      </c>
      <c r="G17" s="10" t="s">
        <v>10</v>
      </c>
      <c r="H17" s="125">
        <v>1.0526417508187742E-2</v>
      </c>
      <c r="I17" s="125">
        <v>0.14292747536878603</v>
      </c>
      <c r="J17" s="125">
        <v>-0.12881966530192593</v>
      </c>
    </row>
    <row r="18" spans="2:10" x14ac:dyDescent="0.55000000000000004">
      <c r="B18" s="64" t="s">
        <v>12</v>
      </c>
      <c r="C18" s="106">
        <f>Sheet3_new!G18</f>
        <v>0.48622150153162152</v>
      </c>
      <c r="G18" s="64" t="s">
        <v>12</v>
      </c>
      <c r="H18" s="126">
        <v>1.3896206365875706E-2</v>
      </c>
      <c r="I18" s="126">
        <v>0.18868239755200519</v>
      </c>
      <c r="J18" s="126">
        <v>-0.17005829871617836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AE76-ECFB-4AFB-9F56-499B60F34E09}">
  <dimension ref="B4:L21"/>
  <sheetViews>
    <sheetView showGridLines="0" topLeftCell="A3" zoomScale="145" zoomScaleNormal="145" workbookViewId="0">
      <selection activeCell="L29" sqref="L29"/>
    </sheetView>
  </sheetViews>
  <sheetFormatPr defaultRowHeight="14.4" x14ac:dyDescent="0.55000000000000004"/>
  <cols>
    <col min="2" max="2" width="11.7890625" customWidth="1"/>
    <col min="3" max="3" width="12.62890625" customWidth="1"/>
    <col min="9" max="9" width="11.7890625" customWidth="1"/>
  </cols>
  <sheetData>
    <row r="4" spans="2:12" ht="22.2" customHeight="1" x14ac:dyDescent="0.55000000000000004">
      <c r="B4" s="25" t="s">
        <v>1</v>
      </c>
      <c r="C4" s="3"/>
      <c r="I4" s="25" t="s">
        <v>1</v>
      </c>
    </row>
    <row r="5" spans="2:12" x14ac:dyDescent="0.55000000000000004">
      <c r="B5" s="36" t="s">
        <v>14</v>
      </c>
      <c r="C5" s="45">
        <f t="array" ref="C5:C18">error_new</f>
        <v>0.42642426569174846</v>
      </c>
      <c r="E5" s="75">
        <v>0</v>
      </c>
      <c r="F5" s="75">
        <v>0</v>
      </c>
      <c r="G5" s="75">
        <v>0</v>
      </c>
      <c r="I5" s="36" t="s">
        <v>14</v>
      </c>
      <c r="J5" s="51"/>
      <c r="K5" s="51"/>
      <c r="L5" s="51"/>
    </row>
    <row r="6" spans="2:12" x14ac:dyDescent="0.55000000000000004">
      <c r="B6" s="69" t="s">
        <v>15</v>
      </c>
      <c r="C6" s="103">
        <v>-0.46094526202756914</v>
      </c>
      <c r="E6" s="130">
        <f>Sheet2_new!B6</f>
        <v>0.74299999999999999</v>
      </c>
      <c r="F6" s="130">
        <f>Sheet2_new!C6</f>
        <v>-0.39400000000000002</v>
      </c>
      <c r="G6" s="130">
        <f>Sheet2_new!D6</f>
        <v>-0.82399999999999995</v>
      </c>
      <c r="I6" s="69" t="s">
        <v>15</v>
      </c>
      <c r="J6" s="53"/>
      <c r="K6" s="53"/>
      <c r="L6" s="53"/>
    </row>
    <row r="7" spans="2:12" x14ac:dyDescent="0.55000000000000004">
      <c r="B7" s="36" t="s">
        <v>4</v>
      </c>
      <c r="C7" s="45">
        <v>0.46803773503295143</v>
      </c>
      <c r="E7" s="75">
        <v>0</v>
      </c>
      <c r="F7" s="75">
        <v>0</v>
      </c>
      <c r="G7" s="75">
        <v>0</v>
      </c>
      <c r="I7" s="36" t="s">
        <v>4</v>
      </c>
      <c r="J7" s="53"/>
      <c r="K7" s="53"/>
      <c r="L7" s="53"/>
    </row>
    <row r="8" spans="2:12" x14ac:dyDescent="0.55000000000000004">
      <c r="B8" s="36" t="s">
        <v>16</v>
      </c>
      <c r="C8" s="45">
        <v>0.35570525000900333</v>
      </c>
      <c r="E8" s="75">
        <v>0</v>
      </c>
      <c r="F8" s="75">
        <v>0</v>
      </c>
      <c r="G8" s="75">
        <v>0</v>
      </c>
      <c r="I8" s="36" t="s">
        <v>16</v>
      </c>
      <c r="J8" s="53"/>
      <c r="K8" s="53"/>
      <c r="L8" s="53"/>
    </row>
    <row r="9" spans="2:12" x14ac:dyDescent="0.55000000000000004">
      <c r="B9" s="37" t="s">
        <v>17</v>
      </c>
      <c r="C9" s="45">
        <v>0.48268217569896038</v>
      </c>
      <c r="E9" s="75">
        <v>0</v>
      </c>
      <c r="F9" s="75">
        <v>0</v>
      </c>
      <c r="G9" s="75">
        <v>0</v>
      </c>
      <c r="I9" s="37" t="s">
        <v>17</v>
      </c>
      <c r="J9" s="111">
        <f t="array" ref="J9:L9">MMULT(TRANSPOSE(error_new), vec_out_new)</f>
        <v>-0.84312667485840065</v>
      </c>
      <c r="K9" s="111">
        <v>-0.14834054443585459</v>
      </c>
      <c r="L9" s="111">
        <v>0.75564644684852766</v>
      </c>
    </row>
    <row r="10" spans="2:12" x14ac:dyDescent="0.55000000000000004">
      <c r="B10" s="21" t="s">
        <v>18</v>
      </c>
      <c r="C10" s="45">
        <v>0.62945487515866361</v>
      </c>
      <c r="D10" s="68"/>
      <c r="E10" s="75">
        <v>0</v>
      </c>
      <c r="F10" s="75">
        <v>0</v>
      </c>
      <c r="G10" s="75">
        <v>0</v>
      </c>
      <c r="H10" s="68"/>
      <c r="I10" s="21" t="s">
        <v>18</v>
      </c>
      <c r="J10" s="73"/>
      <c r="K10" s="73"/>
      <c r="L10" s="73"/>
    </row>
    <row r="11" spans="2:12" x14ac:dyDescent="0.55000000000000004">
      <c r="B11" s="21" t="s">
        <v>5</v>
      </c>
      <c r="C11" s="45">
        <v>0.47955966626707563</v>
      </c>
      <c r="E11" s="75">
        <v>0</v>
      </c>
      <c r="F11" s="75">
        <v>0</v>
      </c>
      <c r="G11" s="75">
        <v>0</v>
      </c>
      <c r="I11" s="21" t="s">
        <v>5</v>
      </c>
      <c r="J11" s="53"/>
      <c r="K11" s="53"/>
      <c r="L11" s="53"/>
    </row>
    <row r="12" spans="2:12" x14ac:dyDescent="0.55000000000000004">
      <c r="B12" s="43">
        <v>0</v>
      </c>
      <c r="C12" s="45">
        <v>0.5</v>
      </c>
      <c r="E12" s="75">
        <v>0</v>
      </c>
      <c r="F12" s="75">
        <v>0</v>
      </c>
      <c r="G12" s="75">
        <v>0</v>
      </c>
      <c r="I12" s="43">
        <v>0</v>
      </c>
      <c r="J12" s="53"/>
      <c r="K12" s="53"/>
      <c r="L12" s="53"/>
    </row>
    <row r="13" spans="2:12" x14ac:dyDescent="0.55000000000000004">
      <c r="B13" s="21" t="s">
        <v>6</v>
      </c>
      <c r="C13" s="45">
        <v>0.53690909392132258</v>
      </c>
      <c r="E13" s="75">
        <v>0</v>
      </c>
      <c r="F13" s="75">
        <v>0</v>
      </c>
      <c r="G13" s="75">
        <v>0</v>
      </c>
      <c r="I13" s="21" t="s">
        <v>6</v>
      </c>
      <c r="J13" s="53"/>
      <c r="K13" s="53"/>
      <c r="L13" s="53"/>
    </row>
    <row r="14" spans="2:12" x14ac:dyDescent="0.55000000000000004">
      <c r="B14" s="21" t="s">
        <v>11</v>
      </c>
      <c r="C14" s="45">
        <v>0.51648502541186203</v>
      </c>
      <c r="E14" s="75">
        <v>0</v>
      </c>
      <c r="F14" s="75">
        <v>0</v>
      </c>
      <c r="G14" s="75">
        <v>0</v>
      </c>
      <c r="I14" s="21" t="s">
        <v>11</v>
      </c>
      <c r="J14" s="53"/>
      <c r="K14" s="53"/>
      <c r="L14" s="53"/>
    </row>
    <row r="15" spans="2:12" x14ac:dyDescent="0.55000000000000004">
      <c r="B15" s="21" t="s">
        <v>7</v>
      </c>
      <c r="C15" s="45">
        <v>0.46645712144536033</v>
      </c>
      <c r="E15" s="75">
        <v>0</v>
      </c>
      <c r="F15" s="75">
        <v>0</v>
      </c>
      <c r="G15" s="75">
        <v>0</v>
      </c>
      <c r="I15" s="21" t="s">
        <v>7</v>
      </c>
      <c r="J15" s="53"/>
      <c r="K15" s="53"/>
      <c r="L15" s="53"/>
    </row>
    <row r="16" spans="2:12" x14ac:dyDescent="0.55000000000000004">
      <c r="B16" s="10" t="s">
        <v>9</v>
      </c>
      <c r="C16" s="104">
        <v>0.47457641801215467</v>
      </c>
      <c r="E16" s="127">
        <f>Sheet2_new!B16</f>
        <v>-2.8000000000000001E-2</v>
      </c>
      <c r="F16" s="127">
        <f>Sheet2_new!C16</f>
        <v>-0.24399999999999999</v>
      </c>
      <c r="G16" s="127">
        <f>Sheet2_new!D16</f>
        <v>1.7999999999999999E-2</v>
      </c>
      <c r="I16" s="10" t="s">
        <v>9</v>
      </c>
      <c r="J16" s="53"/>
      <c r="K16" s="53"/>
      <c r="L16" s="53"/>
    </row>
    <row r="17" spans="2:12" x14ac:dyDescent="0.55000000000000004">
      <c r="B17" s="10" t="s">
        <v>10</v>
      </c>
      <c r="C17" s="105">
        <v>0.3683142284896011</v>
      </c>
      <c r="E17" s="128">
        <f>Sheet2_new!B17</f>
        <v>-0.41099999999999998</v>
      </c>
      <c r="F17" s="128">
        <f>Sheet2_new!C17</f>
        <v>-0.89300000000000002</v>
      </c>
      <c r="G17" s="128">
        <f>Sheet2_new!D17</f>
        <v>0.51800000000000002</v>
      </c>
      <c r="I17" s="10" t="s">
        <v>10</v>
      </c>
      <c r="J17" s="53"/>
      <c r="K17" s="53"/>
      <c r="L17" s="53"/>
    </row>
    <row r="18" spans="2:12" x14ac:dyDescent="0.55000000000000004">
      <c r="B18" s="64" t="s">
        <v>12</v>
      </c>
      <c r="C18" s="106">
        <v>0.48622150153162152</v>
      </c>
      <c r="E18" s="129">
        <f>Sheet2_new!B18</f>
        <v>-0.69099999999999995</v>
      </c>
      <c r="F18" s="129">
        <f>Sheet2_new!C18</f>
        <v>0.23599999999999999</v>
      </c>
      <c r="G18" s="129">
        <f>Sheet2_new!D18</f>
        <v>0.36299999999999999</v>
      </c>
      <c r="I18" s="64" t="s">
        <v>12</v>
      </c>
      <c r="J18" s="53"/>
      <c r="K18" s="53"/>
      <c r="L18" s="53"/>
    </row>
    <row r="19" spans="2:12" x14ac:dyDescent="0.55000000000000004">
      <c r="E19" s="74"/>
      <c r="F19" s="74"/>
      <c r="G19" s="74"/>
    </row>
    <row r="20" spans="2:12" x14ac:dyDescent="0.55000000000000004">
      <c r="E20" s="74"/>
      <c r="F20" s="74"/>
      <c r="G20" s="74"/>
    </row>
    <row r="21" spans="2:12" x14ac:dyDescent="0.55000000000000004">
      <c r="E21" s="23"/>
      <c r="F21" s="23"/>
      <c r="G21" s="2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EB33-7D04-43B0-BE3F-FDCA046B6F56}">
  <dimension ref="B4:O39"/>
  <sheetViews>
    <sheetView showGridLines="0" tabSelected="1" topLeftCell="A17" zoomScale="130" zoomScaleNormal="130" workbookViewId="0">
      <selection activeCell="P18" sqref="P18"/>
    </sheetView>
  </sheetViews>
  <sheetFormatPr defaultRowHeight="14.4" x14ac:dyDescent="0.55000000000000004"/>
  <cols>
    <col min="2" max="2" width="11.7890625" customWidth="1"/>
  </cols>
  <sheetData>
    <row r="4" spans="2:15" s="31" customFormat="1" ht="27.6" customHeight="1" x14ac:dyDescent="0.55000000000000004">
      <c r="B4" s="32" t="s">
        <v>1</v>
      </c>
      <c r="G4" s="52" t="s">
        <v>23</v>
      </c>
    </row>
    <row r="5" spans="2:15" x14ac:dyDescent="0.55000000000000004">
      <c r="B5" s="36" t="s">
        <v>14</v>
      </c>
      <c r="C5" s="46">
        <f t="array" ref="C5:E18">input_new</f>
        <v>-1.4E-2</v>
      </c>
      <c r="D5" s="46">
        <v>0.13500000000000001</v>
      </c>
      <c r="E5" s="46">
        <v>0.109</v>
      </c>
      <c r="G5" s="59">
        <v>0.05</v>
      </c>
      <c r="I5" s="56">
        <v>0</v>
      </c>
      <c r="J5" s="56">
        <v>0</v>
      </c>
      <c r="K5" s="56">
        <v>0</v>
      </c>
      <c r="M5" s="61">
        <f>C5-$G$5*I5</f>
        <v>-1.4E-2</v>
      </c>
      <c r="N5" s="61">
        <f>D5-$G$5*J5</f>
        <v>0.13500000000000001</v>
      </c>
      <c r="O5" s="61">
        <f>E5-$G$5*K5</f>
        <v>0.109</v>
      </c>
    </row>
    <row r="6" spans="2:15" x14ac:dyDescent="0.55000000000000004">
      <c r="B6" s="69" t="s">
        <v>15</v>
      </c>
      <c r="C6" s="46">
        <v>-0.66500000000000004</v>
      </c>
      <c r="D6" s="46">
        <v>0.66900000000000004</v>
      </c>
      <c r="E6" s="46">
        <v>0.309</v>
      </c>
      <c r="I6" s="56">
        <v>0</v>
      </c>
      <c r="J6" s="56">
        <v>0</v>
      </c>
      <c r="K6" s="56">
        <v>0</v>
      </c>
      <c r="M6" s="61">
        <f t="shared" ref="M6:O18" si="0">C6-$G$5*I6</f>
        <v>-0.66500000000000004</v>
      </c>
      <c r="N6" s="61">
        <f t="shared" si="0"/>
        <v>0.66900000000000004</v>
      </c>
      <c r="O6" s="61">
        <f t="shared" si="0"/>
        <v>0.309</v>
      </c>
    </row>
    <row r="7" spans="2:15" x14ac:dyDescent="0.55000000000000004">
      <c r="B7" s="36" t="s">
        <v>4</v>
      </c>
      <c r="C7" s="46">
        <v>0.70199999999999996</v>
      </c>
      <c r="D7" s="46">
        <v>0.621</v>
      </c>
      <c r="E7" s="46">
        <v>-0.98099999999999998</v>
      </c>
      <c r="I7" s="56">
        <v>0</v>
      </c>
      <c r="J7" s="56">
        <v>0</v>
      </c>
      <c r="K7" s="56">
        <v>0</v>
      </c>
      <c r="M7" s="61">
        <f t="shared" si="0"/>
        <v>0.70199999999999996</v>
      </c>
      <c r="N7" s="61">
        <f t="shared" si="0"/>
        <v>0.621</v>
      </c>
      <c r="O7" s="61">
        <f t="shared" si="0"/>
        <v>-0.98099999999999998</v>
      </c>
    </row>
    <row r="8" spans="2:15" x14ac:dyDescent="0.55000000000000004">
      <c r="B8" s="36" t="s">
        <v>16</v>
      </c>
      <c r="C8" s="46">
        <v>0.214</v>
      </c>
      <c r="D8" s="46">
        <v>-0.81299999999999994</v>
      </c>
      <c r="E8" s="46">
        <v>-0.56100000000000005</v>
      </c>
      <c r="I8" s="56">
        <v>0</v>
      </c>
      <c r="J8" s="56">
        <v>0</v>
      </c>
      <c r="K8" s="56">
        <v>0</v>
      </c>
      <c r="M8" s="61">
        <f t="shared" si="0"/>
        <v>0.214</v>
      </c>
      <c r="N8" s="61">
        <f t="shared" si="0"/>
        <v>-0.81299999999999994</v>
      </c>
      <c r="O8" s="61">
        <f t="shared" si="0"/>
        <v>-0.56100000000000005</v>
      </c>
    </row>
    <row r="9" spans="2:15" x14ac:dyDescent="0.55000000000000004">
      <c r="B9" s="37" t="s">
        <v>17</v>
      </c>
      <c r="C9" s="111">
        <v>2.8579991469118448E-2</v>
      </c>
      <c r="D9" s="111">
        <v>0.38805852262322094</v>
      </c>
      <c r="E9" s="111">
        <v>-0.34975478908375379</v>
      </c>
      <c r="I9" s="111">
        <f t="array" ref="I9:K9">MMULT(TRANSPOSE(error_new), vec_out_new)</f>
        <v>-0.84312667485840065</v>
      </c>
      <c r="J9" s="111">
        <v>-0.14834054443585459</v>
      </c>
      <c r="K9" s="111">
        <v>0.75564644684852766</v>
      </c>
      <c r="M9" s="111">
        <f t="shared" si="0"/>
        <v>7.0736325212038487E-2</v>
      </c>
      <c r="N9" s="111">
        <f t="shared" si="0"/>
        <v>0.39547554984501365</v>
      </c>
      <c r="O9" s="111">
        <f t="shared" si="0"/>
        <v>-0.38753711142618019</v>
      </c>
    </row>
    <row r="10" spans="2:15" x14ac:dyDescent="0.55000000000000004">
      <c r="B10" s="21" t="s">
        <v>18</v>
      </c>
      <c r="C10" s="46">
        <v>0.20399999999999999</v>
      </c>
      <c r="D10" s="46">
        <v>-7.0000000000000001E-3</v>
      </c>
      <c r="E10" s="46">
        <v>-0.73299999999999998</v>
      </c>
      <c r="I10" s="56">
        <v>0</v>
      </c>
      <c r="J10" s="56">
        <v>0</v>
      </c>
      <c r="K10" s="56">
        <v>0</v>
      </c>
      <c r="M10" s="61">
        <f t="shared" si="0"/>
        <v>0.20399999999999999</v>
      </c>
      <c r="N10" s="61">
        <f t="shared" si="0"/>
        <v>-7.0000000000000001E-3</v>
      </c>
      <c r="O10" s="61">
        <f t="shared" si="0"/>
        <v>-0.73299999999999998</v>
      </c>
    </row>
    <row r="11" spans="2:15" x14ac:dyDescent="0.55000000000000004">
      <c r="B11" s="21" t="s">
        <v>5</v>
      </c>
      <c r="C11" s="46">
        <v>-0.65200000000000002</v>
      </c>
      <c r="D11" s="46">
        <v>-9.7000000000000003E-2</v>
      </c>
      <c r="E11" s="46">
        <v>0.499</v>
      </c>
      <c r="I11" s="56">
        <v>0</v>
      </c>
      <c r="J11" s="56">
        <v>0</v>
      </c>
      <c r="K11" s="56">
        <v>0</v>
      </c>
      <c r="M11" s="61">
        <f t="shared" si="0"/>
        <v>-0.65200000000000002</v>
      </c>
      <c r="N11" s="61">
        <f t="shared" si="0"/>
        <v>-9.7000000000000003E-2</v>
      </c>
      <c r="O11" s="61">
        <f t="shared" si="0"/>
        <v>0.499</v>
      </c>
    </row>
    <row r="12" spans="2:15" x14ac:dyDescent="0.55000000000000004">
      <c r="B12" s="43">
        <v>0</v>
      </c>
      <c r="C12" s="79">
        <v>0</v>
      </c>
      <c r="D12" s="79">
        <v>0</v>
      </c>
      <c r="E12" s="79">
        <v>0</v>
      </c>
      <c r="I12" s="56">
        <v>0</v>
      </c>
      <c r="J12" s="56">
        <v>0</v>
      </c>
      <c r="K12" s="56">
        <v>0</v>
      </c>
      <c r="M12" s="79">
        <f t="shared" si="0"/>
        <v>0</v>
      </c>
      <c r="N12" s="79">
        <f t="shared" si="0"/>
        <v>0</v>
      </c>
      <c r="O12" s="79">
        <f t="shared" si="0"/>
        <v>0</v>
      </c>
    </row>
    <row r="13" spans="2:15" x14ac:dyDescent="0.55000000000000004">
      <c r="B13" s="21" t="s">
        <v>6</v>
      </c>
      <c r="C13" s="46">
        <v>-0.70599999999999996</v>
      </c>
      <c r="D13" s="46">
        <v>0.745</v>
      </c>
      <c r="E13" s="46">
        <v>2E-3</v>
      </c>
      <c r="I13" s="56">
        <v>0</v>
      </c>
      <c r="J13" s="56">
        <v>0</v>
      </c>
      <c r="K13" s="56">
        <v>0</v>
      </c>
      <c r="M13" s="61">
        <f t="shared" si="0"/>
        <v>-0.70599999999999996</v>
      </c>
      <c r="N13" s="61">
        <f t="shared" si="0"/>
        <v>0.745</v>
      </c>
      <c r="O13" s="61">
        <f t="shared" si="0"/>
        <v>2E-3</v>
      </c>
    </row>
    <row r="14" spans="2:15" x14ac:dyDescent="0.55000000000000004">
      <c r="B14" s="21" t="s">
        <v>11</v>
      </c>
      <c r="C14" s="46">
        <v>-0.49199999999999999</v>
      </c>
      <c r="D14" s="46">
        <v>-0.70899999999999996</v>
      </c>
      <c r="E14" s="46">
        <v>0.13300000000000001</v>
      </c>
      <c r="I14" s="56">
        <v>0</v>
      </c>
      <c r="J14" s="56">
        <v>0</v>
      </c>
      <c r="K14" s="56">
        <v>0</v>
      </c>
      <c r="M14" s="61">
        <f t="shared" si="0"/>
        <v>-0.49199999999999999</v>
      </c>
      <c r="N14" s="61">
        <f t="shared" si="0"/>
        <v>-0.70899999999999996</v>
      </c>
      <c r="O14" s="61">
        <f t="shared" si="0"/>
        <v>0.13300000000000001</v>
      </c>
    </row>
    <row r="15" spans="2:15" x14ac:dyDescent="0.55000000000000004">
      <c r="B15" s="21" t="s">
        <v>7</v>
      </c>
      <c r="C15" s="46">
        <v>-0.628</v>
      </c>
      <c r="D15" s="46">
        <v>-7.2999999999999995E-2</v>
      </c>
      <c r="E15" s="46">
        <v>0.502</v>
      </c>
      <c r="I15" s="56">
        <v>0</v>
      </c>
      <c r="J15" s="56">
        <v>0</v>
      </c>
      <c r="K15" s="56">
        <v>0</v>
      </c>
      <c r="M15" s="61">
        <f t="shared" si="0"/>
        <v>-0.628</v>
      </c>
      <c r="N15" s="61">
        <f t="shared" si="0"/>
        <v>-7.2999999999999995E-2</v>
      </c>
      <c r="O15" s="61">
        <f t="shared" si="0"/>
        <v>0.502</v>
      </c>
    </row>
    <row r="16" spans="2:15" x14ac:dyDescent="0.55000000000000004">
      <c r="B16" s="10" t="s">
        <v>9</v>
      </c>
      <c r="C16" s="46">
        <v>0.45600000000000002</v>
      </c>
      <c r="D16" s="46">
        <v>0.76700000000000002</v>
      </c>
      <c r="E16" s="46">
        <v>-0.629</v>
      </c>
      <c r="I16" s="56">
        <v>0</v>
      </c>
      <c r="J16" s="56">
        <v>0</v>
      </c>
      <c r="K16" s="56">
        <v>0</v>
      </c>
      <c r="M16" s="61">
        <f t="shared" si="0"/>
        <v>0.45600000000000002</v>
      </c>
      <c r="N16" s="61">
        <f t="shared" si="0"/>
        <v>0.76700000000000002</v>
      </c>
      <c r="O16" s="61">
        <f t="shared" si="0"/>
        <v>-0.629</v>
      </c>
    </row>
    <row r="17" spans="2:15" x14ac:dyDescent="0.55000000000000004">
      <c r="B17" s="10" t="s">
        <v>10</v>
      </c>
      <c r="C17" s="46">
        <v>0.34799999999999998</v>
      </c>
      <c r="D17" s="46">
        <v>0.54400000000000004</v>
      </c>
      <c r="E17" s="46">
        <v>-0.74</v>
      </c>
      <c r="I17" s="56">
        <v>0</v>
      </c>
      <c r="J17" s="56">
        <v>0</v>
      </c>
      <c r="K17" s="56">
        <v>0</v>
      </c>
      <c r="M17" s="61">
        <f t="shared" si="0"/>
        <v>0.34799999999999998</v>
      </c>
      <c r="N17" s="61">
        <f t="shared" si="0"/>
        <v>0.54400000000000004</v>
      </c>
      <c r="O17" s="61">
        <f t="shared" si="0"/>
        <v>-0.74</v>
      </c>
    </row>
    <row r="18" spans="2:15" x14ac:dyDescent="0.55000000000000004">
      <c r="B18" s="64" t="s">
        <v>12</v>
      </c>
      <c r="C18" s="46">
        <v>-0.627</v>
      </c>
      <c r="D18" s="46">
        <v>0.48699999999999999</v>
      </c>
      <c r="E18" s="46">
        <v>0.46600000000000003</v>
      </c>
      <c r="I18" s="56">
        <v>0</v>
      </c>
      <c r="J18" s="56">
        <v>0</v>
      </c>
      <c r="K18" s="56">
        <v>0</v>
      </c>
      <c r="M18" s="61">
        <f t="shared" si="0"/>
        <v>-0.627</v>
      </c>
      <c r="N18" s="61">
        <f t="shared" si="0"/>
        <v>0.48699999999999999</v>
      </c>
      <c r="O18" s="61">
        <f t="shared" si="0"/>
        <v>0.46600000000000003</v>
      </c>
    </row>
    <row r="22" spans="2:15" s="31" customFormat="1" ht="27.6" customHeight="1" x14ac:dyDescent="0.55000000000000004">
      <c r="B22" s="32" t="s">
        <v>1</v>
      </c>
      <c r="G22" s="52" t="s">
        <v>23</v>
      </c>
    </row>
    <row r="23" spans="2:15" x14ac:dyDescent="0.55000000000000004">
      <c r="B23" s="36" t="s">
        <v>14</v>
      </c>
      <c r="C23" s="57">
        <f t="array" ref="C23:E36">output_new</f>
        <v>-0.35099999999999998</v>
      </c>
      <c r="D23" s="57">
        <v>-0.81200000000000006</v>
      </c>
      <c r="E23" s="57">
        <v>-8.2000000000000003E-2</v>
      </c>
      <c r="G23" s="59">
        <v>0.05</v>
      </c>
      <c r="I23" s="60">
        <v>0</v>
      </c>
      <c r="J23" s="60">
        <v>0</v>
      </c>
      <c r="K23" s="60">
        <v>0</v>
      </c>
      <c r="M23" s="57">
        <f>C23-$G$23*I23</f>
        <v>-0.35099999999999998</v>
      </c>
      <c r="N23" s="57">
        <f t="shared" ref="N23:O36" si="1">D23-$G$23*J23</f>
        <v>-0.81200000000000006</v>
      </c>
      <c r="O23" s="57">
        <f t="shared" si="1"/>
        <v>-8.2000000000000003E-2</v>
      </c>
    </row>
    <row r="24" spans="2:15" x14ac:dyDescent="0.55000000000000004">
      <c r="B24" s="69" t="s">
        <v>15</v>
      </c>
      <c r="C24" s="57">
        <v>0.74299999999999999</v>
      </c>
      <c r="D24" s="57">
        <v>-0.39400000000000002</v>
      </c>
      <c r="E24" s="57">
        <v>-0.82399999999999995</v>
      </c>
      <c r="I24" s="133">
        <f>Sheet4_new!H6</f>
        <v>-1.3173811656478494E-2</v>
      </c>
      <c r="J24" s="133">
        <f>Sheet4_new!I6</f>
        <v>-0.17887373739259194</v>
      </c>
      <c r="K24" s="133">
        <f>Sheet4_new!J6</f>
        <v>0.16121781289960807</v>
      </c>
      <c r="M24" s="137">
        <f t="shared" ref="M24:M36" si="2">C24-$G$23*I24</f>
        <v>0.74365869058282397</v>
      </c>
      <c r="N24" s="137">
        <f t="shared" si="1"/>
        <v>-0.38505631313037042</v>
      </c>
      <c r="O24" s="137">
        <f t="shared" si="1"/>
        <v>-0.83206089064498034</v>
      </c>
    </row>
    <row r="25" spans="2:15" x14ac:dyDescent="0.55000000000000004">
      <c r="B25" s="36" t="s">
        <v>4</v>
      </c>
      <c r="C25" s="57">
        <v>0.47199999999999998</v>
      </c>
      <c r="D25" s="57">
        <v>-0.873</v>
      </c>
      <c r="E25" s="57">
        <v>-0.56399999999999995</v>
      </c>
      <c r="I25" s="60">
        <v>0</v>
      </c>
      <c r="J25" s="60">
        <v>0</v>
      </c>
      <c r="K25" s="60">
        <v>0</v>
      </c>
      <c r="M25" s="57">
        <f t="shared" si="2"/>
        <v>0.47199999999999998</v>
      </c>
      <c r="N25" s="57">
        <f t="shared" si="1"/>
        <v>-0.873</v>
      </c>
      <c r="O25" s="57">
        <f t="shared" si="1"/>
        <v>-0.56399999999999995</v>
      </c>
    </row>
    <row r="26" spans="2:15" x14ac:dyDescent="0.55000000000000004">
      <c r="B26" s="36" t="s">
        <v>16</v>
      </c>
      <c r="C26" s="57">
        <v>-0.627</v>
      </c>
      <c r="D26" s="57">
        <v>-0.67800000000000005</v>
      </c>
      <c r="E26" s="57">
        <v>0.89500000000000002</v>
      </c>
      <c r="I26" s="60">
        <v>0</v>
      </c>
      <c r="J26" s="60">
        <v>0</v>
      </c>
      <c r="K26" s="60">
        <v>0</v>
      </c>
      <c r="M26" s="57">
        <f t="shared" si="2"/>
        <v>-0.627</v>
      </c>
      <c r="N26" s="57">
        <f t="shared" si="1"/>
        <v>-0.67800000000000005</v>
      </c>
      <c r="O26" s="57">
        <f t="shared" si="1"/>
        <v>0.89500000000000002</v>
      </c>
    </row>
    <row r="27" spans="2:15" x14ac:dyDescent="0.55000000000000004">
      <c r="B27" s="37" t="s">
        <v>17</v>
      </c>
      <c r="C27" s="57">
        <v>-0.57199999999999995</v>
      </c>
      <c r="D27" s="57">
        <v>-0.58799999999999997</v>
      </c>
      <c r="E27" s="57">
        <v>-0.501</v>
      </c>
      <c r="I27" s="60">
        <v>0</v>
      </c>
      <c r="J27" s="60">
        <v>0</v>
      </c>
      <c r="K27" s="60">
        <v>0</v>
      </c>
      <c r="M27" s="57">
        <f t="shared" si="2"/>
        <v>-0.57199999999999995</v>
      </c>
      <c r="N27" s="57">
        <f t="shared" si="1"/>
        <v>-0.58799999999999997</v>
      </c>
      <c r="O27" s="57">
        <f t="shared" si="1"/>
        <v>-0.501</v>
      </c>
    </row>
    <row r="28" spans="2:15" x14ac:dyDescent="0.55000000000000004">
      <c r="B28" s="21" t="s">
        <v>18</v>
      </c>
      <c r="C28" s="57">
        <v>0.11566199177815567</v>
      </c>
      <c r="D28" s="57">
        <v>0.73058640675695063</v>
      </c>
      <c r="E28" s="57">
        <v>-0.69495270035136969</v>
      </c>
      <c r="I28" s="60">
        <v>0</v>
      </c>
      <c r="J28" s="60">
        <v>0</v>
      </c>
      <c r="K28" s="60">
        <v>0</v>
      </c>
      <c r="M28" s="76">
        <f t="shared" si="2"/>
        <v>0.11566199177815567</v>
      </c>
      <c r="N28" s="76">
        <f t="shared" si="1"/>
        <v>0.73058640675695063</v>
      </c>
      <c r="O28" s="76">
        <f t="shared" si="1"/>
        <v>-0.69495270035136969</v>
      </c>
    </row>
    <row r="29" spans="2:15" x14ac:dyDescent="0.55000000000000004">
      <c r="B29" s="21" t="s">
        <v>5</v>
      </c>
      <c r="C29" s="57">
        <v>-0.16500000000000001</v>
      </c>
      <c r="D29" s="57">
        <v>-0.50600000000000001</v>
      </c>
      <c r="E29" s="57">
        <v>-0.34100000000000003</v>
      </c>
      <c r="I29" s="60">
        <v>0</v>
      </c>
      <c r="J29" s="60">
        <v>0</v>
      </c>
      <c r="K29" s="60">
        <v>0</v>
      </c>
      <c r="M29" s="57">
        <f t="shared" si="2"/>
        <v>-0.16500000000000001</v>
      </c>
      <c r="N29" s="57">
        <f t="shared" si="1"/>
        <v>-0.50600000000000001</v>
      </c>
      <c r="O29" s="57">
        <f t="shared" si="1"/>
        <v>-0.34100000000000003</v>
      </c>
    </row>
    <row r="30" spans="2:15" x14ac:dyDescent="0.55000000000000004">
      <c r="B30" s="43">
        <v>0</v>
      </c>
      <c r="C30" s="80">
        <v>0</v>
      </c>
      <c r="D30" s="80">
        <v>0</v>
      </c>
      <c r="E30" s="80">
        <v>0</v>
      </c>
      <c r="I30" s="60">
        <v>0</v>
      </c>
      <c r="J30" s="60">
        <v>0</v>
      </c>
      <c r="K30" s="60">
        <v>0</v>
      </c>
      <c r="M30" s="80">
        <f t="shared" si="2"/>
        <v>0</v>
      </c>
      <c r="N30" s="80">
        <f t="shared" si="1"/>
        <v>0</v>
      </c>
      <c r="O30" s="80">
        <f t="shared" si="1"/>
        <v>0</v>
      </c>
    </row>
    <row r="31" spans="2:15" x14ac:dyDescent="0.55000000000000004">
      <c r="B31" s="21" t="s">
        <v>6</v>
      </c>
      <c r="C31" s="57">
        <v>-0.93950215704596762</v>
      </c>
      <c r="D31" s="57">
        <v>0.58982619147616244</v>
      </c>
      <c r="E31" s="57">
        <v>0.15476756757934779</v>
      </c>
      <c r="I31" s="60">
        <v>0</v>
      </c>
      <c r="J31" s="60">
        <v>0</v>
      </c>
      <c r="K31" s="60">
        <v>0</v>
      </c>
      <c r="M31" s="76">
        <f t="shared" si="2"/>
        <v>-0.93950215704596762</v>
      </c>
      <c r="N31" s="76">
        <f t="shared" si="1"/>
        <v>0.58982619147616244</v>
      </c>
      <c r="O31" s="76">
        <f t="shared" si="1"/>
        <v>0.15476756757934779</v>
      </c>
    </row>
    <row r="32" spans="2:15" x14ac:dyDescent="0.55000000000000004">
      <c r="B32" s="21" t="s">
        <v>11</v>
      </c>
      <c r="C32" s="57">
        <v>-0.62151945603625103</v>
      </c>
      <c r="D32" s="57">
        <v>0.80021445770252408</v>
      </c>
      <c r="E32" s="57">
        <v>0.64846291313935622</v>
      </c>
      <c r="I32" s="60">
        <v>0</v>
      </c>
      <c r="J32" s="60">
        <v>0</v>
      </c>
      <c r="K32" s="60">
        <v>0</v>
      </c>
      <c r="M32" s="76">
        <f t="shared" si="2"/>
        <v>-0.62151945603625103</v>
      </c>
      <c r="N32" s="76">
        <f t="shared" si="1"/>
        <v>0.80021445770252408</v>
      </c>
      <c r="O32" s="76">
        <f t="shared" si="1"/>
        <v>0.64846291313935622</v>
      </c>
    </row>
    <row r="33" spans="2:15" x14ac:dyDescent="0.55000000000000004">
      <c r="B33" s="21" t="s">
        <v>7</v>
      </c>
      <c r="C33" s="57">
        <v>-7.6579738045871051E-2</v>
      </c>
      <c r="D33" s="57">
        <v>-0.38443254608156086</v>
      </c>
      <c r="E33" s="57">
        <v>-4.8598720030062395E-2</v>
      </c>
      <c r="I33" s="60">
        <v>0</v>
      </c>
      <c r="J33" s="60">
        <v>0</v>
      </c>
      <c r="K33" s="60">
        <v>0</v>
      </c>
      <c r="M33" s="76">
        <f t="shared" si="2"/>
        <v>-7.6579738045871051E-2</v>
      </c>
      <c r="N33" s="76">
        <f t="shared" si="1"/>
        <v>-0.38443254608156086</v>
      </c>
      <c r="O33" s="76">
        <f t="shared" si="1"/>
        <v>-4.8598720030062395E-2</v>
      </c>
    </row>
    <row r="34" spans="2:15" x14ac:dyDescent="0.55000000000000004">
      <c r="B34" s="10" t="s">
        <v>9</v>
      </c>
      <c r="C34" s="57">
        <v>-2.8000000000000001E-2</v>
      </c>
      <c r="D34" s="57">
        <v>-0.24399999999999999</v>
      </c>
      <c r="E34" s="57">
        <v>1.7999999999999999E-2</v>
      </c>
      <c r="I34" s="134">
        <f>Sheet4_new!H16</f>
        <v>1.3563389978232171E-2</v>
      </c>
      <c r="J34" s="134">
        <f>Sheet4_new!I16</f>
        <v>0.18416342364561689</v>
      </c>
      <c r="K34" s="134">
        <f>Sheet4_new!J16</f>
        <v>-0.16598537498596452</v>
      </c>
      <c r="M34" s="138">
        <f t="shared" si="2"/>
        <v>-2.867816949891161E-2</v>
      </c>
      <c r="N34" s="138">
        <f t="shared" si="1"/>
        <v>-0.25320817118228084</v>
      </c>
      <c r="O34" s="138">
        <f t="shared" si="1"/>
        <v>2.6299268749298225E-2</v>
      </c>
    </row>
    <row r="35" spans="2:15" x14ac:dyDescent="0.55000000000000004">
      <c r="B35" s="10" t="s">
        <v>10</v>
      </c>
      <c r="C35" s="57">
        <v>-0.41099999999999998</v>
      </c>
      <c r="D35" s="57">
        <v>-0.89300000000000002</v>
      </c>
      <c r="E35" s="57">
        <v>0.51800000000000002</v>
      </c>
      <c r="I35" s="135">
        <f>Sheet4_new!H17</f>
        <v>1.0526417508187742E-2</v>
      </c>
      <c r="J35" s="135">
        <f>Sheet4_new!I17</f>
        <v>0.14292747536878603</v>
      </c>
      <c r="K35" s="135">
        <f>Sheet4_new!J17</f>
        <v>-0.12881966530192593</v>
      </c>
      <c r="M35" s="139">
        <f t="shared" si="2"/>
        <v>-0.41152632087540936</v>
      </c>
      <c r="N35" s="139">
        <f t="shared" si="1"/>
        <v>-0.90014637376843931</v>
      </c>
      <c r="O35" s="139">
        <f t="shared" si="1"/>
        <v>0.52444098326509636</v>
      </c>
    </row>
    <row r="36" spans="2:15" x14ac:dyDescent="0.55000000000000004">
      <c r="B36" s="64" t="s">
        <v>12</v>
      </c>
      <c r="C36" s="57">
        <v>-0.69099999999999995</v>
      </c>
      <c r="D36" s="57">
        <v>0.23599999999999999</v>
      </c>
      <c r="E36" s="57">
        <v>0.36299999999999999</v>
      </c>
      <c r="I36" s="136">
        <f>Sheet4_new!H18</f>
        <v>1.3896206365875706E-2</v>
      </c>
      <c r="J36" s="136">
        <f>Sheet4_new!I18</f>
        <v>0.18868239755200519</v>
      </c>
      <c r="K36" s="136">
        <f>Sheet4_new!J18</f>
        <v>-0.17005829871617836</v>
      </c>
      <c r="M36" s="140">
        <f t="shared" si="2"/>
        <v>-0.69169481031829372</v>
      </c>
      <c r="N36" s="140">
        <f t="shared" si="1"/>
        <v>0.22656588012239973</v>
      </c>
      <c r="O36" s="140">
        <f t="shared" si="1"/>
        <v>0.37150291493580889</v>
      </c>
    </row>
    <row r="37" spans="2:15" x14ac:dyDescent="0.55000000000000004">
      <c r="I37" s="77"/>
      <c r="J37" s="77"/>
      <c r="K37" s="77"/>
    </row>
    <row r="38" spans="2:15" x14ac:dyDescent="0.55000000000000004">
      <c r="I38" s="23"/>
      <c r="J38" s="23"/>
      <c r="K38" s="23"/>
    </row>
    <row r="39" spans="2:15" x14ac:dyDescent="0.55000000000000004">
      <c r="I39" s="23"/>
      <c r="J39" s="23"/>
      <c r="K39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Sheet1_new</vt:lpstr>
      <vt:lpstr>Sheet2_new</vt:lpstr>
      <vt:lpstr>Sheet3_new</vt:lpstr>
      <vt:lpstr>Sheet4_new</vt:lpstr>
      <vt:lpstr>Sheet5_new</vt:lpstr>
      <vt:lpstr>Sheet6_new</vt:lpstr>
      <vt:lpstr>Sheet5_new!error</vt:lpstr>
      <vt:lpstr>error</vt:lpstr>
      <vt:lpstr>error_new</vt:lpstr>
      <vt:lpstr>Sheet4_new!grad_w_output</vt:lpstr>
      <vt:lpstr>grad_w_output</vt:lpstr>
      <vt:lpstr>Sheet1_new!hidden</vt:lpstr>
      <vt:lpstr>hidden</vt:lpstr>
      <vt:lpstr>hidden_new</vt:lpstr>
      <vt:lpstr>Sheet1_new!input</vt:lpstr>
      <vt:lpstr>input</vt:lpstr>
      <vt:lpstr>input_new</vt:lpstr>
      <vt:lpstr>output_new</vt:lpstr>
      <vt:lpstr>vec_out</vt:lpstr>
      <vt:lpstr>vec_out_new</vt:lpstr>
      <vt:lpstr>Sheet1_new!w_input</vt:lpstr>
      <vt:lpstr>w_input</vt:lpstr>
      <vt:lpstr>Sheet2_new!w_output</vt:lpstr>
      <vt:lpstr>w_output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EricKim</dc:creator>
  <cp:lastModifiedBy>EricKim</cp:lastModifiedBy>
  <dcterms:created xsi:type="dcterms:W3CDTF">2019-05-28T12:26:00Z</dcterms:created>
  <dcterms:modified xsi:type="dcterms:W3CDTF">2019-05-31T18:31:32Z</dcterms:modified>
</cp:coreProperties>
</file>