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EricKim\Documents\aegis4048.github.io-source\content\downloads\notebooks\"/>
    </mc:Choice>
  </mc:AlternateContent>
  <xr:revisionPtr revIDLastSave="0" documentId="13_ncr:1_{C4C5194E-F77B-4AD7-9AC7-447B2EEB76B1}" xr6:coauthVersionLast="47" xr6:coauthVersionMax="47" xr10:uidLastSave="{00000000-0000-0000-0000-000000000000}"/>
  <bookViews>
    <workbookView xWindow="-120" yWindow="-120" windowWidth="29040" windowHeight="18240" activeTab="8" xr2:uid="{00000000-000D-0000-FFFF-FFFF00000000}"/>
  </bookViews>
  <sheets>
    <sheet name="Sheet1" sheetId="1" r:id="rId1"/>
    <sheet name="GHV solver" sheetId="2" r:id="rId2"/>
    <sheet name="SCN" sheetId="3" r:id="rId3"/>
    <sheet name="SCN2" sheetId="4" r:id="rId4"/>
    <sheet name="SCN3" sheetId="5" r:id="rId5"/>
    <sheet name="SCN3 V2" sheetId="7" r:id="rId6"/>
    <sheet name="SCN Parameters" sheetId="6" r:id="rId7"/>
    <sheet name="H2S" sheetId="8" r:id="rId8"/>
    <sheet name="Seasonal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8" l="1"/>
  <c r="I27" i="8"/>
  <c r="N27" i="8"/>
  <c r="E28" i="8"/>
  <c r="F28" i="8"/>
  <c r="G28" i="8"/>
  <c r="H28" i="8"/>
  <c r="I28" i="8"/>
  <c r="J28" i="8"/>
  <c r="K28" i="8"/>
  <c r="J29" i="8"/>
  <c r="K29" i="8"/>
  <c r="L31" i="8"/>
  <c r="M31" i="8"/>
  <c r="F33" i="8"/>
  <c r="G33" i="8"/>
  <c r="H33" i="8"/>
  <c r="I33" i="8"/>
  <c r="M34" i="8"/>
  <c r="N34" i="8"/>
  <c r="P7" i="8"/>
  <c r="J25" i="8" s="1"/>
  <c r="P8" i="8"/>
  <c r="O26" i="8" s="1"/>
  <c r="P9" i="8"/>
  <c r="F27" i="8" s="1"/>
  <c r="P10" i="8"/>
  <c r="L28" i="8" s="1"/>
  <c r="P11" i="8"/>
  <c r="O29" i="8" s="1"/>
  <c r="P12" i="8"/>
  <c r="H30" i="8" s="1"/>
  <c r="P13" i="8"/>
  <c r="N31" i="8" s="1"/>
  <c r="P14" i="8"/>
  <c r="E32" i="8" s="1"/>
  <c r="P15" i="8"/>
  <c r="J33" i="8" s="1"/>
  <c r="P16" i="8"/>
  <c r="H34" i="8" s="1"/>
  <c r="P17" i="8"/>
  <c r="E35" i="8" s="1"/>
  <c r="P6" i="8"/>
  <c r="L24" i="8" s="1"/>
  <c r="E5" i="3"/>
  <c r="K5" i="3"/>
  <c r="E6" i="3"/>
  <c r="K6" i="3"/>
  <c r="E7" i="3"/>
  <c r="K7" i="3"/>
  <c r="E8" i="3"/>
  <c r="K8" i="3"/>
  <c r="E9" i="3"/>
  <c r="K9" i="3"/>
  <c r="E10" i="3"/>
  <c r="K10" i="3"/>
  <c r="E11" i="3"/>
  <c r="K11" i="3"/>
  <c r="E12" i="3"/>
  <c r="K12" i="3"/>
  <c r="E13" i="3"/>
  <c r="K13" i="3"/>
  <c r="E14" i="3"/>
  <c r="K14" i="3"/>
  <c r="E15" i="3"/>
  <c r="K15" i="3"/>
  <c r="E16" i="3"/>
  <c r="K16" i="3"/>
  <c r="E17" i="3"/>
  <c r="K17" i="3"/>
  <c r="E18" i="3"/>
  <c r="K18" i="3"/>
  <c r="E19" i="3"/>
  <c r="K19" i="3"/>
  <c r="E20" i="3"/>
  <c r="K20" i="3"/>
  <c r="E21" i="3"/>
  <c r="K21" i="3"/>
  <c r="E22" i="3"/>
  <c r="K22" i="3"/>
  <c r="E23" i="3"/>
  <c r="K23" i="3"/>
  <c r="E24" i="3"/>
  <c r="K24" i="3"/>
  <c r="E25" i="3"/>
  <c r="K25" i="3"/>
  <c r="E26" i="3"/>
  <c r="K26" i="3"/>
  <c r="E27" i="3"/>
  <c r="K27" i="3"/>
  <c r="E28" i="3"/>
  <c r="K28" i="3"/>
  <c r="E29" i="3"/>
  <c r="K29" i="3"/>
  <c r="E30" i="3"/>
  <c r="K30" i="3"/>
  <c r="E31" i="3"/>
  <c r="K31" i="3"/>
  <c r="E32" i="3"/>
  <c r="K32" i="3"/>
  <c r="E33" i="3"/>
  <c r="K33" i="3"/>
  <c r="E34" i="3"/>
  <c r="K34" i="3"/>
  <c r="E35" i="3"/>
  <c r="K35" i="3"/>
  <c r="E36" i="3"/>
  <c r="K36" i="3"/>
  <c r="E37" i="3"/>
  <c r="K37" i="3"/>
  <c r="E38" i="3"/>
  <c r="K38" i="3"/>
  <c r="E39" i="3"/>
  <c r="K39" i="3"/>
  <c r="E40" i="3"/>
  <c r="K40" i="3"/>
  <c r="E41" i="3"/>
  <c r="K41" i="3"/>
  <c r="E42" i="3"/>
  <c r="K42" i="3"/>
  <c r="E43" i="3"/>
  <c r="K43" i="3"/>
  <c r="E44" i="3"/>
  <c r="K44" i="3"/>
  <c r="K45" i="3"/>
  <c r="K46" i="3"/>
  <c r="K47" i="3"/>
  <c r="K48" i="3"/>
  <c r="K49" i="3"/>
  <c r="I13" i="1"/>
  <c r="H3" i="1"/>
  <c r="I3" i="1"/>
  <c r="H4" i="1"/>
  <c r="H5" i="1"/>
  <c r="H6" i="1"/>
  <c r="H7" i="1"/>
  <c r="H8" i="1"/>
  <c r="H9" i="1"/>
  <c r="H10" i="1"/>
  <c r="H11" i="1"/>
  <c r="H12" i="1"/>
  <c r="H13" i="1"/>
  <c r="I4" i="1"/>
  <c r="I5" i="1"/>
  <c r="I6" i="1"/>
  <c r="I7" i="1"/>
  <c r="I8" i="1"/>
  <c r="I9" i="1"/>
  <c r="I10" i="1"/>
  <c r="I11" i="1"/>
  <c r="I12" i="1"/>
  <c r="K31" i="8" l="1"/>
  <c r="I31" i="8"/>
  <c r="E30" i="8"/>
  <c r="N26" i="8"/>
  <c r="N29" i="8"/>
  <c r="M26" i="8"/>
  <c r="M29" i="8"/>
  <c r="L26" i="8"/>
  <c r="L29" i="8"/>
  <c r="K26" i="8"/>
  <c r="I26" i="8"/>
  <c r="G26" i="8"/>
  <c r="F26" i="8"/>
  <c r="J31" i="8"/>
  <c r="I25" i="8"/>
  <c r="G25" i="8"/>
  <c r="G30" i="8"/>
  <c r="M27" i="8"/>
  <c r="F25" i="8"/>
  <c r="J26" i="8"/>
  <c r="H26" i="8"/>
  <c r="H25" i="8"/>
  <c r="H31" i="8"/>
  <c r="F30" i="8"/>
  <c r="L27" i="8"/>
  <c r="E25" i="8"/>
  <c r="O25" i="8"/>
  <c r="H24" i="8"/>
  <c r="J34" i="8"/>
  <c r="I34" i="8"/>
  <c r="F31" i="8"/>
  <c r="G34" i="8"/>
  <c r="E31" i="8"/>
  <c r="F34" i="8"/>
  <c r="N30" i="8"/>
  <c r="K35" i="8"/>
  <c r="E34" i="8"/>
  <c r="I32" i="8"/>
  <c r="M30" i="8"/>
  <c r="G29" i="8"/>
  <c r="K27" i="8"/>
  <c r="E26" i="8"/>
  <c r="O31" i="8"/>
  <c r="L34" i="8"/>
  <c r="K34" i="8"/>
  <c r="E24" i="8"/>
  <c r="N35" i="8"/>
  <c r="O34" i="8"/>
  <c r="M35" i="8"/>
  <c r="K32" i="8"/>
  <c r="I29" i="8"/>
  <c r="L35" i="8"/>
  <c r="J32" i="8"/>
  <c r="H29" i="8"/>
  <c r="O32" i="8"/>
  <c r="J35" i="8"/>
  <c r="N33" i="8"/>
  <c r="H32" i="8"/>
  <c r="L30" i="8"/>
  <c r="F29" i="8"/>
  <c r="J27" i="8"/>
  <c r="N25" i="8"/>
  <c r="O30" i="8"/>
  <c r="K24" i="8"/>
  <c r="I24" i="8"/>
  <c r="G24" i="8"/>
  <c r="O24" i="8"/>
  <c r="O35" i="8"/>
  <c r="L32" i="8"/>
  <c r="M33" i="8"/>
  <c r="G32" i="8"/>
  <c r="E29" i="8"/>
  <c r="M25" i="8"/>
  <c r="F24" i="8"/>
  <c r="H35" i="8"/>
  <c r="L33" i="8"/>
  <c r="F32" i="8"/>
  <c r="J30" i="8"/>
  <c r="N28" i="8"/>
  <c r="H27" i="8"/>
  <c r="L25" i="8"/>
  <c r="O28" i="8"/>
  <c r="J24" i="8"/>
  <c r="N32" i="8"/>
  <c r="M32" i="8"/>
  <c r="N24" i="8"/>
  <c r="G35" i="8"/>
  <c r="K33" i="8"/>
  <c r="I30" i="8"/>
  <c r="M28" i="8"/>
  <c r="G27" i="8"/>
  <c r="K25" i="8"/>
  <c r="O27" i="8"/>
  <c r="E33" i="8"/>
  <c r="G31" i="8"/>
  <c r="O33" i="8"/>
  <c r="I35" i="8"/>
  <c r="K30" i="8"/>
  <c r="M24" i="8"/>
  <c r="F35" i="8"/>
</calcChain>
</file>

<file path=xl/sharedStrings.xml><?xml version="1.0" encoding="utf-8"?>
<sst xmlns="http://schemas.openxmlformats.org/spreadsheetml/2006/main" count="183" uniqueCount="85">
  <si>
    <t>Slope</t>
  </si>
  <si>
    <t>Intercept</t>
  </si>
  <si>
    <t>Pure Paraffin</t>
  </si>
  <si>
    <t>Pure Aromatic</t>
  </si>
  <si>
    <r>
      <t>Aromatic Fraction [X</t>
    </r>
    <r>
      <rPr>
        <b/>
        <vertAlign val="subscript"/>
        <sz val="11"/>
        <color theme="0"/>
        <rFont val="Calibri"/>
        <family val="2"/>
        <scheme val="minor"/>
      </rPr>
      <t>a</t>
    </r>
    <r>
      <rPr>
        <b/>
        <sz val="11"/>
        <color theme="0"/>
        <rFont val="Calibri"/>
        <family val="2"/>
        <scheme val="minor"/>
      </rPr>
      <t>]</t>
    </r>
  </si>
  <si>
    <r>
      <t xml:space="preserve">Recommended for:   </t>
    </r>
    <r>
      <rPr>
        <b/>
        <sz val="11"/>
        <color theme="1"/>
        <rFont val="Calibri"/>
        <family val="2"/>
        <scheme val="minor"/>
      </rPr>
      <t>Lean Gas</t>
    </r>
  </si>
  <si>
    <r>
      <t xml:space="preserve">Recommended for:   </t>
    </r>
    <r>
      <rPr>
        <b/>
        <sz val="11"/>
        <color theme="1"/>
        <rFont val="Calibri"/>
        <family val="2"/>
        <scheme val="minor"/>
      </rPr>
      <t>Rich Gas</t>
    </r>
  </si>
  <si>
    <t>m (slope)</t>
  </si>
  <si>
    <t>b (intercept)</t>
  </si>
  <si>
    <t>SCN</t>
  </si>
  <si>
    <t>Katz &amp; Firoozabadi (1978)</t>
  </si>
  <si>
    <t>Whitson (1983)</t>
  </si>
  <si>
    <t>Riazi &amp; Al-Sahhaf (1996)</t>
  </si>
  <si>
    <t>MW</t>
  </si>
  <si>
    <t>SG</t>
  </si>
  <si>
    <t>Tb [R]</t>
  </si>
  <si>
    <t>Tb [K]</t>
  </si>
  <si>
    <t>Tb [F]</t>
  </si>
  <si>
    <t>Normal Paraffins</t>
  </si>
  <si>
    <t>Riazi in Kelvin (original)</t>
  </si>
  <si>
    <t>Katz in Fahrenheit (original)</t>
  </si>
  <si>
    <t>Extracted with thermo</t>
  </si>
  <si>
    <t>θ</t>
  </si>
  <si>
    <t>a2</t>
  </si>
  <si>
    <t>a1</t>
  </si>
  <si>
    <t>b0</t>
  </si>
  <si>
    <t>b1</t>
  </si>
  <si>
    <t>b2</t>
  </si>
  <si>
    <t>b3</t>
  </si>
  <si>
    <t>Eq-1b (MW &lt; 136)</t>
  </si>
  <si>
    <t>Coefs Fitted From:</t>
  </si>
  <si>
    <t>Riazi &amp; Al-Shahhaf (1996)</t>
  </si>
  <si>
    <t>Usage</t>
  </si>
  <si>
    <t>For low BTEX gas</t>
  </si>
  <si>
    <t>For high BTEX gas, or crude oil</t>
  </si>
  <si>
    <r>
      <t xml:space="preserve">Eq-1a </t>
    </r>
    <r>
      <rPr>
        <sz val="11"/>
        <color theme="1"/>
        <rFont val="Calibri"/>
        <family val="2"/>
        <scheme val="minor"/>
      </rPr>
      <t xml:space="preserve"> (MW ≥ 136)</t>
    </r>
  </si>
  <si>
    <t>-1.718e-4</t>
  </si>
  <si>
    <t>2.322e-2</t>
  </si>
  <si>
    <t>-3.162e-1</t>
  </si>
  <si>
    <t>3.018e-7</t>
  </si>
  <si>
    <t>1.719e-2</t>
  </si>
  <si>
    <t>-6.947e-2</t>
  </si>
  <si>
    <t>4.439e-7</t>
  </si>
  <si>
    <t>Original Data</t>
  </si>
  <si>
    <t>Model Prediction</t>
  </si>
  <si>
    <t>SG [Eq-1]</t>
  </si>
  <si>
    <t>Tb [R] [Eq-A]</t>
  </si>
  <si>
    <t>Katz &amp; Al-Firoozabadi (1978)</t>
  </si>
  <si>
    <t>SG [Eq-1b]</t>
  </si>
  <si>
    <t>Training data source</t>
  </si>
  <si>
    <t>Inlet</t>
  </si>
  <si>
    <t>Wellhead</t>
  </si>
  <si>
    <t>Outlet</t>
  </si>
  <si>
    <t>Gas</t>
  </si>
  <si>
    <t>Oil</t>
  </si>
  <si>
    <t>Water</t>
  </si>
  <si>
    <t>HP Oil</t>
  </si>
  <si>
    <t>HP Water</t>
  </si>
  <si>
    <t>Oil Tank (0.4 psig)</t>
  </si>
  <si>
    <t>Separator (500 psig)</t>
  </si>
  <si>
    <t>Water Tank (0.4 psig)</t>
  </si>
  <si>
    <t>BWPD</t>
  </si>
  <si>
    <t>BOPD</t>
  </si>
  <si>
    <t>MMSCFD</t>
  </si>
  <si>
    <t>*17</t>
  </si>
  <si>
    <t>Normalize factor</t>
  </si>
  <si>
    <t>Original Numbers</t>
  </si>
  <si>
    <t>Normalized to 500# Separator Gas H2S ppm Values = 20 ppm</t>
  </si>
  <si>
    <t>* Simulation could not be converged beyond 17 MMSCFD</t>
  </si>
  <si>
    <t>**Norm. Factor</t>
  </si>
  <si>
    <t>** Normalizing Factor = 20 ppm / 500# Sep Gas H2S ppm value from the original value table</t>
  </si>
  <si>
    <t>Month</t>
  </si>
  <si>
    <t>Gas Vol.</t>
  </si>
  <si>
    <t>Oil Vol.</t>
  </si>
  <si>
    <t>RVP</t>
  </si>
  <si>
    <t>Region</t>
  </si>
  <si>
    <t>Heater P [psig]</t>
  </si>
  <si>
    <t>30 Degree Oil Facility</t>
  </si>
  <si>
    <t>TX, Midland</t>
  </si>
  <si>
    <t>UT, Cedar City</t>
  </si>
  <si>
    <t>GHV (Btu/scf)</t>
  </si>
  <si>
    <t>Gas Vol</t>
  </si>
  <si>
    <t>Oil Vol (bbl/d)</t>
  </si>
  <si>
    <t>Gas (Mscf/d)</t>
  </si>
  <si>
    <t>Jan -&gt; July diff.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</si>
</sst>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"/>
    <numFmt numFmtId="166" formatCode="0.0"/>
    <numFmt numFmtId="167" formatCode="0.000E+00"/>
    <numFmt numFmtId="168" formatCode="0.0000E+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6">
    <xf numFmtId="0" fontId="0" fillId="0" borderId="0" xfId="0"/>
    <xf numFmtId="164" fontId="0" fillId="0" borderId="0" xfId="0" applyNumberFormat="1"/>
    <xf numFmtId="164" fontId="0" fillId="0" borderId="6" xfId="0" applyNumberFormat="1" applyBorder="1"/>
    <xf numFmtId="2" fontId="0" fillId="0" borderId="1" xfId="0" applyNumberFormat="1" applyBorder="1"/>
    <xf numFmtId="0" fontId="0" fillId="0" borderId="3" xfId="0" applyBorder="1"/>
    <xf numFmtId="0" fontId="1" fillId="2" borderId="3" xfId="0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0" fontId="0" fillId="3" borderId="8" xfId="0" applyFill="1" applyBorder="1"/>
    <xf numFmtId="2" fontId="0" fillId="3" borderId="9" xfId="0" applyNumberFormat="1" applyFill="1" applyBorder="1"/>
    <xf numFmtId="164" fontId="0" fillId="3" borderId="10" xfId="0" applyNumberFormat="1" applyFill="1" applyBorder="1"/>
    <xf numFmtId="164" fontId="0" fillId="3" borderId="11" xfId="0" applyNumberFormat="1" applyFill="1" applyBorder="1"/>
    <xf numFmtId="0" fontId="0" fillId="4" borderId="12" xfId="0" applyFill="1" applyBorder="1"/>
    <xf numFmtId="2" fontId="0" fillId="4" borderId="13" xfId="0" applyNumberFormat="1" applyFill="1" applyBorder="1"/>
    <xf numFmtId="164" fontId="0" fillId="4" borderId="14" xfId="0" applyNumberFormat="1" applyFill="1" applyBorder="1"/>
    <xf numFmtId="164" fontId="0" fillId="4" borderId="15" xfId="0" applyNumberFormat="1" applyFill="1" applyBorder="1"/>
    <xf numFmtId="0" fontId="0" fillId="5" borderId="5" xfId="0" applyFill="1" applyBorder="1" applyAlignment="1">
      <alignment horizontal="center"/>
    </xf>
    <xf numFmtId="0" fontId="2" fillId="5" borderId="4" xfId="0" applyFont="1" applyFill="1" applyBorder="1"/>
    <xf numFmtId="0" fontId="2" fillId="5" borderId="5" xfId="0" applyFont="1" applyFill="1" applyBorder="1"/>
    <xf numFmtId="0" fontId="2" fillId="5" borderId="4" xfId="0" applyFont="1" applyFill="1" applyBorder="1" applyAlignment="1">
      <alignment horizontal="left"/>
    </xf>
    <xf numFmtId="0" fontId="0" fillId="0" borderId="7" xfId="0" applyBorder="1"/>
    <xf numFmtId="0" fontId="0" fillId="0" borderId="16" xfId="0" applyBorder="1"/>
    <xf numFmtId="0" fontId="0" fillId="0" borderId="17" xfId="0" applyBorder="1"/>
    <xf numFmtId="0" fontId="0" fillId="0" borderId="0" xfId="0" applyAlignment="1">
      <alignment horizontal="center"/>
    </xf>
    <xf numFmtId="0" fontId="0" fillId="0" borderId="22" xfId="0" applyBorder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6" xfId="0" applyBorder="1" applyAlignment="1">
      <alignment horizontal="center"/>
    </xf>
    <xf numFmtId="2" fontId="0" fillId="0" borderId="0" xfId="0" applyNumberFormat="1" applyAlignment="1">
      <alignment horizontal="left"/>
    </xf>
    <xf numFmtId="2" fontId="4" fillId="0" borderId="22" xfId="0" applyNumberFormat="1" applyFont="1" applyBorder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0" fontId="0" fillId="6" borderId="6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165" fontId="0" fillId="6" borderId="0" xfId="0" applyNumberFormat="1" applyFill="1" applyAlignment="1">
      <alignment horizontal="center"/>
    </xf>
    <xf numFmtId="166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2" fontId="4" fillId="6" borderId="22" xfId="0" applyNumberFormat="1" applyFont="1" applyFill="1" applyBorder="1" applyAlignment="1">
      <alignment horizontal="center" vertical="center"/>
    </xf>
    <xf numFmtId="165" fontId="4" fillId="6" borderId="0" xfId="0" applyNumberFormat="1" applyFont="1" applyFill="1" applyAlignment="1">
      <alignment horizontal="center" vertical="center"/>
    </xf>
    <xf numFmtId="166" fontId="4" fillId="6" borderId="1" xfId="0" applyNumberFormat="1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165" fontId="0" fillId="6" borderId="2" xfId="0" applyNumberForma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166" fontId="0" fillId="6" borderId="3" xfId="0" applyNumberFormat="1" applyFill="1" applyBorder="1" applyAlignment="1">
      <alignment horizontal="center"/>
    </xf>
    <xf numFmtId="2" fontId="4" fillId="6" borderId="23" xfId="0" applyNumberFormat="1" applyFont="1" applyFill="1" applyBorder="1" applyAlignment="1">
      <alignment horizontal="center" vertical="center"/>
    </xf>
    <xf numFmtId="165" fontId="4" fillId="6" borderId="2" xfId="0" applyNumberFormat="1" applyFont="1" applyFill="1" applyBorder="1" applyAlignment="1">
      <alignment horizontal="center" vertical="center"/>
    </xf>
    <xf numFmtId="166" fontId="4" fillId="6" borderId="3" xfId="0" applyNumberFormat="1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5" fontId="2" fillId="0" borderId="24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166" fontId="2" fillId="0" borderId="5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166" fontId="0" fillId="6" borderId="0" xfId="0" applyNumberFormat="1" applyFill="1" applyAlignment="1">
      <alignment horizontal="center"/>
    </xf>
    <xf numFmtId="166" fontId="0" fillId="6" borderId="2" xfId="0" applyNumberFormat="1" applyFill="1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6" borderId="25" xfId="0" applyFill="1" applyBorder="1" applyAlignment="1">
      <alignment horizontal="center"/>
    </xf>
    <xf numFmtId="165" fontId="0" fillId="6" borderId="20" xfId="0" applyNumberFormat="1" applyFill="1" applyBorder="1" applyAlignment="1">
      <alignment horizontal="center"/>
    </xf>
    <xf numFmtId="166" fontId="0" fillId="6" borderId="20" xfId="0" applyNumberFormat="1" applyFill="1" applyBorder="1" applyAlignment="1">
      <alignment horizontal="center"/>
    </xf>
    <xf numFmtId="166" fontId="0" fillId="6" borderId="21" xfId="0" applyNumberFormat="1" applyFill="1" applyBorder="1" applyAlignment="1">
      <alignment horizontal="center"/>
    </xf>
    <xf numFmtId="166" fontId="0" fillId="0" borderId="0" xfId="0" applyNumberFormat="1"/>
    <xf numFmtId="0" fontId="0" fillId="0" borderId="5" xfId="0" applyBorder="1" applyAlignment="1">
      <alignment horizontal="center" vertical="center"/>
    </xf>
    <xf numFmtId="168" fontId="0" fillId="0" borderId="23" xfId="0" applyNumberFormat="1" applyBorder="1" applyAlignment="1">
      <alignment vertical="center"/>
    </xf>
    <xf numFmtId="165" fontId="0" fillId="0" borderId="2" xfId="0" applyNumberFormat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vertical="center"/>
    </xf>
    <xf numFmtId="165" fontId="0" fillId="0" borderId="23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7" fontId="0" fillId="0" borderId="23" xfId="0" applyNumberFormat="1" applyBorder="1" applyAlignment="1">
      <alignment horizontal="center" vertical="center"/>
    </xf>
    <xf numFmtId="167" fontId="0" fillId="0" borderId="3" xfId="0" applyNumberForma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168" fontId="0" fillId="7" borderId="22" xfId="0" applyNumberFormat="1" applyFill="1" applyBorder="1" applyAlignment="1">
      <alignment vertical="center"/>
    </xf>
    <xf numFmtId="165" fontId="0" fillId="7" borderId="22" xfId="0" applyNumberFormat="1" applyFill="1" applyBorder="1" applyAlignment="1">
      <alignment horizontal="center" vertical="center"/>
    </xf>
    <xf numFmtId="165" fontId="0" fillId="7" borderId="0" xfId="0" applyNumberFormat="1" applyFill="1" applyAlignment="1">
      <alignment horizontal="center" vertical="center"/>
    </xf>
    <xf numFmtId="165" fontId="0" fillId="7" borderId="1" xfId="0" applyNumberFormat="1" applyFill="1" applyBorder="1" applyAlignment="1">
      <alignment horizontal="center" vertical="center"/>
    </xf>
    <xf numFmtId="167" fontId="0" fillId="7" borderId="22" xfId="0" applyNumberFormat="1" applyFill="1" applyBorder="1" applyAlignment="1">
      <alignment horizontal="center" vertical="center"/>
    </xf>
    <xf numFmtId="167" fontId="0" fillId="7" borderId="0" xfId="0" applyNumberFormat="1" applyFill="1" applyAlignment="1">
      <alignment horizontal="center" vertical="center"/>
    </xf>
    <xf numFmtId="167" fontId="0" fillId="7" borderId="1" xfId="0" applyNumberFormat="1" applyFill="1" applyBorder="1" applyAlignment="1">
      <alignment horizontal="center" vertical="center"/>
    </xf>
    <xf numFmtId="49" fontId="0" fillId="0" borderId="0" xfId="0" applyNumberFormat="1"/>
    <xf numFmtId="0" fontId="0" fillId="7" borderId="1" xfId="0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6" fontId="0" fillId="0" borderId="0" xfId="0" applyNumberFormat="1" applyAlignment="1">
      <alignment vertical="center"/>
    </xf>
    <xf numFmtId="0" fontId="0" fillId="6" borderId="25" xfId="0" applyFill="1" applyBorder="1" applyAlignment="1">
      <alignment horizontal="center" vertical="center"/>
    </xf>
    <xf numFmtId="165" fontId="0" fillId="6" borderId="19" xfId="0" applyNumberFormat="1" applyFill="1" applyBorder="1" applyAlignment="1">
      <alignment horizontal="center" vertical="center"/>
    </xf>
    <xf numFmtId="166" fontId="0" fillId="6" borderId="21" xfId="0" applyNumberFormat="1" applyFill="1" applyBorder="1" applyAlignment="1">
      <alignment horizontal="center" vertical="center"/>
    </xf>
    <xf numFmtId="165" fontId="0" fillId="6" borderId="20" xfId="0" applyNumberForma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165" fontId="0" fillId="6" borderId="0" xfId="0" applyNumberFormat="1" applyFill="1" applyAlignment="1">
      <alignment horizontal="center" vertical="center"/>
    </xf>
    <xf numFmtId="166" fontId="0" fillId="6" borderId="1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5" fontId="0" fillId="0" borderId="22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0" fillId="6" borderId="22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5" xfId="0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6" borderId="32" xfId="0" applyFill="1" applyBorder="1" applyAlignment="1">
      <alignment vertical="center"/>
    </xf>
    <xf numFmtId="0" fontId="0" fillId="6" borderId="35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6" borderId="2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2" fillId="8" borderId="39" xfId="0" applyFont="1" applyFill="1" applyBorder="1" applyAlignment="1">
      <alignment horizontal="center" vertical="center"/>
    </xf>
    <xf numFmtId="0" fontId="2" fillId="8" borderId="33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0" xfId="0" applyFont="1" applyFill="1" applyBorder="1" applyAlignment="1">
      <alignment horizontal="center" vertical="center"/>
    </xf>
    <xf numFmtId="166" fontId="0" fillId="6" borderId="32" xfId="0" applyNumberFormat="1" applyFill="1" applyBorder="1" applyAlignment="1">
      <alignment horizontal="center" vertical="center"/>
    </xf>
    <xf numFmtId="166" fontId="0" fillId="6" borderId="35" xfId="0" applyNumberFormat="1" applyFill="1" applyBorder="1" applyAlignment="1">
      <alignment horizontal="center" vertical="center"/>
    </xf>
    <xf numFmtId="166" fontId="0" fillId="0" borderId="32" xfId="0" applyNumberFormat="1" applyBorder="1" applyAlignment="1">
      <alignment horizontal="center" vertical="center"/>
    </xf>
    <xf numFmtId="166" fontId="0" fillId="0" borderId="35" xfId="0" applyNumberFormat="1" applyBorder="1" applyAlignment="1">
      <alignment horizontal="center" vertical="center"/>
    </xf>
    <xf numFmtId="166" fontId="0" fillId="0" borderId="33" xfId="0" applyNumberFormat="1" applyBorder="1" applyAlignment="1">
      <alignment horizontal="center" vertical="center"/>
    </xf>
    <xf numFmtId="166" fontId="0" fillId="0" borderId="36" xfId="0" applyNumberFormat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165" fontId="0" fillId="6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2" fontId="0" fillId="6" borderId="35" xfId="0" applyNumberFormat="1" applyFill="1" applyBorder="1" applyAlignment="1">
      <alignment horizontal="center" vertical="center"/>
    </xf>
    <xf numFmtId="165" fontId="0" fillId="6" borderId="32" xfId="0" applyNumberFormat="1" applyFill="1" applyBorder="1" applyAlignment="1">
      <alignment horizontal="center" vertical="center"/>
    </xf>
    <xf numFmtId="165" fontId="0" fillId="0" borderId="32" xfId="0" applyNumberFormat="1" applyBorder="1" applyAlignment="1">
      <alignment horizontal="center" vertical="center"/>
    </xf>
    <xf numFmtId="165" fontId="0" fillId="0" borderId="33" xfId="0" applyNumberFormat="1" applyBorder="1" applyAlignment="1">
      <alignment horizontal="center" vertical="center"/>
    </xf>
    <xf numFmtId="166" fontId="0" fillId="9" borderId="35" xfId="0" applyNumberFormat="1" applyFill="1" applyBorder="1" applyAlignment="1">
      <alignment horizontal="center" vertical="center"/>
    </xf>
    <xf numFmtId="166" fontId="0" fillId="9" borderId="36" xfId="0" applyNumberFormat="1" applyFill="1" applyBorder="1" applyAlignment="1">
      <alignment horizontal="center" vertical="center"/>
    </xf>
    <xf numFmtId="166" fontId="0" fillId="6" borderId="31" xfId="0" applyNumberFormat="1" applyFill="1" applyBorder="1" applyAlignment="1">
      <alignment horizontal="center" vertical="center"/>
    </xf>
    <xf numFmtId="166" fontId="0" fillId="9" borderId="34" xfId="0" applyNumberFormat="1" applyFill="1" applyBorder="1" applyAlignment="1">
      <alignment horizontal="center" vertical="center"/>
    </xf>
    <xf numFmtId="166" fontId="0" fillId="6" borderId="34" xfId="0" applyNumberFormat="1" applyFill="1" applyBorder="1" applyAlignment="1">
      <alignment horizontal="center" vertical="center"/>
    </xf>
    <xf numFmtId="165" fontId="0" fillId="6" borderId="21" xfId="0" applyNumberFormat="1" applyFill="1" applyBorder="1" applyAlignment="1">
      <alignment horizontal="center" vertical="center"/>
    </xf>
    <xf numFmtId="2" fontId="0" fillId="6" borderId="21" xfId="0" applyNumberFormat="1" applyFill="1" applyBorder="1" applyAlignment="1">
      <alignment horizontal="center" vertical="center"/>
    </xf>
    <xf numFmtId="165" fontId="0" fillId="6" borderId="31" xfId="0" applyNumberFormat="1" applyFill="1" applyBorder="1" applyAlignment="1">
      <alignment horizontal="center" vertical="center"/>
    </xf>
    <xf numFmtId="166" fontId="0" fillId="0" borderId="41" xfId="0" applyNumberFormat="1" applyBorder="1" applyAlignment="1">
      <alignment horizontal="center" vertical="center"/>
    </xf>
    <xf numFmtId="166" fontId="0" fillId="9" borderId="37" xfId="0" applyNumberFormat="1" applyFill="1" applyBorder="1" applyAlignment="1">
      <alignment horizontal="center" vertical="center"/>
    </xf>
    <xf numFmtId="166" fontId="0" fillId="0" borderId="37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165" fontId="0" fillId="0" borderId="41" xfId="0" applyNumberFormat="1" applyBorder="1" applyAlignment="1">
      <alignment horizontal="center" vertical="center"/>
    </xf>
    <xf numFmtId="166" fontId="0" fillId="6" borderId="42" xfId="0" applyNumberFormat="1" applyFill="1" applyBorder="1" applyAlignment="1">
      <alignment horizontal="center" vertical="center"/>
    </xf>
    <xf numFmtId="166" fontId="0" fillId="9" borderId="38" xfId="0" applyNumberFormat="1" applyFill="1" applyBorder="1" applyAlignment="1">
      <alignment horizontal="center" vertical="center"/>
    </xf>
    <xf numFmtId="166" fontId="0" fillId="6" borderId="38" xfId="0" applyNumberFormat="1" applyFill="1" applyBorder="1" applyAlignment="1">
      <alignment horizontal="center" vertical="center"/>
    </xf>
    <xf numFmtId="165" fontId="0" fillId="6" borderId="9" xfId="0" applyNumberFormat="1" applyFill="1" applyBorder="1" applyAlignment="1">
      <alignment horizontal="center" vertical="center"/>
    </xf>
    <xf numFmtId="2" fontId="0" fillId="6" borderId="9" xfId="0" applyNumberFormat="1" applyFill="1" applyBorder="1" applyAlignment="1">
      <alignment horizontal="center" vertical="center"/>
    </xf>
    <xf numFmtId="165" fontId="0" fillId="6" borderId="42" xfId="0" applyNumberFormat="1" applyFill="1" applyBorder="1" applyAlignment="1">
      <alignment horizontal="center" vertical="center"/>
    </xf>
    <xf numFmtId="0" fontId="0" fillId="0" borderId="41" xfId="0" applyBorder="1" applyAlignment="1">
      <alignment vertical="center"/>
    </xf>
    <xf numFmtId="0" fontId="0" fillId="0" borderId="37" xfId="0" applyBorder="1" applyAlignment="1">
      <alignment vertical="center"/>
    </xf>
    <xf numFmtId="0" fontId="0" fillId="6" borderId="31" xfId="0" applyFill="1" applyBorder="1" applyAlignment="1">
      <alignment vertical="center"/>
    </xf>
    <xf numFmtId="0" fontId="0" fillId="6" borderId="34" xfId="0" applyFill="1" applyBorder="1" applyAlignment="1">
      <alignment vertical="center"/>
    </xf>
    <xf numFmtId="0" fontId="0" fillId="6" borderId="21" xfId="0" applyFill="1" applyBorder="1" applyAlignment="1">
      <alignment vertical="center"/>
    </xf>
    <xf numFmtId="0" fontId="5" fillId="0" borderId="0" xfId="0" applyFont="1"/>
    <xf numFmtId="0" fontId="0" fillId="0" borderId="18" xfId="0" applyBorder="1" applyAlignment="1">
      <alignment horizontal="center" vertical="center"/>
    </xf>
    <xf numFmtId="165" fontId="0" fillId="0" borderId="25" xfId="0" applyNumberFormat="1" applyBorder="1" applyAlignment="1">
      <alignment vertical="center"/>
    </xf>
    <xf numFmtId="165" fontId="0" fillId="0" borderId="6" xfId="0" applyNumberFormat="1" applyBorder="1" applyAlignment="1">
      <alignment vertical="center"/>
    </xf>
    <xf numFmtId="165" fontId="0" fillId="0" borderId="14" xfId="0" applyNumberFormat="1" applyBorder="1" applyAlignment="1">
      <alignment vertical="center"/>
    </xf>
    <xf numFmtId="165" fontId="0" fillId="0" borderId="10" xfId="0" applyNumberFormat="1" applyBorder="1" applyAlignment="1">
      <alignment vertical="center"/>
    </xf>
    <xf numFmtId="165" fontId="0" fillId="0" borderId="7" xfId="0" applyNumberFormat="1" applyBorder="1" applyAlignment="1">
      <alignment vertical="center"/>
    </xf>
    <xf numFmtId="0" fontId="5" fillId="0" borderId="20" xfId="0" applyFont="1" applyBorder="1"/>
    <xf numFmtId="0" fontId="0" fillId="0" borderId="4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24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7" xfId="0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24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5" fillId="6" borderId="4" xfId="0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right" vertical="center"/>
    </xf>
    <xf numFmtId="0" fontId="5" fillId="0" borderId="20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2" fillId="8" borderId="29" xfId="0" applyFont="1" applyFill="1" applyBorder="1" applyAlignment="1">
      <alignment horizontal="center" vertical="center"/>
    </xf>
    <xf numFmtId="0" fontId="2" fillId="8" borderId="30" xfId="0" applyFont="1" applyFill="1" applyBorder="1" applyAlignment="1">
      <alignment horizontal="center" vertical="center"/>
    </xf>
    <xf numFmtId="0" fontId="2" fillId="8" borderId="26" xfId="0" applyFont="1" applyFill="1" applyBorder="1" applyAlignment="1">
      <alignment horizontal="center" vertical="center"/>
    </xf>
    <xf numFmtId="0" fontId="2" fillId="8" borderId="27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2" fillId="8" borderId="2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31" xfId="0" applyFont="1" applyFill="1" applyBorder="1" applyAlignment="1">
      <alignment horizontal="center" vertical="center"/>
    </xf>
    <xf numFmtId="0" fontId="2" fillId="8" borderId="32" xfId="0" applyFont="1" applyFill="1" applyBorder="1" applyAlignment="1">
      <alignment horizontal="center" vertical="center"/>
    </xf>
    <xf numFmtId="0" fontId="2" fillId="8" borderId="33" xfId="0" applyFont="1" applyFill="1" applyBorder="1" applyAlignment="1">
      <alignment horizontal="center" vertical="center"/>
    </xf>
    <xf numFmtId="0" fontId="2" fillId="8" borderId="34" xfId="0" applyFont="1" applyFill="1" applyBorder="1" applyAlignment="1">
      <alignment horizontal="center" vertical="center"/>
    </xf>
    <xf numFmtId="0" fontId="2" fillId="8" borderId="35" xfId="0" applyFont="1" applyFill="1" applyBorder="1" applyAlignment="1">
      <alignment horizontal="center" vertical="center"/>
    </xf>
    <xf numFmtId="0" fontId="2" fillId="8" borderId="36" xfId="0" applyFont="1" applyFill="1" applyBorder="1" applyAlignment="1">
      <alignment horizontal="center" vertical="center"/>
    </xf>
    <xf numFmtId="0" fontId="2" fillId="8" borderId="28" xfId="0" applyFont="1" applyFill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/>
    <xf numFmtId="0" fontId="0" fillId="0" borderId="25" xfId="0" applyBorder="1"/>
  </cellXfs>
  <cellStyles count="1">
    <cellStyle name="Normal" xfId="0" builtinId="0"/>
  </cellStyles>
  <dxfs count="6">
    <dxf>
      <numFmt numFmtId="164" formatCode="0.0000"/>
    </dxf>
    <dxf>
      <numFmt numFmtId="164" formatCode="0.000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2" formatCode="0.00"/>
      <border diagonalUp="0" diagonalDown="0">
        <left/>
        <right style="medium">
          <color indexed="64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strike val="0"/>
        <outline val="0"/>
        <shadow val="0"/>
        <u val="no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306457</xdr:colOff>
      <xdr:row>16</xdr:row>
      <xdr:rowOff>152400</xdr:rowOff>
    </xdr:from>
    <xdr:to>
      <xdr:col>34</xdr:col>
      <xdr:colOff>226944</xdr:colOff>
      <xdr:row>36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02C1B1E-9B51-E600-8535-127A5223012C}"/>
            </a:ext>
          </a:extLst>
        </xdr:cNvPr>
        <xdr:cNvSpPr txBox="1"/>
      </xdr:nvSpPr>
      <xdr:spPr>
        <a:xfrm>
          <a:off x="15529892" y="3341204"/>
          <a:ext cx="5436704" cy="3800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u="sng"/>
            <a:t>[codes for extracting n-paraffin properties]</a:t>
          </a:r>
        </a:p>
        <a:p>
          <a:endParaRPr lang="en-US" sz="1100"/>
        </a:p>
        <a:p>
          <a:r>
            <a:rPr lang="en-US" sz="1100"/>
            <a:t>from thermo import ChemicalConstantsPackage</a:t>
          </a:r>
        </a:p>
        <a:p>
          <a:r>
            <a:rPr lang="en-US" sz="1100"/>
            <a:t>import numpy as np</a:t>
          </a:r>
        </a:p>
        <a:p>
          <a:r>
            <a:rPr lang="en-US" sz="1100"/>
            <a:t>import pint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ureg = pint.UnitRegistry()</a:t>
          </a:r>
        </a:p>
        <a:p>
          <a:endParaRPr lang="en-US" sz="1100"/>
        </a:p>
        <a:p>
          <a:r>
            <a:rPr lang="en-US" sz="1100"/>
            <a:t>density_water = 999.0170125317171, # (kg/m^3) @60F-1atmaccording to IAPWS-95 standard, chemicals.iapws95_rho(288.706, 101325)</a:t>
          </a:r>
        </a:p>
        <a:p>
          <a:r>
            <a:rPr lang="en-US" sz="1100"/>
            <a:t>n_paraffins = ['n-C6', 'n-C7', 'n-C8', 'n-C9', 'n-C10',</a:t>
          </a:r>
        </a:p>
        <a:p>
          <a:r>
            <a:rPr lang="en-US" sz="1100"/>
            <a:t> 'n-C11', 'n-C12', 'n-C13', 'n-C14', 'n-C15', 'n-C16', 'n-C17', 'n-C18', 'n-C19', 'n-C20',</a:t>
          </a:r>
        </a:p>
        <a:p>
          <a:r>
            <a:rPr lang="en-US" sz="1100"/>
            <a:t> 'n-C21', 'n-C22', 'n-C23', 'n-C24', 'n-C25', 'n-C26', 'n-C27', 'n-C28', 'n-C29', 'n-C30',</a:t>
          </a:r>
        </a:p>
        <a:p>
          <a:r>
            <a:rPr lang="en-US" sz="1100"/>
            <a:t> 'n-C31', 'n-C32', 'n-C33', 'n-C34', 'n-C35', 'n-C36', 'n-C37', 'n-C38', 'n-C39', 'n-C40',</a:t>
          </a:r>
        </a:p>
        <a:p>
          <a:r>
            <a:rPr lang="en-US" sz="1100"/>
            <a:t> 'n-C41', 'n-C42', 'n-C43', 'n-C44', 'n-C45', 'n-C46', 'n-C47', 'n-C48', 'n-C49', 'n-C50']</a:t>
          </a:r>
        </a:p>
        <a:p>
          <a:endParaRPr lang="en-US" sz="1100"/>
        </a:p>
        <a:p>
          <a:r>
            <a:rPr lang="en-US" sz="1100"/>
            <a:t>constants = ChemicalConstantsPackage.constants_from_IDs(n_paraffins)</a:t>
          </a:r>
        </a:p>
        <a:p>
          <a:r>
            <a:rPr lang="en-US" sz="1100"/>
            <a:t>MWs = np.array(constants.MWs)</a:t>
          </a:r>
        </a:p>
        <a:p>
          <a:r>
            <a:rPr lang="en-US" sz="1100"/>
            <a:t>sgs = np.array(constants.rhol_60Fs_mass) / density_water</a:t>
          </a:r>
        </a:p>
        <a:p>
          <a:r>
            <a:rPr lang="en-US" sz="1100"/>
            <a:t>Tbs = np.array([ureg('%.15f kelvin' % Tb).to('rankine')._magnitude for Tb in Tbs])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755430</xdr:colOff>
      <xdr:row>22</xdr:row>
      <xdr:rowOff>26276</xdr:rowOff>
    </xdr:from>
    <xdr:to>
      <xdr:col>5</xdr:col>
      <xdr:colOff>387567</xdr:colOff>
      <xdr:row>24</xdr:row>
      <xdr:rowOff>78828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1A95D8-71A6-E1E0-42D3-E404AB0B7E1C}"/>
            </a:ext>
          </a:extLst>
        </xdr:cNvPr>
        <xdr:cNvSpPr txBox="1"/>
      </xdr:nvSpPr>
      <xdr:spPr>
        <a:xfrm>
          <a:off x="1845878" y="4243552"/>
          <a:ext cx="2200603" cy="4335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solidFill>
                <a:schemeClr val="dk1">
                  <a:alpha val="17000"/>
                </a:schemeClr>
              </a:solidFill>
            </a:rPr>
            <a:t>aegis4048.github.io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83C289-BCA7-4198-B5BD-34AFB33ECAC1}" name="Table2" displayName="Table2" ref="G2:I13" totalsRowShown="0" headerRowDxfId="5" headerRowBorderDxfId="4" tableBorderDxfId="3">
  <tableColumns count="3">
    <tableColumn id="1" xr3:uid="{056D14BE-D359-4C4E-8BCD-00D717644A6C}" name="Aromatic Fraction [Xa]" dataDxfId="2"/>
    <tableColumn id="2" xr3:uid="{14853E63-205F-45A1-BA72-D0F18990EA67}" name="m (slope)" dataDxfId="1">
      <calculatedColumnFormula>$C$3*(1-G3)+$C$7*G3</calculatedColumnFormula>
    </tableColumn>
    <tableColumn id="3" xr3:uid="{48B77528-1048-450A-B780-7AE60B12560D}" name="b (intercept)" dataDxfId="0">
      <calculatedColumnFormula>$C$4*(1-G3)+$C$8*G3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3"/>
  <sheetViews>
    <sheetView showGridLines="0" zoomScale="145" zoomScaleNormal="145" workbookViewId="0">
      <selection activeCell="F2" sqref="F2"/>
    </sheetView>
  </sheetViews>
  <sheetFormatPr defaultRowHeight="15" x14ac:dyDescent="0.25"/>
  <cols>
    <col min="2" max="2" width="21.5703125" bestFit="1" customWidth="1"/>
    <col min="4" max="4" width="1.28515625" customWidth="1"/>
    <col min="5" max="5" width="9.140625" hidden="1" customWidth="1"/>
    <col min="6" max="6" width="28.140625" customWidth="1"/>
    <col min="7" max="7" width="22.42578125" customWidth="1"/>
    <col min="8" max="8" width="16.28515625" style="1" customWidth="1"/>
    <col min="9" max="9" width="12.140625" style="1" bestFit="1" customWidth="1"/>
  </cols>
  <sheetData>
    <row r="1" spans="2:9" ht="132.75" customHeight="1" thickBot="1" x14ac:dyDescent="0.3"/>
    <row r="2" spans="2:9" ht="18.75" thickBot="1" x14ac:dyDescent="0.4">
      <c r="B2" s="19" t="s">
        <v>2</v>
      </c>
      <c r="C2" s="16"/>
      <c r="G2" s="5" t="s">
        <v>4</v>
      </c>
      <c r="H2" s="6" t="s">
        <v>7</v>
      </c>
      <c r="I2" s="7" t="s">
        <v>8</v>
      </c>
    </row>
    <row r="3" spans="2:9" ht="15.75" thickBot="1" x14ac:dyDescent="0.3">
      <c r="B3" s="21" t="s">
        <v>7</v>
      </c>
      <c r="C3" s="22">
        <v>1.8800000000000001E-2</v>
      </c>
      <c r="G3" s="3">
        <v>0</v>
      </c>
      <c r="H3" s="2">
        <f>$C$3*(1-G3)+$C$7*G3</f>
        <v>1.8800000000000001E-2</v>
      </c>
      <c r="I3" s="1">
        <f>$C$4*(1-G3)+$C$8*G3</f>
        <v>-2.758</v>
      </c>
    </row>
    <row r="4" spans="2:9" ht="16.5" thickTop="1" thickBot="1" x14ac:dyDescent="0.3">
      <c r="B4" s="20" t="s">
        <v>1</v>
      </c>
      <c r="C4" s="4">
        <v>-2.758</v>
      </c>
      <c r="F4" s="8" t="s">
        <v>5</v>
      </c>
      <c r="G4" s="9">
        <v>0.1</v>
      </c>
      <c r="H4" s="10">
        <f t="shared" ref="H4:H13" si="0">$C$3*(1-G4)+$C$7*G4</f>
        <v>1.8780000000000002E-2</v>
      </c>
      <c r="I4" s="11">
        <f t="shared" ref="I4:I12" si="1">$C$4*(1-G4)+$C$8*G4</f>
        <v>-1.4496</v>
      </c>
    </row>
    <row r="5" spans="2:9" ht="15.75" thickBot="1" x14ac:dyDescent="0.3">
      <c r="F5" s="12" t="s">
        <v>6</v>
      </c>
      <c r="G5" s="13">
        <v>0.2</v>
      </c>
      <c r="H5" s="14">
        <f t="shared" si="0"/>
        <v>1.8760000000000002E-2</v>
      </c>
      <c r="I5" s="15">
        <f t="shared" si="1"/>
        <v>-0.14119999999999955</v>
      </c>
    </row>
    <row r="6" spans="2:9" ht="15.75" thickBot="1" x14ac:dyDescent="0.3">
      <c r="B6" s="17" t="s">
        <v>3</v>
      </c>
      <c r="C6" s="18"/>
      <c r="G6" s="3">
        <v>0.3</v>
      </c>
      <c r="H6" s="2">
        <f t="shared" si="0"/>
        <v>1.874E-2</v>
      </c>
      <c r="I6" s="1">
        <f t="shared" si="1"/>
        <v>1.1672</v>
      </c>
    </row>
    <row r="7" spans="2:9" ht="15.75" thickBot="1" x14ac:dyDescent="0.3">
      <c r="B7" s="21" t="s">
        <v>0</v>
      </c>
      <c r="C7" s="22">
        <v>1.8599999999999998E-2</v>
      </c>
      <c r="G7" s="3">
        <v>0.4</v>
      </c>
      <c r="H7" s="2">
        <f t="shared" si="0"/>
        <v>1.8720000000000001E-2</v>
      </c>
      <c r="I7" s="1">
        <f t="shared" si="1"/>
        <v>2.4756000000000009</v>
      </c>
    </row>
    <row r="8" spans="2:9" ht="16.5" thickTop="1" thickBot="1" x14ac:dyDescent="0.3">
      <c r="B8" s="20" t="s">
        <v>1</v>
      </c>
      <c r="C8" s="4">
        <v>10.326000000000001</v>
      </c>
      <c r="G8" s="3">
        <v>0.5</v>
      </c>
      <c r="H8" s="2">
        <f t="shared" si="0"/>
        <v>1.8700000000000001E-2</v>
      </c>
      <c r="I8" s="1">
        <f t="shared" si="1"/>
        <v>3.7840000000000003</v>
      </c>
    </row>
    <row r="9" spans="2:9" x14ac:dyDescent="0.25">
      <c r="G9" s="3">
        <v>0.6</v>
      </c>
      <c r="H9" s="2">
        <f t="shared" si="0"/>
        <v>1.8679999999999999E-2</v>
      </c>
      <c r="I9" s="1">
        <f t="shared" si="1"/>
        <v>5.0923999999999996</v>
      </c>
    </row>
    <row r="10" spans="2:9" x14ac:dyDescent="0.25">
      <c r="G10" s="3">
        <v>0.7</v>
      </c>
      <c r="H10" s="2">
        <f t="shared" si="0"/>
        <v>1.866E-2</v>
      </c>
      <c r="I10" s="1">
        <f t="shared" si="1"/>
        <v>6.4008000000000003</v>
      </c>
    </row>
    <row r="11" spans="2:9" x14ac:dyDescent="0.25">
      <c r="G11" s="3">
        <v>0.8</v>
      </c>
      <c r="H11" s="2">
        <f t="shared" si="0"/>
        <v>1.8639999999999997E-2</v>
      </c>
      <c r="I11" s="1">
        <f t="shared" si="1"/>
        <v>7.7092000000000018</v>
      </c>
    </row>
    <row r="12" spans="2:9" x14ac:dyDescent="0.25">
      <c r="G12" s="3">
        <v>0.9</v>
      </c>
      <c r="H12" s="2">
        <f t="shared" si="0"/>
        <v>1.8619999999999998E-2</v>
      </c>
      <c r="I12" s="1">
        <f t="shared" si="1"/>
        <v>9.0175999999999998</v>
      </c>
    </row>
    <row r="13" spans="2:9" x14ac:dyDescent="0.25">
      <c r="G13" s="3">
        <v>1</v>
      </c>
      <c r="H13" s="2">
        <f t="shared" si="0"/>
        <v>1.8599999999999998E-2</v>
      </c>
      <c r="I13" s="1">
        <f>$C$4*(1-G13)+$C$8*G13</f>
        <v>10.326000000000001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34908-9D8C-419F-A6C5-6CEE9C9F6DFC}">
  <dimension ref="A1"/>
  <sheetViews>
    <sheetView workbookViewId="0">
      <selection activeCell="R16" sqref="R1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38572-6EE6-4869-9ED2-03E08A7DFBD6}">
  <dimension ref="B1:X49"/>
  <sheetViews>
    <sheetView showGridLines="0" zoomScaleNormal="100" workbookViewId="0">
      <selection activeCell="X36" sqref="B36:X36"/>
    </sheetView>
  </sheetViews>
  <sheetFormatPr defaultRowHeight="15" x14ac:dyDescent="0.25"/>
  <cols>
    <col min="1" max="2" width="9.140625" style="23"/>
    <col min="3" max="3" width="9.42578125" style="23" customWidth="1"/>
    <col min="4" max="4" width="7.7109375" style="25" customWidth="1"/>
    <col min="5" max="5" width="9" style="23" customWidth="1"/>
    <col min="6" max="6" width="9.140625" style="23"/>
    <col min="7" max="7" width="9.140625" style="25"/>
    <col min="8" max="9" width="9.140625" style="23"/>
    <col min="10" max="10" width="9.140625" style="25"/>
    <col min="11" max="11" width="9.140625" style="28"/>
    <col min="12" max="12" width="9.140625" style="29"/>
    <col min="13" max="13" width="9.140625" style="25"/>
    <col min="14" max="14" width="9.140625" style="28"/>
    <col min="15" max="17" width="9.140625" style="23"/>
    <col min="18" max="18" width="9.140625" style="25"/>
    <col min="19" max="23" width="9.140625" style="23"/>
    <col min="24" max="24" width="10.5703125" style="89" bestFit="1" customWidth="1"/>
    <col min="25" max="16384" width="9.140625" style="23"/>
  </cols>
  <sheetData>
    <row r="1" spans="2:24" x14ac:dyDescent="0.25">
      <c r="L1" s="31" t="s">
        <v>21</v>
      </c>
    </row>
    <row r="2" spans="2:24" ht="15.75" thickBot="1" x14ac:dyDescent="0.3"/>
    <row r="3" spans="2:24" ht="21" customHeight="1" thickBot="1" x14ac:dyDescent="0.3">
      <c r="B3" s="53"/>
      <c r="C3" s="176" t="s">
        <v>10</v>
      </c>
      <c r="D3" s="177"/>
      <c r="E3" s="178"/>
      <c r="F3" s="176" t="s">
        <v>11</v>
      </c>
      <c r="G3" s="177"/>
      <c r="H3" s="178"/>
      <c r="I3" s="179" t="s">
        <v>12</v>
      </c>
      <c r="J3" s="179"/>
      <c r="K3" s="180"/>
      <c r="L3" s="176" t="s">
        <v>18</v>
      </c>
      <c r="M3" s="177"/>
      <c r="N3" s="178"/>
      <c r="Q3" s="23" t="s">
        <v>19</v>
      </c>
      <c r="V3" s="23" t="s">
        <v>20</v>
      </c>
    </row>
    <row r="4" spans="2:24" ht="19.5" customHeight="1" thickBot="1" x14ac:dyDescent="0.3">
      <c r="B4" s="54" t="s">
        <v>9</v>
      </c>
      <c r="C4" s="55" t="s">
        <v>13</v>
      </c>
      <c r="D4" s="56" t="s">
        <v>14</v>
      </c>
      <c r="E4" s="57" t="s">
        <v>15</v>
      </c>
      <c r="F4" s="55" t="s">
        <v>13</v>
      </c>
      <c r="G4" s="56" t="s">
        <v>14</v>
      </c>
      <c r="H4" s="57" t="s">
        <v>15</v>
      </c>
      <c r="I4" s="58" t="s">
        <v>13</v>
      </c>
      <c r="J4" s="56" t="s">
        <v>14</v>
      </c>
      <c r="K4" s="59" t="s">
        <v>15</v>
      </c>
      <c r="L4" s="60" t="s">
        <v>13</v>
      </c>
      <c r="M4" s="56" t="s">
        <v>14</v>
      </c>
      <c r="N4" s="59" t="s">
        <v>15</v>
      </c>
      <c r="P4" s="23" t="s">
        <v>9</v>
      </c>
      <c r="Q4" s="23" t="s">
        <v>13</v>
      </c>
      <c r="R4" s="25" t="s">
        <v>14</v>
      </c>
      <c r="S4" s="23" t="s">
        <v>16</v>
      </c>
      <c r="U4" s="23" t="s">
        <v>9</v>
      </c>
      <c r="V4" s="23" t="s">
        <v>13</v>
      </c>
      <c r="W4" s="25" t="s">
        <v>14</v>
      </c>
      <c r="X4" s="89" t="s">
        <v>17</v>
      </c>
    </row>
    <row r="5" spans="2:24" x14ac:dyDescent="0.25">
      <c r="B5" s="35">
        <v>6</v>
      </c>
      <c r="C5" s="36">
        <v>84</v>
      </c>
      <c r="D5" s="37">
        <v>0.68500000000000005</v>
      </c>
      <c r="E5" s="38">
        <f t="shared" ref="E5:E44" si="0">X5+459.67</f>
        <v>606.67000000000007</v>
      </c>
      <c r="F5" s="36">
        <v>84</v>
      </c>
      <c r="G5" s="37">
        <v>0.69</v>
      </c>
      <c r="H5" s="39">
        <v>607</v>
      </c>
      <c r="I5" s="40">
        <v>82</v>
      </c>
      <c r="J5" s="37">
        <v>0.69</v>
      </c>
      <c r="K5" s="38">
        <f t="shared" ref="K5:K49" si="1">S5*9/5</f>
        <v>606.6</v>
      </c>
      <c r="L5" s="41">
        <v>86.175359999999998</v>
      </c>
      <c r="M5" s="42">
        <v>0.664035770102398</v>
      </c>
      <c r="N5" s="43">
        <v>615.35810994119902</v>
      </c>
      <c r="P5" s="23">
        <v>6</v>
      </c>
      <c r="Q5" s="23">
        <v>82</v>
      </c>
      <c r="R5" s="25">
        <v>0.69</v>
      </c>
      <c r="S5" s="23">
        <v>337</v>
      </c>
      <c r="U5" s="23">
        <v>6</v>
      </c>
      <c r="V5" s="23">
        <v>84</v>
      </c>
      <c r="W5" s="25">
        <v>0.68500000000000005</v>
      </c>
      <c r="X5" s="89">
        <v>147</v>
      </c>
    </row>
    <row r="6" spans="2:24" x14ac:dyDescent="0.25">
      <c r="B6" s="30">
        <v>7</v>
      </c>
      <c r="C6" s="24">
        <v>96</v>
      </c>
      <c r="D6" s="25">
        <v>0.72199999999999998</v>
      </c>
      <c r="E6" s="26">
        <f t="shared" si="0"/>
        <v>657.17000000000007</v>
      </c>
      <c r="F6" s="24">
        <v>96</v>
      </c>
      <c r="G6" s="25">
        <v>0.72699999999999998</v>
      </c>
      <c r="H6" s="27">
        <v>658</v>
      </c>
      <c r="I6" s="23">
        <v>95</v>
      </c>
      <c r="J6" s="25">
        <v>0.72699999999999998</v>
      </c>
      <c r="K6" s="26">
        <f t="shared" si="1"/>
        <v>657</v>
      </c>
      <c r="L6" s="32">
        <v>100.20193999999999</v>
      </c>
      <c r="M6" s="33">
        <v>0.68827237851277201</v>
      </c>
      <c r="N6" s="34">
        <v>668.7906488694</v>
      </c>
      <c r="P6" s="23">
        <v>7</v>
      </c>
      <c r="Q6" s="23">
        <v>95</v>
      </c>
      <c r="R6" s="25">
        <v>0.72699999999999998</v>
      </c>
      <c r="S6" s="23">
        <v>365</v>
      </c>
      <c r="U6" s="23">
        <v>7</v>
      </c>
      <c r="V6" s="23">
        <v>96</v>
      </c>
      <c r="W6" s="25">
        <v>0.72199999999999998</v>
      </c>
      <c r="X6" s="89">
        <v>197.5</v>
      </c>
    </row>
    <row r="7" spans="2:24" x14ac:dyDescent="0.25">
      <c r="B7" s="35">
        <v>8</v>
      </c>
      <c r="C7" s="36">
        <v>107</v>
      </c>
      <c r="D7" s="37">
        <v>0.745</v>
      </c>
      <c r="E7" s="38">
        <f t="shared" si="0"/>
        <v>701.67000000000007</v>
      </c>
      <c r="F7" s="36">
        <v>107</v>
      </c>
      <c r="G7" s="37">
        <v>0.749</v>
      </c>
      <c r="H7" s="39">
        <v>702</v>
      </c>
      <c r="I7" s="40">
        <v>107</v>
      </c>
      <c r="J7" s="37">
        <v>0.749</v>
      </c>
      <c r="K7" s="38">
        <f t="shared" si="1"/>
        <v>702</v>
      </c>
      <c r="L7" s="41">
        <v>114.22852</v>
      </c>
      <c r="M7" s="42">
        <v>0.70687787308880901</v>
      </c>
      <c r="N7" s="43">
        <v>717.82875924299901</v>
      </c>
      <c r="P7" s="23">
        <v>8</v>
      </c>
      <c r="Q7" s="23">
        <v>107</v>
      </c>
      <c r="R7" s="25">
        <v>0.749</v>
      </c>
      <c r="S7" s="23">
        <v>390</v>
      </c>
      <c r="U7" s="23">
        <v>8</v>
      </c>
      <c r="V7" s="23">
        <v>107</v>
      </c>
      <c r="W7" s="25">
        <v>0.745</v>
      </c>
      <c r="X7" s="89">
        <v>242</v>
      </c>
    </row>
    <row r="8" spans="2:24" x14ac:dyDescent="0.25">
      <c r="B8" s="30">
        <v>9</v>
      </c>
      <c r="C8" s="24">
        <v>121</v>
      </c>
      <c r="D8" s="25">
        <v>0.76400000000000001</v>
      </c>
      <c r="E8" s="26">
        <f t="shared" si="0"/>
        <v>747.67000000000007</v>
      </c>
      <c r="F8" s="24">
        <v>121</v>
      </c>
      <c r="G8" s="25">
        <v>0.76800000000000002</v>
      </c>
      <c r="H8" s="27">
        <v>748</v>
      </c>
      <c r="I8" s="23">
        <v>121</v>
      </c>
      <c r="J8" s="25">
        <v>0.76800000000000002</v>
      </c>
      <c r="K8" s="26">
        <f t="shared" si="1"/>
        <v>748.8</v>
      </c>
      <c r="L8" s="32">
        <v>128.2551</v>
      </c>
      <c r="M8" s="33">
        <v>0.72223849262772699</v>
      </c>
      <c r="N8" s="34">
        <v>763.04348972819901</v>
      </c>
      <c r="P8" s="23">
        <v>9</v>
      </c>
      <c r="Q8" s="23">
        <v>121</v>
      </c>
      <c r="R8" s="25">
        <v>0.76800000000000002</v>
      </c>
      <c r="S8" s="23">
        <v>416</v>
      </c>
      <c r="U8" s="23">
        <v>9</v>
      </c>
      <c r="V8" s="23">
        <v>121</v>
      </c>
      <c r="W8" s="25">
        <v>0.76400000000000001</v>
      </c>
      <c r="X8" s="89">
        <v>288</v>
      </c>
    </row>
    <row r="9" spans="2:24" x14ac:dyDescent="0.25">
      <c r="B9" s="35">
        <v>10</v>
      </c>
      <c r="C9" s="36">
        <v>134</v>
      </c>
      <c r="D9" s="37">
        <v>0.77800000000000002</v>
      </c>
      <c r="E9" s="38">
        <f t="shared" si="0"/>
        <v>790.17000000000007</v>
      </c>
      <c r="F9" s="36">
        <v>134</v>
      </c>
      <c r="G9" s="37">
        <v>0.78200000000000003</v>
      </c>
      <c r="H9" s="39">
        <v>791</v>
      </c>
      <c r="I9" s="40">
        <v>136</v>
      </c>
      <c r="J9" s="37">
        <v>0.78200000000000003</v>
      </c>
      <c r="K9" s="38">
        <f t="shared" si="1"/>
        <v>792</v>
      </c>
      <c r="L9" s="41">
        <v>142.28167999999999</v>
      </c>
      <c r="M9" s="42">
        <v>0.73458508751490903</v>
      </c>
      <c r="N9" s="43">
        <v>805.08641288759998</v>
      </c>
      <c r="P9" s="23">
        <v>10</v>
      </c>
      <c r="Q9" s="23">
        <v>136</v>
      </c>
      <c r="R9" s="25">
        <v>0.78200000000000003</v>
      </c>
      <c r="S9" s="23">
        <v>440</v>
      </c>
      <c r="U9" s="23">
        <v>10</v>
      </c>
      <c r="V9" s="23">
        <v>134</v>
      </c>
      <c r="W9" s="25">
        <v>0.77800000000000002</v>
      </c>
      <c r="X9" s="89">
        <v>330.5</v>
      </c>
    </row>
    <row r="10" spans="2:24" x14ac:dyDescent="0.25">
      <c r="B10" s="30">
        <v>11</v>
      </c>
      <c r="C10" s="24">
        <v>147</v>
      </c>
      <c r="D10" s="25">
        <v>0.78900000000000003</v>
      </c>
      <c r="E10" s="26">
        <f t="shared" si="0"/>
        <v>828.67000000000007</v>
      </c>
      <c r="F10" s="24">
        <v>147</v>
      </c>
      <c r="G10" s="25">
        <v>0.79300000000000004</v>
      </c>
      <c r="H10" s="27">
        <v>829</v>
      </c>
      <c r="I10" s="23">
        <v>149</v>
      </c>
      <c r="J10" s="25">
        <v>0.79300000000000004</v>
      </c>
      <c r="K10" s="26">
        <f t="shared" si="1"/>
        <v>829.8</v>
      </c>
      <c r="L10" s="32">
        <v>156.30825999999999</v>
      </c>
      <c r="M10" s="33">
        <v>0.74442392955547698</v>
      </c>
      <c r="N10" s="34">
        <v>844.08162186599998</v>
      </c>
      <c r="P10" s="23">
        <v>11</v>
      </c>
      <c r="Q10" s="23">
        <v>149</v>
      </c>
      <c r="R10" s="25">
        <v>0.79300000000000004</v>
      </c>
      <c r="S10" s="23">
        <v>461</v>
      </c>
      <c r="U10" s="23">
        <v>11</v>
      </c>
      <c r="V10" s="23">
        <v>147</v>
      </c>
      <c r="W10" s="25">
        <v>0.78900000000000003</v>
      </c>
      <c r="X10" s="89">
        <v>369</v>
      </c>
    </row>
    <row r="11" spans="2:24" x14ac:dyDescent="0.25">
      <c r="B11" s="35">
        <v>12</v>
      </c>
      <c r="C11" s="36">
        <v>161</v>
      </c>
      <c r="D11" s="37">
        <v>0.8</v>
      </c>
      <c r="E11" s="38">
        <f t="shared" si="0"/>
        <v>866.67000000000007</v>
      </c>
      <c r="F11" s="36">
        <v>161</v>
      </c>
      <c r="G11" s="37">
        <v>0.80400000000000005</v>
      </c>
      <c r="H11" s="39">
        <v>867</v>
      </c>
      <c r="I11" s="40">
        <v>163</v>
      </c>
      <c r="J11" s="37">
        <v>0.80400000000000005</v>
      </c>
      <c r="K11" s="38">
        <f t="shared" si="1"/>
        <v>867.6</v>
      </c>
      <c r="L11" s="41">
        <v>170.33483999999899</v>
      </c>
      <c r="M11" s="42">
        <v>0.753477917739516</v>
      </c>
      <c r="N11" s="43">
        <v>880.99486135199902</v>
      </c>
      <c r="P11" s="23">
        <v>12</v>
      </c>
      <c r="Q11" s="23">
        <v>163</v>
      </c>
      <c r="R11" s="25">
        <v>0.80400000000000005</v>
      </c>
      <c r="S11" s="23">
        <v>482</v>
      </c>
      <c r="U11" s="23">
        <v>12</v>
      </c>
      <c r="V11" s="23">
        <v>161</v>
      </c>
      <c r="W11" s="25">
        <v>0.8</v>
      </c>
      <c r="X11" s="89">
        <v>407</v>
      </c>
    </row>
    <row r="12" spans="2:24" x14ac:dyDescent="0.25">
      <c r="B12" s="30">
        <v>13</v>
      </c>
      <c r="C12" s="24">
        <v>175</v>
      </c>
      <c r="D12" s="25">
        <v>0.81100000000000005</v>
      </c>
      <c r="E12" s="26">
        <f t="shared" si="0"/>
        <v>900.67000000000007</v>
      </c>
      <c r="F12" s="24">
        <v>175</v>
      </c>
      <c r="G12" s="25">
        <v>0.81499999999999995</v>
      </c>
      <c r="H12" s="27">
        <v>901</v>
      </c>
      <c r="I12" s="23">
        <v>176</v>
      </c>
      <c r="J12" s="25">
        <v>0.81499999999999995</v>
      </c>
      <c r="K12" s="26">
        <f t="shared" si="1"/>
        <v>900</v>
      </c>
      <c r="L12" s="32">
        <v>184.36141999999899</v>
      </c>
      <c r="M12" s="33">
        <v>0.75770189868300497</v>
      </c>
      <c r="N12" s="34">
        <v>915.39</v>
      </c>
      <c r="P12" s="23">
        <v>13</v>
      </c>
      <c r="Q12" s="23">
        <v>176</v>
      </c>
      <c r="R12" s="25">
        <v>0.81499999999999995</v>
      </c>
      <c r="S12" s="23">
        <v>500</v>
      </c>
      <c r="U12" s="23">
        <v>13</v>
      </c>
      <c r="V12" s="23">
        <v>175</v>
      </c>
      <c r="W12" s="25">
        <v>0.81100000000000005</v>
      </c>
      <c r="X12" s="89">
        <v>441</v>
      </c>
    </row>
    <row r="13" spans="2:24" x14ac:dyDescent="0.25">
      <c r="B13" s="35">
        <v>14</v>
      </c>
      <c r="C13" s="36">
        <v>190</v>
      </c>
      <c r="D13" s="37">
        <v>0.82199999999999995</v>
      </c>
      <c r="E13" s="38">
        <f t="shared" si="0"/>
        <v>935.17000000000007</v>
      </c>
      <c r="F13" s="36">
        <v>190</v>
      </c>
      <c r="G13" s="37">
        <v>0.82599999999999996</v>
      </c>
      <c r="H13" s="39">
        <v>936</v>
      </c>
      <c r="I13" s="40">
        <v>191</v>
      </c>
      <c r="J13" s="37">
        <v>0.82599999999999996</v>
      </c>
      <c r="K13" s="38">
        <f t="shared" si="1"/>
        <v>936</v>
      </c>
      <c r="L13" s="41">
        <v>198.38800000000001</v>
      </c>
      <c r="M13" s="42">
        <v>0.76590813929944102</v>
      </c>
      <c r="N13" s="43">
        <v>947.969999999999</v>
      </c>
      <c r="P13" s="23">
        <v>14</v>
      </c>
      <c r="Q13" s="23">
        <v>191</v>
      </c>
      <c r="R13" s="25">
        <v>0.82599999999999996</v>
      </c>
      <c r="S13" s="23">
        <v>520</v>
      </c>
      <c r="U13" s="23">
        <v>14</v>
      </c>
      <c r="V13" s="23">
        <v>190</v>
      </c>
      <c r="W13" s="25">
        <v>0.82199999999999995</v>
      </c>
      <c r="X13" s="89">
        <v>475.5</v>
      </c>
    </row>
    <row r="14" spans="2:24" x14ac:dyDescent="0.25">
      <c r="B14" s="30">
        <v>15</v>
      </c>
      <c r="C14" s="24">
        <v>206</v>
      </c>
      <c r="D14" s="25">
        <v>0.83199999999999996</v>
      </c>
      <c r="E14" s="26">
        <f t="shared" si="0"/>
        <v>970.67000000000007</v>
      </c>
      <c r="F14" s="24">
        <v>206</v>
      </c>
      <c r="G14" s="25">
        <v>0.83599999999999997</v>
      </c>
      <c r="H14" s="27">
        <v>971</v>
      </c>
      <c r="I14" s="23">
        <v>207</v>
      </c>
      <c r="J14" s="25">
        <v>0.83599999999999997</v>
      </c>
      <c r="K14" s="26">
        <f t="shared" si="1"/>
        <v>970.2</v>
      </c>
      <c r="L14" s="32">
        <v>212.41458</v>
      </c>
      <c r="M14" s="33">
        <v>0.77079406494514602</v>
      </c>
      <c r="N14" s="34">
        <v>978.74999999999898</v>
      </c>
      <c r="P14" s="23">
        <v>15</v>
      </c>
      <c r="Q14" s="23">
        <v>207</v>
      </c>
      <c r="R14" s="25">
        <v>0.83599999999999997</v>
      </c>
      <c r="S14" s="23">
        <v>539</v>
      </c>
      <c r="U14" s="23">
        <v>15</v>
      </c>
      <c r="V14" s="23">
        <v>206</v>
      </c>
      <c r="W14" s="25">
        <v>0.83199999999999996</v>
      </c>
      <c r="X14" s="89">
        <v>511</v>
      </c>
    </row>
    <row r="15" spans="2:24" x14ac:dyDescent="0.25">
      <c r="B15" s="35">
        <v>16</v>
      </c>
      <c r="C15" s="36">
        <v>222</v>
      </c>
      <c r="D15" s="37">
        <v>0.83899999999999997</v>
      </c>
      <c r="E15" s="38">
        <f t="shared" si="0"/>
        <v>1001.6700000000001</v>
      </c>
      <c r="F15" s="36">
        <v>222</v>
      </c>
      <c r="G15" s="37">
        <v>0.84299999999999997</v>
      </c>
      <c r="H15" s="39">
        <v>1002</v>
      </c>
      <c r="I15" s="40">
        <v>221</v>
      </c>
      <c r="J15" s="37">
        <v>0.84299999999999997</v>
      </c>
      <c r="K15" s="38">
        <f t="shared" si="1"/>
        <v>1000.8</v>
      </c>
      <c r="L15" s="41">
        <v>226.44116</v>
      </c>
      <c r="M15" s="42">
        <v>0.77581184333404396</v>
      </c>
      <c r="N15" s="43">
        <v>1007.826057594</v>
      </c>
      <c r="P15" s="23">
        <v>16</v>
      </c>
      <c r="Q15" s="23">
        <v>221</v>
      </c>
      <c r="R15" s="25">
        <v>0.84299999999999997</v>
      </c>
      <c r="S15" s="23">
        <v>556</v>
      </c>
      <c r="U15" s="23">
        <v>16</v>
      </c>
      <c r="V15" s="23">
        <v>222</v>
      </c>
      <c r="W15" s="25">
        <v>0.83899999999999997</v>
      </c>
      <c r="X15" s="89">
        <v>542</v>
      </c>
    </row>
    <row r="16" spans="2:24" x14ac:dyDescent="0.25">
      <c r="B16" s="30">
        <v>17</v>
      </c>
      <c r="C16" s="24">
        <v>237</v>
      </c>
      <c r="D16" s="25">
        <v>0.84699999999999998</v>
      </c>
      <c r="E16" s="26">
        <f t="shared" si="0"/>
        <v>1031.67</v>
      </c>
      <c r="F16" s="24">
        <v>237</v>
      </c>
      <c r="G16" s="25">
        <v>0.85099999999999998</v>
      </c>
      <c r="H16" s="27">
        <v>1032</v>
      </c>
      <c r="I16" s="23">
        <v>237</v>
      </c>
      <c r="J16" s="25">
        <v>0.85099999999999998</v>
      </c>
      <c r="K16" s="26">
        <f t="shared" si="1"/>
        <v>1031.4000000000001</v>
      </c>
      <c r="L16" s="32">
        <v>240.46773999999999</v>
      </c>
      <c r="M16" s="33"/>
      <c r="N16" s="34">
        <v>1037.07</v>
      </c>
      <c r="P16" s="23">
        <v>17</v>
      </c>
      <c r="Q16" s="23">
        <v>237</v>
      </c>
      <c r="R16" s="25">
        <v>0.85099999999999998</v>
      </c>
      <c r="S16" s="23">
        <v>573</v>
      </c>
      <c r="U16" s="23">
        <v>17</v>
      </c>
      <c r="V16" s="23">
        <v>237</v>
      </c>
      <c r="W16" s="25">
        <v>0.84699999999999998</v>
      </c>
      <c r="X16" s="89">
        <v>572</v>
      </c>
    </row>
    <row r="17" spans="2:24" x14ac:dyDescent="0.25">
      <c r="B17" s="35">
        <v>18</v>
      </c>
      <c r="C17" s="36">
        <v>251</v>
      </c>
      <c r="D17" s="37">
        <v>0.85199999999999998</v>
      </c>
      <c r="E17" s="38">
        <f t="shared" si="0"/>
        <v>1054.67</v>
      </c>
      <c r="F17" s="36">
        <v>251</v>
      </c>
      <c r="G17" s="37">
        <v>0.85599999999999998</v>
      </c>
      <c r="H17" s="39">
        <v>1055</v>
      </c>
      <c r="I17" s="40">
        <v>249</v>
      </c>
      <c r="J17" s="37">
        <v>0.85599999999999998</v>
      </c>
      <c r="K17" s="38">
        <f t="shared" si="1"/>
        <v>1054.8</v>
      </c>
      <c r="L17" s="41">
        <v>254.49431999999999</v>
      </c>
      <c r="M17" s="42"/>
      <c r="N17" s="43">
        <v>1060.46999999999</v>
      </c>
      <c r="P17" s="23">
        <v>18</v>
      </c>
      <c r="Q17" s="23">
        <v>249</v>
      </c>
      <c r="R17" s="25">
        <v>0.85599999999999998</v>
      </c>
      <c r="S17" s="23">
        <v>586</v>
      </c>
      <c r="U17" s="23">
        <v>18</v>
      </c>
      <c r="V17" s="23">
        <v>251</v>
      </c>
      <c r="W17" s="25">
        <v>0.85199999999999998</v>
      </c>
      <c r="X17" s="89">
        <v>595</v>
      </c>
    </row>
    <row r="18" spans="2:24" x14ac:dyDescent="0.25">
      <c r="B18" s="30">
        <v>19</v>
      </c>
      <c r="C18" s="24">
        <v>263</v>
      </c>
      <c r="D18" s="25">
        <v>0.85699999999999998</v>
      </c>
      <c r="E18" s="26">
        <f t="shared" si="0"/>
        <v>1076.67</v>
      </c>
      <c r="F18" s="24">
        <v>263</v>
      </c>
      <c r="G18" s="25">
        <v>0.86099999999999999</v>
      </c>
      <c r="H18" s="27">
        <v>1077</v>
      </c>
      <c r="I18" s="23">
        <v>261</v>
      </c>
      <c r="J18" s="25">
        <v>0.86099999999999999</v>
      </c>
      <c r="K18" s="26">
        <f t="shared" si="1"/>
        <v>1076.4000000000001</v>
      </c>
      <c r="L18" s="32">
        <v>268.52089999999998</v>
      </c>
      <c r="M18" s="33"/>
      <c r="N18" s="34">
        <v>1085.6699999999901</v>
      </c>
      <c r="P18" s="23">
        <v>19</v>
      </c>
      <c r="Q18" s="23">
        <v>261</v>
      </c>
      <c r="R18" s="25">
        <v>0.86099999999999999</v>
      </c>
      <c r="S18" s="23">
        <v>598</v>
      </c>
      <c r="U18" s="23">
        <v>19</v>
      </c>
      <c r="V18" s="23">
        <v>263</v>
      </c>
      <c r="W18" s="25">
        <v>0.85699999999999998</v>
      </c>
      <c r="X18" s="89">
        <v>617</v>
      </c>
    </row>
    <row r="19" spans="2:24" x14ac:dyDescent="0.25">
      <c r="B19" s="35">
        <v>20</v>
      </c>
      <c r="C19" s="36">
        <v>275</v>
      </c>
      <c r="D19" s="37">
        <v>0.86199999999999999</v>
      </c>
      <c r="E19" s="38">
        <f t="shared" si="0"/>
        <v>1100.17</v>
      </c>
      <c r="F19" s="36">
        <v>275</v>
      </c>
      <c r="G19" s="37">
        <v>0.86599999999999999</v>
      </c>
      <c r="H19" s="39">
        <v>1101</v>
      </c>
      <c r="I19" s="40">
        <v>275</v>
      </c>
      <c r="J19" s="37">
        <v>0.86599999999999999</v>
      </c>
      <c r="K19" s="38">
        <f t="shared" si="1"/>
        <v>1099.8</v>
      </c>
      <c r="L19" s="41">
        <v>282.54748000000001</v>
      </c>
      <c r="M19" s="42"/>
      <c r="N19" s="43">
        <v>1111.05</v>
      </c>
      <c r="P19" s="23">
        <v>20</v>
      </c>
      <c r="Q19" s="23">
        <v>275</v>
      </c>
      <c r="R19" s="25">
        <v>0.86599999999999999</v>
      </c>
      <c r="S19" s="23">
        <v>611</v>
      </c>
      <c r="U19" s="23">
        <v>20</v>
      </c>
      <c r="V19" s="23">
        <v>275</v>
      </c>
      <c r="W19" s="25">
        <v>0.86199999999999999</v>
      </c>
      <c r="X19" s="89">
        <v>640.5</v>
      </c>
    </row>
    <row r="20" spans="2:24" x14ac:dyDescent="0.25">
      <c r="B20" s="30">
        <v>21</v>
      </c>
      <c r="C20" s="24">
        <v>291</v>
      </c>
      <c r="D20" s="25">
        <v>0.86699999999999999</v>
      </c>
      <c r="E20" s="26">
        <f t="shared" si="0"/>
        <v>1123.67</v>
      </c>
      <c r="F20" s="24">
        <v>291</v>
      </c>
      <c r="G20" s="25">
        <v>0.871</v>
      </c>
      <c r="H20" s="27">
        <v>1124</v>
      </c>
      <c r="I20" s="23">
        <v>289</v>
      </c>
      <c r="J20" s="25">
        <v>0.871</v>
      </c>
      <c r="K20" s="26">
        <f t="shared" si="1"/>
        <v>1123.2</v>
      </c>
      <c r="L20" s="32">
        <v>296.57405999999997</v>
      </c>
      <c r="M20" s="33"/>
      <c r="N20" s="34">
        <v>1137.8699999999999</v>
      </c>
      <c r="P20" s="23">
        <v>21</v>
      </c>
      <c r="Q20" s="23">
        <v>289</v>
      </c>
      <c r="R20" s="25">
        <v>0.871</v>
      </c>
      <c r="S20" s="23">
        <v>624</v>
      </c>
      <c r="U20" s="23">
        <v>21</v>
      </c>
      <c r="V20" s="23">
        <v>291</v>
      </c>
      <c r="W20" s="25">
        <v>0.86699999999999999</v>
      </c>
      <c r="X20" s="89">
        <v>664</v>
      </c>
    </row>
    <row r="21" spans="2:24" x14ac:dyDescent="0.25">
      <c r="B21" s="35">
        <v>22</v>
      </c>
      <c r="C21" s="36">
        <v>305</v>
      </c>
      <c r="D21" s="37">
        <v>0.872</v>
      </c>
      <c r="E21" s="38">
        <f t="shared" si="0"/>
        <v>1145.67</v>
      </c>
      <c r="F21" s="36">
        <v>300</v>
      </c>
      <c r="G21" s="37">
        <v>0.876</v>
      </c>
      <c r="H21" s="39">
        <v>1146</v>
      </c>
      <c r="I21" s="40">
        <v>303</v>
      </c>
      <c r="J21" s="37">
        <v>0.876</v>
      </c>
      <c r="K21" s="38">
        <f t="shared" si="1"/>
        <v>1146.5999999999999</v>
      </c>
      <c r="L21" s="41">
        <v>310.60064</v>
      </c>
      <c r="M21" s="42"/>
      <c r="N21" s="43">
        <v>1154.3359874526</v>
      </c>
      <c r="P21" s="23">
        <v>22</v>
      </c>
      <c r="Q21" s="23">
        <v>303</v>
      </c>
      <c r="R21" s="25">
        <v>0.876</v>
      </c>
      <c r="S21" s="23">
        <v>637</v>
      </c>
      <c r="U21" s="23">
        <v>22</v>
      </c>
      <c r="V21" s="23">
        <v>305</v>
      </c>
      <c r="W21" s="25">
        <v>0.872</v>
      </c>
      <c r="X21" s="89">
        <v>686</v>
      </c>
    </row>
    <row r="22" spans="2:24" x14ac:dyDescent="0.25">
      <c r="B22" s="30">
        <v>23</v>
      </c>
      <c r="C22" s="24">
        <v>318</v>
      </c>
      <c r="D22" s="25">
        <v>0.877</v>
      </c>
      <c r="E22" s="26">
        <f t="shared" si="0"/>
        <v>1166.67</v>
      </c>
      <c r="F22" s="24">
        <v>312</v>
      </c>
      <c r="G22" s="25">
        <v>0.88100000000000001</v>
      </c>
      <c r="H22" s="27">
        <v>1167</v>
      </c>
      <c r="I22" s="23">
        <v>317</v>
      </c>
      <c r="J22" s="25">
        <v>0.88100000000000001</v>
      </c>
      <c r="K22" s="26">
        <f t="shared" si="1"/>
        <v>1166.4000000000001</v>
      </c>
      <c r="L22" s="32">
        <v>324.62722000000002</v>
      </c>
      <c r="M22" s="33"/>
      <c r="N22" s="34">
        <v>1177.46999999999</v>
      </c>
      <c r="P22" s="23">
        <v>23</v>
      </c>
      <c r="Q22" s="23">
        <v>317</v>
      </c>
      <c r="R22" s="25">
        <v>0.88100000000000001</v>
      </c>
      <c r="S22" s="23">
        <v>648</v>
      </c>
      <c r="U22" s="23">
        <v>23</v>
      </c>
      <c r="V22" s="23">
        <v>318</v>
      </c>
      <c r="W22" s="25">
        <v>0.877</v>
      </c>
      <c r="X22" s="89">
        <v>707</v>
      </c>
    </row>
    <row r="23" spans="2:24" x14ac:dyDescent="0.25">
      <c r="B23" s="35">
        <v>24</v>
      </c>
      <c r="C23" s="36">
        <v>331</v>
      </c>
      <c r="D23" s="37">
        <v>0.88100000000000001</v>
      </c>
      <c r="E23" s="38">
        <f t="shared" si="0"/>
        <v>1186.67</v>
      </c>
      <c r="F23" s="36">
        <v>324</v>
      </c>
      <c r="G23" s="37">
        <v>0.88500000000000001</v>
      </c>
      <c r="H23" s="39">
        <v>1187</v>
      </c>
      <c r="I23" s="40">
        <v>331</v>
      </c>
      <c r="J23" s="37">
        <v>0.88500000000000001</v>
      </c>
      <c r="K23" s="38">
        <f t="shared" si="1"/>
        <v>1188</v>
      </c>
      <c r="L23" s="41">
        <v>338.65379999999999</v>
      </c>
      <c r="M23" s="42"/>
      <c r="N23" s="43">
        <v>1195.46999999999</v>
      </c>
      <c r="P23" s="23">
        <v>24</v>
      </c>
      <c r="Q23" s="23">
        <v>331</v>
      </c>
      <c r="R23" s="25">
        <v>0.88500000000000001</v>
      </c>
      <c r="S23" s="23">
        <v>660</v>
      </c>
      <c r="U23" s="23">
        <v>24</v>
      </c>
      <c r="V23" s="23">
        <v>331</v>
      </c>
      <c r="W23" s="25">
        <v>0.88100000000000001</v>
      </c>
      <c r="X23" s="89">
        <v>727</v>
      </c>
    </row>
    <row r="24" spans="2:24" x14ac:dyDescent="0.25">
      <c r="B24" s="30">
        <v>25</v>
      </c>
      <c r="C24" s="24">
        <v>345</v>
      </c>
      <c r="D24" s="25">
        <v>0.88500000000000001</v>
      </c>
      <c r="E24" s="26">
        <f t="shared" si="0"/>
        <v>1206.67</v>
      </c>
      <c r="F24" s="24">
        <v>337</v>
      </c>
      <c r="G24" s="25">
        <v>0.88800000000000001</v>
      </c>
      <c r="H24" s="27">
        <v>1207</v>
      </c>
      <c r="I24" s="23">
        <v>345</v>
      </c>
      <c r="J24" s="25">
        <v>0.88800000000000001</v>
      </c>
      <c r="K24" s="26">
        <f t="shared" si="1"/>
        <v>1207.8</v>
      </c>
      <c r="L24" s="32">
        <v>352.68038000000001</v>
      </c>
      <c r="M24" s="33"/>
      <c r="N24" s="34">
        <v>1215.0899999999899</v>
      </c>
      <c r="P24" s="23">
        <v>25</v>
      </c>
      <c r="Q24" s="23">
        <v>345</v>
      </c>
      <c r="R24" s="25">
        <v>0.88800000000000001</v>
      </c>
      <c r="S24" s="23">
        <v>671</v>
      </c>
      <c r="U24" s="23">
        <v>25</v>
      </c>
      <c r="V24" s="23">
        <v>345</v>
      </c>
      <c r="W24" s="25">
        <v>0.88500000000000001</v>
      </c>
      <c r="X24" s="89">
        <v>747</v>
      </c>
    </row>
    <row r="25" spans="2:24" x14ac:dyDescent="0.25">
      <c r="B25" s="35">
        <v>26</v>
      </c>
      <c r="C25" s="36">
        <v>359</v>
      </c>
      <c r="D25" s="37">
        <v>0.88900000000000001</v>
      </c>
      <c r="E25" s="38">
        <f t="shared" si="0"/>
        <v>1225.67</v>
      </c>
      <c r="F25" s="36">
        <v>349</v>
      </c>
      <c r="G25" s="37">
        <v>0.89200000000000002</v>
      </c>
      <c r="H25" s="39">
        <v>1226</v>
      </c>
      <c r="I25" s="40">
        <v>359</v>
      </c>
      <c r="J25" s="37">
        <v>0.89200000000000002</v>
      </c>
      <c r="K25" s="38">
        <f t="shared" si="1"/>
        <v>1225.8</v>
      </c>
      <c r="L25" s="41">
        <v>366.70695999999998</v>
      </c>
      <c r="M25" s="42"/>
      <c r="N25" s="43">
        <v>1238.6699999999901</v>
      </c>
      <c r="P25" s="23">
        <v>26</v>
      </c>
      <c r="Q25" s="23">
        <v>359</v>
      </c>
      <c r="R25" s="25">
        <v>0.89200000000000002</v>
      </c>
      <c r="S25" s="23">
        <v>681</v>
      </c>
      <c r="U25" s="23">
        <v>26</v>
      </c>
      <c r="V25" s="23">
        <v>359</v>
      </c>
      <c r="W25" s="25">
        <v>0.88900000000000001</v>
      </c>
      <c r="X25" s="89">
        <v>766</v>
      </c>
    </row>
    <row r="26" spans="2:24" x14ac:dyDescent="0.25">
      <c r="B26" s="30">
        <v>27</v>
      </c>
      <c r="C26" s="24">
        <v>374</v>
      </c>
      <c r="D26" s="25">
        <v>0.89300000000000002</v>
      </c>
      <c r="E26" s="26">
        <f t="shared" si="0"/>
        <v>1243.67</v>
      </c>
      <c r="F26" s="24">
        <v>360</v>
      </c>
      <c r="G26" s="25">
        <v>0.89600000000000002</v>
      </c>
      <c r="H26" s="27">
        <v>1244</v>
      </c>
      <c r="I26" s="23">
        <v>373</v>
      </c>
      <c r="J26" s="25">
        <v>0.89600000000000002</v>
      </c>
      <c r="K26" s="26">
        <f t="shared" si="1"/>
        <v>1243.8</v>
      </c>
      <c r="L26" s="32">
        <v>380.73354</v>
      </c>
      <c r="M26" s="33"/>
      <c r="N26" s="34">
        <v>1287.26999999999</v>
      </c>
      <c r="P26" s="23">
        <v>27</v>
      </c>
      <c r="Q26" s="23">
        <v>373</v>
      </c>
      <c r="R26" s="25">
        <v>0.89600000000000002</v>
      </c>
      <c r="S26" s="23">
        <v>691</v>
      </c>
      <c r="U26" s="23">
        <v>27</v>
      </c>
      <c r="V26" s="23">
        <v>374</v>
      </c>
      <c r="W26" s="25">
        <v>0.89300000000000002</v>
      </c>
      <c r="X26" s="89">
        <v>784</v>
      </c>
    </row>
    <row r="27" spans="2:24" x14ac:dyDescent="0.25">
      <c r="B27" s="35">
        <v>28</v>
      </c>
      <c r="C27" s="36">
        <v>388</v>
      </c>
      <c r="D27" s="37">
        <v>0.89600000000000002</v>
      </c>
      <c r="E27" s="38">
        <f t="shared" si="0"/>
        <v>1261.67</v>
      </c>
      <c r="F27" s="36">
        <v>372</v>
      </c>
      <c r="G27" s="37">
        <v>0.89900000000000002</v>
      </c>
      <c r="H27" s="39">
        <v>1262</v>
      </c>
      <c r="I27" s="40">
        <v>387</v>
      </c>
      <c r="J27" s="37">
        <v>0.89900000000000002</v>
      </c>
      <c r="K27" s="38">
        <f t="shared" si="1"/>
        <v>1261.8</v>
      </c>
      <c r="L27" s="41">
        <v>394.76011999999997</v>
      </c>
      <c r="M27" s="42"/>
      <c r="N27" s="43">
        <v>1269.26999999999</v>
      </c>
      <c r="P27" s="23">
        <v>28</v>
      </c>
      <c r="Q27" s="23">
        <v>387</v>
      </c>
      <c r="R27" s="25">
        <v>0.89900000000000002</v>
      </c>
      <c r="S27" s="23">
        <v>701</v>
      </c>
      <c r="U27" s="23">
        <v>28</v>
      </c>
      <c r="V27" s="23">
        <v>388</v>
      </c>
      <c r="W27" s="25">
        <v>0.89600000000000002</v>
      </c>
      <c r="X27" s="89">
        <v>802</v>
      </c>
    </row>
    <row r="28" spans="2:24" x14ac:dyDescent="0.25">
      <c r="B28" s="30">
        <v>29</v>
      </c>
      <c r="C28" s="24">
        <v>402</v>
      </c>
      <c r="D28" s="25">
        <v>0.89900000000000002</v>
      </c>
      <c r="E28" s="26">
        <f t="shared" si="0"/>
        <v>1276.67</v>
      </c>
      <c r="F28" s="24">
        <v>382</v>
      </c>
      <c r="G28" s="25">
        <v>0.90200000000000002</v>
      </c>
      <c r="H28" s="27">
        <v>1277</v>
      </c>
      <c r="I28" s="23">
        <v>400</v>
      </c>
      <c r="J28" s="25">
        <v>0.90200000000000002</v>
      </c>
      <c r="K28" s="26">
        <f t="shared" si="1"/>
        <v>1278</v>
      </c>
      <c r="L28" s="32">
        <v>408.7867</v>
      </c>
      <c r="M28" s="33"/>
      <c r="N28" s="34">
        <v>1289.07</v>
      </c>
      <c r="P28" s="23">
        <v>29</v>
      </c>
      <c r="Q28" s="23">
        <v>400</v>
      </c>
      <c r="R28" s="25">
        <v>0.90200000000000002</v>
      </c>
      <c r="S28" s="23">
        <v>710</v>
      </c>
      <c r="U28" s="23">
        <v>29</v>
      </c>
      <c r="V28" s="23">
        <v>402</v>
      </c>
      <c r="W28" s="25">
        <v>0.89900000000000002</v>
      </c>
      <c r="X28" s="89">
        <v>817</v>
      </c>
    </row>
    <row r="29" spans="2:24" x14ac:dyDescent="0.25">
      <c r="B29" s="35">
        <v>30</v>
      </c>
      <c r="C29" s="36">
        <v>416</v>
      </c>
      <c r="D29" s="37">
        <v>0.90200000000000002</v>
      </c>
      <c r="E29" s="38">
        <f t="shared" si="0"/>
        <v>1293.67</v>
      </c>
      <c r="F29" s="36">
        <v>394</v>
      </c>
      <c r="G29" s="37">
        <v>0.90500000000000003</v>
      </c>
      <c r="H29" s="39">
        <v>1294</v>
      </c>
      <c r="I29" s="40">
        <v>415</v>
      </c>
      <c r="J29" s="37">
        <v>0.90500000000000003</v>
      </c>
      <c r="K29" s="38">
        <f t="shared" si="1"/>
        <v>1296</v>
      </c>
      <c r="L29" s="41">
        <v>422.81328000000002</v>
      </c>
      <c r="M29" s="42"/>
      <c r="N29" s="43">
        <v>1303.46999999999</v>
      </c>
      <c r="P29" s="23">
        <v>30</v>
      </c>
      <c r="Q29" s="23">
        <v>415</v>
      </c>
      <c r="R29" s="25">
        <v>0.90500000000000003</v>
      </c>
      <c r="S29" s="23">
        <v>720</v>
      </c>
      <c r="U29" s="23">
        <v>30</v>
      </c>
      <c r="V29" s="23">
        <v>416</v>
      </c>
      <c r="W29" s="25">
        <v>0.90200000000000002</v>
      </c>
      <c r="X29" s="89">
        <v>834</v>
      </c>
    </row>
    <row r="30" spans="2:24" x14ac:dyDescent="0.25">
      <c r="B30" s="30">
        <v>31</v>
      </c>
      <c r="C30" s="24">
        <v>430</v>
      </c>
      <c r="D30" s="25">
        <v>0.90600000000000003</v>
      </c>
      <c r="E30" s="26">
        <f t="shared" si="0"/>
        <v>1309.67</v>
      </c>
      <c r="F30" s="24">
        <v>404</v>
      </c>
      <c r="G30" s="25">
        <v>0.90900000000000003</v>
      </c>
      <c r="H30" s="27">
        <v>1310</v>
      </c>
      <c r="I30" s="23">
        <v>429</v>
      </c>
      <c r="J30" s="25">
        <v>0.90900000000000003</v>
      </c>
      <c r="K30" s="26">
        <f t="shared" si="1"/>
        <v>1310.4000000000001</v>
      </c>
      <c r="L30" s="32">
        <v>436.83985999999999</v>
      </c>
      <c r="M30" s="33"/>
      <c r="N30" s="34">
        <v>1316.07</v>
      </c>
      <c r="P30" s="23">
        <v>31</v>
      </c>
      <c r="Q30" s="23">
        <v>429</v>
      </c>
      <c r="R30" s="25">
        <v>0.90900000000000003</v>
      </c>
      <c r="S30" s="23">
        <v>728</v>
      </c>
      <c r="U30" s="23">
        <v>31</v>
      </c>
      <c r="V30" s="23">
        <v>430</v>
      </c>
      <c r="W30" s="25">
        <v>0.90600000000000003</v>
      </c>
      <c r="X30" s="89">
        <v>850</v>
      </c>
    </row>
    <row r="31" spans="2:24" x14ac:dyDescent="0.25">
      <c r="B31" s="35">
        <v>32</v>
      </c>
      <c r="C31" s="36">
        <v>444</v>
      </c>
      <c r="D31" s="37">
        <v>0.90900000000000003</v>
      </c>
      <c r="E31" s="38">
        <f t="shared" si="0"/>
        <v>1325.67</v>
      </c>
      <c r="F31" s="36">
        <v>415</v>
      </c>
      <c r="G31" s="37">
        <v>0.91200000000000003</v>
      </c>
      <c r="H31" s="39">
        <v>1326</v>
      </c>
      <c r="I31" s="40">
        <v>443</v>
      </c>
      <c r="J31" s="37">
        <v>0.91200000000000003</v>
      </c>
      <c r="K31" s="38">
        <f t="shared" si="1"/>
        <v>1326.6</v>
      </c>
      <c r="L31" s="41">
        <v>450.86644000000001</v>
      </c>
      <c r="M31" s="42"/>
      <c r="N31" s="43">
        <v>1337.6699999999901</v>
      </c>
      <c r="P31" s="23">
        <v>32</v>
      </c>
      <c r="Q31" s="23">
        <v>443</v>
      </c>
      <c r="R31" s="25">
        <v>0.91200000000000003</v>
      </c>
      <c r="S31" s="23">
        <v>737</v>
      </c>
      <c r="U31" s="23">
        <v>32</v>
      </c>
      <c r="V31" s="23">
        <v>444</v>
      </c>
      <c r="W31" s="25">
        <v>0.90900000000000003</v>
      </c>
      <c r="X31" s="89">
        <v>866</v>
      </c>
    </row>
    <row r="32" spans="2:24" x14ac:dyDescent="0.25">
      <c r="B32" s="30">
        <v>33</v>
      </c>
      <c r="C32" s="24">
        <v>458</v>
      </c>
      <c r="D32" s="25">
        <v>0.91200000000000003</v>
      </c>
      <c r="E32" s="26">
        <f t="shared" si="0"/>
        <v>1340.67</v>
      </c>
      <c r="F32" s="24">
        <v>426</v>
      </c>
      <c r="G32" s="25">
        <v>0.91500000000000004</v>
      </c>
      <c r="H32" s="27">
        <v>1341</v>
      </c>
      <c r="I32" s="23">
        <v>457</v>
      </c>
      <c r="J32" s="25">
        <v>0.91500000000000004</v>
      </c>
      <c r="K32" s="26">
        <f t="shared" si="1"/>
        <v>1341</v>
      </c>
      <c r="L32" s="32">
        <v>464.89301999999998</v>
      </c>
      <c r="M32" s="33"/>
      <c r="N32" s="34">
        <v>1346.6699999999901</v>
      </c>
      <c r="P32" s="23">
        <v>33</v>
      </c>
      <c r="Q32" s="23">
        <v>457</v>
      </c>
      <c r="R32" s="25">
        <v>0.91500000000000004</v>
      </c>
      <c r="S32" s="23">
        <v>745</v>
      </c>
      <c r="U32" s="23">
        <v>33</v>
      </c>
      <c r="V32" s="23">
        <v>458</v>
      </c>
      <c r="W32" s="25">
        <v>0.91200000000000003</v>
      </c>
      <c r="X32" s="89">
        <v>881</v>
      </c>
    </row>
    <row r="33" spans="2:24" x14ac:dyDescent="0.25">
      <c r="B33" s="35">
        <v>34</v>
      </c>
      <c r="C33" s="36">
        <v>472</v>
      </c>
      <c r="D33" s="37">
        <v>0.91400000000000003</v>
      </c>
      <c r="E33" s="38">
        <f t="shared" si="0"/>
        <v>1354.67</v>
      </c>
      <c r="F33" s="36">
        <v>437</v>
      </c>
      <c r="G33" s="37">
        <v>0.91700000000000004</v>
      </c>
      <c r="H33" s="39">
        <v>1355</v>
      </c>
      <c r="I33" s="40">
        <v>471</v>
      </c>
      <c r="J33" s="37">
        <v>0.91700000000000004</v>
      </c>
      <c r="K33" s="38">
        <f t="shared" si="1"/>
        <v>1355.4</v>
      </c>
      <c r="L33" s="41">
        <v>478.91959999999898</v>
      </c>
      <c r="M33" s="42"/>
      <c r="N33" s="43">
        <v>1361.07</v>
      </c>
      <c r="P33" s="23">
        <v>34</v>
      </c>
      <c r="Q33" s="23">
        <v>471</v>
      </c>
      <c r="R33" s="25">
        <v>0.91700000000000004</v>
      </c>
      <c r="S33" s="23">
        <v>753</v>
      </c>
      <c r="U33" s="23">
        <v>34</v>
      </c>
      <c r="V33" s="23">
        <v>472</v>
      </c>
      <c r="W33" s="25">
        <v>0.91400000000000003</v>
      </c>
      <c r="X33" s="89">
        <v>895</v>
      </c>
    </row>
    <row r="34" spans="2:24" x14ac:dyDescent="0.25">
      <c r="B34" s="30">
        <v>35</v>
      </c>
      <c r="C34" s="24">
        <v>486</v>
      </c>
      <c r="D34" s="25">
        <v>0.91700000000000004</v>
      </c>
      <c r="E34" s="26">
        <f t="shared" si="0"/>
        <v>1367.67</v>
      </c>
      <c r="F34" s="24">
        <v>445</v>
      </c>
      <c r="G34" s="25">
        <v>0.92</v>
      </c>
      <c r="H34" s="27">
        <v>1368</v>
      </c>
      <c r="I34" s="23">
        <v>485</v>
      </c>
      <c r="J34" s="25">
        <v>0.92</v>
      </c>
      <c r="K34" s="26">
        <f t="shared" si="1"/>
        <v>1368</v>
      </c>
      <c r="L34" s="32">
        <v>492.94618000000003</v>
      </c>
      <c r="M34" s="33"/>
      <c r="N34" s="34">
        <v>1371.87</v>
      </c>
      <c r="P34" s="23">
        <v>35</v>
      </c>
      <c r="Q34" s="23">
        <v>485</v>
      </c>
      <c r="R34" s="25">
        <v>0.92</v>
      </c>
      <c r="S34" s="23">
        <v>760</v>
      </c>
      <c r="U34" s="23">
        <v>35</v>
      </c>
      <c r="V34" s="23">
        <v>486</v>
      </c>
      <c r="W34" s="25">
        <v>0.91700000000000004</v>
      </c>
      <c r="X34" s="89">
        <v>908</v>
      </c>
    </row>
    <row r="35" spans="2:24" x14ac:dyDescent="0.25">
      <c r="B35" s="35">
        <v>36</v>
      </c>
      <c r="C35" s="36">
        <v>500</v>
      </c>
      <c r="D35" s="37">
        <v>0.91900000000000004</v>
      </c>
      <c r="E35" s="38">
        <f t="shared" si="0"/>
        <v>1381.67</v>
      </c>
      <c r="F35" s="36">
        <v>456</v>
      </c>
      <c r="G35" s="37">
        <v>0.92200000000000004</v>
      </c>
      <c r="H35" s="39">
        <v>1382</v>
      </c>
      <c r="I35" s="40">
        <v>499</v>
      </c>
      <c r="J35" s="37">
        <v>0.92200000000000004</v>
      </c>
      <c r="K35" s="38">
        <f t="shared" si="1"/>
        <v>1382.4</v>
      </c>
      <c r="L35" s="41">
        <v>506.97275999999999</v>
      </c>
      <c r="M35" s="42"/>
      <c r="N35" s="43">
        <v>1398.87</v>
      </c>
      <c r="P35" s="23">
        <v>36</v>
      </c>
      <c r="Q35" s="23">
        <v>499</v>
      </c>
      <c r="R35" s="25">
        <v>0.92200000000000004</v>
      </c>
      <c r="S35" s="23">
        <v>768</v>
      </c>
      <c r="U35" s="23">
        <v>36</v>
      </c>
      <c r="V35" s="23">
        <v>500</v>
      </c>
      <c r="W35" s="25">
        <v>0.91900000000000004</v>
      </c>
      <c r="X35" s="89">
        <v>922</v>
      </c>
    </row>
    <row r="36" spans="2:24" x14ac:dyDescent="0.25">
      <c r="B36" s="30">
        <v>37</v>
      </c>
      <c r="C36" s="24">
        <v>514</v>
      </c>
      <c r="D36" s="25">
        <v>0.92200000000000004</v>
      </c>
      <c r="E36" s="26">
        <f t="shared" si="0"/>
        <v>1393.67</v>
      </c>
      <c r="F36" s="24">
        <v>464</v>
      </c>
      <c r="G36" s="25">
        <v>0.92500000000000004</v>
      </c>
      <c r="H36" s="27">
        <v>1394</v>
      </c>
      <c r="I36" s="23">
        <v>513</v>
      </c>
      <c r="J36" s="25">
        <v>0.92500000000000004</v>
      </c>
      <c r="K36" s="26">
        <f t="shared" si="1"/>
        <v>1395</v>
      </c>
      <c r="L36" s="32">
        <v>520.99933999999996</v>
      </c>
      <c r="M36" s="33"/>
      <c r="N36" s="34">
        <v>1400.6699999999901</v>
      </c>
      <c r="P36" s="23">
        <v>37</v>
      </c>
      <c r="Q36" s="23">
        <v>513</v>
      </c>
      <c r="R36" s="25">
        <v>0.92500000000000004</v>
      </c>
      <c r="S36" s="23">
        <v>775</v>
      </c>
      <c r="U36" s="23">
        <v>37</v>
      </c>
      <c r="V36" s="23">
        <v>514</v>
      </c>
      <c r="W36" s="25">
        <v>0.92200000000000004</v>
      </c>
      <c r="X36" s="89">
        <v>934</v>
      </c>
    </row>
    <row r="37" spans="2:24" x14ac:dyDescent="0.25">
      <c r="B37" s="35">
        <v>38</v>
      </c>
      <c r="C37" s="36">
        <v>528</v>
      </c>
      <c r="D37" s="37">
        <v>0.92400000000000004</v>
      </c>
      <c r="E37" s="38">
        <f t="shared" si="0"/>
        <v>1406.67</v>
      </c>
      <c r="F37" s="36">
        <v>475</v>
      </c>
      <c r="G37" s="37">
        <v>0.92700000000000005</v>
      </c>
      <c r="H37" s="39">
        <v>1407</v>
      </c>
      <c r="I37" s="40">
        <v>528</v>
      </c>
      <c r="J37" s="37">
        <v>0.92700000000000005</v>
      </c>
      <c r="K37" s="38">
        <f t="shared" si="1"/>
        <v>1407.6</v>
      </c>
      <c r="L37" s="41">
        <v>535.02592000000004</v>
      </c>
      <c r="M37" s="42"/>
      <c r="N37" s="43">
        <v>1413.26999999999</v>
      </c>
      <c r="P37" s="23">
        <v>38</v>
      </c>
      <c r="Q37" s="23">
        <v>528</v>
      </c>
      <c r="R37" s="25">
        <v>0.92700000000000005</v>
      </c>
      <c r="S37" s="23">
        <v>782</v>
      </c>
      <c r="U37" s="23">
        <v>38</v>
      </c>
      <c r="V37" s="23">
        <v>528</v>
      </c>
      <c r="W37" s="25">
        <v>0.92400000000000004</v>
      </c>
      <c r="X37" s="89">
        <v>947</v>
      </c>
    </row>
    <row r="38" spans="2:24" x14ac:dyDescent="0.25">
      <c r="B38" s="30">
        <v>39</v>
      </c>
      <c r="C38" s="24">
        <v>542</v>
      </c>
      <c r="D38" s="25">
        <v>0.92600000000000005</v>
      </c>
      <c r="E38" s="26">
        <f t="shared" si="0"/>
        <v>1418.67</v>
      </c>
      <c r="F38" s="24">
        <v>484</v>
      </c>
      <c r="G38" s="25">
        <v>0.92900000000000005</v>
      </c>
      <c r="H38" s="27">
        <v>1417</v>
      </c>
      <c r="I38" s="23">
        <v>542</v>
      </c>
      <c r="J38" s="25">
        <v>0.92900000000000005</v>
      </c>
      <c r="K38" s="26">
        <f t="shared" si="1"/>
        <v>1420.2</v>
      </c>
      <c r="L38" s="32">
        <v>549.05250000000001</v>
      </c>
      <c r="M38" s="33"/>
      <c r="N38" s="34">
        <v>1424.0699999999899</v>
      </c>
      <c r="P38" s="23">
        <v>39</v>
      </c>
      <c r="Q38" s="23">
        <v>542</v>
      </c>
      <c r="R38" s="25">
        <v>0.92900000000000005</v>
      </c>
      <c r="S38" s="23">
        <v>789</v>
      </c>
      <c r="U38" s="23">
        <v>39</v>
      </c>
      <c r="V38" s="23">
        <v>542</v>
      </c>
      <c r="W38" s="25">
        <v>0.92600000000000005</v>
      </c>
      <c r="X38" s="89">
        <v>959</v>
      </c>
    </row>
    <row r="39" spans="2:24" x14ac:dyDescent="0.25">
      <c r="B39" s="35">
        <v>40</v>
      </c>
      <c r="C39" s="36">
        <v>556</v>
      </c>
      <c r="D39" s="37">
        <v>0.92800000000000005</v>
      </c>
      <c r="E39" s="38">
        <f t="shared" si="0"/>
        <v>1431.67</v>
      </c>
      <c r="F39" s="36">
        <v>495</v>
      </c>
      <c r="G39" s="37">
        <v>0.93100000000000005</v>
      </c>
      <c r="H39" s="39">
        <v>1432</v>
      </c>
      <c r="I39" s="40">
        <v>556</v>
      </c>
      <c r="J39" s="37">
        <v>0.93100000000000005</v>
      </c>
      <c r="K39" s="38">
        <f t="shared" si="1"/>
        <v>1431</v>
      </c>
      <c r="L39" s="41">
        <v>563.07907999999998</v>
      </c>
      <c r="M39" s="42"/>
      <c r="N39" s="43">
        <v>1431.26999999999</v>
      </c>
      <c r="P39" s="23">
        <v>40</v>
      </c>
      <c r="Q39" s="23">
        <v>556</v>
      </c>
      <c r="R39" s="25">
        <v>0.93100000000000005</v>
      </c>
      <c r="S39" s="23">
        <v>795</v>
      </c>
      <c r="U39" s="23">
        <v>40</v>
      </c>
      <c r="V39" s="23">
        <v>556</v>
      </c>
      <c r="W39" s="25">
        <v>0.92800000000000005</v>
      </c>
      <c r="X39" s="89">
        <v>972</v>
      </c>
    </row>
    <row r="40" spans="2:24" x14ac:dyDescent="0.25">
      <c r="B40" s="30">
        <v>41</v>
      </c>
      <c r="C40" s="24">
        <v>570</v>
      </c>
      <c r="D40" s="25">
        <v>0.93</v>
      </c>
      <c r="E40" s="26">
        <f t="shared" si="0"/>
        <v>1441.67</v>
      </c>
      <c r="F40" s="24">
        <v>502</v>
      </c>
      <c r="G40" s="25">
        <v>0.93300000000000005</v>
      </c>
      <c r="H40" s="27">
        <v>1442</v>
      </c>
      <c r="I40" s="23">
        <v>570</v>
      </c>
      <c r="J40" s="25">
        <v>0.93300000000000005</v>
      </c>
      <c r="K40" s="26">
        <f t="shared" si="1"/>
        <v>1443.6</v>
      </c>
      <c r="L40" s="32">
        <v>577.10565999999994</v>
      </c>
      <c r="M40" s="33"/>
      <c r="N40" s="34">
        <v>1447.46999999999</v>
      </c>
      <c r="P40" s="23">
        <v>41</v>
      </c>
      <c r="Q40" s="23">
        <v>570</v>
      </c>
      <c r="R40" s="25">
        <v>0.93300000000000005</v>
      </c>
      <c r="S40" s="23">
        <v>802</v>
      </c>
      <c r="U40" s="23">
        <v>41</v>
      </c>
      <c r="V40" s="23">
        <v>570</v>
      </c>
      <c r="W40" s="25">
        <v>0.93</v>
      </c>
      <c r="X40" s="89">
        <v>982</v>
      </c>
    </row>
    <row r="41" spans="2:24" x14ac:dyDescent="0.25">
      <c r="B41" s="35">
        <v>42</v>
      </c>
      <c r="C41" s="36">
        <v>584</v>
      </c>
      <c r="D41" s="37">
        <v>0.93100000000000005</v>
      </c>
      <c r="E41" s="38">
        <f t="shared" si="0"/>
        <v>1452.67</v>
      </c>
      <c r="F41" s="36">
        <v>512</v>
      </c>
      <c r="G41" s="37">
        <v>0.93400000000000005</v>
      </c>
      <c r="H41" s="39">
        <v>1453</v>
      </c>
      <c r="I41" s="40">
        <v>584</v>
      </c>
      <c r="J41" s="37">
        <v>0.93400000000000005</v>
      </c>
      <c r="K41" s="38">
        <f t="shared" si="1"/>
        <v>1454.4</v>
      </c>
      <c r="L41" s="41">
        <v>591.132239999999</v>
      </c>
      <c r="M41" s="42"/>
      <c r="N41" s="43">
        <v>1458.26999999999</v>
      </c>
      <c r="P41" s="23">
        <v>42</v>
      </c>
      <c r="Q41" s="23">
        <v>584</v>
      </c>
      <c r="R41" s="25">
        <v>0.93400000000000005</v>
      </c>
      <c r="S41" s="23">
        <v>808</v>
      </c>
      <c r="U41" s="23">
        <v>42</v>
      </c>
      <c r="V41" s="23">
        <v>584</v>
      </c>
      <c r="W41" s="25">
        <v>0.93100000000000005</v>
      </c>
      <c r="X41" s="89">
        <v>993</v>
      </c>
    </row>
    <row r="42" spans="2:24" x14ac:dyDescent="0.25">
      <c r="B42" s="30">
        <v>43</v>
      </c>
      <c r="C42" s="24">
        <v>598</v>
      </c>
      <c r="D42" s="25">
        <v>0.93300000000000005</v>
      </c>
      <c r="E42" s="26">
        <f t="shared" si="0"/>
        <v>1463.67</v>
      </c>
      <c r="F42" s="24">
        <v>521</v>
      </c>
      <c r="G42" s="25">
        <v>0.93600000000000005</v>
      </c>
      <c r="H42" s="27">
        <v>1464</v>
      </c>
      <c r="I42" s="23">
        <v>599</v>
      </c>
      <c r="J42" s="25">
        <v>0.93600000000000005</v>
      </c>
      <c r="K42" s="26">
        <f t="shared" si="1"/>
        <v>1465.2</v>
      </c>
      <c r="L42" s="32">
        <v>605.15881999999999</v>
      </c>
      <c r="M42" s="33"/>
      <c r="N42" s="34">
        <v>1468.1699999999901</v>
      </c>
      <c r="P42" s="23">
        <v>43</v>
      </c>
      <c r="Q42" s="23">
        <v>599</v>
      </c>
      <c r="R42" s="25">
        <v>0.93600000000000005</v>
      </c>
      <c r="S42" s="23">
        <v>814</v>
      </c>
      <c r="U42" s="23">
        <v>43</v>
      </c>
      <c r="V42" s="23">
        <v>598</v>
      </c>
      <c r="W42" s="25">
        <v>0.93300000000000005</v>
      </c>
      <c r="X42" s="89">
        <v>1004</v>
      </c>
    </row>
    <row r="43" spans="2:24" x14ac:dyDescent="0.25">
      <c r="B43" s="35">
        <v>44</v>
      </c>
      <c r="C43" s="36">
        <v>612</v>
      </c>
      <c r="D43" s="37">
        <v>0.93500000000000005</v>
      </c>
      <c r="E43" s="38">
        <f t="shared" si="0"/>
        <v>1476.67</v>
      </c>
      <c r="F43" s="36">
        <v>531</v>
      </c>
      <c r="G43" s="37">
        <v>0.93799999999999994</v>
      </c>
      <c r="H43" s="39">
        <v>1477</v>
      </c>
      <c r="I43" s="40">
        <v>614</v>
      </c>
      <c r="J43" s="37">
        <v>0.93799999999999994</v>
      </c>
      <c r="K43" s="38">
        <f t="shared" si="1"/>
        <v>1476</v>
      </c>
      <c r="L43" s="41">
        <v>619.18539999999996</v>
      </c>
      <c r="M43" s="42"/>
      <c r="N43" s="43">
        <v>1478.0699999999899</v>
      </c>
      <c r="P43" s="23">
        <v>44</v>
      </c>
      <c r="Q43" s="23">
        <v>614</v>
      </c>
      <c r="R43" s="25">
        <v>0.93799999999999994</v>
      </c>
      <c r="S43" s="23">
        <v>820</v>
      </c>
      <c r="U43" s="23">
        <v>44</v>
      </c>
      <c r="V43" s="23">
        <v>612</v>
      </c>
      <c r="W43" s="25">
        <v>0.93500000000000005</v>
      </c>
      <c r="X43" s="89">
        <v>1017</v>
      </c>
    </row>
    <row r="44" spans="2:24" x14ac:dyDescent="0.25">
      <c r="B44" s="30">
        <v>45</v>
      </c>
      <c r="C44" s="24">
        <v>626</v>
      </c>
      <c r="D44" s="25">
        <v>0.93700000000000006</v>
      </c>
      <c r="E44" s="26">
        <f t="shared" si="0"/>
        <v>1486.67</v>
      </c>
      <c r="F44" s="24">
        <v>539</v>
      </c>
      <c r="G44" s="25">
        <v>0.94</v>
      </c>
      <c r="H44" s="27">
        <v>1487</v>
      </c>
      <c r="I44" s="23">
        <v>629</v>
      </c>
      <c r="J44" s="25">
        <v>0.94</v>
      </c>
      <c r="K44" s="26">
        <f t="shared" si="1"/>
        <v>1486.8</v>
      </c>
      <c r="L44" s="32">
        <v>633.21198000000004</v>
      </c>
      <c r="M44" s="33"/>
      <c r="N44" s="34">
        <v>1488.87</v>
      </c>
      <c r="P44" s="23">
        <v>45</v>
      </c>
      <c r="Q44" s="23">
        <v>629</v>
      </c>
      <c r="R44" s="25">
        <v>0.94</v>
      </c>
      <c r="S44" s="23">
        <v>826</v>
      </c>
      <c r="U44" s="23">
        <v>45</v>
      </c>
      <c r="V44" s="23">
        <v>626</v>
      </c>
      <c r="W44" s="25">
        <v>0.93700000000000006</v>
      </c>
      <c r="X44" s="89">
        <v>1027</v>
      </c>
    </row>
    <row r="45" spans="2:24" x14ac:dyDescent="0.25">
      <c r="B45" s="35">
        <v>46</v>
      </c>
      <c r="C45" s="36"/>
      <c r="D45" s="37"/>
      <c r="E45" s="39"/>
      <c r="F45" s="36"/>
      <c r="G45" s="37"/>
      <c r="H45" s="39"/>
      <c r="I45" s="40">
        <v>641</v>
      </c>
      <c r="J45" s="37">
        <v>0.94099999999999995</v>
      </c>
      <c r="K45" s="38">
        <f t="shared" si="1"/>
        <v>1495.8</v>
      </c>
      <c r="L45" s="41">
        <v>647.23856000000001</v>
      </c>
      <c r="M45" s="42"/>
      <c r="N45" s="43">
        <v>1497.87</v>
      </c>
      <c r="P45" s="23">
        <v>46</v>
      </c>
      <c r="Q45" s="23">
        <v>641</v>
      </c>
      <c r="R45" s="25">
        <v>0.94099999999999995</v>
      </c>
      <c r="S45" s="23">
        <v>831</v>
      </c>
      <c r="U45" s="23">
        <v>46</v>
      </c>
    </row>
    <row r="46" spans="2:24" x14ac:dyDescent="0.25">
      <c r="B46" s="30">
        <v>47</v>
      </c>
      <c r="C46" s="24"/>
      <c r="E46" s="27"/>
      <c r="F46" s="24"/>
      <c r="H46" s="27"/>
      <c r="I46" s="23">
        <v>656</v>
      </c>
      <c r="J46" s="25">
        <v>0.94299999999999995</v>
      </c>
      <c r="K46" s="26">
        <f t="shared" si="1"/>
        <v>1504.8</v>
      </c>
      <c r="L46" s="32">
        <v>661.26513999999997</v>
      </c>
      <c r="M46" s="33"/>
      <c r="N46" s="34">
        <v>1506.87</v>
      </c>
      <c r="P46" s="23">
        <v>47</v>
      </c>
      <c r="Q46" s="23">
        <v>656</v>
      </c>
      <c r="R46" s="25">
        <v>0.94299999999999995</v>
      </c>
      <c r="S46" s="23">
        <v>836</v>
      </c>
      <c r="U46" s="23">
        <v>47</v>
      </c>
    </row>
    <row r="47" spans="2:24" x14ac:dyDescent="0.25">
      <c r="B47" s="35">
        <v>48</v>
      </c>
      <c r="C47" s="36"/>
      <c r="D47" s="37"/>
      <c r="E47" s="39"/>
      <c r="F47" s="36"/>
      <c r="G47" s="37"/>
      <c r="H47" s="39"/>
      <c r="I47" s="40">
        <v>670</v>
      </c>
      <c r="J47" s="37">
        <v>0.94399999999999995</v>
      </c>
      <c r="K47" s="38">
        <f t="shared" si="1"/>
        <v>1513.8</v>
      </c>
      <c r="L47" s="41">
        <v>675.29171999999903</v>
      </c>
      <c r="M47" s="42"/>
      <c r="N47" s="43">
        <v>1517.6699999999901</v>
      </c>
      <c r="P47" s="23">
        <v>48</v>
      </c>
      <c r="Q47" s="23">
        <v>670</v>
      </c>
      <c r="R47" s="25">
        <v>0.94399999999999995</v>
      </c>
      <c r="S47" s="23">
        <v>841</v>
      </c>
      <c r="U47" s="23">
        <v>48</v>
      </c>
    </row>
    <row r="48" spans="2:24" x14ac:dyDescent="0.25">
      <c r="B48" s="30">
        <v>49</v>
      </c>
      <c r="C48" s="24"/>
      <c r="E48" s="27"/>
      <c r="F48" s="24"/>
      <c r="H48" s="27"/>
      <c r="I48" s="23">
        <v>684</v>
      </c>
      <c r="J48" s="25">
        <v>0.94599999999999995</v>
      </c>
      <c r="K48" s="26">
        <f t="shared" si="1"/>
        <v>1522.8</v>
      </c>
      <c r="L48" s="32">
        <v>689.31830000000002</v>
      </c>
      <c r="M48" s="33"/>
      <c r="N48" s="34">
        <v>1524.87</v>
      </c>
      <c r="P48" s="23">
        <v>49</v>
      </c>
      <c r="Q48" s="23">
        <v>684</v>
      </c>
      <c r="R48" s="25">
        <v>0.94599999999999995</v>
      </c>
      <c r="S48" s="23">
        <v>846</v>
      </c>
      <c r="U48" s="23">
        <v>49</v>
      </c>
    </row>
    <row r="49" spans="2:21" ht="15.75" thickBot="1" x14ac:dyDescent="0.3">
      <c r="B49" s="44">
        <v>50</v>
      </c>
      <c r="C49" s="45"/>
      <c r="D49" s="46"/>
      <c r="E49" s="47"/>
      <c r="F49" s="45"/>
      <c r="G49" s="46"/>
      <c r="H49" s="47"/>
      <c r="I49" s="48">
        <v>698</v>
      </c>
      <c r="J49" s="46">
        <v>0.94699999999999995</v>
      </c>
      <c r="K49" s="49">
        <f t="shared" si="1"/>
        <v>1531.8</v>
      </c>
      <c r="L49" s="50">
        <v>703.34487999999999</v>
      </c>
      <c r="M49" s="51"/>
      <c r="N49" s="52">
        <v>1526.6699999999901</v>
      </c>
      <c r="P49" s="23">
        <v>50</v>
      </c>
      <c r="Q49" s="23">
        <v>698</v>
      </c>
      <c r="R49" s="25">
        <v>0.94699999999999995</v>
      </c>
      <c r="S49" s="23">
        <v>851</v>
      </c>
      <c r="U49" s="23">
        <v>50</v>
      </c>
    </row>
  </sheetData>
  <mergeCells count="4">
    <mergeCell ref="C3:E3"/>
    <mergeCell ref="F3:H3"/>
    <mergeCell ref="L3:N3"/>
    <mergeCell ref="I3:K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E854-CF57-42A5-A77F-FFC7ED373A0F}">
  <dimension ref="B1:K49"/>
  <sheetViews>
    <sheetView showGridLines="0" zoomScaleNormal="100" workbookViewId="0">
      <selection activeCell="Q44" sqref="Q44"/>
    </sheetView>
  </sheetViews>
  <sheetFormatPr defaultRowHeight="15" x14ac:dyDescent="0.25"/>
  <cols>
    <col min="2" max="2" width="9.140625" style="23"/>
    <col min="3" max="3" width="9.42578125" style="23" customWidth="1"/>
    <col min="4" max="4" width="7.7109375" style="25" customWidth="1"/>
    <col min="5" max="5" width="9" style="23" customWidth="1"/>
    <col min="6" max="6" width="9.140625" style="23"/>
    <col min="7" max="7" width="9.140625" style="25"/>
    <col min="8" max="8" width="9.140625" style="28"/>
    <col min="9" max="9" width="9.140625" style="29"/>
    <col min="10" max="10" width="9.140625" style="25"/>
    <col min="11" max="11" width="9.140625" style="28"/>
  </cols>
  <sheetData>
    <row r="1" spans="2:11" x14ac:dyDescent="0.25">
      <c r="I1" s="31" t="s">
        <v>21</v>
      </c>
    </row>
    <row r="2" spans="2:11" ht="15.75" thickBot="1" x14ac:dyDescent="0.3"/>
    <row r="3" spans="2:11" ht="15.75" thickBot="1" x14ac:dyDescent="0.3">
      <c r="B3" s="53"/>
      <c r="C3" s="176" t="s">
        <v>10</v>
      </c>
      <c r="D3" s="177"/>
      <c r="E3" s="178"/>
      <c r="F3" s="179" t="s">
        <v>12</v>
      </c>
      <c r="G3" s="179"/>
      <c r="H3" s="180"/>
      <c r="I3" s="176" t="s">
        <v>18</v>
      </c>
      <c r="J3" s="177"/>
      <c r="K3" s="178"/>
    </row>
    <row r="4" spans="2:11" ht="15.75" thickBot="1" x14ac:dyDescent="0.3">
      <c r="B4" s="54" t="s">
        <v>9</v>
      </c>
      <c r="C4" s="55" t="s">
        <v>13</v>
      </c>
      <c r="D4" s="56" t="s">
        <v>14</v>
      </c>
      <c r="E4" s="57" t="s">
        <v>15</v>
      </c>
      <c r="F4" s="58" t="s">
        <v>13</v>
      </c>
      <c r="G4" s="56" t="s">
        <v>14</v>
      </c>
      <c r="H4" s="59" t="s">
        <v>15</v>
      </c>
      <c r="I4" s="60" t="s">
        <v>13</v>
      </c>
      <c r="J4" s="56" t="s">
        <v>14</v>
      </c>
      <c r="K4" s="59" t="s">
        <v>15</v>
      </c>
    </row>
    <row r="5" spans="2:11" x14ac:dyDescent="0.25">
      <c r="B5" s="35">
        <v>6</v>
      </c>
      <c r="C5" s="36">
        <v>84</v>
      </c>
      <c r="D5" s="37">
        <v>0.68500000000000005</v>
      </c>
      <c r="E5" s="38">
        <v>606.67000000000007</v>
      </c>
      <c r="F5" s="40">
        <v>82</v>
      </c>
      <c r="G5" s="37">
        <v>0.69</v>
      </c>
      <c r="H5" s="38">
        <v>606.6</v>
      </c>
      <c r="I5" s="41">
        <v>86.175359999999998</v>
      </c>
      <c r="J5" s="42">
        <v>0.664035770102398</v>
      </c>
      <c r="K5" s="43">
        <v>615.35810994119902</v>
      </c>
    </row>
    <row r="6" spans="2:11" x14ac:dyDescent="0.25">
      <c r="B6" s="30">
        <v>7</v>
      </c>
      <c r="C6" s="24">
        <v>96</v>
      </c>
      <c r="D6" s="25">
        <v>0.72199999999999998</v>
      </c>
      <c r="E6" s="26">
        <v>657.17000000000007</v>
      </c>
      <c r="F6" s="23">
        <v>95</v>
      </c>
      <c r="G6" s="25">
        <v>0.72699999999999998</v>
      </c>
      <c r="H6" s="26">
        <v>657</v>
      </c>
      <c r="I6" s="32">
        <v>100.20193999999999</v>
      </c>
      <c r="J6" s="33">
        <v>0.68827237851277201</v>
      </c>
      <c r="K6" s="34">
        <v>668.7906488694</v>
      </c>
    </row>
    <row r="7" spans="2:11" x14ac:dyDescent="0.25">
      <c r="B7" s="35">
        <v>8</v>
      </c>
      <c r="C7" s="36">
        <v>107</v>
      </c>
      <c r="D7" s="37">
        <v>0.745</v>
      </c>
      <c r="E7" s="38">
        <v>701.67000000000007</v>
      </c>
      <c r="F7" s="40">
        <v>107</v>
      </c>
      <c r="G7" s="37">
        <v>0.749</v>
      </c>
      <c r="H7" s="38">
        <v>702</v>
      </c>
      <c r="I7" s="41">
        <v>114.22852</v>
      </c>
      <c r="J7" s="42">
        <v>0.70687787308880901</v>
      </c>
      <c r="K7" s="43">
        <v>717.82875924299901</v>
      </c>
    </row>
    <row r="8" spans="2:11" x14ac:dyDescent="0.25">
      <c r="B8" s="30">
        <v>9</v>
      </c>
      <c r="C8" s="24">
        <v>121</v>
      </c>
      <c r="D8" s="25">
        <v>0.76400000000000001</v>
      </c>
      <c r="E8" s="26">
        <v>747.67000000000007</v>
      </c>
      <c r="F8" s="23">
        <v>121</v>
      </c>
      <c r="G8" s="25">
        <v>0.76800000000000002</v>
      </c>
      <c r="H8" s="26">
        <v>748.8</v>
      </c>
      <c r="I8" s="32">
        <v>128.2551</v>
      </c>
      <c r="J8" s="33">
        <v>0.72223849262772699</v>
      </c>
      <c r="K8" s="34">
        <v>763.04348972819901</v>
      </c>
    </row>
    <row r="9" spans="2:11" x14ac:dyDescent="0.25">
      <c r="B9" s="35">
        <v>10</v>
      </c>
      <c r="C9" s="36">
        <v>134</v>
      </c>
      <c r="D9" s="37">
        <v>0.77800000000000002</v>
      </c>
      <c r="E9" s="38">
        <v>790.17000000000007</v>
      </c>
      <c r="F9" s="40">
        <v>136</v>
      </c>
      <c r="G9" s="37">
        <v>0.78200000000000003</v>
      </c>
      <c r="H9" s="38">
        <v>792</v>
      </c>
      <c r="I9" s="41">
        <v>142.28167999999999</v>
      </c>
      <c r="J9" s="42">
        <v>0.73458508751490903</v>
      </c>
      <c r="K9" s="43">
        <v>805.08641288759998</v>
      </c>
    </row>
    <row r="10" spans="2:11" x14ac:dyDescent="0.25">
      <c r="B10" s="30">
        <v>11</v>
      </c>
      <c r="C10" s="24">
        <v>147</v>
      </c>
      <c r="D10" s="25">
        <v>0.78900000000000003</v>
      </c>
      <c r="E10" s="26">
        <v>828.67000000000007</v>
      </c>
      <c r="F10" s="23">
        <v>149</v>
      </c>
      <c r="G10" s="25">
        <v>0.79300000000000004</v>
      </c>
      <c r="H10" s="26">
        <v>829.8</v>
      </c>
      <c r="I10" s="32">
        <v>156.30825999999999</v>
      </c>
      <c r="J10" s="33">
        <v>0.74442392955547698</v>
      </c>
      <c r="K10" s="34">
        <v>844.08162186599998</v>
      </c>
    </row>
    <row r="11" spans="2:11" x14ac:dyDescent="0.25">
      <c r="B11" s="35">
        <v>12</v>
      </c>
      <c r="C11" s="36">
        <v>161</v>
      </c>
      <c r="D11" s="37">
        <v>0.8</v>
      </c>
      <c r="E11" s="38">
        <v>866.67000000000007</v>
      </c>
      <c r="F11" s="40">
        <v>163</v>
      </c>
      <c r="G11" s="37">
        <v>0.80400000000000005</v>
      </c>
      <c r="H11" s="38">
        <v>867.6</v>
      </c>
      <c r="I11" s="41">
        <v>170.33483999999899</v>
      </c>
      <c r="J11" s="42">
        <v>0.753477917739516</v>
      </c>
      <c r="K11" s="43">
        <v>880.99486135199902</v>
      </c>
    </row>
    <row r="12" spans="2:11" x14ac:dyDescent="0.25">
      <c r="B12" s="30">
        <v>13</v>
      </c>
      <c r="C12" s="24">
        <v>175</v>
      </c>
      <c r="D12" s="25">
        <v>0.81100000000000005</v>
      </c>
      <c r="E12" s="26">
        <v>900.67000000000007</v>
      </c>
      <c r="F12" s="23">
        <v>176</v>
      </c>
      <c r="G12" s="25">
        <v>0.81499999999999995</v>
      </c>
      <c r="H12" s="26">
        <v>900</v>
      </c>
      <c r="I12" s="32">
        <v>184.36141999999899</v>
      </c>
      <c r="J12" s="33">
        <v>0.75770189868300497</v>
      </c>
      <c r="K12" s="34">
        <v>915.39</v>
      </c>
    </row>
    <row r="13" spans="2:11" x14ac:dyDescent="0.25">
      <c r="B13" s="35">
        <v>14</v>
      </c>
      <c r="C13" s="36">
        <v>190</v>
      </c>
      <c r="D13" s="37">
        <v>0.82199999999999995</v>
      </c>
      <c r="E13" s="38">
        <v>935.17000000000007</v>
      </c>
      <c r="F13" s="40">
        <v>191</v>
      </c>
      <c r="G13" s="37">
        <v>0.82599999999999996</v>
      </c>
      <c r="H13" s="38">
        <v>936</v>
      </c>
      <c r="I13" s="41">
        <v>198.38800000000001</v>
      </c>
      <c r="J13" s="42">
        <v>0.76590813929944102</v>
      </c>
      <c r="K13" s="43">
        <v>947.969999999999</v>
      </c>
    </row>
    <row r="14" spans="2:11" x14ac:dyDescent="0.25">
      <c r="B14" s="30">
        <v>15</v>
      </c>
      <c r="C14" s="24">
        <v>206</v>
      </c>
      <c r="D14" s="25">
        <v>0.83199999999999996</v>
      </c>
      <c r="E14" s="26">
        <v>970.67000000000007</v>
      </c>
      <c r="F14" s="23">
        <v>207</v>
      </c>
      <c r="G14" s="25">
        <v>0.83599999999999997</v>
      </c>
      <c r="H14" s="26">
        <v>970.2</v>
      </c>
      <c r="I14" s="32">
        <v>212.41458</v>
      </c>
      <c r="J14" s="33">
        <v>0.77079406494514602</v>
      </c>
      <c r="K14" s="34">
        <v>978.74999999999898</v>
      </c>
    </row>
    <row r="15" spans="2:11" x14ac:dyDescent="0.25">
      <c r="B15" s="35">
        <v>16</v>
      </c>
      <c r="C15" s="36">
        <v>222</v>
      </c>
      <c r="D15" s="37">
        <v>0.83899999999999997</v>
      </c>
      <c r="E15" s="38">
        <v>1001.6700000000001</v>
      </c>
      <c r="F15" s="40">
        <v>221</v>
      </c>
      <c r="G15" s="37">
        <v>0.84299999999999997</v>
      </c>
      <c r="H15" s="38">
        <v>1000.8</v>
      </c>
      <c r="I15" s="41">
        <v>226.44116</v>
      </c>
      <c r="J15" s="42">
        <v>0.77581184333404396</v>
      </c>
      <c r="K15" s="43">
        <v>1007.826057594</v>
      </c>
    </row>
    <row r="16" spans="2:11" x14ac:dyDescent="0.25">
      <c r="B16" s="30">
        <v>17</v>
      </c>
      <c r="C16" s="24">
        <v>237</v>
      </c>
      <c r="D16" s="25">
        <v>0.84699999999999998</v>
      </c>
      <c r="E16" s="26">
        <v>1031.67</v>
      </c>
      <c r="F16" s="23">
        <v>237</v>
      </c>
      <c r="G16" s="25">
        <v>0.85099999999999998</v>
      </c>
      <c r="H16" s="26">
        <v>1031.4000000000001</v>
      </c>
      <c r="I16" s="32">
        <v>240.46773999999999</v>
      </c>
      <c r="J16" s="33"/>
      <c r="K16" s="34">
        <v>1037.07</v>
      </c>
    </row>
    <row r="17" spans="2:11" x14ac:dyDescent="0.25">
      <c r="B17" s="35">
        <v>18</v>
      </c>
      <c r="C17" s="36">
        <v>251</v>
      </c>
      <c r="D17" s="37">
        <v>0.85199999999999998</v>
      </c>
      <c r="E17" s="38">
        <v>1054.67</v>
      </c>
      <c r="F17" s="40">
        <v>249</v>
      </c>
      <c r="G17" s="37">
        <v>0.85599999999999998</v>
      </c>
      <c r="H17" s="38">
        <v>1054.8</v>
      </c>
      <c r="I17" s="41">
        <v>254.49431999999999</v>
      </c>
      <c r="J17" s="42"/>
      <c r="K17" s="43">
        <v>1060.46999999999</v>
      </c>
    </row>
    <row r="18" spans="2:11" x14ac:dyDescent="0.25">
      <c r="B18" s="30">
        <v>19</v>
      </c>
      <c r="C18" s="24">
        <v>263</v>
      </c>
      <c r="D18" s="25">
        <v>0.85699999999999998</v>
      </c>
      <c r="E18" s="26">
        <v>1076.67</v>
      </c>
      <c r="F18" s="23">
        <v>261</v>
      </c>
      <c r="G18" s="25">
        <v>0.86099999999999999</v>
      </c>
      <c r="H18" s="26">
        <v>1076.4000000000001</v>
      </c>
      <c r="I18" s="32">
        <v>268.52089999999998</v>
      </c>
      <c r="J18" s="33"/>
      <c r="K18" s="34">
        <v>1085.6699999999901</v>
      </c>
    </row>
    <row r="19" spans="2:11" x14ac:dyDescent="0.25">
      <c r="B19" s="35">
        <v>20</v>
      </c>
      <c r="C19" s="36">
        <v>275</v>
      </c>
      <c r="D19" s="37">
        <v>0.86199999999999999</v>
      </c>
      <c r="E19" s="38">
        <v>1100.17</v>
      </c>
      <c r="F19" s="40">
        <v>275</v>
      </c>
      <c r="G19" s="37">
        <v>0.86599999999999999</v>
      </c>
      <c r="H19" s="38">
        <v>1099.8</v>
      </c>
      <c r="I19" s="41">
        <v>282.54748000000001</v>
      </c>
      <c r="J19" s="42"/>
      <c r="K19" s="43">
        <v>1111.05</v>
      </c>
    </row>
    <row r="20" spans="2:11" x14ac:dyDescent="0.25">
      <c r="B20" s="30">
        <v>21</v>
      </c>
      <c r="C20" s="24">
        <v>291</v>
      </c>
      <c r="D20" s="25">
        <v>0.86699999999999999</v>
      </c>
      <c r="E20" s="26">
        <v>1123.67</v>
      </c>
      <c r="F20" s="23">
        <v>289</v>
      </c>
      <c r="G20" s="25">
        <v>0.871</v>
      </c>
      <c r="H20" s="26">
        <v>1123.2</v>
      </c>
      <c r="I20" s="32">
        <v>296.57405999999997</v>
      </c>
      <c r="J20" s="33"/>
      <c r="K20" s="34">
        <v>1137.8699999999999</v>
      </c>
    </row>
    <row r="21" spans="2:11" x14ac:dyDescent="0.25">
      <c r="B21" s="35">
        <v>22</v>
      </c>
      <c r="C21" s="36">
        <v>305</v>
      </c>
      <c r="D21" s="37">
        <v>0.872</v>
      </c>
      <c r="E21" s="38">
        <v>1145.67</v>
      </c>
      <c r="F21" s="40">
        <v>303</v>
      </c>
      <c r="G21" s="37">
        <v>0.876</v>
      </c>
      <c r="H21" s="38">
        <v>1146.5999999999999</v>
      </c>
      <c r="I21" s="41">
        <v>310.60064</v>
      </c>
      <c r="J21" s="42"/>
      <c r="K21" s="43">
        <v>1154.3359874526</v>
      </c>
    </row>
    <row r="22" spans="2:11" x14ac:dyDescent="0.25">
      <c r="B22" s="30">
        <v>23</v>
      </c>
      <c r="C22" s="24">
        <v>318</v>
      </c>
      <c r="D22" s="25">
        <v>0.877</v>
      </c>
      <c r="E22" s="26">
        <v>1166.67</v>
      </c>
      <c r="F22" s="23">
        <v>317</v>
      </c>
      <c r="G22" s="25">
        <v>0.88100000000000001</v>
      </c>
      <c r="H22" s="26">
        <v>1166.4000000000001</v>
      </c>
      <c r="I22" s="32">
        <v>324.62722000000002</v>
      </c>
      <c r="J22" s="33"/>
      <c r="K22" s="34">
        <v>1177.46999999999</v>
      </c>
    </row>
    <row r="23" spans="2:11" x14ac:dyDescent="0.25">
      <c r="B23" s="35">
        <v>24</v>
      </c>
      <c r="C23" s="36">
        <v>331</v>
      </c>
      <c r="D23" s="37">
        <v>0.88100000000000001</v>
      </c>
      <c r="E23" s="38">
        <v>1186.67</v>
      </c>
      <c r="F23" s="40">
        <v>331</v>
      </c>
      <c r="G23" s="37">
        <v>0.88500000000000001</v>
      </c>
      <c r="H23" s="38">
        <v>1188</v>
      </c>
      <c r="I23" s="41">
        <v>338.65379999999999</v>
      </c>
      <c r="J23" s="42"/>
      <c r="K23" s="43">
        <v>1195.46999999999</v>
      </c>
    </row>
    <row r="24" spans="2:11" x14ac:dyDescent="0.25">
      <c r="B24" s="30">
        <v>25</v>
      </c>
      <c r="C24" s="24">
        <v>345</v>
      </c>
      <c r="D24" s="25">
        <v>0.88500000000000001</v>
      </c>
      <c r="E24" s="26">
        <v>1206.67</v>
      </c>
      <c r="F24" s="23">
        <v>345</v>
      </c>
      <c r="G24" s="25">
        <v>0.88800000000000001</v>
      </c>
      <c r="H24" s="26">
        <v>1207.8</v>
      </c>
      <c r="I24" s="32">
        <v>352.68038000000001</v>
      </c>
      <c r="J24" s="33"/>
      <c r="K24" s="34">
        <v>1215.0899999999899</v>
      </c>
    </row>
    <row r="25" spans="2:11" x14ac:dyDescent="0.25">
      <c r="B25" s="35">
        <v>26</v>
      </c>
      <c r="C25" s="36">
        <v>359</v>
      </c>
      <c r="D25" s="37">
        <v>0.88900000000000001</v>
      </c>
      <c r="E25" s="38">
        <v>1225.67</v>
      </c>
      <c r="F25" s="40">
        <v>359</v>
      </c>
      <c r="G25" s="37">
        <v>0.89200000000000002</v>
      </c>
      <c r="H25" s="38">
        <v>1225.8</v>
      </c>
      <c r="I25" s="41">
        <v>366.70695999999998</v>
      </c>
      <c r="J25" s="42"/>
      <c r="K25" s="43">
        <v>1238.6699999999901</v>
      </c>
    </row>
    <row r="26" spans="2:11" x14ac:dyDescent="0.25">
      <c r="B26" s="30">
        <v>27</v>
      </c>
      <c r="C26" s="24">
        <v>374</v>
      </c>
      <c r="D26" s="25">
        <v>0.89300000000000002</v>
      </c>
      <c r="E26" s="26">
        <v>1243.67</v>
      </c>
      <c r="F26" s="23">
        <v>373</v>
      </c>
      <c r="G26" s="25">
        <v>0.89600000000000002</v>
      </c>
      <c r="H26" s="26">
        <v>1243.8</v>
      </c>
      <c r="I26" s="32">
        <v>380.73354</v>
      </c>
      <c r="J26" s="33"/>
      <c r="K26" s="34">
        <v>1287.26999999999</v>
      </c>
    </row>
    <row r="27" spans="2:11" x14ac:dyDescent="0.25">
      <c r="B27" s="35">
        <v>28</v>
      </c>
      <c r="C27" s="36">
        <v>388</v>
      </c>
      <c r="D27" s="37">
        <v>0.89600000000000002</v>
      </c>
      <c r="E27" s="38">
        <v>1261.67</v>
      </c>
      <c r="F27" s="40">
        <v>387</v>
      </c>
      <c r="G27" s="37">
        <v>0.89900000000000002</v>
      </c>
      <c r="H27" s="38">
        <v>1261.8</v>
      </c>
      <c r="I27" s="41">
        <v>394.76011999999997</v>
      </c>
      <c r="J27" s="42"/>
      <c r="K27" s="43">
        <v>1269.26999999999</v>
      </c>
    </row>
    <row r="28" spans="2:11" x14ac:dyDescent="0.25">
      <c r="B28" s="30">
        <v>29</v>
      </c>
      <c r="C28" s="24">
        <v>402</v>
      </c>
      <c r="D28" s="25">
        <v>0.89900000000000002</v>
      </c>
      <c r="E28" s="26">
        <v>1276.67</v>
      </c>
      <c r="F28" s="23">
        <v>400</v>
      </c>
      <c r="G28" s="25">
        <v>0.90200000000000002</v>
      </c>
      <c r="H28" s="26">
        <v>1278</v>
      </c>
      <c r="I28" s="32">
        <v>408.7867</v>
      </c>
      <c r="J28" s="33"/>
      <c r="K28" s="34">
        <v>1289.07</v>
      </c>
    </row>
    <row r="29" spans="2:11" x14ac:dyDescent="0.25">
      <c r="B29" s="35">
        <v>30</v>
      </c>
      <c r="C29" s="36">
        <v>416</v>
      </c>
      <c r="D29" s="37">
        <v>0.90200000000000002</v>
      </c>
      <c r="E29" s="38">
        <v>1293.67</v>
      </c>
      <c r="F29" s="40">
        <v>415</v>
      </c>
      <c r="G29" s="37">
        <v>0.90500000000000003</v>
      </c>
      <c r="H29" s="38">
        <v>1296</v>
      </c>
      <c r="I29" s="41">
        <v>422.81328000000002</v>
      </c>
      <c r="J29" s="42"/>
      <c r="K29" s="43">
        <v>1303.46999999999</v>
      </c>
    </row>
    <row r="30" spans="2:11" x14ac:dyDescent="0.25">
      <c r="B30" s="30">
        <v>31</v>
      </c>
      <c r="C30" s="24">
        <v>430</v>
      </c>
      <c r="D30" s="25">
        <v>0.90600000000000003</v>
      </c>
      <c r="E30" s="26">
        <v>1309.67</v>
      </c>
      <c r="F30" s="23">
        <v>429</v>
      </c>
      <c r="G30" s="25">
        <v>0.90900000000000003</v>
      </c>
      <c r="H30" s="26">
        <v>1310.4000000000001</v>
      </c>
      <c r="I30" s="32">
        <v>436.83985999999999</v>
      </c>
      <c r="J30" s="33"/>
      <c r="K30" s="34">
        <v>1316.07</v>
      </c>
    </row>
    <row r="31" spans="2:11" x14ac:dyDescent="0.25">
      <c r="B31" s="35">
        <v>32</v>
      </c>
      <c r="C31" s="36">
        <v>444</v>
      </c>
      <c r="D31" s="37">
        <v>0.90900000000000003</v>
      </c>
      <c r="E31" s="38">
        <v>1325.67</v>
      </c>
      <c r="F31" s="40">
        <v>443</v>
      </c>
      <c r="G31" s="37">
        <v>0.91200000000000003</v>
      </c>
      <c r="H31" s="38">
        <v>1326.6</v>
      </c>
      <c r="I31" s="41">
        <v>450.86644000000001</v>
      </c>
      <c r="J31" s="42"/>
      <c r="K31" s="43">
        <v>1337.6699999999901</v>
      </c>
    </row>
    <row r="32" spans="2:11" x14ac:dyDescent="0.25">
      <c r="B32" s="30">
        <v>33</v>
      </c>
      <c r="C32" s="24">
        <v>458</v>
      </c>
      <c r="D32" s="25">
        <v>0.91200000000000003</v>
      </c>
      <c r="E32" s="26">
        <v>1340.67</v>
      </c>
      <c r="F32" s="23">
        <v>457</v>
      </c>
      <c r="G32" s="25">
        <v>0.91500000000000004</v>
      </c>
      <c r="H32" s="26">
        <v>1341</v>
      </c>
      <c r="I32" s="32">
        <v>464.89301999999998</v>
      </c>
      <c r="J32" s="33"/>
      <c r="K32" s="34">
        <v>1346.6699999999901</v>
      </c>
    </row>
    <row r="33" spans="2:11" x14ac:dyDescent="0.25">
      <c r="B33" s="35">
        <v>34</v>
      </c>
      <c r="C33" s="36">
        <v>472</v>
      </c>
      <c r="D33" s="37">
        <v>0.91400000000000003</v>
      </c>
      <c r="E33" s="38">
        <v>1354.67</v>
      </c>
      <c r="F33" s="40">
        <v>471</v>
      </c>
      <c r="G33" s="37">
        <v>0.91700000000000004</v>
      </c>
      <c r="H33" s="38">
        <v>1355.4</v>
      </c>
      <c r="I33" s="41">
        <v>478.91959999999898</v>
      </c>
      <c r="J33" s="42"/>
      <c r="K33" s="43">
        <v>1361.07</v>
      </c>
    </row>
    <row r="34" spans="2:11" x14ac:dyDescent="0.25">
      <c r="B34" s="30">
        <v>35</v>
      </c>
      <c r="C34" s="24">
        <v>486</v>
      </c>
      <c r="D34" s="25">
        <v>0.91700000000000004</v>
      </c>
      <c r="E34" s="26">
        <v>1367.67</v>
      </c>
      <c r="F34" s="23">
        <v>485</v>
      </c>
      <c r="G34" s="25">
        <v>0.92</v>
      </c>
      <c r="H34" s="26">
        <v>1368</v>
      </c>
      <c r="I34" s="32">
        <v>492.94618000000003</v>
      </c>
      <c r="J34" s="33"/>
      <c r="K34" s="34">
        <v>1371.87</v>
      </c>
    </row>
    <row r="35" spans="2:11" x14ac:dyDescent="0.25">
      <c r="B35" s="35">
        <v>36</v>
      </c>
      <c r="C35" s="36">
        <v>500</v>
      </c>
      <c r="D35" s="37">
        <v>0.91900000000000004</v>
      </c>
      <c r="E35" s="38">
        <v>1381.67</v>
      </c>
      <c r="F35" s="40">
        <v>499</v>
      </c>
      <c r="G35" s="37">
        <v>0.92200000000000004</v>
      </c>
      <c r="H35" s="38">
        <v>1382.4</v>
      </c>
      <c r="I35" s="41">
        <v>506.97275999999999</v>
      </c>
      <c r="J35" s="42"/>
      <c r="K35" s="43">
        <v>1398.87</v>
      </c>
    </row>
    <row r="36" spans="2:11" x14ac:dyDescent="0.25">
      <c r="B36" s="30">
        <v>37</v>
      </c>
      <c r="C36" s="24">
        <v>514</v>
      </c>
      <c r="D36" s="25">
        <v>0.92200000000000004</v>
      </c>
      <c r="E36" s="26">
        <v>1393.67</v>
      </c>
      <c r="F36" s="23">
        <v>513</v>
      </c>
      <c r="G36" s="25">
        <v>0.92500000000000004</v>
      </c>
      <c r="H36" s="26">
        <v>1395</v>
      </c>
      <c r="I36" s="32">
        <v>520.99933999999996</v>
      </c>
      <c r="J36" s="33"/>
      <c r="K36" s="34">
        <v>1400.6699999999901</v>
      </c>
    </row>
    <row r="37" spans="2:11" x14ac:dyDescent="0.25">
      <c r="B37" s="35">
        <v>38</v>
      </c>
      <c r="C37" s="36">
        <v>528</v>
      </c>
      <c r="D37" s="37">
        <v>0.92400000000000004</v>
      </c>
      <c r="E37" s="38">
        <v>1406.67</v>
      </c>
      <c r="F37" s="40">
        <v>528</v>
      </c>
      <c r="G37" s="37">
        <v>0.92700000000000005</v>
      </c>
      <c r="H37" s="38">
        <v>1407.6</v>
      </c>
      <c r="I37" s="41">
        <v>535.02592000000004</v>
      </c>
      <c r="J37" s="42"/>
      <c r="K37" s="43">
        <v>1413.26999999999</v>
      </c>
    </row>
    <row r="38" spans="2:11" x14ac:dyDescent="0.25">
      <c r="B38" s="30">
        <v>39</v>
      </c>
      <c r="C38" s="24">
        <v>542</v>
      </c>
      <c r="D38" s="25">
        <v>0.92600000000000005</v>
      </c>
      <c r="E38" s="26">
        <v>1418.67</v>
      </c>
      <c r="F38" s="23">
        <v>542</v>
      </c>
      <c r="G38" s="25">
        <v>0.92900000000000005</v>
      </c>
      <c r="H38" s="26">
        <v>1420.2</v>
      </c>
      <c r="I38" s="32">
        <v>549.05250000000001</v>
      </c>
      <c r="J38" s="33"/>
      <c r="K38" s="34">
        <v>1424.0699999999899</v>
      </c>
    </row>
    <row r="39" spans="2:11" x14ac:dyDescent="0.25">
      <c r="B39" s="35">
        <v>40</v>
      </c>
      <c r="C39" s="36">
        <v>556</v>
      </c>
      <c r="D39" s="37">
        <v>0.92800000000000005</v>
      </c>
      <c r="E39" s="38">
        <v>1431.67</v>
      </c>
      <c r="F39" s="40">
        <v>556</v>
      </c>
      <c r="G39" s="37">
        <v>0.93100000000000005</v>
      </c>
      <c r="H39" s="38">
        <v>1431</v>
      </c>
      <c r="I39" s="41">
        <v>563.07907999999998</v>
      </c>
      <c r="J39" s="42"/>
      <c r="K39" s="43">
        <v>1431.26999999999</v>
      </c>
    </row>
    <row r="40" spans="2:11" x14ac:dyDescent="0.25">
      <c r="B40" s="30">
        <v>41</v>
      </c>
      <c r="C40" s="24">
        <v>570</v>
      </c>
      <c r="D40" s="25">
        <v>0.93</v>
      </c>
      <c r="E40" s="26">
        <v>1441.67</v>
      </c>
      <c r="F40" s="23">
        <v>570</v>
      </c>
      <c r="G40" s="25">
        <v>0.93300000000000005</v>
      </c>
      <c r="H40" s="26">
        <v>1443.6</v>
      </c>
      <c r="I40" s="32">
        <v>577.10565999999994</v>
      </c>
      <c r="J40" s="33"/>
      <c r="K40" s="34">
        <v>1447.46999999999</v>
      </c>
    </row>
    <row r="41" spans="2:11" x14ac:dyDescent="0.25">
      <c r="B41" s="35">
        <v>42</v>
      </c>
      <c r="C41" s="36">
        <v>584</v>
      </c>
      <c r="D41" s="37">
        <v>0.93100000000000005</v>
      </c>
      <c r="E41" s="38">
        <v>1452.67</v>
      </c>
      <c r="F41" s="40">
        <v>584</v>
      </c>
      <c r="G41" s="37">
        <v>0.93400000000000005</v>
      </c>
      <c r="H41" s="38">
        <v>1454.4</v>
      </c>
      <c r="I41" s="41">
        <v>591.132239999999</v>
      </c>
      <c r="J41" s="42"/>
      <c r="K41" s="43">
        <v>1458.26999999999</v>
      </c>
    </row>
    <row r="42" spans="2:11" x14ac:dyDescent="0.25">
      <c r="B42" s="30">
        <v>43</v>
      </c>
      <c r="C42" s="24">
        <v>598</v>
      </c>
      <c r="D42" s="25">
        <v>0.93300000000000005</v>
      </c>
      <c r="E42" s="26">
        <v>1463.67</v>
      </c>
      <c r="F42" s="23">
        <v>599</v>
      </c>
      <c r="G42" s="25">
        <v>0.93600000000000005</v>
      </c>
      <c r="H42" s="26">
        <v>1465.2</v>
      </c>
      <c r="I42" s="32">
        <v>605.15881999999999</v>
      </c>
      <c r="J42" s="33"/>
      <c r="K42" s="34">
        <v>1468.1699999999901</v>
      </c>
    </row>
    <row r="43" spans="2:11" x14ac:dyDescent="0.25">
      <c r="B43" s="35">
        <v>44</v>
      </c>
      <c r="C43" s="36">
        <v>612</v>
      </c>
      <c r="D43" s="37">
        <v>0.93500000000000005</v>
      </c>
      <c r="E43" s="38">
        <v>1476.67</v>
      </c>
      <c r="F43" s="40">
        <v>614</v>
      </c>
      <c r="G43" s="37">
        <v>0.93799999999999994</v>
      </c>
      <c r="H43" s="38">
        <v>1476</v>
      </c>
      <c r="I43" s="41">
        <v>619.18539999999996</v>
      </c>
      <c r="J43" s="42"/>
      <c r="K43" s="43">
        <v>1478.0699999999899</v>
      </c>
    </row>
    <row r="44" spans="2:11" x14ac:dyDescent="0.25">
      <c r="B44" s="30">
        <v>45</v>
      </c>
      <c r="C44" s="24">
        <v>626</v>
      </c>
      <c r="D44" s="25">
        <v>0.93700000000000006</v>
      </c>
      <c r="E44" s="26">
        <v>1486.67</v>
      </c>
      <c r="F44" s="23">
        <v>629</v>
      </c>
      <c r="G44" s="25">
        <v>0.94</v>
      </c>
      <c r="H44" s="26">
        <v>1486.8</v>
      </c>
      <c r="I44" s="32">
        <v>633.21198000000004</v>
      </c>
      <c r="J44" s="33"/>
      <c r="K44" s="34">
        <v>1488.87</v>
      </c>
    </row>
    <row r="45" spans="2:11" x14ac:dyDescent="0.25">
      <c r="B45" s="35">
        <v>46</v>
      </c>
      <c r="C45" s="36"/>
      <c r="D45" s="37"/>
      <c r="E45" s="39"/>
      <c r="F45" s="40">
        <v>641</v>
      </c>
      <c r="G45" s="37">
        <v>0.94099999999999995</v>
      </c>
      <c r="H45" s="38">
        <v>1495.8</v>
      </c>
      <c r="I45" s="41">
        <v>647.23856000000001</v>
      </c>
      <c r="J45" s="42"/>
      <c r="K45" s="43">
        <v>1497.87</v>
      </c>
    </row>
    <row r="46" spans="2:11" x14ac:dyDescent="0.25">
      <c r="B46" s="30">
        <v>47</v>
      </c>
      <c r="C46" s="24"/>
      <c r="E46" s="27"/>
      <c r="F46" s="23">
        <v>656</v>
      </c>
      <c r="G46" s="25">
        <v>0.94299999999999995</v>
      </c>
      <c r="H46" s="26">
        <v>1504.8</v>
      </c>
      <c r="I46" s="32">
        <v>661.26513999999997</v>
      </c>
      <c r="J46" s="33"/>
      <c r="K46" s="34">
        <v>1506.87</v>
      </c>
    </row>
    <row r="47" spans="2:11" x14ac:dyDescent="0.25">
      <c r="B47" s="35">
        <v>48</v>
      </c>
      <c r="C47" s="36"/>
      <c r="D47" s="37"/>
      <c r="E47" s="39"/>
      <c r="F47" s="40">
        <v>670</v>
      </c>
      <c r="G47" s="37">
        <v>0.94399999999999995</v>
      </c>
      <c r="H47" s="38">
        <v>1513.8</v>
      </c>
      <c r="I47" s="41">
        <v>675.29171999999903</v>
      </c>
      <c r="J47" s="42"/>
      <c r="K47" s="43">
        <v>1517.6699999999901</v>
      </c>
    </row>
    <row r="48" spans="2:11" x14ac:dyDescent="0.25">
      <c r="B48" s="30">
        <v>49</v>
      </c>
      <c r="C48" s="24"/>
      <c r="E48" s="27"/>
      <c r="F48" s="23">
        <v>684</v>
      </c>
      <c r="G48" s="25">
        <v>0.94599999999999995</v>
      </c>
      <c r="H48" s="26">
        <v>1522.8</v>
      </c>
      <c r="I48" s="32">
        <v>689.31830000000002</v>
      </c>
      <c r="J48" s="33"/>
      <c r="K48" s="34">
        <v>1524.87</v>
      </c>
    </row>
    <row r="49" spans="2:11" ht="15.75" thickBot="1" x14ac:dyDescent="0.3">
      <c r="B49" s="44">
        <v>50</v>
      </c>
      <c r="C49" s="45"/>
      <c r="D49" s="46"/>
      <c r="E49" s="47"/>
      <c r="F49" s="48">
        <v>698</v>
      </c>
      <c r="G49" s="46">
        <v>0.94699999999999995</v>
      </c>
      <c r="H49" s="49">
        <v>1531.8</v>
      </c>
      <c r="I49" s="50">
        <v>703.34487999999999</v>
      </c>
      <c r="J49" s="51"/>
      <c r="K49" s="52">
        <v>1526.6699999999901</v>
      </c>
    </row>
  </sheetData>
  <mergeCells count="3">
    <mergeCell ref="C3:E3"/>
    <mergeCell ref="F3:H3"/>
    <mergeCell ref="I3:K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7F716-4E28-4058-88C8-028B61C51997}">
  <dimension ref="B1:L60"/>
  <sheetViews>
    <sheetView showGridLines="0" zoomScale="145" zoomScaleNormal="145" workbookViewId="0">
      <selection activeCell="I46" sqref="I46"/>
    </sheetView>
  </sheetViews>
  <sheetFormatPr defaultRowHeight="15" x14ac:dyDescent="0.25"/>
  <cols>
    <col min="1" max="1" width="9.140625" style="93"/>
    <col min="2" max="2" width="7.140625" style="90" customWidth="1"/>
    <col min="3" max="3" width="12.140625" style="91" customWidth="1"/>
    <col min="4" max="4" width="14.28515625" style="90" customWidth="1"/>
    <col min="5" max="5" width="12.140625" style="91" customWidth="1"/>
    <col min="6" max="6" width="14.28515625" style="92" customWidth="1"/>
    <col min="7" max="7" width="1.42578125" style="93" customWidth="1"/>
    <col min="8" max="8" width="7.140625" style="93" customWidth="1"/>
    <col min="9" max="9" width="12" style="93" customWidth="1"/>
    <col min="10" max="10" width="14.28515625" style="94" customWidth="1"/>
    <col min="11" max="11" width="12.140625" style="93" customWidth="1"/>
    <col min="12" max="12" width="14.28515625" style="93" customWidth="1"/>
    <col min="13" max="16384" width="9.140625" style="93"/>
  </cols>
  <sheetData>
    <row r="1" spans="2:12" ht="15.75" thickBot="1" x14ac:dyDescent="0.3"/>
    <row r="2" spans="2:12" ht="15.75" thickBot="1" x14ac:dyDescent="0.3">
      <c r="C2" s="181" t="s">
        <v>49</v>
      </c>
      <c r="D2" s="182"/>
      <c r="E2" s="182"/>
      <c r="F2" s="183"/>
      <c r="I2" s="181" t="s">
        <v>49</v>
      </c>
      <c r="J2" s="182"/>
      <c r="K2" s="182"/>
      <c r="L2" s="183"/>
    </row>
    <row r="3" spans="2:12" ht="15.75" thickBot="1" x14ac:dyDescent="0.3">
      <c r="B3" s="63"/>
      <c r="C3" s="177" t="s">
        <v>10</v>
      </c>
      <c r="D3" s="178"/>
      <c r="E3" s="176" t="s">
        <v>12</v>
      </c>
      <c r="F3" s="178"/>
      <c r="H3" s="63"/>
      <c r="I3" s="177" t="s">
        <v>10</v>
      </c>
      <c r="J3" s="178"/>
      <c r="K3" s="176" t="s">
        <v>12</v>
      </c>
      <c r="L3" s="178"/>
    </row>
    <row r="4" spans="2:12" ht="15.75" thickBot="1" x14ac:dyDescent="0.3">
      <c r="B4" s="54" t="s">
        <v>13</v>
      </c>
      <c r="C4" s="56" t="s">
        <v>48</v>
      </c>
      <c r="D4" s="59" t="s">
        <v>46</v>
      </c>
      <c r="E4" s="56" t="s">
        <v>48</v>
      </c>
      <c r="F4" s="59" t="s">
        <v>46</v>
      </c>
      <c r="H4" s="54" t="s">
        <v>13</v>
      </c>
      <c r="I4" s="56" t="s">
        <v>48</v>
      </c>
      <c r="J4" s="59" t="s">
        <v>46</v>
      </c>
      <c r="K4" s="56" t="s">
        <v>48</v>
      </c>
      <c r="L4" s="59" t="s">
        <v>46</v>
      </c>
    </row>
    <row r="5" spans="2:12" x14ac:dyDescent="0.25">
      <c r="B5" s="95">
        <v>80</v>
      </c>
      <c r="C5" s="96">
        <v>0.6691568</v>
      </c>
      <c r="D5" s="97">
        <v>599.43028279058797</v>
      </c>
      <c r="E5" s="98">
        <v>0.6832916</v>
      </c>
      <c r="F5" s="97">
        <v>599.923414370513</v>
      </c>
      <c r="H5" s="99">
        <v>108</v>
      </c>
      <c r="I5" s="96">
        <v>0.74687095680000004</v>
      </c>
      <c r="J5" s="97">
        <v>599.923414370513</v>
      </c>
      <c r="K5" s="100">
        <v>0.75122148160000002</v>
      </c>
      <c r="L5" s="101">
        <v>704.22629768347099</v>
      </c>
    </row>
    <row r="6" spans="2:12" x14ac:dyDescent="0.25">
      <c r="B6" s="102">
        <v>81</v>
      </c>
      <c r="C6" s="103">
        <v>0.67334685989999998</v>
      </c>
      <c r="D6" s="104">
        <v>603.49917443890001</v>
      </c>
      <c r="E6" s="91">
        <v>0.68680349380000005</v>
      </c>
      <c r="F6" s="104">
        <v>603.99355603936101</v>
      </c>
      <c r="H6" s="102">
        <v>109</v>
      </c>
      <c r="I6" s="103">
        <v>0.74848757310000003</v>
      </c>
      <c r="J6" s="104">
        <v>603.99355603936101</v>
      </c>
      <c r="K6" s="91">
        <v>0.75272635219999995</v>
      </c>
      <c r="L6" s="104">
        <v>707.625824946899</v>
      </c>
    </row>
    <row r="7" spans="2:12" x14ac:dyDescent="0.25">
      <c r="B7" s="99">
        <v>82</v>
      </c>
      <c r="C7" s="105">
        <v>0.67740905520000005</v>
      </c>
      <c r="D7" s="101">
        <v>607.539109294696</v>
      </c>
      <c r="E7" s="100">
        <v>0.69021926239999998</v>
      </c>
      <c r="F7" s="101">
        <v>608.03474608671502</v>
      </c>
      <c r="H7" s="99">
        <v>110</v>
      </c>
      <c r="I7" s="105">
        <v>0.75005089999999996</v>
      </c>
      <c r="J7" s="101">
        <v>608.03474608671502</v>
      </c>
      <c r="K7" s="100">
        <v>0.75418580000000002</v>
      </c>
      <c r="L7" s="101">
        <v>711.00570380830504</v>
      </c>
    </row>
    <row r="8" spans="2:12" x14ac:dyDescent="0.25">
      <c r="B8" s="102">
        <v>83</v>
      </c>
      <c r="C8" s="103">
        <v>0.68134604929999998</v>
      </c>
      <c r="D8" s="104">
        <v>611.55054432043403</v>
      </c>
      <c r="E8" s="91">
        <v>0.69354071660000005</v>
      </c>
      <c r="F8" s="104">
        <v>612.04744135997601</v>
      </c>
      <c r="H8" s="102">
        <v>111</v>
      </c>
      <c r="I8" s="103">
        <v>0.75156360089999996</v>
      </c>
      <c r="J8" s="104">
        <v>612.04744135997601</v>
      </c>
      <c r="K8" s="91">
        <v>0.75560163579999995</v>
      </c>
      <c r="L8" s="104">
        <v>714.36616922829205</v>
      </c>
    </row>
    <row r="9" spans="2:12" x14ac:dyDescent="0.25">
      <c r="B9" s="99">
        <v>84</v>
      </c>
      <c r="C9" s="105">
        <v>0.68516050559999897</v>
      </c>
      <c r="D9" s="101">
        <v>615.53392409052105</v>
      </c>
      <c r="E9" s="100">
        <v>0.6967696672</v>
      </c>
      <c r="F9" s="101">
        <v>616.03208632144595</v>
      </c>
      <c r="H9" s="99">
        <v>112</v>
      </c>
      <c r="I9" s="105">
        <v>0.75302833920000001</v>
      </c>
      <c r="J9" s="101">
        <v>616.03208632144595</v>
      </c>
      <c r="K9" s="100">
        <v>0.75697567040000002</v>
      </c>
      <c r="L9" s="101">
        <v>717.70745141025998</v>
      </c>
    </row>
    <row r="10" spans="2:12" x14ac:dyDescent="0.25">
      <c r="B10" s="102">
        <v>85</v>
      </c>
      <c r="C10" s="103">
        <v>0.68885508749999902</v>
      </c>
      <c r="D10" s="104">
        <v>619.48968127158696</v>
      </c>
      <c r="E10" s="91">
        <v>0.69990792499999999</v>
      </c>
      <c r="F10" s="104">
        <v>619.989113528487</v>
      </c>
      <c r="H10" s="102">
        <v>113</v>
      </c>
      <c r="I10" s="103">
        <v>0.75444777829999998</v>
      </c>
      <c r="J10" s="104">
        <v>619.989113528487</v>
      </c>
      <c r="K10" s="91">
        <v>0.75830971459999996</v>
      </c>
      <c r="L10" s="104">
        <v>721.02977593836795</v>
      </c>
    </row>
    <row r="11" spans="2:12" x14ac:dyDescent="0.25">
      <c r="B11" s="99">
        <v>86</v>
      </c>
      <c r="C11" s="105">
        <v>0.69243245840000001</v>
      </c>
      <c r="D11" s="101">
        <v>623.41823707865001</v>
      </c>
      <c r="E11" s="100">
        <v>0.70295730079999996</v>
      </c>
      <c r="F11" s="101">
        <v>623.91894408959001</v>
      </c>
      <c r="H11" s="99">
        <v>114</v>
      </c>
      <c r="I11" s="105">
        <v>0.75582458159999999</v>
      </c>
      <c r="J11" s="101">
        <v>623.91894408959001</v>
      </c>
      <c r="K11" s="100">
        <v>0.75960557920000005</v>
      </c>
      <c r="L11" s="101">
        <v>724.333363910304</v>
      </c>
    </row>
    <row r="12" spans="2:12" x14ac:dyDescent="0.25">
      <c r="B12" s="102">
        <v>87</v>
      </c>
      <c r="C12" s="103">
        <v>0.69589528170000003</v>
      </c>
      <c r="D12" s="104">
        <v>627.32000170866604</v>
      </c>
      <c r="E12" s="91">
        <v>0.70591960539999998</v>
      </c>
      <c r="F12" s="104">
        <v>627.82198809782597</v>
      </c>
      <c r="H12" s="102">
        <v>115</v>
      </c>
      <c r="I12" s="103">
        <v>0.75716141250000002</v>
      </c>
      <c r="J12" s="104">
        <v>627.82198809782597</v>
      </c>
      <c r="K12" s="91">
        <v>0.760865075</v>
      </c>
      <c r="L12" s="104">
        <v>727.618432065094</v>
      </c>
    </row>
    <row r="13" spans="2:12" x14ac:dyDescent="0.25">
      <c r="B13" s="99">
        <v>88</v>
      </c>
      <c r="C13" s="105">
        <v>0.69924622079999998</v>
      </c>
      <c r="D13" s="101">
        <v>631.19537475282698</v>
      </c>
      <c r="E13" s="100">
        <v>0.70879664959999999</v>
      </c>
      <c r="F13" s="101">
        <v>631.69864504305497</v>
      </c>
      <c r="H13" s="99">
        <v>116</v>
      </c>
      <c r="I13" s="105">
        <v>0.75846093439999995</v>
      </c>
      <c r="J13" s="101">
        <v>631.69864504305497</v>
      </c>
      <c r="K13" s="100">
        <v>0.76209001279999999</v>
      </c>
      <c r="L13" s="101">
        <v>730.88519290618603</v>
      </c>
    </row>
    <row r="14" spans="2:12" x14ac:dyDescent="0.25">
      <c r="B14" s="102">
        <v>89</v>
      </c>
      <c r="C14" s="103">
        <v>0.70248793909999996</v>
      </c>
      <c r="D14" s="104">
        <v>635.04474558887102</v>
      </c>
      <c r="E14" s="91">
        <v>0.71159024420000005</v>
      </c>
      <c r="F14" s="104">
        <v>635.54930420414905</v>
      </c>
      <c r="H14" s="102">
        <v>117</v>
      </c>
      <c r="I14" s="103">
        <v>0.7597258107</v>
      </c>
      <c r="J14" s="104">
        <v>635.54930420414905</v>
      </c>
      <c r="K14" s="91">
        <v>0.76328220339999997</v>
      </c>
      <c r="L14" s="104">
        <v>734.13385482000797</v>
      </c>
    </row>
    <row r="15" spans="2:12" x14ac:dyDescent="0.25">
      <c r="B15" s="99">
        <v>90</v>
      </c>
      <c r="C15" s="105">
        <v>0.70562309999999895</v>
      </c>
      <c r="D15" s="101">
        <v>638.86849375461702</v>
      </c>
      <c r="E15" s="100">
        <v>0.7143022</v>
      </c>
      <c r="F15" s="101">
        <v>639.37434502243798</v>
      </c>
      <c r="H15" s="99">
        <v>118</v>
      </c>
      <c r="I15" s="105">
        <v>0.76095870480000005</v>
      </c>
      <c r="J15" s="101">
        <v>639.37434502243798</v>
      </c>
      <c r="K15" s="100">
        <v>0.76444345759999999</v>
      </c>
      <c r="L15" s="101">
        <v>737.36462219023304</v>
      </c>
    </row>
    <row r="16" spans="2:12" x14ac:dyDescent="0.25">
      <c r="B16" s="102">
        <v>91</v>
      </c>
      <c r="C16" s="103">
        <v>0.70865436690000005</v>
      </c>
      <c r="D16" s="104">
        <v>642.66698930377902</v>
      </c>
      <c r="E16" s="91">
        <v>0.71693432779999999</v>
      </c>
      <c r="F16" s="104">
        <v>643.17413745745205</v>
      </c>
      <c r="H16" s="102">
        <v>119</v>
      </c>
      <c r="I16" s="103">
        <v>0.76216228009999998</v>
      </c>
      <c r="J16" s="104">
        <v>643.17413745745205</v>
      </c>
      <c r="K16" s="91">
        <v>0.76557558619999999</v>
      </c>
      <c r="L16" s="104">
        <v>740.57769550789601</v>
      </c>
    </row>
    <row r="17" spans="2:12" x14ac:dyDescent="0.25">
      <c r="B17" s="99">
        <v>92</v>
      </c>
      <c r="C17" s="105">
        <v>0.71158440319999905</v>
      </c>
      <c r="D17" s="101">
        <v>646.44059314513299</v>
      </c>
      <c r="E17" s="100">
        <v>0.71948843839999999</v>
      </c>
      <c r="F17" s="101">
        <v>646.94904232600504</v>
      </c>
      <c r="H17" s="99">
        <v>120</v>
      </c>
      <c r="I17" s="105">
        <v>0.7633392</v>
      </c>
      <c r="J17" s="101">
        <v>646.94904232600504</v>
      </c>
      <c r="K17" s="100">
        <v>0.76668040000000004</v>
      </c>
      <c r="L17" s="101">
        <v>743.77327147760195</v>
      </c>
    </row>
    <row r="18" spans="2:12" x14ac:dyDescent="0.25">
      <c r="B18" s="102">
        <v>93</v>
      </c>
      <c r="C18" s="103">
        <v>0.71441587230000003</v>
      </c>
      <c r="D18" s="104">
        <v>650.18965736595305</v>
      </c>
      <c r="E18" s="91">
        <v>0.72196634260000003</v>
      </c>
      <c r="F18" s="104">
        <v>650.69941162556097</v>
      </c>
      <c r="H18" s="102">
        <v>121</v>
      </c>
      <c r="I18" s="103">
        <v>0.76449212789999998</v>
      </c>
      <c r="J18" s="104">
        <v>650.69941162556097</v>
      </c>
      <c r="K18" s="91">
        <v>0.76775970979999997</v>
      </c>
      <c r="L18" s="104">
        <v>746.95154311994702</v>
      </c>
    </row>
    <row r="19" spans="2:12" x14ac:dyDescent="0.25">
      <c r="B19" s="99">
        <v>94</v>
      </c>
      <c r="C19" s="105">
        <v>0.717151437599999</v>
      </c>
      <c r="D19" s="101">
        <v>653.91452554063005</v>
      </c>
      <c r="E19" s="100">
        <v>0.72436985119999997</v>
      </c>
      <c r="F19" s="101">
        <v>654.42558884278401</v>
      </c>
      <c r="H19" s="99">
        <v>122</v>
      </c>
      <c r="I19" s="105">
        <v>0.76562372720000005</v>
      </c>
      <c r="J19" s="101">
        <v>654.42558884278401</v>
      </c>
      <c r="K19" s="100">
        <v>0.76881532640000005</v>
      </c>
      <c r="L19" s="101">
        <v>750.11269987034495</v>
      </c>
    </row>
    <row r="20" spans="2:12" x14ac:dyDescent="0.25">
      <c r="B20" s="102">
        <v>95</v>
      </c>
      <c r="C20" s="103">
        <v>0.71979376250000005</v>
      </c>
      <c r="D20" s="104">
        <v>657.61553302529296</v>
      </c>
      <c r="E20" s="91">
        <v>0.72670077499999997</v>
      </c>
      <c r="F20" s="104">
        <v>658.12790924809201</v>
      </c>
      <c r="H20" s="102">
        <v>123</v>
      </c>
      <c r="I20" s="103">
        <v>0.76673666129999996</v>
      </c>
      <c r="J20" s="104">
        <v>658.12790924809201</v>
      </c>
      <c r="K20" s="91">
        <v>0.76984906060000002</v>
      </c>
      <c r="L20" s="104">
        <v>753.25692767441399</v>
      </c>
    </row>
    <row r="21" spans="2:12" x14ac:dyDescent="0.25">
      <c r="B21" s="99">
        <v>96</v>
      </c>
      <c r="C21" s="105">
        <v>0.72234551039999995</v>
      </c>
      <c r="D21" s="101">
        <v>661.29300723922097</v>
      </c>
      <c r="E21" s="100">
        <v>0.72896092479999997</v>
      </c>
      <c r="F21" s="101">
        <v>661.80670017700095</v>
      </c>
      <c r="H21" s="99">
        <v>124</v>
      </c>
      <c r="I21" s="105">
        <v>0.76783359360000003</v>
      </c>
      <c r="J21" s="101">
        <v>661.80670017700095</v>
      </c>
      <c r="K21" s="100">
        <v>0.77086272319999904</v>
      </c>
      <c r="L21" s="101">
        <v>756.384409080056</v>
      </c>
    </row>
    <row r="22" spans="2:12" x14ac:dyDescent="0.25">
      <c r="B22" s="102">
        <v>97</v>
      </c>
      <c r="C22" s="103">
        <v>0.72480934470000002</v>
      </c>
      <c r="D22" s="104">
        <v>664.947267933744</v>
      </c>
      <c r="E22" s="91">
        <v>0.73115211140000003</v>
      </c>
      <c r="F22" s="104">
        <v>665.46228129896804</v>
      </c>
      <c r="H22" s="102">
        <v>125</v>
      </c>
      <c r="I22" s="103">
        <v>0.76891718750000004</v>
      </c>
      <c r="J22" s="104">
        <v>665.46228129896804</v>
      </c>
      <c r="K22" s="91">
        <v>0.77185812499999995</v>
      </c>
      <c r="L22" s="104">
        <v>759.49532332637705</v>
      </c>
    </row>
    <row r="23" spans="2:12" x14ac:dyDescent="0.25">
      <c r="B23" s="99">
        <v>98</v>
      </c>
      <c r="C23" s="105">
        <v>0.72718792879999905</v>
      </c>
      <c r="D23" s="101">
        <v>668.57862744935505</v>
      </c>
      <c r="E23" s="100">
        <v>0.73327614559999998</v>
      </c>
      <c r="F23" s="101">
        <v>669.09496487444505</v>
      </c>
      <c r="H23" s="99">
        <v>126</v>
      </c>
      <c r="I23" s="105">
        <v>0.76999010639999999</v>
      </c>
      <c r="J23" s="101">
        <v>669.09496487444505</v>
      </c>
      <c r="K23" s="100">
        <v>0.77283707680000002</v>
      </c>
      <c r="L23" s="101">
        <v>762.58984642959194</v>
      </c>
    </row>
    <row r="24" spans="2:12" x14ac:dyDescent="0.25">
      <c r="B24" s="102">
        <v>99</v>
      </c>
      <c r="C24" s="103">
        <v>0.72948392610000001</v>
      </c>
      <c r="D24" s="104">
        <v>672.18739096161903</v>
      </c>
      <c r="E24" s="91">
        <v>0.73533483820000001</v>
      </c>
      <c r="F24" s="104">
        <v>672.70505600073102</v>
      </c>
      <c r="H24" s="102">
        <v>127</v>
      </c>
      <c r="I24" s="103">
        <v>0.77105501369999996</v>
      </c>
      <c r="J24" s="104">
        <v>672.70505600073102</v>
      </c>
      <c r="K24" s="91">
        <v>0.77380138939999998</v>
      </c>
      <c r="L24" s="104">
        <v>765.668151266015</v>
      </c>
    </row>
    <row r="25" spans="2:12" x14ac:dyDescent="0.25">
      <c r="B25" s="99">
        <v>100</v>
      </c>
      <c r="C25" s="105">
        <v>0.73170000000000002</v>
      </c>
      <c r="D25" s="101">
        <v>675.77385671651803</v>
      </c>
      <c r="E25" s="100">
        <v>0.73733000000000004</v>
      </c>
      <c r="F25" s="101">
        <v>676.29285284725904</v>
      </c>
      <c r="H25" s="99">
        <v>128</v>
      </c>
      <c r="I25" s="105">
        <v>0.77211457279999995</v>
      </c>
      <c r="J25" s="101">
        <v>676.29285284725904</v>
      </c>
      <c r="K25" s="100">
        <v>0.7747528736</v>
      </c>
      <c r="L25" s="101">
        <v>768.73040765228495</v>
      </c>
    </row>
    <row r="26" spans="2:12" x14ac:dyDescent="0.25">
      <c r="B26" s="102">
        <v>101</v>
      </c>
      <c r="C26" s="103">
        <v>0.73383881390000005</v>
      </c>
      <c r="D26" s="104">
        <v>679.33831625575704</v>
      </c>
      <c r="E26" s="91">
        <v>0.73926344180000003</v>
      </c>
      <c r="F26" s="104">
        <v>679.85864688085599</v>
      </c>
      <c r="H26" s="102">
        <v>129</v>
      </c>
      <c r="I26" s="103">
        <v>0.77317144709999996</v>
      </c>
      <c r="J26" s="104">
        <v>679.85864688085599</v>
      </c>
      <c r="K26" s="91">
        <v>0.77569334020000003</v>
      </c>
      <c r="L26" s="104">
        <v>771.77678242291404</v>
      </c>
    </row>
    <row r="27" spans="2:12" x14ac:dyDescent="0.25">
      <c r="B27" s="99">
        <v>102</v>
      </c>
      <c r="C27" s="105">
        <v>0.7359030312</v>
      </c>
      <c r="D27" s="101">
        <v>682.88105463256898</v>
      </c>
      <c r="E27" s="100">
        <v>0.74113697440000004</v>
      </c>
      <c r="F27" s="101">
        <v>683.40272308149304</v>
      </c>
      <c r="H27" s="99">
        <v>130</v>
      </c>
      <c r="I27" s="105">
        <v>0.77422829999999998</v>
      </c>
      <c r="J27" s="101">
        <v>683.40272308149304</v>
      </c>
      <c r="K27" s="100">
        <v>0.7766246</v>
      </c>
      <c r="L27" s="101">
        <v>774.80743950528404</v>
      </c>
    </row>
    <row r="28" spans="2:12" x14ac:dyDescent="0.25">
      <c r="B28" s="102">
        <v>103</v>
      </c>
      <c r="C28" s="103">
        <v>0.73789531529999997</v>
      </c>
      <c r="D28" s="104">
        <v>686.40235061851195</v>
      </c>
      <c r="E28" s="91">
        <v>0.7429524086</v>
      </c>
      <c r="F28" s="104">
        <v>686.92536014903806</v>
      </c>
      <c r="H28" s="102">
        <v>131</v>
      </c>
      <c r="I28" s="103">
        <v>0.77528779489999999</v>
      </c>
      <c r="J28" s="104">
        <v>686.92536014903806</v>
      </c>
      <c r="K28" s="91">
        <v>0.77754846379999998</v>
      </c>
      <c r="L28" s="104">
        <v>777.82253999219802</v>
      </c>
    </row>
    <row r="29" spans="2:12" x14ac:dyDescent="0.25">
      <c r="B29" s="99">
        <v>104</v>
      </c>
      <c r="C29" s="105">
        <v>0.73981832960000005</v>
      </c>
      <c r="D29" s="101">
        <v>689.90247690170702</v>
      </c>
      <c r="E29" s="100">
        <v>0.74471155519999999</v>
      </c>
      <c r="F29" s="101">
        <v>690.42683070144597</v>
      </c>
      <c r="H29" s="99">
        <v>132</v>
      </c>
      <c r="I29" s="105">
        <v>0.7763525952</v>
      </c>
      <c r="J29" s="101">
        <v>690.42683070144597</v>
      </c>
      <c r="K29" s="100">
        <v>0.77846674240000002</v>
      </c>
      <c r="L29" s="101">
        <v>780.82224221205797</v>
      </c>
    </row>
    <row r="30" spans="2:12" x14ac:dyDescent="0.25">
      <c r="B30" s="102">
        <v>105</v>
      </c>
      <c r="C30" s="103">
        <v>0.74167473750000001</v>
      </c>
      <c r="D30" s="104">
        <v>693.38170027696594</v>
      </c>
      <c r="E30" s="91">
        <v>0.74641622500000004</v>
      </c>
      <c r="F30" s="104">
        <v>693.90740146483995</v>
      </c>
      <c r="H30" s="102">
        <v>133</v>
      </c>
      <c r="I30" s="103">
        <v>0.77742536429999998</v>
      </c>
      <c r="J30" s="104">
        <v>693.90740146483995</v>
      </c>
      <c r="K30" s="91">
        <v>0.77938124659999997</v>
      </c>
      <c r="L30" s="104">
        <v>783.80670179680396</v>
      </c>
    </row>
    <row r="31" spans="2:12" x14ac:dyDescent="0.25">
      <c r="B31" s="99">
        <v>106</v>
      </c>
      <c r="C31" s="105">
        <v>0.74346720239999997</v>
      </c>
      <c r="D31" s="101">
        <v>696.840281828196</v>
      </c>
      <c r="E31" s="100">
        <v>0.74806822880000001</v>
      </c>
      <c r="F31" s="101">
        <v>697.367333455878</v>
      </c>
      <c r="H31" s="99">
        <v>134</v>
      </c>
      <c r="I31" s="105">
        <v>0.77850876560000004</v>
      </c>
      <c r="J31" s="101">
        <v>697.367333455878</v>
      </c>
      <c r="K31" s="100">
        <v>0.78029378719999898</v>
      </c>
      <c r="L31" s="101">
        <v>786.77607174766001</v>
      </c>
    </row>
    <row r="32" spans="2:12" ht="15.75" thickBot="1" x14ac:dyDescent="0.3">
      <c r="B32" s="102">
        <v>107</v>
      </c>
      <c r="C32" s="103">
        <v>0.74519838770000002</v>
      </c>
      <c r="D32" s="104">
        <v>700.27847710348703</v>
      </c>
      <c r="E32" s="91">
        <v>0.74966937739999995</v>
      </c>
      <c r="F32" s="104">
        <v>700.80688215679197</v>
      </c>
      <c r="H32" s="106">
        <v>135</v>
      </c>
      <c r="I32" s="74">
        <v>0.77960546249999996</v>
      </c>
      <c r="J32" s="107">
        <v>700.80688215679197</v>
      </c>
      <c r="K32" s="71">
        <v>0.781206175</v>
      </c>
      <c r="L32" s="107">
        <v>789.73050249881703</v>
      </c>
    </row>
    <row r="33" spans="2:6" x14ac:dyDescent="0.25">
      <c r="B33" s="99">
        <v>108</v>
      </c>
      <c r="C33" s="105">
        <v>0.74687095680000004</v>
      </c>
      <c r="D33" s="101">
        <v>703.69653628321998</v>
      </c>
      <c r="E33" s="100">
        <v>0.75122148160000002</v>
      </c>
      <c r="F33" s="101">
        <v>704.22629768347099</v>
      </c>
    </row>
    <row r="34" spans="2:6" x14ac:dyDescent="0.25">
      <c r="B34" s="102">
        <v>109</v>
      </c>
      <c r="C34" s="103">
        <v>0.74848757310000003</v>
      </c>
      <c r="D34" s="104">
        <v>707.09470434156401</v>
      </c>
      <c r="E34" s="91">
        <v>0.75272635219999995</v>
      </c>
      <c r="F34" s="104">
        <v>707.625824946899</v>
      </c>
    </row>
    <row r="35" spans="2:6" x14ac:dyDescent="0.25">
      <c r="B35" s="99">
        <v>110</v>
      </c>
      <c r="C35" s="105">
        <v>0.75005089999999996</v>
      </c>
      <c r="D35" s="101">
        <v>710.47322120164199</v>
      </c>
      <c r="E35" s="100">
        <v>0.75418580000000002</v>
      </c>
      <c r="F35" s="101">
        <v>711.00570380830504</v>
      </c>
    </row>
    <row r="36" spans="2:6" x14ac:dyDescent="0.25">
      <c r="B36" s="102">
        <v>111</v>
      </c>
      <c r="C36" s="103">
        <v>0.75156360089999996</v>
      </c>
      <c r="D36" s="104">
        <v>713.83232188471095</v>
      </c>
      <c r="E36" s="91">
        <v>0.75560163579999995</v>
      </c>
      <c r="F36" s="104">
        <v>714.36616922829205</v>
      </c>
    </row>
    <row r="37" spans="2:6" x14ac:dyDescent="0.25">
      <c r="B37" s="99">
        <v>112</v>
      </c>
      <c r="C37" s="105">
        <v>0.75302833920000001</v>
      </c>
      <c r="D37" s="101">
        <v>717.17223665360802</v>
      </c>
      <c r="E37" s="100">
        <v>0.75697567040000002</v>
      </c>
      <c r="F37" s="101">
        <v>717.70745141025998</v>
      </c>
    </row>
    <row r="38" spans="2:6" x14ac:dyDescent="0.25">
      <c r="B38" s="102">
        <v>113</v>
      </c>
      <c r="C38" s="103">
        <v>0.75444777829999998</v>
      </c>
      <c r="D38" s="104">
        <v>720.49319115075298</v>
      </c>
      <c r="E38" s="91">
        <v>0.75830971459999996</v>
      </c>
      <c r="F38" s="104">
        <v>721.02977593836795</v>
      </c>
    </row>
    <row r="39" spans="2:6" x14ac:dyDescent="0.25">
      <c r="B39" s="99">
        <v>114</v>
      </c>
      <c r="C39" s="105">
        <v>0.75582458159999999</v>
      </c>
      <c r="D39" s="101">
        <v>723.79540653094296</v>
      </c>
      <c r="E39" s="100">
        <v>0.75960557920000005</v>
      </c>
      <c r="F39" s="101">
        <v>724.333363910304</v>
      </c>
    </row>
    <row r="40" spans="2:6" x14ac:dyDescent="0.25">
      <c r="B40" s="102">
        <v>115</v>
      </c>
      <c r="C40" s="103">
        <v>0.75716141250000002</v>
      </c>
      <c r="D40" s="104">
        <v>727.07909958920095</v>
      </c>
      <c r="E40" s="91">
        <v>0.760865075</v>
      </c>
      <c r="F40" s="104">
        <v>727.618432065094</v>
      </c>
    </row>
    <row r="41" spans="2:6" x14ac:dyDescent="0.25">
      <c r="B41" s="99">
        <v>116</v>
      </c>
      <c r="C41" s="105">
        <v>0.75846093439999995</v>
      </c>
      <c r="D41" s="101">
        <v>730.34448288387898</v>
      </c>
      <c r="E41" s="100">
        <v>0.76209001279999999</v>
      </c>
      <c r="F41" s="101">
        <v>730.88519290618603</v>
      </c>
    </row>
    <row r="42" spans="2:6" x14ac:dyDescent="0.25">
      <c r="B42" s="102">
        <v>117</v>
      </c>
      <c r="C42" s="103">
        <v>0.7597258107</v>
      </c>
      <c r="D42" s="104">
        <v>733.59176485525597</v>
      </c>
      <c r="E42" s="91">
        <v>0.76328220339999997</v>
      </c>
      <c r="F42" s="104">
        <v>734.13385482000797</v>
      </c>
    </row>
    <row r="43" spans="2:6" x14ac:dyDescent="0.25">
      <c r="B43" s="99">
        <v>118</v>
      </c>
      <c r="C43" s="105">
        <v>0.76095870480000005</v>
      </c>
      <c r="D43" s="101">
        <v>736.821149939816</v>
      </c>
      <c r="E43" s="100">
        <v>0.76444345759999999</v>
      </c>
      <c r="F43" s="101">
        <v>737.36462219023304</v>
      </c>
    </row>
    <row r="44" spans="2:6" x14ac:dyDescent="0.25">
      <c r="B44" s="102">
        <v>119</v>
      </c>
      <c r="C44" s="103">
        <v>0.76216228009999998</v>
      </c>
      <c r="D44" s="104">
        <v>740.03283868040603</v>
      </c>
      <c r="E44" s="91">
        <v>0.76557558619999999</v>
      </c>
      <c r="F44" s="104">
        <v>740.57769550789601</v>
      </c>
    </row>
    <row r="45" spans="2:6" x14ac:dyDescent="0.25">
      <c r="B45" s="99">
        <v>120</v>
      </c>
      <c r="C45" s="105">
        <v>0.7633392</v>
      </c>
      <c r="D45" s="101">
        <v>743.22702783246098</v>
      </c>
      <c r="E45" s="100">
        <v>0.76668040000000004</v>
      </c>
      <c r="F45" s="101">
        <v>743.77327147760195</v>
      </c>
    </row>
    <row r="46" spans="2:6" x14ac:dyDescent="0.25">
      <c r="B46" s="102">
        <v>121</v>
      </c>
      <c r="C46" s="103">
        <v>0.76449212789999998</v>
      </c>
      <c r="D46" s="104">
        <v>746.40391046645198</v>
      </c>
      <c r="E46" s="91">
        <v>0.76775970979999997</v>
      </c>
      <c r="F46" s="104">
        <v>746.95154311994702</v>
      </c>
    </row>
    <row r="47" spans="2:6" x14ac:dyDescent="0.25">
      <c r="B47" s="99">
        <v>122</v>
      </c>
      <c r="C47" s="105">
        <v>0.76562372720000005</v>
      </c>
      <c r="D47" s="101">
        <v>749.56367606673803</v>
      </c>
      <c r="E47" s="100">
        <v>0.76881532640000005</v>
      </c>
      <c r="F47" s="101">
        <v>750.11269987034495</v>
      </c>
    </row>
    <row r="48" spans="2:6" x14ac:dyDescent="0.25">
      <c r="B48" s="102">
        <v>123</v>
      </c>
      <c r="C48" s="103">
        <v>0.76673666129999996</v>
      </c>
      <c r="D48" s="104">
        <v>752.70651062697505</v>
      </c>
      <c r="E48" s="91">
        <v>0.76984906060000002</v>
      </c>
      <c r="F48" s="104">
        <v>753.25692767441399</v>
      </c>
    </row>
    <row r="49" spans="2:6" x14ac:dyDescent="0.25">
      <c r="B49" s="99">
        <v>124</v>
      </c>
      <c r="C49" s="105">
        <v>0.76783359360000003</v>
      </c>
      <c r="D49" s="101">
        <v>755.83259674221597</v>
      </c>
      <c r="E49" s="100">
        <v>0.77086272319999904</v>
      </c>
      <c r="F49" s="101">
        <v>756.384409080056</v>
      </c>
    </row>
    <row r="50" spans="2:6" x14ac:dyDescent="0.25">
      <c r="B50" s="102">
        <v>125</v>
      </c>
      <c r="C50" s="103">
        <v>0.76891718750000004</v>
      </c>
      <c r="D50" s="104">
        <v>758.94211369785705</v>
      </c>
      <c r="E50" s="91">
        <v>0.77185812499999995</v>
      </c>
      <c r="F50" s="104">
        <v>759.49532332637705</v>
      </c>
    </row>
    <row r="51" spans="2:6" x14ac:dyDescent="0.25">
      <c r="B51" s="99">
        <v>126</v>
      </c>
      <c r="C51" s="105">
        <v>0.76999010639999999</v>
      </c>
      <c r="D51" s="101">
        <v>762.03523755555898</v>
      </c>
      <c r="E51" s="100">
        <v>0.77283707680000002</v>
      </c>
      <c r="F51" s="101">
        <v>762.58984642959194</v>
      </c>
    </row>
    <row r="52" spans="2:6" x14ac:dyDescent="0.25">
      <c r="B52" s="102">
        <v>127</v>
      </c>
      <c r="C52" s="103">
        <v>0.77105501369999996</v>
      </c>
      <c r="D52" s="104">
        <v>765.11214123626098</v>
      </c>
      <c r="E52" s="91">
        <v>0.77380138939999998</v>
      </c>
      <c r="F52" s="104">
        <v>765.668151266015</v>
      </c>
    </row>
    <row r="53" spans="2:6" x14ac:dyDescent="0.25">
      <c r="B53" s="99">
        <v>128</v>
      </c>
      <c r="C53" s="105">
        <v>0.77211457279999995</v>
      </c>
      <c r="D53" s="101">
        <v>768.17299460042295</v>
      </c>
      <c r="E53" s="100">
        <v>0.7747528736</v>
      </c>
      <c r="F53" s="101">
        <v>768.73040765228495</v>
      </c>
    </row>
    <row r="54" spans="2:6" x14ac:dyDescent="0.25">
      <c r="B54" s="102">
        <v>129</v>
      </c>
      <c r="C54" s="103">
        <v>0.77317144709999996</v>
      </c>
      <c r="D54" s="104">
        <v>771.21796452559602</v>
      </c>
      <c r="E54" s="91">
        <v>0.77569334020000003</v>
      </c>
      <c r="F54" s="104">
        <v>771.77678242291404</v>
      </c>
    </row>
    <row r="55" spans="2:6" x14ac:dyDescent="0.25">
      <c r="B55" s="99">
        <v>130</v>
      </c>
      <c r="C55" s="105">
        <v>0.77422829999999998</v>
      </c>
      <c r="D55" s="101">
        <v>774.24721498144095</v>
      </c>
      <c r="E55" s="100">
        <v>0.7766246</v>
      </c>
      <c r="F55" s="101">
        <v>774.80743950528404</v>
      </c>
    </row>
    <row r="56" spans="2:6" x14ac:dyDescent="0.25">
      <c r="B56" s="102">
        <v>131</v>
      </c>
      <c r="C56" s="103">
        <v>0.77528779489999999</v>
      </c>
      <c r="D56" s="104">
        <v>777.26090710228402</v>
      </c>
      <c r="E56" s="91">
        <v>0.77754846379999998</v>
      </c>
      <c r="F56" s="104">
        <v>777.82253999219802</v>
      </c>
    </row>
    <row r="57" spans="2:6" x14ac:dyDescent="0.25">
      <c r="B57" s="99">
        <v>132</v>
      </c>
      <c r="C57" s="105">
        <v>0.7763525952</v>
      </c>
      <c r="D57" s="101">
        <v>780.25919925732796</v>
      </c>
      <c r="E57" s="100">
        <v>0.77846674240000002</v>
      </c>
      <c r="F57" s="101">
        <v>780.82224221205797</v>
      </c>
    </row>
    <row r="58" spans="2:6" x14ac:dyDescent="0.25">
      <c r="B58" s="102">
        <v>133</v>
      </c>
      <c r="C58" s="103">
        <v>0.77742536429999998</v>
      </c>
      <c r="D58" s="104">
        <v>783.24224711859904</v>
      </c>
      <c r="E58" s="91">
        <v>0.77938124659999997</v>
      </c>
      <c r="F58" s="104">
        <v>783.80670179680396</v>
      </c>
    </row>
    <row r="59" spans="2:6" x14ac:dyDescent="0.25">
      <c r="B59" s="99">
        <v>134</v>
      </c>
      <c r="C59" s="105">
        <v>0.77850876560000004</v>
      </c>
      <c r="D59" s="101">
        <v>786.21020372671296</v>
      </c>
      <c r="E59" s="100">
        <v>0.78029378719999898</v>
      </c>
      <c r="F59" s="101">
        <v>786.77607174766001</v>
      </c>
    </row>
    <row r="60" spans="2:6" ht="15.75" thickBot="1" x14ac:dyDescent="0.3">
      <c r="B60" s="106">
        <v>135</v>
      </c>
      <c r="C60" s="74">
        <v>0.77960546249999996</v>
      </c>
      <c r="D60" s="107">
        <v>789.16321955456897</v>
      </c>
      <c r="E60" s="71">
        <v>0.781206175</v>
      </c>
      <c r="F60" s="107">
        <v>789.73050249881703</v>
      </c>
    </row>
  </sheetData>
  <mergeCells count="6">
    <mergeCell ref="I3:J3"/>
    <mergeCell ref="K3:L3"/>
    <mergeCell ref="C3:D3"/>
    <mergeCell ref="E3:F3"/>
    <mergeCell ref="C2:F2"/>
    <mergeCell ref="I2:L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624D2-11D3-404C-928A-497DC4841E45}">
  <dimension ref="B1:O59"/>
  <sheetViews>
    <sheetView workbookViewId="0">
      <selection activeCell="N53" sqref="N53"/>
    </sheetView>
  </sheetViews>
  <sheetFormatPr defaultRowHeight="15" x14ac:dyDescent="0.25"/>
  <cols>
    <col min="2" max="2" width="7.140625" style="23" customWidth="1"/>
    <col min="3" max="3" width="11.42578125" style="25" customWidth="1"/>
    <col min="4" max="4" width="14.28515625" style="23" customWidth="1"/>
    <col min="5" max="5" width="8.5703125" style="25" customWidth="1"/>
    <col min="6" max="6" width="10" style="28" customWidth="1"/>
    <col min="7" max="7" width="11.42578125" customWidth="1"/>
    <col min="8" max="8" width="14.28515625" style="68" customWidth="1"/>
    <col min="9" max="9" width="8.5703125" customWidth="1"/>
    <col min="10" max="10" width="10" customWidth="1"/>
  </cols>
  <sheetData>
    <row r="1" spans="2:15" ht="15.75" thickBot="1" x14ac:dyDescent="0.3"/>
    <row r="2" spans="2:15" ht="15.75" thickBot="1" x14ac:dyDescent="0.3">
      <c r="B2" s="184"/>
      <c r="C2" s="186" t="s">
        <v>47</v>
      </c>
      <c r="D2" s="187"/>
      <c r="E2" s="187"/>
      <c r="F2" s="188"/>
      <c r="G2" s="186" t="s">
        <v>12</v>
      </c>
      <c r="H2" s="187"/>
      <c r="I2" s="187"/>
      <c r="J2" s="188"/>
      <c r="L2" s="186" t="s">
        <v>12</v>
      </c>
      <c r="M2" s="187"/>
      <c r="N2" s="187"/>
      <c r="O2" s="188"/>
    </row>
    <row r="3" spans="2:15" ht="15.75" thickBot="1" x14ac:dyDescent="0.3">
      <c r="B3" s="185"/>
      <c r="C3" s="177" t="s">
        <v>44</v>
      </c>
      <c r="D3" s="178"/>
      <c r="E3" s="176" t="s">
        <v>43</v>
      </c>
      <c r="F3" s="178"/>
      <c r="G3" s="177" t="s">
        <v>44</v>
      </c>
      <c r="H3" s="178"/>
      <c r="I3" s="176" t="s">
        <v>43</v>
      </c>
      <c r="J3" s="178"/>
    </row>
    <row r="4" spans="2:15" ht="15.75" thickBot="1" x14ac:dyDescent="0.3">
      <c r="B4" s="54" t="s">
        <v>13</v>
      </c>
      <c r="C4" s="56" t="s">
        <v>45</v>
      </c>
      <c r="D4" s="59" t="s">
        <v>46</v>
      </c>
      <c r="E4" s="56" t="s">
        <v>14</v>
      </c>
      <c r="F4" s="59" t="s">
        <v>15</v>
      </c>
      <c r="G4" s="56" t="s">
        <v>45</v>
      </c>
      <c r="H4" s="59" t="s">
        <v>46</v>
      </c>
      <c r="I4" s="56" t="s">
        <v>14</v>
      </c>
      <c r="J4" s="59" t="s">
        <v>15</v>
      </c>
    </row>
    <row r="5" spans="2:15" x14ac:dyDescent="0.25">
      <c r="B5" s="64">
        <v>82</v>
      </c>
      <c r="C5" s="65">
        <v>0.69005955712</v>
      </c>
      <c r="D5" s="66">
        <v>608.51325914511403</v>
      </c>
      <c r="E5" s="65"/>
      <c r="F5" s="67"/>
      <c r="G5" s="65">
        <v>0.69005955712</v>
      </c>
      <c r="H5" s="66">
        <v>608.51325914511403</v>
      </c>
      <c r="I5" s="65">
        <v>0.69</v>
      </c>
      <c r="J5" s="67">
        <v>606.6</v>
      </c>
    </row>
    <row r="6" spans="2:15" x14ac:dyDescent="0.25">
      <c r="B6" s="30">
        <v>83</v>
      </c>
      <c r="C6" s="25">
        <v>0.69338047808000003</v>
      </c>
      <c r="D6" s="28">
        <v>612.52395801226805</v>
      </c>
      <c r="F6" s="26"/>
      <c r="G6" s="25">
        <v>0.69338047808000003</v>
      </c>
      <c r="H6" s="28">
        <v>612.52395801226805</v>
      </c>
      <c r="I6" s="25"/>
      <c r="J6" s="26"/>
    </row>
    <row r="7" spans="2:15" x14ac:dyDescent="0.25">
      <c r="B7" s="35">
        <v>84</v>
      </c>
      <c r="C7" s="37">
        <v>0.69660893535999902</v>
      </c>
      <c r="D7" s="61">
        <v>616.50660894770101</v>
      </c>
      <c r="E7" s="37"/>
      <c r="F7" s="38"/>
      <c r="G7" s="37">
        <v>0.69660893535999902</v>
      </c>
      <c r="H7" s="61">
        <v>616.50660894770101</v>
      </c>
      <c r="I7" s="37"/>
      <c r="J7" s="38"/>
    </row>
    <row r="8" spans="2:15" x14ac:dyDescent="0.25">
      <c r="B8" s="30">
        <v>85</v>
      </c>
      <c r="C8" s="25">
        <v>0.69974674000000003</v>
      </c>
      <c r="D8" s="28">
        <v>620.46164449986202</v>
      </c>
      <c r="F8" s="26"/>
      <c r="G8" s="25">
        <v>0.69974674000000003</v>
      </c>
      <c r="H8" s="28">
        <v>620.46164449986202</v>
      </c>
      <c r="I8" s="25"/>
      <c r="J8" s="26"/>
    </row>
    <row r="9" spans="2:15" x14ac:dyDescent="0.25">
      <c r="B9" s="35">
        <v>86</v>
      </c>
      <c r="C9" s="37">
        <v>0.70279570304000005</v>
      </c>
      <c r="D9" s="61">
        <v>624.389485768697</v>
      </c>
      <c r="E9" s="37"/>
      <c r="F9" s="38"/>
      <c r="G9" s="37">
        <v>0.70279570304000005</v>
      </c>
      <c r="H9" s="61">
        <v>624.389485768697</v>
      </c>
      <c r="I9" s="37"/>
      <c r="J9" s="38"/>
    </row>
    <row r="10" spans="2:15" x14ac:dyDescent="0.25">
      <c r="B10" s="30">
        <v>87</v>
      </c>
      <c r="C10" s="25">
        <v>0.70575763552000004</v>
      </c>
      <c r="D10" s="28">
        <v>628.29054283907601</v>
      </c>
      <c r="F10" s="26"/>
      <c r="G10" s="25">
        <v>0.70575763552000004</v>
      </c>
      <c r="H10" s="28">
        <v>628.29054283907601</v>
      </c>
      <c r="I10" s="25"/>
      <c r="J10" s="26"/>
    </row>
    <row r="11" spans="2:15" x14ac:dyDescent="0.25">
      <c r="B11" s="35">
        <v>88</v>
      </c>
      <c r="C11" s="37">
        <v>0.70863434847999995</v>
      </c>
      <c r="D11" s="61">
        <v>632.16521519297896</v>
      </c>
      <c r="E11" s="37"/>
      <c r="F11" s="38"/>
      <c r="G11" s="37">
        <v>0.70863434847999995</v>
      </c>
      <c r="H11" s="61">
        <v>632.16521519297896</v>
      </c>
      <c r="I11" s="37"/>
      <c r="J11" s="38"/>
    </row>
    <row r="12" spans="2:15" x14ac:dyDescent="0.25">
      <c r="B12" s="30">
        <v>89</v>
      </c>
      <c r="C12" s="25">
        <v>0.71142765295999999</v>
      </c>
      <c r="D12" s="28">
        <v>636.01389210171305</v>
      </c>
      <c r="F12" s="26"/>
      <c r="G12" s="25">
        <v>0.71142765295999999</v>
      </c>
      <c r="H12" s="28">
        <v>636.01389210171305</v>
      </c>
      <c r="I12" s="25"/>
      <c r="J12" s="26"/>
    </row>
    <row r="13" spans="2:15" x14ac:dyDescent="0.25">
      <c r="B13" s="35">
        <v>90</v>
      </c>
      <c r="C13" s="37">
        <v>0.71413936</v>
      </c>
      <c r="D13" s="61">
        <v>639.83695299932697</v>
      </c>
      <c r="E13" s="37"/>
      <c r="F13" s="38"/>
      <c r="G13" s="37">
        <v>0.71413936</v>
      </c>
      <c r="H13" s="61">
        <v>639.83695299932697</v>
      </c>
      <c r="I13" s="37"/>
      <c r="J13" s="38"/>
    </row>
    <row r="14" spans="2:15" x14ac:dyDescent="0.25">
      <c r="B14" s="30">
        <v>91</v>
      </c>
      <c r="C14" s="25">
        <v>0.71677128063999995</v>
      </c>
      <c r="D14" s="28">
        <v>643.63476783834403</v>
      </c>
      <c r="F14" s="26"/>
      <c r="G14" s="25">
        <v>0.71677128063999995</v>
      </c>
      <c r="H14" s="28">
        <v>643.63476783834403</v>
      </c>
      <c r="I14" s="25"/>
      <c r="J14" s="26"/>
    </row>
    <row r="15" spans="2:15" x14ac:dyDescent="0.25">
      <c r="B15" s="35">
        <v>92</v>
      </c>
      <c r="C15" s="37">
        <v>0.71932522592000003</v>
      </c>
      <c r="D15" s="61">
        <v>647.40769742883504</v>
      </c>
      <c r="E15" s="37"/>
      <c r="F15" s="38"/>
      <c r="G15" s="37">
        <v>0.71932522592000003</v>
      </c>
      <c r="H15" s="61">
        <v>647.40769742883504</v>
      </c>
      <c r="I15" s="37"/>
      <c r="J15" s="38"/>
    </row>
    <row r="16" spans="2:15" x14ac:dyDescent="0.25">
      <c r="B16" s="30">
        <v>93</v>
      </c>
      <c r="C16" s="25">
        <v>0.72180300687999999</v>
      </c>
      <c r="D16" s="28">
        <v>651.15609376176496</v>
      </c>
      <c r="F16" s="26"/>
      <c r="G16" s="25">
        <v>0.72180300687999999</v>
      </c>
      <c r="H16" s="28">
        <v>651.15609376176496</v>
      </c>
      <c r="I16" s="25"/>
      <c r="J16" s="26"/>
    </row>
    <row r="17" spans="2:10" x14ac:dyDescent="0.25">
      <c r="B17" s="35">
        <v>94</v>
      </c>
      <c r="C17" s="37">
        <v>0.72420643456</v>
      </c>
      <c r="D17" s="61">
        <v>654.88030031752999</v>
      </c>
      <c r="E17" s="37"/>
      <c r="F17" s="38"/>
      <c r="G17" s="37">
        <v>0.72420643456</v>
      </c>
      <c r="H17" s="61">
        <v>654.88030031752999</v>
      </c>
      <c r="I17" s="37"/>
      <c r="J17" s="38"/>
    </row>
    <row r="18" spans="2:10" x14ac:dyDescent="0.25">
      <c r="B18" s="30">
        <v>95</v>
      </c>
      <c r="C18" s="25">
        <v>0.72653732000000004</v>
      </c>
      <c r="D18" s="28">
        <v>658.580652360503</v>
      </c>
      <c r="F18" s="26"/>
      <c r="G18" s="25">
        <v>0.72653732000000004</v>
      </c>
      <c r="H18" s="28">
        <v>658.580652360503</v>
      </c>
      <c r="I18" s="25">
        <v>0.72699999999999998</v>
      </c>
      <c r="J18" s="26">
        <v>657</v>
      </c>
    </row>
    <row r="19" spans="2:10" x14ac:dyDescent="0.25">
      <c r="B19" s="35">
        <v>96</v>
      </c>
      <c r="C19" s="37">
        <v>0.72879747423999997</v>
      </c>
      <c r="D19" s="61">
        <v>662.25747722035896</v>
      </c>
      <c r="E19" s="37"/>
      <c r="F19" s="38"/>
      <c r="G19" s="37">
        <v>0.72879747423999997</v>
      </c>
      <c r="H19" s="61">
        <v>662.25747722035896</v>
      </c>
      <c r="I19" s="37"/>
      <c r="J19" s="38"/>
    </row>
    <row r="20" spans="2:10" x14ac:dyDescent="0.25">
      <c r="B20" s="30">
        <v>97</v>
      </c>
      <c r="C20" s="25">
        <v>0.73098870831999996</v>
      </c>
      <c r="D20" s="28">
        <v>665.91109456091897</v>
      </c>
      <c r="F20" s="26"/>
      <c r="G20" s="25">
        <v>0.73098870831999996</v>
      </c>
      <c r="H20" s="28">
        <v>665.91109456091897</v>
      </c>
      <c r="I20" s="25"/>
      <c r="J20" s="26"/>
    </row>
    <row r="21" spans="2:10" x14ac:dyDescent="0.25">
      <c r="B21" s="35">
        <v>98</v>
      </c>
      <c r="C21" s="37">
        <v>0.73311283327999999</v>
      </c>
      <c r="D21" s="61">
        <v>669.54181663717804</v>
      </c>
      <c r="E21" s="37"/>
      <c r="F21" s="38"/>
      <c r="G21" s="37">
        <v>0.73311283327999999</v>
      </c>
      <c r="H21" s="61">
        <v>669.54181663717804</v>
      </c>
      <c r="I21" s="37"/>
      <c r="J21" s="38"/>
    </row>
    <row r="22" spans="2:10" x14ac:dyDescent="0.25">
      <c r="B22" s="30">
        <v>99</v>
      </c>
      <c r="C22" s="25">
        <v>0.73517166015999902</v>
      </c>
      <c r="D22" s="28">
        <v>673.14994854116003</v>
      </c>
      <c r="F22" s="26"/>
      <c r="G22" s="25">
        <v>0.73517166015999902</v>
      </c>
      <c r="H22" s="28">
        <v>673.14994854116003</v>
      </c>
      <c r="I22" s="25"/>
      <c r="J22" s="26"/>
    </row>
    <row r="23" spans="2:10" x14ac:dyDescent="0.25">
      <c r="B23" s="35">
        <v>100</v>
      </c>
      <c r="C23" s="37">
        <v>0.73716700000000002</v>
      </c>
      <c r="D23" s="61">
        <v>676.73578843719201</v>
      </c>
      <c r="E23" s="37"/>
      <c r="F23" s="38"/>
      <c r="G23" s="37">
        <v>0.73716700000000002</v>
      </c>
      <c r="H23" s="61">
        <v>676.73578843719201</v>
      </c>
      <c r="I23" s="37"/>
      <c r="J23" s="38"/>
    </row>
    <row r="24" spans="2:10" x14ac:dyDescent="0.25">
      <c r="B24" s="30">
        <v>101</v>
      </c>
      <c r="C24" s="25">
        <v>0.73910066383999995</v>
      </c>
      <c r="D24" s="28">
        <v>680.29962778714696</v>
      </c>
      <c r="F24" s="26"/>
      <c r="G24" s="25">
        <v>0.73910066383999995</v>
      </c>
      <c r="H24" s="28">
        <v>680.29962778714696</v>
      </c>
      <c r="I24" s="25"/>
      <c r="J24" s="26"/>
    </row>
    <row r="25" spans="2:10" x14ac:dyDescent="0.25">
      <c r="B25" s="35">
        <v>102</v>
      </c>
      <c r="C25" s="37">
        <v>0.74097446272</v>
      </c>
      <c r="D25" s="61">
        <v>683.84175156620404</v>
      </c>
      <c r="E25" s="37"/>
      <c r="F25" s="38"/>
      <c r="G25" s="37">
        <v>0.74097446272</v>
      </c>
      <c r="H25" s="61">
        <v>683.84175156620404</v>
      </c>
      <c r="I25" s="37"/>
      <c r="J25" s="38"/>
    </row>
    <row r="26" spans="2:10" x14ac:dyDescent="0.25">
      <c r="B26" s="30">
        <v>103</v>
      </c>
      <c r="C26" s="25">
        <v>0.74279020768000004</v>
      </c>
      <c r="D26" s="28">
        <v>687.36243846957098</v>
      </c>
      <c r="F26" s="26"/>
      <c r="G26" s="25">
        <v>0.74279020768000004</v>
      </c>
      <c r="H26" s="28">
        <v>687.36243846957098</v>
      </c>
      <c r="I26" s="25"/>
      <c r="J26" s="26"/>
    </row>
    <row r="27" spans="2:10" x14ac:dyDescent="0.25">
      <c r="B27" s="35">
        <v>104</v>
      </c>
      <c r="C27" s="37">
        <v>0.74454970976000001</v>
      </c>
      <c r="D27" s="61">
        <v>690.86196111068398</v>
      </c>
      <c r="E27" s="37"/>
      <c r="F27" s="38"/>
      <c r="G27" s="37">
        <v>0.74454970976000001</v>
      </c>
      <c r="H27" s="61">
        <v>690.86196111068398</v>
      </c>
      <c r="I27" s="37"/>
      <c r="J27" s="38"/>
    </row>
    <row r="28" spans="2:10" x14ac:dyDescent="0.25">
      <c r="B28" s="30">
        <v>105</v>
      </c>
      <c r="C28" s="25">
        <v>0.74625478000000001</v>
      </c>
      <c r="D28" s="28">
        <v>694.34058621127701</v>
      </c>
      <c r="F28" s="26"/>
      <c r="G28" s="25">
        <v>0.74625478000000001</v>
      </c>
      <c r="H28" s="28">
        <v>694.34058621127701</v>
      </c>
      <c r="I28" s="25"/>
      <c r="J28" s="26"/>
    </row>
    <row r="29" spans="2:10" x14ac:dyDescent="0.25">
      <c r="B29" s="35">
        <v>106</v>
      </c>
      <c r="C29" s="37">
        <v>0.74790722943999899</v>
      </c>
      <c r="D29" s="61">
        <v>697.79857478373799</v>
      </c>
      <c r="E29" s="37"/>
      <c r="F29" s="38"/>
      <c r="G29" s="37">
        <v>0.74790722943999899</v>
      </c>
      <c r="H29" s="61">
        <v>697.79857478373799</v>
      </c>
      <c r="I29" s="37"/>
      <c r="J29" s="38"/>
    </row>
    <row r="30" spans="2:10" x14ac:dyDescent="0.25">
      <c r="B30" s="30">
        <v>107</v>
      </c>
      <c r="C30" s="25">
        <v>0.74950886912000003</v>
      </c>
      <c r="D30" s="28">
        <v>701.23618230614795</v>
      </c>
      <c r="F30" s="26"/>
      <c r="G30" s="25">
        <v>0.74950886912000003</v>
      </c>
      <c r="H30" s="28">
        <v>701.23618230614795</v>
      </c>
      <c r="I30" s="25">
        <v>0.749</v>
      </c>
      <c r="J30" s="26">
        <v>702</v>
      </c>
    </row>
    <row r="31" spans="2:10" x14ac:dyDescent="0.25">
      <c r="B31" s="35">
        <v>108</v>
      </c>
      <c r="C31" s="37">
        <v>0.75106151007999999</v>
      </c>
      <c r="D31" s="61">
        <v>704.65365889035195</v>
      </c>
      <c r="E31" s="37"/>
      <c r="F31" s="38"/>
      <c r="G31" s="37">
        <v>0.75106151007999999</v>
      </c>
      <c r="H31" s="61">
        <v>704.65365889035195</v>
      </c>
      <c r="I31" s="37"/>
      <c r="J31" s="38"/>
    </row>
    <row r="32" spans="2:10" x14ac:dyDescent="0.25">
      <c r="B32" s="30">
        <v>109</v>
      </c>
      <c r="C32" s="25">
        <v>0.75261415103999996</v>
      </c>
      <c r="D32" s="28">
        <v>708.07113547455594</v>
      </c>
      <c r="F32" s="26"/>
      <c r="G32" s="25">
        <v>0.75261415103999996</v>
      </c>
      <c r="H32" s="28">
        <v>708.07113547455594</v>
      </c>
      <c r="I32" s="25">
        <v>0.749</v>
      </c>
      <c r="J32" s="26">
        <v>702</v>
      </c>
    </row>
    <row r="33" spans="2:10" x14ac:dyDescent="0.25">
      <c r="B33" s="35">
        <v>110</v>
      </c>
      <c r="C33" s="37">
        <v>0.75416679200000003</v>
      </c>
      <c r="D33" s="61">
        <v>711.48861205876005</v>
      </c>
      <c r="E33" s="37"/>
      <c r="F33" s="38"/>
      <c r="G33" s="37">
        <v>0.75416679200000003</v>
      </c>
      <c r="H33" s="61">
        <v>711.48861205876005</v>
      </c>
      <c r="I33" s="37"/>
      <c r="J33" s="38"/>
    </row>
    <row r="34" spans="2:10" x14ac:dyDescent="0.25">
      <c r="B34" s="30">
        <v>111</v>
      </c>
      <c r="C34" s="25">
        <v>0.75571943295999999</v>
      </c>
      <c r="D34" s="28">
        <v>714.90608864296405</v>
      </c>
      <c r="F34" s="26"/>
      <c r="G34" s="25">
        <v>0.75571943295999999</v>
      </c>
      <c r="H34" s="28">
        <v>714.90608864296405</v>
      </c>
      <c r="I34" s="25">
        <v>0.749</v>
      </c>
      <c r="J34" s="26">
        <v>702</v>
      </c>
    </row>
    <row r="35" spans="2:10" x14ac:dyDescent="0.25">
      <c r="B35" s="35">
        <v>112</v>
      </c>
      <c r="C35" s="37">
        <v>0.75727207391999996</v>
      </c>
      <c r="D35" s="61">
        <v>718.32356522716805</v>
      </c>
      <c r="E35" s="37"/>
      <c r="F35" s="38"/>
      <c r="G35" s="37">
        <v>0.75727207391999996</v>
      </c>
      <c r="H35" s="61">
        <v>718.32356522716805</v>
      </c>
      <c r="I35" s="37"/>
      <c r="J35" s="38"/>
    </row>
    <row r="36" spans="2:10" x14ac:dyDescent="0.25">
      <c r="B36" s="30">
        <v>113</v>
      </c>
      <c r="C36" s="25">
        <v>0.75882471488000003</v>
      </c>
      <c r="D36" s="28">
        <v>721.74104181137204</v>
      </c>
      <c r="F36" s="26"/>
      <c r="G36" s="25">
        <v>0.75882471488000003</v>
      </c>
      <c r="H36" s="28">
        <v>721.74104181137204</v>
      </c>
      <c r="I36" s="25">
        <v>0.749</v>
      </c>
      <c r="J36" s="26">
        <v>702</v>
      </c>
    </row>
    <row r="37" spans="2:10" x14ac:dyDescent="0.25">
      <c r="B37" s="35">
        <v>114</v>
      </c>
      <c r="C37" s="37">
        <v>0.76037735583999999</v>
      </c>
      <c r="D37" s="61">
        <v>725.15851839557604</v>
      </c>
      <c r="E37" s="37"/>
      <c r="F37" s="38"/>
      <c r="G37" s="37">
        <v>0.76037735583999999</v>
      </c>
      <c r="H37" s="61">
        <v>725.15851839557604</v>
      </c>
      <c r="I37" s="37"/>
      <c r="J37" s="38"/>
    </row>
    <row r="38" spans="2:10" x14ac:dyDescent="0.25">
      <c r="B38" s="30">
        <v>115</v>
      </c>
      <c r="C38" s="25">
        <v>0.76192999679999995</v>
      </c>
      <c r="D38" s="28">
        <v>728.57599497978003</v>
      </c>
      <c r="F38" s="26"/>
      <c r="G38" s="25">
        <v>0.76192999679999995</v>
      </c>
      <c r="H38" s="28">
        <v>728.57599497978003</v>
      </c>
      <c r="I38" s="25">
        <v>0.749</v>
      </c>
      <c r="J38" s="26">
        <v>702</v>
      </c>
    </row>
    <row r="39" spans="2:10" x14ac:dyDescent="0.25">
      <c r="B39" s="35">
        <v>116</v>
      </c>
      <c r="C39" s="37">
        <v>0.76348263776000003</v>
      </c>
      <c r="D39" s="61">
        <v>731.99347156398403</v>
      </c>
      <c r="E39" s="37"/>
      <c r="F39" s="38"/>
      <c r="G39" s="37">
        <v>0.76348263776000003</v>
      </c>
      <c r="H39" s="61">
        <v>731.99347156398403</v>
      </c>
      <c r="I39" s="37"/>
      <c r="J39" s="38"/>
    </row>
    <row r="40" spans="2:10" x14ac:dyDescent="0.25">
      <c r="B40" s="30">
        <v>117</v>
      </c>
      <c r="C40" s="25">
        <v>0.76503527871999999</v>
      </c>
      <c r="D40" s="28">
        <v>735.41094814818803</v>
      </c>
      <c r="F40" s="26"/>
      <c r="G40" s="25">
        <v>0.76503527871999999</v>
      </c>
      <c r="H40" s="28">
        <v>735.41094814818803</v>
      </c>
      <c r="I40" s="25">
        <v>0.749</v>
      </c>
      <c r="J40" s="26">
        <v>702</v>
      </c>
    </row>
    <row r="41" spans="2:10" x14ac:dyDescent="0.25">
      <c r="B41" s="35">
        <v>118</v>
      </c>
      <c r="C41" s="37">
        <v>0.76658791967999995</v>
      </c>
      <c r="D41" s="61">
        <v>738.82842473239202</v>
      </c>
      <c r="E41" s="37"/>
      <c r="F41" s="38"/>
      <c r="G41" s="37">
        <v>0.76658791967999995</v>
      </c>
      <c r="H41" s="61">
        <v>738.82842473239202</v>
      </c>
      <c r="I41" s="37"/>
      <c r="J41" s="38"/>
    </row>
    <row r="42" spans="2:10" x14ac:dyDescent="0.25">
      <c r="B42" s="30">
        <v>119</v>
      </c>
      <c r="C42" s="25">
        <v>0.76814056064000003</v>
      </c>
      <c r="D42" s="28">
        <v>742.24590131659602</v>
      </c>
      <c r="F42" s="26"/>
      <c r="G42" s="25">
        <v>0.76814056064000003</v>
      </c>
      <c r="H42" s="28">
        <v>742.24590131659602</v>
      </c>
      <c r="I42" s="25">
        <v>0.749</v>
      </c>
      <c r="J42" s="26">
        <v>702</v>
      </c>
    </row>
    <row r="43" spans="2:10" x14ac:dyDescent="0.25">
      <c r="B43" s="35">
        <v>120</v>
      </c>
      <c r="C43" s="37">
        <v>0.76969320159999999</v>
      </c>
      <c r="D43" s="61">
        <v>745.66337790080001</v>
      </c>
      <c r="E43" s="37"/>
      <c r="F43" s="38"/>
      <c r="G43" s="37">
        <v>0.76969320159999999</v>
      </c>
      <c r="H43" s="61">
        <v>745.66337790080001</v>
      </c>
      <c r="I43" s="37"/>
      <c r="J43" s="38"/>
    </row>
    <row r="44" spans="2:10" x14ac:dyDescent="0.25">
      <c r="B44" s="30">
        <v>121</v>
      </c>
      <c r="C44" s="25">
        <v>0.77124584255999995</v>
      </c>
      <c r="D44" s="28">
        <v>749.08085448500401</v>
      </c>
      <c r="F44" s="26"/>
      <c r="G44" s="25">
        <v>0.77124584255999995</v>
      </c>
      <c r="H44" s="28">
        <v>749.08085448500401</v>
      </c>
      <c r="I44" s="25">
        <v>0.749</v>
      </c>
      <c r="J44" s="26">
        <v>702</v>
      </c>
    </row>
    <row r="45" spans="2:10" x14ac:dyDescent="0.25">
      <c r="B45" s="35">
        <v>122</v>
      </c>
      <c r="C45" s="37">
        <v>0.77279848351999902</v>
      </c>
      <c r="D45" s="61">
        <v>752.49833106920801</v>
      </c>
      <c r="E45" s="37"/>
      <c r="F45" s="38"/>
      <c r="G45" s="37">
        <v>0.77279848351999902</v>
      </c>
      <c r="H45" s="61">
        <v>752.49833106920801</v>
      </c>
      <c r="I45" s="37"/>
      <c r="J45" s="38"/>
    </row>
    <row r="46" spans="2:10" x14ac:dyDescent="0.25">
      <c r="B46" s="30">
        <v>123</v>
      </c>
      <c r="C46" s="25">
        <v>0.77435112447999899</v>
      </c>
      <c r="D46" s="28">
        <v>755.915807653412</v>
      </c>
      <c r="F46" s="26"/>
      <c r="G46" s="25">
        <v>0.77435112447999899</v>
      </c>
      <c r="H46" s="28">
        <v>755.915807653412</v>
      </c>
      <c r="I46" s="25">
        <v>0.749</v>
      </c>
      <c r="J46" s="26">
        <v>702</v>
      </c>
    </row>
    <row r="47" spans="2:10" x14ac:dyDescent="0.25">
      <c r="B47" s="35">
        <v>124</v>
      </c>
      <c r="C47" s="37">
        <v>0.77590376543999895</v>
      </c>
      <c r="D47" s="61">
        <v>759.333284237616</v>
      </c>
      <c r="E47" s="37"/>
      <c r="F47" s="38"/>
      <c r="G47" s="37">
        <v>0.77590376543999895</v>
      </c>
      <c r="H47" s="61">
        <v>759.333284237616</v>
      </c>
      <c r="I47" s="37"/>
      <c r="J47" s="38"/>
    </row>
    <row r="48" spans="2:10" x14ac:dyDescent="0.25">
      <c r="B48" s="30">
        <v>125</v>
      </c>
      <c r="C48" s="25">
        <v>0.77745640639999902</v>
      </c>
      <c r="D48" s="28">
        <v>762.75076082181999</v>
      </c>
      <c r="F48" s="26"/>
      <c r="G48" s="25">
        <v>0.77745640639999902</v>
      </c>
      <c r="H48" s="28">
        <v>762.75076082181999</v>
      </c>
      <c r="I48" s="25">
        <v>0.749</v>
      </c>
      <c r="J48" s="26">
        <v>702</v>
      </c>
    </row>
    <row r="49" spans="2:10" x14ac:dyDescent="0.25">
      <c r="B49" s="35">
        <v>126</v>
      </c>
      <c r="C49" s="37">
        <v>0.77900904735999899</v>
      </c>
      <c r="D49" s="61">
        <v>766.16823740602399</v>
      </c>
      <c r="E49" s="37"/>
      <c r="F49" s="38"/>
      <c r="G49" s="37">
        <v>0.77900904735999899</v>
      </c>
      <c r="H49" s="61">
        <v>766.16823740602399</v>
      </c>
      <c r="I49" s="37"/>
      <c r="J49" s="38"/>
    </row>
    <row r="50" spans="2:10" x14ac:dyDescent="0.25">
      <c r="B50" s="30">
        <v>127</v>
      </c>
      <c r="C50" s="25">
        <v>0.78056168831999895</v>
      </c>
      <c r="D50" s="28">
        <v>769.58571399022799</v>
      </c>
      <c r="F50" s="26"/>
      <c r="G50" s="25">
        <v>0.78056168831999895</v>
      </c>
      <c r="H50" s="28">
        <v>769.58571399022799</v>
      </c>
      <c r="I50" s="25">
        <v>0.749</v>
      </c>
      <c r="J50" s="26">
        <v>702</v>
      </c>
    </row>
    <row r="51" spans="2:10" x14ac:dyDescent="0.25">
      <c r="B51" s="35">
        <v>128</v>
      </c>
      <c r="C51" s="37">
        <v>0.78211432927999902</v>
      </c>
      <c r="D51" s="61">
        <v>773.00319057443198</v>
      </c>
      <c r="E51" s="37"/>
      <c r="F51" s="38"/>
      <c r="G51" s="37">
        <v>0.78211432927999902</v>
      </c>
      <c r="H51" s="61">
        <v>773.00319057443198</v>
      </c>
      <c r="I51" s="37"/>
      <c r="J51" s="38"/>
    </row>
    <row r="52" spans="2:10" x14ac:dyDescent="0.25">
      <c r="B52" s="30">
        <v>129</v>
      </c>
      <c r="C52" s="25">
        <v>0.78366697023999898</v>
      </c>
      <c r="D52" s="28">
        <v>776.42066715863598</v>
      </c>
      <c r="F52" s="26"/>
      <c r="G52" s="25">
        <v>0.78366697023999898</v>
      </c>
      <c r="H52" s="28">
        <v>776.42066715863598</v>
      </c>
      <c r="I52" s="25">
        <v>0.749</v>
      </c>
      <c r="J52" s="26">
        <v>702</v>
      </c>
    </row>
    <row r="53" spans="2:10" x14ac:dyDescent="0.25">
      <c r="B53" s="35">
        <v>130</v>
      </c>
      <c r="C53" s="37">
        <v>0.78521961119999895</v>
      </c>
      <c r="D53" s="61">
        <v>779.83814374283997</v>
      </c>
      <c r="E53" s="37"/>
      <c r="F53" s="38"/>
      <c r="G53" s="37">
        <v>0.78521961119999895</v>
      </c>
      <c r="H53" s="61">
        <v>779.83814374283997</v>
      </c>
      <c r="I53" s="37"/>
      <c r="J53" s="38"/>
    </row>
    <row r="54" spans="2:10" x14ac:dyDescent="0.25">
      <c r="B54" s="30">
        <v>131</v>
      </c>
      <c r="C54" s="25">
        <v>0.78677225215999902</v>
      </c>
      <c r="D54" s="28">
        <v>783.25562032704397</v>
      </c>
      <c r="F54" s="26"/>
      <c r="G54" s="25">
        <v>0.78677225215999902</v>
      </c>
      <c r="H54" s="28">
        <v>783.25562032704397</v>
      </c>
      <c r="I54" s="25">
        <v>0.749</v>
      </c>
      <c r="J54" s="26">
        <v>702</v>
      </c>
    </row>
    <row r="55" spans="2:10" x14ac:dyDescent="0.25">
      <c r="B55" s="35">
        <v>132</v>
      </c>
      <c r="C55" s="37">
        <v>0.78832489311999898</v>
      </c>
      <c r="D55" s="61">
        <v>786.67309691124797</v>
      </c>
      <c r="E55" s="37"/>
      <c r="F55" s="38"/>
      <c r="G55" s="37">
        <v>0.78832489311999898</v>
      </c>
      <c r="H55" s="61">
        <v>786.67309691124797</v>
      </c>
      <c r="I55" s="37"/>
      <c r="J55" s="38"/>
    </row>
    <row r="56" spans="2:10" x14ac:dyDescent="0.25">
      <c r="B56" s="30">
        <v>133</v>
      </c>
      <c r="C56" s="25">
        <v>0.78987753407999906</v>
      </c>
      <c r="D56" s="28">
        <v>790.09057349545196</v>
      </c>
      <c r="F56" s="26"/>
      <c r="G56" s="25">
        <v>0.78987753407999906</v>
      </c>
      <c r="H56" s="28">
        <v>790.09057349545196</v>
      </c>
      <c r="I56" s="25">
        <v>0.749</v>
      </c>
      <c r="J56" s="26">
        <v>702</v>
      </c>
    </row>
    <row r="57" spans="2:10" x14ac:dyDescent="0.25">
      <c r="B57" s="35">
        <v>134</v>
      </c>
      <c r="C57" s="37">
        <v>0.79143017503999902</v>
      </c>
      <c r="D57" s="61">
        <v>793.50805007965596</v>
      </c>
      <c r="E57" s="37"/>
      <c r="F57" s="38"/>
      <c r="G57" s="37">
        <v>0.79143017503999902</v>
      </c>
      <c r="H57" s="61">
        <v>793.50805007965596</v>
      </c>
      <c r="I57" s="37"/>
      <c r="J57" s="38"/>
    </row>
    <row r="58" spans="2:10" x14ac:dyDescent="0.25">
      <c r="B58" s="30">
        <v>135</v>
      </c>
      <c r="C58" s="25">
        <v>0.79298281599999898</v>
      </c>
      <c r="D58" s="28">
        <v>796.92552666385996</v>
      </c>
      <c r="F58" s="26"/>
      <c r="G58" s="25">
        <v>0.79298281599999898</v>
      </c>
      <c r="H58" s="28">
        <v>796.92552666385996</v>
      </c>
      <c r="I58" s="25">
        <v>0.749</v>
      </c>
      <c r="J58" s="26">
        <v>702</v>
      </c>
    </row>
    <row r="59" spans="2:10" ht="15.75" thickBot="1" x14ac:dyDescent="0.3">
      <c r="B59" s="44">
        <v>136</v>
      </c>
      <c r="C59" s="46">
        <v>0.79453545695999905</v>
      </c>
      <c r="D59" s="62">
        <v>800.34300324806395</v>
      </c>
      <c r="E59" s="46"/>
      <c r="F59" s="49"/>
      <c r="G59" s="46">
        <v>0.79453545695999905</v>
      </c>
      <c r="H59" s="62">
        <v>800.34300324806395</v>
      </c>
      <c r="I59" s="46"/>
      <c r="J59" s="49"/>
    </row>
  </sheetData>
  <mergeCells count="8">
    <mergeCell ref="B2:B3"/>
    <mergeCell ref="C2:F2"/>
    <mergeCell ref="G2:J2"/>
    <mergeCell ref="L2:O2"/>
    <mergeCell ref="C3:D3"/>
    <mergeCell ref="E3:F3"/>
    <mergeCell ref="G3:H3"/>
    <mergeCell ref="I3:J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B1CDE-83C4-409E-A2CA-83801EFE682C}">
  <dimension ref="B1:J8"/>
  <sheetViews>
    <sheetView zoomScale="190" zoomScaleNormal="190" workbookViewId="0">
      <selection activeCell="B20" sqref="B20"/>
    </sheetView>
  </sheetViews>
  <sheetFormatPr defaultRowHeight="15" x14ac:dyDescent="0.25"/>
  <cols>
    <col min="2" max="2" width="23.5703125" bestFit="1" customWidth="1"/>
    <col min="4" max="4" width="9.140625" customWidth="1"/>
    <col min="6" max="6" width="10.42578125" bestFit="1" customWidth="1"/>
    <col min="7" max="7" width="11" bestFit="1" customWidth="1"/>
    <col min="8" max="8" width="10.42578125" bestFit="1" customWidth="1"/>
    <col min="9" max="9" width="11" bestFit="1" customWidth="1"/>
    <col min="10" max="10" width="29.28515625" customWidth="1"/>
  </cols>
  <sheetData>
    <row r="1" spans="2:10" ht="15.75" thickBot="1" x14ac:dyDescent="0.3"/>
    <row r="2" spans="2:10" ht="15.75" thickBot="1" x14ac:dyDescent="0.3">
      <c r="B2" s="73"/>
      <c r="C2" s="176" t="s">
        <v>35</v>
      </c>
      <c r="D2" s="177"/>
      <c r="E2" s="178"/>
      <c r="F2" s="176" t="s">
        <v>29</v>
      </c>
      <c r="G2" s="177"/>
      <c r="H2" s="177"/>
      <c r="I2" s="178"/>
      <c r="J2" s="69"/>
    </row>
    <row r="3" spans="2:10" ht="18" customHeight="1" thickBot="1" x14ac:dyDescent="0.3">
      <c r="B3" s="78" t="s">
        <v>30</v>
      </c>
      <c r="C3" s="55" t="s">
        <v>22</v>
      </c>
      <c r="D3" s="58" t="s">
        <v>24</v>
      </c>
      <c r="E3" s="57" t="s">
        <v>23</v>
      </c>
      <c r="F3" s="55" t="s">
        <v>25</v>
      </c>
      <c r="G3" s="58" t="s">
        <v>26</v>
      </c>
      <c r="H3" s="58" t="s">
        <v>27</v>
      </c>
      <c r="I3" s="57" t="s">
        <v>28</v>
      </c>
      <c r="J3" s="57" t="s">
        <v>32</v>
      </c>
    </row>
    <row r="4" spans="2:10" ht="18" customHeight="1" x14ac:dyDescent="0.25">
      <c r="B4" s="79" t="s">
        <v>10</v>
      </c>
      <c r="C4" s="80">
        <v>1.1028708300000001</v>
      </c>
      <c r="D4" s="81">
        <v>2.9339479700000002</v>
      </c>
      <c r="E4" s="82">
        <v>2.4853261</v>
      </c>
      <c r="F4" s="83" t="s">
        <v>38</v>
      </c>
      <c r="G4" s="84" t="s">
        <v>37</v>
      </c>
      <c r="H4" s="84" t="s">
        <v>36</v>
      </c>
      <c r="I4" s="85" t="s">
        <v>42</v>
      </c>
      <c r="J4" s="87" t="s">
        <v>33</v>
      </c>
    </row>
    <row r="5" spans="2:10" ht="18" customHeight="1" thickBot="1" x14ac:dyDescent="0.3">
      <c r="B5" s="70" t="s">
        <v>31</v>
      </c>
      <c r="C5" s="74">
        <v>1.0784661</v>
      </c>
      <c r="D5" s="71">
        <v>3.40294293</v>
      </c>
      <c r="E5" s="75">
        <v>2.8244687499999999</v>
      </c>
      <c r="F5" s="76" t="s">
        <v>41</v>
      </c>
      <c r="G5" s="72" t="s">
        <v>40</v>
      </c>
      <c r="H5" s="72">
        <v>-1.214E-4</v>
      </c>
      <c r="I5" s="77" t="s">
        <v>39</v>
      </c>
      <c r="J5" s="88" t="s">
        <v>34</v>
      </c>
    </row>
    <row r="7" spans="2:10" x14ac:dyDescent="0.25">
      <c r="F7" s="86"/>
      <c r="G7" s="86"/>
      <c r="H7" s="86"/>
      <c r="I7" s="86"/>
    </row>
    <row r="8" spans="2:10" x14ac:dyDescent="0.25">
      <c r="F8" s="86"/>
      <c r="G8" s="86"/>
      <c r="H8" s="86"/>
      <c r="I8" s="86"/>
    </row>
  </sheetData>
  <mergeCells count="2">
    <mergeCell ref="C2:E2"/>
    <mergeCell ref="F2:I2"/>
  </mergeCells>
  <pageMargins left="0.7" right="0.7" top="0.75" bottom="0.75" header="0.3" footer="0.3"/>
  <ignoredErrors>
    <ignoredError sqref="F4:I4 F5:G5 I5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12E2-26CD-498F-85DB-98B5685A3E62}">
  <dimension ref="B1:P37"/>
  <sheetViews>
    <sheetView showGridLines="0" topLeftCell="A17" zoomScale="160" zoomScaleNormal="160" workbookViewId="0">
      <selection activeCell="F38" sqref="F38"/>
    </sheetView>
  </sheetViews>
  <sheetFormatPr defaultRowHeight="15" x14ac:dyDescent="0.25"/>
  <cols>
    <col min="5" max="5" width="11.7109375" customWidth="1"/>
    <col min="6" max="14" width="11.28515625" customWidth="1"/>
    <col min="15" max="15" width="14.5703125" bestFit="1" customWidth="1"/>
  </cols>
  <sheetData>
    <row r="1" spans="2:16" ht="15.75" thickBot="1" x14ac:dyDescent="0.3"/>
    <row r="2" spans="2:16" s="168" customFormat="1" ht="20.100000000000001" customHeight="1" thickBot="1" x14ac:dyDescent="0.3">
      <c r="B2" s="189" t="s">
        <v>66</v>
      </c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1"/>
    </row>
    <row r="3" spans="2:16" s="93" customFormat="1" ht="18" customHeight="1" x14ac:dyDescent="0.25">
      <c r="B3" s="209" t="s">
        <v>62</v>
      </c>
      <c r="C3" s="212" t="s">
        <v>61</v>
      </c>
      <c r="D3" s="206" t="s">
        <v>63</v>
      </c>
      <c r="E3" s="215" t="s">
        <v>59</v>
      </c>
      <c r="F3" s="195"/>
      <c r="G3" s="195"/>
      <c r="H3" s="196"/>
      <c r="I3" s="215" t="s">
        <v>58</v>
      </c>
      <c r="J3" s="195"/>
      <c r="K3" s="196"/>
      <c r="L3" s="195" t="s">
        <v>60</v>
      </c>
      <c r="M3" s="195"/>
      <c r="N3" s="196"/>
    </row>
    <row r="4" spans="2:16" s="93" customFormat="1" ht="18" customHeight="1" x14ac:dyDescent="0.25">
      <c r="B4" s="210"/>
      <c r="C4" s="213"/>
      <c r="D4" s="207"/>
      <c r="E4" s="124" t="s">
        <v>50</v>
      </c>
      <c r="F4" s="197" t="s">
        <v>52</v>
      </c>
      <c r="G4" s="197"/>
      <c r="H4" s="198"/>
      <c r="I4" s="124" t="s">
        <v>50</v>
      </c>
      <c r="J4" s="197" t="s">
        <v>52</v>
      </c>
      <c r="K4" s="198"/>
      <c r="L4" s="124" t="s">
        <v>50</v>
      </c>
      <c r="M4" s="197" t="s">
        <v>52</v>
      </c>
      <c r="N4" s="198"/>
    </row>
    <row r="5" spans="2:16" s="93" customFormat="1" ht="18" customHeight="1" thickBot="1" x14ac:dyDescent="0.3">
      <c r="B5" s="211"/>
      <c r="C5" s="214"/>
      <c r="D5" s="208"/>
      <c r="E5" s="125" t="s">
        <v>51</v>
      </c>
      <c r="F5" s="127" t="s">
        <v>53</v>
      </c>
      <c r="G5" s="127" t="s">
        <v>54</v>
      </c>
      <c r="H5" s="126" t="s">
        <v>55</v>
      </c>
      <c r="I5" s="125" t="s">
        <v>56</v>
      </c>
      <c r="J5" s="127" t="s">
        <v>53</v>
      </c>
      <c r="K5" s="126" t="s">
        <v>54</v>
      </c>
      <c r="L5" s="125" t="s">
        <v>57</v>
      </c>
      <c r="M5" s="127" t="s">
        <v>53</v>
      </c>
      <c r="N5" s="126" t="s">
        <v>55</v>
      </c>
      <c r="P5" s="93" t="s">
        <v>65</v>
      </c>
    </row>
    <row r="6" spans="2:16" s="93" customFormat="1" ht="15.95" customHeight="1" x14ac:dyDescent="0.25">
      <c r="B6" s="199">
        <v>1000</v>
      </c>
      <c r="C6" s="201">
        <v>100</v>
      </c>
      <c r="D6" s="121">
        <v>2</v>
      </c>
      <c r="E6" s="165">
        <v>13.4</v>
      </c>
      <c r="F6" s="166">
        <v>18.7</v>
      </c>
      <c r="G6" s="166">
        <v>12.3</v>
      </c>
      <c r="H6" s="167">
        <v>0.40200000000000002</v>
      </c>
      <c r="I6" s="165">
        <v>12.3</v>
      </c>
      <c r="J6" s="166">
        <v>66.2</v>
      </c>
      <c r="K6" s="167">
        <v>2.2000000000000002</v>
      </c>
      <c r="L6" s="165">
        <v>0.40200000000000002</v>
      </c>
      <c r="M6" s="166">
        <v>256</v>
      </c>
      <c r="N6" s="167">
        <v>0.25600000000000001</v>
      </c>
      <c r="P6" s="93">
        <f>F6/20</f>
        <v>0.93499999999999994</v>
      </c>
    </row>
    <row r="7" spans="2:16" s="93" customFormat="1" ht="15.95" customHeight="1" x14ac:dyDescent="0.25">
      <c r="B7" s="199"/>
      <c r="C7" s="202"/>
      <c r="D7" s="108">
        <v>5</v>
      </c>
      <c r="E7" s="113">
        <v>17.5</v>
      </c>
      <c r="F7" s="115">
        <v>20.100000000000001</v>
      </c>
      <c r="G7" s="115">
        <v>16.899999999999999</v>
      </c>
      <c r="H7" s="109">
        <v>0.52600000000000002</v>
      </c>
      <c r="I7" s="113">
        <v>16.899999999999999</v>
      </c>
      <c r="J7" s="115">
        <v>76.2</v>
      </c>
      <c r="K7" s="109">
        <v>2.5299999999999998</v>
      </c>
      <c r="L7" s="113">
        <v>0.52600000000000002</v>
      </c>
      <c r="M7" s="115">
        <v>321</v>
      </c>
      <c r="N7" s="109">
        <v>0.32100000000000001</v>
      </c>
      <c r="P7" s="93">
        <f t="shared" ref="P7:P17" si="0">F7/20</f>
        <v>1.0050000000000001</v>
      </c>
    </row>
    <row r="8" spans="2:16" s="93" customFormat="1" ht="15.95" customHeight="1" x14ac:dyDescent="0.25">
      <c r="B8" s="199"/>
      <c r="C8" s="202"/>
      <c r="D8" s="122">
        <v>10</v>
      </c>
      <c r="E8" s="118">
        <v>19.5</v>
      </c>
      <c r="F8" s="119">
        <v>20.7</v>
      </c>
      <c r="G8" s="119">
        <v>22.4</v>
      </c>
      <c r="H8" s="120">
        <v>0.70099999999999996</v>
      </c>
      <c r="I8" s="118">
        <v>22.4</v>
      </c>
      <c r="J8" s="119">
        <v>81.2</v>
      </c>
      <c r="K8" s="120">
        <v>2.69</v>
      </c>
      <c r="L8" s="118">
        <v>0.70099999999999996</v>
      </c>
      <c r="M8" s="119">
        <v>400</v>
      </c>
      <c r="N8" s="120">
        <v>0.40100000000000002</v>
      </c>
      <c r="P8" s="93">
        <f t="shared" si="0"/>
        <v>1.0349999999999999</v>
      </c>
    </row>
    <row r="9" spans="2:16" s="93" customFormat="1" ht="15.95" customHeight="1" x14ac:dyDescent="0.25">
      <c r="B9" s="199"/>
      <c r="C9" s="203"/>
      <c r="D9" s="117">
        <v>20</v>
      </c>
      <c r="E9" s="163">
        <v>20.7</v>
      </c>
      <c r="F9" s="164">
        <v>21</v>
      </c>
      <c r="G9" s="164">
        <v>29.4</v>
      </c>
      <c r="H9" s="112">
        <v>0.98399999999999999</v>
      </c>
      <c r="I9" s="163">
        <v>29.4</v>
      </c>
      <c r="J9" s="164">
        <v>81.099999999999994</v>
      </c>
      <c r="K9" s="112">
        <v>2.68</v>
      </c>
      <c r="L9" s="163">
        <v>0.98399999999999999</v>
      </c>
      <c r="M9" s="164">
        <v>512</v>
      </c>
      <c r="N9" s="112">
        <v>0.51200000000000001</v>
      </c>
      <c r="P9" s="93">
        <f t="shared" si="0"/>
        <v>1.05</v>
      </c>
    </row>
    <row r="10" spans="2:16" s="93" customFormat="1" ht="15.95" customHeight="1" x14ac:dyDescent="0.25">
      <c r="B10" s="199"/>
      <c r="C10" s="202">
        <v>1000</v>
      </c>
      <c r="D10" s="122">
        <v>2</v>
      </c>
      <c r="E10" s="118">
        <v>4.58</v>
      </c>
      <c r="F10" s="119">
        <v>17.8</v>
      </c>
      <c r="G10" s="119">
        <v>11.2</v>
      </c>
      <c r="H10" s="120">
        <v>0.373</v>
      </c>
      <c r="I10" s="118">
        <v>11.2</v>
      </c>
      <c r="J10" s="119">
        <v>61.4</v>
      </c>
      <c r="K10" s="120">
        <v>2.04</v>
      </c>
      <c r="L10" s="118">
        <v>0.373</v>
      </c>
      <c r="M10" s="119">
        <v>238</v>
      </c>
      <c r="N10" s="120">
        <v>0.23799999999999999</v>
      </c>
      <c r="P10" s="93">
        <f t="shared" si="0"/>
        <v>0.89</v>
      </c>
    </row>
    <row r="11" spans="2:16" s="93" customFormat="1" ht="15.95" customHeight="1" x14ac:dyDescent="0.25">
      <c r="B11" s="199"/>
      <c r="C11" s="202"/>
      <c r="D11" s="108">
        <v>5</v>
      </c>
      <c r="E11" s="113">
        <v>8.59</v>
      </c>
      <c r="F11" s="115">
        <v>19.8</v>
      </c>
      <c r="G11" s="115">
        <v>14.2</v>
      </c>
      <c r="H11" s="109">
        <v>0.45400000000000001</v>
      </c>
      <c r="I11" s="113">
        <v>14.2</v>
      </c>
      <c r="J11" s="115">
        <v>69.8</v>
      </c>
      <c r="K11" s="109">
        <v>2.31</v>
      </c>
      <c r="L11" s="113">
        <v>0.45400000000000001</v>
      </c>
      <c r="M11" s="115">
        <v>285</v>
      </c>
      <c r="N11" s="109">
        <v>0.28499999999999998</v>
      </c>
      <c r="P11" s="93">
        <f t="shared" si="0"/>
        <v>0.99</v>
      </c>
    </row>
    <row r="12" spans="2:16" s="93" customFormat="1" ht="15.95" customHeight="1" x14ac:dyDescent="0.25">
      <c r="B12" s="199"/>
      <c r="C12" s="202"/>
      <c r="D12" s="122">
        <v>10</v>
      </c>
      <c r="E12" s="118">
        <v>12.3</v>
      </c>
      <c r="F12" s="119">
        <v>20.6</v>
      </c>
      <c r="G12" s="119">
        <v>17.5</v>
      </c>
      <c r="H12" s="120">
        <v>0.54600000000000004</v>
      </c>
      <c r="I12" s="118">
        <v>17.5</v>
      </c>
      <c r="J12" s="119">
        <v>75</v>
      </c>
      <c r="K12" s="120">
        <v>2.48</v>
      </c>
      <c r="L12" s="118">
        <v>0.54600000000000004</v>
      </c>
      <c r="M12" s="119">
        <v>332</v>
      </c>
      <c r="N12" s="120">
        <v>0.33300000000000002</v>
      </c>
      <c r="P12" s="93">
        <f t="shared" si="0"/>
        <v>1.03</v>
      </c>
    </row>
    <row r="13" spans="2:16" s="93" customFormat="1" ht="15.95" customHeight="1" x14ac:dyDescent="0.25">
      <c r="B13" s="199"/>
      <c r="C13" s="203"/>
      <c r="D13" s="117">
        <v>20</v>
      </c>
      <c r="E13" s="163">
        <v>15.8</v>
      </c>
      <c r="F13" s="164">
        <v>21.1</v>
      </c>
      <c r="G13" s="164">
        <v>22.4</v>
      </c>
      <c r="H13" s="112">
        <v>0.70599999999999996</v>
      </c>
      <c r="I13" s="163">
        <v>22.4</v>
      </c>
      <c r="J13" s="164">
        <v>77.900000000000006</v>
      </c>
      <c r="K13" s="112">
        <v>2.57</v>
      </c>
      <c r="L13" s="163">
        <v>0.70599999999999996</v>
      </c>
      <c r="M13" s="164">
        <v>405</v>
      </c>
      <c r="N13" s="112">
        <v>0.40500000000000003</v>
      </c>
      <c r="P13" s="93">
        <f t="shared" si="0"/>
        <v>1.0550000000000002</v>
      </c>
    </row>
    <row r="14" spans="2:16" s="93" customFormat="1" ht="15.95" customHeight="1" x14ac:dyDescent="0.25">
      <c r="B14" s="199"/>
      <c r="C14" s="202">
        <v>2000</v>
      </c>
      <c r="D14" s="122">
        <v>2</v>
      </c>
      <c r="E14" s="118">
        <v>2.65</v>
      </c>
      <c r="F14" s="119">
        <v>16.8</v>
      </c>
      <c r="G14" s="119">
        <v>10.5</v>
      </c>
      <c r="H14" s="120">
        <v>0.35</v>
      </c>
      <c r="I14" s="118">
        <v>10.5</v>
      </c>
      <c r="J14" s="119">
        <v>57.7</v>
      </c>
      <c r="K14" s="120">
        <v>1.92</v>
      </c>
      <c r="L14" s="118">
        <v>0.35</v>
      </c>
      <c r="M14" s="119">
        <v>224</v>
      </c>
      <c r="N14" s="120">
        <v>0.224</v>
      </c>
      <c r="P14" s="93">
        <f t="shared" si="0"/>
        <v>0.84000000000000008</v>
      </c>
    </row>
    <row r="15" spans="2:16" s="93" customFormat="1" ht="15.95" customHeight="1" x14ac:dyDescent="0.25">
      <c r="B15" s="199"/>
      <c r="C15" s="202"/>
      <c r="D15" s="108">
        <v>5</v>
      </c>
      <c r="E15" s="113">
        <v>5.48</v>
      </c>
      <c r="F15" s="115">
        <v>19.3</v>
      </c>
      <c r="G15" s="115">
        <v>13.1</v>
      </c>
      <c r="H15" s="109">
        <v>0.42499999999999999</v>
      </c>
      <c r="I15" s="113">
        <v>13.1</v>
      </c>
      <c r="J15" s="115">
        <v>66.2</v>
      </c>
      <c r="K15" s="109">
        <v>2.2000000000000002</v>
      </c>
      <c r="L15" s="113">
        <v>0.42499999999999999</v>
      </c>
      <c r="M15" s="115">
        <v>269</v>
      </c>
      <c r="N15" s="109">
        <v>0.26900000000000002</v>
      </c>
      <c r="P15" s="93">
        <f t="shared" si="0"/>
        <v>0.96500000000000008</v>
      </c>
    </row>
    <row r="16" spans="2:16" s="93" customFormat="1" ht="15.95" customHeight="1" x14ac:dyDescent="0.25">
      <c r="B16" s="199"/>
      <c r="C16" s="202"/>
      <c r="D16" s="122">
        <v>10</v>
      </c>
      <c r="E16" s="118">
        <v>8.73</v>
      </c>
      <c r="F16" s="119">
        <v>20.399999999999999</v>
      </c>
      <c r="G16" s="119">
        <v>15.6</v>
      </c>
      <c r="H16" s="120">
        <v>0.49299999999999999</v>
      </c>
      <c r="I16" s="118">
        <v>15.6</v>
      </c>
      <c r="J16" s="119">
        <v>71.400000000000006</v>
      </c>
      <c r="K16" s="120">
        <v>2.37</v>
      </c>
      <c r="L16" s="118">
        <v>0.49299999999999999</v>
      </c>
      <c r="M16" s="119">
        <v>306</v>
      </c>
      <c r="N16" s="120">
        <v>0.30599999999999999</v>
      </c>
      <c r="P16" s="93">
        <f t="shared" si="0"/>
        <v>1.02</v>
      </c>
    </row>
    <row r="17" spans="2:16" s="93" customFormat="1" ht="15.95" customHeight="1" thickBot="1" x14ac:dyDescent="0.3">
      <c r="B17" s="200"/>
      <c r="C17" s="205"/>
      <c r="D17" s="111" t="s">
        <v>64</v>
      </c>
      <c r="E17" s="114">
        <v>11.5</v>
      </c>
      <c r="F17" s="116">
        <v>20.9</v>
      </c>
      <c r="G17" s="116">
        <v>18.100000000000001</v>
      </c>
      <c r="H17" s="110">
        <v>0.56499999999999995</v>
      </c>
      <c r="I17" s="114">
        <v>18.100000000000001</v>
      </c>
      <c r="J17" s="116">
        <v>74.5</v>
      </c>
      <c r="K17" s="110">
        <v>2.46</v>
      </c>
      <c r="L17" s="114">
        <v>0.56499999999999995</v>
      </c>
      <c r="M17" s="116">
        <v>342</v>
      </c>
      <c r="N17" s="110">
        <v>0.34200000000000003</v>
      </c>
      <c r="P17" s="93">
        <f t="shared" si="0"/>
        <v>1.0449999999999999</v>
      </c>
    </row>
    <row r="18" spans="2:16" s="93" customFormat="1" ht="15.95" customHeight="1" x14ac:dyDescent="0.25">
      <c r="B18" s="192" t="s">
        <v>68</v>
      </c>
      <c r="C18" s="192"/>
      <c r="D18" s="192"/>
      <c r="E18" s="192"/>
      <c r="F18" s="192"/>
      <c r="G18" s="192"/>
      <c r="H18" s="192"/>
      <c r="I18" s="192"/>
      <c r="J18" s="192"/>
      <c r="K18" s="192"/>
      <c r="L18" s="192"/>
      <c r="M18" s="192"/>
      <c r="N18" s="192"/>
    </row>
    <row r="19" spans="2:16" ht="15.75" thickBot="1" x14ac:dyDescent="0.3"/>
    <row r="20" spans="2:16" ht="18.95" customHeight="1" thickBot="1" x14ac:dyDescent="0.3">
      <c r="B20" s="189" t="s">
        <v>67</v>
      </c>
      <c r="C20" s="190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1"/>
    </row>
    <row r="21" spans="2:16" s="93" customFormat="1" ht="18" customHeight="1" x14ac:dyDescent="0.25">
      <c r="B21" s="209" t="s">
        <v>62</v>
      </c>
      <c r="C21" s="212" t="s">
        <v>61</v>
      </c>
      <c r="D21" s="206" t="s">
        <v>63</v>
      </c>
      <c r="E21" s="215" t="s">
        <v>59</v>
      </c>
      <c r="F21" s="195"/>
      <c r="G21" s="195"/>
      <c r="H21" s="196"/>
      <c r="I21" s="215" t="s">
        <v>58</v>
      </c>
      <c r="J21" s="195"/>
      <c r="K21" s="196"/>
      <c r="L21" s="195" t="s">
        <v>60</v>
      </c>
      <c r="M21" s="195"/>
      <c r="N21" s="196"/>
    </row>
    <row r="22" spans="2:16" s="93" customFormat="1" ht="18" customHeight="1" thickBot="1" x14ac:dyDescent="0.3">
      <c r="B22" s="210"/>
      <c r="C22" s="213"/>
      <c r="D22" s="207"/>
      <c r="E22" s="124" t="s">
        <v>50</v>
      </c>
      <c r="F22" s="197" t="s">
        <v>52</v>
      </c>
      <c r="G22" s="197"/>
      <c r="H22" s="198"/>
      <c r="I22" s="124" t="s">
        <v>50</v>
      </c>
      <c r="J22" s="197" t="s">
        <v>52</v>
      </c>
      <c r="K22" s="198"/>
      <c r="L22" s="124" t="s">
        <v>50</v>
      </c>
      <c r="M22" s="197" t="s">
        <v>52</v>
      </c>
      <c r="N22" s="198"/>
    </row>
    <row r="23" spans="2:16" s="93" customFormat="1" ht="18" customHeight="1" thickBot="1" x14ac:dyDescent="0.3">
      <c r="B23" s="211"/>
      <c r="C23" s="214"/>
      <c r="D23" s="208"/>
      <c r="E23" s="125" t="s">
        <v>51</v>
      </c>
      <c r="F23" s="127" t="s">
        <v>53</v>
      </c>
      <c r="G23" s="127" t="s">
        <v>54</v>
      </c>
      <c r="H23" s="126" t="s">
        <v>55</v>
      </c>
      <c r="I23" s="125" t="s">
        <v>56</v>
      </c>
      <c r="J23" s="127" t="s">
        <v>53</v>
      </c>
      <c r="K23" s="126" t="s">
        <v>54</v>
      </c>
      <c r="L23" s="125" t="s">
        <v>57</v>
      </c>
      <c r="M23" s="127" t="s">
        <v>53</v>
      </c>
      <c r="N23" s="126" t="s">
        <v>55</v>
      </c>
      <c r="O23" s="169" t="s">
        <v>69</v>
      </c>
    </row>
    <row r="24" spans="2:16" s="93" customFormat="1" ht="15.95" customHeight="1" x14ac:dyDescent="0.25">
      <c r="B24" s="199">
        <v>1000</v>
      </c>
      <c r="C24" s="201">
        <v>100</v>
      </c>
      <c r="D24" s="121">
        <v>2</v>
      </c>
      <c r="E24" s="145">
        <f>E6/$P6</f>
        <v>14.331550802139038</v>
      </c>
      <c r="F24" s="146">
        <f>F6/$P6</f>
        <v>20</v>
      </c>
      <c r="G24" s="147">
        <f t="shared" ref="G24:N24" si="1">G6/$P6</f>
        <v>13.155080213903744</v>
      </c>
      <c r="H24" s="148">
        <f t="shared" si="1"/>
        <v>0.42994652406417116</v>
      </c>
      <c r="I24" s="145">
        <f t="shared" si="1"/>
        <v>13.155080213903744</v>
      </c>
      <c r="J24" s="147">
        <f t="shared" si="1"/>
        <v>70.802139037433165</v>
      </c>
      <c r="K24" s="149">
        <f t="shared" si="1"/>
        <v>2.3529411764705888</v>
      </c>
      <c r="L24" s="150">
        <f t="shared" si="1"/>
        <v>0.42994652406417116</v>
      </c>
      <c r="M24" s="147">
        <f t="shared" si="1"/>
        <v>273.79679144385028</v>
      </c>
      <c r="N24" s="148">
        <f t="shared" si="1"/>
        <v>0.27379679144385027</v>
      </c>
      <c r="O24" s="170">
        <f>1/P6</f>
        <v>1.0695187165775402</v>
      </c>
    </row>
    <row r="25" spans="2:16" s="93" customFormat="1" ht="15.95" customHeight="1" x14ac:dyDescent="0.25">
      <c r="B25" s="199"/>
      <c r="C25" s="202"/>
      <c r="D25" s="108">
        <v>5</v>
      </c>
      <c r="E25" s="130">
        <f t="shared" ref="E25:N25" si="2">E7/$P7</f>
        <v>17.412935323383081</v>
      </c>
      <c r="F25" s="143">
        <f t="shared" si="2"/>
        <v>20</v>
      </c>
      <c r="G25" s="131">
        <f t="shared" si="2"/>
        <v>16.815920398009947</v>
      </c>
      <c r="H25" s="138">
        <f t="shared" si="2"/>
        <v>0.52338308457711435</v>
      </c>
      <c r="I25" s="130">
        <f t="shared" si="2"/>
        <v>16.815920398009947</v>
      </c>
      <c r="J25" s="131">
        <f t="shared" si="2"/>
        <v>75.820895522388057</v>
      </c>
      <c r="K25" s="135">
        <f t="shared" si="2"/>
        <v>2.5174129353233825</v>
      </c>
      <c r="L25" s="141">
        <f t="shared" si="2"/>
        <v>0.52338308457711435</v>
      </c>
      <c r="M25" s="131">
        <f t="shared" si="2"/>
        <v>319.40298507462683</v>
      </c>
      <c r="N25" s="138">
        <f t="shared" si="2"/>
        <v>0.31940298507462683</v>
      </c>
      <c r="O25" s="171">
        <f t="shared" ref="O25:O35" si="3">1/P7</f>
        <v>0.99502487562189046</v>
      </c>
    </row>
    <row r="26" spans="2:16" s="93" customFormat="1" ht="15.95" customHeight="1" x14ac:dyDescent="0.25">
      <c r="B26" s="199"/>
      <c r="C26" s="202"/>
      <c r="D26" s="122">
        <v>10</v>
      </c>
      <c r="E26" s="128">
        <f t="shared" ref="E26:N26" si="4">E8/$P8</f>
        <v>18.840579710144929</v>
      </c>
      <c r="F26" s="143">
        <f t="shared" si="4"/>
        <v>20</v>
      </c>
      <c r="G26" s="129">
        <f t="shared" si="4"/>
        <v>21.642512077294686</v>
      </c>
      <c r="H26" s="137">
        <f t="shared" si="4"/>
        <v>0.67729468599033815</v>
      </c>
      <c r="I26" s="128">
        <f t="shared" si="4"/>
        <v>21.642512077294686</v>
      </c>
      <c r="J26" s="129">
        <f t="shared" si="4"/>
        <v>78.454106280193244</v>
      </c>
      <c r="K26" s="134">
        <f t="shared" si="4"/>
        <v>2.5990338164251208</v>
      </c>
      <c r="L26" s="140">
        <f t="shared" si="4"/>
        <v>0.67729468599033815</v>
      </c>
      <c r="M26" s="129">
        <f t="shared" si="4"/>
        <v>386.47342995169083</v>
      </c>
      <c r="N26" s="137">
        <f t="shared" si="4"/>
        <v>0.38743961352657008</v>
      </c>
      <c r="O26" s="171">
        <f t="shared" si="3"/>
        <v>0.96618357487922713</v>
      </c>
    </row>
    <row r="27" spans="2:16" s="93" customFormat="1" ht="15.95" customHeight="1" x14ac:dyDescent="0.25">
      <c r="B27" s="199"/>
      <c r="C27" s="203"/>
      <c r="D27" s="117">
        <v>20</v>
      </c>
      <c r="E27" s="151">
        <f t="shared" ref="E27:N27" si="5">E9/$P9</f>
        <v>19.714285714285712</v>
      </c>
      <c r="F27" s="152">
        <f t="shared" si="5"/>
        <v>20</v>
      </c>
      <c r="G27" s="153">
        <f t="shared" si="5"/>
        <v>27.999999999999996</v>
      </c>
      <c r="H27" s="154">
        <f t="shared" si="5"/>
        <v>0.93714285714285706</v>
      </c>
      <c r="I27" s="151">
        <f t="shared" si="5"/>
        <v>27.999999999999996</v>
      </c>
      <c r="J27" s="153">
        <f t="shared" si="5"/>
        <v>77.238095238095227</v>
      </c>
      <c r="K27" s="155">
        <f t="shared" si="5"/>
        <v>2.5523809523809526</v>
      </c>
      <c r="L27" s="156">
        <f t="shared" si="5"/>
        <v>0.93714285714285706</v>
      </c>
      <c r="M27" s="153">
        <f t="shared" si="5"/>
        <v>487.61904761904759</v>
      </c>
      <c r="N27" s="154">
        <f t="shared" si="5"/>
        <v>0.48761904761904762</v>
      </c>
      <c r="O27" s="172">
        <f t="shared" si="3"/>
        <v>0.95238095238095233</v>
      </c>
    </row>
    <row r="28" spans="2:16" s="93" customFormat="1" ht="15.95" customHeight="1" x14ac:dyDescent="0.25">
      <c r="B28" s="199"/>
      <c r="C28" s="204">
        <v>1000</v>
      </c>
      <c r="D28" s="123">
        <v>2</v>
      </c>
      <c r="E28" s="157">
        <f t="shared" ref="E28:N28" si="6">E10/$P10</f>
        <v>5.1460674157303368</v>
      </c>
      <c r="F28" s="158">
        <f t="shared" si="6"/>
        <v>20</v>
      </c>
      <c r="G28" s="159">
        <f t="shared" si="6"/>
        <v>12.584269662921347</v>
      </c>
      <c r="H28" s="160">
        <f t="shared" si="6"/>
        <v>0.41910112359550561</v>
      </c>
      <c r="I28" s="157">
        <f t="shared" si="6"/>
        <v>12.584269662921347</v>
      </c>
      <c r="J28" s="159">
        <f t="shared" si="6"/>
        <v>68.988764044943821</v>
      </c>
      <c r="K28" s="161">
        <f t="shared" si="6"/>
        <v>2.292134831460674</v>
      </c>
      <c r="L28" s="162">
        <f t="shared" si="6"/>
        <v>0.41910112359550561</v>
      </c>
      <c r="M28" s="159">
        <f t="shared" si="6"/>
        <v>267.41573033707863</v>
      </c>
      <c r="N28" s="160">
        <f t="shared" si="6"/>
        <v>0.26741573033707866</v>
      </c>
      <c r="O28" s="173">
        <f t="shared" si="3"/>
        <v>1.1235955056179776</v>
      </c>
    </row>
    <row r="29" spans="2:16" s="93" customFormat="1" ht="15.95" customHeight="1" x14ac:dyDescent="0.25">
      <c r="B29" s="199"/>
      <c r="C29" s="202"/>
      <c r="D29" s="108">
        <v>5</v>
      </c>
      <c r="E29" s="130">
        <f t="shared" ref="E29:N29" si="7">E11/$P11</f>
        <v>8.6767676767676765</v>
      </c>
      <c r="F29" s="143">
        <f t="shared" si="7"/>
        <v>20</v>
      </c>
      <c r="G29" s="131">
        <f t="shared" si="7"/>
        <v>14.343434343434343</v>
      </c>
      <c r="H29" s="138">
        <f t="shared" si="7"/>
        <v>0.4585858585858586</v>
      </c>
      <c r="I29" s="130">
        <f t="shared" si="7"/>
        <v>14.343434343434343</v>
      </c>
      <c r="J29" s="131">
        <f t="shared" si="7"/>
        <v>70.505050505050505</v>
      </c>
      <c r="K29" s="135">
        <f t="shared" si="7"/>
        <v>2.3333333333333335</v>
      </c>
      <c r="L29" s="141">
        <f t="shared" si="7"/>
        <v>0.4585858585858586</v>
      </c>
      <c r="M29" s="131">
        <f t="shared" si="7"/>
        <v>287.87878787878788</v>
      </c>
      <c r="N29" s="138">
        <f t="shared" si="7"/>
        <v>0.28787878787878785</v>
      </c>
      <c r="O29" s="171">
        <f t="shared" si="3"/>
        <v>1.0101010101010102</v>
      </c>
    </row>
    <row r="30" spans="2:16" s="93" customFormat="1" ht="15.95" customHeight="1" x14ac:dyDescent="0.25">
      <c r="B30" s="199"/>
      <c r="C30" s="202"/>
      <c r="D30" s="122">
        <v>10</v>
      </c>
      <c r="E30" s="128">
        <f t="shared" ref="E30:N30" si="8">E12/$P12</f>
        <v>11.941747572815535</v>
      </c>
      <c r="F30" s="143">
        <f t="shared" si="8"/>
        <v>20</v>
      </c>
      <c r="G30" s="129">
        <f t="shared" si="8"/>
        <v>16.990291262135923</v>
      </c>
      <c r="H30" s="137">
        <f t="shared" si="8"/>
        <v>0.53009708737864081</v>
      </c>
      <c r="I30" s="128">
        <f t="shared" si="8"/>
        <v>16.990291262135923</v>
      </c>
      <c r="J30" s="129">
        <f t="shared" si="8"/>
        <v>72.815533980582529</v>
      </c>
      <c r="K30" s="134">
        <f t="shared" si="8"/>
        <v>2.407766990291262</v>
      </c>
      <c r="L30" s="140">
        <f t="shared" si="8"/>
        <v>0.53009708737864081</v>
      </c>
      <c r="M30" s="129">
        <f t="shared" si="8"/>
        <v>322.33009708737865</v>
      </c>
      <c r="N30" s="137">
        <f t="shared" si="8"/>
        <v>0.3233009708737864</v>
      </c>
      <c r="O30" s="171">
        <f t="shared" si="3"/>
        <v>0.970873786407767</v>
      </c>
    </row>
    <row r="31" spans="2:16" s="93" customFormat="1" ht="15.95" customHeight="1" x14ac:dyDescent="0.25">
      <c r="B31" s="199"/>
      <c r="C31" s="203"/>
      <c r="D31" s="117">
        <v>20</v>
      </c>
      <c r="E31" s="151">
        <f t="shared" ref="E31:N31" si="9">E13/$P13</f>
        <v>14.976303317535544</v>
      </c>
      <c r="F31" s="152">
        <f t="shared" si="9"/>
        <v>20</v>
      </c>
      <c r="G31" s="153">
        <f t="shared" si="9"/>
        <v>21.232227488151654</v>
      </c>
      <c r="H31" s="154">
        <f t="shared" si="9"/>
        <v>0.66919431279620845</v>
      </c>
      <c r="I31" s="151">
        <f t="shared" si="9"/>
        <v>21.232227488151654</v>
      </c>
      <c r="J31" s="153">
        <f t="shared" si="9"/>
        <v>73.838862559241704</v>
      </c>
      <c r="K31" s="155">
        <f t="shared" si="9"/>
        <v>2.4360189573459712</v>
      </c>
      <c r="L31" s="156">
        <f t="shared" si="9"/>
        <v>0.66919431279620845</v>
      </c>
      <c r="M31" s="153">
        <f t="shared" si="9"/>
        <v>383.88625592417054</v>
      </c>
      <c r="N31" s="154">
        <f t="shared" si="9"/>
        <v>0.38388625592417058</v>
      </c>
      <c r="O31" s="172">
        <f t="shared" si="3"/>
        <v>0.94786729857819896</v>
      </c>
    </row>
    <row r="32" spans="2:16" s="93" customFormat="1" ht="15.95" customHeight="1" x14ac:dyDescent="0.25">
      <c r="B32" s="199"/>
      <c r="C32" s="202">
        <v>2000</v>
      </c>
      <c r="D32" s="122">
        <v>2</v>
      </c>
      <c r="E32" s="128">
        <f t="shared" ref="E32:N32" si="10">E14/$P14</f>
        <v>3.1547619047619042</v>
      </c>
      <c r="F32" s="143">
        <f t="shared" si="10"/>
        <v>20</v>
      </c>
      <c r="G32" s="129">
        <f t="shared" si="10"/>
        <v>12.499999999999998</v>
      </c>
      <c r="H32" s="137">
        <f t="shared" si="10"/>
        <v>0.41666666666666657</v>
      </c>
      <c r="I32" s="128">
        <f t="shared" si="10"/>
        <v>12.499999999999998</v>
      </c>
      <c r="J32" s="129">
        <f t="shared" si="10"/>
        <v>68.69047619047619</v>
      </c>
      <c r="K32" s="134">
        <f t="shared" si="10"/>
        <v>2.2857142857142856</v>
      </c>
      <c r="L32" s="140">
        <f t="shared" si="10"/>
        <v>0.41666666666666657</v>
      </c>
      <c r="M32" s="139">
        <f t="shared" si="10"/>
        <v>266.66666666666663</v>
      </c>
      <c r="N32" s="137">
        <f t="shared" si="10"/>
        <v>0.26666666666666666</v>
      </c>
      <c r="O32" s="171">
        <f t="shared" si="3"/>
        <v>1.1904761904761905</v>
      </c>
    </row>
    <row r="33" spans="2:15" s="93" customFormat="1" ht="15.95" customHeight="1" x14ac:dyDescent="0.25">
      <c r="B33" s="199"/>
      <c r="C33" s="202"/>
      <c r="D33" s="108">
        <v>5</v>
      </c>
      <c r="E33" s="130">
        <f t="shared" ref="E33:N33" si="11">E15/$P15</f>
        <v>5.6787564766839376</v>
      </c>
      <c r="F33" s="143">
        <f t="shared" si="11"/>
        <v>20</v>
      </c>
      <c r="G33" s="131">
        <f t="shared" si="11"/>
        <v>13.575129533678755</v>
      </c>
      <c r="H33" s="138">
        <f t="shared" si="11"/>
        <v>0.44041450777202068</v>
      </c>
      <c r="I33" s="130">
        <f t="shared" si="11"/>
        <v>13.575129533678755</v>
      </c>
      <c r="J33" s="131">
        <f t="shared" si="11"/>
        <v>68.601036269430054</v>
      </c>
      <c r="K33" s="135">
        <f t="shared" si="11"/>
        <v>2.2797927461139897</v>
      </c>
      <c r="L33" s="141">
        <f t="shared" si="11"/>
        <v>0.44041450777202068</v>
      </c>
      <c r="M33" s="131">
        <f t="shared" si="11"/>
        <v>278.75647668393782</v>
      </c>
      <c r="N33" s="138">
        <f t="shared" si="11"/>
        <v>0.27875647668393783</v>
      </c>
      <c r="O33" s="171">
        <f t="shared" si="3"/>
        <v>1.0362694300518134</v>
      </c>
    </row>
    <row r="34" spans="2:15" s="93" customFormat="1" ht="15.95" customHeight="1" x14ac:dyDescent="0.25">
      <c r="B34" s="199"/>
      <c r="C34" s="202"/>
      <c r="D34" s="122">
        <v>10</v>
      </c>
      <c r="E34" s="128">
        <f t="shared" ref="E34:N34" si="12">E16/$P16</f>
        <v>8.5588235294117645</v>
      </c>
      <c r="F34" s="143">
        <f t="shared" si="12"/>
        <v>20</v>
      </c>
      <c r="G34" s="129">
        <f t="shared" si="12"/>
        <v>15.294117647058822</v>
      </c>
      <c r="H34" s="137">
        <f t="shared" si="12"/>
        <v>0.48333333333333334</v>
      </c>
      <c r="I34" s="128">
        <f t="shared" si="12"/>
        <v>15.294117647058822</v>
      </c>
      <c r="J34" s="129">
        <f t="shared" si="12"/>
        <v>70</v>
      </c>
      <c r="K34" s="134">
        <f t="shared" si="12"/>
        <v>2.3235294117647061</v>
      </c>
      <c r="L34" s="140">
        <f t="shared" si="12"/>
        <v>0.48333333333333334</v>
      </c>
      <c r="M34" s="129">
        <f t="shared" si="12"/>
        <v>300</v>
      </c>
      <c r="N34" s="137">
        <f t="shared" si="12"/>
        <v>0.3</v>
      </c>
      <c r="O34" s="171">
        <f t="shared" si="3"/>
        <v>0.98039215686274506</v>
      </c>
    </row>
    <row r="35" spans="2:15" s="93" customFormat="1" ht="15.95" customHeight="1" thickBot="1" x14ac:dyDescent="0.3">
      <c r="B35" s="200"/>
      <c r="C35" s="205"/>
      <c r="D35" s="111" t="s">
        <v>64</v>
      </c>
      <c r="E35" s="132">
        <f t="shared" ref="E35:N35" si="13">E17/$P17</f>
        <v>11.004784688995215</v>
      </c>
      <c r="F35" s="144">
        <f t="shared" si="13"/>
        <v>20</v>
      </c>
      <c r="G35" s="133">
        <f t="shared" si="13"/>
        <v>17.320574162679428</v>
      </c>
      <c r="H35" s="75">
        <f t="shared" si="13"/>
        <v>0.54066985645933008</v>
      </c>
      <c r="I35" s="132">
        <f t="shared" si="13"/>
        <v>17.320574162679428</v>
      </c>
      <c r="J35" s="133">
        <f t="shared" si="13"/>
        <v>71.291866028708142</v>
      </c>
      <c r="K35" s="136">
        <f t="shared" si="13"/>
        <v>2.3540669856459333</v>
      </c>
      <c r="L35" s="142">
        <f t="shared" si="13"/>
        <v>0.54066985645933008</v>
      </c>
      <c r="M35" s="133">
        <f t="shared" si="13"/>
        <v>327.27272727272731</v>
      </c>
      <c r="N35" s="75">
        <f t="shared" si="13"/>
        <v>0.32727272727272733</v>
      </c>
      <c r="O35" s="174">
        <f t="shared" si="3"/>
        <v>0.95693779904306231</v>
      </c>
    </row>
    <row r="36" spans="2:15" x14ac:dyDescent="0.25">
      <c r="B36" s="193" t="s">
        <v>68</v>
      </c>
      <c r="C36" s="193"/>
      <c r="D36" s="193"/>
      <c r="E36" s="193"/>
      <c r="F36" s="193"/>
      <c r="G36" s="193"/>
      <c r="H36" s="193"/>
      <c r="I36" s="193"/>
      <c r="J36" s="193"/>
      <c r="K36" s="193"/>
      <c r="L36" s="193"/>
      <c r="M36" s="193"/>
      <c r="N36" s="193"/>
      <c r="O36" s="175"/>
    </row>
    <row r="37" spans="2:15" x14ac:dyDescent="0.25">
      <c r="B37" s="194" t="s">
        <v>70</v>
      </c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68"/>
    </row>
  </sheetData>
  <mergeCells count="31">
    <mergeCell ref="J4:K4"/>
    <mergeCell ref="M4:N4"/>
    <mergeCell ref="I3:K3"/>
    <mergeCell ref="L3:N3"/>
    <mergeCell ref="B6:B17"/>
    <mergeCell ref="B3:B5"/>
    <mergeCell ref="C3:C5"/>
    <mergeCell ref="F4:H4"/>
    <mergeCell ref="E3:H3"/>
    <mergeCell ref="D21:D23"/>
    <mergeCell ref="E21:H21"/>
    <mergeCell ref="I21:K21"/>
    <mergeCell ref="C6:C9"/>
    <mergeCell ref="C10:C13"/>
    <mergeCell ref="C14:C17"/>
    <mergeCell ref="B2:N2"/>
    <mergeCell ref="B20:N20"/>
    <mergeCell ref="B18:N18"/>
    <mergeCell ref="B36:N36"/>
    <mergeCell ref="B37:N37"/>
    <mergeCell ref="L21:N21"/>
    <mergeCell ref="F22:H22"/>
    <mergeCell ref="J22:K22"/>
    <mergeCell ref="M22:N22"/>
    <mergeCell ref="B24:B35"/>
    <mergeCell ref="C24:C27"/>
    <mergeCell ref="C28:C31"/>
    <mergeCell ref="C32:C35"/>
    <mergeCell ref="D3:D5"/>
    <mergeCell ref="B21:B23"/>
    <mergeCell ref="C21:C2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B2256-7B86-47AF-89EF-202D745657F5}">
  <dimension ref="C1:R19"/>
  <sheetViews>
    <sheetView tabSelected="1" workbookViewId="0">
      <selection activeCell="G28" sqref="G28"/>
    </sheetView>
  </sheetViews>
  <sheetFormatPr defaultRowHeight="15" x14ac:dyDescent="0.25"/>
  <cols>
    <col min="3" max="3" width="13.42578125" bestFit="1" customWidth="1"/>
    <col min="4" max="4" width="14.140625" bestFit="1" customWidth="1"/>
    <col min="5" max="5" width="14.7109375" bestFit="1" customWidth="1"/>
    <col min="6" max="6" width="14.140625" bestFit="1" customWidth="1"/>
    <col min="7" max="7" width="14.7109375" bestFit="1" customWidth="1"/>
    <col min="18" max="18" width="17.7109375" bestFit="1" customWidth="1"/>
  </cols>
  <sheetData>
    <row r="1" spans="3:18" ht="15.75" thickBot="1" x14ac:dyDescent="0.3">
      <c r="C1" s="223" t="s">
        <v>77</v>
      </c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</row>
    <row r="2" spans="3:18" x14ac:dyDescent="0.25">
      <c r="C2" s="224" t="s">
        <v>75</v>
      </c>
      <c r="D2" s="222" t="s">
        <v>76</v>
      </c>
      <c r="E2" s="216"/>
      <c r="F2" s="221" t="s">
        <v>71</v>
      </c>
      <c r="G2" s="221"/>
      <c r="H2" s="221"/>
      <c r="I2" s="221"/>
      <c r="J2" s="221"/>
      <c r="K2" s="221"/>
      <c r="L2" s="221"/>
      <c r="M2" s="221"/>
      <c r="N2" s="221"/>
      <c r="O2" s="221"/>
      <c r="P2" s="221"/>
      <c r="Q2" s="222"/>
      <c r="R2" s="232" t="s">
        <v>84</v>
      </c>
    </row>
    <row r="3" spans="3:18" ht="15.75" thickBot="1" x14ac:dyDescent="0.3">
      <c r="C3" s="225"/>
      <c r="D3" s="229"/>
      <c r="E3" s="220"/>
      <c r="F3" s="220">
        <v>1</v>
      </c>
      <c r="G3" s="220">
        <v>2</v>
      </c>
      <c r="H3" s="220">
        <v>3</v>
      </c>
      <c r="I3" s="220">
        <v>4</v>
      </c>
      <c r="J3" s="220">
        <v>5</v>
      </c>
      <c r="K3" s="220">
        <v>6</v>
      </c>
      <c r="L3" s="220">
        <v>7</v>
      </c>
      <c r="M3" s="220">
        <v>8</v>
      </c>
      <c r="N3" s="220">
        <v>9</v>
      </c>
      <c r="O3" s="220">
        <v>10</v>
      </c>
      <c r="P3" s="220">
        <v>11</v>
      </c>
      <c r="Q3" s="4">
        <v>12</v>
      </c>
      <c r="R3" s="233"/>
    </row>
    <row r="4" spans="3:18" x14ac:dyDescent="0.25">
      <c r="C4" s="226" t="s">
        <v>79</v>
      </c>
      <c r="D4" s="180">
        <v>20</v>
      </c>
      <c r="E4" s="216" t="s">
        <v>83</v>
      </c>
      <c r="F4" s="216"/>
      <c r="G4" s="216"/>
      <c r="H4" s="216"/>
      <c r="I4" s="216"/>
      <c r="J4" s="216"/>
      <c r="K4" s="216"/>
      <c r="L4" s="216"/>
      <c r="M4" s="216"/>
      <c r="N4" s="216"/>
      <c r="O4" s="216"/>
      <c r="P4" s="216"/>
      <c r="Q4" s="217"/>
      <c r="R4" s="235"/>
    </row>
    <row r="5" spans="3:18" x14ac:dyDescent="0.25">
      <c r="C5" s="227"/>
      <c r="D5" s="230"/>
      <c r="E5" s="218" t="s">
        <v>82</v>
      </c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9"/>
      <c r="R5" s="234"/>
    </row>
    <row r="6" spans="3:18" x14ac:dyDescent="0.25">
      <c r="C6" s="227"/>
      <c r="D6" s="230"/>
      <c r="E6" s="218" t="s">
        <v>74</v>
      </c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8"/>
      <c r="Q6" s="219"/>
      <c r="R6" s="234"/>
    </row>
    <row r="7" spans="3:18" x14ac:dyDescent="0.25">
      <c r="C7" s="227"/>
      <c r="D7" s="230"/>
      <c r="E7" s="218" t="s">
        <v>80</v>
      </c>
      <c r="F7" s="218"/>
      <c r="G7" s="218"/>
      <c r="H7" s="218"/>
      <c r="I7" s="218"/>
      <c r="J7" s="218"/>
      <c r="K7" s="218"/>
      <c r="L7" s="218"/>
      <c r="M7" s="218"/>
      <c r="N7" s="218"/>
      <c r="O7" s="218"/>
      <c r="P7" s="218"/>
      <c r="Q7" s="219"/>
      <c r="R7" s="234"/>
    </row>
    <row r="8" spans="3:18" x14ac:dyDescent="0.25">
      <c r="C8" s="227"/>
      <c r="D8" s="230">
        <v>50</v>
      </c>
      <c r="E8" s="218" t="s">
        <v>81</v>
      </c>
      <c r="F8" s="218"/>
      <c r="G8" s="218"/>
      <c r="H8" s="218"/>
      <c r="I8" s="218"/>
      <c r="J8" s="218"/>
      <c r="K8" s="218"/>
      <c r="L8" s="218"/>
      <c r="M8" s="218"/>
      <c r="N8" s="218"/>
      <c r="O8" s="218"/>
      <c r="P8" s="218"/>
      <c r="Q8" s="219"/>
      <c r="R8" s="234"/>
    </row>
    <row r="9" spans="3:18" x14ac:dyDescent="0.25">
      <c r="C9" s="227"/>
      <c r="D9" s="230"/>
      <c r="E9" s="218" t="s">
        <v>73</v>
      </c>
      <c r="F9" s="218"/>
      <c r="G9" s="218"/>
      <c r="H9" s="218"/>
      <c r="I9" s="218"/>
      <c r="J9" s="218"/>
      <c r="K9" s="218"/>
      <c r="L9" s="218"/>
      <c r="M9" s="218"/>
      <c r="N9" s="218"/>
      <c r="O9" s="218"/>
      <c r="P9" s="218"/>
      <c r="Q9" s="219"/>
      <c r="R9" s="234"/>
    </row>
    <row r="10" spans="3:18" x14ac:dyDescent="0.25">
      <c r="C10" s="227"/>
      <c r="D10" s="230"/>
      <c r="E10" s="218" t="s">
        <v>74</v>
      </c>
      <c r="F10" s="218"/>
      <c r="G10" s="218"/>
      <c r="H10" s="218"/>
      <c r="I10" s="218"/>
      <c r="J10" s="218"/>
      <c r="K10" s="218"/>
      <c r="L10" s="218"/>
      <c r="M10" s="218"/>
      <c r="N10" s="218"/>
      <c r="O10" s="218"/>
      <c r="P10" s="218"/>
      <c r="Q10" s="219"/>
      <c r="R10" s="234"/>
    </row>
    <row r="11" spans="3:18" ht="15.75" thickBot="1" x14ac:dyDescent="0.3">
      <c r="C11" s="228"/>
      <c r="D11" s="231"/>
      <c r="E11" s="220" t="s">
        <v>80</v>
      </c>
      <c r="F11" s="220"/>
      <c r="G11" s="220"/>
      <c r="H11" s="220"/>
      <c r="I11" s="220"/>
      <c r="J11" s="220"/>
      <c r="K11" s="220"/>
      <c r="L11" s="220"/>
      <c r="M11" s="220"/>
      <c r="N11" s="220"/>
      <c r="O11" s="220"/>
      <c r="P11" s="220"/>
      <c r="Q11" s="4"/>
      <c r="R11" s="20"/>
    </row>
    <row r="12" spans="3:18" x14ac:dyDescent="0.25">
      <c r="C12" s="226" t="s">
        <v>78</v>
      </c>
      <c r="D12" s="180">
        <v>20</v>
      </c>
      <c r="E12" s="216" t="s">
        <v>72</v>
      </c>
      <c r="F12" s="216"/>
      <c r="G12" s="216"/>
      <c r="H12" s="216"/>
      <c r="I12" s="216"/>
      <c r="J12" s="216"/>
      <c r="K12" s="216"/>
      <c r="L12" s="216"/>
      <c r="M12" s="216"/>
      <c r="N12" s="216"/>
      <c r="O12" s="216"/>
      <c r="P12" s="216"/>
      <c r="Q12" s="217"/>
      <c r="R12" s="234"/>
    </row>
    <row r="13" spans="3:18" x14ac:dyDescent="0.25">
      <c r="C13" s="227"/>
      <c r="D13" s="230"/>
      <c r="E13" s="218" t="s">
        <v>73</v>
      </c>
      <c r="F13" s="218"/>
      <c r="G13" s="218"/>
      <c r="H13" s="218"/>
      <c r="I13" s="218"/>
      <c r="J13" s="218"/>
      <c r="K13" s="218"/>
      <c r="L13" s="218"/>
      <c r="M13" s="218"/>
      <c r="N13" s="218"/>
      <c r="O13" s="218"/>
      <c r="P13" s="218"/>
      <c r="Q13" s="219"/>
      <c r="R13" s="234"/>
    </row>
    <row r="14" spans="3:18" x14ac:dyDescent="0.25">
      <c r="C14" s="227"/>
      <c r="D14" s="230"/>
      <c r="E14" s="218" t="s">
        <v>74</v>
      </c>
      <c r="F14" s="218"/>
      <c r="G14" s="218"/>
      <c r="H14" s="218"/>
      <c r="I14" s="218"/>
      <c r="J14" s="218"/>
      <c r="K14" s="218"/>
      <c r="L14" s="218"/>
      <c r="M14" s="218"/>
      <c r="N14" s="218"/>
      <c r="O14" s="218"/>
      <c r="P14" s="218"/>
      <c r="Q14" s="219"/>
      <c r="R14" s="234"/>
    </row>
    <row r="15" spans="3:18" x14ac:dyDescent="0.25">
      <c r="C15" s="227"/>
      <c r="D15" s="230"/>
      <c r="E15" s="218" t="s">
        <v>80</v>
      </c>
      <c r="F15" s="218"/>
      <c r="G15" s="218"/>
      <c r="H15" s="218"/>
      <c r="I15" s="218"/>
      <c r="J15" s="218"/>
      <c r="K15" s="218"/>
      <c r="L15" s="218"/>
      <c r="M15" s="218"/>
      <c r="N15" s="218"/>
      <c r="O15" s="218"/>
      <c r="P15" s="218"/>
      <c r="Q15" s="219"/>
      <c r="R15" s="234"/>
    </row>
    <row r="16" spans="3:18" x14ac:dyDescent="0.25">
      <c r="C16" s="227"/>
      <c r="D16" s="230">
        <v>50</v>
      </c>
      <c r="E16" s="218" t="s">
        <v>72</v>
      </c>
      <c r="F16" s="218"/>
      <c r="G16" s="218"/>
      <c r="H16" s="218"/>
      <c r="I16" s="218"/>
      <c r="J16" s="218"/>
      <c r="K16" s="218"/>
      <c r="L16" s="218"/>
      <c r="M16" s="218"/>
      <c r="N16" s="218"/>
      <c r="O16" s="218"/>
      <c r="P16" s="218"/>
      <c r="Q16" s="219"/>
      <c r="R16" s="234"/>
    </row>
    <row r="17" spans="3:18" x14ac:dyDescent="0.25">
      <c r="C17" s="227"/>
      <c r="D17" s="230"/>
      <c r="E17" s="218" t="s">
        <v>73</v>
      </c>
      <c r="F17" s="218"/>
      <c r="G17" s="218"/>
      <c r="H17" s="218"/>
      <c r="I17" s="218"/>
      <c r="J17" s="218"/>
      <c r="K17" s="218"/>
      <c r="L17" s="218"/>
      <c r="M17" s="218"/>
      <c r="N17" s="218"/>
      <c r="O17" s="218"/>
      <c r="P17" s="218"/>
      <c r="Q17" s="219"/>
      <c r="R17" s="234"/>
    </row>
    <row r="18" spans="3:18" x14ac:dyDescent="0.25">
      <c r="C18" s="227"/>
      <c r="D18" s="230"/>
      <c r="E18" s="218" t="s">
        <v>74</v>
      </c>
      <c r="F18" s="218"/>
      <c r="G18" s="218"/>
      <c r="H18" s="218"/>
      <c r="I18" s="218"/>
      <c r="J18" s="218"/>
      <c r="K18" s="218"/>
      <c r="L18" s="218"/>
      <c r="M18" s="218"/>
      <c r="N18" s="218"/>
      <c r="O18" s="218"/>
      <c r="P18" s="218"/>
      <c r="Q18" s="219"/>
      <c r="R18" s="234"/>
    </row>
    <row r="19" spans="3:18" ht="15.75" thickBot="1" x14ac:dyDescent="0.3">
      <c r="C19" s="228"/>
      <c r="D19" s="231"/>
      <c r="E19" s="220" t="s">
        <v>80</v>
      </c>
      <c r="F19" s="220"/>
      <c r="G19" s="220"/>
      <c r="H19" s="220"/>
      <c r="I19" s="220"/>
      <c r="J19" s="220"/>
      <c r="K19" s="220"/>
      <c r="L19" s="220"/>
      <c r="M19" s="220"/>
      <c r="N19" s="220"/>
      <c r="O19" s="220"/>
      <c r="P19" s="220"/>
      <c r="Q19" s="4"/>
      <c r="R19" s="20"/>
    </row>
  </sheetData>
  <mergeCells count="11">
    <mergeCell ref="C1:Q1"/>
    <mergeCell ref="C12:C19"/>
    <mergeCell ref="D12:D15"/>
    <mergeCell ref="D16:D19"/>
    <mergeCell ref="R2:R3"/>
    <mergeCell ref="F2:Q2"/>
    <mergeCell ref="D4:D7"/>
    <mergeCell ref="D8:D11"/>
    <mergeCell ref="C4:C11"/>
    <mergeCell ref="C2:C3"/>
    <mergeCell ref="D2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GHV solver</vt:lpstr>
      <vt:lpstr>SCN</vt:lpstr>
      <vt:lpstr>SCN2</vt:lpstr>
      <vt:lpstr>SCN3</vt:lpstr>
      <vt:lpstr>SCN3 V2</vt:lpstr>
      <vt:lpstr>SCN Parameters</vt:lpstr>
      <vt:lpstr>H2S</vt:lpstr>
      <vt:lpstr>Seasonal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EricKim</dc:creator>
  <cp:lastModifiedBy>Eric Kim</cp:lastModifiedBy>
  <dcterms:created xsi:type="dcterms:W3CDTF">2015-06-05T18:17:20Z</dcterms:created>
  <dcterms:modified xsi:type="dcterms:W3CDTF">2024-10-21T22:35:19Z</dcterms:modified>
</cp:coreProperties>
</file>