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DEA3F15A-56A3-4F42-A61A-67EB58FAAD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rew Comp1" sheetId="14" r:id="rId1"/>
    <sheet name="Sheet1" sheetId="1" r:id="rId2"/>
    <sheet name="Sheet4" sheetId="13" r:id="rId3"/>
    <sheet name="GHV solver" sheetId="2" r:id="rId4"/>
    <sheet name="SCN" sheetId="3" r:id="rId5"/>
    <sheet name="SCN2" sheetId="4" r:id="rId6"/>
    <sheet name="SCN3" sheetId="5" r:id="rId7"/>
    <sheet name="SCN3 V2" sheetId="7" r:id="rId8"/>
    <sheet name="SCN Parameters" sheetId="6" r:id="rId9"/>
    <sheet name="H2S" sheetId="8" r:id="rId10"/>
    <sheet name="Seasonal" sheetId="9" r:id="rId11"/>
    <sheet name="Basin-region match" sheetId="10" r:id="rId12"/>
    <sheet name="Sheet2" sheetId="11" r:id="rId13"/>
    <sheet name="Sheet3" sheetId="12" r:id="rId14"/>
  </sheets>
  <definedNames>
    <definedName name="_xlnm._FilterDatabase" localSheetId="11" hidden="1">'Basin-region match'!$A$1:$S$1</definedName>
    <definedName name="_xlnm._FilterDatabase" localSheetId="0" hidden="1">'Screw Comp1'!$D$3:$H$3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6" i="9" l="1"/>
  <c r="Q12" i="9"/>
  <c r="Q110" i="9"/>
  <c r="Q5" i="9"/>
  <c r="Q19" i="9"/>
  <c r="Q26" i="9"/>
  <c r="Q33" i="9"/>
  <c r="Q40" i="9"/>
  <c r="Q47" i="9"/>
  <c r="Q54" i="9"/>
  <c r="Q61" i="9"/>
  <c r="Q68" i="9"/>
  <c r="Q75" i="9"/>
  <c r="Q82" i="9"/>
  <c r="Q89" i="9"/>
  <c r="Q103" i="9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E27" i="8"/>
  <c r="I27" i="8"/>
  <c r="N27" i="8"/>
  <c r="E28" i="8"/>
  <c r="F28" i="8"/>
  <c r="G28" i="8"/>
  <c r="H28" i="8"/>
  <c r="I28" i="8"/>
  <c r="J28" i="8"/>
  <c r="K28" i="8"/>
  <c r="J29" i="8"/>
  <c r="K29" i="8"/>
  <c r="L31" i="8"/>
  <c r="M31" i="8"/>
  <c r="F33" i="8"/>
  <c r="G33" i="8"/>
  <c r="H33" i="8"/>
  <c r="I33" i="8"/>
  <c r="M34" i="8"/>
  <c r="N34" i="8"/>
  <c r="P7" i="8"/>
  <c r="J25" i="8" s="1"/>
  <c r="P8" i="8"/>
  <c r="O26" i="8" s="1"/>
  <c r="P9" i="8"/>
  <c r="F27" i="8" s="1"/>
  <c r="P10" i="8"/>
  <c r="L28" i="8" s="1"/>
  <c r="P11" i="8"/>
  <c r="O29" i="8" s="1"/>
  <c r="P12" i="8"/>
  <c r="H30" i="8" s="1"/>
  <c r="P13" i="8"/>
  <c r="N31" i="8" s="1"/>
  <c r="P14" i="8"/>
  <c r="E32" i="8" s="1"/>
  <c r="P15" i="8"/>
  <c r="J33" i="8" s="1"/>
  <c r="P16" i="8"/>
  <c r="H34" i="8" s="1"/>
  <c r="P17" i="8"/>
  <c r="E35" i="8" s="1"/>
  <c r="P6" i="8"/>
  <c r="L24" i="8" s="1"/>
  <c r="E5" i="3"/>
  <c r="K5" i="3"/>
  <c r="E6" i="3"/>
  <c r="K6" i="3"/>
  <c r="E7" i="3"/>
  <c r="K7" i="3"/>
  <c r="E8" i="3"/>
  <c r="K8" i="3"/>
  <c r="E9" i="3"/>
  <c r="K9" i="3"/>
  <c r="E10" i="3"/>
  <c r="K10" i="3"/>
  <c r="E11" i="3"/>
  <c r="K11" i="3"/>
  <c r="E12" i="3"/>
  <c r="K12" i="3"/>
  <c r="E13" i="3"/>
  <c r="K13" i="3"/>
  <c r="E14" i="3"/>
  <c r="K14" i="3"/>
  <c r="E15" i="3"/>
  <c r="K15" i="3"/>
  <c r="E16" i="3"/>
  <c r="K16" i="3"/>
  <c r="E17" i="3"/>
  <c r="K17" i="3"/>
  <c r="E18" i="3"/>
  <c r="K18" i="3"/>
  <c r="E19" i="3"/>
  <c r="K19" i="3"/>
  <c r="E20" i="3"/>
  <c r="K20" i="3"/>
  <c r="E21" i="3"/>
  <c r="K21" i="3"/>
  <c r="E22" i="3"/>
  <c r="K22" i="3"/>
  <c r="E23" i="3"/>
  <c r="K23" i="3"/>
  <c r="E24" i="3"/>
  <c r="K24" i="3"/>
  <c r="E25" i="3"/>
  <c r="K25" i="3"/>
  <c r="E26" i="3"/>
  <c r="K26" i="3"/>
  <c r="E27" i="3"/>
  <c r="K27" i="3"/>
  <c r="E28" i="3"/>
  <c r="K28" i="3"/>
  <c r="E29" i="3"/>
  <c r="K29" i="3"/>
  <c r="E30" i="3"/>
  <c r="K30" i="3"/>
  <c r="E31" i="3"/>
  <c r="K31" i="3"/>
  <c r="E32" i="3"/>
  <c r="K32" i="3"/>
  <c r="E33" i="3"/>
  <c r="K33" i="3"/>
  <c r="E34" i="3"/>
  <c r="K34" i="3"/>
  <c r="E35" i="3"/>
  <c r="K35" i="3"/>
  <c r="E36" i="3"/>
  <c r="K36" i="3"/>
  <c r="E37" i="3"/>
  <c r="K37" i="3"/>
  <c r="E38" i="3"/>
  <c r="K38" i="3"/>
  <c r="E39" i="3"/>
  <c r="K39" i="3"/>
  <c r="E40" i="3"/>
  <c r="K40" i="3"/>
  <c r="E41" i="3"/>
  <c r="K41" i="3"/>
  <c r="E42" i="3"/>
  <c r="K42" i="3"/>
  <c r="E43" i="3"/>
  <c r="K43" i="3"/>
  <c r="E44" i="3"/>
  <c r="K44" i="3"/>
  <c r="K45" i="3"/>
  <c r="K46" i="3"/>
  <c r="K47" i="3"/>
  <c r="K48" i="3"/>
  <c r="K49" i="3"/>
  <c r="I13" i="1"/>
  <c r="H3" i="1"/>
  <c r="I3" i="1"/>
  <c r="H4" i="1"/>
  <c r="H5" i="1"/>
  <c r="H6" i="1"/>
  <c r="H7" i="1"/>
  <c r="H8" i="1"/>
  <c r="H9" i="1"/>
  <c r="H10" i="1"/>
  <c r="H11" i="1"/>
  <c r="H12" i="1"/>
  <c r="H13" i="1"/>
  <c r="I4" i="1"/>
  <c r="I5" i="1"/>
  <c r="I6" i="1"/>
  <c r="I7" i="1"/>
  <c r="I8" i="1"/>
  <c r="I9" i="1"/>
  <c r="I10" i="1"/>
  <c r="I11" i="1"/>
  <c r="I12" i="1"/>
  <c r="K31" i="8" l="1"/>
  <c r="I31" i="8"/>
  <c r="E30" i="8"/>
  <c r="N26" i="8"/>
  <c r="N29" i="8"/>
  <c r="M26" i="8"/>
  <c r="M29" i="8"/>
  <c r="L26" i="8"/>
  <c r="L29" i="8"/>
  <c r="K26" i="8"/>
  <c r="I26" i="8"/>
  <c r="G26" i="8"/>
  <c r="F26" i="8"/>
  <c r="J31" i="8"/>
  <c r="I25" i="8"/>
  <c r="G25" i="8"/>
  <c r="G30" i="8"/>
  <c r="M27" i="8"/>
  <c r="F25" i="8"/>
  <c r="J26" i="8"/>
  <c r="H26" i="8"/>
  <c r="H25" i="8"/>
  <c r="H31" i="8"/>
  <c r="F30" i="8"/>
  <c r="L27" i="8"/>
  <c r="E25" i="8"/>
  <c r="O25" i="8"/>
  <c r="H24" i="8"/>
  <c r="J34" i="8"/>
  <c r="I34" i="8"/>
  <c r="F31" i="8"/>
  <c r="G34" i="8"/>
  <c r="E31" i="8"/>
  <c r="F34" i="8"/>
  <c r="N30" i="8"/>
  <c r="K35" i="8"/>
  <c r="E34" i="8"/>
  <c r="I32" i="8"/>
  <c r="M30" i="8"/>
  <c r="G29" i="8"/>
  <c r="K27" i="8"/>
  <c r="E26" i="8"/>
  <c r="O31" i="8"/>
  <c r="L34" i="8"/>
  <c r="K34" i="8"/>
  <c r="E24" i="8"/>
  <c r="N35" i="8"/>
  <c r="O34" i="8"/>
  <c r="M35" i="8"/>
  <c r="K32" i="8"/>
  <c r="I29" i="8"/>
  <c r="L35" i="8"/>
  <c r="J32" i="8"/>
  <c r="H29" i="8"/>
  <c r="O32" i="8"/>
  <c r="J35" i="8"/>
  <c r="N33" i="8"/>
  <c r="H32" i="8"/>
  <c r="L30" i="8"/>
  <c r="F29" i="8"/>
  <c r="J27" i="8"/>
  <c r="N25" i="8"/>
  <c r="O30" i="8"/>
  <c r="K24" i="8"/>
  <c r="I24" i="8"/>
  <c r="G24" i="8"/>
  <c r="O24" i="8"/>
  <c r="O35" i="8"/>
  <c r="L32" i="8"/>
  <c r="M33" i="8"/>
  <c r="G32" i="8"/>
  <c r="E29" i="8"/>
  <c r="M25" i="8"/>
  <c r="F24" i="8"/>
  <c r="H35" i="8"/>
  <c r="L33" i="8"/>
  <c r="F32" i="8"/>
  <c r="J30" i="8"/>
  <c r="N28" i="8"/>
  <c r="H27" i="8"/>
  <c r="L25" i="8"/>
  <c r="O28" i="8"/>
  <c r="J24" i="8"/>
  <c r="N32" i="8"/>
  <c r="M32" i="8"/>
  <c r="N24" i="8"/>
  <c r="G35" i="8"/>
  <c r="K33" i="8"/>
  <c r="I30" i="8"/>
  <c r="M28" i="8"/>
  <c r="G27" i="8"/>
  <c r="K25" i="8"/>
  <c r="O27" i="8"/>
  <c r="E33" i="8"/>
  <c r="G31" i="8"/>
  <c r="O33" i="8"/>
  <c r="I35" i="8"/>
  <c r="K30" i="8"/>
  <c r="M24" i="8"/>
  <c r="F35" i="8"/>
</calcChain>
</file>

<file path=xl/sharedStrings.xml><?xml version="1.0" encoding="utf-8"?>
<sst xmlns="http://schemas.openxmlformats.org/spreadsheetml/2006/main" count="575" uniqueCount="174">
  <si>
    <t>Slope</t>
  </si>
  <si>
    <t>Intercept</t>
  </si>
  <si>
    <t>Pure Paraffin</t>
  </si>
  <si>
    <t>Pure Aromatic</t>
  </si>
  <si>
    <r>
      <t>Aromatic Fraction [X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]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</si>
  <si>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Lean Gas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</si>
  <si>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Rich Gas</t>
    </r>
  </si>
  <si>
    <t>m (slope)</t>
  </si>
  <si>
    <t>b (intercept)</t>
  </si>
  <si>
    <t>SCN</t>
  </si>
  <si>
    <t>Katz &amp; Firoozabadi (1978)</t>
  </si>
  <si>
    <t>Whitson (1983)</t>
  </si>
  <si>
    <t>Riazi &amp; Al-Sahhaf (1996)</t>
  </si>
  <si>
    <t>MW</t>
  </si>
  <si>
    <t>SG</t>
  </si>
  <si>
    <t>Tb [R]</t>
  </si>
  <si>
    <t>Tb [K]</t>
  </si>
  <si>
    <t>Tb [F]</t>
  </si>
  <si>
    <t>Normal Paraffins</t>
  </si>
  <si>
    <t>Riazi in Kelvin (original)</t>
  </si>
  <si>
    <t>Katz in Fahrenheit (original)</t>
  </si>
  <si>
    <t>Extracted with thermo</t>
  </si>
  <si>
    <t>θ</t>
  </si>
  <si>
    <t>a2</t>
  </si>
  <si>
    <t>a1</t>
  </si>
  <si>
    <t>b0</t>
  </si>
  <si>
    <t>b1</t>
  </si>
  <si>
    <t>b2</t>
  </si>
  <si>
    <t>b3</t>
  </si>
  <si>
    <t>Eq-1b (MW &lt; 136)</t>
  </si>
  <si>
    <t>Coefs Fitted From:</t>
  </si>
  <si>
    <t>Riazi &amp; Al-Shahhaf (1996)</t>
  </si>
  <si>
    <t>Usage</t>
  </si>
  <si>
    <t>For low BTEX gas</t>
  </si>
  <si>
    <t>For high BTEX gas, or crude oil</t>
  </si>
  <si>
    <r>
      <t xml:space="preserve">Eq-1a </t>
    </r>
    <r>
      <rPr>
        <sz val="11"/>
        <color theme="1"/>
        <rFont val="Calibri"/>
        <family val="2"/>
        <scheme val="minor"/>
      </rPr>
      <t xml:space="preserve"> (MW ≥ 136)</t>
    </r>
  </si>
  <si>
    <t>-1.718e-4</t>
  </si>
  <si>
    <t>2.322e-2</t>
  </si>
  <si>
    <t>-3.162e-1</t>
  </si>
  <si>
    <t>3.018e-7</t>
  </si>
  <si>
    <t>1.719e-2</t>
  </si>
  <si>
    <t>-6.947e-2</t>
  </si>
  <si>
    <t>4.439e-7</t>
  </si>
  <si>
    <t>Original Data</t>
  </si>
  <si>
    <t>Model Prediction</t>
  </si>
  <si>
    <t>SG [Eq-1]</t>
  </si>
  <si>
    <t>Tb [R] [Eq-A]</t>
  </si>
  <si>
    <t>Katz &amp; Al-Firoozabadi (1978)</t>
  </si>
  <si>
    <t>SG [Eq-1b]</t>
  </si>
  <si>
    <t>Training data source</t>
  </si>
  <si>
    <t>Inlet</t>
  </si>
  <si>
    <t>Wellhead</t>
  </si>
  <si>
    <t>Outlet</t>
  </si>
  <si>
    <t>Gas</t>
  </si>
  <si>
    <t>Oil</t>
  </si>
  <si>
    <t>Water</t>
  </si>
  <si>
    <t>HP Oil</t>
  </si>
  <si>
    <t>HP Water</t>
  </si>
  <si>
    <t>Oil Tank (0.4 psig)</t>
  </si>
  <si>
    <t>Separator (500 psig)</t>
  </si>
  <si>
    <t>Water Tank (0.4 psig)</t>
  </si>
  <si>
    <t>BWPD</t>
  </si>
  <si>
    <t>BOPD</t>
  </si>
  <si>
    <t>MMSCFD</t>
  </si>
  <si>
    <t>*17</t>
  </si>
  <si>
    <t>Normalize factor</t>
  </si>
  <si>
    <t>Original Numbers</t>
  </si>
  <si>
    <t>Normalized to 500# Separator Gas H2S ppm Values = 20 ppm</t>
  </si>
  <si>
    <t>* Simulation could not be converged beyond 17 MMSCFD</t>
  </si>
  <si>
    <t>**Norm. Factor</t>
  </si>
  <si>
    <t>** Normalizing Factor = 20 ppm / 500# Sep Gas H2S ppm value from the original value table</t>
  </si>
  <si>
    <t>Month</t>
  </si>
  <si>
    <t>Region</t>
  </si>
  <si>
    <t>GHV (Btu/scf)</t>
  </si>
  <si>
    <t>RVP (psia)</t>
  </si>
  <si>
    <t>State</t>
  </si>
  <si>
    <t>City</t>
  </si>
  <si>
    <t>Symbol</t>
  </si>
  <si>
    <t>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</si>
  <si>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</si>
  <si>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</si>
  <si>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</si>
  <si>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</si>
  <si>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</si>
  <si>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</si>
  <si>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</si>
  <si>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</si>
  <si>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</si>
  <si>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</si>
  <si>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</si>
  <si>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</si>
  <si>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</si>
  <si>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Jan -&gt; July Diff</t>
  </si>
  <si>
    <t>Eagleford (San Antonio)</t>
  </si>
  <si>
    <t>TX</t>
  </si>
  <si>
    <t>San Antonio</t>
  </si>
  <si>
    <t>TAA</t>
  </si>
  <si>
    <t>°F</t>
  </si>
  <si>
    <t>Haynesville (Texas)</t>
  </si>
  <si>
    <t>Lufkin</t>
  </si>
  <si>
    <t>Haynesville (Louisiana)</t>
  </si>
  <si>
    <t>LA</t>
  </si>
  <si>
    <t>Shreveport</t>
  </si>
  <si>
    <t>Delaware</t>
  </si>
  <si>
    <t>El Paso</t>
  </si>
  <si>
    <t>Midland</t>
  </si>
  <si>
    <t>Barnett Shale</t>
  </si>
  <si>
    <t>Dallas-Fort Worth</t>
  </si>
  <si>
    <t>Marcellus/Utica (West Virginia)</t>
  </si>
  <si>
    <t>WV</t>
  </si>
  <si>
    <t>Charleston</t>
  </si>
  <si>
    <t>Granite Wash</t>
  </si>
  <si>
    <t>Amarillo</t>
  </si>
  <si>
    <t>Denver-Julesburg</t>
  </si>
  <si>
    <t>CO</t>
  </si>
  <si>
    <t>Denver</t>
  </si>
  <si>
    <t>Woodford Shale, Anadarko</t>
  </si>
  <si>
    <t>OK</t>
  </si>
  <si>
    <t>Oklahoma City</t>
  </si>
  <si>
    <t>Marcellus/Utica (Pennsylvania)</t>
  </si>
  <si>
    <t>PA</t>
  </si>
  <si>
    <t>Pittsburgh</t>
  </si>
  <si>
    <t>Woodford Shale, Arkoma</t>
  </si>
  <si>
    <t>Tulsa</t>
  </si>
  <si>
    <t>Marcellus/Utica (Ohio)</t>
  </si>
  <si>
    <t>OH</t>
  </si>
  <si>
    <t>Columbus</t>
  </si>
  <si>
    <t>Powder River</t>
  </si>
  <si>
    <t>WY</t>
  </si>
  <si>
    <t>Casper</t>
  </si>
  <si>
    <t>Marcellus/Utica (New York)</t>
  </si>
  <si>
    <t>NY</t>
  </si>
  <si>
    <t>Binghamton</t>
  </si>
  <si>
    <t>Bakken Shale</t>
  </si>
  <si>
    <t>ND</t>
  </si>
  <si>
    <t>Williston</t>
  </si>
  <si>
    <t>Eagleford 
(San Antonio)</t>
  </si>
  <si>
    <t>Haynesville 
(Texas)</t>
  </si>
  <si>
    <t>Haynesville 
(Louisiana)</t>
  </si>
  <si>
    <t>Marcellus/Utica 
(West Virginia)</t>
  </si>
  <si>
    <t>Woodford Shale 
(Anadarko)</t>
  </si>
  <si>
    <t>Marcellus/Utica 
(Pennsylvania)</t>
  </si>
  <si>
    <t>Woodford Shale 
(Arkoma)</t>
  </si>
  <si>
    <t>Marcellus/Utica
 (Ohio)</t>
  </si>
  <si>
    <t>Marcellus/Utica 
(New York)</t>
  </si>
  <si>
    <t>Air T (°F)</t>
  </si>
  <si>
    <t>Gas (MCFD)</t>
  </si>
  <si>
    <t>Jan -&gt; July
Flash Vol. Diff (%)</t>
  </si>
  <si>
    <t>Region*</t>
  </si>
  <si>
    <t>Results**</t>
  </si>
  <si>
    <t>*Regional monthly average ambient air T  data comes from AP 42 Chapter 7's Table 7.1-7. Location names are changed to match major oil and gas basins in the US.</t>
  </si>
  <si>
    <t>**Assumes liquid being dumped to tanks from a heater treater operating at 30 psig and 120F.</t>
  </si>
  <si>
    <t>Tank T (°F)</t>
  </si>
  <si>
    <t>Dew T (°F)***</t>
  </si>
  <si>
    <t>***Dew point temperature at 250 psig</t>
  </si>
  <si>
    <t>Model</t>
  </si>
  <si>
    <t>Gear Ratio</t>
  </si>
  <si>
    <t>Suction P [psig]</t>
  </si>
  <si>
    <t>Discharge P [psig]</t>
  </si>
  <si>
    <t>Flowrate Capacity [MCFD]</t>
  </si>
  <si>
    <t>Power [HP]</t>
  </si>
  <si>
    <t>Available Power [HP]</t>
  </si>
  <si>
    <t>Leroi-HG12</t>
  </si>
  <si>
    <t>&lt;- Bigger model needed</t>
  </si>
  <si>
    <t>Flowrate Capacity</t>
  </si>
  <si>
    <t>HP Required</t>
  </si>
  <si>
    <t>Increase</t>
  </si>
  <si>
    <t>Decrease</t>
  </si>
  <si>
    <t>Input</t>
  </si>
  <si>
    <t>Calculated</t>
  </si>
  <si>
    <t>Suction Pressure</t>
  </si>
  <si>
    <t>Discharge Pressure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</si>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</sst>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E+00"/>
    <numFmt numFmtId="168" formatCode="0.0000E+00"/>
    <numFmt numFmtId="169" formatCode="\+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</fills>
  <borders count="6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2"/>
      </bottom>
      <diagonal/>
    </border>
    <border>
      <left style="thin">
        <color indexed="64"/>
      </left>
      <right style="medium">
        <color indexed="64"/>
      </right>
      <top/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medium">
        <color indexed="64"/>
      </right>
      <top style="hair">
        <color theme="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2">
    <xf numFmtId="0" fontId="0" fillId="0" borderId="0" xfId="0"/>
    <xf numFmtId="164" fontId="0" fillId="0" borderId="0" xfId="0" applyNumberFormat="1"/>
    <xf numFmtId="164" fontId="0" fillId="0" borderId="6" xfId="0" applyNumberFormat="1" applyBorder="1"/>
    <xf numFmtId="2" fontId="0" fillId="0" borderId="1" xfId="0" applyNumberFormat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8" xfId="0" applyFill="1" applyBorder="1"/>
    <xf numFmtId="2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0" fillId="4" borderId="12" xfId="0" applyFill="1" applyBorder="1"/>
    <xf numFmtId="2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0" fontId="0" fillId="5" borderId="5" xfId="0" applyFill="1" applyBorder="1" applyAlignment="1">
      <alignment horizontal="center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22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4" fillId="6" borderId="22" xfId="0" applyNumberFormat="1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2" fontId="4" fillId="6" borderId="23" xfId="0" applyNumberFormat="1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6" fontId="0" fillId="6" borderId="0" xfId="0" applyNumberFormat="1" applyFill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165" fontId="0" fillId="6" borderId="20" xfId="0" applyNumberFormat="1" applyFill="1" applyBorder="1" applyAlignment="1">
      <alignment horizontal="center"/>
    </xf>
    <xf numFmtId="166" fontId="0" fillId="6" borderId="20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0" borderId="0" xfId="0" applyNumberFormat="1"/>
    <xf numFmtId="0" fontId="0" fillId="0" borderId="5" xfId="0" applyBorder="1" applyAlignment="1">
      <alignment horizontal="center" vertical="center"/>
    </xf>
    <xf numFmtId="168" fontId="0" fillId="0" borderId="23" xfId="0" applyNumberForma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8" fontId="0" fillId="7" borderId="22" xfId="0" applyNumberFormat="1" applyFill="1" applyBorder="1" applyAlignment="1">
      <alignment vertical="center"/>
    </xf>
    <xf numFmtId="165" fontId="0" fillId="7" borderId="22" xfId="0" applyNumberFormat="1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7" fontId="0" fillId="7" borderId="22" xfId="0" applyNumberFormat="1" applyFill="1" applyBorder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7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6" borderId="25" xfId="0" applyFill="1" applyBorder="1" applyAlignment="1">
      <alignment horizontal="center" vertical="center"/>
    </xf>
    <xf numFmtId="165" fontId="0" fillId="6" borderId="19" xfId="0" applyNumberFormat="1" applyFill="1" applyBorder="1" applyAlignment="1">
      <alignment horizontal="center" vertical="center"/>
    </xf>
    <xf numFmtId="166" fontId="0" fillId="6" borderId="21" xfId="0" applyNumberFormat="1" applyFill="1" applyBorder="1" applyAlignment="1">
      <alignment horizontal="center" vertical="center"/>
    </xf>
    <xf numFmtId="165" fontId="0" fillId="6" borderId="20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6" borderId="2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166" fontId="0" fillId="6" borderId="32" xfId="0" applyNumberFormat="1" applyFill="1" applyBorder="1" applyAlignment="1">
      <alignment horizontal="center" vertical="center"/>
    </xf>
    <xf numFmtId="166" fontId="0" fillId="6" borderId="35" xfId="0" applyNumberFormat="1" applyFill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165" fontId="0" fillId="6" borderId="32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6" fontId="0" fillId="9" borderId="35" xfId="0" applyNumberFormat="1" applyFill="1" applyBorder="1" applyAlignment="1">
      <alignment horizontal="center" vertical="center"/>
    </xf>
    <xf numFmtId="166" fontId="0" fillId="9" borderId="36" xfId="0" applyNumberFormat="1" applyFill="1" applyBorder="1" applyAlignment="1">
      <alignment horizontal="center" vertical="center"/>
    </xf>
    <xf numFmtId="166" fontId="0" fillId="6" borderId="31" xfId="0" applyNumberFormat="1" applyFill="1" applyBorder="1" applyAlignment="1">
      <alignment horizontal="center" vertical="center"/>
    </xf>
    <xf numFmtId="166" fontId="0" fillId="9" borderId="34" xfId="0" applyNumberFormat="1" applyFill="1" applyBorder="1" applyAlignment="1">
      <alignment horizontal="center" vertical="center"/>
    </xf>
    <xf numFmtId="166" fontId="0" fillId="6" borderId="34" xfId="0" applyNumberFormat="1" applyFill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165" fontId="0" fillId="6" borderId="31" xfId="0" applyNumberFormat="1" applyFill="1" applyBorder="1" applyAlignment="1">
      <alignment horizontal="center" vertical="center"/>
    </xf>
    <xf numFmtId="166" fontId="0" fillId="0" borderId="41" xfId="0" applyNumberFormat="1" applyBorder="1" applyAlignment="1">
      <alignment horizontal="center" vertical="center"/>
    </xf>
    <xf numFmtId="166" fontId="0" fillId="9" borderId="37" xfId="0" applyNumberFormat="1" applyFill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6" fontId="0" fillId="6" borderId="42" xfId="0" applyNumberFormat="1" applyFill="1" applyBorder="1" applyAlignment="1">
      <alignment horizontal="center" vertical="center"/>
    </xf>
    <xf numFmtId="166" fontId="0" fillId="9" borderId="38" xfId="0" applyNumberFormat="1" applyFill="1" applyBorder="1" applyAlignment="1">
      <alignment horizontal="center" vertical="center"/>
    </xf>
    <xf numFmtId="166" fontId="0" fillId="6" borderId="38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165" fontId="0" fillId="6" borderId="42" xfId="0" applyNumberFormat="1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5" fillId="0" borderId="0" xfId="0" applyFont="1"/>
    <xf numFmtId="0" fontId="0" fillId="0" borderId="18" xfId="0" applyBorder="1" applyAlignment="1">
      <alignment horizontal="center" vertical="center"/>
    </xf>
    <xf numFmtId="165" fontId="0" fillId="0" borderId="2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5" fillId="0" borderId="20" xfId="0" applyFont="1" applyBorder="1"/>
    <xf numFmtId="0" fontId="2" fillId="0" borderId="46" xfId="0" applyFont="1" applyBorder="1" applyAlignment="1">
      <alignment horizontal="center" vertical="top"/>
    </xf>
    <xf numFmtId="0" fontId="2" fillId="8" borderId="43" xfId="0" applyFont="1" applyFill="1" applyBorder="1" applyAlignment="1">
      <alignment vertical="center"/>
    </xf>
    <xf numFmtId="0" fontId="2" fillId="8" borderId="44" xfId="0" applyFont="1" applyFill="1" applyBorder="1" applyAlignment="1">
      <alignment vertical="center"/>
    </xf>
    <xf numFmtId="0" fontId="2" fillId="8" borderId="45" xfId="0" applyFont="1" applyFill="1" applyBorder="1" applyAlignment="1">
      <alignment vertical="center"/>
    </xf>
    <xf numFmtId="0" fontId="0" fillId="6" borderId="47" xfId="0" applyFill="1" applyBorder="1" applyAlignment="1">
      <alignment vertical="center"/>
    </xf>
    <xf numFmtId="166" fontId="0" fillId="6" borderId="48" xfId="0" applyNumberFormat="1" applyFill="1" applyBorder="1" applyAlignment="1">
      <alignment vertical="center"/>
    </xf>
    <xf numFmtId="166" fontId="0" fillId="6" borderId="49" xfId="0" applyNumberFormat="1" applyFill="1" applyBorder="1" applyAlignment="1">
      <alignment vertical="center"/>
    </xf>
    <xf numFmtId="0" fontId="0" fillId="0" borderId="50" xfId="0" applyBorder="1" applyAlignment="1">
      <alignment vertical="center"/>
    </xf>
    <xf numFmtId="166" fontId="0" fillId="0" borderId="51" xfId="0" applyNumberFormat="1" applyBorder="1" applyAlignment="1">
      <alignment vertical="center"/>
    </xf>
    <xf numFmtId="166" fontId="0" fillId="0" borderId="52" xfId="0" applyNumberFormat="1" applyBorder="1" applyAlignment="1">
      <alignment vertical="center"/>
    </xf>
    <xf numFmtId="166" fontId="0" fillId="0" borderId="51" xfId="0" applyNumberFormat="1" applyBorder="1"/>
    <xf numFmtId="166" fontId="0" fillId="0" borderId="52" xfId="0" applyNumberFormat="1" applyBorder="1"/>
    <xf numFmtId="0" fontId="0" fillId="0" borderId="53" xfId="0" applyBorder="1" applyAlignment="1">
      <alignment vertical="center"/>
    </xf>
    <xf numFmtId="1" fontId="0" fillId="0" borderId="54" xfId="0" applyNumberFormat="1" applyBorder="1"/>
    <xf numFmtId="1" fontId="0" fillId="0" borderId="55" xfId="0" applyNumberFormat="1" applyBorder="1"/>
    <xf numFmtId="166" fontId="0" fillId="6" borderId="56" xfId="0" applyNumberFormat="1" applyFill="1" applyBorder="1" applyAlignment="1">
      <alignment vertical="center"/>
    </xf>
    <xf numFmtId="166" fontId="0" fillId="6" borderId="57" xfId="0" applyNumberFormat="1" applyFill="1" applyBorder="1" applyAlignment="1">
      <alignment vertical="center"/>
    </xf>
    <xf numFmtId="1" fontId="0" fillId="0" borderId="54" xfId="0" applyNumberFormat="1" applyBorder="1" applyAlignment="1">
      <alignment vertical="center"/>
    </xf>
    <xf numFmtId="1" fontId="0" fillId="0" borderId="55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1" fontId="0" fillId="0" borderId="59" xfId="0" applyNumberFormat="1" applyBorder="1" applyAlignment="1">
      <alignment vertical="center"/>
    </xf>
    <xf numFmtId="1" fontId="0" fillId="0" borderId="60" xfId="0" applyNumberFormat="1" applyBorder="1" applyAlignment="1">
      <alignment vertical="center"/>
    </xf>
    <xf numFmtId="169" fontId="0" fillId="0" borderId="62" xfId="1" applyNumberFormat="1" applyFont="1" applyBorder="1" applyAlignment="1">
      <alignment horizontal="center" vertical="center"/>
    </xf>
    <xf numFmtId="169" fontId="0" fillId="6" borderId="61" xfId="0" applyNumberFormat="1" applyFill="1" applyBorder="1" applyAlignment="1">
      <alignment horizontal="center" vertical="center"/>
    </xf>
    <xf numFmtId="169" fontId="0" fillId="0" borderId="62" xfId="0" applyNumberFormat="1" applyBorder="1" applyAlignment="1">
      <alignment horizontal="center" vertical="center"/>
    </xf>
    <xf numFmtId="169" fontId="0" fillId="0" borderId="63" xfId="0" applyNumberFormat="1" applyBorder="1" applyAlignment="1">
      <alignment horizontal="center" vertical="center"/>
    </xf>
    <xf numFmtId="169" fontId="0" fillId="0" borderId="64" xfId="0" applyNumberFormat="1" applyBorder="1" applyAlignment="1">
      <alignment horizontal="center" vertical="center"/>
    </xf>
    <xf numFmtId="166" fontId="0" fillId="10" borderId="48" xfId="0" applyNumberFormat="1" applyFill="1" applyBorder="1" applyAlignment="1">
      <alignment vertical="center"/>
    </xf>
    <xf numFmtId="166" fontId="0" fillId="10" borderId="51" xfId="0" applyNumberFormat="1" applyFill="1" applyBorder="1" applyAlignment="1">
      <alignment vertical="center"/>
    </xf>
    <xf numFmtId="1" fontId="0" fillId="10" borderId="54" xfId="0" applyNumberFormat="1" applyFill="1" applyBorder="1" applyAlignment="1">
      <alignment vertical="center"/>
    </xf>
    <xf numFmtId="1" fontId="0" fillId="10" borderId="59" xfId="0" applyNumberFormat="1" applyFill="1" applyBorder="1" applyAlignment="1">
      <alignment vertical="center"/>
    </xf>
    <xf numFmtId="166" fontId="0" fillId="10" borderId="56" xfId="0" applyNumberFormat="1" applyFill="1" applyBorder="1" applyAlignment="1">
      <alignment vertical="center"/>
    </xf>
    <xf numFmtId="166" fontId="0" fillId="10" borderId="51" xfId="0" applyNumberFormat="1" applyFill="1" applyBorder="1"/>
    <xf numFmtId="1" fontId="0" fillId="10" borderId="54" xfId="0" applyNumberFormat="1" applyFill="1" applyBorder="1"/>
    <xf numFmtId="166" fontId="0" fillId="10" borderId="59" xfId="0" applyNumberFormat="1" applyFill="1" applyBorder="1" applyAlignment="1">
      <alignment vertical="center"/>
    </xf>
    <xf numFmtId="166" fontId="0" fillId="0" borderId="59" xfId="0" applyNumberFormat="1" applyBorder="1" applyAlignment="1">
      <alignment vertical="center"/>
    </xf>
    <xf numFmtId="166" fontId="0" fillId="0" borderId="60" xfId="0" applyNumberFormat="1" applyBorder="1" applyAlignment="1">
      <alignment vertical="center"/>
    </xf>
    <xf numFmtId="166" fontId="0" fillId="10" borderId="59" xfId="0" applyNumberFormat="1" applyFill="1" applyBorder="1"/>
    <xf numFmtId="166" fontId="0" fillId="0" borderId="59" xfId="0" applyNumberFormat="1" applyBorder="1"/>
    <xf numFmtId="166" fontId="0" fillId="0" borderId="60" xfId="0" applyNumberFormat="1" applyBorder="1"/>
    <xf numFmtId="2" fontId="0" fillId="0" borderId="50" xfId="0" applyNumberFormat="1" applyBorder="1" applyAlignment="1">
      <alignment vertical="center"/>
    </xf>
    <xf numFmtId="2" fontId="0" fillId="10" borderId="51" xfId="0" applyNumberFormat="1" applyFill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8" xfId="0" applyNumberFormat="1" applyBorder="1" applyAlignment="1">
      <alignment vertical="center"/>
    </xf>
    <xf numFmtId="2" fontId="0" fillId="10" borderId="59" xfId="0" applyNumberFormat="1" applyFill="1" applyBorder="1"/>
    <xf numFmtId="2" fontId="0" fillId="0" borderId="59" xfId="0" applyNumberFormat="1" applyBorder="1"/>
    <xf numFmtId="2" fontId="0" fillId="0" borderId="60" xfId="0" applyNumberFormat="1" applyBorder="1"/>
    <xf numFmtId="2" fontId="0" fillId="10" borderId="51" xfId="0" applyNumberFormat="1" applyFill="1" applyBorder="1" applyAlignment="1">
      <alignment vertical="center"/>
    </xf>
    <xf numFmtId="2" fontId="0" fillId="0" borderId="51" xfId="0" applyNumberFormat="1" applyBorder="1" applyAlignment="1">
      <alignment vertical="center"/>
    </xf>
    <xf numFmtId="2" fontId="0" fillId="0" borderId="52" xfId="0" applyNumberFormat="1" applyBorder="1" applyAlignment="1">
      <alignment vertical="center"/>
    </xf>
    <xf numFmtId="2" fontId="0" fillId="10" borderId="59" xfId="0" applyNumberFormat="1" applyFill="1" applyBorder="1" applyAlignment="1">
      <alignment vertical="center"/>
    </xf>
    <xf numFmtId="2" fontId="0" fillId="0" borderId="59" xfId="0" applyNumberFormat="1" applyBorder="1" applyAlignment="1">
      <alignment vertical="center"/>
    </xf>
    <xf numFmtId="2" fontId="0" fillId="0" borderId="60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8" borderId="18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166" fontId="0" fillId="6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5" fillId="0" borderId="2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vertical="center"/>
    </xf>
  </cellXfs>
  <cellStyles count="2">
    <cellStyle name="Normal" xfId="0" builtinId="0"/>
    <cellStyle name="Percent" xfId="1" builtinId="5"/>
  </cellStyles>
  <dxfs count="6">
    <dxf>
      <numFmt numFmtId="164" formatCode="0.0000"/>
    </dxf>
    <dxf>
      <numFmt numFmtId="164" formatCode="0.00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15039</xdr:colOff>
      <xdr:row>12</xdr:row>
      <xdr:rowOff>150395</xdr:rowOff>
    </xdr:from>
    <xdr:to>
      <xdr:col>5</xdr:col>
      <xdr:colOff>318335</xdr:colOff>
      <xdr:row>18</xdr:row>
      <xdr:rowOff>222083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2E704-3730-2DFC-8E9D-46E6F916B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4092" y="2817395"/>
          <a:ext cx="1285875" cy="1304925"/>
        </a:xfrm>
        <a:prstGeom prst="rect">
          <a:avLst/>
        </a:prstGeom>
      </xdr:spPr>
    </xdr:pic>
    <xdr:clientData/>
  </xdr:twoCellAnchor>
  <xdr:twoCellAnchor>
    <xdr:from>
      <xdr:col>2</xdr:col>
      <xdr:colOff>576512</xdr:colOff>
      <xdr:row>9</xdr:row>
      <xdr:rowOff>100262</xdr:rowOff>
    </xdr:from>
    <xdr:to>
      <xdr:col>3</xdr:col>
      <xdr:colOff>661737</xdr:colOff>
      <xdr:row>10</xdr:row>
      <xdr:rowOff>140367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6C24CC-DD5E-847B-2A51-09637BC552C5}"/>
            </a:ext>
          </a:extLst>
        </xdr:cNvPr>
        <xdr:cNvSpPr txBox="1"/>
      </xdr:nvSpPr>
      <xdr:spPr>
        <a:xfrm>
          <a:off x="2005262" y="2115551"/>
          <a:ext cx="1418725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3"/>
              </a:solidFill>
            </a:rPr>
            <a:t>aegis4048.github.io</a:t>
          </a:r>
        </a:p>
      </xdr:txBody>
    </xdr:sp>
    <xdr:clientData/>
  </xdr:twoCellAnchor>
  <xdr:twoCellAnchor>
    <xdr:from>
      <xdr:col>9</xdr:col>
      <xdr:colOff>845634</xdr:colOff>
      <xdr:row>23</xdr:row>
      <xdr:rowOff>106867</xdr:rowOff>
    </xdr:from>
    <xdr:to>
      <xdr:col>11</xdr:col>
      <xdr:colOff>75932</xdr:colOff>
      <xdr:row>24</xdr:row>
      <xdr:rowOff>146972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4E7FD3-2159-4827-9CB1-41BE9D4438E7}"/>
            </a:ext>
          </a:extLst>
        </xdr:cNvPr>
        <xdr:cNvSpPr txBox="1"/>
      </xdr:nvSpPr>
      <xdr:spPr>
        <a:xfrm>
          <a:off x="10723756" y="4655635"/>
          <a:ext cx="1418725" cy="267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3"/>
              </a:solidFill>
            </a:rPr>
            <a:t>aegis4048.github.io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306457</xdr:colOff>
      <xdr:row>16</xdr:row>
      <xdr:rowOff>152400</xdr:rowOff>
    </xdr:from>
    <xdr:to>
      <xdr:col>34</xdr:col>
      <xdr:colOff>226944</xdr:colOff>
      <xdr:row>36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2C1B1E-9B51-E600-8535-127A5223012C}"/>
            </a:ext>
          </a:extLst>
        </xdr:cNvPr>
        <xdr:cNvSpPr txBox="1"/>
      </xdr:nvSpPr>
      <xdr:spPr>
        <a:xfrm>
          <a:off x="15529892" y="3341204"/>
          <a:ext cx="5436704" cy="3800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[codes for extracting n-paraffin properties]</a:t>
          </a:r>
        </a:p>
        <a:p>
          <a:endParaRPr lang="en-US" sz="1100"/>
        </a:p>
        <a:p>
          <a:r>
            <a:rPr lang="en-US" sz="1100"/>
            <a:t>from thermo import ChemicalConstantsPackage</a:t>
          </a:r>
        </a:p>
        <a:p>
          <a:r>
            <a:rPr lang="en-US" sz="1100"/>
            <a:t>import numpy as np</a:t>
          </a:r>
        </a:p>
        <a:p>
          <a:r>
            <a:rPr lang="en-US" sz="1100"/>
            <a:t>import pint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ureg = pint.UnitRegistry()</a:t>
          </a:r>
        </a:p>
        <a:p>
          <a:endParaRPr lang="en-US" sz="1100"/>
        </a:p>
        <a:p>
          <a:r>
            <a:rPr lang="en-US" sz="1100"/>
            <a:t>density_water = 999.0170125317171, # (kg/m^3) @60F-1atmaccording to IAPWS-95 standard, chemicals.iapws95_rho(288.706, 101325)</a:t>
          </a:r>
        </a:p>
        <a:p>
          <a:r>
            <a:rPr lang="en-US" sz="1100"/>
            <a:t>n_paraffins = ['n-C6', 'n-C7', 'n-C8', 'n-C9', 'n-C10',</a:t>
          </a:r>
        </a:p>
        <a:p>
          <a:r>
            <a:rPr lang="en-US" sz="1100"/>
            <a:t> 'n-C11', 'n-C12', 'n-C13', 'n-C14', 'n-C15', 'n-C16', 'n-C17', 'n-C18', 'n-C19', 'n-C20',</a:t>
          </a:r>
        </a:p>
        <a:p>
          <a:r>
            <a:rPr lang="en-US" sz="1100"/>
            <a:t> 'n-C21', 'n-C22', 'n-C23', 'n-C24', 'n-C25', 'n-C26', 'n-C27', 'n-C28', 'n-C29', 'n-C30',</a:t>
          </a:r>
        </a:p>
        <a:p>
          <a:r>
            <a:rPr lang="en-US" sz="1100"/>
            <a:t> 'n-C31', 'n-C32', 'n-C33', 'n-C34', 'n-C35', 'n-C36', 'n-C37', 'n-C38', 'n-C39', 'n-C40',</a:t>
          </a:r>
        </a:p>
        <a:p>
          <a:r>
            <a:rPr lang="en-US" sz="1100"/>
            <a:t> 'n-C41', 'n-C42', 'n-C43', 'n-C44', 'n-C45', 'n-C46', 'n-C47', 'n-C48', 'n-C49', 'n-C50']</a:t>
          </a:r>
        </a:p>
        <a:p>
          <a:endParaRPr lang="en-US" sz="1100"/>
        </a:p>
        <a:p>
          <a:r>
            <a:rPr lang="en-US" sz="1100"/>
            <a:t>constants = ChemicalConstantsPackage.constants_from_IDs(n_paraffins)</a:t>
          </a:r>
        </a:p>
        <a:p>
          <a:r>
            <a:rPr lang="en-US" sz="1100"/>
            <a:t>MWs = np.array(constants.MWs)</a:t>
          </a:r>
        </a:p>
        <a:p>
          <a:r>
            <a:rPr lang="en-US" sz="1100"/>
            <a:t>sgs = np.array(constants.rhol_60Fs_mass) / density_water</a:t>
          </a:r>
        </a:p>
        <a:p>
          <a:r>
            <a:rPr lang="en-US" sz="1100"/>
            <a:t>Tbs = np.array([ureg('%.15f kelvin' % Tb).to('rankine')._magnitude for Tb in Tbs])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755430</xdr:colOff>
      <xdr:row>22</xdr:row>
      <xdr:rowOff>26276</xdr:rowOff>
    </xdr:from>
    <xdr:to>
      <xdr:col>5</xdr:col>
      <xdr:colOff>387567</xdr:colOff>
      <xdr:row>24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1A95D8-71A6-E1E0-42D3-E404AB0B7E1C}"/>
            </a:ext>
          </a:extLst>
        </xdr:cNvPr>
        <xdr:cNvSpPr txBox="1"/>
      </xdr:nvSpPr>
      <xdr:spPr>
        <a:xfrm>
          <a:off x="1845878" y="4243552"/>
          <a:ext cx="2200603" cy="433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dk1">
                  <a:alpha val="17000"/>
                </a:schemeClr>
              </a:solidFill>
            </a:rPr>
            <a:t>aegis4048.github.io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3C289-BCA7-4198-B5BD-34AFB33ECAC1}" name="Table2" displayName="Table2" ref="G2:I13" totalsRowShown="0" headerRowDxfId="5" headerRowBorderDxfId="4" tableBorderDxfId="3">
  <tableColumns count="3">
    <tableColumn id="1" xr3:uid="{056D14BE-D359-4C4E-8BCD-00D717644A6C}" name="Aromatic Fraction [Xa]" dataDxfId="2"/>
    <tableColumn id="2" xr3:uid="{14853E63-205F-45A1-BA72-D0F18990EA67}" name="m (slope)" dataDxfId="1">
      <calculatedColumnFormula>$C$3*(1-G3)+$C$7*G3</calculatedColumnFormula>
    </tableColumn>
    <tableColumn id="3" xr3:uid="{48B77528-1048-450A-B780-7AE60B12560D}" name="b (intercept)" dataDxfId="0">
      <calculatedColumnFormula>$C$4*(1-G3)+$C$8*G3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FE12-27D7-4E66-B055-7173F3E7F3A9}">
  <dimension ref="A1:N26"/>
  <sheetViews>
    <sheetView showGridLines="0" tabSelected="1" topLeftCell="I13" zoomScale="265" zoomScaleNormal="265" workbookViewId="0">
      <selection activeCell="O18" sqref="O18"/>
    </sheetView>
  </sheetViews>
  <sheetFormatPr defaultRowHeight="15" x14ac:dyDescent="0.25"/>
  <cols>
    <col min="2" max="2" width="12.28515625" customWidth="1"/>
    <col min="3" max="3" width="20" bestFit="1" customWidth="1"/>
    <col min="4" max="4" width="10.28515625" bestFit="1" customWidth="1"/>
    <col min="5" max="5" width="14.7109375" bestFit="1" customWidth="1"/>
    <col min="6" max="6" width="16.7109375" bestFit="1" customWidth="1"/>
    <col min="7" max="7" width="24.28515625" bestFit="1" customWidth="1"/>
    <col min="8" max="8" width="11" bestFit="1" customWidth="1"/>
    <col min="9" max="9" width="29.7109375" customWidth="1"/>
    <col min="10" max="10" width="23.140625" customWidth="1"/>
    <col min="11" max="11" width="9.7109375" customWidth="1"/>
    <col min="12" max="12" width="20.85546875" customWidth="1"/>
    <col min="13" max="13" width="16.5703125" customWidth="1"/>
  </cols>
  <sheetData>
    <row r="1" spans="1:14" ht="15.75" thickBot="1" x14ac:dyDescent="0.3">
      <c r="A1" s="310"/>
      <c r="B1" s="310"/>
      <c r="C1" s="310"/>
      <c r="D1" s="310"/>
      <c r="E1" s="310"/>
      <c r="F1" s="310"/>
      <c r="G1" s="310"/>
      <c r="H1" s="310"/>
      <c r="I1" s="310"/>
    </row>
    <row r="2" spans="1:14" ht="15.75" thickBot="1" x14ac:dyDescent="0.3">
      <c r="A2" s="310"/>
      <c r="B2" s="257" t="s">
        <v>168</v>
      </c>
      <c r="C2" s="258"/>
      <c r="D2" s="258"/>
      <c r="E2" s="258"/>
      <c r="F2" s="259"/>
      <c r="G2" s="257" t="s">
        <v>169</v>
      </c>
      <c r="H2" s="259"/>
      <c r="I2" s="310"/>
    </row>
    <row r="3" spans="1:14" s="93" customFormat="1" ht="18" customHeight="1" thickBot="1" x14ac:dyDescent="0.3">
      <c r="A3" s="311"/>
      <c r="B3" s="232" t="s">
        <v>155</v>
      </c>
      <c r="C3" s="233" t="s">
        <v>161</v>
      </c>
      <c r="D3" s="232" t="s">
        <v>156</v>
      </c>
      <c r="E3" s="232" t="s">
        <v>157</v>
      </c>
      <c r="F3" s="232" t="s">
        <v>158</v>
      </c>
      <c r="G3" s="232" t="s">
        <v>159</v>
      </c>
      <c r="H3" s="232" t="s">
        <v>160</v>
      </c>
      <c r="I3" s="311"/>
    </row>
    <row r="4" spans="1:14" s="93" customFormat="1" ht="18" customHeight="1" x14ac:dyDescent="0.25">
      <c r="A4" s="311"/>
      <c r="B4" s="251" t="s">
        <v>162</v>
      </c>
      <c r="C4" s="254">
        <v>125</v>
      </c>
      <c r="D4" s="99">
        <v>1.74</v>
      </c>
      <c r="E4" s="99">
        <v>30</v>
      </c>
      <c r="F4" s="99">
        <v>100</v>
      </c>
      <c r="G4" s="234">
        <v>627.26</v>
      </c>
      <c r="H4" s="234">
        <v>92.54</v>
      </c>
      <c r="I4" s="311"/>
    </row>
    <row r="5" spans="1:14" s="93" customFormat="1" ht="18" customHeight="1" x14ac:dyDescent="0.25">
      <c r="A5" s="311"/>
      <c r="B5" s="252"/>
      <c r="C5" s="255"/>
      <c r="D5" s="102">
        <v>1.74</v>
      </c>
      <c r="E5" s="102">
        <v>30</v>
      </c>
      <c r="F5" s="102">
        <v>250</v>
      </c>
      <c r="G5" s="235">
        <v>589.14</v>
      </c>
      <c r="H5" s="236">
        <v>129.59</v>
      </c>
      <c r="I5" s="311" t="s">
        <v>163</v>
      </c>
    </row>
    <row r="6" spans="1:14" s="93" customFormat="1" ht="18" customHeight="1" x14ac:dyDescent="0.25">
      <c r="A6" s="311"/>
      <c r="B6" s="252"/>
      <c r="C6" s="255"/>
      <c r="D6" s="99">
        <v>1.46</v>
      </c>
      <c r="E6" s="99">
        <v>30</v>
      </c>
      <c r="F6" s="99">
        <v>100</v>
      </c>
      <c r="G6" s="234">
        <v>526.32000000000005</v>
      </c>
      <c r="H6" s="234">
        <v>77.650000000000006</v>
      </c>
      <c r="I6" s="311"/>
    </row>
    <row r="7" spans="1:14" s="93" customFormat="1" ht="18" customHeight="1" x14ac:dyDescent="0.25">
      <c r="A7" s="311"/>
      <c r="B7" s="252"/>
      <c r="C7" s="255"/>
      <c r="D7" s="102">
        <v>1.46</v>
      </c>
      <c r="E7" s="102">
        <v>30</v>
      </c>
      <c r="F7" s="102">
        <v>250</v>
      </c>
      <c r="G7" s="235">
        <v>494.36</v>
      </c>
      <c r="H7" s="235">
        <v>108.74</v>
      </c>
      <c r="I7" s="311"/>
    </row>
    <row r="8" spans="1:14" s="93" customFormat="1" ht="18" customHeight="1" x14ac:dyDescent="0.25">
      <c r="A8" s="311"/>
      <c r="B8" s="252"/>
      <c r="C8" s="255"/>
      <c r="D8" s="99">
        <v>1.74</v>
      </c>
      <c r="E8" s="99">
        <v>0</v>
      </c>
      <c r="F8" s="99">
        <v>100</v>
      </c>
      <c r="G8" s="234">
        <v>187.92</v>
      </c>
      <c r="H8" s="234">
        <v>48.45</v>
      </c>
      <c r="I8" s="311"/>
    </row>
    <row r="9" spans="1:14" s="93" customFormat="1" ht="18" customHeight="1" x14ac:dyDescent="0.25">
      <c r="A9" s="311"/>
      <c r="B9" s="252"/>
      <c r="C9" s="255"/>
      <c r="D9" s="102">
        <v>1.74</v>
      </c>
      <c r="E9" s="102">
        <v>0</v>
      </c>
      <c r="F9" s="102">
        <v>250</v>
      </c>
      <c r="G9" s="235">
        <v>161.30000000000001</v>
      </c>
      <c r="H9" s="235">
        <v>80.73</v>
      </c>
      <c r="I9" s="311"/>
    </row>
    <row r="10" spans="1:14" s="93" customFormat="1" ht="18" customHeight="1" x14ac:dyDescent="0.25">
      <c r="A10" s="311"/>
      <c r="B10" s="252"/>
      <c r="C10" s="255"/>
      <c r="D10" s="99">
        <v>1.46</v>
      </c>
      <c r="E10" s="99">
        <v>0</v>
      </c>
      <c r="F10" s="99">
        <v>100</v>
      </c>
      <c r="G10" s="234">
        <v>157.68</v>
      </c>
      <c r="H10" s="234">
        <v>40.65</v>
      </c>
      <c r="I10" s="311"/>
    </row>
    <row r="11" spans="1:14" s="93" customFormat="1" ht="18" customHeight="1" thickBot="1" x14ac:dyDescent="0.3">
      <c r="A11" s="311"/>
      <c r="B11" s="253"/>
      <c r="C11" s="256"/>
      <c r="D11" s="106">
        <v>1.46</v>
      </c>
      <c r="E11" s="106">
        <v>0</v>
      </c>
      <c r="F11" s="106">
        <v>250</v>
      </c>
      <c r="G11" s="237">
        <v>135.35</v>
      </c>
      <c r="H11" s="237">
        <v>67.739999999999995</v>
      </c>
      <c r="I11" s="311"/>
    </row>
    <row r="12" spans="1:14" x14ac:dyDescent="0.25">
      <c r="A12" s="310"/>
      <c r="B12" s="310"/>
      <c r="C12" s="310"/>
      <c r="D12" s="310"/>
      <c r="E12" s="310"/>
      <c r="F12" s="310"/>
      <c r="G12" s="310"/>
      <c r="H12" s="310"/>
      <c r="I12" s="310"/>
    </row>
    <row r="16" spans="1:14" ht="15.75" thickBot="1" x14ac:dyDescent="0.3">
      <c r="I16" s="310"/>
      <c r="J16" s="310"/>
      <c r="K16" s="310"/>
      <c r="L16" s="310"/>
      <c r="M16" s="310"/>
      <c r="N16" s="310"/>
    </row>
    <row r="17" spans="9:14" ht="18" customHeight="1" thickBot="1" x14ac:dyDescent="0.3">
      <c r="I17" s="310"/>
      <c r="J17" s="311"/>
      <c r="K17" s="311"/>
      <c r="L17" s="247" t="s">
        <v>164</v>
      </c>
      <c r="M17" s="248" t="s">
        <v>165</v>
      </c>
      <c r="N17" s="310"/>
    </row>
    <row r="18" spans="9:14" ht="18" customHeight="1" x14ac:dyDescent="0.25">
      <c r="I18" s="310"/>
      <c r="J18" s="260" t="s">
        <v>170</v>
      </c>
      <c r="K18" s="238" t="s">
        <v>172</v>
      </c>
      <c r="L18" s="244" t="s">
        <v>166</v>
      </c>
      <c r="M18" s="239" t="s">
        <v>166</v>
      </c>
      <c r="N18" s="310"/>
    </row>
    <row r="19" spans="9:14" ht="18" customHeight="1" x14ac:dyDescent="0.25">
      <c r="I19" s="310"/>
      <c r="J19" s="261"/>
      <c r="K19" s="241" t="s">
        <v>173</v>
      </c>
      <c r="L19" s="245" t="s">
        <v>167</v>
      </c>
      <c r="M19" s="112" t="s">
        <v>167</v>
      </c>
      <c r="N19" s="310"/>
    </row>
    <row r="20" spans="9:14" ht="2.1" customHeight="1" x14ac:dyDescent="0.25">
      <c r="I20" s="310"/>
      <c r="J20" s="230"/>
      <c r="K20" s="93"/>
      <c r="L20" s="230"/>
      <c r="M20" s="109"/>
      <c r="N20" s="310"/>
    </row>
    <row r="21" spans="9:14" ht="18" customHeight="1" x14ac:dyDescent="0.25">
      <c r="I21" s="310"/>
      <c r="J21" s="249" t="s">
        <v>171</v>
      </c>
      <c r="K21" s="242" t="s">
        <v>172</v>
      </c>
      <c r="L21" s="246" t="s">
        <v>167</v>
      </c>
      <c r="M21" s="243" t="s">
        <v>166</v>
      </c>
      <c r="N21" s="310"/>
    </row>
    <row r="22" spans="9:14" x14ac:dyDescent="0.25">
      <c r="I22" s="310"/>
      <c r="J22" s="261"/>
      <c r="K22" s="241" t="s">
        <v>173</v>
      </c>
      <c r="L22" s="245" t="s">
        <v>166</v>
      </c>
      <c r="M22" s="112" t="s">
        <v>167</v>
      </c>
      <c r="N22" s="310"/>
    </row>
    <row r="23" spans="9:14" ht="1.5" customHeight="1" x14ac:dyDescent="0.25">
      <c r="I23" s="310"/>
      <c r="J23" s="230"/>
      <c r="K23" s="93"/>
      <c r="L23" s="230"/>
      <c r="M23" s="109"/>
      <c r="N23" s="310"/>
    </row>
    <row r="24" spans="9:14" ht="18" customHeight="1" x14ac:dyDescent="0.25">
      <c r="I24" s="310"/>
      <c r="J24" s="249" t="s">
        <v>156</v>
      </c>
      <c r="K24" s="242" t="s">
        <v>172</v>
      </c>
      <c r="L24" s="246" t="s">
        <v>166</v>
      </c>
      <c r="M24" s="243" t="s">
        <v>166</v>
      </c>
      <c r="N24" s="310"/>
    </row>
    <row r="25" spans="9:14" ht="18" customHeight="1" thickBot="1" x14ac:dyDescent="0.3">
      <c r="I25" s="310"/>
      <c r="J25" s="250"/>
      <c r="K25" s="240" t="s">
        <v>173</v>
      </c>
      <c r="L25" s="231" t="s">
        <v>167</v>
      </c>
      <c r="M25" s="110" t="s">
        <v>167</v>
      </c>
      <c r="N25" s="310"/>
    </row>
    <row r="26" spans="9:14" x14ac:dyDescent="0.25">
      <c r="I26" s="310"/>
      <c r="J26" s="310"/>
      <c r="K26" s="310"/>
      <c r="L26" s="310"/>
      <c r="M26" s="310"/>
      <c r="N26" s="310"/>
    </row>
  </sheetData>
  <mergeCells count="7">
    <mergeCell ref="J24:J25"/>
    <mergeCell ref="B4:B11"/>
    <mergeCell ref="C4:C11"/>
    <mergeCell ref="B2:F2"/>
    <mergeCell ref="G2:H2"/>
    <mergeCell ref="J18:J19"/>
    <mergeCell ref="J21:J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12E2-26CD-498F-85DB-98B5685A3E62}">
  <dimension ref="B1:P37"/>
  <sheetViews>
    <sheetView showGridLines="0" topLeftCell="A17" zoomScale="160" zoomScaleNormal="160" workbookViewId="0">
      <selection activeCell="F38" sqref="F38"/>
    </sheetView>
  </sheetViews>
  <sheetFormatPr defaultRowHeight="15" x14ac:dyDescent="0.25"/>
  <cols>
    <col min="5" max="5" width="11.7109375" customWidth="1"/>
    <col min="6" max="14" width="11.28515625" customWidth="1"/>
    <col min="15" max="15" width="14.5703125" bestFit="1" customWidth="1"/>
  </cols>
  <sheetData>
    <row r="1" spans="2:16" ht="15.75" thickBot="1" x14ac:dyDescent="0.3"/>
    <row r="2" spans="2:16" s="168" customFormat="1" ht="20.100000000000001" customHeight="1" thickBot="1" x14ac:dyDescent="0.3">
      <c r="B2" s="295" t="s">
        <v>66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7"/>
    </row>
    <row r="3" spans="2:16" s="93" customFormat="1" ht="18" customHeight="1" x14ac:dyDescent="0.25">
      <c r="B3" s="282" t="s">
        <v>62</v>
      </c>
      <c r="C3" s="285" t="s">
        <v>61</v>
      </c>
      <c r="D3" s="288" t="s">
        <v>63</v>
      </c>
      <c r="E3" s="277" t="s">
        <v>59</v>
      </c>
      <c r="F3" s="278"/>
      <c r="G3" s="278"/>
      <c r="H3" s="279"/>
      <c r="I3" s="277" t="s">
        <v>58</v>
      </c>
      <c r="J3" s="278"/>
      <c r="K3" s="279"/>
      <c r="L3" s="278" t="s">
        <v>60</v>
      </c>
      <c r="M3" s="278"/>
      <c r="N3" s="279"/>
    </row>
    <row r="4" spans="2:16" s="93" customFormat="1" ht="18" customHeight="1" x14ac:dyDescent="0.25">
      <c r="B4" s="283"/>
      <c r="C4" s="286"/>
      <c r="D4" s="289"/>
      <c r="E4" s="124" t="s">
        <v>50</v>
      </c>
      <c r="F4" s="275" t="s">
        <v>52</v>
      </c>
      <c r="G4" s="275"/>
      <c r="H4" s="276"/>
      <c r="I4" s="124" t="s">
        <v>50</v>
      </c>
      <c r="J4" s="275" t="s">
        <v>52</v>
      </c>
      <c r="K4" s="276"/>
      <c r="L4" s="124" t="s">
        <v>50</v>
      </c>
      <c r="M4" s="275" t="s">
        <v>52</v>
      </c>
      <c r="N4" s="276"/>
    </row>
    <row r="5" spans="2:16" s="93" customFormat="1" ht="18" customHeight="1" thickBot="1" x14ac:dyDescent="0.3">
      <c r="B5" s="284"/>
      <c r="C5" s="287"/>
      <c r="D5" s="290"/>
      <c r="E5" s="125" t="s">
        <v>51</v>
      </c>
      <c r="F5" s="127" t="s">
        <v>53</v>
      </c>
      <c r="G5" s="127" t="s">
        <v>54</v>
      </c>
      <c r="H5" s="126" t="s">
        <v>55</v>
      </c>
      <c r="I5" s="125" t="s">
        <v>56</v>
      </c>
      <c r="J5" s="127" t="s">
        <v>53</v>
      </c>
      <c r="K5" s="126" t="s">
        <v>54</v>
      </c>
      <c r="L5" s="125" t="s">
        <v>57</v>
      </c>
      <c r="M5" s="127" t="s">
        <v>53</v>
      </c>
      <c r="N5" s="126" t="s">
        <v>55</v>
      </c>
      <c r="P5" s="93" t="s">
        <v>65</v>
      </c>
    </row>
    <row r="6" spans="2:16" s="93" customFormat="1" ht="15.95" customHeight="1" x14ac:dyDescent="0.25">
      <c r="B6" s="280">
        <v>1000</v>
      </c>
      <c r="C6" s="291">
        <v>100</v>
      </c>
      <c r="D6" s="121">
        <v>2</v>
      </c>
      <c r="E6" s="165">
        <v>13.4</v>
      </c>
      <c r="F6" s="166">
        <v>18.7</v>
      </c>
      <c r="G6" s="166">
        <v>12.3</v>
      </c>
      <c r="H6" s="167">
        <v>0.40200000000000002</v>
      </c>
      <c r="I6" s="165">
        <v>12.3</v>
      </c>
      <c r="J6" s="166">
        <v>66.2</v>
      </c>
      <c r="K6" s="167">
        <v>2.2000000000000002</v>
      </c>
      <c r="L6" s="165">
        <v>0.40200000000000002</v>
      </c>
      <c r="M6" s="166">
        <v>256</v>
      </c>
      <c r="N6" s="167">
        <v>0.25600000000000001</v>
      </c>
      <c r="P6" s="93">
        <f>F6/20</f>
        <v>0.93499999999999994</v>
      </c>
    </row>
    <row r="7" spans="2:16" s="93" customFormat="1" ht="15.95" customHeight="1" x14ac:dyDescent="0.25">
      <c r="B7" s="280"/>
      <c r="C7" s="292"/>
      <c r="D7" s="108">
        <v>5</v>
      </c>
      <c r="E7" s="113">
        <v>17.5</v>
      </c>
      <c r="F7" s="115">
        <v>20.100000000000001</v>
      </c>
      <c r="G7" s="115">
        <v>16.899999999999999</v>
      </c>
      <c r="H7" s="109">
        <v>0.52600000000000002</v>
      </c>
      <c r="I7" s="113">
        <v>16.899999999999999</v>
      </c>
      <c r="J7" s="115">
        <v>76.2</v>
      </c>
      <c r="K7" s="109">
        <v>2.5299999999999998</v>
      </c>
      <c r="L7" s="113">
        <v>0.52600000000000002</v>
      </c>
      <c r="M7" s="115">
        <v>321</v>
      </c>
      <c r="N7" s="109">
        <v>0.32100000000000001</v>
      </c>
      <c r="P7" s="93">
        <f t="shared" ref="P7:P17" si="0">F7/20</f>
        <v>1.0050000000000001</v>
      </c>
    </row>
    <row r="8" spans="2:16" s="93" customFormat="1" ht="15.95" customHeight="1" x14ac:dyDescent="0.25">
      <c r="B8" s="280"/>
      <c r="C8" s="292"/>
      <c r="D8" s="122">
        <v>10</v>
      </c>
      <c r="E8" s="118">
        <v>19.5</v>
      </c>
      <c r="F8" s="119">
        <v>20.7</v>
      </c>
      <c r="G8" s="119">
        <v>22.4</v>
      </c>
      <c r="H8" s="120">
        <v>0.70099999999999996</v>
      </c>
      <c r="I8" s="118">
        <v>22.4</v>
      </c>
      <c r="J8" s="119">
        <v>81.2</v>
      </c>
      <c r="K8" s="120">
        <v>2.69</v>
      </c>
      <c r="L8" s="118">
        <v>0.70099999999999996</v>
      </c>
      <c r="M8" s="119">
        <v>400</v>
      </c>
      <c r="N8" s="120">
        <v>0.40100000000000002</v>
      </c>
      <c r="P8" s="93">
        <f t="shared" si="0"/>
        <v>1.0349999999999999</v>
      </c>
    </row>
    <row r="9" spans="2:16" s="93" customFormat="1" ht="15.95" customHeight="1" x14ac:dyDescent="0.25">
      <c r="B9" s="280"/>
      <c r="C9" s="293"/>
      <c r="D9" s="117">
        <v>20</v>
      </c>
      <c r="E9" s="163">
        <v>20.7</v>
      </c>
      <c r="F9" s="164">
        <v>21</v>
      </c>
      <c r="G9" s="164">
        <v>29.4</v>
      </c>
      <c r="H9" s="112">
        <v>0.98399999999999999</v>
      </c>
      <c r="I9" s="163">
        <v>29.4</v>
      </c>
      <c r="J9" s="164">
        <v>81.099999999999994</v>
      </c>
      <c r="K9" s="112">
        <v>2.68</v>
      </c>
      <c r="L9" s="163">
        <v>0.98399999999999999</v>
      </c>
      <c r="M9" s="164">
        <v>512</v>
      </c>
      <c r="N9" s="112">
        <v>0.51200000000000001</v>
      </c>
      <c r="P9" s="93">
        <f t="shared" si="0"/>
        <v>1.05</v>
      </c>
    </row>
    <row r="10" spans="2:16" s="93" customFormat="1" ht="15.95" customHeight="1" x14ac:dyDescent="0.25">
      <c r="B10" s="280"/>
      <c r="C10" s="292">
        <v>1000</v>
      </c>
      <c r="D10" s="122">
        <v>2</v>
      </c>
      <c r="E10" s="118">
        <v>4.58</v>
      </c>
      <c r="F10" s="119">
        <v>17.8</v>
      </c>
      <c r="G10" s="119">
        <v>11.2</v>
      </c>
      <c r="H10" s="120">
        <v>0.373</v>
      </c>
      <c r="I10" s="118">
        <v>11.2</v>
      </c>
      <c r="J10" s="119">
        <v>61.4</v>
      </c>
      <c r="K10" s="120">
        <v>2.04</v>
      </c>
      <c r="L10" s="118">
        <v>0.373</v>
      </c>
      <c r="M10" s="119">
        <v>238</v>
      </c>
      <c r="N10" s="120">
        <v>0.23799999999999999</v>
      </c>
      <c r="P10" s="93">
        <f t="shared" si="0"/>
        <v>0.89</v>
      </c>
    </row>
    <row r="11" spans="2:16" s="93" customFormat="1" ht="15.95" customHeight="1" x14ac:dyDescent="0.25">
      <c r="B11" s="280"/>
      <c r="C11" s="292"/>
      <c r="D11" s="108">
        <v>5</v>
      </c>
      <c r="E11" s="113">
        <v>8.59</v>
      </c>
      <c r="F11" s="115">
        <v>19.8</v>
      </c>
      <c r="G11" s="115">
        <v>14.2</v>
      </c>
      <c r="H11" s="109">
        <v>0.45400000000000001</v>
      </c>
      <c r="I11" s="113">
        <v>14.2</v>
      </c>
      <c r="J11" s="115">
        <v>69.8</v>
      </c>
      <c r="K11" s="109">
        <v>2.31</v>
      </c>
      <c r="L11" s="113">
        <v>0.45400000000000001</v>
      </c>
      <c r="M11" s="115">
        <v>285</v>
      </c>
      <c r="N11" s="109">
        <v>0.28499999999999998</v>
      </c>
      <c r="P11" s="93">
        <f t="shared" si="0"/>
        <v>0.99</v>
      </c>
    </row>
    <row r="12" spans="2:16" s="93" customFormat="1" ht="15.95" customHeight="1" x14ac:dyDescent="0.25">
      <c r="B12" s="280"/>
      <c r="C12" s="292"/>
      <c r="D12" s="122">
        <v>10</v>
      </c>
      <c r="E12" s="118">
        <v>12.3</v>
      </c>
      <c r="F12" s="119">
        <v>20.6</v>
      </c>
      <c r="G12" s="119">
        <v>17.5</v>
      </c>
      <c r="H12" s="120">
        <v>0.54600000000000004</v>
      </c>
      <c r="I12" s="118">
        <v>17.5</v>
      </c>
      <c r="J12" s="119">
        <v>75</v>
      </c>
      <c r="K12" s="120">
        <v>2.48</v>
      </c>
      <c r="L12" s="118">
        <v>0.54600000000000004</v>
      </c>
      <c r="M12" s="119">
        <v>332</v>
      </c>
      <c r="N12" s="120">
        <v>0.33300000000000002</v>
      </c>
      <c r="P12" s="93">
        <f t="shared" si="0"/>
        <v>1.03</v>
      </c>
    </row>
    <row r="13" spans="2:16" s="93" customFormat="1" ht="15.95" customHeight="1" x14ac:dyDescent="0.25">
      <c r="B13" s="280"/>
      <c r="C13" s="293"/>
      <c r="D13" s="117">
        <v>20</v>
      </c>
      <c r="E13" s="163">
        <v>15.8</v>
      </c>
      <c r="F13" s="164">
        <v>21.1</v>
      </c>
      <c r="G13" s="164">
        <v>22.4</v>
      </c>
      <c r="H13" s="112">
        <v>0.70599999999999996</v>
      </c>
      <c r="I13" s="163">
        <v>22.4</v>
      </c>
      <c r="J13" s="164">
        <v>77.900000000000006</v>
      </c>
      <c r="K13" s="112">
        <v>2.57</v>
      </c>
      <c r="L13" s="163">
        <v>0.70599999999999996</v>
      </c>
      <c r="M13" s="164">
        <v>405</v>
      </c>
      <c r="N13" s="112">
        <v>0.40500000000000003</v>
      </c>
      <c r="P13" s="93">
        <f t="shared" si="0"/>
        <v>1.0550000000000002</v>
      </c>
    </row>
    <row r="14" spans="2:16" s="93" customFormat="1" ht="15.95" customHeight="1" x14ac:dyDescent="0.25">
      <c r="B14" s="280"/>
      <c r="C14" s="292">
        <v>2000</v>
      </c>
      <c r="D14" s="122">
        <v>2</v>
      </c>
      <c r="E14" s="118">
        <v>2.65</v>
      </c>
      <c r="F14" s="119">
        <v>16.8</v>
      </c>
      <c r="G14" s="119">
        <v>10.5</v>
      </c>
      <c r="H14" s="120">
        <v>0.35</v>
      </c>
      <c r="I14" s="118">
        <v>10.5</v>
      </c>
      <c r="J14" s="119">
        <v>57.7</v>
      </c>
      <c r="K14" s="120">
        <v>1.92</v>
      </c>
      <c r="L14" s="118">
        <v>0.35</v>
      </c>
      <c r="M14" s="119">
        <v>224</v>
      </c>
      <c r="N14" s="120">
        <v>0.224</v>
      </c>
      <c r="P14" s="93">
        <f t="shared" si="0"/>
        <v>0.84000000000000008</v>
      </c>
    </row>
    <row r="15" spans="2:16" s="93" customFormat="1" ht="15.95" customHeight="1" x14ac:dyDescent="0.25">
      <c r="B15" s="280"/>
      <c r="C15" s="292"/>
      <c r="D15" s="108">
        <v>5</v>
      </c>
      <c r="E15" s="113">
        <v>5.48</v>
      </c>
      <c r="F15" s="115">
        <v>19.3</v>
      </c>
      <c r="G15" s="115">
        <v>13.1</v>
      </c>
      <c r="H15" s="109">
        <v>0.42499999999999999</v>
      </c>
      <c r="I15" s="113">
        <v>13.1</v>
      </c>
      <c r="J15" s="115">
        <v>66.2</v>
      </c>
      <c r="K15" s="109">
        <v>2.2000000000000002</v>
      </c>
      <c r="L15" s="113">
        <v>0.42499999999999999</v>
      </c>
      <c r="M15" s="115">
        <v>269</v>
      </c>
      <c r="N15" s="109">
        <v>0.26900000000000002</v>
      </c>
      <c r="P15" s="93">
        <f t="shared" si="0"/>
        <v>0.96500000000000008</v>
      </c>
    </row>
    <row r="16" spans="2:16" s="93" customFormat="1" ht="15.95" customHeight="1" x14ac:dyDescent="0.25">
      <c r="B16" s="280"/>
      <c r="C16" s="292"/>
      <c r="D16" s="122">
        <v>10</v>
      </c>
      <c r="E16" s="118">
        <v>8.73</v>
      </c>
      <c r="F16" s="119">
        <v>20.399999999999999</v>
      </c>
      <c r="G16" s="119">
        <v>15.6</v>
      </c>
      <c r="H16" s="120">
        <v>0.49299999999999999</v>
      </c>
      <c r="I16" s="118">
        <v>15.6</v>
      </c>
      <c r="J16" s="119">
        <v>71.400000000000006</v>
      </c>
      <c r="K16" s="120">
        <v>2.37</v>
      </c>
      <c r="L16" s="118">
        <v>0.49299999999999999</v>
      </c>
      <c r="M16" s="119">
        <v>306</v>
      </c>
      <c r="N16" s="120">
        <v>0.30599999999999999</v>
      </c>
      <c r="P16" s="93">
        <f t="shared" si="0"/>
        <v>1.02</v>
      </c>
    </row>
    <row r="17" spans="2:16" s="93" customFormat="1" ht="15.95" customHeight="1" thickBot="1" x14ac:dyDescent="0.3">
      <c r="B17" s="281"/>
      <c r="C17" s="294"/>
      <c r="D17" s="111" t="s">
        <v>64</v>
      </c>
      <c r="E17" s="114">
        <v>11.5</v>
      </c>
      <c r="F17" s="116">
        <v>20.9</v>
      </c>
      <c r="G17" s="116">
        <v>18.100000000000001</v>
      </c>
      <c r="H17" s="110">
        <v>0.56499999999999995</v>
      </c>
      <c r="I17" s="114">
        <v>18.100000000000001</v>
      </c>
      <c r="J17" s="116">
        <v>74.5</v>
      </c>
      <c r="K17" s="110">
        <v>2.46</v>
      </c>
      <c r="L17" s="114">
        <v>0.56499999999999995</v>
      </c>
      <c r="M17" s="116">
        <v>342</v>
      </c>
      <c r="N17" s="110">
        <v>0.34200000000000003</v>
      </c>
      <c r="P17" s="93">
        <f t="shared" si="0"/>
        <v>1.0449999999999999</v>
      </c>
    </row>
    <row r="18" spans="2:16" s="93" customFormat="1" ht="15.95" customHeight="1" x14ac:dyDescent="0.25">
      <c r="B18" s="298" t="s">
        <v>68</v>
      </c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</row>
    <row r="19" spans="2:16" ht="15.75" thickBot="1" x14ac:dyDescent="0.3"/>
    <row r="20" spans="2:16" ht="18.95" customHeight="1" thickBot="1" x14ac:dyDescent="0.3">
      <c r="B20" s="295" t="s">
        <v>67</v>
      </c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7"/>
    </row>
    <row r="21" spans="2:16" s="93" customFormat="1" ht="18" customHeight="1" x14ac:dyDescent="0.25">
      <c r="B21" s="282" t="s">
        <v>62</v>
      </c>
      <c r="C21" s="285" t="s">
        <v>61</v>
      </c>
      <c r="D21" s="288" t="s">
        <v>63</v>
      </c>
      <c r="E21" s="277" t="s">
        <v>59</v>
      </c>
      <c r="F21" s="278"/>
      <c r="G21" s="278"/>
      <c r="H21" s="279"/>
      <c r="I21" s="277" t="s">
        <v>58</v>
      </c>
      <c r="J21" s="278"/>
      <c r="K21" s="279"/>
      <c r="L21" s="278" t="s">
        <v>60</v>
      </c>
      <c r="M21" s="278"/>
      <c r="N21" s="279"/>
    </row>
    <row r="22" spans="2:16" s="93" customFormat="1" ht="18" customHeight="1" thickBot="1" x14ac:dyDescent="0.3">
      <c r="B22" s="283"/>
      <c r="C22" s="286"/>
      <c r="D22" s="289"/>
      <c r="E22" s="124" t="s">
        <v>50</v>
      </c>
      <c r="F22" s="275" t="s">
        <v>52</v>
      </c>
      <c r="G22" s="275"/>
      <c r="H22" s="276"/>
      <c r="I22" s="124" t="s">
        <v>50</v>
      </c>
      <c r="J22" s="275" t="s">
        <v>52</v>
      </c>
      <c r="K22" s="276"/>
      <c r="L22" s="124" t="s">
        <v>50</v>
      </c>
      <c r="M22" s="275" t="s">
        <v>52</v>
      </c>
      <c r="N22" s="276"/>
    </row>
    <row r="23" spans="2:16" s="93" customFormat="1" ht="18" customHeight="1" thickBot="1" x14ac:dyDescent="0.3">
      <c r="B23" s="284"/>
      <c r="C23" s="287"/>
      <c r="D23" s="290"/>
      <c r="E23" s="125" t="s">
        <v>51</v>
      </c>
      <c r="F23" s="127" t="s">
        <v>53</v>
      </c>
      <c r="G23" s="127" t="s">
        <v>54</v>
      </c>
      <c r="H23" s="126" t="s">
        <v>55</v>
      </c>
      <c r="I23" s="125" t="s">
        <v>56</v>
      </c>
      <c r="J23" s="127" t="s">
        <v>53</v>
      </c>
      <c r="K23" s="126" t="s">
        <v>54</v>
      </c>
      <c r="L23" s="125" t="s">
        <v>57</v>
      </c>
      <c r="M23" s="127" t="s">
        <v>53</v>
      </c>
      <c r="N23" s="126" t="s">
        <v>55</v>
      </c>
      <c r="O23" s="169" t="s">
        <v>69</v>
      </c>
    </row>
    <row r="24" spans="2:16" s="93" customFormat="1" ht="15.95" customHeight="1" x14ac:dyDescent="0.25">
      <c r="B24" s="280">
        <v>1000</v>
      </c>
      <c r="C24" s="291">
        <v>100</v>
      </c>
      <c r="D24" s="121">
        <v>2</v>
      </c>
      <c r="E24" s="145">
        <f>E6/$P6</f>
        <v>14.331550802139038</v>
      </c>
      <c r="F24" s="146">
        <f>F6/$P6</f>
        <v>20</v>
      </c>
      <c r="G24" s="147">
        <f t="shared" ref="G24:N24" si="1">G6/$P6</f>
        <v>13.155080213903744</v>
      </c>
      <c r="H24" s="148">
        <f t="shared" si="1"/>
        <v>0.42994652406417116</v>
      </c>
      <c r="I24" s="145">
        <f t="shared" si="1"/>
        <v>13.155080213903744</v>
      </c>
      <c r="J24" s="147">
        <f t="shared" si="1"/>
        <v>70.802139037433165</v>
      </c>
      <c r="K24" s="149">
        <f t="shared" si="1"/>
        <v>2.3529411764705888</v>
      </c>
      <c r="L24" s="150">
        <f t="shared" si="1"/>
        <v>0.42994652406417116</v>
      </c>
      <c r="M24" s="147">
        <f t="shared" si="1"/>
        <v>273.79679144385028</v>
      </c>
      <c r="N24" s="148">
        <f t="shared" si="1"/>
        <v>0.27379679144385027</v>
      </c>
      <c r="O24" s="170">
        <f>1/P6</f>
        <v>1.0695187165775402</v>
      </c>
    </row>
    <row r="25" spans="2:16" s="93" customFormat="1" ht="15.95" customHeight="1" x14ac:dyDescent="0.25">
      <c r="B25" s="280"/>
      <c r="C25" s="292"/>
      <c r="D25" s="108">
        <v>5</v>
      </c>
      <c r="E25" s="130">
        <f t="shared" ref="E25:N25" si="2">E7/$P7</f>
        <v>17.412935323383081</v>
      </c>
      <c r="F25" s="143">
        <f t="shared" si="2"/>
        <v>20</v>
      </c>
      <c r="G25" s="131">
        <f t="shared" si="2"/>
        <v>16.815920398009947</v>
      </c>
      <c r="H25" s="138">
        <f t="shared" si="2"/>
        <v>0.52338308457711435</v>
      </c>
      <c r="I25" s="130">
        <f t="shared" si="2"/>
        <v>16.815920398009947</v>
      </c>
      <c r="J25" s="131">
        <f t="shared" si="2"/>
        <v>75.820895522388057</v>
      </c>
      <c r="K25" s="135">
        <f t="shared" si="2"/>
        <v>2.5174129353233825</v>
      </c>
      <c r="L25" s="141">
        <f t="shared" si="2"/>
        <v>0.52338308457711435</v>
      </c>
      <c r="M25" s="131">
        <f t="shared" si="2"/>
        <v>319.40298507462683</v>
      </c>
      <c r="N25" s="138">
        <f t="shared" si="2"/>
        <v>0.31940298507462683</v>
      </c>
      <c r="O25" s="171">
        <f t="shared" ref="O25:O35" si="3">1/P7</f>
        <v>0.99502487562189046</v>
      </c>
    </row>
    <row r="26" spans="2:16" s="93" customFormat="1" ht="15.95" customHeight="1" x14ac:dyDescent="0.25">
      <c r="B26" s="280"/>
      <c r="C26" s="292"/>
      <c r="D26" s="122">
        <v>10</v>
      </c>
      <c r="E26" s="128">
        <f t="shared" ref="E26:N26" si="4">E8/$P8</f>
        <v>18.840579710144929</v>
      </c>
      <c r="F26" s="143">
        <f t="shared" si="4"/>
        <v>20</v>
      </c>
      <c r="G26" s="129">
        <f t="shared" si="4"/>
        <v>21.642512077294686</v>
      </c>
      <c r="H26" s="137">
        <f t="shared" si="4"/>
        <v>0.67729468599033815</v>
      </c>
      <c r="I26" s="128">
        <f t="shared" si="4"/>
        <v>21.642512077294686</v>
      </c>
      <c r="J26" s="129">
        <f t="shared" si="4"/>
        <v>78.454106280193244</v>
      </c>
      <c r="K26" s="134">
        <f t="shared" si="4"/>
        <v>2.5990338164251208</v>
      </c>
      <c r="L26" s="140">
        <f t="shared" si="4"/>
        <v>0.67729468599033815</v>
      </c>
      <c r="M26" s="129">
        <f t="shared" si="4"/>
        <v>386.47342995169083</v>
      </c>
      <c r="N26" s="137">
        <f t="shared" si="4"/>
        <v>0.38743961352657008</v>
      </c>
      <c r="O26" s="171">
        <f t="shared" si="3"/>
        <v>0.96618357487922713</v>
      </c>
    </row>
    <row r="27" spans="2:16" s="93" customFormat="1" ht="15.95" customHeight="1" x14ac:dyDescent="0.25">
      <c r="B27" s="280"/>
      <c r="C27" s="293"/>
      <c r="D27" s="117">
        <v>20</v>
      </c>
      <c r="E27" s="151">
        <f t="shared" ref="E27:N27" si="5">E9/$P9</f>
        <v>19.714285714285712</v>
      </c>
      <c r="F27" s="152">
        <f t="shared" si="5"/>
        <v>20</v>
      </c>
      <c r="G27" s="153">
        <f t="shared" si="5"/>
        <v>27.999999999999996</v>
      </c>
      <c r="H27" s="154">
        <f t="shared" si="5"/>
        <v>0.93714285714285706</v>
      </c>
      <c r="I27" s="151">
        <f t="shared" si="5"/>
        <v>27.999999999999996</v>
      </c>
      <c r="J27" s="153">
        <f t="shared" si="5"/>
        <v>77.238095238095227</v>
      </c>
      <c r="K27" s="155">
        <f t="shared" si="5"/>
        <v>2.5523809523809526</v>
      </c>
      <c r="L27" s="156">
        <f t="shared" si="5"/>
        <v>0.93714285714285706</v>
      </c>
      <c r="M27" s="153">
        <f t="shared" si="5"/>
        <v>487.61904761904759</v>
      </c>
      <c r="N27" s="154">
        <f t="shared" si="5"/>
        <v>0.48761904761904762</v>
      </c>
      <c r="O27" s="172">
        <f t="shared" si="3"/>
        <v>0.95238095238095233</v>
      </c>
    </row>
    <row r="28" spans="2:16" s="93" customFormat="1" ht="15.95" customHeight="1" x14ac:dyDescent="0.25">
      <c r="B28" s="280"/>
      <c r="C28" s="301">
        <v>1000</v>
      </c>
      <c r="D28" s="123">
        <v>2</v>
      </c>
      <c r="E28" s="157">
        <f t="shared" ref="E28:N28" si="6">E10/$P10</f>
        <v>5.1460674157303368</v>
      </c>
      <c r="F28" s="158">
        <f t="shared" si="6"/>
        <v>20</v>
      </c>
      <c r="G28" s="159">
        <f t="shared" si="6"/>
        <v>12.584269662921347</v>
      </c>
      <c r="H28" s="160">
        <f t="shared" si="6"/>
        <v>0.41910112359550561</v>
      </c>
      <c r="I28" s="157">
        <f t="shared" si="6"/>
        <v>12.584269662921347</v>
      </c>
      <c r="J28" s="159">
        <f t="shared" si="6"/>
        <v>68.988764044943821</v>
      </c>
      <c r="K28" s="161">
        <f t="shared" si="6"/>
        <v>2.292134831460674</v>
      </c>
      <c r="L28" s="162">
        <f t="shared" si="6"/>
        <v>0.41910112359550561</v>
      </c>
      <c r="M28" s="159">
        <f t="shared" si="6"/>
        <v>267.41573033707863</v>
      </c>
      <c r="N28" s="160">
        <f t="shared" si="6"/>
        <v>0.26741573033707866</v>
      </c>
      <c r="O28" s="173">
        <f t="shared" si="3"/>
        <v>1.1235955056179776</v>
      </c>
    </row>
    <row r="29" spans="2:16" s="93" customFormat="1" ht="15.95" customHeight="1" x14ac:dyDescent="0.25">
      <c r="B29" s="280"/>
      <c r="C29" s="292"/>
      <c r="D29" s="108">
        <v>5</v>
      </c>
      <c r="E29" s="130">
        <f t="shared" ref="E29:N29" si="7">E11/$P11</f>
        <v>8.6767676767676765</v>
      </c>
      <c r="F29" s="143">
        <f t="shared" si="7"/>
        <v>20</v>
      </c>
      <c r="G29" s="131">
        <f t="shared" si="7"/>
        <v>14.343434343434343</v>
      </c>
      <c r="H29" s="138">
        <f t="shared" si="7"/>
        <v>0.4585858585858586</v>
      </c>
      <c r="I29" s="130">
        <f t="shared" si="7"/>
        <v>14.343434343434343</v>
      </c>
      <c r="J29" s="131">
        <f t="shared" si="7"/>
        <v>70.505050505050505</v>
      </c>
      <c r="K29" s="135">
        <f t="shared" si="7"/>
        <v>2.3333333333333335</v>
      </c>
      <c r="L29" s="141">
        <f t="shared" si="7"/>
        <v>0.4585858585858586</v>
      </c>
      <c r="M29" s="131">
        <f t="shared" si="7"/>
        <v>287.87878787878788</v>
      </c>
      <c r="N29" s="138">
        <f t="shared" si="7"/>
        <v>0.28787878787878785</v>
      </c>
      <c r="O29" s="171">
        <f t="shared" si="3"/>
        <v>1.0101010101010102</v>
      </c>
    </row>
    <row r="30" spans="2:16" s="93" customFormat="1" ht="15.95" customHeight="1" x14ac:dyDescent="0.25">
      <c r="B30" s="280"/>
      <c r="C30" s="292"/>
      <c r="D30" s="122">
        <v>10</v>
      </c>
      <c r="E30" s="128">
        <f t="shared" ref="E30:N30" si="8">E12/$P12</f>
        <v>11.941747572815535</v>
      </c>
      <c r="F30" s="143">
        <f t="shared" si="8"/>
        <v>20</v>
      </c>
      <c r="G30" s="129">
        <f t="shared" si="8"/>
        <v>16.990291262135923</v>
      </c>
      <c r="H30" s="137">
        <f t="shared" si="8"/>
        <v>0.53009708737864081</v>
      </c>
      <c r="I30" s="128">
        <f t="shared" si="8"/>
        <v>16.990291262135923</v>
      </c>
      <c r="J30" s="129">
        <f t="shared" si="8"/>
        <v>72.815533980582529</v>
      </c>
      <c r="K30" s="134">
        <f t="shared" si="8"/>
        <v>2.407766990291262</v>
      </c>
      <c r="L30" s="140">
        <f t="shared" si="8"/>
        <v>0.53009708737864081</v>
      </c>
      <c r="M30" s="129">
        <f t="shared" si="8"/>
        <v>322.33009708737865</v>
      </c>
      <c r="N30" s="137">
        <f t="shared" si="8"/>
        <v>0.3233009708737864</v>
      </c>
      <c r="O30" s="171">
        <f t="shared" si="3"/>
        <v>0.970873786407767</v>
      </c>
    </row>
    <row r="31" spans="2:16" s="93" customFormat="1" ht="15.95" customHeight="1" x14ac:dyDescent="0.25">
      <c r="B31" s="280"/>
      <c r="C31" s="293"/>
      <c r="D31" s="117">
        <v>20</v>
      </c>
      <c r="E31" s="151">
        <f t="shared" ref="E31:N31" si="9">E13/$P13</f>
        <v>14.976303317535544</v>
      </c>
      <c r="F31" s="152">
        <f t="shared" si="9"/>
        <v>20</v>
      </c>
      <c r="G31" s="153">
        <f t="shared" si="9"/>
        <v>21.232227488151654</v>
      </c>
      <c r="H31" s="154">
        <f t="shared" si="9"/>
        <v>0.66919431279620845</v>
      </c>
      <c r="I31" s="151">
        <f t="shared" si="9"/>
        <v>21.232227488151654</v>
      </c>
      <c r="J31" s="153">
        <f t="shared" si="9"/>
        <v>73.838862559241704</v>
      </c>
      <c r="K31" s="155">
        <f t="shared" si="9"/>
        <v>2.4360189573459712</v>
      </c>
      <c r="L31" s="156">
        <f t="shared" si="9"/>
        <v>0.66919431279620845</v>
      </c>
      <c r="M31" s="153">
        <f t="shared" si="9"/>
        <v>383.88625592417054</v>
      </c>
      <c r="N31" s="154">
        <f t="shared" si="9"/>
        <v>0.38388625592417058</v>
      </c>
      <c r="O31" s="172">
        <f t="shared" si="3"/>
        <v>0.94786729857819896</v>
      </c>
    </row>
    <row r="32" spans="2:16" s="93" customFormat="1" ht="15.95" customHeight="1" x14ac:dyDescent="0.25">
      <c r="B32" s="280"/>
      <c r="C32" s="292">
        <v>2000</v>
      </c>
      <c r="D32" s="122">
        <v>2</v>
      </c>
      <c r="E32" s="128">
        <f t="shared" ref="E32:N32" si="10">E14/$P14</f>
        <v>3.1547619047619042</v>
      </c>
      <c r="F32" s="143">
        <f t="shared" si="10"/>
        <v>20</v>
      </c>
      <c r="G32" s="129">
        <f t="shared" si="10"/>
        <v>12.499999999999998</v>
      </c>
      <c r="H32" s="137">
        <f t="shared" si="10"/>
        <v>0.41666666666666657</v>
      </c>
      <c r="I32" s="128">
        <f t="shared" si="10"/>
        <v>12.499999999999998</v>
      </c>
      <c r="J32" s="129">
        <f t="shared" si="10"/>
        <v>68.69047619047619</v>
      </c>
      <c r="K32" s="134">
        <f t="shared" si="10"/>
        <v>2.2857142857142856</v>
      </c>
      <c r="L32" s="140">
        <f t="shared" si="10"/>
        <v>0.41666666666666657</v>
      </c>
      <c r="M32" s="139">
        <f t="shared" si="10"/>
        <v>266.66666666666663</v>
      </c>
      <c r="N32" s="137">
        <f t="shared" si="10"/>
        <v>0.26666666666666666</v>
      </c>
      <c r="O32" s="171">
        <f t="shared" si="3"/>
        <v>1.1904761904761905</v>
      </c>
    </row>
    <row r="33" spans="2:15" s="93" customFormat="1" ht="15.95" customHeight="1" x14ac:dyDescent="0.25">
      <c r="B33" s="280"/>
      <c r="C33" s="292"/>
      <c r="D33" s="108">
        <v>5</v>
      </c>
      <c r="E33" s="130">
        <f t="shared" ref="E33:N33" si="11">E15/$P15</f>
        <v>5.6787564766839376</v>
      </c>
      <c r="F33" s="143">
        <f t="shared" si="11"/>
        <v>20</v>
      </c>
      <c r="G33" s="131">
        <f t="shared" si="11"/>
        <v>13.575129533678755</v>
      </c>
      <c r="H33" s="138">
        <f t="shared" si="11"/>
        <v>0.44041450777202068</v>
      </c>
      <c r="I33" s="130">
        <f t="shared" si="11"/>
        <v>13.575129533678755</v>
      </c>
      <c r="J33" s="131">
        <f t="shared" si="11"/>
        <v>68.601036269430054</v>
      </c>
      <c r="K33" s="135">
        <f t="shared" si="11"/>
        <v>2.2797927461139897</v>
      </c>
      <c r="L33" s="141">
        <f t="shared" si="11"/>
        <v>0.44041450777202068</v>
      </c>
      <c r="M33" s="131">
        <f t="shared" si="11"/>
        <v>278.75647668393782</v>
      </c>
      <c r="N33" s="138">
        <f t="shared" si="11"/>
        <v>0.27875647668393783</v>
      </c>
      <c r="O33" s="171">
        <f t="shared" si="3"/>
        <v>1.0362694300518134</v>
      </c>
    </row>
    <row r="34" spans="2:15" s="93" customFormat="1" ht="15.95" customHeight="1" x14ac:dyDescent="0.25">
      <c r="B34" s="280"/>
      <c r="C34" s="292"/>
      <c r="D34" s="122">
        <v>10</v>
      </c>
      <c r="E34" s="128">
        <f t="shared" ref="E34:N34" si="12">E16/$P16</f>
        <v>8.5588235294117645</v>
      </c>
      <c r="F34" s="143">
        <f t="shared" si="12"/>
        <v>20</v>
      </c>
      <c r="G34" s="129">
        <f t="shared" si="12"/>
        <v>15.294117647058822</v>
      </c>
      <c r="H34" s="137">
        <f t="shared" si="12"/>
        <v>0.48333333333333334</v>
      </c>
      <c r="I34" s="128">
        <f t="shared" si="12"/>
        <v>15.294117647058822</v>
      </c>
      <c r="J34" s="129">
        <f t="shared" si="12"/>
        <v>70</v>
      </c>
      <c r="K34" s="134">
        <f t="shared" si="12"/>
        <v>2.3235294117647061</v>
      </c>
      <c r="L34" s="140">
        <f t="shared" si="12"/>
        <v>0.48333333333333334</v>
      </c>
      <c r="M34" s="129">
        <f t="shared" si="12"/>
        <v>300</v>
      </c>
      <c r="N34" s="137">
        <f t="shared" si="12"/>
        <v>0.3</v>
      </c>
      <c r="O34" s="171">
        <f t="shared" si="3"/>
        <v>0.98039215686274506</v>
      </c>
    </row>
    <row r="35" spans="2:15" s="93" customFormat="1" ht="15.95" customHeight="1" thickBot="1" x14ac:dyDescent="0.3">
      <c r="B35" s="281"/>
      <c r="C35" s="294"/>
      <c r="D35" s="111" t="s">
        <v>64</v>
      </c>
      <c r="E35" s="132">
        <f t="shared" ref="E35:N35" si="13">E17/$P17</f>
        <v>11.004784688995215</v>
      </c>
      <c r="F35" s="144">
        <f t="shared" si="13"/>
        <v>20</v>
      </c>
      <c r="G35" s="133">
        <f t="shared" si="13"/>
        <v>17.320574162679428</v>
      </c>
      <c r="H35" s="75">
        <f t="shared" si="13"/>
        <v>0.54066985645933008</v>
      </c>
      <c r="I35" s="132">
        <f t="shared" si="13"/>
        <v>17.320574162679428</v>
      </c>
      <c r="J35" s="133">
        <f t="shared" si="13"/>
        <v>71.291866028708142</v>
      </c>
      <c r="K35" s="136">
        <f t="shared" si="13"/>
        <v>2.3540669856459333</v>
      </c>
      <c r="L35" s="142">
        <f t="shared" si="13"/>
        <v>0.54066985645933008</v>
      </c>
      <c r="M35" s="133">
        <f t="shared" si="13"/>
        <v>327.27272727272731</v>
      </c>
      <c r="N35" s="75">
        <f t="shared" si="13"/>
        <v>0.32727272727272733</v>
      </c>
      <c r="O35" s="174">
        <f t="shared" si="3"/>
        <v>0.95693779904306231</v>
      </c>
    </row>
    <row r="36" spans="2:15" x14ac:dyDescent="0.25">
      <c r="B36" s="299" t="s">
        <v>68</v>
      </c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175"/>
    </row>
    <row r="37" spans="2:15" x14ac:dyDescent="0.25">
      <c r="B37" s="300" t="s">
        <v>70</v>
      </c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168"/>
    </row>
  </sheetData>
  <mergeCells count="31">
    <mergeCell ref="B2:N2"/>
    <mergeCell ref="B20:N20"/>
    <mergeCell ref="B18:N18"/>
    <mergeCell ref="B36:N36"/>
    <mergeCell ref="B37:N37"/>
    <mergeCell ref="L21:N21"/>
    <mergeCell ref="F22:H22"/>
    <mergeCell ref="J22:K22"/>
    <mergeCell ref="M22:N22"/>
    <mergeCell ref="B24:B35"/>
    <mergeCell ref="C24:C27"/>
    <mergeCell ref="C28:C31"/>
    <mergeCell ref="C32:C35"/>
    <mergeCell ref="D3:D5"/>
    <mergeCell ref="B21:B23"/>
    <mergeCell ref="C21:C23"/>
    <mergeCell ref="D21:D23"/>
    <mergeCell ref="E21:H21"/>
    <mergeCell ref="I21:K21"/>
    <mergeCell ref="C6:C9"/>
    <mergeCell ref="C10:C13"/>
    <mergeCell ref="C14:C17"/>
    <mergeCell ref="J4:K4"/>
    <mergeCell ref="M4:N4"/>
    <mergeCell ref="I3:K3"/>
    <mergeCell ref="L3:N3"/>
    <mergeCell ref="B6:B17"/>
    <mergeCell ref="B3:B5"/>
    <mergeCell ref="C3:C5"/>
    <mergeCell ref="F4:H4"/>
    <mergeCell ref="E3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2256-7B86-47AF-89EF-202D745657F5}">
  <dimension ref="C1:Q118"/>
  <sheetViews>
    <sheetView showGridLines="0" zoomScaleNormal="100" workbookViewId="0">
      <selection sqref="A1:XFD1048576"/>
    </sheetView>
  </sheetViews>
  <sheetFormatPr defaultRowHeight="15" x14ac:dyDescent="0.25"/>
  <cols>
    <col min="3" max="3" width="18" customWidth="1"/>
    <col min="4" max="4" width="13.5703125" customWidth="1"/>
    <col min="5" max="16" width="8.7109375" customWidth="1"/>
    <col min="17" max="17" width="19" style="23" customWidth="1"/>
  </cols>
  <sheetData>
    <row r="1" spans="3:17" ht="15.75" thickBot="1" x14ac:dyDescent="0.3"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</row>
    <row r="2" spans="3:17" x14ac:dyDescent="0.25">
      <c r="C2" s="308" t="s">
        <v>148</v>
      </c>
      <c r="D2" s="308" t="s">
        <v>149</v>
      </c>
      <c r="E2" s="277" t="s">
        <v>71</v>
      </c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9"/>
      <c r="Q2" s="306" t="s">
        <v>147</v>
      </c>
    </row>
    <row r="3" spans="3:17" ht="15.75" thickBot="1" x14ac:dyDescent="0.3">
      <c r="C3" s="309"/>
      <c r="D3" s="309"/>
      <c r="E3" s="177">
        <v>1</v>
      </c>
      <c r="F3" s="178">
        <v>2</v>
      </c>
      <c r="G3" s="178">
        <v>3</v>
      </c>
      <c r="H3" s="178">
        <v>4</v>
      </c>
      <c r="I3" s="178">
        <v>5</v>
      </c>
      <c r="J3" s="178">
        <v>6</v>
      </c>
      <c r="K3" s="178">
        <v>7</v>
      </c>
      <c r="L3" s="178">
        <v>8</v>
      </c>
      <c r="M3" s="178">
        <v>9</v>
      </c>
      <c r="N3" s="178">
        <v>10</v>
      </c>
      <c r="O3" s="178">
        <v>11</v>
      </c>
      <c r="P3" s="179">
        <v>12</v>
      </c>
      <c r="Q3" s="307"/>
    </row>
    <row r="4" spans="3:17" ht="15" customHeight="1" x14ac:dyDescent="0.25">
      <c r="C4" s="302" t="s">
        <v>133</v>
      </c>
      <c r="D4" s="180" t="s">
        <v>145</v>
      </c>
      <c r="E4" s="203">
        <v>10.4</v>
      </c>
      <c r="F4" s="181">
        <v>17.149999999999999</v>
      </c>
      <c r="G4" s="181">
        <v>28.85</v>
      </c>
      <c r="H4" s="181">
        <v>43.2</v>
      </c>
      <c r="I4" s="181">
        <v>53.45</v>
      </c>
      <c r="J4" s="181">
        <v>62.75</v>
      </c>
      <c r="K4" s="203">
        <v>69.75</v>
      </c>
      <c r="L4" s="181">
        <v>68.849999999999994</v>
      </c>
      <c r="M4" s="181">
        <v>57.65</v>
      </c>
      <c r="N4" s="181">
        <v>43.25</v>
      </c>
      <c r="O4" s="181">
        <v>27.9</v>
      </c>
      <c r="P4" s="182">
        <v>15.5</v>
      </c>
      <c r="Q4" s="199"/>
    </row>
    <row r="5" spans="3:17" ht="15" customHeight="1" x14ac:dyDescent="0.25">
      <c r="C5" s="252"/>
      <c r="D5" s="183" t="s">
        <v>146</v>
      </c>
      <c r="E5" s="204">
        <v>44.308046848546098</v>
      </c>
      <c r="F5" s="184">
        <v>46.735195757444878</v>
      </c>
      <c r="G5" s="184">
        <v>51.802429718197999</v>
      </c>
      <c r="H5" s="184">
        <v>59.486931036258511</v>
      </c>
      <c r="I5" s="184">
        <v>64.127914054938785</v>
      </c>
      <c r="J5" s="184">
        <v>67.94122850822356</v>
      </c>
      <c r="K5" s="204">
        <v>71.548250808112329</v>
      </c>
      <c r="L5" s="184">
        <v>70.982305554077087</v>
      </c>
      <c r="M5" s="184">
        <v>65.541174734424104</v>
      </c>
      <c r="N5" s="184">
        <v>58.056252438621343</v>
      </c>
      <c r="O5" s="184">
        <v>50.229975494059552</v>
      </c>
      <c r="P5" s="185">
        <v>45.669947333793928</v>
      </c>
      <c r="Q5" s="198">
        <f t="shared" ref="Q5" si="0">K5/E5 - 1</f>
        <v>0.61479135048942202</v>
      </c>
    </row>
    <row r="6" spans="3:17" x14ac:dyDescent="0.25">
      <c r="C6" s="252"/>
      <c r="D6" s="183" t="s">
        <v>152</v>
      </c>
      <c r="E6" s="204">
        <v>74.503665102477996</v>
      </c>
      <c r="F6" s="184">
        <v>78.008957547116538</v>
      </c>
      <c r="G6" s="184">
        <v>84.483996752521676</v>
      </c>
      <c r="H6" s="184">
        <v>92.79377266180343</v>
      </c>
      <c r="I6" s="184">
        <v>98.151134087560223</v>
      </c>
      <c r="J6" s="184">
        <v>102.5617843167085</v>
      </c>
      <c r="K6" s="204">
        <v>106.5083099677524</v>
      </c>
      <c r="L6" s="184">
        <v>105.88726330220091</v>
      </c>
      <c r="M6" s="184">
        <v>99.798385115304185</v>
      </c>
      <c r="N6" s="184">
        <v>91.406473641578756</v>
      </c>
      <c r="O6" s="184">
        <v>82.682929176742803</v>
      </c>
      <c r="P6" s="185">
        <v>76.579079114970895</v>
      </c>
      <c r="Q6" s="200"/>
    </row>
    <row r="7" spans="3:17" x14ac:dyDescent="0.25">
      <c r="C7" s="252"/>
      <c r="D7" s="216" t="s">
        <v>74</v>
      </c>
      <c r="E7" s="224">
        <v>7.141967171553822</v>
      </c>
      <c r="F7" s="225">
        <v>7.0227600303122228</v>
      </c>
      <c r="G7" s="225">
        <v>6.7844148013312786</v>
      </c>
      <c r="H7" s="225">
        <v>6.4513217949282957</v>
      </c>
      <c r="I7" s="225">
        <v>6.2563526010643837</v>
      </c>
      <c r="J7" s="225">
        <v>6.0953299067437454</v>
      </c>
      <c r="K7" s="224">
        <v>5.9457989161424072</v>
      </c>
      <c r="L7" s="225">
        <v>5.9685609576692</v>
      </c>
      <c r="M7" s="225">
        <v>6.1960469703228158</v>
      </c>
      <c r="N7" s="225">
        <v>6.5128309448371677</v>
      </c>
      <c r="O7" s="225">
        <v>6.8594106060797726</v>
      </c>
      <c r="P7" s="226">
        <v>7.076049349522731</v>
      </c>
      <c r="Q7" s="200"/>
    </row>
    <row r="8" spans="3:17" x14ac:dyDescent="0.25">
      <c r="C8" s="252"/>
      <c r="D8" s="220" t="s">
        <v>14</v>
      </c>
      <c r="E8" s="227">
        <v>1.160611854479356</v>
      </c>
      <c r="F8" s="228">
        <v>1.180075227218911</v>
      </c>
      <c r="G8" s="228">
        <v>1.215867472726498</v>
      </c>
      <c r="H8" s="228">
        <v>1.260495831307485</v>
      </c>
      <c r="I8" s="228">
        <v>1.289363994262303</v>
      </c>
      <c r="J8" s="228">
        <v>1.3144564041403271</v>
      </c>
      <c r="K8" s="227">
        <v>1.336953933152943</v>
      </c>
      <c r="L8" s="228">
        <v>1.3334020727411999</v>
      </c>
      <c r="M8" s="228">
        <v>1.298641913433725</v>
      </c>
      <c r="N8" s="228">
        <v>1.253085641351358</v>
      </c>
      <c r="O8" s="228">
        <v>1.205668137316231</v>
      </c>
      <c r="P8" s="229">
        <v>1.171921070108094</v>
      </c>
      <c r="Q8" s="202"/>
    </row>
    <row r="9" spans="3:17" x14ac:dyDescent="0.25">
      <c r="C9" s="252"/>
      <c r="D9" s="195" t="s">
        <v>153</v>
      </c>
      <c r="E9" s="210">
        <v>145.70014076167641</v>
      </c>
      <c r="F9" s="211">
        <v>188.33300987006751</v>
      </c>
      <c r="G9" s="211">
        <v>198.2742483126415</v>
      </c>
      <c r="H9" s="211">
        <v>211.1285158249581</v>
      </c>
      <c r="I9" s="211">
        <v>214.03504184377971</v>
      </c>
      <c r="J9" s="211">
        <v>214.07242961917839</v>
      </c>
      <c r="K9" s="210">
        <v>213.89342223338801</v>
      </c>
      <c r="L9" s="211">
        <v>213.9316175339855</v>
      </c>
      <c r="M9" s="211">
        <v>214.14407657705891</v>
      </c>
      <c r="N9" s="211">
        <v>209.05888564159869</v>
      </c>
      <c r="O9" s="211">
        <v>195.6037582046165</v>
      </c>
      <c r="P9" s="212">
        <v>186.1928012029376</v>
      </c>
      <c r="Q9" s="202"/>
    </row>
    <row r="10" spans="3:17" ht="15.75" thickBot="1" x14ac:dyDescent="0.3">
      <c r="C10" s="253"/>
      <c r="D10" s="188" t="s">
        <v>73</v>
      </c>
      <c r="E10" s="205">
        <v>1916.8598093155331</v>
      </c>
      <c r="F10" s="193">
        <v>1943.146781210882</v>
      </c>
      <c r="G10" s="193">
        <v>1990.35206723747</v>
      </c>
      <c r="H10" s="193">
        <v>2046.4170151303199</v>
      </c>
      <c r="I10" s="193">
        <v>2087.9710920069419</v>
      </c>
      <c r="J10" s="193">
        <v>2127.069357177967</v>
      </c>
      <c r="K10" s="205">
        <v>2162.37893981858</v>
      </c>
      <c r="L10" s="193">
        <v>2156.7927922708609</v>
      </c>
      <c r="M10" s="193">
        <v>2102.3116434855319</v>
      </c>
      <c r="N10" s="193">
        <v>2037.239137040463</v>
      </c>
      <c r="O10" s="193">
        <v>1976.908371400084</v>
      </c>
      <c r="P10" s="194">
        <v>1932.0967690592699</v>
      </c>
      <c r="Q10" s="201"/>
    </row>
    <row r="11" spans="3:17" ht="15" customHeight="1" x14ac:dyDescent="0.25">
      <c r="C11" s="302" t="s">
        <v>127</v>
      </c>
      <c r="D11" s="180" t="s">
        <v>145</v>
      </c>
      <c r="E11" s="203">
        <v>25.65</v>
      </c>
      <c r="F11" s="181">
        <v>28.3</v>
      </c>
      <c r="G11" s="181">
        <v>35.75</v>
      </c>
      <c r="H11" s="181">
        <v>42.8</v>
      </c>
      <c r="I11" s="181">
        <v>52.6</v>
      </c>
      <c r="J11" s="181">
        <v>62.2</v>
      </c>
      <c r="K11" s="203">
        <v>71</v>
      </c>
      <c r="L11" s="181">
        <v>69.449999999999989</v>
      </c>
      <c r="M11" s="181">
        <v>58.8</v>
      </c>
      <c r="N11" s="181">
        <v>45.85</v>
      </c>
      <c r="O11" s="181">
        <v>34.25</v>
      </c>
      <c r="P11" s="182">
        <v>25.75</v>
      </c>
      <c r="Q11" s="199"/>
    </row>
    <row r="12" spans="3:17" ht="15" customHeight="1" x14ac:dyDescent="0.25">
      <c r="C12" s="252"/>
      <c r="D12" s="183" t="s">
        <v>146</v>
      </c>
      <c r="E12" s="204">
        <v>55.906973360789763</v>
      </c>
      <c r="F12" s="184">
        <v>57.909669785439263</v>
      </c>
      <c r="G12" s="184">
        <v>63.080223914740692</v>
      </c>
      <c r="H12" s="184">
        <v>67.145860231523287</v>
      </c>
      <c r="I12" s="184">
        <v>72.364582537101867</v>
      </c>
      <c r="J12" s="184">
        <v>77.869590129863226</v>
      </c>
      <c r="K12" s="204">
        <v>82.626867374159275</v>
      </c>
      <c r="L12" s="184">
        <v>81.124738202215596</v>
      </c>
      <c r="M12" s="184">
        <v>75.093075506893868</v>
      </c>
      <c r="N12" s="184">
        <v>67.633801854114566</v>
      </c>
      <c r="O12" s="184">
        <v>60.359400615632119</v>
      </c>
      <c r="P12" s="185">
        <v>55.737338323703533</v>
      </c>
      <c r="Q12" s="198">
        <f t="shared" ref="Q12" si="1">K12/E12 - 1</f>
        <v>0.47793490520288917</v>
      </c>
    </row>
    <row r="13" spans="3:17" x14ac:dyDescent="0.25">
      <c r="C13" s="252"/>
      <c r="D13" s="183" t="s">
        <v>152</v>
      </c>
      <c r="E13" s="204">
        <v>81.745562920657207</v>
      </c>
      <c r="F13" s="184">
        <v>83.789250171657343</v>
      </c>
      <c r="G13" s="184">
        <v>88.743250933773155</v>
      </c>
      <c r="H13" s="184">
        <v>92.986284344893448</v>
      </c>
      <c r="I13" s="184">
        <v>98.624154446049005</v>
      </c>
      <c r="J13" s="184">
        <v>104.2540813629425</v>
      </c>
      <c r="K13" s="204">
        <v>108.9175834676</v>
      </c>
      <c r="L13" s="184">
        <v>107.4738376493581</v>
      </c>
      <c r="M13" s="184">
        <v>101.45632673257769</v>
      </c>
      <c r="N13" s="184">
        <v>93.561420578126473</v>
      </c>
      <c r="O13" s="184">
        <v>86.270372098147334</v>
      </c>
      <c r="P13" s="185">
        <v>81.581823727927642</v>
      </c>
      <c r="Q13" s="200"/>
    </row>
    <row r="14" spans="3:17" x14ac:dyDescent="0.25">
      <c r="C14" s="252"/>
      <c r="D14" s="216" t="s">
        <v>74</v>
      </c>
      <c r="E14" s="224">
        <v>6.5701724156555574</v>
      </c>
      <c r="F14" s="225">
        <v>6.4820708797278161</v>
      </c>
      <c r="G14" s="225">
        <v>6.2665185329119399</v>
      </c>
      <c r="H14" s="225">
        <v>6.0996156614657693</v>
      </c>
      <c r="I14" s="225">
        <v>5.8844155074358007</v>
      </c>
      <c r="J14" s="225">
        <v>5.6654393776407366</v>
      </c>
      <c r="K14" s="224">
        <v>5.4847600996751664</v>
      </c>
      <c r="L14" s="225">
        <v>5.5415319784261401</v>
      </c>
      <c r="M14" s="225">
        <v>5.7748647336806682</v>
      </c>
      <c r="N14" s="225">
        <v>6.0807872057568142</v>
      </c>
      <c r="O14" s="225">
        <v>6.3807245147087199</v>
      </c>
      <c r="P14" s="226">
        <v>6.5781166276938317</v>
      </c>
      <c r="Q14" s="200"/>
    </row>
    <row r="15" spans="3:17" x14ac:dyDescent="0.25">
      <c r="C15" s="252"/>
      <c r="D15" s="220" t="s">
        <v>14</v>
      </c>
      <c r="E15" s="227">
        <v>1.2423118187613551</v>
      </c>
      <c r="F15" s="228">
        <v>1.2536998591119359</v>
      </c>
      <c r="G15" s="228">
        <v>1.280497797032272</v>
      </c>
      <c r="H15" s="228">
        <v>1.303731998655836</v>
      </c>
      <c r="I15" s="228">
        <v>1.3359847517277199</v>
      </c>
      <c r="J15" s="228">
        <v>1.3684455437911429</v>
      </c>
      <c r="K15" s="227">
        <v>1.395190353753303</v>
      </c>
      <c r="L15" s="228">
        <v>1.3869701853358309</v>
      </c>
      <c r="M15" s="228">
        <v>1.3523572722578849</v>
      </c>
      <c r="N15" s="228">
        <v>1.306888866728843</v>
      </c>
      <c r="O15" s="228">
        <v>1.267073509123827</v>
      </c>
      <c r="P15" s="229">
        <v>1.2413543912884371</v>
      </c>
      <c r="Q15" s="202"/>
    </row>
    <row r="16" spans="3:17" x14ac:dyDescent="0.25">
      <c r="C16" s="252"/>
      <c r="D16" s="195" t="s">
        <v>153</v>
      </c>
      <c r="E16" s="210">
        <v>200.12690347301461</v>
      </c>
      <c r="F16" s="211">
        <v>203.30574808669871</v>
      </c>
      <c r="G16" s="211">
        <v>211.08790368918</v>
      </c>
      <c r="H16" s="211">
        <v>213.82929645980931</v>
      </c>
      <c r="I16" s="211">
        <v>213.92924241838159</v>
      </c>
      <c r="J16" s="211">
        <v>213.4334875655064</v>
      </c>
      <c r="K16" s="210">
        <v>212.87726870328771</v>
      </c>
      <c r="L16" s="211">
        <v>213.05903272676261</v>
      </c>
      <c r="M16" s="211">
        <v>213.7033478237108</v>
      </c>
      <c r="N16" s="211">
        <v>213.98383853373721</v>
      </c>
      <c r="O16" s="211">
        <v>207.2809671099559</v>
      </c>
      <c r="P16" s="212">
        <v>199.88322199024941</v>
      </c>
      <c r="Q16" s="202"/>
    </row>
    <row r="17" spans="3:17" ht="15.75" thickBot="1" x14ac:dyDescent="0.3">
      <c r="C17" s="253"/>
      <c r="D17" s="188" t="s">
        <v>73</v>
      </c>
      <c r="E17" s="205">
        <v>2029.918968712419</v>
      </c>
      <c r="F17" s="193">
        <v>2044.5007772417989</v>
      </c>
      <c r="G17" s="193">
        <v>2077.7629871709892</v>
      </c>
      <c r="H17" s="193">
        <v>2110.7292714760601</v>
      </c>
      <c r="I17" s="193">
        <v>2160.9125990265829</v>
      </c>
      <c r="J17" s="193">
        <v>2212.133469272354</v>
      </c>
      <c r="K17" s="205">
        <v>2254.4975999159328</v>
      </c>
      <c r="L17" s="193">
        <v>2241.46531678153</v>
      </c>
      <c r="M17" s="193">
        <v>2186.7201946003779</v>
      </c>
      <c r="N17" s="193">
        <v>2115.4641906197921</v>
      </c>
      <c r="O17" s="193">
        <v>2061.136946290841</v>
      </c>
      <c r="P17" s="194">
        <v>2028.66251697284</v>
      </c>
      <c r="Q17" s="202"/>
    </row>
    <row r="18" spans="3:17" ht="15" customHeight="1" x14ac:dyDescent="0.25">
      <c r="C18" s="251" t="s">
        <v>138</v>
      </c>
      <c r="D18" s="180" t="s">
        <v>145</v>
      </c>
      <c r="E18" s="203">
        <v>47.7</v>
      </c>
      <c r="F18" s="181">
        <v>51.349999999999987</v>
      </c>
      <c r="G18" s="181">
        <v>58.15</v>
      </c>
      <c r="H18" s="181">
        <v>65.5</v>
      </c>
      <c r="I18" s="181">
        <v>73.8</v>
      </c>
      <c r="J18" s="181">
        <v>80.25</v>
      </c>
      <c r="K18" s="203">
        <v>83.45</v>
      </c>
      <c r="L18" s="181">
        <v>83.35</v>
      </c>
      <c r="M18" s="181">
        <v>77.400000000000006</v>
      </c>
      <c r="N18" s="181">
        <v>66.95</v>
      </c>
      <c r="O18" s="181">
        <v>56.25</v>
      </c>
      <c r="P18" s="182">
        <v>48.8</v>
      </c>
      <c r="Q18" s="199"/>
    </row>
    <row r="19" spans="3:17" x14ac:dyDescent="0.25">
      <c r="C19" s="303"/>
      <c r="D19" s="183" t="s">
        <v>146</v>
      </c>
      <c r="E19" s="204">
        <v>56.486424983273693</v>
      </c>
      <c r="F19" s="184">
        <v>58.760696026839533</v>
      </c>
      <c r="G19" s="184">
        <v>61.582942533404008</v>
      </c>
      <c r="H19" s="184">
        <v>64.775371248012476</v>
      </c>
      <c r="I19" s="184">
        <v>67.817118264554111</v>
      </c>
      <c r="J19" s="184">
        <v>70.239640373819583</v>
      </c>
      <c r="K19" s="204">
        <v>71.664075744438605</v>
      </c>
      <c r="L19" s="184">
        <v>71.695389691119942</v>
      </c>
      <c r="M19" s="184">
        <v>68.947203727675387</v>
      </c>
      <c r="N19" s="184">
        <v>64.953284534490265</v>
      </c>
      <c r="O19" s="184">
        <v>60.335146679081099</v>
      </c>
      <c r="P19" s="185">
        <v>56.978324422166537</v>
      </c>
      <c r="Q19" s="198">
        <f t="shared" ref="Q19" si="2">K19/E19 - 1</f>
        <v>0.2686955452687827</v>
      </c>
    </row>
    <row r="20" spans="3:17" x14ac:dyDescent="0.25">
      <c r="C20" s="303"/>
      <c r="D20" s="183" t="s">
        <v>152</v>
      </c>
      <c r="E20" s="204">
        <v>93.505907797453773</v>
      </c>
      <c r="F20" s="184">
        <v>95.842900916747951</v>
      </c>
      <c r="G20" s="184">
        <v>99.3872646570548</v>
      </c>
      <c r="H20" s="184">
        <v>103.2122824958678</v>
      </c>
      <c r="I20" s="184">
        <v>106.78677173346109</v>
      </c>
      <c r="J20" s="184">
        <v>109.51000507492979</v>
      </c>
      <c r="K20" s="204">
        <v>111.0379033625684</v>
      </c>
      <c r="L20" s="184">
        <v>111.0508943538146</v>
      </c>
      <c r="M20" s="184">
        <v>108.0447456214951</v>
      </c>
      <c r="N20" s="184">
        <v>103.436508977548</v>
      </c>
      <c r="O20" s="184">
        <v>97.869082911515989</v>
      </c>
      <c r="P20" s="185">
        <v>94.023737677970132</v>
      </c>
      <c r="Q20" s="200"/>
    </row>
    <row r="21" spans="3:17" x14ac:dyDescent="0.25">
      <c r="C21" s="303"/>
      <c r="D21" s="216" t="s">
        <v>74</v>
      </c>
      <c r="E21" s="224">
        <v>6.6008961612751378</v>
      </c>
      <c r="F21" s="225">
        <v>6.504702795297356</v>
      </c>
      <c r="G21" s="225">
        <v>6.3828316192048593</v>
      </c>
      <c r="H21" s="225">
        <v>6.2441426688053969</v>
      </c>
      <c r="I21" s="225">
        <v>6.1169141949632104</v>
      </c>
      <c r="J21" s="225">
        <v>6.0172128052430054</v>
      </c>
      <c r="K21" s="224">
        <v>5.9585595555541007</v>
      </c>
      <c r="L21" s="225">
        <v>5.9567554508684299</v>
      </c>
      <c r="M21" s="225">
        <v>6.06962700424452</v>
      </c>
      <c r="N21" s="225">
        <v>6.2368613055682367</v>
      </c>
      <c r="O21" s="225">
        <v>6.437152171974577</v>
      </c>
      <c r="P21" s="226">
        <v>6.5802491390031568</v>
      </c>
      <c r="Q21" s="200"/>
    </row>
    <row r="22" spans="3:17" x14ac:dyDescent="0.25">
      <c r="C22" s="303"/>
      <c r="D22" s="220" t="s">
        <v>14</v>
      </c>
      <c r="E22" s="227">
        <v>1.244008196063721</v>
      </c>
      <c r="F22" s="228">
        <v>1.2563517449527819</v>
      </c>
      <c r="G22" s="228">
        <v>1.275394511863748</v>
      </c>
      <c r="H22" s="228">
        <v>1.296997401561125</v>
      </c>
      <c r="I22" s="228">
        <v>1.317252193737749</v>
      </c>
      <c r="J22" s="228">
        <v>1.3326884656323961</v>
      </c>
      <c r="K22" s="227">
        <v>1.341354259402556</v>
      </c>
      <c r="L22" s="228">
        <v>1.3414332088440319</v>
      </c>
      <c r="M22" s="228">
        <v>1.3243958931817961</v>
      </c>
      <c r="N22" s="228">
        <v>1.29826131805831</v>
      </c>
      <c r="O22" s="228">
        <v>1.267173037391486</v>
      </c>
      <c r="P22" s="229">
        <v>1.2467270724234221</v>
      </c>
      <c r="Q22" s="202"/>
    </row>
    <row r="23" spans="3:17" x14ac:dyDescent="0.25">
      <c r="C23" s="303"/>
      <c r="D23" s="195" t="s">
        <v>153</v>
      </c>
      <c r="E23" s="210">
        <v>209.49596681802751</v>
      </c>
      <c r="F23" s="211">
        <v>212.88502694736661</v>
      </c>
      <c r="G23" s="211">
        <v>213.9656333674931</v>
      </c>
      <c r="H23" s="211">
        <v>214.0911635869237</v>
      </c>
      <c r="I23" s="211">
        <v>214.01123954661159</v>
      </c>
      <c r="J23" s="211">
        <v>213.89870095057981</v>
      </c>
      <c r="K23" s="210">
        <v>213.8226881549937</v>
      </c>
      <c r="L23" s="211">
        <v>213.82640017706561</v>
      </c>
      <c r="M23" s="211">
        <v>213.97002651529431</v>
      </c>
      <c r="N23" s="211">
        <v>214.08629702558139</v>
      </c>
      <c r="O23" s="211">
        <v>213.5480987397375</v>
      </c>
      <c r="P23" s="212">
        <v>210.30006791735971</v>
      </c>
      <c r="Q23" s="202"/>
    </row>
    <row r="24" spans="3:17" ht="15.75" thickBot="1" x14ac:dyDescent="0.3">
      <c r="C24" s="304"/>
      <c r="D24" s="188" t="s">
        <v>73</v>
      </c>
      <c r="E24" s="205">
        <v>2022.5319244441721</v>
      </c>
      <c r="F24" s="193">
        <v>2037.815165681196</v>
      </c>
      <c r="G24" s="193">
        <v>2066.2138634911998</v>
      </c>
      <c r="H24" s="193">
        <v>2099.7647027061239</v>
      </c>
      <c r="I24" s="193">
        <v>2131.4592531833532</v>
      </c>
      <c r="J24" s="193">
        <v>2155.6737306999389</v>
      </c>
      <c r="K24" s="205">
        <v>2169.2821146338438</v>
      </c>
      <c r="L24" s="193">
        <v>2169.400901269069</v>
      </c>
      <c r="M24" s="193">
        <v>2142.652649449999</v>
      </c>
      <c r="N24" s="193">
        <v>2101.742410638507</v>
      </c>
      <c r="O24" s="193">
        <v>2053.8962559878992</v>
      </c>
      <c r="P24" s="194">
        <v>2025.8504596629921</v>
      </c>
      <c r="Q24" s="202"/>
    </row>
    <row r="25" spans="3:17" x14ac:dyDescent="0.25">
      <c r="C25" s="302" t="s">
        <v>103</v>
      </c>
      <c r="D25" s="180" t="s">
        <v>145</v>
      </c>
      <c r="E25" s="203">
        <v>46.400000000000013</v>
      </c>
      <c r="F25" s="181">
        <v>51</v>
      </c>
      <c r="G25" s="181">
        <v>57.3</v>
      </c>
      <c r="H25" s="181">
        <v>65.45</v>
      </c>
      <c r="I25" s="181">
        <v>75.25</v>
      </c>
      <c r="J25" s="181">
        <v>82.6</v>
      </c>
      <c r="K25" s="203">
        <v>83.300000000000011</v>
      </c>
      <c r="L25" s="181">
        <v>81.5</v>
      </c>
      <c r="M25" s="181">
        <v>75.95</v>
      </c>
      <c r="N25" s="181">
        <v>65.8</v>
      </c>
      <c r="O25" s="181">
        <v>53.45</v>
      </c>
      <c r="P25" s="182">
        <v>45.599999999999987</v>
      </c>
      <c r="Q25" s="199"/>
    </row>
    <row r="26" spans="3:17" x14ac:dyDescent="0.25">
      <c r="C26" s="252"/>
      <c r="D26" s="183" t="s">
        <v>146</v>
      </c>
      <c r="E26" s="204">
        <v>64.299662056157814</v>
      </c>
      <c r="F26" s="184">
        <v>66.751656515590881</v>
      </c>
      <c r="G26" s="184">
        <v>70.457804470288437</v>
      </c>
      <c r="H26" s="184">
        <v>74.788893082661346</v>
      </c>
      <c r="I26" s="184">
        <v>79.507023784784266</v>
      </c>
      <c r="J26" s="184">
        <v>82.973349876052737</v>
      </c>
      <c r="K26" s="204">
        <v>81.968132554857505</v>
      </c>
      <c r="L26" s="184">
        <v>80.706426682991349</v>
      </c>
      <c r="M26" s="184">
        <v>78.031092202830337</v>
      </c>
      <c r="N26" s="184">
        <v>73.431583388348713</v>
      </c>
      <c r="O26" s="184">
        <v>67.701629863231531</v>
      </c>
      <c r="P26" s="185">
        <v>63.824384145838287</v>
      </c>
      <c r="Q26" s="198">
        <f t="shared" ref="Q26" si="3">K26/E26 - 1</f>
        <v>0.27478325598769815</v>
      </c>
    </row>
    <row r="27" spans="3:17" x14ac:dyDescent="0.25">
      <c r="C27" s="252"/>
      <c r="D27" s="183" t="s">
        <v>152</v>
      </c>
      <c r="E27" s="204">
        <v>93.326217181978691</v>
      </c>
      <c r="F27" s="184">
        <v>96.118650986320645</v>
      </c>
      <c r="G27" s="184">
        <v>100.17077668890209</v>
      </c>
      <c r="H27" s="184">
        <v>104.74413133768159</v>
      </c>
      <c r="I27" s="184">
        <v>109.53980756672129</v>
      </c>
      <c r="J27" s="184">
        <v>112.94398032427461</v>
      </c>
      <c r="K27" s="204">
        <v>112.0361962865225</v>
      </c>
      <c r="L27" s="184">
        <v>110.821011424947</v>
      </c>
      <c r="M27" s="184">
        <v>108.1480488265407</v>
      </c>
      <c r="N27" s="184">
        <v>103.39073486952771</v>
      </c>
      <c r="O27" s="184">
        <v>97.183937260536752</v>
      </c>
      <c r="P27" s="185">
        <v>92.778513067684287</v>
      </c>
      <c r="Q27" s="200"/>
    </row>
    <row r="28" spans="3:17" x14ac:dyDescent="0.25">
      <c r="C28" s="252"/>
      <c r="D28" s="216" t="s">
        <v>74</v>
      </c>
      <c r="E28" s="224">
        <v>6.2333597593769561</v>
      </c>
      <c r="F28" s="225">
        <v>6.1305075511390106</v>
      </c>
      <c r="G28" s="225">
        <v>5.974494524878275</v>
      </c>
      <c r="H28" s="225">
        <v>5.7993542665915658</v>
      </c>
      <c r="I28" s="225">
        <v>5.6166406293386428</v>
      </c>
      <c r="J28" s="225">
        <v>5.4870679419134234</v>
      </c>
      <c r="K28" s="224">
        <v>5.5267325852515006</v>
      </c>
      <c r="L28" s="225">
        <v>5.5745444383609746</v>
      </c>
      <c r="M28" s="225">
        <v>5.6759274684993617</v>
      </c>
      <c r="N28" s="225">
        <v>5.8554309169996266</v>
      </c>
      <c r="O28" s="225">
        <v>6.0903457087023334</v>
      </c>
      <c r="P28" s="226">
        <v>6.2536361985560314</v>
      </c>
      <c r="Q28" s="200"/>
    </row>
    <row r="29" spans="3:17" x14ac:dyDescent="0.25">
      <c r="C29" s="252"/>
      <c r="D29" s="220" t="s">
        <v>14</v>
      </c>
      <c r="E29" s="227">
        <v>1.2879845560994949</v>
      </c>
      <c r="F29" s="228">
        <v>1.303464761576677</v>
      </c>
      <c r="G29" s="228">
        <v>1.32681573476142</v>
      </c>
      <c r="H29" s="228">
        <v>1.3531107983753341</v>
      </c>
      <c r="I29" s="228">
        <v>1.3805948949964559</v>
      </c>
      <c r="J29" s="228">
        <v>1.400001783892113</v>
      </c>
      <c r="K29" s="227">
        <v>1.3949046523544031</v>
      </c>
      <c r="L29" s="228">
        <v>1.387984642730316</v>
      </c>
      <c r="M29" s="228">
        <v>1.3727054652177799</v>
      </c>
      <c r="N29" s="228">
        <v>1.345386362071362</v>
      </c>
      <c r="O29" s="228">
        <v>1.3096123432746909</v>
      </c>
      <c r="P29" s="229">
        <v>1.2849485354082539</v>
      </c>
      <c r="Q29" s="202"/>
    </row>
    <row r="30" spans="3:17" x14ac:dyDescent="0.25">
      <c r="C30" s="252"/>
      <c r="D30" s="195" t="s">
        <v>153</v>
      </c>
      <c r="E30" s="210">
        <v>213.6165088323998</v>
      </c>
      <c r="F30" s="211">
        <v>214.16055218940869</v>
      </c>
      <c r="G30" s="211">
        <v>214.00573011300631</v>
      </c>
      <c r="H30" s="211">
        <v>213.6856569998516</v>
      </c>
      <c r="I30" s="211">
        <v>213.2045558122081</v>
      </c>
      <c r="J30" s="211">
        <v>212.78593208384069</v>
      </c>
      <c r="K30" s="210">
        <v>212.88759033256491</v>
      </c>
      <c r="L30" s="211">
        <v>213.03342075538501</v>
      </c>
      <c r="M30" s="211">
        <v>213.33805176063041</v>
      </c>
      <c r="N30" s="211">
        <v>213.7807867288557</v>
      </c>
      <c r="O30" s="211">
        <v>214.12901689700291</v>
      </c>
      <c r="P30" s="212">
        <v>213.49785587121161</v>
      </c>
      <c r="Q30" s="202"/>
    </row>
    <row r="31" spans="3:17" ht="15.75" thickBot="1" x14ac:dyDescent="0.3">
      <c r="C31" s="253"/>
      <c r="D31" s="188" t="s">
        <v>73</v>
      </c>
      <c r="E31" s="205">
        <v>2086.385710785753</v>
      </c>
      <c r="F31" s="193">
        <v>2109.8690818077098</v>
      </c>
      <c r="G31" s="193">
        <v>2146.4826538137431</v>
      </c>
      <c r="H31" s="193">
        <v>2187.881141979225</v>
      </c>
      <c r="I31" s="193">
        <v>2231.3162609182018</v>
      </c>
      <c r="J31" s="193">
        <v>2262.0716242635058</v>
      </c>
      <c r="K31" s="205">
        <v>2254.00372013878</v>
      </c>
      <c r="L31" s="193">
        <v>2243.0412254651469</v>
      </c>
      <c r="M31" s="193">
        <v>2218.8540597895972</v>
      </c>
      <c r="N31" s="193">
        <v>2175.7190750774298</v>
      </c>
      <c r="O31" s="193">
        <v>2119.4975527683182</v>
      </c>
      <c r="P31" s="194">
        <v>2081.7937648435882</v>
      </c>
      <c r="Q31" s="202"/>
    </row>
    <row r="32" spans="3:17" x14ac:dyDescent="0.25">
      <c r="C32" s="302" t="s">
        <v>105</v>
      </c>
      <c r="D32" s="180" t="s">
        <v>145</v>
      </c>
      <c r="E32" s="203">
        <v>44.6</v>
      </c>
      <c r="F32" s="181">
        <v>49.05</v>
      </c>
      <c r="G32" s="181">
        <v>55.75</v>
      </c>
      <c r="H32" s="181">
        <v>64.25</v>
      </c>
      <c r="I32" s="181">
        <v>74</v>
      </c>
      <c r="J32" s="181">
        <v>80.75</v>
      </c>
      <c r="K32" s="203">
        <v>82.4</v>
      </c>
      <c r="L32" s="181">
        <v>81.050000000000011</v>
      </c>
      <c r="M32" s="181">
        <v>74.349999999999994</v>
      </c>
      <c r="N32" s="181">
        <v>64.95</v>
      </c>
      <c r="O32" s="181">
        <v>52.7</v>
      </c>
      <c r="P32" s="182">
        <v>45.1</v>
      </c>
      <c r="Q32" s="199"/>
    </row>
    <row r="33" spans="3:17" x14ac:dyDescent="0.25">
      <c r="C33" s="252"/>
      <c r="D33" s="183" t="s">
        <v>146</v>
      </c>
      <c r="E33" s="204">
        <v>61.598829169916527</v>
      </c>
      <c r="F33" s="184">
        <v>63.887638117322432</v>
      </c>
      <c r="G33" s="184">
        <v>67.391047390751524</v>
      </c>
      <c r="H33" s="184">
        <v>71.806267405662084</v>
      </c>
      <c r="I33" s="184">
        <v>75.821880218673968</v>
      </c>
      <c r="J33" s="184">
        <v>78.711136741070419</v>
      </c>
      <c r="K33" s="204">
        <v>78.887276184089075</v>
      </c>
      <c r="L33" s="184">
        <v>77.892658685118107</v>
      </c>
      <c r="M33" s="184">
        <v>74.516864737068488</v>
      </c>
      <c r="N33" s="184">
        <v>70.346246485298821</v>
      </c>
      <c r="O33" s="184">
        <v>64.979684204946764</v>
      </c>
      <c r="P33" s="185">
        <v>61.83217950092601</v>
      </c>
      <c r="Q33" s="198">
        <f t="shared" ref="Q33" si="4">K33/E33 - 1</f>
        <v>0.28066194190937366</v>
      </c>
    </row>
    <row r="34" spans="3:17" x14ac:dyDescent="0.25">
      <c r="C34" s="252"/>
      <c r="D34" s="183" t="s">
        <v>152</v>
      </c>
      <c r="E34" s="204">
        <v>92.768617147035243</v>
      </c>
      <c r="F34" s="184">
        <v>95.465128286700761</v>
      </c>
      <c r="G34" s="184">
        <v>99.479976012831486</v>
      </c>
      <c r="H34" s="184">
        <v>104.31553773621179</v>
      </c>
      <c r="I34" s="184">
        <v>108.57395492294469</v>
      </c>
      <c r="J34" s="184">
        <v>111.5404558232912</v>
      </c>
      <c r="K34" s="204">
        <v>111.75192305379259</v>
      </c>
      <c r="L34" s="184">
        <v>110.76484828609</v>
      </c>
      <c r="M34" s="184">
        <v>107.2975505678688</v>
      </c>
      <c r="N34" s="184">
        <v>102.8229362596034</v>
      </c>
      <c r="O34" s="184">
        <v>96.775399809670773</v>
      </c>
      <c r="P34" s="185">
        <v>93.020820507334548</v>
      </c>
      <c r="Q34" s="200"/>
    </row>
    <row r="35" spans="3:17" x14ac:dyDescent="0.25">
      <c r="C35" s="252"/>
      <c r="D35" s="216" t="s">
        <v>74</v>
      </c>
      <c r="E35" s="224">
        <v>6.3555235747780952</v>
      </c>
      <c r="F35" s="225">
        <v>6.2579529650559911</v>
      </c>
      <c r="G35" s="225">
        <v>6.1098528490068631</v>
      </c>
      <c r="H35" s="225">
        <v>5.9267443339108192</v>
      </c>
      <c r="I35" s="225">
        <v>5.7679538498578289</v>
      </c>
      <c r="J35" s="225">
        <v>5.6570608573379682</v>
      </c>
      <c r="K35" s="224">
        <v>5.6515139170991748</v>
      </c>
      <c r="L35" s="225">
        <v>5.6900780579141124</v>
      </c>
      <c r="M35" s="225">
        <v>5.8218389916262403</v>
      </c>
      <c r="N35" s="225">
        <v>5.98908298320569</v>
      </c>
      <c r="O35" s="225">
        <v>6.2134265919779716</v>
      </c>
      <c r="P35" s="226">
        <v>6.345705223536557</v>
      </c>
      <c r="Q35" s="200"/>
    </row>
    <row r="36" spans="3:17" x14ac:dyDescent="0.25">
      <c r="C36" s="252"/>
      <c r="D36" s="220" t="s">
        <v>14</v>
      </c>
      <c r="E36" s="227">
        <v>1.271792638435894</v>
      </c>
      <c r="F36" s="228">
        <v>1.2865485222656139</v>
      </c>
      <c r="G36" s="228">
        <v>1.3090290732599781</v>
      </c>
      <c r="H36" s="228">
        <v>1.336726031364933</v>
      </c>
      <c r="I36" s="228">
        <v>1.3611300332103391</v>
      </c>
      <c r="J36" s="228">
        <v>1.378064114167378</v>
      </c>
      <c r="K36" s="227">
        <v>1.379298381765204</v>
      </c>
      <c r="L36" s="228">
        <v>1.3736853134819369</v>
      </c>
      <c r="M36" s="228">
        <v>1.353896604921655</v>
      </c>
      <c r="N36" s="228">
        <v>1.3282597916592851</v>
      </c>
      <c r="O36" s="228">
        <v>1.29367272538693</v>
      </c>
      <c r="P36" s="229">
        <v>1.273150739603583</v>
      </c>
      <c r="Q36" s="202"/>
    </row>
    <row r="37" spans="3:17" x14ac:dyDescent="0.25">
      <c r="C37" s="252"/>
      <c r="D37" s="195" t="s">
        <v>153</v>
      </c>
      <c r="E37" s="210">
        <v>212.88674392031609</v>
      </c>
      <c r="F37" s="211">
        <v>213.68540752724351</v>
      </c>
      <c r="G37" s="211">
        <v>214.1262848573605</v>
      </c>
      <c r="H37" s="211">
        <v>213.90351946288109</v>
      </c>
      <c r="I37" s="211">
        <v>213.5662060724668</v>
      </c>
      <c r="J37" s="211">
        <v>213.26730146623561</v>
      </c>
      <c r="K37" s="210">
        <v>213.23661537258161</v>
      </c>
      <c r="L37" s="211">
        <v>213.33738882660089</v>
      </c>
      <c r="M37" s="211">
        <v>213.65833876340079</v>
      </c>
      <c r="N37" s="211">
        <v>213.96969825634969</v>
      </c>
      <c r="O37" s="211">
        <v>214.04543024454051</v>
      </c>
      <c r="P37" s="212">
        <v>213.07930354915149</v>
      </c>
      <c r="Q37" s="202"/>
    </row>
    <row r="38" spans="3:17" ht="15.75" thickBot="1" x14ac:dyDescent="0.3">
      <c r="C38" s="253"/>
      <c r="D38" s="188" t="s">
        <v>73</v>
      </c>
      <c r="E38" s="205">
        <v>2061.979783713301</v>
      </c>
      <c r="F38" s="193">
        <v>2084.0327178614461</v>
      </c>
      <c r="G38" s="193">
        <v>2118.5631924533968</v>
      </c>
      <c r="H38" s="193">
        <v>2162.036631050813</v>
      </c>
      <c r="I38" s="193">
        <v>2200.503302638499</v>
      </c>
      <c r="J38" s="193">
        <v>2227.2677223074438</v>
      </c>
      <c r="K38" s="205">
        <v>2229.2285667263491</v>
      </c>
      <c r="L38" s="193">
        <v>2220.355558788217</v>
      </c>
      <c r="M38" s="193">
        <v>2189.111245195616</v>
      </c>
      <c r="N38" s="193">
        <v>2148.7505487411381</v>
      </c>
      <c r="O38" s="193">
        <v>2094.7062144147062</v>
      </c>
      <c r="P38" s="194">
        <v>2063.8662867830672</v>
      </c>
      <c r="Q38" s="202"/>
    </row>
    <row r="39" spans="3:17" x14ac:dyDescent="0.25">
      <c r="C39" s="302" t="s">
        <v>106</v>
      </c>
      <c r="D39" s="180" t="s">
        <v>145</v>
      </c>
      <c r="E39" s="203">
        <v>46.6</v>
      </c>
      <c r="F39" s="181">
        <v>50.75</v>
      </c>
      <c r="G39" s="181">
        <v>57.8</v>
      </c>
      <c r="H39" s="181">
        <v>65.75</v>
      </c>
      <c r="I39" s="181">
        <v>74.400000000000006</v>
      </c>
      <c r="J39" s="181">
        <v>81.8</v>
      </c>
      <c r="K39" s="203">
        <v>85.8</v>
      </c>
      <c r="L39" s="181">
        <v>85.699999999999989</v>
      </c>
      <c r="M39" s="181">
        <v>78.199999999999989</v>
      </c>
      <c r="N39" s="181">
        <v>67.900000000000006</v>
      </c>
      <c r="O39" s="181">
        <v>56.650000000000013</v>
      </c>
      <c r="P39" s="182">
        <v>48.25</v>
      </c>
      <c r="Q39" s="199"/>
    </row>
    <row r="40" spans="3:17" x14ac:dyDescent="0.25">
      <c r="C40" s="252"/>
      <c r="D40" s="183" t="s">
        <v>146</v>
      </c>
      <c r="E40" s="204">
        <v>55.568341974302108</v>
      </c>
      <c r="F40" s="184">
        <v>57.991378412405332</v>
      </c>
      <c r="G40" s="184">
        <v>61.191152866117093</v>
      </c>
      <c r="H40" s="184">
        <v>64.735611670816283</v>
      </c>
      <c r="I40" s="184">
        <v>67.937862003301618</v>
      </c>
      <c r="J40" s="184">
        <v>71.486812097038268</v>
      </c>
      <c r="K40" s="204">
        <v>73.48891288668726</v>
      </c>
      <c r="L40" s="184">
        <v>73.171542711656755</v>
      </c>
      <c r="M40" s="184">
        <v>69.398691519877403</v>
      </c>
      <c r="N40" s="184">
        <v>64.894405613490576</v>
      </c>
      <c r="O40" s="184">
        <v>59.908265321707063</v>
      </c>
      <c r="P40" s="185">
        <v>56.126210383258439</v>
      </c>
      <c r="Q40" s="198">
        <f t="shared" ref="Q40" si="5">K40/E40 - 1</f>
        <v>0.32249605217072386</v>
      </c>
    </row>
    <row r="41" spans="3:17" x14ac:dyDescent="0.25">
      <c r="C41" s="252"/>
      <c r="D41" s="183" t="s">
        <v>152</v>
      </c>
      <c r="E41" s="204">
        <v>91.910347068917716</v>
      </c>
      <c r="F41" s="184">
        <v>94.421943813856259</v>
      </c>
      <c r="G41" s="184">
        <v>98.216583215315637</v>
      </c>
      <c r="H41" s="184">
        <v>102.4784428443751</v>
      </c>
      <c r="I41" s="184">
        <v>106.2384031594826</v>
      </c>
      <c r="J41" s="184">
        <v>110.141413975944</v>
      </c>
      <c r="K41" s="204">
        <v>112.2739072395664</v>
      </c>
      <c r="L41" s="184">
        <v>111.94984636959281</v>
      </c>
      <c r="M41" s="184">
        <v>107.8696681828618</v>
      </c>
      <c r="N41" s="184">
        <v>102.7220631192867</v>
      </c>
      <c r="O41" s="184">
        <v>96.700322214009972</v>
      </c>
      <c r="P41" s="185">
        <v>92.532646225603898</v>
      </c>
      <c r="Q41" s="200"/>
    </row>
    <row r="42" spans="3:17" x14ac:dyDescent="0.25">
      <c r="C42" s="252"/>
      <c r="D42" s="216" t="s">
        <v>74</v>
      </c>
      <c r="E42" s="224">
        <v>6.6375065572013412</v>
      </c>
      <c r="F42" s="225">
        <v>6.5345407274853882</v>
      </c>
      <c r="G42" s="225">
        <v>6.3983406186235632</v>
      </c>
      <c r="H42" s="225">
        <v>6.2449345423046481</v>
      </c>
      <c r="I42" s="225">
        <v>6.1110897502962551</v>
      </c>
      <c r="J42" s="225">
        <v>5.9646745200930926</v>
      </c>
      <c r="K42" s="224">
        <v>5.8838336180720949</v>
      </c>
      <c r="L42" s="225">
        <v>5.8968400655383544</v>
      </c>
      <c r="M42" s="225">
        <v>6.0504365463421639</v>
      </c>
      <c r="N42" s="225">
        <v>6.2393519580446064</v>
      </c>
      <c r="O42" s="225">
        <v>6.4556404475523914</v>
      </c>
      <c r="P42" s="226">
        <v>6.6144698315923316</v>
      </c>
      <c r="Q42" s="200"/>
    </row>
    <row r="43" spans="3:17" x14ac:dyDescent="0.25">
      <c r="C43" s="252"/>
      <c r="D43" s="220" t="s">
        <v>14</v>
      </c>
      <c r="E43" s="227">
        <v>1.2390139285699939</v>
      </c>
      <c r="F43" s="228">
        <v>1.252336786906356</v>
      </c>
      <c r="G43" s="228">
        <v>1.2725894921295871</v>
      </c>
      <c r="H43" s="228">
        <v>1.2965266367322279</v>
      </c>
      <c r="I43" s="228">
        <v>1.317855675767386</v>
      </c>
      <c r="J43" s="228">
        <v>1.3400391538002021</v>
      </c>
      <c r="K43" s="227">
        <v>1.3521297582766769</v>
      </c>
      <c r="L43" s="228">
        <v>1.3502895001024899</v>
      </c>
      <c r="M43" s="228">
        <v>1.3271307267186221</v>
      </c>
      <c r="N43" s="228">
        <v>1.2978643281467861</v>
      </c>
      <c r="O43" s="228">
        <v>1.2642448394161649</v>
      </c>
      <c r="P43" s="229">
        <v>1.242244563180718</v>
      </c>
      <c r="Q43" s="202"/>
    </row>
    <row r="44" spans="3:17" x14ac:dyDescent="0.25">
      <c r="C44" s="252"/>
      <c r="D44" s="195" t="s">
        <v>153</v>
      </c>
      <c r="E44" s="210">
        <v>207.56860223663119</v>
      </c>
      <c r="F44" s="211">
        <v>211.4365352057961</v>
      </c>
      <c r="G44" s="211">
        <v>213.78606788184001</v>
      </c>
      <c r="H44" s="211">
        <v>214.08339835004369</v>
      </c>
      <c r="I44" s="211">
        <v>213.99508773643089</v>
      </c>
      <c r="J44" s="211">
        <v>213.8226655122362</v>
      </c>
      <c r="K44" s="210">
        <v>213.68813939655419</v>
      </c>
      <c r="L44" s="211">
        <v>213.70808773936619</v>
      </c>
      <c r="M44" s="211">
        <v>213.9340553134831</v>
      </c>
      <c r="N44" s="211">
        <v>214.06915006610851</v>
      </c>
      <c r="O44" s="211">
        <v>213.40153344136979</v>
      </c>
      <c r="P44" s="212">
        <v>208.5554661399398</v>
      </c>
      <c r="Q44" s="202"/>
    </row>
    <row r="45" spans="3:17" ht="15.75" thickBot="1" x14ac:dyDescent="0.3">
      <c r="C45" s="253"/>
      <c r="D45" s="188" t="s">
        <v>73</v>
      </c>
      <c r="E45" s="205">
        <v>2016.912911609006</v>
      </c>
      <c r="F45" s="193">
        <v>2033.285439613569</v>
      </c>
      <c r="G45" s="193">
        <v>2062.0653335597572</v>
      </c>
      <c r="H45" s="193">
        <v>2099.0476612326979</v>
      </c>
      <c r="I45" s="193">
        <v>2132.4279977218089</v>
      </c>
      <c r="J45" s="193">
        <v>2167.2386329336618</v>
      </c>
      <c r="K45" s="205">
        <v>2186.2579758371262</v>
      </c>
      <c r="L45" s="193">
        <v>2183.3638091725229</v>
      </c>
      <c r="M45" s="193">
        <v>2146.969777958142</v>
      </c>
      <c r="N45" s="193">
        <v>2101.1517731420831</v>
      </c>
      <c r="O45" s="193">
        <v>2049.513822665343</v>
      </c>
      <c r="P45" s="194">
        <v>2020.8536702584549</v>
      </c>
      <c r="Q45" s="202"/>
    </row>
    <row r="46" spans="3:17" ht="15" customHeight="1" x14ac:dyDescent="0.25">
      <c r="C46" s="251" t="s">
        <v>139</v>
      </c>
      <c r="D46" s="180" t="s">
        <v>145</v>
      </c>
      <c r="E46" s="203">
        <v>34.950000000000003</v>
      </c>
      <c r="F46" s="181">
        <v>37.450000000000003</v>
      </c>
      <c r="G46" s="181">
        <v>45.3</v>
      </c>
      <c r="H46" s="181">
        <v>56.5</v>
      </c>
      <c r="I46" s="181">
        <v>63.55</v>
      </c>
      <c r="J46" s="181">
        <v>71.599999999999994</v>
      </c>
      <c r="K46" s="203">
        <v>74.800000000000011</v>
      </c>
      <c r="L46" s="181">
        <v>74.099999999999994</v>
      </c>
      <c r="M46" s="181">
        <v>67.150000000000006</v>
      </c>
      <c r="N46" s="181">
        <v>56.3</v>
      </c>
      <c r="O46" s="181">
        <v>46.349999999999987</v>
      </c>
      <c r="P46" s="182">
        <v>37.35</v>
      </c>
      <c r="Q46" s="199"/>
    </row>
    <row r="47" spans="3:17" x14ac:dyDescent="0.25">
      <c r="C47" s="303"/>
      <c r="D47" s="183" t="s">
        <v>146</v>
      </c>
      <c r="E47" s="204">
        <v>50.724865519232416</v>
      </c>
      <c r="F47" s="184">
        <v>52.371874522156887</v>
      </c>
      <c r="G47" s="184">
        <v>56.768972734930529</v>
      </c>
      <c r="H47" s="184">
        <v>62.562864442347212</v>
      </c>
      <c r="I47" s="184">
        <v>65.336373888337675</v>
      </c>
      <c r="J47" s="184">
        <v>68.429302072203086</v>
      </c>
      <c r="K47" s="204">
        <v>69.444154781223546</v>
      </c>
      <c r="L47" s="184">
        <v>69.048645703362212</v>
      </c>
      <c r="M47" s="184">
        <v>66.020357245929816</v>
      </c>
      <c r="N47" s="184">
        <v>61.623884320732543</v>
      </c>
      <c r="O47" s="184">
        <v>56.312675056701117</v>
      </c>
      <c r="P47" s="185">
        <v>51.525901860508348</v>
      </c>
      <c r="Q47" s="198">
        <f t="shared" ref="Q47" si="6">K47/E47 - 1</f>
        <v>0.36903575929429877</v>
      </c>
    </row>
    <row r="48" spans="3:17" x14ac:dyDescent="0.25">
      <c r="C48" s="303"/>
      <c r="D48" s="183" t="s">
        <v>152</v>
      </c>
      <c r="E48" s="204">
        <v>85.399559033586812</v>
      </c>
      <c r="F48" s="184">
        <v>87.291074014525122</v>
      </c>
      <c r="G48" s="184">
        <v>92.079313645571133</v>
      </c>
      <c r="H48" s="184">
        <v>98.587235888794254</v>
      </c>
      <c r="I48" s="184">
        <v>101.91127115196851</v>
      </c>
      <c r="J48" s="184">
        <v>105.5011240883958</v>
      </c>
      <c r="K48" s="204">
        <v>106.6719303143045</v>
      </c>
      <c r="L48" s="184">
        <v>106.2325421457934</v>
      </c>
      <c r="M48" s="184">
        <v>102.7793253307437</v>
      </c>
      <c r="N48" s="184">
        <v>97.503106659695931</v>
      </c>
      <c r="O48" s="184">
        <v>91.666545949110727</v>
      </c>
      <c r="P48" s="185">
        <v>86.395515646259994</v>
      </c>
      <c r="Q48" s="200"/>
    </row>
    <row r="49" spans="3:17" x14ac:dyDescent="0.25">
      <c r="C49" s="303"/>
      <c r="D49" s="216" t="s">
        <v>74</v>
      </c>
      <c r="E49" s="224">
        <v>6.8492399623226383</v>
      </c>
      <c r="F49" s="225">
        <v>6.7726909710616434</v>
      </c>
      <c r="G49" s="225">
        <v>6.5790296909032246</v>
      </c>
      <c r="H49" s="225">
        <v>6.3325615015786809</v>
      </c>
      <c r="I49" s="225">
        <v>6.2141678632373738</v>
      </c>
      <c r="J49" s="225">
        <v>6.0851575217136906</v>
      </c>
      <c r="K49" s="224">
        <v>6.0440948304032753</v>
      </c>
      <c r="L49" s="225">
        <v>6.0604160356062966</v>
      </c>
      <c r="M49" s="225">
        <v>6.1867507113221736</v>
      </c>
      <c r="N49" s="225">
        <v>6.374284112307036</v>
      </c>
      <c r="O49" s="225">
        <v>6.600562808493061</v>
      </c>
      <c r="P49" s="226">
        <v>6.8134992701062522</v>
      </c>
      <c r="Q49" s="200"/>
    </row>
    <row r="50" spans="3:17" x14ac:dyDescent="0.25">
      <c r="C50" s="303"/>
      <c r="D50" s="220" t="s">
        <v>14</v>
      </c>
      <c r="E50" s="227">
        <v>1.209375085667713</v>
      </c>
      <c r="F50" s="228">
        <v>1.219892700781718</v>
      </c>
      <c r="G50" s="228">
        <v>1.245805891391224</v>
      </c>
      <c r="H50" s="228">
        <v>1.280638158339336</v>
      </c>
      <c r="I50" s="228">
        <v>1.299386338471477</v>
      </c>
      <c r="J50" s="228">
        <v>1.319805973780938</v>
      </c>
      <c r="K50" s="227">
        <v>1.326451037048042</v>
      </c>
      <c r="L50" s="228">
        <v>1.3239492681724061</v>
      </c>
      <c r="M50" s="228">
        <v>1.3042860504366349</v>
      </c>
      <c r="N50" s="228">
        <v>1.2746694798080671</v>
      </c>
      <c r="O50" s="228">
        <v>1.2434302840577529</v>
      </c>
      <c r="P50" s="229">
        <v>1.214727738131876</v>
      </c>
      <c r="Q50" s="202"/>
    </row>
    <row r="51" spans="3:17" x14ac:dyDescent="0.25">
      <c r="C51" s="303"/>
      <c r="D51" s="195" t="s">
        <v>153</v>
      </c>
      <c r="E51" s="210">
        <v>198.4214530760124</v>
      </c>
      <c r="F51" s="211">
        <v>201.26233158852691</v>
      </c>
      <c r="G51" s="211">
        <v>208.5979045221066</v>
      </c>
      <c r="H51" s="211">
        <v>213.95278128359851</v>
      </c>
      <c r="I51" s="211">
        <v>214.1018997260376</v>
      </c>
      <c r="J51" s="211">
        <v>214.0027174373765</v>
      </c>
      <c r="K51" s="210">
        <v>213.94667962156089</v>
      </c>
      <c r="L51" s="211">
        <v>213.96561566770569</v>
      </c>
      <c r="M51" s="211">
        <v>214.07269545621139</v>
      </c>
      <c r="N51" s="211">
        <v>213.72153563696909</v>
      </c>
      <c r="O51" s="211">
        <v>208.0285144195033</v>
      </c>
      <c r="P51" s="212">
        <v>199.9742940198602</v>
      </c>
      <c r="Q51" s="202"/>
    </row>
    <row r="52" spans="3:17" ht="15.75" thickBot="1" x14ac:dyDescent="0.3">
      <c r="C52" s="304"/>
      <c r="D52" s="188" t="s">
        <v>73</v>
      </c>
      <c r="E52" s="205">
        <v>1980.061693974159</v>
      </c>
      <c r="F52" s="193">
        <v>1993.710886323147</v>
      </c>
      <c r="G52" s="193">
        <v>2026.3760731895641</v>
      </c>
      <c r="H52" s="193">
        <v>2074.4330314729309</v>
      </c>
      <c r="I52" s="193">
        <v>2103.4997546930658</v>
      </c>
      <c r="J52" s="193">
        <v>2135.4742489828191</v>
      </c>
      <c r="K52" s="205">
        <v>2145.907322642367</v>
      </c>
      <c r="L52" s="193">
        <v>2141.9820368290561</v>
      </c>
      <c r="M52" s="193">
        <v>2111.1788271964679</v>
      </c>
      <c r="N52" s="193">
        <v>2065.4032034692818</v>
      </c>
      <c r="O52" s="193">
        <v>2023.3067113464331</v>
      </c>
      <c r="P52" s="194">
        <v>1986.9210679596431</v>
      </c>
      <c r="Q52" s="202"/>
    </row>
    <row r="53" spans="3:17" x14ac:dyDescent="0.25">
      <c r="C53" s="302" t="s">
        <v>111</v>
      </c>
      <c r="D53" s="180" t="s">
        <v>145</v>
      </c>
      <c r="E53" s="203">
        <v>37.5</v>
      </c>
      <c r="F53" s="181">
        <v>41.2</v>
      </c>
      <c r="G53" s="181">
        <v>48</v>
      </c>
      <c r="H53" s="181">
        <v>56.2</v>
      </c>
      <c r="I53" s="181">
        <v>65.849999999999994</v>
      </c>
      <c r="J53" s="181">
        <v>74.400000000000006</v>
      </c>
      <c r="K53" s="203">
        <v>78.150000000000006</v>
      </c>
      <c r="L53" s="181">
        <v>76.55</v>
      </c>
      <c r="M53" s="181">
        <v>69.349999999999994</v>
      </c>
      <c r="N53" s="181">
        <v>58.3</v>
      </c>
      <c r="O53" s="181">
        <v>46.1</v>
      </c>
      <c r="P53" s="182">
        <v>37.950000000000003</v>
      </c>
      <c r="Q53" s="199"/>
    </row>
    <row r="54" spans="3:17" x14ac:dyDescent="0.25">
      <c r="C54" s="252"/>
      <c r="D54" s="183" t="s">
        <v>146</v>
      </c>
      <c r="E54" s="204">
        <v>59.379363770307798</v>
      </c>
      <c r="F54" s="184">
        <v>62.077016971064907</v>
      </c>
      <c r="G54" s="184">
        <v>65.686005231383731</v>
      </c>
      <c r="H54" s="184">
        <v>69.58322569655526</v>
      </c>
      <c r="I54" s="184">
        <v>73.692493143839485</v>
      </c>
      <c r="J54" s="184">
        <v>77.698089428574718</v>
      </c>
      <c r="K54" s="204">
        <v>79.173514401463933</v>
      </c>
      <c r="L54" s="184">
        <v>77.628968095354963</v>
      </c>
      <c r="M54" s="184">
        <v>74.265027450815111</v>
      </c>
      <c r="N54" s="184">
        <v>69.170682081884863</v>
      </c>
      <c r="O54" s="184">
        <v>63.678998470479137</v>
      </c>
      <c r="P54" s="185">
        <v>59.351749848004033</v>
      </c>
      <c r="Q54" s="198">
        <f t="shared" ref="Q54" si="7">K54/E54 - 1</f>
        <v>0.33335066889103393</v>
      </c>
    </row>
    <row r="55" spans="3:17" x14ac:dyDescent="0.25">
      <c r="C55" s="252"/>
      <c r="D55" s="183" t="s">
        <v>152</v>
      </c>
      <c r="E55" s="204">
        <v>89.164495890982735</v>
      </c>
      <c r="F55" s="184">
        <v>91.750762359800646</v>
      </c>
      <c r="G55" s="184">
        <v>95.860118835447324</v>
      </c>
      <c r="H55" s="184">
        <v>100.2299031584154</v>
      </c>
      <c r="I55" s="184">
        <v>104.66102685915391</v>
      </c>
      <c r="J55" s="184">
        <v>108.7973064149638</v>
      </c>
      <c r="K55" s="204">
        <v>110.29515098160761</v>
      </c>
      <c r="L55" s="184">
        <v>108.7793573474486</v>
      </c>
      <c r="M55" s="184">
        <v>105.30672278928751</v>
      </c>
      <c r="N55" s="184">
        <v>99.835222075253483</v>
      </c>
      <c r="O55" s="184">
        <v>93.580381978743532</v>
      </c>
      <c r="P55" s="185">
        <v>89.155970991144812</v>
      </c>
      <c r="Q55" s="200"/>
    </row>
    <row r="56" spans="3:17" x14ac:dyDescent="0.25">
      <c r="C56" s="252"/>
      <c r="D56" s="216" t="s">
        <v>74</v>
      </c>
      <c r="E56" s="224">
        <v>6.4378825931856731</v>
      </c>
      <c r="F56" s="225">
        <v>6.3271547854912953</v>
      </c>
      <c r="G56" s="225">
        <v>6.1752741534487887</v>
      </c>
      <c r="H56" s="225">
        <v>6.0127403103264569</v>
      </c>
      <c r="I56" s="225">
        <v>5.8466201469621186</v>
      </c>
      <c r="J56" s="225">
        <v>5.6897856771153652</v>
      </c>
      <c r="K56" s="224">
        <v>5.6337883421056301</v>
      </c>
      <c r="L56" s="225">
        <v>5.6942097971547021</v>
      </c>
      <c r="M56" s="225">
        <v>5.8253562674103403</v>
      </c>
      <c r="N56" s="225">
        <v>6.0317191821627381</v>
      </c>
      <c r="O56" s="225">
        <v>6.2615468499888403</v>
      </c>
      <c r="P56" s="226">
        <v>6.4398039290946238</v>
      </c>
      <c r="Q56" s="200"/>
    </row>
    <row r="57" spans="3:17" x14ac:dyDescent="0.25">
      <c r="C57" s="252"/>
      <c r="D57" s="220" t="s">
        <v>14</v>
      </c>
      <c r="E57" s="227">
        <v>1.260778277381154</v>
      </c>
      <c r="F57" s="228">
        <v>1.274454292905242</v>
      </c>
      <c r="G57" s="228">
        <v>1.296972565244481</v>
      </c>
      <c r="H57" s="228">
        <v>1.3218064607743769</v>
      </c>
      <c r="I57" s="228">
        <v>1.3473073011219041</v>
      </c>
      <c r="J57" s="228">
        <v>1.3710071657437819</v>
      </c>
      <c r="K57" s="227">
        <v>1.3795786338532059</v>
      </c>
      <c r="L57" s="228">
        <v>1.3709511177198279</v>
      </c>
      <c r="M57" s="228">
        <v>1.3510556737610779</v>
      </c>
      <c r="N57" s="228">
        <v>1.3195992202319691</v>
      </c>
      <c r="O57" s="228">
        <v>1.28436280501692</v>
      </c>
      <c r="P57" s="229">
        <v>1.260691477574621</v>
      </c>
      <c r="Q57" s="202"/>
    </row>
    <row r="58" spans="3:17" x14ac:dyDescent="0.25">
      <c r="C58" s="252"/>
      <c r="D58" s="195" t="s">
        <v>153</v>
      </c>
      <c r="E58" s="210">
        <v>208.40347304884489</v>
      </c>
      <c r="F58" s="211">
        <v>212.44197750030591</v>
      </c>
      <c r="G58" s="211">
        <v>213.90255616013329</v>
      </c>
      <c r="H58" s="211">
        <v>214.05313222851001</v>
      </c>
      <c r="I58" s="211">
        <v>213.76667109588169</v>
      </c>
      <c r="J58" s="211">
        <v>213.38998014292079</v>
      </c>
      <c r="K58" s="210">
        <v>213.2261871748926</v>
      </c>
      <c r="L58" s="211">
        <v>213.37980608728611</v>
      </c>
      <c r="M58" s="211">
        <v>213.70406129026679</v>
      </c>
      <c r="N58" s="211">
        <v>214.05693368147209</v>
      </c>
      <c r="O58" s="211">
        <v>213.47985273709509</v>
      </c>
      <c r="P58" s="212">
        <v>208.42039340577409</v>
      </c>
      <c r="Q58" s="202"/>
    </row>
    <row r="59" spans="3:17" ht="15.75" thickBot="1" x14ac:dyDescent="0.3">
      <c r="C59" s="253"/>
      <c r="D59" s="188" t="s">
        <v>73</v>
      </c>
      <c r="E59" s="206">
        <v>2050.0234129885489</v>
      </c>
      <c r="F59" s="196">
        <v>2066.6848060778279</v>
      </c>
      <c r="G59" s="196">
        <v>2100.0475902456942</v>
      </c>
      <c r="H59" s="196">
        <v>2138.6011464890848</v>
      </c>
      <c r="I59" s="196">
        <v>2178.7219323619479</v>
      </c>
      <c r="J59" s="196">
        <v>2216.1339926627461</v>
      </c>
      <c r="K59" s="206">
        <v>2229.695180160913</v>
      </c>
      <c r="L59" s="196">
        <v>2216.0582570027991</v>
      </c>
      <c r="M59" s="196">
        <v>2184.6428958431939</v>
      </c>
      <c r="N59" s="196">
        <v>2135.1531233518308</v>
      </c>
      <c r="O59" s="196">
        <v>2080.8910734369861</v>
      </c>
      <c r="P59" s="197">
        <v>2049.8689841733408</v>
      </c>
      <c r="Q59" s="202"/>
    </row>
    <row r="60" spans="3:17" x14ac:dyDescent="0.25">
      <c r="C60" s="302" t="s">
        <v>113</v>
      </c>
      <c r="D60" s="180" t="s">
        <v>145</v>
      </c>
      <c r="E60" s="203">
        <v>31.05</v>
      </c>
      <c r="F60" s="181">
        <v>33.700000000000003</v>
      </c>
      <c r="G60" s="181">
        <v>40.950000000000003</v>
      </c>
      <c r="H60" s="181">
        <v>47.45</v>
      </c>
      <c r="I60" s="181">
        <v>57.65</v>
      </c>
      <c r="J60" s="181">
        <v>67.050000000000011</v>
      </c>
      <c r="K60" s="203">
        <v>74.2</v>
      </c>
      <c r="L60" s="181">
        <v>71.95</v>
      </c>
      <c r="M60" s="181">
        <v>63.45</v>
      </c>
      <c r="N60" s="181">
        <v>50.85</v>
      </c>
      <c r="O60" s="181">
        <v>38.9</v>
      </c>
      <c r="P60" s="182">
        <v>31.3</v>
      </c>
      <c r="Q60" s="199"/>
    </row>
    <row r="61" spans="3:17" x14ac:dyDescent="0.25">
      <c r="C61" s="252"/>
      <c r="D61" s="183" t="s">
        <v>146</v>
      </c>
      <c r="E61" s="204">
        <v>60.048267432597619</v>
      </c>
      <c r="F61" s="184">
        <v>61.91904916980279</v>
      </c>
      <c r="G61" s="184">
        <v>66.357383976580152</v>
      </c>
      <c r="H61" s="184">
        <v>69.514272979962584</v>
      </c>
      <c r="I61" s="184">
        <v>74.545433360775519</v>
      </c>
      <c r="J61" s="184">
        <v>79.674570599463479</v>
      </c>
      <c r="K61" s="204">
        <v>82.933403639766183</v>
      </c>
      <c r="L61" s="184">
        <v>81.091193349257935</v>
      </c>
      <c r="M61" s="184">
        <v>76.92881666052601</v>
      </c>
      <c r="N61" s="184">
        <v>70.271911398475311</v>
      </c>
      <c r="O61" s="184">
        <v>64.169651229458267</v>
      </c>
      <c r="P61" s="185">
        <v>59.907487068593838</v>
      </c>
      <c r="Q61" s="198">
        <f t="shared" ref="Q61" si="8">K61/E61 - 1</f>
        <v>0.38111234820982043</v>
      </c>
    </row>
    <row r="62" spans="3:17" x14ac:dyDescent="0.25">
      <c r="C62" s="252"/>
      <c r="D62" s="183" t="s">
        <v>152</v>
      </c>
      <c r="E62" s="204">
        <v>85.632057791601781</v>
      </c>
      <c r="F62" s="184">
        <v>87.418647071953785</v>
      </c>
      <c r="G62" s="184">
        <v>91.820721925170687</v>
      </c>
      <c r="H62" s="184">
        <v>95.320532143922364</v>
      </c>
      <c r="I62" s="184">
        <v>100.6385703723554</v>
      </c>
      <c r="J62" s="184">
        <v>105.78902517825919</v>
      </c>
      <c r="K62" s="204">
        <v>108.96786747584039</v>
      </c>
      <c r="L62" s="184">
        <v>107.2086062118475</v>
      </c>
      <c r="M62" s="184">
        <v>103.07122689747111</v>
      </c>
      <c r="N62" s="184">
        <v>96.164487287704659</v>
      </c>
      <c r="O62" s="184">
        <v>89.516021880933792</v>
      </c>
      <c r="P62" s="185">
        <v>85.507757423260202</v>
      </c>
      <c r="Q62" s="200"/>
    </row>
    <row r="63" spans="3:17" x14ac:dyDescent="0.25">
      <c r="C63" s="252"/>
      <c r="D63" s="216" t="s">
        <v>74</v>
      </c>
      <c r="E63" s="224">
        <v>6.3890851737755874</v>
      </c>
      <c r="F63" s="225">
        <v>6.3120165335872009</v>
      </c>
      <c r="G63" s="225">
        <v>6.1313942368652237</v>
      </c>
      <c r="H63" s="225">
        <v>6.0015896804316391</v>
      </c>
      <c r="I63" s="225">
        <v>5.7970085149401562</v>
      </c>
      <c r="J63" s="225">
        <v>5.5967733643661806</v>
      </c>
      <c r="K63" s="224">
        <v>5.4748597758771744</v>
      </c>
      <c r="L63" s="225">
        <v>5.5444664777323327</v>
      </c>
      <c r="M63" s="225">
        <v>5.7032858012735446</v>
      </c>
      <c r="N63" s="225">
        <v>5.9709557272409457</v>
      </c>
      <c r="O63" s="225">
        <v>6.2234571653726034</v>
      </c>
      <c r="P63" s="226">
        <v>6.395460332943717</v>
      </c>
      <c r="Q63" s="200"/>
    </row>
    <row r="64" spans="3:17" x14ac:dyDescent="0.25">
      <c r="C64" s="252"/>
      <c r="D64" s="220" t="s">
        <v>14</v>
      </c>
      <c r="E64" s="227">
        <v>1.265229919927767</v>
      </c>
      <c r="F64" s="228">
        <v>1.2748389645811671</v>
      </c>
      <c r="G64" s="228">
        <v>1.298662567803069</v>
      </c>
      <c r="H64" s="228">
        <v>1.31834018038929</v>
      </c>
      <c r="I64" s="228">
        <v>1.3491737328471789</v>
      </c>
      <c r="J64" s="228">
        <v>1.3788683447337431</v>
      </c>
      <c r="K64" s="227">
        <v>1.3971362906982561</v>
      </c>
      <c r="L64" s="228">
        <v>1.387086096169633</v>
      </c>
      <c r="M64" s="228">
        <v>1.3632421411656901</v>
      </c>
      <c r="N64" s="228">
        <v>1.323249914368765</v>
      </c>
      <c r="O64" s="228">
        <v>1.285882404653609</v>
      </c>
      <c r="P64" s="229">
        <v>1.264526987510675</v>
      </c>
      <c r="Q64" s="202"/>
    </row>
    <row r="65" spans="3:17" x14ac:dyDescent="0.25">
      <c r="C65" s="252"/>
      <c r="D65" s="195" t="s">
        <v>153</v>
      </c>
      <c r="E65" s="210">
        <v>206.37246466139689</v>
      </c>
      <c r="F65" s="211">
        <v>209.19763558313699</v>
      </c>
      <c r="G65" s="211">
        <v>213.6424255391486</v>
      </c>
      <c r="H65" s="211">
        <v>214.1071069795683</v>
      </c>
      <c r="I65" s="211">
        <v>213.74401908104741</v>
      </c>
      <c r="J65" s="211">
        <v>213.2218849752451</v>
      </c>
      <c r="K65" s="210">
        <v>212.81891668742031</v>
      </c>
      <c r="L65" s="211">
        <v>213.04164943808189</v>
      </c>
      <c r="M65" s="211">
        <v>213.51468747132569</v>
      </c>
      <c r="N65" s="211">
        <v>214.05679530410279</v>
      </c>
      <c r="O65" s="211">
        <v>212.58469903562141</v>
      </c>
      <c r="P65" s="212">
        <v>206.19373307824131</v>
      </c>
      <c r="Q65" s="202"/>
    </row>
    <row r="66" spans="3:17" ht="15.75" thickBot="1" x14ac:dyDescent="0.3">
      <c r="C66" s="253"/>
      <c r="D66" s="188" t="s">
        <v>73</v>
      </c>
      <c r="E66" s="205">
        <v>2059.2547465342141</v>
      </c>
      <c r="F66" s="193">
        <v>2071.1149144185601</v>
      </c>
      <c r="G66" s="193">
        <v>2103.0524876462291</v>
      </c>
      <c r="H66" s="193">
        <v>2133.1779976201092</v>
      </c>
      <c r="I66" s="193">
        <v>2181.7087818703521</v>
      </c>
      <c r="J66" s="193">
        <v>2228.6412029058961</v>
      </c>
      <c r="K66" s="205">
        <v>2257.6025887979081</v>
      </c>
      <c r="L66" s="193">
        <v>2241.668695175611</v>
      </c>
      <c r="M66" s="193">
        <v>2203.9241139804758</v>
      </c>
      <c r="N66" s="193">
        <v>2140.897297938141</v>
      </c>
      <c r="O66" s="193">
        <v>2084.3938308683628</v>
      </c>
      <c r="P66" s="194">
        <v>2058.351292060408</v>
      </c>
      <c r="Q66" s="202"/>
    </row>
    <row r="67" spans="3:17" ht="15" customHeight="1" x14ac:dyDescent="0.25">
      <c r="C67" s="251" t="s">
        <v>140</v>
      </c>
      <c r="D67" s="180" t="s">
        <v>145</v>
      </c>
      <c r="E67" s="203">
        <v>38.700000000000003</v>
      </c>
      <c r="F67" s="181">
        <v>43.45</v>
      </c>
      <c r="G67" s="181">
        <v>51.3</v>
      </c>
      <c r="H67" s="181">
        <v>59.95</v>
      </c>
      <c r="I67" s="181">
        <v>69.099999999999994</v>
      </c>
      <c r="J67" s="181">
        <v>77.150000000000006</v>
      </c>
      <c r="K67" s="203">
        <v>82.15</v>
      </c>
      <c r="L67" s="181">
        <v>81.349999999999994</v>
      </c>
      <c r="M67" s="181">
        <v>72.849999999999994</v>
      </c>
      <c r="N67" s="181">
        <v>61.8</v>
      </c>
      <c r="O67" s="181">
        <v>49.9</v>
      </c>
      <c r="P67" s="182">
        <v>40.65</v>
      </c>
      <c r="Q67" s="199"/>
    </row>
    <row r="68" spans="3:17" x14ac:dyDescent="0.25">
      <c r="C68" s="303"/>
      <c r="D68" s="183" t="s">
        <v>146</v>
      </c>
      <c r="E68" s="204">
        <v>54.005917396152242</v>
      </c>
      <c r="F68" s="184">
        <v>56.745214263259342</v>
      </c>
      <c r="G68" s="184">
        <v>60.702250811733101</v>
      </c>
      <c r="H68" s="184">
        <v>64.556256128402978</v>
      </c>
      <c r="I68" s="184">
        <v>67.962384983999499</v>
      </c>
      <c r="J68" s="184">
        <v>71.652472262481353</v>
      </c>
      <c r="K68" s="204">
        <v>74.424824139666683</v>
      </c>
      <c r="L68" s="184">
        <v>73.727798738060969</v>
      </c>
      <c r="M68" s="184">
        <v>69.282708887140231</v>
      </c>
      <c r="N68" s="184">
        <v>64.450910491775645</v>
      </c>
      <c r="O68" s="184">
        <v>59.156477139640508</v>
      </c>
      <c r="P68" s="185">
        <v>54.554670151192212</v>
      </c>
      <c r="Q68" s="198">
        <f t="shared" ref="Q68" si="9">K68/E68 - 1</f>
        <v>0.37808647140895024</v>
      </c>
    </row>
    <row r="69" spans="3:17" x14ac:dyDescent="0.25">
      <c r="C69" s="303"/>
      <c r="D69" s="183" t="s">
        <v>152</v>
      </c>
      <c r="E69" s="204">
        <v>88.430268849902319</v>
      </c>
      <c r="F69" s="184">
        <v>91.370171839835947</v>
      </c>
      <c r="G69" s="184">
        <v>95.581151401900101</v>
      </c>
      <c r="H69" s="184">
        <v>100.23365198818939</v>
      </c>
      <c r="I69" s="184">
        <v>104.22131328152589</v>
      </c>
      <c r="J69" s="184">
        <v>108.2855075372339</v>
      </c>
      <c r="K69" s="204">
        <v>111.1923016710581</v>
      </c>
      <c r="L69" s="184">
        <v>110.4710705614005</v>
      </c>
      <c r="M69" s="184">
        <v>105.70228279228481</v>
      </c>
      <c r="N69" s="184">
        <v>100.1760354894578</v>
      </c>
      <c r="O69" s="184">
        <v>93.895609352498468</v>
      </c>
      <c r="P69" s="185">
        <v>89.08028365798684</v>
      </c>
      <c r="Q69" s="200"/>
    </row>
    <row r="70" spans="3:17" x14ac:dyDescent="0.25">
      <c r="C70" s="303"/>
      <c r="D70" s="216" t="s">
        <v>74</v>
      </c>
      <c r="E70" s="224">
        <v>6.6950938273447518</v>
      </c>
      <c r="F70" s="225">
        <v>6.5757940902735124</v>
      </c>
      <c r="G70" s="225">
        <v>6.4102866809650969</v>
      </c>
      <c r="H70" s="225">
        <v>6.2452522133824298</v>
      </c>
      <c r="I70" s="225">
        <v>6.1025328234071576</v>
      </c>
      <c r="J70" s="225">
        <v>5.9507340860958706</v>
      </c>
      <c r="K70" s="224">
        <v>5.8385671638942744</v>
      </c>
      <c r="L70" s="225">
        <v>5.8665934587882402</v>
      </c>
      <c r="M70" s="225">
        <v>6.0478551480615872</v>
      </c>
      <c r="N70" s="225">
        <v>6.2512689365091871</v>
      </c>
      <c r="O70" s="225">
        <v>6.4774972395380894</v>
      </c>
      <c r="P70" s="226">
        <v>6.6721968213145866</v>
      </c>
      <c r="Q70" s="200"/>
    </row>
    <row r="71" spans="3:17" x14ac:dyDescent="0.25">
      <c r="C71" s="303"/>
      <c r="D71" s="220" t="s">
        <v>14</v>
      </c>
      <c r="E71" s="227">
        <v>1.2298996255208501</v>
      </c>
      <c r="F71" s="228">
        <v>1.2457274834265919</v>
      </c>
      <c r="G71" s="228">
        <v>1.268014997047564</v>
      </c>
      <c r="H71" s="228">
        <v>1.2936538254556409</v>
      </c>
      <c r="I71" s="228">
        <v>1.3163607873588721</v>
      </c>
      <c r="J71" s="228">
        <v>1.339525137453266</v>
      </c>
      <c r="K71" s="227">
        <v>1.356054037957273</v>
      </c>
      <c r="L71" s="228">
        <v>1.35195917195182</v>
      </c>
      <c r="M71" s="228">
        <v>1.324804313182109</v>
      </c>
      <c r="N71" s="228">
        <v>1.2932842329399741</v>
      </c>
      <c r="O71" s="228">
        <v>1.258874503346741</v>
      </c>
      <c r="P71" s="229">
        <v>1.2332940723159911</v>
      </c>
      <c r="Q71" s="202"/>
    </row>
    <row r="72" spans="3:17" x14ac:dyDescent="0.25">
      <c r="C72" s="303"/>
      <c r="D72" s="195" t="s">
        <v>153</v>
      </c>
      <c r="E72" s="210">
        <v>203.4759285926512</v>
      </c>
      <c r="F72" s="211">
        <v>207.99676538048419</v>
      </c>
      <c r="G72" s="211">
        <v>213.26014832567839</v>
      </c>
      <c r="H72" s="211">
        <v>214.11682284927801</v>
      </c>
      <c r="I72" s="211">
        <v>214.02378516129599</v>
      </c>
      <c r="J72" s="211">
        <v>213.83255339091511</v>
      </c>
      <c r="K72" s="210">
        <v>213.6396439228856</v>
      </c>
      <c r="L72" s="211">
        <v>213.69190945554669</v>
      </c>
      <c r="M72" s="211">
        <v>213.96533591103841</v>
      </c>
      <c r="N72" s="211">
        <v>214.1021287911116</v>
      </c>
      <c r="O72" s="211">
        <v>212.00737181464859</v>
      </c>
      <c r="P72" s="212">
        <v>204.5198149314964</v>
      </c>
      <c r="Q72" s="202"/>
    </row>
    <row r="73" spans="3:17" ht="15.75" thickBot="1" x14ac:dyDescent="0.3">
      <c r="C73" s="304"/>
      <c r="D73" s="188" t="s">
        <v>73</v>
      </c>
      <c r="E73" s="205">
        <v>2007.087865288272</v>
      </c>
      <c r="F73" s="193">
        <v>2026.9346834511159</v>
      </c>
      <c r="G73" s="193">
        <v>2055.5906887595029</v>
      </c>
      <c r="H73" s="193">
        <v>2094.5465398910492</v>
      </c>
      <c r="I73" s="193">
        <v>2130.0826201222731</v>
      </c>
      <c r="J73" s="193">
        <v>2166.4460868283531</v>
      </c>
      <c r="K73" s="205">
        <v>2192.457730390182</v>
      </c>
      <c r="L73" s="193">
        <v>2186.008539789696</v>
      </c>
      <c r="M73" s="193">
        <v>2143.324318364836</v>
      </c>
      <c r="N73" s="193">
        <v>2093.9876581383828</v>
      </c>
      <c r="O73" s="193">
        <v>2042.8329614221959</v>
      </c>
      <c r="P73" s="194">
        <v>2011.296749134721</v>
      </c>
      <c r="Q73" s="202"/>
    </row>
    <row r="74" spans="3:17" ht="15" customHeight="1" x14ac:dyDescent="0.25">
      <c r="C74" s="251" t="s">
        <v>141</v>
      </c>
      <c r="D74" s="180" t="s">
        <v>145</v>
      </c>
      <c r="E74" s="203">
        <v>29.2</v>
      </c>
      <c r="F74" s="181">
        <v>31.2</v>
      </c>
      <c r="G74" s="181">
        <v>39.75</v>
      </c>
      <c r="H74" s="181">
        <v>51.65</v>
      </c>
      <c r="I74" s="181">
        <v>60.4</v>
      </c>
      <c r="J74" s="181">
        <v>69.25</v>
      </c>
      <c r="K74" s="203">
        <v>72.7</v>
      </c>
      <c r="L74" s="181">
        <v>71.849999999999994</v>
      </c>
      <c r="M74" s="181">
        <v>64.349999999999994</v>
      </c>
      <c r="N74" s="181">
        <v>52.9</v>
      </c>
      <c r="O74" s="181">
        <v>43</v>
      </c>
      <c r="P74" s="182">
        <v>32.85</v>
      </c>
      <c r="Q74" s="199"/>
    </row>
    <row r="75" spans="3:17" x14ac:dyDescent="0.25">
      <c r="C75" s="303"/>
      <c r="D75" s="183" t="s">
        <v>146</v>
      </c>
      <c r="E75" s="204">
        <v>48.23857349678115</v>
      </c>
      <c r="F75" s="184">
        <v>49.626827043329051</v>
      </c>
      <c r="G75" s="184">
        <v>53.989227888876407</v>
      </c>
      <c r="H75" s="184">
        <v>60.35402341419784</v>
      </c>
      <c r="I75" s="184">
        <v>63.955269654496938</v>
      </c>
      <c r="J75" s="184">
        <v>67.463150738434237</v>
      </c>
      <c r="K75" s="204">
        <v>68.626345264170766</v>
      </c>
      <c r="L75" s="184">
        <v>68.042802012930409</v>
      </c>
      <c r="M75" s="184">
        <v>64.601090375396424</v>
      </c>
      <c r="N75" s="184">
        <v>59.689772289627747</v>
      </c>
      <c r="O75" s="184">
        <v>53.845955400447359</v>
      </c>
      <c r="P75" s="185">
        <v>49.272310126565287</v>
      </c>
      <c r="Q75" s="198">
        <f t="shared" ref="Q75" si="10">K75/E75 - 1</f>
        <v>0.42264458273729932</v>
      </c>
    </row>
    <row r="76" spans="3:17" x14ac:dyDescent="0.25">
      <c r="C76" s="303"/>
      <c r="D76" s="183" t="s">
        <v>152</v>
      </c>
      <c r="E76" s="204">
        <v>82.106330171514571</v>
      </c>
      <c r="F76" s="184">
        <v>83.764651318678744</v>
      </c>
      <c r="G76" s="184">
        <v>88.855021413497312</v>
      </c>
      <c r="H76" s="184">
        <v>95.621911329838426</v>
      </c>
      <c r="I76" s="184">
        <v>100.02859562545039</v>
      </c>
      <c r="J76" s="184">
        <v>104.13265576945381</v>
      </c>
      <c r="K76" s="204">
        <v>105.4812657670234</v>
      </c>
      <c r="L76" s="184">
        <v>104.838491248827</v>
      </c>
      <c r="M76" s="184">
        <v>100.89856906890449</v>
      </c>
      <c r="N76" s="184">
        <v>94.918336789745652</v>
      </c>
      <c r="O76" s="184">
        <v>88.892391618891651</v>
      </c>
      <c r="P76" s="185">
        <v>83.528827776820151</v>
      </c>
      <c r="Q76" s="200"/>
    </row>
    <row r="77" spans="3:17" x14ac:dyDescent="0.25">
      <c r="C77" s="303"/>
      <c r="D77" s="216" t="s">
        <v>74</v>
      </c>
      <c r="E77" s="224">
        <v>6.9658297332213781</v>
      </c>
      <c r="F77" s="225">
        <v>6.898399182232219</v>
      </c>
      <c r="G77" s="225">
        <v>6.6990918570342366</v>
      </c>
      <c r="H77" s="225">
        <v>6.4274860681579256</v>
      </c>
      <c r="I77" s="225">
        <v>6.2735896386875014</v>
      </c>
      <c r="J77" s="225">
        <v>6.125172080264929</v>
      </c>
      <c r="K77" s="224">
        <v>6.0775695303914334</v>
      </c>
      <c r="L77" s="225">
        <v>6.1021043728945408</v>
      </c>
      <c r="M77" s="225">
        <v>6.2480562865957943</v>
      </c>
      <c r="N77" s="225">
        <v>6.4596121390124503</v>
      </c>
      <c r="O77" s="225">
        <v>6.7108319571725934</v>
      </c>
      <c r="P77" s="226">
        <v>6.9191693964726442</v>
      </c>
      <c r="Q77" s="200"/>
    </row>
    <row r="78" spans="3:17" x14ac:dyDescent="0.25">
      <c r="C78" s="303"/>
      <c r="D78" s="220" t="s">
        <v>14</v>
      </c>
      <c r="E78" s="227">
        <v>1.1923357708059901</v>
      </c>
      <c r="F78" s="228">
        <v>1.201887668603788</v>
      </c>
      <c r="G78" s="228">
        <v>1.2298743742351621</v>
      </c>
      <c r="H78" s="228">
        <v>1.265987768174168</v>
      </c>
      <c r="I78" s="228">
        <v>1.290162007112849</v>
      </c>
      <c r="J78" s="228">
        <v>1.313530118064955</v>
      </c>
      <c r="K78" s="227">
        <v>1.321191776484578</v>
      </c>
      <c r="L78" s="228">
        <v>1.317518168121488</v>
      </c>
      <c r="M78" s="228">
        <v>1.295028003133905</v>
      </c>
      <c r="N78" s="228">
        <v>1.2619157564529391</v>
      </c>
      <c r="O78" s="228">
        <v>1.229508643901966</v>
      </c>
      <c r="P78" s="229">
        <v>1.1999002318752601</v>
      </c>
      <c r="Q78" s="202"/>
    </row>
    <row r="79" spans="3:17" x14ac:dyDescent="0.25">
      <c r="C79" s="303"/>
      <c r="D79" s="195" t="s">
        <v>153</v>
      </c>
      <c r="E79" s="210">
        <v>193.6145649176172</v>
      </c>
      <c r="F79" s="211">
        <v>196.10180567459179</v>
      </c>
      <c r="G79" s="211">
        <v>203.8646156952139</v>
      </c>
      <c r="H79" s="211">
        <v>213.21638226355381</v>
      </c>
      <c r="I79" s="211">
        <v>214.10341035571059</v>
      </c>
      <c r="J79" s="211">
        <v>214.0343165125968</v>
      </c>
      <c r="K79" s="210">
        <v>213.97998060402739</v>
      </c>
      <c r="L79" s="211">
        <v>214.0009096625873</v>
      </c>
      <c r="M79" s="211">
        <v>214.0770739674573</v>
      </c>
      <c r="N79" s="211">
        <v>213.11602938091789</v>
      </c>
      <c r="O79" s="211">
        <v>204.08716658435361</v>
      </c>
      <c r="P79" s="212">
        <v>195.83963990621319</v>
      </c>
      <c r="Q79" s="202"/>
    </row>
    <row r="80" spans="3:17" ht="15.75" thickBot="1" x14ac:dyDescent="0.3">
      <c r="C80" s="304"/>
      <c r="D80" s="188" t="s">
        <v>73</v>
      </c>
      <c r="E80" s="206">
        <v>1957.8570386708809</v>
      </c>
      <c r="F80" s="196">
        <v>1970.539495160408</v>
      </c>
      <c r="G80" s="196">
        <v>2006.6410099383941</v>
      </c>
      <c r="H80" s="196">
        <v>2052.4754889948231</v>
      </c>
      <c r="I80" s="196">
        <v>2089.1101182072298</v>
      </c>
      <c r="J80" s="196">
        <v>2125.6492526438778</v>
      </c>
      <c r="K80" s="206">
        <v>2137.666460926333</v>
      </c>
      <c r="L80" s="196">
        <v>2131.9106338010579</v>
      </c>
      <c r="M80" s="196">
        <v>2096.7334911723219</v>
      </c>
      <c r="N80" s="196">
        <v>2046.2430440713899</v>
      </c>
      <c r="O80" s="196">
        <v>2005.839611273052</v>
      </c>
      <c r="P80" s="197">
        <v>1967.679424920681</v>
      </c>
      <c r="Q80" s="202"/>
    </row>
    <row r="81" spans="3:17" ht="15" customHeight="1" x14ac:dyDescent="0.25">
      <c r="C81" s="251" t="s">
        <v>142</v>
      </c>
      <c r="D81" s="180" t="s">
        <v>145</v>
      </c>
      <c r="E81" s="203">
        <v>38.15</v>
      </c>
      <c r="F81" s="181">
        <v>43.15</v>
      </c>
      <c r="G81" s="181">
        <v>51.3</v>
      </c>
      <c r="H81" s="181">
        <v>60.55</v>
      </c>
      <c r="I81" s="181">
        <v>69.45</v>
      </c>
      <c r="J81" s="181">
        <v>77.55</v>
      </c>
      <c r="K81" s="203">
        <v>82.85</v>
      </c>
      <c r="L81" s="181">
        <v>82.300000000000011</v>
      </c>
      <c r="M81" s="181">
        <v>72.900000000000006</v>
      </c>
      <c r="N81" s="181">
        <v>61.95</v>
      </c>
      <c r="O81" s="181">
        <v>50.3</v>
      </c>
      <c r="P81" s="182">
        <v>40.450000000000003</v>
      </c>
      <c r="Q81" s="199"/>
    </row>
    <row r="82" spans="3:17" x14ac:dyDescent="0.25">
      <c r="C82" s="303"/>
      <c r="D82" s="183" t="s">
        <v>146</v>
      </c>
      <c r="E82" s="204">
        <v>51.992549949815931</v>
      </c>
      <c r="F82" s="184">
        <v>54.902548848966283</v>
      </c>
      <c r="G82" s="184">
        <v>59.056442031290757</v>
      </c>
      <c r="H82" s="184">
        <v>63.004011544550387</v>
      </c>
      <c r="I82" s="184">
        <v>66.171624340612667</v>
      </c>
      <c r="J82" s="184">
        <v>69.665167354741669</v>
      </c>
      <c r="K82" s="204">
        <v>72.352001990310455</v>
      </c>
      <c r="L82" s="184">
        <v>72.07208288900847</v>
      </c>
      <c r="M82" s="184">
        <v>67.570925914699231</v>
      </c>
      <c r="N82" s="184">
        <v>62.860193242988139</v>
      </c>
      <c r="O82" s="184">
        <v>57.449913767711692</v>
      </c>
      <c r="P82" s="185">
        <v>52.737814265856812</v>
      </c>
      <c r="Q82" s="198">
        <f t="shared" ref="Q82" si="11">K82/E82 - 1</f>
        <v>0.39158402617578481</v>
      </c>
    </row>
    <row r="83" spans="3:17" x14ac:dyDescent="0.25">
      <c r="C83" s="303"/>
      <c r="D83" s="183" t="s">
        <v>152</v>
      </c>
      <c r="E83" s="204">
        <v>87.687477403266257</v>
      </c>
      <c r="F83" s="184">
        <v>90.932218931226558</v>
      </c>
      <c r="G83" s="184">
        <v>95.260328579170135</v>
      </c>
      <c r="H83" s="184">
        <v>100.17963721228421</v>
      </c>
      <c r="I83" s="184">
        <v>103.99929994320991</v>
      </c>
      <c r="J83" s="184">
        <v>107.9573158490735</v>
      </c>
      <c r="K83" s="204">
        <v>110.8536568799497</v>
      </c>
      <c r="L83" s="184">
        <v>110.53492316373671</v>
      </c>
      <c r="M83" s="184">
        <v>105.5710818825669</v>
      </c>
      <c r="N83" s="184">
        <v>100.0584941717425</v>
      </c>
      <c r="O83" s="184">
        <v>93.724989940279926</v>
      </c>
      <c r="P83" s="185">
        <v>88.592676648097921</v>
      </c>
      <c r="Q83" s="200"/>
    </row>
    <row r="84" spans="3:17" x14ac:dyDescent="0.25">
      <c r="C84" s="303"/>
      <c r="D84" s="216" t="s">
        <v>74</v>
      </c>
      <c r="E84" s="224">
        <v>6.7930674083430969</v>
      </c>
      <c r="F84" s="225">
        <v>6.6628189146612362</v>
      </c>
      <c r="G84" s="225">
        <v>6.4882900606976728</v>
      </c>
      <c r="H84" s="225">
        <v>6.318318252959247</v>
      </c>
      <c r="I84" s="225">
        <v>6.1842047311116977</v>
      </c>
      <c r="J84" s="225">
        <v>6.0387127653250836</v>
      </c>
      <c r="K84" s="224">
        <v>5.9286514562687067</v>
      </c>
      <c r="L84" s="225">
        <v>5.9394842955629352</v>
      </c>
      <c r="M84" s="225">
        <v>6.1246538866373772</v>
      </c>
      <c r="N84" s="225">
        <v>6.3256867651029394</v>
      </c>
      <c r="O84" s="225">
        <v>6.5571785470741561</v>
      </c>
      <c r="P84" s="226">
        <v>6.760623769463864</v>
      </c>
      <c r="Q84" s="200"/>
    </row>
    <row r="85" spans="3:17" x14ac:dyDescent="0.25">
      <c r="C85" s="303"/>
      <c r="D85" s="220" t="s">
        <v>14</v>
      </c>
      <c r="E85" s="227">
        <v>1.217336958354754</v>
      </c>
      <c r="F85" s="228">
        <v>1.2349776343299139</v>
      </c>
      <c r="G85" s="228">
        <v>1.2578524384129059</v>
      </c>
      <c r="H85" s="228">
        <v>1.2844893937379629</v>
      </c>
      <c r="I85" s="228">
        <v>1.306143539412852</v>
      </c>
      <c r="J85" s="228">
        <v>1.3286454803752259</v>
      </c>
      <c r="K85" s="227">
        <v>1.3451033594941439</v>
      </c>
      <c r="L85" s="228">
        <v>1.3433033345091161</v>
      </c>
      <c r="M85" s="228">
        <v>1.3151060399340579</v>
      </c>
      <c r="N85" s="228">
        <v>1.2837605882011971</v>
      </c>
      <c r="O85" s="228">
        <v>1.2495413526073189</v>
      </c>
      <c r="P85" s="229">
        <v>1.2221348442942079</v>
      </c>
      <c r="Q85" s="202"/>
    </row>
    <row r="86" spans="3:17" x14ac:dyDescent="0.25">
      <c r="C86" s="303"/>
      <c r="D86" s="195" t="s">
        <v>153</v>
      </c>
      <c r="E86" s="210">
        <v>201.1734361229752</v>
      </c>
      <c r="F86" s="211">
        <v>206.11001818647011</v>
      </c>
      <c r="G86" s="211">
        <v>212.8729026757529</v>
      </c>
      <c r="H86" s="211">
        <v>214.09042056182591</v>
      </c>
      <c r="I86" s="211">
        <v>214.05315867784171</v>
      </c>
      <c r="J86" s="211">
        <v>213.92346096687709</v>
      </c>
      <c r="K86" s="210">
        <v>213.77152223580441</v>
      </c>
      <c r="L86" s="211">
        <v>213.79525488187991</v>
      </c>
      <c r="M86" s="211">
        <v>214.02168945667071</v>
      </c>
      <c r="N86" s="211">
        <v>214.07735824855891</v>
      </c>
      <c r="O86" s="211">
        <v>210.52540545414899</v>
      </c>
      <c r="P86" s="212">
        <v>202.59479333074759</v>
      </c>
      <c r="Q86" s="202"/>
    </row>
    <row r="87" spans="3:17" ht="15.75" thickBot="1" x14ac:dyDescent="0.3">
      <c r="C87" s="304"/>
      <c r="D87" s="188" t="s">
        <v>73</v>
      </c>
      <c r="E87" s="205">
        <v>1989.800611607335</v>
      </c>
      <c r="F87" s="193">
        <v>2012.210452550336</v>
      </c>
      <c r="G87" s="193">
        <v>2040.1821891110581</v>
      </c>
      <c r="H87" s="193">
        <v>2080.2614891956928</v>
      </c>
      <c r="I87" s="193">
        <v>2114.0893222439349</v>
      </c>
      <c r="J87" s="193">
        <v>2149.3475045935379</v>
      </c>
      <c r="K87" s="205">
        <v>2175.2011245291128</v>
      </c>
      <c r="L87" s="193">
        <v>2172.3651677403418</v>
      </c>
      <c r="M87" s="193">
        <v>2128.108866650934</v>
      </c>
      <c r="N87" s="193">
        <v>2079.1402361741102</v>
      </c>
      <c r="O87" s="193">
        <v>2029.9912555346059</v>
      </c>
      <c r="P87" s="194">
        <v>1995.8573680035761</v>
      </c>
      <c r="Q87" s="202"/>
    </row>
    <row r="88" spans="3:17" ht="15" customHeight="1" x14ac:dyDescent="0.25">
      <c r="C88" s="251" t="s">
        <v>143</v>
      </c>
      <c r="D88" s="180" t="s">
        <v>145</v>
      </c>
      <c r="E88" s="203">
        <v>29.75</v>
      </c>
      <c r="F88" s="181">
        <v>32.450000000000003</v>
      </c>
      <c r="G88" s="181">
        <v>41.5</v>
      </c>
      <c r="H88" s="181">
        <v>53.25</v>
      </c>
      <c r="I88" s="181">
        <v>62.45</v>
      </c>
      <c r="J88" s="181">
        <v>71.699999999999989</v>
      </c>
      <c r="K88" s="203">
        <v>74.900000000000006</v>
      </c>
      <c r="L88" s="181">
        <v>73.949999999999989</v>
      </c>
      <c r="M88" s="181">
        <v>66.75</v>
      </c>
      <c r="N88" s="181">
        <v>54.95</v>
      </c>
      <c r="O88" s="181">
        <v>44.05</v>
      </c>
      <c r="P88" s="182">
        <v>33.65</v>
      </c>
      <c r="Q88" s="199"/>
    </row>
    <row r="89" spans="3:17" x14ac:dyDescent="0.25">
      <c r="C89" s="303"/>
      <c r="D89" s="183" t="s">
        <v>146</v>
      </c>
      <c r="E89" s="204">
        <v>47.764663415843273</v>
      </c>
      <c r="F89" s="184">
        <v>49.355023251880993</v>
      </c>
      <c r="G89" s="184">
        <v>53.973121342358908</v>
      </c>
      <c r="H89" s="184">
        <v>60.225997323539737</v>
      </c>
      <c r="I89" s="184">
        <v>64.001750160767031</v>
      </c>
      <c r="J89" s="184">
        <v>67.651702401903137</v>
      </c>
      <c r="K89" s="204">
        <v>68.830844364298841</v>
      </c>
      <c r="L89" s="184">
        <v>68.227184677787434</v>
      </c>
      <c r="M89" s="184">
        <v>65.12513887745574</v>
      </c>
      <c r="N89" s="184">
        <v>59.944548340364989</v>
      </c>
      <c r="O89" s="184">
        <v>53.750259155950772</v>
      </c>
      <c r="P89" s="185">
        <v>48.878090524663023</v>
      </c>
      <c r="Q89" s="198">
        <f t="shared" ref="Q89" si="12">K89/E89 - 1</f>
        <v>0.44104112626214032</v>
      </c>
    </row>
    <row r="90" spans="3:17" x14ac:dyDescent="0.25">
      <c r="C90" s="303"/>
      <c r="D90" s="183" t="s">
        <v>152</v>
      </c>
      <c r="E90" s="204">
        <v>82.259075318303772</v>
      </c>
      <c r="F90" s="184">
        <v>84.200291199678404</v>
      </c>
      <c r="G90" s="184">
        <v>89.595297212943294</v>
      </c>
      <c r="H90" s="184">
        <v>96.324237489635067</v>
      </c>
      <c r="I90" s="184">
        <v>100.9502712672862</v>
      </c>
      <c r="J90" s="184">
        <v>105.22380816188731</v>
      </c>
      <c r="K90" s="204">
        <v>106.572415565711</v>
      </c>
      <c r="L90" s="184">
        <v>105.9055536867741</v>
      </c>
      <c r="M90" s="184">
        <v>102.3338125436449</v>
      </c>
      <c r="N90" s="184">
        <v>96.071139439545149</v>
      </c>
      <c r="O90" s="184">
        <v>89.508889199081793</v>
      </c>
      <c r="P90" s="185">
        <v>83.803313172430634</v>
      </c>
      <c r="Q90" s="200"/>
    </row>
    <row r="91" spans="3:17" x14ac:dyDescent="0.25">
      <c r="C91" s="303"/>
      <c r="D91" s="216" t="s">
        <v>74</v>
      </c>
      <c r="E91" s="224">
        <v>6.99201251587494</v>
      </c>
      <c r="F91" s="225">
        <v>6.9150189480165842</v>
      </c>
      <c r="G91" s="225">
        <v>6.7038438325646474</v>
      </c>
      <c r="H91" s="225">
        <v>6.4363402130859999</v>
      </c>
      <c r="I91" s="225">
        <v>6.2743427462139669</v>
      </c>
      <c r="J91" s="225">
        <v>6.1202378363276386</v>
      </c>
      <c r="K91" s="224">
        <v>6.0716891478276427</v>
      </c>
      <c r="L91" s="225">
        <v>6.0969634431919033</v>
      </c>
      <c r="M91" s="225">
        <v>6.2273901195482386</v>
      </c>
      <c r="N91" s="225">
        <v>6.4510917480885208</v>
      </c>
      <c r="O91" s="225">
        <v>6.7181356555424596</v>
      </c>
      <c r="P91" s="226">
        <v>6.9413988059292384</v>
      </c>
      <c r="Q91" s="200"/>
    </row>
    <row r="92" spans="3:17" x14ac:dyDescent="0.25">
      <c r="C92" s="303"/>
      <c r="D92" s="220" t="s">
        <v>14</v>
      </c>
      <c r="E92" s="227">
        <v>1.1889690874126999</v>
      </c>
      <c r="F92" s="228">
        <v>1.2000704149817421</v>
      </c>
      <c r="G92" s="228">
        <v>1.22972594956208</v>
      </c>
      <c r="H92" s="228">
        <v>1.265622653296109</v>
      </c>
      <c r="I92" s="228">
        <v>1.2911050245866249</v>
      </c>
      <c r="J92" s="228">
        <v>1.3153988023638861</v>
      </c>
      <c r="K92" s="227">
        <v>1.3230584231893261</v>
      </c>
      <c r="L92" s="228">
        <v>1.319256137273696</v>
      </c>
      <c r="M92" s="228">
        <v>1.2989290826327891</v>
      </c>
      <c r="N92" s="228">
        <v>1.264049591062582</v>
      </c>
      <c r="O92" s="228">
        <v>1.2287910513490019</v>
      </c>
      <c r="P92" s="229">
        <v>1.1971919228754919</v>
      </c>
      <c r="Q92" s="202"/>
    </row>
    <row r="93" spans="3:17" x14ac:dyDescent="0.25">
      <c r="C93" s="303"/>
      <c r="D93" s="195" t="s">
        <v>153</v>
      </c>
      <c r="E93" s="210">
        <v>193.29899974924899</v>
      </c>
      <c r="F93" s="211">
        <v>196.22079843698239</v>
      </c>
      <c r="G93" s="211">
        <v>204.4364782892016</v>
      </c>
      <c r="H93" s="211">
        <v>213.29283071889449</v>
      </c>
      <c r="I93" s="211">
        <v>214.09364710490601</v>
      </c>
      <c r="J93" s="211">
        <v>214.01821963816479</v>
      </c>
      <c r="K93" s="210">
        <v>213.96605186083451</v>
      </c>
      <c r="L93" s="211">
        <v>213.98896214731479</v>
      </c>
      <c r="M93" s="211">
        <v>214.07343742229949</v>
      </c>
      <c r="N93" s="211">
        <v>213.30115279579971</v>
      </c>
      <c r="O93" s="211">
        <v>204.4409319613705</v>
      </c>
      <c r="P93" s="212">
        <v>195.70444616681371</v>
      </c>
      <c r="Q93" s="202"/>
    </row>
    <row r="94" spans="3:17" ht="15.75" thickBot="1" x14ac:dyDescent="0.3">
      <c r="C94" s="304"/>
      <c r="D94" s="188" t="s">
        <v>73</v>
      </c>
      <c r="E94" s="205">
        <v>1952.8706646224659</v>
      </c>
      <c r="F94" s="193">
        <v>1967.586957804951</v>
      </c>
      <c r="G94" s="193">
        <v>2005.8028102280441</v>
      </c>
      <c r="H94" s="193">
        <v>2051.8034041183978</v>
      </c>
      <c r="I94" s="193">
        <v>2090.5839248345942</v>
      </c>
      <c r="J94" s="193">
        <v>2128.5745571443531</v>
      </c>
      <c r="K94" s="205">
        <v>2140.585895371365</v>
      </c>
      <c r="L94" s="193">
        <v>2134.627005274619</v>
      </c>
      <c r="M94" s="193">
        <v>2102.814723065524</v>
      </c>
      <c r="N94" s="193">
        <v>2049.338523767442</v>
      </c>
      <c r="O94" s="193">
        <v>2004.340272766701</v>
      </c>
      <c r="P94" s="194">
        <v>1963.567835161128</v>
      </c>
      <c r="Q94" s="202"/>
    </row>
    <row r="95" spans="3:17" x14ac:dyDescent="0.25">
      <c r="C95" s="251" t="s">
        <v>137</v>
      </c>
      <c r="D95" s="180" t="s">
        <v>145</v>
      </c>
      <c r="E95" s="203">
        <v>49.55</v>
      </c>
      <c r="F95" s="181">
        <v>53.2</v>
      </c>
      <c r="G95" s="181">
        <v>59.55</v>
      </c>
      <c r="H95" s="181">
        <v>66.55</v>
      </c>
      <c r="I95" s="181">
        <v>74.650000000000006</v>
      </c>
      <c r="J95" s="181">
        <v>80.349999999999994</v>
      </c>
      <c r="K95" s="203">
        <v>82.949999999999989</v>
      </c>
      <c r="L95" s="181">
        <v>82.85</v>
      </c>
      <c r="M95" s="181">
        <v>77.55</v>
      </c>
      <c r="N95" s="181">
        <v>68</v>
      </c>
      <c r="O95" s="181">
        <v>57.8</v>
      </c>
      <c r="P95" s="182">
        <v>50.7</v>
      </c>
      <c r="Q95" s="199"/>
    </row>
    <row r="96" spans="3:17" x14ac:dyDescent="0.25">
      <c r="C96" s="303"/>
      <c r="D96" s="183" t="s">
        <v>146</v>
      </c>
      <c r="E96" s="204">
        <v>56.486424983273693</v>
      </c>
      <c r="F96" s="184">
        <v>58.760696026839533</v>
      </c>
      <c r="G96" s="184">
        <v>61.582942533404008</v>
      </c>
      <c r="H96" s="184">
        <v>64.775371248012476</v>
      </c>
      <c r="I96" s="184">
        <v>67.817118264554111</v>
      </c>
      <c r="J96" s="184">
        <v>70.239640373819583</v>
      </c>
      <c r="K96" s="204">
        <v>71.664075744438605</v>
      </c>
      <c r="L96" s="184">
        <v>71.695389691119942</v>
      </c>
      <c r="M96" s="184">
        <v>68.947203727675387</v>
      </c>
      <c r="N96" s="184">
        <v>64.953284534490265</v>
      </c>
      <c r="O96" s="184">
        <v>60.335146679081099</v>
      </c>
      <c r="P96" s="185">
        <v>56.978324422166537</v>
      </c>
      <c r="Q96" s="198">
        <f t="shared" ref="Q96" si="13">K96/E96 - 1</f>
        <v>0.2686955452687827</v>
      </c>
    </row>
    <row r="97" spans="3:17" x14ac:dyDescent="0.25">
      <c r="C97" s="303"/>
      <c r="D97" s="183" t="s">
        <v>152</v>
      </c>
      <c r="E97" s="204">
        <v>93.505907797453773</v>
      </c>
      <c r="F97" s="184">
        <v>95.842900916747951</v>
      </c>
      <c r="G97" s="184">
        <v>99.3872646570548</v>
      </c>
      <c r="H97" s="184">
        <v>103.2122824958678</v>
      </c>
      <c r="I97" s="184">
        <v>106.78677173346109</v>
      </c>
      <c r="J97" s="184">
        <v>109.51000507492979</v>
      </c>
      <c r="K97" s="204">
        <v>111.0379033625684</v>
      </c>
      <c r="L97" s="184">
        <v>111.0508943538146</v>
      </c>
      <c r="M97" s="184">
        <v>108.0447456214951</v>
      </c>
      <c r="N97" s="184">
        <v>103.436508977548</v>
      </c>
      <c r="O97" s="184">
        <v>97.869082911515989</v>
      </c>
      <c r="P97" s="185">
        <v>94.023737677970132</v>
      </c>
      <c r="Q97" s="200"/>
    </row>
    <row r="98" spans="3:17" x14ac:dyDescent="0.25">
      <c r="C98" s="303"/>
      <c r="D98" s="216" t="s">
        <v>74</v>
      </c>
      <c r="E98" s="224">
        <v>6.6008961612751378</v>
      </c>
      <c r="F98" s="225">
        <v>6.504702795297356</v>
      </c>
      <c r="G98" s="225">
        <v>6.3828316192048593</v>
      </c>
      <c r="H98" s="225">
        <v>6.2441426688053969</v>
      </c>
      <c r="I98" s="225">
        <v>6.1169141949632104</v>
      </c>
      <c r="J98" s="225">
        <v>6.0172128052430054</v>
      </c>
      <c r="K98" s="224">
        <v>5.9585595555541007</v>
      </c>
      <c r="L98" s="225">
        <v>5.9567554508684299</v>
      </c>
      <c r="M98" s="225">
        <v>6.06962700424452</v>
      </c>
      <c r="N98" s="225">
        <v>6.2368613055682367</v>
      </c>
      <c r="O98" s="225">
        <v>6.437152171974577</v>
      </c>
      <c r="P98" s="226">
        <v>6.5802491390031568</v>
      </c>
      <c r="Q98" s="200"/>
    </row>
    <row r="99" spans="3:17" x14ac:dyDescent="0.25">
      <c r="C99" s="303"/>
      <c r="D99" s="220" t="s">
        <v>14</v>
      </c>
      <c r="E99" s="227">
        <v>1.244008196063721</v>
      </c>
      <c r="F99" s="228">
        <v>1.2563517449527819</v>
      </c>
      <c r="G99" s="228">
        <v>1.275394511863748</v>
      </c>
      <c r="H99" s="228">
        <v>1.296997401561125</v>
      </c>
      <c r="I99" s="228">
        <v>1.317252193737749</v>
      </c>
      <c r="J99" s="228">
        <v>1.3326884656323961</v>
      </c>
      <c r="K99" s="227">
        <v>1.341354259402556</v>
      </c>
      <c r="L99" s="228">
        <v>1.3414332088440319</v>
      </c>
      <c r="M99" s="228">
        <v>1.3243958931817961</v>
      </c>
      <c r="N99" s="228">
        <v>1.29826131805831</v>
      </c>
      <c r="O99" s="228">
        <v>1.267173037391486</v>
      </c>
      <c r="P99" s="229">
        <v>1.2467270724234221</v>
      </c>
      <c r="Q99" s="202"/>
    </row>
    <row r="100" spans="3:17" x14ac:dyDescent="0.25">
      <c r="C100" s="303"/>
      <c r="D100" s="195" t="s">
        <v>153</v>
      </c>
      <c r="E100" s="210">
        <v>209.49596681802751</v>
      </c>
      <c r="F100" s="211">
        <v>212.88502694736661</v>
      </c>
      <c r="G100" s="211">
        <v>213.9656333674931</v>
      </c>
      <c r="H100" s="211">
        <v>214.0911635869237</v>
      </c>
      <c r="I100" s="211">
        <v>214.01123954661159</v>
      </c>
      <c r="J100" s="211">
        <v>213.89870095057981</v>
      </c>
      <c r="K100" s="210">
        <v>213.8226881549937</v>
      </c>
      <c r="L100" s="211">
        <v>213.82640017706561</v>
      </c>
      <c r="M100" s="211">
        <v>213.97002651529431</v>
      </c>
      <c r="N100" s="211">
        <v>214.08629702558139</v>
      </c>
      <c r="O100" s="211">
        <v>213.5480987397375</v>
      </c>
      <c r="P100" s="212">
        <v>210.30006791735971</v>
      </c>
      <c r="Q100" s="202"/>
    </row>
    <row r="101" spans="3:17" ht="15.75" thickBot="1" x14ac:dyDescent="0.3">
      <c r="C101" s="304"/>
      <c r="D101" s="188" t="s">
        <v>73</v>
      </c>
      <c r="E101" s="205">
        <v>2022.5319244441721</v>
      </c>
      <c r="F101" s="193">
        <v>2037.815165681196</v>
      </c>
      <c r="G101" s="193">
        <v>2066.2138634911998</v>
      </c>
      <c r="H101" s="193">
        <v>2099.7647027061239</v>
      </c>
      <c r="I101" s="193">
        <v>2131.4592531833532</v>
      </c>
      <c r="J101" s="193">
        <v>2155.6737306999389</v>
      </c>
      <c r="K101" s="205">
        <v>2169.2821146338438</v>
      </c>
      <c r="L101" s="193">
        <v>2169.400901269069</v>
      </c>
      <c r="M101" s="193">
        <v>2142.652649449999</v>
      </c>
      <c r="N101" s="193">
        <v>2101.742410638507</v>
      </c>
      <c r="O101" s="193">
        <v>2053.8962559878992</v>
      </c>
      <c r="P101" s="194">
        <v>2025.8504596629921</v>
      </c>
      <c r="Q101" s="202"/>
    </row>
    <row r="102" spans="3:17" ht="15" customHeight="1" x14ac:dyDescent="0.25">
      <c r="C102" s="251" t="s">
        <v>144</v>
      </c>
      <c r="D102" s="180" t="s">
        <v>145</v>
      </c>
      <c r="E102" s="203">
        <v>22.9</v>
      </c>
      <c r="F102" s="181">
        <v>24.65</v>
      </c>
      <c r="G102" s="181">
        <v>32.799999999999997</v>
      </c>
      <c r="H102" s="181">
        <v>45.2</v>
      </c>
      <c r="I102" s="181">
        <v>55.85</v>
      </c>
      <c r="J102" s="181">
        <v>64.849999999999994</v>
      </c>
      <c r="K102" s="203">
        <v>68.5</v>
      </c>
      <c r="L102" s="181">
        <v>67.650000000000006</v>
      </c>
      <c r="M102" s="181">
        <v>59.85</v>
      </c>
      <c r="N102" s="181">
        <v>48.65</v>
      </c>
      <c r="O102" s="181">
        <v>38.4</v>
      </c>
      <c r="P102" s="182">
        <v>27.75</v>
      </c>
      <c r="Q102" s="199"/>
    </row>
    <row r="103" spans="3:17" x14ac:dyDescent="0.25">
      <c r="C103" s="303"/>
      <c r="D103" s="183" t="s">
        <v>146</v>
      </c>
      <c r="E103" s="204">
        <v>46.505401468458587</v>
      </c>
      <c r="F103" s="184">
        <v>47.786123420709472</v>
      </c>
      <c r="G103" s="184">
        <v>51.496247845568128</v>
      </c>
      <c r="H103" s="184">
        <v>57.858983435665863</v>
      </c>
      <c r="I103" s="184">
        <v>62.850474189186258</v>
      </c>
      <c r="J103" s="184">
        <v>66.284603252170115</v>
      </c>
      <c r="K103" s="204">
        <v>67.659481523730278</v>
      </c>
      <c r="L103" s="184">
        <v>66.956819253549909</v>
      </c>
      <c r="M103" s="184">
        <v>63.248134111453894</v>
      </c>
      <c r="N103" s="184">
        <v>57.696506773958127</v>
      </c>
      <c r="O103" s="184">
        <v>52.120402154799073</v>
      </c>
      <c r="P103" s="185">
        <v>47.761549331706398</v>
      </c>
      <c r="Q103" s="198">
        <f t="shared" ref="Q103" si="14">K103/E103 - 1</f>
        <v>0.45487361440410412</v>
      </c>
    </row>
    <row r="104" spans="3:17" x14ac:dyDescent="0.25">
      <c r="C104" s="303"/>
      <c r="D104" s="183" t="s">
        <v>152</v>
      </c>
      <c r="E104" s="204">
        <v>78.831487237752</v>
      </c>
      <c r="F104" s="184">
        <v>80.405778685706821</v>
      </c>
      <c r="G104" s="184">
        <v>85.020506921143522</v>
      </c>
      <c r="H104" s="184">
        <v>91.982451154595097</v>
      </c>
      <c r="I104" s="184">
        <v>97.583247475641556</v>
      </c>
      <c r="J104" s="184">
        <v>101.66877856032541</v>
      </c>
      <c r="K104" s="204">
        <v>103.2521106509315</v>
      </c>
      <c r="L104" s="184">
        <v>102.4878170554659</v>
      </c>
      <c r="M104" s="184">
        <v>98.214241902053914</v>
      </c>
      <c r="N104" s="184">
        <v>91.9958560758906</v>
      </c>
      <c r="O104" s="184">
        <v>86.044338506993881</v>
      </c>
      <c r="P104" s="185">
        <v>80.660230538964854</v>
      </c>
      <c r="Q104" s="200"/>
    </row>
    <row r="105" spans="3:17" x14ac:dyDescent="0.25">
      <c r="C105" s="303"/>
      <c r="D105" s="216" t="s">
        <v>74</v>
      </c>
      <c r="E105" s="224">
        <v>7.0456149813126494</v>
      </c>
      <c r="F105" s="225">
        <v>6.9813342096093454</v>
      </c>
      <c r="G105" s="225">
        <v>6.8073224674549584</v>
      </c>
      <c r="H105" s="225">
        <v>6.5283660349346313</v>
      </c>
      <c r="I105" s="225">
        <v>6.3185720890363948</v>
      </c>
      <c r="J105" s="225">
        <v>6.1725424452999302</v>
      </c>
      <c r="K105" s="224">
        <v>6.115093145080909</v>
      </c>
      <c r="L105" s="225">
        <v>6.1452647164378051</v>
      </c>
      <c r="M105" s="225">
        <v>6.3047783869369898</v>
      </c>
      <c r="N105" s="225">
        <v>6.5406623646985897</v>
      </c>
      <c r="O105" s="225">
        <v>6.7858763015273853</v>
      </c>
      <c r="P105" s="226">
        <v>6.9878294189092403</v>
      </c>
      <c r="Q105" s="200"/>
    </row>
    <row r="106" spans="3:17" x14ac:dyDescent="0.25">
      <c r="C106" s="303"/>
      <c r="D106" s="220" t="s">
        <v>14</v>
      </c>
      <c r="E106" s="227">
        <v>1.1795035491241159</v>
      </c>
      <c r="F106" s="228">
        <v>1.1888032525420289</v>
      </c>
      <c r="G106" s="228">
        <v>1.214439623755426</v>
      </c>
      <c r="H106" s="228">
        <v>1.2521737132711159</v>
      </c>
      <c r="I106" s="228">
        <v>1.2821661572831231</v>
      </c>
      <c r="J106" s="228">
        <v>1.305350729141215</v>
      </c>
      <c r="K106" s="227">
        <v>1.314387799807637</v>
      </c>
      <c r="L106" s="228">
        <v>1.3099869728264231</v>
      </c>
      <c r="M106" s="228">
        <v>1.2854916723123171</v>
      </c>
      <c r="N106" s="228">
        <v>1.2517289601353501</v>
      </c>
      <c r="O106" s="228">
        <v>1.219177457706599</v>
      </c>
      <c r="P106" s="229">
        <v>1.1892686157807271</v>
      </c>
      <c r="Q106" s="202"/>
    </row>
    <row r="107" spans="3:17" x14ac:dyDescent="0.25">
      <c r="C107" s="303"/>
      <c r="D107" s="195" t="s">
        <v>153</v>
      </c>
      <c r="E107" s="210">
        <v>189.38017353420159</v>
      </c>
      <c r="F107" s="211">
        <v>191.73444463753751</v>
      </c>
      <c r="G107" s="211">
        <v>198.78574997623781</v>
      </c>
      <c r="H107" s="211">
        <v>209.54202067693609</v>
      </c>
      <c r="I107" s="211">
        <v>214.00199097097041</v>
      </c>
      <c r="J107" s="211">
        <v>214.06365439969329</v>
      </c>
      <c r="K107" s="210">
        <v>214.01787361678291</v>
      </c>
      <c r="L107" s="211">
        <v>214.03348823857229</v>
      </c>
      <c r="M107" s="211">
        <v>214.06928064005621</v>
      </c>
      <c r="N107" s="211">
        <v>209.70851248443921</v>
      </c>
      <c r="O107" s="211">
        <v>200.5435127217213</v>
      </c>
      <c r="P107" s="212">
        <v>192.24602184967449</v>
      </c>
      <c r="Q107" s="202"/>
    </row>
    <row r="108" spans="3:17" ht="15.75" thickBot="1" x14ac:dyDescent="0.3">
      <c r="C108" s="304"/>
      <c r="D108" s="188" t="s">
        <v>73</v>
      </c>
      <c r="E108" s="205">
        <v>1941.413442147817</v>
      </c>
      <c r="F108" s="193">
        <v>1953.9715593361771</v>
      </c>
      <c r="G108" s="193">
        <v>1987.632261174705</v>
      </c>
      <c r="H108" s="193">
        <v>2035.2582485363239</v>
      </c>
      <c r="I108" s="193">
        <v>2076.7723844694628</v>
      </c>
      <c r="J108" s="193">
        <v>2112.866374776399</v>
      </c>
      <c r="K108" s="205">
        <v>2127.0193778790299</v>
      </c>
      <c r="L108" s="193">
        <v>2120.1353072899342</v>
      </c>
      <c r="M108" s="193">
        <v>2081.877642659711</v>
      </c>
      <c r="N108" s="193">
        <v>2034.3739339022929</v>
      </c>
      <c r="O108" s="193">
        <v>1993.3241877353089</v>
      </c>
      <c r="P108" s="194">
        <v>1954.267239344932</v>
      </c>
      <c r="Q108" s="202"/>
    </row>
    <row r="109" spans="3:17" x14ac:dyDescent="0.25">
      <c r="C109" s="251" t="s">
        <v>136</v>
      </c>
      <c r="D109" s="180" t="s">
        <v>145</v>
      </c>
      <c r="E109" s="207">
        <v>52.45</v>
      </c>
      <c r="F109" s="191">
        <v>56.5</v>
      </c>
      <c r="G109" s="191">
        <v>62.45</v>
      </c>
      <c r="H109" s="191">
        <v>69.5</v>
      </c>
      <c r="I109" s="191">
        <v>77.099999999999994</v>
      </c>
      <c r="J109" s="191">
        <v>82.550000000000011</v>
      </c>
      <c r="K109" s="207">
        <v>84.6</v>
      </c>
      <c r="L109" s="191">
        <v>85.15</v>
      </c>
      <c r="M109" s="191">
        <v>79.650000000000006</v>
      </c>
      <c r="N109" s="191">
        <v>71.199999999999989</v>
      </c>
      <c r="O109" s="191">
        <v>60.9</v>
      </c>
      <c r="P109" s="192">
        <v>53.7</v>
      </c>
      <c r="Q109" s="199"/>
    </row>
    <row r="110" spans="3:17" x14ac:dyDescent="0.25">
      <c r="C110" s="303"/>
      <c r="D110" s="183" t="s">
        <v>146</v>
      </c>
      <c r="E110" s="208">
        <v>59.227877954019512</v>
      </c>
      <c r="F110" s="186">
        <v>61.083363319351108</v>
      </c>
      <c r="G110" s="186">
        <v>63.74881504317257</v>
      </c>
      <c r="H110" s="186">
        <v>66.893246728241152</v>
      </c>
      <c r="I110" s="186">
        <v>69.812644618568413</v>
      </c>
      <c r="J110" s="186">
        <v>72.443149753361297</v>
      </c>
      <c r="K110" s="208">
        <v>73.388475258128423</v>
      </c>
      <c r="L110" s="186">
        <v>73.643529363784026</v>
      </c>
      <c r="M110" s="186">
        <v>70.749579788465383</v>
      </c>
      <c r="N110" s="186">
        <v>67.005882547729684</v>
      </c>
      <c r="O110" s="186">
        <v>62.443887127824667</v>
      </c>
      <c r="P110" s="187">
        <v>59.64320430246547</v>
      </c>
      <c r="Q110" s="198">
        <f>K110/E110 - 1</f>
        <v>0.23908669014112305</v>
      </c>
    </row>
    <row r="111" spans="3:17" x14ac:dyDescent="0.25">
      <c r="C111" s="303"/>
      <c r="D111" s="183" t="s">
        <v>152</v>
      </c>
      <c r="E111" s="208">
        <v>95.105352508046892</v>
      </c>
      <c r="F111" s="186">
        <v>97.418733193736472</v>
      </c>
      <c r="G111" s="186">
        <v>100.6496427073852</v>
      </c>
      <c r="H111" s="186">
        <v>104.3156161870486</v>
      </c>
      <c r="I111" s="186">
        <v>107.6521931847607</v>
      </c>
      <c r="J111" s="186">
        <v>110.50996233096519</v>
      </c>
      <c r="K111" s="208">
        <v>111.5189678206752</v>
      </c>
      <c r="L111" s="186">
        <v>111.7769084863084</v>
      </c>
      <c r="M111" s="186">
        <v>108.68505496246379</v>
      </c>
      <c r="N111" s="186">
        <v>104.4897501053282</v>
      </c>
      <c r="O111" s="186">
        <v>99.148346862794114</v>
      </c>
      <c r="P111" s="187">
        <v>95.637052184815786</v>
      </c>
      <c r="Q111" s="200"/>
    </row>
    <row r="112" spans="3:17" x14ac:dyDescent="0.25">
      <c r="C112" s="303"/>
      <c r="D112" s="216" t="s">
        <v>74</v>
      </c>
      <c r="E112" s="217">
        <v>6.4807165350434106</v>
      </c>
      <c r="F112" s="218">
        <v>6.4001873444763122</v>
      </c>
      <c r="G112" s="218">
        <v>6.285273292607636</v>
      </c>
      <c r="H112" s="218">
        <v>6.1510239362472179</v>
      </c>
      <c r="I112" s="218">
        <v>6.030961142832429</v>
      </c>
      <c r="J112" s="218">
        <v>5.9239705139988938</v>
      </c>
      <c r="K112" s="217">
        <v>5.8861193361317206</v>
      </c>
      <c r="L112" s="218">
        <v>5.8756356588549474</v>
      </c>
      <c r="M112" s="218">
        <v>5.9927194104839554</v>
      </c>
      <c r="N112" s="218">
        <v>6.1473245187748837</v>
      </c>
      <c r="O112" s="218">
        <v>6.3433991735627346</v>
      </c>
      <c r="P112" s="219">
        <v>6.4627904987565676</v>
      </c>
      <c r="Q112" s="200"/>
    </row>
    <row r="113" spans="3:17" x14ac:dyDescent="0.25">
      <c r="C113" s="303"/>
      <c r="D113" s="220" t="s">
        <v>14</v>
      </c>
      <c r="E113" s="221">
        <v>1.258967889647008</v>
      </c>
      <c r="F113" s="222">
        <v>1.271470631407569</v>
      </c>
      <c r="G113" s="222">
        <v>1.2893946783766099</v>
      </c>
      <c r="H113" s="222">
        <v>1.310256880573883</v>
      </c>
      <c r="I113" s="222">
        <v>1.329207387306035</v>
      </c>
      <c r="J113" s="222">
        <v>1.345443922815508</v>
      </c>
      <c r="K113" s="221">
        <v>1.3511665834720861</v>
      </c>
      <c r="L113" s="222">
        <v>1.352633786554609</v>
      </c>
      <c r="M113" s="222">
        <v>1.3350764091524161</v>
      </c>
      <c r="N113" s="222">
        <v>1.311219612032372</v>
      </c>
      <c r="O113" s="222">
        <v>1.280794036638419</v>
      </c>
      <c r="P113" s="223">
        <v>1.261823325483828</v>
      </c>
      <c r="Q113" s="202"/>
    </row>
    <row r="114" spans="3:17" x14ac:dyDescent="0.25">
      <c r="C114" s="303"/>
      <c r="D114" s="195" t="s">
        <v>153</v>
      </c>
      <c r="E114" s="213">
        <v>212.95481767772799</v>
      </c>
      <c r="F114" s="214">
        <v>213.64067373216349</v>
      </c>
      <c r="G114" s="214">
        <v>214.09327143108749</v>
      </c>
      <c r="H114" s="214">
        <v>214.05296360448759</v>
      </c>
      <c r="I114" s="214">
        <v>213.9215219735473</v>
      </c>
      <c r="J114" s="214">
        <v>213.76239822382419</v>
      </c>
      <c r="K114" s="213">
        <v>213.69373691352129</v>
      </c>
      <c r="L114" s="214">
        <v>213.6777798478692</v>
      </c>
      <c r="M114" s="214">
        <v>213.86887505262169</v>
      </c>
      <c r="N114" s="214">
        <v>214.03871333473921</v>
      </c>
      <c r="O114" s="214">
        <v>214.06620655592741</v>
      </c>
      <c r="P114" s="215">
        <v>213.12503839009011</v>
      </c>
      <c r="Q114" s="202"/>
    </row>
    <row r="115" spans="3:17" ht="15.75" thickBot="1" x14ac:dyDescent="0.3">
      <c r="C115" s="304"/>
      <c r="D115" s="188" t="s">
        <v>73</v>
      </c>
      <c r="E115" s="209">
        <v>2041.828789064898</v>
      </c>
      <c r="F115" s="189">
        <v>2060.5045752207379</v>
      </c>
      <c r="G115" s="189">
        <v>2087.9159904404469</v>
      </c>
      <c r="H115" s="189">
        <v>2120.5114038792749</v>
      </c>
      <c r="I115" s="189">
        <v>2150.2311967121082</v>
      </c>
      <c r="J115" s="189">
        <v>2175.7479786106451</v>
      </c>
      <c r="K115" s="209">
        <v>2184.755890322233</v>
      </c>
      <c r="L115" s="189">
        <v>2187.0634112041271</v>
      </c>
      <c r="M115" s="189">
        <v>2159.4492000287519</v>
      </c>
      <c r="N115" s="189">
        <v>2122.0303757315592</v>
      </c>
      <c r="O115" s="189">
        <v>2074.530251881326</v>
      </c>
      <c r="P115" s="190">
        <v>2046.078453706717</v>
      </c>
      <c r="Q115" s="201"/>
    </row>
    <row r="116" spans="3:17" x14ac:dyDescent="0.25">
      <c r="C116" s="299" t="s">
        <v>150</v>
      </c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299"/>
      <c r="P116" s="299"/>
      <c r="Q116" s="299"/>
    </row>
    <row r="117" spans="3:17" x14ac:dyDescent="0.25">
      <c r="C117" s="300" t="s">
        <v>151</v>
      </c>
      <c r="D117" s="300"/>
      <c r="E117" s="300"/>
      <c r="F117" s="300"/>
      <c r="G117" s="300"/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</row>
    <row r="118" spans="3:17" x14ac:dyDescent="0.25">
      <c r="C118" s="300" t="s">
        <v>154</v>
      </c>
      <c r="D118" s="300"/>
      <c r="E118" s="300"/>
      <c r="F118" s="300"/>
      <c r="G118" s="300"/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</row>
  </sheetData>
  <mergeCells count="24">
    <mergeCell ref="C116:Q116"/>
    <mergeCell ref="C117:Q117"/>
    <mergeCell ref="C118:Q118"/>
    <mergeCell ref="C18:C24"/>
    <mergeCell ref="C25:C31"/>
    <mergeCell ref="C102:C108"/>
    <mergeCell ref="C109:C115"/>
    <mergeCell ref="C88:C94"/>
    <mergeCell ref="C95:C101"/>
    <mergeCell ref="C74:C80"/>
    <mergeCell ref="C81:C87"/>
    <mergeCell ref="C1:P1"/>
    <mergeCell ref="Q2:Q3"/>
    <mergeCell ref="E2:P2"/>
    <mergeCell ref="C2:C3"/>
    <mergeCell ref="D2:D3"/>
    <mergeCell ref="C11:C17"/>
    <mergeCell ref="C4:C10"/>
    <mergeCell ref="C60:C66"/>
    <mergeCell ref="C67:C73"/>
    <mergeCell ref="C46:C52"/>
    <mergeCell ref="C53:C59"/>
    <mergeCell ref="C32:C38"/>
    <mergeCell ref="C39:C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5323-3DA0-4929-A4CD-6DAC52A4D633}">
  <dimension ref="A1:S17"/>
  <sheetViews>
    <sheetView workbookViewId="0">
      <selection activeCell="I30" sqref="I30"/>
    </sheetView>
  </sheetViews>
  <sheetFormatPr defaultRowHeight="15" x14ac:dyDescent="0.25"/>
  <cols>
    <col min="1" max="1" width="29.140625" bestFit="1" customWidth="1"/>
    <col min="2" max="2" width="5.5703125" bestFit="1" customWidth="1"/>
    <col min="3" max="3" width="16.7109375" bestFit="1" customWidth="1"/>
    <col min="4" max="4" width="7.5703125" bestFit="1" customWidth="1"/>
    <col min="5" max="5" width="5.7109375" bestFit="1" customWidth="1"/>
    <col min="6" max="17" width="6.7109375" customWidth="1"/>
    <col min="19" max="19" width="13.7109375" bestFit="1" customWidth="1"/>
  </cols>
  <sheetData>
    <row r="1" spans="1:19" x14ac:dyDescent="0.25">
      <c r="A1" s="176" t="s">
        <v>72</v>
      </c>
      <c r="B1" s="176" t="s">
        <v>75</v>
      </c>
      <c r="C1" s="176" t="s">
        <v>76</v>
      </c>
      <c r="D1" s="176" t="s">
        <v>77</v>
      </c>
      <c r="E1" s="176" t="s">
        <v>78</v>
      </c>
      <c r="F1" s="176" t="s">
        <v>79</v>
      </c>
      <c r="G1" s="176" t="s">
        <v>80</v>
      </c>
      <c r="H1" s="176" t="s">
        <v>81</v>
      </c>
      <c r="I1" s="176" t="s">
        <v>82</v>
      </c>
      <c r="J1" s="176" t="s">
        <v>83</v>
      </c>
      <c r="K1" s="176" t="s">
        <v>84</v>
      </c>
      <c r="L1" s="176" t="s">
        <v>85</v>
      </c>
      <c r="M1" s="176" t="s">
        <v>86</v>
      </c>
      <c r="N1" s="176" t="s">
        <v>87</v>
      </c>
      <c r="O1" s="176" t="s">
        <v>88</v>
      </c>
      <c r="P1" s="176" t="s">
        <v>89</v>
      </c>
      <c r="Q1" s="176" t="s">
        <v>90</v>
      </c>
      <c r="R1" s="176" t="s">
        <v>91</v>
      </c>
      <c r="S1" s="176" t="s">
        <v>92</v>
      </c>
    </row>
    <row r="2" spans="1:19" x14ac:dyDescent="0.25">
      <c r="A2" t="s">
        <v>133</v>
      </c>
      <c r="B2" t="s">
        <v>134</v>
      </c>
      <c r="C2" t="s">
        <v>135</v>
      </c>
      <c r="D2" t="s">
        <v>96</v>
      </c>
      <c r="E2" t="s">
        <v>97</v>
      </c>
      <c r="F2" s="68">
        <v>10.4</v>
      </c>
      <c r="G2" s="68">
        <v>17.149999999999999</v>
      </c>
      <c r="H2" s="68">
        <v>28.85</v>
      </c>
      <c r="I2" s="68">
        <v>43.2</v>
      </c>
      <c r="J2" s="68">
        <v>53.45</v>
      </c>
      <c r="K2" s="68">
        <v>62.75</v>
      </c>
      <c r="L2" s="68">
        <v>69.75</v>
      </c>
      <c r="M2" s="68">
        <v>68.849999999999994</v>
      </c>
      <c r="N2" s="68">
        <v>57.65</v>
      </c>
      <c r="O2" s="68">
        <v>43.25</v>
      </c>
      <c r="P2" s="68">
        <v>27.9</v>
      </c>
      <c r="Q2" s="68">
        <v>15.5</v>
      </c>
      <c r="R2" s="68">
        <v>41.55</v>
      </c>
      <c r="S2" s="68">
        <f t="shared" ref="S2:S17" si="0">ABS(F2-L2)</f>
        <v>59.35</v>
      </c>
    </row>
    <row r="3" spans="1:19" x14ac:dyDescent="0.25">
      <c r="A3" t="s">
        <v>130</v>
      </c>
      <c r="B3" t="s">
        <v>131</v>
      </c>
      <c r="C3" t="s">
        <v>132</v>
      </c>
      <c r="D3" t="s">
        <v>96</v>
      </c>
      <c r="E3" t="s">
        <v>97</v>
      </c>
      <c r="F3" s="68">
        <v>22.9</v>
      </c>
      <c r="G3" s="68">
        <v>24.65</v>
      </c>
      <c r="H3" s="68">
        <v>32.799999999999997</v>
      </c>
      <c r="I3" s="68">
        <v>45.2</v>
      </c>
      <c r="J3" s="68">
        <v>55.85</v>
      </c>
      <c r="K3" s="68">
        <v>64.849999999999994</v>
      </c>
      <c r="L3" s="68">
        <v>68.5</v>
      </c>
      <c r="M3" s="68">
        <v>67.650000000000006</v>
      </c>
      <c r="N3" s="68">
        <v>59.85</v>
      </c>
      <c r="O3" s="68">
        <v>48.65</v>
      </c>
      <c r="P3" s="68">
        <v>38.4</v>
      </c>
      <c r="Q3" s="68">
        <v>27.75</v>
      </c>
      <c r="R3" s="68">
        <v>46.400000000000013</v>
      </c>
      <c r="S3" s="68">
        <f t="shared" si="0"/>
        <v>45.6</v>
      </c>
    </row>
    <row r="4" spans="1:19" x14ac:dyDescent="0.25">
      <c r="A4" t="s">
        <v>127</v>
      </c>
      <c r="B4" t="s">
        <v>128</v>
      </c>
      <c r="C4" t="s">
        <v>129</v>
      </c>
      <c r="D4" t="s">
        <v>96</v>
      </c>
      <c r="E4" t="s">
        <v>97</v>
      </c>
      <c r="F4" s="68">
        <v>25.65</v>
      </c>
      <c r="G4" s="68">
        <v>28.3</v>
      </c>
      <c r="H4" s="68">
        <v>35.75</v>
      </c>
      <c r="I4" s="68">
        <v>42.8</v>
      </c>
      <c r="J4" s="68">
        <v>52.6</v>
      </c>
      <c r="K4" s="68">
        <v>62.2</v>
      </c>
      <c r="L4" s="68">
        <v>71</v>
      </c>
      <c r="M4" s="68">
        <v>69.449999999999989</v>
      </c>
      <c r="N4" s="68">
        <v>58.8</v>
      </c>
      <c r="O4" s="68">
        <v>45.85</v>
      </c>
      <c r="P4" s="68">
        <v>34.25</v>
      </c>
      <c r="Q4" s="68">
        <v>25.75</v>
      </c>
      <c r="R4" s="68">
        <v>46</v>
      </c>
      <c r="S4" s="68">
        <f t="shared" si="0"/>
        <v>45.35</v>
      </c>
    </row>
    <row r="5" spans="1:19" x14ac:dyDescent="0.25">
      <c r="A5" t="s">
        <v>124</v>
      </c>
      <c r="B5" t="s">
        <v>125</v>
      </c>
      <c r="C5" t="s">
        <v>126</v>
      </c>
      <c r="D5" t="s">
        <v>96</v>
      </c>
      <c r="E5" t="s">
        <v>97</v>
      </c>
      <c r="F5" s="68">
        <v>29.75</v>
      </c>
      <c r="G5" s="68">
        <v>32.450000000000003</v>
      </c>
      <c r="H5" s="68">
        <v>41.5</v>
      </c>
      <c r="I5" s="68">
        <v>53.25</v>
      </c>
      <c r="J5" s="68">
        <v>62.45</v>
      </c>
      <c r="K5" s="68">
        <v>71.699999999999989</v>
      </c>
      <c r="L5" s="68">
        <v>74.900000000000006</v>
      </c>
      <c r="M5" s="68">
        <v>73.949999999999989</v>
      </c>
      <c r="N5" s="68">
        <v>66.75</v>
      </c>
      <c r="O5" s="68">
        <v>54.95</v>
      </c>
      <c r="P5" s="68">
        <v>44.05</v>
      </c>
      <c r="Q5" s="68">
        <v>33.65</v>
      </c>
      <c r="R5" s="68">
        <v>53.25</v>
      </c>
      <c r="S5" s="68">
        <f t="shared" si="0"/>
        <v>45.150000000000006</v>
      </c>
    </row>
    <row r="6" spans="1:19" x14ac:dyDescent="0.25">
      <c r="A6" t="s">
        <v>122</v>
      </c>
      <c r="B6" t="s">
        <v>117</v>
      </c>
      <c r="C6" t="s">
        <v>123</v>
      </c>
      <c r="D6" t="s">
        <v>96</v>
      </c>
      <c r="E6" t="s">
        <v>97</v>
      </c>
      <c r="F6" s="68">
        <v>38.15</v>
      </c>
      <c r="G6" s="68">
        <v>43.15</v>
      </c>
      <c r="H6" s="68">
        <v>51.3</v>
      </c>
      <c r="I6" s="68">
        <v>60.55</v>
      </c>
      <c r="J6" s="68">
        <v>69.45</v>
      </c>
      <c r="K6" s="68">
        <v>77.55</v>
      </c>
      <c r="L6" s="68">
        <v>82.85</v>
      </c>
      <c r="M6" s="68">
        <v>82.300000000000011</v>
      </c>
      <c r="N6" s="68">
        <v>72.900000000000006</v>
      </c>
      <c r="O6" s="68">
        <v>61.95</v>
      </c>
      <c r="P6" s="68">
        <v>50.3</v>
      </c>
      <c r="Q6" s="68">
        <v>40.450000000000003</v>
      </c>
      <c r="R6" s="68">
        <v>60.95</v>
      </c>
      <c r="S6" s="68">
        <f t="shared" si="0"/>
        <v>44.699999999999996</v>
      </c>
    </row>
    <row r="7" spans="1:19" x14ac:dyDescent="0.25">
      <c r="A7" t="s">
        <v>119</v>
      </c>
      <c r="B7" t="s">
        <v>120</v>
      </c>
      <c r="C7" t="s">
        <v>121</v>
      </c>
      <c r="D7" t="s">
        <v>96</v>
      </c>
      <c r="E7" t="s">
        <v>97</v>
      </c>
      <c r="F7" s="68">
        <v>29.2</v>
      </c>
      <c r="G7" s="68">
        <v>31.2</v>
      </c>
      <c r="H7" s="68">
        <v>39.75</v>
      </c>
      <c r="I7" s="68">
        <v>51.65</v>
      </c>
      <c r="J7" s="68">
        <v>60.4</v>
      </c>
      <c r="K7" s="68">
        <v>69.25</v>
      </c>
      <c r="L7" s="68">
        <v>72.7</v>
      </c>
      <c r="M7" s="68">
        <v>71.849999999999994</v>
      </c>
      <c r="N7" s="68">
        <v>64.349999999999994</v>
      </c>
      <c r="O7" s="68">
        <v>52.9</v>
      </c>
      <c r="P7" s="68">
        <v>43</v>
      </c>
      <c r="Q7" s="68">
        <v>32.85</v>
      </c>
      <c r="R7" s="68">
        <v>51.599999999999987</v>
      </c>
      <c r="S7" s="68">
        <f t="shared" si="0"/>
        <v>43.5</v>
      </c>
    </row>
    <row r="8" spans="1:19" x14ac:dyDescent="0.25">
      <c r="A8" t="s">
        <v>116</v>
      </c>
      <c r="B8" t="s">
        <v>117</v>
      </c>
      <c r="C8" t="s">
        <v>118</v>
      </c>
      <c r="D8" t="s">
        <v>96</v>
      </c>
      <c r="E8" t="s">
        <v>97</v>
      </c>
      <c r="F8" s="68">
        <v>38.700000000000003</v>
      </c>
      <c r="G8" s="68">
        <v>43.45</v>
      </c>
      <c r="H8" s="68">
        <v>51.3</v>
      </c>
      <c r="I8" s="68">
        <v>59.95</v>
      </c>
      <c r="J8" s="68">
        <v>69.099999999999994</v>
      </c>
      <c r="K8" s="68">
        <v>77.150000000000006</v>
      </c>
      <c r="L8" s="68">
        <v>82.15</v>
      </c>
      <c r="M8" s="68">
        <v>81.349999999999994</v>
      </c>
      <c r="N8" s="68">
        <v>72.849999999999994</v>
      </c>
      <c r="O8" s="68">
        <v>61.8</v>
      </c>
      <c r="P8" s="68">
        <v>49.9</v>
      </c>
      <c r="Q8" s="68">
        <v>40.65</v>
      </c>
      <c r="R8" s="68">
        <v>60.7</v>
      </c>
      <c r="S8" s="68">
        <f t="shared" si="0"/>
        <v>43.45</v>
      </c>
    </row>
    <row r="9" spans="1:19" x14ac:dyDescent="0.25">
      <c r="A9" t="s">
        <v>113</v>
      </c>
      <c r="B9" t="s">
        <v>114</v>
      </c>
      <c r="C9" t="s">
        <v>115</v>
      </c>
      <c r="D9" t="s">
        <v>96</v>
      </c>
      <c r="E9" t="s">
        <v>97</v>
      </c>
      <c r="F9" s="68">
        <v>31.05</v>
      </c>
      <c r="G9" s="68">
        <v>33.700000000000003</v>
      </c>
      <c r="H9" s="68">
        <v>40.950000000000003</v>
      </c>
      <c r="I9" s="68">
        <v>47.45</v>
      </c>
      <c r="J9" s="68">
        <v>57.65</v>
      </c>
      <c r="K9" s="68">
        <v>67.050000000000011</v>
      </c>
      <c r="L9" s="68">
        <v>74.2</v>
      </c>
      <c r="M9" s="68">
        <v>71.95</v>
      </c>
      <c r="N9" s="68">
        <v>63.45</v>
      </c>
      <c r="O9" s="68">
        <v>50.85</v>
      </c>
      <c r="P9" s="68">
        <v>38.9</v>
      </c>
      <c r="Q9" s="68">
        <v>31.3</v>
      </c>
      <c r="R9" s="68">
        <v>50.7</v>
      </c>
      <c r="S9" s="68">
        <f t="shared" si="0"/>
        <v>43.150000000000006</v>
      </c>
    </row>
    <row r="10" spans="1:19" x14ac:dyDescent="0.25">
      <c r="A10" t="s">
        <v>111</v>
      </c>
      <c r="B10" t="s">
        <v>94</v>
      </c>
      <c r="C10" t="s">
        <v>112</v>
      </c>
      <c r="D10" t="s">
        <v>96</v>
      </c>
      <c r="E10" t="s">
        <v>97</v>
      </c>
      <c r="F10" s="68">
        <v>37.5</v>
      </c>
      <c r="G10" s="68">
        <v>41.2</v>
      </c>
      <c r="H10" s="68">
        <v>48</v>
      </c>
      <c r="I10" s="68">
        <v>56.2</v>
      </c>
      <c r="J10" s="68">
        <v>65.849999999999994</v>
      </c>
      <c r="K10" s="68">
        <v>74.400000000000006</v>
      </c>
      <c r="L10" s="68">
        <v>78.150000000000006</v>
      </c>
      <c r="M10" s="68">
        <v>76.55</v>
      </c>
      <c r="N10" s="68">
        <v>69.349999999999994</v>
      </c>
      <c r="O10" s="68">
        <v>58.3</v>
      </c>
      <c r="P10" s="68">
        <v>46.1</v>
      </c>
      <c r="Q10" s="68">
        <v>37.950000000000003</v>
      </c>
      <c r="R10" s="68">
        <v>57.5</v>
      </c>
      <c r="S10" s="68">
        <f t="shared" si="0"/>
        <v>40.650000000000006</v>
      </c>
    </row>
    <row r="11" spans="1:19" x14ac:dyDescent="0.25">
      <c r="A11" t="s">
        <v>108</v>
      </c>
      <c r="B11" t="s">
        <v>109</v>
      </c>
      <c r="C11" t="s">
        <v>110</v>
      </c>
      <c r="D11" t="s">
        <v>96</v>
      </c>
      <c r="E11" t="s">
        <v>97</v>
      </c>
      <c r="F11" s="68">
        <v>34.950000000000003</v>
      </c>
      <c r="G11" s="68">
        <v>37.450000000000003</v>
      </c>
      <c r="H11" s="68">
        <v>45.3</v>
      </c>
      <c r="I11" s="68">
        <v>56.5</v>
      </c>
      <c r="J11" s="68">
        <v>63.55</v>
      </c>
      <c r="K11" s="68">
        <v>71.599999999999994</v>
      </c>
      <c r="L11" s="68">
        <v>74.800000000000011</v>
      </c>
      <c r="M11" s="68">
        <v>74.099999999999994</v>
      </c>
      <c r="N11" s="68">
        <v>67.150000000000006</v>
      </c>
      <c r="O11" s="68">
        <v>56.3</v>
      </c>
      <c r="P11" s="68">
        <v>46.349999999999987</v>
      </c>
      <c r="Q11" s="68">
        <v>37.35</v>
      </c>
      <c r="R11" s="68">
        <v>55.45</v>
      </c>
      <c r="S11" s="68">
        <f t="shared" si="0"/>
        <v>39.850000000000009</v>
      </c>
    </row>
    <row r="12" spans="1:19" x14ac:dyDescent="0.25">
      <c r="A12" t="s">
        <v>106</v>
      </c>
      <c r="B12" t="s">
        <v>94</v>
      </c>
      <c r="C12" t="s">
        <v>107</v>
      </c>
      <c r="D12" t="s">
        <v>96</v>
      </c>
      <c r="E12" t="s">
        <v>97</v>
      </c>
      <c r="F12" s="68">
        <v>46.6</v>
      </c>
      <c r="G12" s="68">
        <v>50.75</v>
      </c>
      <c r="H12" s="68">
        <v>57.8</v>
      </c>
      <c r="I12" s="68">
        <v>65.75</v>
      </c>
      <c r="J12" s="68">
        <v>74.400000000000006</v>
      </c>
      <c r="K12" s="68">
        <v>81.8</v>
      </c>
      <c r="L12" s="68">
        <v>85.8</v>
      </c>
      <c r="M12" s="68">
        <v>85.699999999999989</v>
      </c>
      <c r="N12" s="68">
        <v>78.199999999999989</v>
      </c>
      <c r="O12" s="68">
        <v>67.900000000000006</v>
      </c>
      <c r="P12" s="68">
        <v>56.650000000000013</v>
      </c>
      <c r="Q12" s="68">
        <v>48.25</v>
      </c>
      <c r="R12" s="68">
        <v>66.650000000000006</v>
      </c>
      <c r="S12" s="68">
        <f t="shared" si="0"/>
        <v>39.199999999999996</v>
      </c>
    </row>
    <row r="13" spans="1:19" x14ac:dyDescent="0.25">
      <c r="A13" t="s">
        <v>105</v>
      </c>
      <c r="B13" t="s">
        <v>94</v>
      </c>
      <c r="C13" t="s">
        <v>105</v>
      </c>
      <c r="D13" t="s">
        <v>96</v>
      </c>
      <c r="E13" t="s">
        <v>97</v>
      </c>
      <c r="F13" s="68">
        <v>44.6</v>
      </c>
      <c r="G13" s="68">
        <v>49.05</v>
      </c>
      <c r="H13" s="68">
        <v>55.75</v>
      </c>
      <c r="I13" s="68">
        <v>64.25</v>
      </c>
      <c r="J13" s="68">
        <v>74</v>
      </c>
      <c r="K13" s="68">
        <v>80.75</v>
      </c>
      <c r="L13" s="68">
        <v>82.4</v>
      </c>
      <c r="M13" s="68">
        <v>81.050000000000011</v>
      </c>
      <c r="N13" s="68">
        <v>74.349999999999994</v>
      </c>
      <c r="O13" s="68">
        <v>64.95</v>
      </c>
      <c r="P13" s="68">
        <v>52.7</v>
      </c>
      <c r="Q13" s="68">
        <v>45.1</v>
      </c>
      <c r="R13" s="68">
        <v>64.05</v>
      </c>
      <c r="S13" s="68">
        <f t="shared" si="0"/>
        <v>37.800000000000004</v>
      </c>
    </row>
    <row r="14" spans="1:19" x14ac:dyDescent="0.25">
      <c r="A14" t="s">
        <v>103</v>
      </c>
      <c r="B14" t="s">
        <v>94</v>
      </c>
      <c r="C14" t="s">
        <v>104</v>
      </c>
      <c r="D14" t="s">
        <v>96</v>
      </c>
      <c r="E14" t="s">
        <v>97</v>
      </c>
      <c r="F14" s="68">
        <v>46.400000000000013</v>
      </c>
      <c r="G14" s="68">
        <v>51</v>
      </c>
      <c r="H14" s="68">
        <v>57.3</v>
      </c>
      <c r="I14" s="68">
        <v>65.45</v>
      </c>
      <c r="J14" s="68">
        <v>75.25</v>
      </c>
      <c r="K14" s="68">
        <v>82.6</v>
      </c>
      <c r="L14" s="68">
        <v>83.300000000000011</v>
      </c>
      <c r="M14" s="68">
        <v>81.5</v>
      </c>
      <c r="N14" s="68">
        <v>75.95</v>
      </c>
      <c r="O14" s="68">
        <v>65.8</v>
      </c>
      <c r="P14" s="68">
        <v>53.45</v>
      </c>
      <c r="Q14" s="68">
        <v>45.599999999999987</v>
      </c>
      <c r="R14" s="68">
        <v>65.3</v>
      </c>
      <c r="S14" s="68">
        <f t="shared" si="0"/>
        <v>36.9</v>
      </c>
    </row>
    <row r="15" spans="1:19" x14ac:dyDescent="0.25">
      <c r="A15" t="s">
        <v>100</v>
      </c>
      <c r="B15" t="s">
        <v>101</v>
      </c>
      <c r="C15" t="s">
        <v>102</v>
      </c>
      <c r="D15" t="s">
        <v>96</v>
      </c>
      <c r="E15" t="s">
        <v>97</v>
      </c>
      <c r="F15" s="68">
        <v>47.7</v>
      </c>
      <c r="G15" s="68">
        <v>51.349999999999987</v>
      </c>
      <c r="H15" s="68">
        <v>58.15</v>
      </c>
      <c r="I15" s="68">
        <v>65.5</v>
      </c>
      <c r="J15" s="68">
        <v>73.8</v>
      </c>
      <c r="K15" s="68">
        <v>80.25</v>
      </c>
      <c r="L15" s="68">
        <v>83.45</v>
      </c>
      <c r="M15" s="68">
        <v>83.35</v>
      </c>
      <c r="N15" s="68">
        <v>77.400000000000006</v>
      </c>
      <c r="O15" s="68">
        <v>66.95</v>
      </c>
      <c r="P15" s="68">
        <v>56.25</v>
      </c>
      <c r="Q15" s="68">
        <v>48.8</v>
      </c>
      <c r="R15" s="68">
        <v>66.05</v>
      </c>
      <c r="S15" s="68">
        <f t="shared" si="0"/>
        <v>35.75</v>
      </c>
    </row>
    <row r="16" spans="1:19" x14ac:dyDescent="0.25">
      <c r="A16" t="s">
        <v>98</v>
      </c>
      <c r="B16" t="s">
        <v>94</v>
      </c>
      <c r="C16" t="s">
        <v>99</v>
      </c>
      <c r="D16" t="s">
        <v>96</v>
      </c>
      <c r="E16" t="s">
        <v>97</v>
      </c>
      <c r="F16" s="68">
        <v>49.55</v>
      </c>
      <c r="G16" s="68">
        <v>53.2</v>
      </c>
      <c r="H16" s="68">
        <v>59.55</v>
      </c>
      <c r="I16" s="68">
        <v>66.55</v>
      </c>
      <c r="J16" s="68">
        <v>74.650000000000006</v>
      </c>
      <c r="K16" s="68">
        <v>80.349999999999994</v>
      </c>
      <c r="L16" s="68">
        <v>82.949999999999989</v>
      </c>
      <c r="M16" s="68">
        <v>82.85</v>
      </c>
      <c r="N16" s="68">
        <v>77.55</v>
      </c>
      <c r="O16" s="68">
        <v>68</v>
      </c>
      <c r="P16" s="68">
        <v>57.8</v>
      </c>
      <c r="Q16" s="68">
        <v>50.7</v>
      </c>
      <c r="R16" s="68">
        <v>67</v>
      </c>
      <c r="S16" s="68">
        <f t="shared" si="0"/>
        <v>33.399999999999991</v>
      </c>
    </row>
    <row r="17" spans="1:19" x14ac:dyDescent="0.25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s="68">
        <v>52.45</v>
      </c>
      <c r="G17" s="68">
        <v>56.5</v>
      </c>
      <c r="H17" s="68">
        <v>62.45</v>
      </c>
      <c r="I17" s="68">
        <v>69.5</v>
      </c>
      <c r="J17" s="68">
        <v>77.099999999999994</v>
      </c>
      <c r="K17" s="68">
        <v>82.550000000000011</v>
      </c>
      <c r="L17" s="68">
        <v>84.6</v>
      </c>
      <c r="M17" s="68">
        <v>85.15</v>
      </c>
      <c r="N17" s="68">
        <v>79.650000000000006</v>
      </c>
      <c r="O17" s="68">
        <v>71.199999999999989</v>
      </c>
      <c r="P17" s="68">
        <v>60.9</v>
      </c>
      <c r="Q17" s="68">
        <v>53.7</v>
      </c>
      <c r="R17" s="68">
        <v>69.650000000000006</v>
      </c>
      <c r="S17" s="68">
        <f t="shared" si="0"/>
        <v>32.149999999999991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B681-20CC-4927-9F44-9B9129CFF588}">
  <dimension ref="A1:D16"/>
  <sheetViews>
    <sheetView workbookViewId="0">
      <selection activeCell="A16" sqref="A1:A16"/>
    </sheetView>
  </sheetViews>
  <sheetFormatPr defaultRowHeight="15" x14ac:dyDescent="0.25"/>
  <cols>
    <col min="1" max="1" width="29.140625" bestFit="1" customWidth="1"/>
    <col min="3" max="3" width="16.7109375" bestFit="1" customWidth="1"/>
  </cols>
  <sheetData>
    <row r="1" spans="1:4" x14ac:dyDescent="0.25">
      <c r="A1" t="s">
        <v>93</v>
      </c>
      <c r="C1" t="s">
        <v>95</v>
      </c>
      <c r="D1" t="s">
        <v>94</v>
      </c>
    </row>
    <row r="2" spans="1:4" x14ac:dyDescent="0.25">
      <c r="A2" t="s">
        <v>98</v>
      </c>
      <c r="C2" t="s">
        <v>99</v>
      </c>
      <c r="D2" t="s">
        <v>94</v>
      </c>
    </row>
    <row r="3" spans="1:4" x14ac:dyDescent="0.25">
      <c r="A3" t="s">
        <v>100</v>
      </c>
      <c r="C3" t="s">
        <v>102</v>
      </c>
      <c r="D3" t="s">
        <v>101</v>
      </c>
    </row>
    <row r="4" spans="1:4" x14ac:dyDescent="0.25">
      <c r="A4" t="s">
        <v>103</v>
      </c>
      <c r="C4" t="s">
        <v>104</v>
      </c>
      <c r="D4" t="s">
        <v>94</v>
      </c>
    </row>
    <row r="5" spans="1:4" x14ac:dyDescent="0.25">
      <c r="A5" t="s">
        <v>105</v>
      </c>
      <c r="C5" t="s">
        <v>105</v>
      </c>
      <c r="D5" t="s">
        <v>94</v>
      </c>
    </row>
    <row r="6" spans="1:4" x14ac:dyDescent="0.25">
      <c r="A6" t="s">
        <v>106</v>
      </c>
      <c r="C6" t="s">
        <v>107</v>
      </c>
      <c r="D6" t="s">
        <v>94</v>
      </c>
    </row>
    <row r="7" spans="1:4" x14ac:dyDescent="0.25">
      <c r="A7" t="s">
        <v>108</v>
      </c>
      <c r="C7" t="s">
        <v>110</v>
      </c>
      <c r="D7" t="s">
        <v>109</v>
      </c>
    </row>
    <row r="8" spans="1:4" x14ac:dyDescent="0.25">
      <c r="A8" t="s">
        <v>111</v>
      </c>
      <c r="C8" t="s">
        <v>112</v>
      </c>
      <c r="D8" t="s">
        <v>94</v>
      </c>
    </row>
    <row r="9" spans="1:4" x14ac:dyDescent="0.25">
      <c r="A9" t="s">
        <v>113</v>
      </c>
      <c r="C9" t="s">
        <v>115</v>
      </c>
      <c r="D9" t="s">
        <v>114</v>
      </c>
    </row>
    <row r="10" spans="1:4" x14ac:dyDescent="0.25">
      <c r="A10" t="s">
        <v>116</v>
      </c>
      <c r="C10" t="s">
        <v>118</v>
      </c>
      <c r="D10" t="s">
        <v>117</v>
      </c>
    </row>
    <row r="11" spans="1:4" x14ac:dyDescent="0.25">
      <c r="A11" t="s">
        <v>119</v>
      </c>
      <c r="C11" t="s">
        <v>121</v>
      </c>
      <c r="D11" t="s">
        <v>120</v>
      </c>
    </row>
    <row r="12" spans="1:4" x14ac:dyDescent="0.25">
      <c r="A12" t="s">
        <v>122</v>
      </c>
      <c r="C12" t="s">
        <v>123</v>
      </c>
      <c r="D12" t="s">
        <v>117</v>
      </c>
    </row>
    <row r="13" spans="1:4" x14ac:dyDescent="0.25">
      <c r="A13" t="s">
        <v>124</v>
      </c>
      <c r="C13" t="s">
        <v>126</v>
      </c>
      <c r="D13" t="s">
        <v>125</v>
      </c>
    </row>
    <row r="14" spans="1:4" x14ac:dyDescent="0.25">
      <c r="A14" t="s">
        <v>127</v>
      </c>
      <c r="C14" t="s">
        <v>129</v>
      </c>
      <c r="D14" t="s">
        <v>128</v>
      </c>
    </row>
    <row r="15" spans="1:4" x14ac:dyDescent="0.25">
      <c r="A15" t="s">
        <v>130</v>
      </c>
      <c r="C15" t="s">
        <v>132</v>
      </c>
      <c r="D15" t="s">
        <v>131</v>
      </c>
    </row>
    <row r="16" spans="1:4" x14ac:dyDescent="0.25">
      <c r="A16" t="s">
        <v>133</v>
      </c>
      <c r="C16" t="s">
        <v>135</v>
      </c>
      <c r="D16" t="s">
        <v>134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F97C-805A-4E03-8347-E76936A81084}">
  <dimension ref="A1:S17"/>
  <sheetViews>
    <sheetView workbookViewId="0">
      <selection activeCell="S17" sqref="B1:S17"/>
    </sheetView>
  </sheetViews>
  <sheetFormatPr defaultRowHeight="15" x14ac:dyDescent="0.25"/>
  <sheetData>
    <row r="1" spans="1:19" x14ac:dyDescent="0.25">
      <c r="A1" s="176" t="s">
        <v>72</v>
      </c>
      <c r="B1" s="176" t="s">
        <v>75</v>
      </c>
      <c r="C1" s="176" t="s">
        <v>76</v>
      </c>
      <c r="D1" s="176" t="s">
        <v>77</v>
      </c>
      <c r="E1" s="176" t="s">
        <v>78</v>
      </c>
      <c r="F1" s="176" t="s">
        <v>79</v>
      </c>
      <c r="G1" s="176" t="s">
        <v>80</v>
      </c>
      <c r="H1" s="176" t="s">
        <v>81</v>
      </c>
      <c r="I1" s="176" t="s">
        <v>82</v>
      </c>
      <c r="J1" s="176" t="s">
        <v>83</v>
      </c>
      <c r="K1" s="176" t="s">
        <v>84</v>
      </c>
      <c r="L1" s="176" t="s">
        <v>85</v>
      </c>
      <c r="M1" s="176" t="s">
        <v>86</v>
      </c>
      <c r="N1" s="176" t="s">
        <v>87</v>
      </c>
      <c r="O1" s="176" t="s">
        <v>88</v>
      </c>
      <c r="P1" s="176" t="s">
        <v>89</v>
      </c>
      <c r="Q1" s="176" t="s">
        <v>90</v>
      </c>
      <c r="R1" s="176" t="s">
        <v>91</v>
      </c>
      <c r="S1" s="176" t="s">
        <v>92</v>
      </c>
    </row>
    <row r="2" spans="1:19" x14ac:dyDescent="0.25">
      <c r="A2" t="s">
        <v>93</v>
      </c>
      <c r="B2" t="s">
        <v>94</v>
      </c>
      <c r="C2" t="s">
        <v>95</v>
      </c>
      <c r="D2" t="s">
        <v>96</v>
      </c>
      <c r="E2" t="s">
        <v>97</v>
      </c>
      <c r="F2" s="68">
        <v>52.45</v>
      </c>
      <c r="G2" s="68">
        <v>56.5</v>
      </c>
      <c r="H2" s="68">
        <v>62.45</v>
      </c>
      <c r="I2" s="68">
        <v>69.5</v>
      </c>
      <c r="J2" s="68">
        <v>77.099999999999994</v>
      </c>
      <c r="K2" s="68">
        <v>82.550000000000011</v>
      </c>
      <c r="L2" s="68">
        <v>84.6</v>
      </c>
      <c r="M2" s="68">
        <v>85.15</v>
      </c>
      <c r="N2" s="68">
        <v>79.650000000000006</v>
      </c>
      <c r="O2" s="68">
        <v>71.199999999999989</v>
      </c>
      <c r="P2" s="68">
        <v>60.9</v>
      </c>
      <c r="Q2" s="68">
        <v>53.7</v>
      </c>
      <c r="R2" s="68">
        <v>69.650000000000006</v>
      </c>
      <c r="S2" s="68">
        <f t="shared" ref="S2:S17" si="0">ABS(F2-L2)</f>
        <v>32.149999999999991</v>
      </c>
    </row>
    <row r="3" spans="1:19" x14ac:dyDescent="0.25">
      <c r="A3" t="s">
        <v>98</v>
      </c>
      <c r="B3" t="s">
        <v>94</v>
      </c>
      <c r="C3" t="s">
        <v>99</v>
      </c>
      <c r="D3" t="s">
        <v>96</v>
      </c>
      <c r="E3" t="s">
        <v>97</v>
      </c>
      <c r="F3" s="68">
        <v>49.55</v>
      </c>
      <c r="G3" s="68">
        <v>53.2</v>
      </c>
      <c r="H3" s="68">
        <v>59.55</v>
      </c>
      <c r="I3" s="68">
        <v>66.55</v>
      </c>
      <c r="J3" s="68">
        <v>74.650000000000006</v>
      </c>
      <c r="K3" s="68">
        <v>80.349999999999994</v>
      </c>
      <c r="L3" s="68">
        <v>82.949999999999989</v>
      </c>
      <c r="M3" s="68">
        <v>82.85</v>
      </c>
      <c r="N3" s="68">
        <v>77.55</v>
      </c>
      <c r="O3" s="68">
        <v>68</v>
      </c>
      <c r="P3" s="68">
        <v>57.8</v>
      </c>
      <c r="Q3" s="68">
        <v>50.7</v>
      </c>
      <c r="R3" s="68">
        <v>67</v>
      </c>
      <c r="S3" s="68">
        <f t="shared" si="0"/>
        <v>33.399999999999991</v>
      </c>
    </row>
    <row r="4" spans="1:19" x14ac:dyDescent="0.25">
      <c r="A4" t="s">
        <v>100</v>
      </c>
      <c r="B4" t="s">
        <v>101</v>
      </c>
      <c r="C4" t="s">
        <v>102</v>
      </c>
      <c r="D4" t="s">
        <v>96</v>
      </c>
      <c r="E4" t="s">
        <v>97</v>
      </c>
      <c r="F4" s="68">
        <v>47.7</v>
      </c>
      <c r="G4" s="68">
        <v>51.349999999999987</v>
      </c>
      <c r="H4" s="68">
        <v>58.15</v>
      </c>
      <c r="I4" s="68">
        <v>65.5</v>
      </c>
      <c r="J4" s="68">
        <v>73.8</v>
      </c>
      <c r="K4" s="68">
        <v>80.25</v>
      </c>
      <c r="L4" s="68">
        <v>83.45</v>
      </c>
      <c r="M4" s="68">
        <v>83.35</v>
      </c>
      <c r="N4" s="68">
        <v>77.400000000000006</v>
      </c>
      <c r="O4" s="68">
        <v>66.95</v>
      </c>
      <c r="P4" s="68">
        <v>56.25</v>
      </c>
      <c r="Q4" s="68">
        <v>48.8</v>
      </c>
      <c r="R4" s="68">
        <v>66.05</v>
      </c>
      <c r="S4" s="68">
        <f t="shared" si="0"/>
        <v>35.75</v>
      </c>
    </row>
    <row r="5" spans="1:19" x14ac:dyDescent="0.25">
      <c r="A5" t="s">
        <v>103</v>
      </c>
      <c r="B5" t="s">
        <v>94</v>
      </c>
      <c r="C5" t="s">
        <v>104</v>
      </c>
      <c r="D5" t="s">
        <v>96</v>
      </c>
      <c r="E5" t="s">
        <v>97</v>
      </c>
      <c r="F5" s="68">
        <v>46.400000000000013</v>
      </c>
      <c r="G5" s="68">
        <v>51</v>
      </c>
      <c r="H5" s="68">
        <v>57.3</v>
      </c>
      <c r="I5" s="68">
        <v>65.45</v>
      </c>
      <c r="J5" s="68">
        <v>75.25</v>
      </c>
      <c r="K5" s="68">
        <v>82.6</v>
      </c>
      <c r="L5" s="68">
        <v>83.300000000000011</v>
      </c>
      <c r="M5" s="68">
        <v>81.5</v>
      </c>
      <c r="N5" s="68">
        <v>75.95</v>
      </c>
      <c r="O5" s="68">
        <v>65.8</v>
      </c>
      <c r="P5" s="68">
        <v>53.45</v>
      </c>
      <c r="Q5" s="68">
        <v>45.599999999999987</v>
      </c>
      <c r="R5" s="68">
        <v>65.3</v>
      </c>
      <c r="S5" s="68">
        <f t="shared" si="0"/>
        <v>36.9</v>
      </c>
    </row>
    <row r="6" spans="1:19" x14ac:dyDescent="0.25">
      <c r="A6" t="s">
        <v>105</v>
      </c>
      <c r="B6" t="s">
        <v>94</v>
      </c>
      <c r="C6" t="s">
        <v>105</v>
      </c>
      <c r="D6" t="s">
        <v>96</v>
      </c>
      <c r="E6" t="s">
        <v>97</v>
      </c>
      <c r="F6" s="68">
        <v>44.6</v>
      </c>
      <c r="G6" s="68">
        <v>49.05</v>
      </c>
      <c r="H6" s="68">
        <v>55.75</v>
      </c>
      <c r="I6" s="68">
        <v>64.25</v>
      </c>
      <c r="J6" s="68">
        <v>74</v>
      </c>
      <c r="K6" s="68">
        <v>80.75</v>
      </c>
      <c r="L6" s="68">
        <v>82.4</v>
      </c>
      <c r="M6" s="68">
        <v>81.050000000000011</v>
      </c>
      <c r="N6" s="68">
        <v>74.349999999999994</v>
      </c>
      <c r="O6" s="68">
        <v>64.95</v>
      </c>
      <c r="P6" s="68">
        <v>52.7</v>
      </c>
      <c r="Q6" s="68">
        <v>45.1</v>
      </c>
      <c r="R6" s="68">
        <v>64.05</v>
      </c>
      <c r="S6" s="68">
        <f t="shared" si="0"/>
        <v>37.800000000000004</v>
      </c>
    </row>
    <row r="7" spans="1:19" x14ac:dyDescent="0.25">
      <c r="A7" t="s">
        <v>106</v>
      </c>
      <c r="B7" t="s">
        <v>94</v>
      </c>
      <c r="C7" t="s">
        <v>107</v>
      </c>
      <c r="D7" t="s">
        <v>96</v>
      </c>
      <c r="E7" t="s">
        <v>97</v>
      </c>
      <c r="F7" s="68">
        <v>46.6</v>
      </c>
      <c r="G7" s="68">
        <v>50.75</v>
      </c>
      <c r="H7" s="68">
        <v>57.8</v>
      </c>
      <c r="I7" s="68">
        <v>65.75</v>
      </c>
      <c r="J7" s="68">
        <v>74.400000000000006</v>
      </c>
      <c r="K7" s="68">
        <v>81.8</v>
      </c>
      <c r="L7" s="68">
        <v>85.8</v>
      </c>
      <c r="M7" s="68">
        <v>85.699999999999989</v>
      </c>
      <c r="N7" s="68">
        <v>78.199999999999989</v>
      </c>
      <c r="O7" s="68">
        <v>67.900000000000006</v>
      </c>
      <c r="P7" s="68">
        <v>56.650000000000013</v>
      </c>
      <c r="Q7" s="68">
        <v>48.25</v>
      </c>
      <c r="R7" s="68">
        <v>66.650000000000006</v>
      </c>
      <c r="S7" s="68">
        <f t="shared" si="0"/>
        <v>39.199999999999996</v>
      </c>
    </row>
    <row r="8" spans="1:19" x14ac:dyDescent="0.25">
      <c r="A8" t="s">
        <v>108</v>
      </c>
      <c r="B8" t="s">
        <v>109</v>
      </c>
      <c r="C8" t="s">
        <v>110</v>
      </c>
      <c r="D8" t="s">
        <v>96</v>
      </c>
      <c r="E8" t="s">
        <v>97</v>
      </c>
      <c r="F8" s="68">
        <v>34.950000000000003</v>
      </c>
      <c r="G8" s="68">
        <v>37.450000000000003</v>
      </c>
      <c r="H8" s="68">
        <v>45.3</v>
      </c>
      <c r="I8" s="68">
        <v>56.5</v>
      </c>
      <c r="J8" s="68">
        <v>63.55</v>
      </c>
      <c r="K8" s="68">
        <v>71.599999999999994</v>
      </c>
      <c r="L8" s="68">
        <v>74.800000000000011</v>
      </c>
      <c r="M8" s="68">
        <v>74.099999999999994</v>
      </c>
      <c r="N8" s="68">
        <v>67.150000000000006</v>
      </c>
      <c r="O8" s="68">
        <v>56.3</v>
      </c>
      <c r="P8" s="68">
        <v>46.349999999999987</v>
      </c>
      <c r="Q8" s="68">
        <v>37.35</v>
      </c>
      <c r="R8" s="68">
        <v>55.45</v>
      </c>
      <c r="S8" s="68">
        <f t="shared" si="0"/>
        <v>39.850000000000009</v>
      </c>
    </row>
    <row r="9" spans="1:19" x14ac:dyDescent="0.25">
      <c r="A9" t="s">
        <v>111</v>
      </c>
      <c r="B9" t="s">
        <v>94</v>
      </c>
      <c r="C9" t="s">
        <v>112</v>
      </c>
      <c r="D9" t="s">
        <v>96</v>
      </c>
      <c r="E9" t="s">
        <v>97</v>
      </c>
      <c r="F9" s="68">
        <v>37.5</v>
      </c>
      <c r="G9" s="68">
        <v>41.2</v>
      </c>
      <c r="H9" s="68">
        <v>48</v>
      </c>
      <c r="I9" s="68">
        <v>56.2</v>
      </c>
      <c r="J9" s="68">
        <v>65.849999999999994</v>
      </c>
      <c r="K9" s="68">
        <v>74.400000000000006</v>
      </c>
      <c r="L9" s="68">
        <v>78.150000000000006</v>
      </c>
      <c r="M9" s="68">
        <v>76.55</v>
      </c>
      <c r="N9" s="68">
        <v>69.349999999999994</v>
      </c>
      <c r="O9" s="68">
        <v>58.3</v>
      </c>
      <c r="P9" s="68">
        <v>46.1</v>
      </c>
      <c r="Q9" s="68">
        <v>37.950000000000003</v>
      </c>
      <c r="R9" s="68">
        <v>57.5</v>
      </c>
      <c r="S9" s="68">
        <f t="shared" si="0"/>
        <v>40.650000000000006</v>
      </c>
    </row>
    <row r="10" spans="1:19" x14ac:dyDescent="0.25">
      <c r="A10" t="s">
        <v>113</v>
      </c>
      <c r="B10" t="s">
        <v>114</v>
      </c>
      <c r="C10" t="s">
        <v>115</v>
      </c>
      <c r="D10" t="s">
        <v>96</v>
      </c>
      <c r="E10" t="s">
        <v>97</v>
      </c>
      <c r="F10" s="68">
        <v>31.05</v>
      </c>
      <c r="G10" s="68">
        <v>33.700000000000003</v>
      </c>
      <c r="H10" s="68">
        <v>40.950000000000003</v>
      </c>
      <c r="I10" s="68">
        <v>47.45</v>
      </c>
      <c r="J10" s="68">
        <v>57.65</v>
      </c>
      <c r="K10" s="68">
        <v>67.050000000000011</v>
      </c>
      <c r="L10" s="68">
        <v>74.2</v>
      </c>
      <c r="M10" s="68">
        <v>71.95</v>
      </c>
      <c r="N10" s="68">
        <v>63.45</v>
      </c>
      <c r="O10" s="68">
        <v>50.85</v>
      </c>
      <c r="P10" s="68">
        <v>38.9</v>
      </c>
      <c r="Q10" s="68">
        <v>31.3</v>
      </c>
      <c r="R10" s="68">
        <v>50.7</v>
      </c>
      <c r="S10" s="68">
        <f t="shared" si="0"/>
        <v>43.150000000000006</v>
      </c>
    </row>
    <row r="11" spans="1:19" x14ac:dyDescent="0.25">
      <c r="A11" t="s">
        <v>116</v>
      </c>
      <c r="B11" t="s">
        <v>117</v>
      </c>
      <c r="C11" t="s">
        <v>118</v>
      </c>
      <c r="D11" t="s">
        <v>96</v>
      </c>
      <c r="E11" t="s">
        <v>97</v>
      </c>
      <c r="F11" s="68">
        <v>38.700000000000003</v>
      </c>
      <c r="G11" s="68">
        <v>43.45</v>
      </c>
      <c r="H11" s="68">
        <v>51.3</v>
      </c>
      <c r="I11" s="68">
        <v>59.95</v>
      </c>
      <c r="J11" s="68">
        <v>69.099999999999994</v>
      </c>
      <c r="K11" s="68">
        <v>77.150000000000006</v>
      </c>
      <c r="L11" s="68">
        <v>82.15</v>
      </c>
      <c r="M11" s="68">
        <v>81.349999999999994</v>
      </c>
      <c r="N11" s="68">
        <v>72.849999999999994</v>
      </c>
      <c r="O11" s="68">
        <v>61.8</v>
      </c>
      <c r="P11" s="68">
        <v>49.9</v>
      </c>
      <c r="Q11" s="68">
        <v>40.65</v>
      </c>
      <c r="R11" s="68">
        <v>60.7</v>
      </c>
      <c r="S11" s="68">
        <f t="shared" si="0"/>
        <v>43.45</v>
      </c>
    </row>
    <row r="12" spans="1:19" x14ac:dyDescent="0.25">
      <c r="A12" t="s">
        <v>119</v>
      </c>
      <c r="B12" t="s">
        <v>120</v>
      </c>
      <c r="C12" t="s">
        <v>121</v>
      </c>
      <c r="D12" t="s">
        <v>96</v>
      </c>
      <c r="E12" t="s">
        <v>97</v>
      </c>
      <c r="F12" s="68">
        <v>29.2</v>
      </c>
      <c r="G12" s="68">
        <v>31.2</v>
      </c>
      <c r="H12" s="68">
        <v>39.75</v>
      </c>
      <c r="I12" s="68">
        <v>51.65</v>
      </c>
      <c r="J12" s="68">
        <v>60.4</v>
      </c>
      <c r="K12" s="68">
        <v>69.25</v>
      </c>
      <c r="L12" s="68">
        <v>72.7</v>
      </c>
      <c r="M12" s="68">
        <v>71.849999999999994</v>
      </c>
      <c r="N12" s="68">
        <v>64.349999999999994</v>
      </c>
      <c r="O12" s="68">
        <v>52.9</v>
      </c>
      <c r="P12" s="68">
        <v>43</v>
      </c>
      <c r="Q12" s="68">
        <v>32.85</v>
      </c>
      <c r="R12" s="68">
        <v>51.599999999999987</v>
      </c>
      <c r="S12" s="68">
        <f t="shared" si="0"/>
        <v>43.5</v>
      </c>
    </row>
    <row r="13" spans="1:19" x14ac:dyDescent="0.25">
      <c r="A13" t="s">
        <v>122</v>
      </c>
      <c r="B13" t="s">
        <v>117</v>
      </c>
      <c r="C13" t="s">
        <v>123</v>
      </c>
      <c r="D13" t="s">
        <v>96</v>
      </c>
      <c r="E13" t="s">
        <v>97</v>
      </c>
      <c r="F13" s="68">
        <v>38.15</v>
      </c>
      <c r="G13" s="68">
        <v>43.15</v>
      </c>
      <c r="H13" s="68">
        <v>51.3</v>
      </c>
      <c r="I13" s="68">
        <v>60.55</v>
      </c>
      <c r="J13" s="68">
        <v>69.45</v>
      </c>
      <c r="K13" s="68">
        <v>77.55</v>
      </c>
      <c r="L13" s="68">
        <v>82.85</v>
      </c>
      <c r="M13" s="68">
        <v>82.300000000000011</v>
      </c>
      <c r="N13" s="68">
        <v>72.900000000000006</v>
      </c>
      <c r="O13" s="68">
        <v>61.95</v>
      </c>
      <c r="P13" s="68">
        <v>50.3</v>
      </c>
      <c r="Q13" s="68">
        <v>40.450000000000003</v>
      </c>
      <c r="R13" s="68">
        <v>60.95</v>
      </c>
      <c r="S13" s="68">
        <f t="shared" si="0"/>
        <v>44.699999999999996</v>
      </c>
    </row>
    <row r="14" spans="1:19" x14ac:dyDescent="0.25">
      <c r="A14" t="s">
        <v>124</v>
      </c>
      <c r="B14" t="s">
        <v>125</v>
      </c>
      <c r="C14" t="s">
        <v>126</v>
      </c>
      <c r="D14" t="s">
        <v>96</v>
      </c>
      <c r="E14" t="s">
        <v>97</v>
      </c>
      <c r="F14" s="68">
        <v>29.75</v>
      </c>
      <c r="G14" s="68">
        <v>32.450000000000003</v>
      </c>
      <c r="H14" s="68">
        <v>41.5</v>
      </c>
      <c r="I14" s="68">
        <v>53.25</v>
      </c>
      <c r="J14" s="68">
        <v>62.45</v>
      </c>
      <c r="K14" s="68">
        <v>71.699999999999989</v>
      </c>
      <c r="L14" s="68">
        <v>74.900000000000006</v>
      </c>
      <c r="M14" s="68">
        <v>73.949999999999989</v>
      </c>
      <c r="N14" s="68">
        <v>66.75</v>
      </c>
      <c r="O14" s="68">
        <v>54.95</v>
      </c>
      <c r="P14" s="68">
        <v>44.05</v>
      </c>
      <c r="Q14" s="68">
        <v>33.65</v>
      </c>
      <c r="R14" s="68">
        <v>53.25</v>
      </c>
      <c r="S14" s="68">
        <f t="shared" si="0"/>
        <v>45.150000000000006</v>
      </c>
    </row>
    <row r="15" spans="1:19" x14ac:dyDescent="0.25">
      <c r="A15" t="s">
        <v>127</v>
      </c>
      <c r="B15" t="s">
        <v>128</v>
      </c>
      <c r="C15" t="s">
        <v>129</v>
      </c>
      <c r="D15" t="s">
        <v>96</v>
      </c>
      <c r="E15" t="s">
        <v>97</v>
      </c>
      <c r="F15" s="68">
        <v>25.65</v>
      </c>
      <c r="G15" s="68">
        <v>28.3</v>
      </c>
      <c r="H15" s="68">
        <v>35.75</v>
      </c>
      <c r="I15" s="68">
        <v>42.8</v>
      </c>
      <c r="J15" s="68">
        <v>52.6</v>
      </c>
      <c r="K15" s="68">
        <v>62.2</v>
      </c>
      <c r="L15" s="68">
        <v>71</v>
      </c>
      <c r="M15" s="68">
        <v>69.449999999999989</v>
      </c>
      <c r="N15" s="68">
        <v>58.8</v>
      </c>
      <c r="O15" s="68">
        <v>45.85</v>
      </c>
      <c r="P15" s="68">
        <v>34.25</v>
      </c>
      <c r="Q15" s="68">
        <v>25.75</v>
      </c>
      <c r="R15" s="68">
        <v>46</v>
      </c>
      <c r="S15" s="68">
        <f t="shared" si="0"/>
        <v>45.35</v>
      </c>
    </row>
    <row r="16" spans="1:19" x14ac:dyDescent="0.25">
      <c r="A16" t="s">
        <v>130</v>
      </c>
      <c r="B16" t="s">
        <v>131</v>
      </c>
      <c r="C16" t="s">
        <v>132</v>
      </c>
      <c r="D16" t="s">
        <v>96</v>
      </c>
      <c r="E16" t="s">
        <v>97</v>
      </c>
      <c r="F16" s="68">
        <v>22.9</v>
      </c>
      <c r="G16" s="68">
        <v>24.65</v>
      </c>
      <c r="H16" s="68">
        <v>32.799999999999997</v>
      </c>
      <c r="I16" s="68">
        <v>45.2</v>
      </c>
      <c r="J16" s="68">
        <v>55.85</v>
      </c>
      <c r="K16" s="68">
        <v>64.849999999999994</v>
      </c>
      <c r="L16" s="68">
        <v>68.5</v>
      </c>
      <c r="M16" s="68">
        <v>67.650000000000006</v>
      </c>
      <c r="N16" s="68">
        <v>59.85</v>
      </c>
      <c r="O16" s="68">
        <v>48.65</v>
      </c>
      <c r="P16" s="68">
        <v>38.4</v>
      </c>
      <c r="Q16" s="68">
        <v>27.75</v>
      </c>
      <c r="R16" s="68">
        <v>46.400000000000013</v>
      </c>
      <c r="S16" s="68">
        <f t="shared" si="0"/>
        <v>45.6</v>
      </c>
    </row>
    <row r="17" spans="1:19" x14ac:dyDescent="0.25">
      <c r="A17" t="s">
        <v>133</v>
      </c>
      <c r="B17" t="s">
        <v>134</v>
      </c>
      <c r="C17" t="s">
        <v>135</v>
      </c>
      <c r="D17" t="s">
        <v>96</v>
      </c>
      <c r="E17" t="s">
        <v>97</v>
      </c>
      <c r="F17" s="68">
        <v>10.4</v>
      </c>
      <c r="G17" s="68">
        <v>17.149999999999999</v>
      </c>
      <c r="H17" s="68">
        <v>28.85</v>
      </c>
      <c r="I17" s="68">
        <v>43.2</v>
      </c>
      <c r="J17" s="68">
        <v>53.45</v>
      </c>
      <c r="K17" s="68">
        <v>62.75</v>
      </c>
      <c r="L17" s="68">
        <v>69.75</v>
      </c>
      <c r="M17" s="68">
        <v>68.849999999999994</v>
      </c>
      <c r="N17" s="68">
        <v>57.65</v>
      </c>
      <c r="O17" s="68">
        <v>43.25</v>
      </c>
      <c r="P17" s="68">
        <v>27.9</v>
      </c>
      <c r="Q17" s="68">
        <v>15.5</v>
      </c>
      <c r="R17" s="68">
        <v>41.55</v>
      </c>
      <c r="S17" s="68">
        <f t="shared" si="0"/>
        <v>59.35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zoomScale="145" zoomScaleNormal="145" workbookViewId="0">
      <selection activeCell="B15" sqref="B15"/>
    </sheetView>
  </sheetViews>
  <sheetFormatPr defaultRowHeight="15" x14ac:dyDescent="0.25"/>
  <cols>
    <col min="2" max="2" width="21.5703125" bestFit="1" customWidth="1"/>
    <col min="4" max="4" width="1.28515625" customWidth="1"/>
    <col min="5" max="5" width="9.140625" hidden="1" customWidth="1"/>
    <col min="6" max="6" width="28.140625" customWidth="1"/>
    <col min="7" max="7" width="22.42578125" customWidth="1"/>
    <col min="8" max="8" width="16.28515625" style="1" customWidth="1"/>
    <col min="9" max="9" width="12.140625" style="1" bestFit="1" customWidth="1"/>
  </cols>
  <sheetData>
    <row r="1" spans="2:9" ht="132.75" customHeight="1" thickBot="1" x14ac:dyDescent="0.3"/>
    <row r="2" spans="2:9" ht="18.75" thickBot="1" x14ac:dyDescent="0.4">
      <c r="B2" s="19" t="s">
        <v>2</v>
      </c>
      <c r="C2" s="16"/>
      <c r="G2" s="5" t="s">
        <v>4</v>
      </c>
      <c r="H2" s="6" t="s">
        <v>7</v>
      </c>
      <c r="I2" s="7" t="s">
        <v>8</v>
      </c>
    </row>
    <row r="3" spans="2:9" ht="15.75" thickBot="1" x14ac:dyDescent="0.3">
      <c r="B3" s="21" t="s">
        <v>7</v>
      </c>
      <c r="C3" s="22">
        <v>1.8800000000000001E-2</v>
      </c>
      <c r="G3" s="3">
        <v>0</v>
      </c>
      <c r="H3" s="2">
        <f>$C$3*(1-G3)+$C$7*G3</f>
        <v>1.8800000000000001E-2</v>
      </c>
      <c r="I3" s="1">
        <f>$C$4*(1-G3)+$C$8*G3</f>
        <v>-2.758</v>
      </c>
    </row>
    <row r="4" spans="2:9" ht="16.5" thickTop="1" thickBot="1" x14ac:dyDescent="0.3">
      <c r="B4" s="20" t="s">
        <v>1</v>
      </c>
      <c r="C4" s="4">
        <v>-2.758</v>
      </c>
      <c r="F4" s="8" t="s">
        <v>5</v>
      </c>
      <c r="G4" s="9">
        <v>0.1</v>
      </c>
      <c r="H4" s="10">
        <f t="shared" ref="H4:H13" si="0">$C$3*(1-G4)+$C$7*G4</f>
        <v>1.8780000000000002E-2</v>
      </c>
      <c r="I4" s="11">
        <f t="shared" ref="I4:I12" si="1">$C$4*(1-G4)+$C$8*G4</f>
        <v>-1.4496</v>
      </c>
    </row>
    <row r="5" spans="2:9" ht="15.75" thickBot="1" x14ac:dyDescent="0.3">
      <c r="F5" s="12" t="s">
        <v>6</v>
      </c>
      <c r="G5" s="13">
        <v>0.2</v>
      </c>
      <c r="H5" s="14">
        <f t="shared" si="0"/>
        <v>1.8760000000000002E-2</v>
      </c>
      <c r="I5" s="15">
        <f t="shared" si="1"/>
        <v>-0.14119999999999955</v>
      </c>
    </row>
    <row r="6" spans="2:9" ht="15.75" thickBot="1" x14ac:dyDescent="0.3">
      <c r="B6" s="17" t="s">
        <v>3</v>
      </c>
      <c r="C6" s="18"/>
      <c r="G6" s="3">
        <v>0.3</v>
      </c>
      <c r="H6" s="2">
        <f t="shared" si="0"/>
        <v>1.874E-2</v>
      </c>
      <c r="I6" s="1">
        <f t="shared" si="1"/>
        <v>1.1672</v>
      </c>
    </row>
    <row r="7" spans="2:9" ht="15.75" thickBot="1" x14ac:dyDescent="0.3">
      <c r="B7" s="21" t="s">
        <v>0</v>
      </c>
      <c r="C7" s="22">
        <v>1.8599999999999998E-2</v>
      </c>
      <c r="G7" s="3">
        <v>0.4</v>
      </c>
      <c r="H7" s="2">
        <f t="shared" si="0"/>
        <v>1.8720000000000001E-2</v>
      </c>
      <c r="I7" s="1">
        <f t="shared" si="1"/>
        <v>2.4756000000000009</v>
      </c>
    </row>
    <row r="8" spans="2:9" ht="16.5" thickTop="1" thickBot="1" x14ac:dyDescent="0.3">
      <c r="B8" s="20" t="s">
        <v>1</v>
      </c>
      <c r="C8" s="4">
        <v>10.326000000000001</v>
      </c>
      <c r="G8" s="3">
        <v>0.5</v>
      </c>
      <c r="H8" s="2">
        <f t="shared" si="0"/>
        <v>1.8700000000000001E-2</v>
      </c>
      <c r="I8" s="1">
        <f t="shared" si="1"/>
        <v>3.7840000000000003</v>
      </c>
    </row>
    <row r="9" spans="2:9" x14ac:dyDescent="0.25">
      <c r="G9" s="3">
        <v>0.6</v>
      </c>
      <c r="H9" s="2">
        <f t="shared" si="0"/>
        <v>1.8679999999999999E-2</v>
      </c>
      <c r="I9" s="1">
        <f t="shared" si="1"/>
        <v>5.0923999999999996</v>
      </c>
    </row>
    <row r="10" spans="2:9" x14ac:dyDescent="0.25">
      <c r="G10" s="3">
        <v>0.7</v>
      </c>
      <c r="H10" s="2">
        <f t="shared" si="0"/>
        <v>1.866E-2</v>
      </c>
      <c r="I10" s="1">
        <f t="shared" si="1"/>
        <v>6.4008000000000003</v>
      </c>
    </row>
    <row r="11" spans="2:9" x14ac:dyDescent="0.25">
      <c r="G11" s="3">
        <v>0.8</v>
      </c>
      <c r="H11" s="2">
        <f t="shared" si="0"/>
        <v>1.8639999999999997E-2</v>
      </c>
      <c r="I11" s="1">
        <f t="shared" si="1"/>
        <v>7.7092000000000018</v>
      </c>
    </row>
    <row r="12" spans="2:9" x14ac:dyDescent="0.25">
      <c r="G12" s="3">
        <v>0.9</v>
      </c>
      <c r="H12" s="2">
        <f t="shared" si="0"/>
        <v>1.8619999999999998E-2</v>
      </c>
      <c r="I12" s="1">
        <f t="shared" si="1"/>
        <v>9.0175999999999998</v>
      </c>
    </row>
    <row r="13" spans="2:9" x14ac:dyDescent="0.25">
      <c r="G13" s="3">
        <v>1</v>
      </c>
      <c r="H13" s="2">
        <f t="shared" si="0"/>
        <v>1.8599999999999998E-2</v>
      </c>
      <c r="I13" s="1">
        <f>$C$4*(1-G13)+$C$8*G13</f>
        <v>10.326000000000001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1640-993B-4520-AF04-41EE6F628C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4908-9D8C-419F-A6C5-6CEE9C9F6DFC}">
  <dimension ref="A1"/>
  <sheetViews>
    <sheetView workbookViewId="0">
      <selection activeCell="R16" sqref="R1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8572-6EE6-4869-9ED2-03E08A7DFBD6}">
  <dimension ref="B1:X49"/>
  <sheetViews>
    <sheetView showGridLines="0" zoomScaleNormal="100" workbookViewId="0">
      <selection activeCell="X36" sqref="B36:X36"/>
    </sheetView>
  </sheetViews>
  <sheetFormatPr defaultRowHeight="15" x14ac:dyDescent="0.25"/>
  <cols>
    <col min="1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9" width="9.140625" style="23"/>
    <col min="10" max="10" width="9.140625" style="25"/>
    <col min="11" max="11" width="9.140625" style="28"/>
    <col min="12" max="12" width="9.140625" style="29"/>
    <col min="13" max="13" width="9.140625" style="25"/>
    <col min="14" max="14" width="9.140625" style="28"/>
    <col min="15" max="17" width="9.140625" style="23"/>
    <col min="18" max="18" width="9.140625" style="25"/>
    <col min="19" max="23" width="9.140625" style="23"/>
    <col min="24" max="24" width="10.5703125" style="89" bestFit="1" customWidth="1"/>
    <col min="25" max="16384" width="9.140625" style="23"/>
  </cols>
  <sheetData>
    <row r="1" spans="2:24" x14ac:dyDescent="0.25">
      <c r="L1" s="31" t="s">
        <v>21</v>
      </c>
    </row>
    <row r="2" spans="2:24" ht="15.75" thickBot="1" x14ac:dyDescent="0.3"/>
    <row r="3" spans="2:24" ht="21" customHeight="1" thickBot="1" x14ac:dyDescent="0.3">
      <c r="B3" s="53"/>
      <c r="C3" s="262" t="s">
        <v>10</v>
      </c>
      <c r="D3" s="263"/>
      <c r="E3" s="264"/>
      <c r="F3" s="262" t="s">
        <v>11</v>
      </c>
      <c r="G3" s="263"/>
      <c r="H3" s="264"/>
      <c r="I3" s="265" t="s">
        <v>12</v>
      </c>
      <c r="J3" s="265"/>
      <c r="K3" s="266"/>
      <c r="L3" s="262" t="s">
        <v>18</v>
      </c>
      <c r="M3" s="263"/>
      <c r="N3" s="264"/>
      <c r="Q3" s="23" t="s">
        <v>19</v>
      </c>
      <c r="V3" s="23" t="s">
        <v>20</v>
      </c>
    </row>
    <row r="4" spans="2:24" ht="19.5" customHeight="1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5" t="s">
        <v>13</v>
      </c>
      <c r="G4" s="56" t="s">
        <v>14</v>
      </c>
      <c r="H4" s="57" t="s">
        <v>15</v>
      </c>
      <c r="I4" s="58" t="s">
        <v>13</v>
      </c>
      <c r="J4" s="56" t="s">
        <v>14</v>
      </c>
      <c r="K4" s="59" t="s">
        <v>15</v>
      </c>
      <c r="L4" s="60" t="s">
        <v>13</v>
      </c>
      <c r="M4" s="56" t="s">
        <v>14</v>
      </c>
      <c r="N4" s="59" t="s">
        <v>15</v>
      </c>
      <c r="P4" s="23" t="s">
        <v>9</v>
      </c>
      <c r="Q4" s="23" t="s">
        <v>13</v>
      </c>
      <c r="R4" s="25" t="s">
        <v>14</v>
      </c>
      <c r="S4" s="23" t="s">
        <v>16</v>
      </c>
      <c r="U4" s="23" t="s">
        <v>9</v>
      </c>
      <c r="V4" s="23" t="s">
        <v>13</v>
      </c>
      <c r="W4" s="25" t="s">
        <v>14</v>
      </c>
      <c r="X4" s="89" t="s">
        <v>17</v>
      </c>
    </row>
    <row r="5" spans="2:24" x14ac:dyDescent="0.25">
      <c r="B5" s="35">
        <v>6</v>
      </c>
      <c r="C5" s="36">
        <v>84</v>
      </c>
      <c r="D5" s="37">
        <v>0.68500000000000005</v>
      </c>
      <c r="E5" s="38">
        <f t="shared" ref="E5:E44" si="0">X5+459.67</f>
        <v>606.67000000000007</v>
      </c>
      <c r="F5" s="36">
        <v>84</v>
      </c>
      <c r="G5" s="37">
        <v>0.69</v>
      </c>
      <c r="H5" s="39">
        <v>607</v>
      </c>
      <c r="I5" s="40">
        <v>82</v>
      </c>
      <c r="J5" s="37">
        <v>0.69</v>
      </c>
      <c r="K5" s="38">
        <f t="shared" ref="K5:K49" si="1">S5*9/5</f>
        <v>606.6</v>
      </c>
      <c r="L5" s="41">
        <v>86.175359999999998</v>
      </c>
      <c r="M5" s="42">
        <v>0.664035770102398</v>
      </c>
      <c r="N5" s="43">
        <v>615.35810994119902</v>
      </c>
      <c r="P5" s="23">
        <v>6</v>
      </c>
      <c r="Q5" s="23">
        <v>82</v>
      </c>
      <c r="R5" s="25">
        <v>0.69</v>
      </c>
      <c r="S5" s="23">
        <v>337</v>
      </c>
      <c r="U5" s="23">
        <v>6</v>
      </c>
      <c r="V5" s="23">
        <v>84</v>
      </c>
      <c r="W5" s="25">
        <v>0.68500000000000005</v>
      </c>
      <c r="X5" s="89">
        <v>147</v>
      </c>
    </row>
    <row r="6" spans="2:24" x14ac:dyDescent="0.25">
      <c r="B6" s="30">
        <v>7</v>
      </c>
      <c r="C6" s="24">
        <v>96</v>
      </c>
      <c r="D6" s="25">
        <v>0.72199999999999998</v>
      </c>
      <c r="E6" s="26">
        <f t="shared" si="0"/>
        <v>657.17000000000007</v>
      </c>
      <c r="F6" s="24">
        <v>96</v>
      </c>
      <c r="G6" s="25">
        <v>0.72699999999999998</v>
      </c>
      <c r="H6" s="27">
        <v>658</v>
      </c>
      <c r="I6" s="23">
        <v>95</v>
      </c>
      <c r="J6" s="25">
        <v>0.72699999999999998</v>
      </c>
      <c r="K6" s="26">
        <f t="shared" si="1"/>
        <v>657</v>
      </c>
      <c r="L6" s="32">
        <v>100.20193999999999</v>
      </c>
      <c r="M6" s="33">
        <v>0.68827237851277201</v>
      </c>
      <c r="N6" s="34">
        <v>668.7906488694</v>
      </c>
      <c r="P6" s="23">
        <v>7</v>
      </c>
      <c r="Q6" s="23">
        <v>95</v>
      </c>
      <c r="R6" s="25">
        <v>0.72699999999999998</v>
      </c>
      <c r="S6" s="23">
        <v>365</v>
      </c>
      <c r="U6" s="23">
        <v>7</v>
      </c>
      <c r="V6" s="23">
        <v>96</v>
      </c>
      <c r="W6" s="25">
        <v>0.72199999999999998</v>
      </c>
      <c r="X6" s="89">
        <v>197.5</v>
      </c>
    </row>
    <row r="7" spans="2:24" x14ac:dyDescent="0.25">
      <c r="B7" s="35">
        <v>8</v>
      </c>
      <c r="C7" s="36">
        <v>107</v>
      </c>
      <c r="D7" s="37">
        <v>0.745</v>
      </c>
      <c r="E7" s="38">
        <f t="shared" si="0"/>
        <v>701.67000000000007</v>
      </c>
      <c r="F7" s="36">
        <v>107</v>
      </c>
      <c r="G7" s="37">
        <v>0.749</v>
      </c>
      <c r="H7" s="39">
        <v>702</v>
      </c>
      <c r="I7" s="40">
        <v>107</v>
      </c>
      <c r="J7" s="37">
        <v>0.749</v>
      </c>
      <c r="K7" s="38">
        <f t="shared" si="1"/>
        <v>702</v>
      </c>
      <c r="L7" s="41">
        <v>114.22852</v>
      </c>
      <c r="M7" s="42">
        <v>0.70687787308880901</v>
      </c>
      <c r="N7" s="43">
        <v>717.82875924299901</v>
      </c>
      <c r="P7" s="23">
        <v>8</v>
      </c>
      <c r="Q7" s="23">
        <v>107</v>
      </c>
      <c r="R7" s="25">
        <v>0.749</v>
      </c>
      <c r="S7" s="23">
        <v>390</v>
      </c>
      <c r="U7" s="23">
        <v>8</v>
      </c>
      <c r="V7" s="23">
        <v>107</v>
      </c>
      <c r="W7" s="25">
        <v>0.745</v>
      </c>
      <c r="X7" s="89">
        <v>242</v>
      </c>
    </row>
    <row r="8" spans="2:24" x14ac:dyDescent="0.25">
      <c r="B8" s="30">
        <v>9</v>
      </c>
      <c r="C8" s="24">
        <v>121</v>
      </c>
      <c r="D8" s="25">
        <v>0.76400000000000001</v>
      </c>
      <c r="E8" s="26">
        <f t="shared" si="0"/>
        <v>747.67000000000007</v>
      </c>
      <c r="F8" s="24">
        <v>121</v>
      </c>
      <c r="G8" s="25">
        <v>0.76800000000000002</v>
      </c>
      <c r="H8" s="27">
        <v>748</v>
      </c>
      <c r="I8" s="23">
        <v>121</v>
      </c>
      <c r="J8" s="25">
        <v>0.76800000000000002</v>
      </c>
      <c r="K8" s="26">
        <f t="shared" si="1"/>
        <v>748.8</v>
      </c>
      <c r="L8" s="32">
        <v>128.2551</v>
      </c>
      <c r="M8" s="33">
        <v>0.72223849262772699</v>
      </c>
      <c r="N8" s="34">
        <v>763.04348972819901</v>
      </c>
      <c r="P8" s="23">
        <v>9</v>
      </c>
      <c r="Q8" s="23">
        <v>121</v>
      </c>
      <c r="R8" s="25">
        <v>0.76800000000000002</v>
      </c>
      <c r="S8" s="23">
        <v>416</v>
      </c>
      <c r="U8" s="23">
        <v>9</v>
      </c>
      <c r="V8" s="23">
        <v>121</v>
      </c>
      <c r="W8" s="25">
        <v>0.76400000000000001</v>
      </c>
      <c r="X8" s="89">
        <v>288</v>
      </c>
    </row>
    <row r="9" spans="2:24" x14ac:dyDescent="0.25">
      <c r="B9" s="35">
        <v>10</v>
      </c>
      <c r="C9" s="36">
        <v>134</v>
      </c>
      <c r="D9" s="37">
        <v>0.77800000000000002</v>
      </c>
      <c r="E9" s="38">
        <f t="shared" si="0"/>
        <v>790.17000000000007</v>
      </c>
      <c r="F9" s="36">
        <v>134</v>
      </c>
      <c r="G9" s="37">
        <v>0.78200000000000003</v>
      </c>
      <c r="H9" s="39">
        <v>791</v>
      </c>
      <c r="I9" s="40">
        <v>136</v>
      </c>
      <c r="J9" s="37">
        <v>0.78200000000000003</v>
      </c>
      <c r="K9" s="38">
        <f t="shared" si="1"/>
        <v>792</v>
      </c>
      <c r="L9" s="41">
        <v>142.28167999999999</v>
      </c>
      <c r="M9" s="42">
        <v>0.73458508751490903</v>
      </c>
      <c r="N9" s="43">
        <v>805.08641288759998</v>
      </c>
      <c r="P9" s="23">
        <v>10</v>
      </c>
      <c r="Q9" s="23">
        <v>136</v>
      </c>
      <c r="R9" s="25">
        <v>0.78200000000000003</v>
      </c>
      <c r="S9" s="23">
        <v>440</v>
      </c>
      <c r="U9" s="23">
        <v>10</v>
      </c>
      <c r="V9" s="23">
        <v>134</v>
      </c>
      <c r="W9" s="25">
        <v>0.77800000000000002</v>
      </c>
      <c r="X9" s="89">
        <v>330.5</v>
      </c>
    </row>
    <row r="10" spans="2:24" x14ac:dyDescent="0.25">
      <c r="B10" s="30">
        <v>11</v>
      </c>
      <c r="C10" s="24">
        <v>147</v>
      </c>
      <c r="D10" s="25">
        <v>0.78900000000000003</v>
      </c>
      <c r="E10" s="26">
        <f t="shared" si="0"/>
        <v>828.67000000000007</v>
      </c>
      <c r="F10" s="24">
        <v>147</v>
      </c>
      <c r="G10" s="25">
        <v>0.79300000000000004</v>
      </c>
      <c r="H10" s="27">
        <v>829</v>
      </c>
      <c r="I10" s="23">
        <v>149</v>
      </c>
      <c r="J10" s="25">
        <v>0.79300000000000004</v>
      </c>
      <c r="K10" s="26">
        <f t="shared" si="1"/>
        <v>829.8</v>
      </c>
      <c r="L10" s="32">
        <v>156.30825999999999</v>
      </c>
      <c r="M10" s="33">
        <v>0.74442392955547698</v>
      </c>
      <c r="N10" s="34">
        <v>844.08162186599998</v>
      </c>
      <c r="P10" s="23">
        <v>11</v>
      </c>
      <c r="Q10" s="23">
        <v>149</v>
      </c>
      <c r="R10" s="25">
        <v>0.79300000000000004</v>
      </c>
      <c r="S10" s="23">
        <v>461</v>
      </c>
      <c r="U10" s="23">
        <v>11</v>
      </c>
      <c r="V10" s="23">
        <v>147</v>
      </c>
      <c r="W10" s="25">
        <v>0.78900000000000003</v>
      </c>
      <c r="X10" s="89">
        <v>369</v>
      </c>
    </row>
    <row r="11" spans="2:24" x14ac:dyDescent="0.25">
      <c r="B11" s="35">
        <v>12</v>
      </c>
      <c r="C11" s="36">
        <v>161</v>
      </c>
      <c r="D11" s="37">
        <v>0.8</v>
      </c>
      <c r="E11" s="38">
        <f t="shared" si="0"/>
        <v>866.67000000000007</v>
      </c>
      <c r="F11" s="36">
        <v>161</v>
      </c>
      <c r="G11" s="37">
        <v>0.80400000000000005</v>
      </c>
      <c r="H11" s="39">
        <v>867</v>
      </c>
      <c r="I11" s="40">
        <v>163</v>
      </c>
      <c r="J11" s="37">
        <v>0.80400000000000005</v>
      </c>
      <c r="K11" s="38">
        <f t="shared" si="1"/>
        <v>867.6</v>
      </c>
      <c r="L11" s="41">
        <v>170.33483999999899</v>
      </c>
      <c r="M11" s="42">
        <v>0.753477917739516</v>
      </c>
      <c r="N11" s="43">
        <v>880.99486135199902</v>
      </c>
      <c r="P11" s="23">
        <v>12</v>
      </c>
      <c r="Q11" s="23">
        <v>163</v>
      </c>
      <c r="R11" s="25">
        <v>0.80400000000000005</v>
      </c>
      <c r="S11" s="23">
        <v>482</v>
      </c>
      <c r="U11" s="23">
        <v>12</v>
      </c>
      <c r="V11" s="23">
        <v>161</v>
      </c>
      <c r="W11" s="25">
        <v>0.8</v>
      </c>
      <c r="X11" s="89">
        <v>407</v>
      </c>
    </row>
    <row r="12" spans="2:24" x14ac:dyDescent="0.25">
      <c r="B12" s="30">
        <v>13</v>
      </c>
      <c r="C12" s="24">
        <v>175</v>
      </c>
      <c r="D12" s="25">
        <v>0.81100000000000005</v>
      </c>
      <c r="E12" s="26">
        <f t="shared" si="0"/>
        <v>900.67000000000007</v>
      </c>
      <c r="F12" s="24">
        <v>175</v>
      </c>
      <c r="G12" s="25">
        <v>0.81499999999999995</v>
      </c>
      <c r="H12" s="27">
        <v>901</v>
      </c>
      <c r="I12" s="23">
        <v>176</v>
      </c>
      <c r="J12" s="25">
        <v>0.81499999999999995</v>
      </c>
      <c r="K12" s="26">
        <f t="shared" si="1"/>
        <v>900</v>
      </c>
      <c r="L12" s="32">
        <v>184.36141999999899</v>
      </c>
      <c r="M12" s="33">
        <v>0.75770189868300497</v>
      </c>
      <c r="N12" s="34">
        <v>915.39</v>
      </c>
      <c r="P12" s="23">
        <v>13</v>
      </c>
      <c r="Q12" s="23">
        <v>176</v>
      </c>
      <c r="R12" s="25">
        <v>0.81499999999999995</v>
      </c>
      <c r="S12" s="23">
        <v>500</v>
      </c>
      <c r="U12" s="23">
        <v>13</v>
      </c>
      <c r="V12" s="23">
        <v>175</v>
      </c>
      <c r="W12" s="25">
        <v>0.81100000000000005</v>
      </c>
      <c r="X12" s="89">
        <v>441</v>
      </c>
    </row>
    <row r="13" spans="2:24" x14ac:dyDescent="0.25">
      <c r="B13" s="35">
        <v>14</v>
      </c>
      <c r="C13" s="36">
        <v>190</v>
      </c>
      <c r="D13" s="37">
        <v>0.82199999999999995</v>
      </c>
      <c r="E13" s="38">
        <f t="shared" si="0"/>
        <v>935.17000000000007</v>
      </c>
      <c r="F13" s="36">
        <v>190</v>
      </c>
      <c r="G13" s="37">
        <v>0.82599999999999996</v>
      </c>
      <c r="H13" s="39">
        <v>936</v>
      </c>
      <c r="I13" s="40">
        <v>191</v>
      </c>
      <c r="J13" s="37">
        <v>0.82599999999999996</v>
      </c>
      <c r="K13" s="38">
        <f t="shared" si="1"/>
        <v>936</v>
      </c>
      <c r="L13" s="41">
        <v>198.38800000000001</v>
      </c>
      <c r="M13" s="42">
        <v>0.76590813929944102</v>
      </c>
      <c r="N13" s="43">
        <v>947.969999999999</v>
      </c>
      <c r="P13" s="23">
        <v>14</v>
      </c>
      <c r="Q13" s="23">
        <v>191</v>
      </c>
      <c r="R13" s="25">
        <v>0.82599999999999996</v>
      </c>
      <c r="S13" s="23">
        <v>520</v>
      </c>
      <c r="U13" s="23">
        <v>14</v>
      </c>
      <c r="V13" s="23">
        <v>190</v>
      </c>
      <c r="W13" s="25">
        <v>0.82199999999999995</v>
      </c>
      <c r="X13" s="89">
        <v>475.5</v>
      </c>
    </row>
    <row r="14" spans="2:24" x14ac:dyDescent="0.25">
      <c r="B14" s="30">
        <v>15</v>
      </c>
      <c r="C14" s="24">
        <v>206</v>
      </c>
      <c r="D14" s="25">
        <v>0.83199999999999996</v>
      </c>
      <c r="E14" s="26">
        <f t="shared" si="0"/>
        <v>970.67000000000007</v>
      </c>
      <c r="F14" s="24">
        <v>206</v>
      </c>
      <c r="G14" s="25">
        <v>0.83599999999999997</v>
      </c>
      <c r="H14" s="27">
        <v>971</v>
      </c>
      <c r="I14" s="23">
        <v>207</v>
      </c>
      <c r="J14" s="25">
        <v>0.83599999999999997</v>
      </c>
      <c r="K14" s="26">
        <f t="shared" si="1"/>
        <v>970.2</v>
      </c>
      <c r="L14" s="32">
        <v>212.41458</v>
      </c>
      <c r="M14" s="33">
        <v>0.77079406494514602</v>
      </c>
      <c r="N14" s="34">
        <v>978.74999999999898</v>
      </c>
      <c r="P14" s="23">
        <v>15</v>
      </c>
      <c r="Q14" s="23">
        <v>207</v>
      </c>
      <c r="R14" s="25">
        <v>0.83599999999999997</v>
      </c>
      <c r="S14" s="23">
        <v>539</v>
      </c>
      <c r="U14" s="23">
        <v>15</v>
      </c>
      <c r="V14" s="23">
        <v>206</v>
      </c>
      <c r="W14" s="25">
        <v>0.83199999999999996</v>
      </c>
      <c r="X14" s="89">
        <v>511</v>
      </c>
    </row>
    <row r="15" spans="2:24" x14ac:dyDescent="0.25">
      <c r="B15" s="35">
        <v>16</v>
      </c>
      <c r="C15" s="36">
        <v>222</v>
      </c>
      <c r="D15" s="37">
        <v>0.83899999999999997</v>
      </c>
      <c r="E15" s="38">
        <f t="shared" si="0"/>
        <v>1001.6700000000001</v>
      </c>
      <c r="F15" s="36">
        <v>222</v>
      </c>
      <c r="G15" s="37">
        <v>0.84299999999999997</v>
      </c>
      <c r="H15" s="39">
        <v>1002</v>
      </c>
      <c r="I15" s="40">
        <v>221</v>
      </c>
      <c r="J15" s="37">
        <v>0.84299999999999997</v>
      </c>
      <c r="K15" s="38">
        <f t="shared" si="1"/>
        <v>1000.8</v>
      </c>
      <c r="L15" s="41">
        <v>226.44116</v>
      </c>
      <c r="M15" s="42">
        <v>0.77581184333404396</v>
      </c>
      <c r="N15" s="43">
        <v>1007.826057594</v>
      </c>
      <c r="P15" s="23">
        <v>16</v>
      </c>
      <c r="Q15" s="23">
        <v>221</v>
      </c>
      <c r="R15" s="25">
        <v>0.84299999999999997</v>
      </c>
      <c r="S15" s="23">
        <v>556</v>
      </c>
      <c r="U15" s="23">
        <v>16</v>
      </c>
      <c r="V15" s="23">
        <v>222</v>
      </c>
      <c r="W15" s="25">
        <v>0.83899999999999997</v>
      </c>
      <c r="X15" s="89">
        <v>542</v>
      </c>
    </row>
    <row r="16" spans="2:24" x14ac:dyDescent="0.25">
      <c r="B16" s="30">
        <v>17</v>
      </c>
      <c r="C16" s="24">
        <v>237</v>
      </c>
      <c r="D16" s="25">
        <v>0.84699999999999998</v>
      </c>
      <c r="E16" s="26">
        <f t="shared" si="0"/>
        <v>1031.67</v>
      </c>
      <c r="F16" s="24">
        <v>237</v>
      </c>
      <c r="G16" s="25">
        <v>0.85099999999999998</v>
      </c>
      <c r="H16" s="27">
        <v>1032</v>
      </c>
      <c r="I16" s="23">
        <v>237</v>
      </c>
      <c r="J16" s="25">
        <v>0.85099999999999998</v>
      </c>
      <c r="K16" s="26">
        <f t="shared" si="1"/>
        <v>1031.4000000000001</v>
      </c>
      <c r="L16" s="32">
        <v>240.46773999999999</v>
      </c>
      <c r="M16" s="33"/>
      <c r="N16" s="34">
        <v>1037.07</v>
      </c>
      <c r="P16" s="23">
        <v>17</v>
      </c>
      <c r="Q16" s="23">
        <v>237</v>
      </c>
      <c r="R16" s="25">
        <v>0.85099999999999998</v>
      </c>
      <c r="S16" s="23">
        <v>573</v>
      </c>
      <c r="U16" s="23">
        <v>17</v>
      </c>
      <c r="V16" s="23">
        <v>237</v>
      </c>
      <c r="W16" s="25">
        <v>0.84699999999999998</v>
      </c>
      <c r="X16" s="89">
        <v>572</v>
      </c>
    </row>
    <row r="17" spans="2:24" x14ac:dyDescent="0.25">
      <c r="B17" s="35">
        <v>18</v>
      </c>
      <c r="C17" s="36">
        <v>251</v>
      </c>
      <c r="D17" s="37">
        <v>0.85199999999999998</v>
      </c>
      <c r="E17" s="38">
        <f t="shared" si="0"/>
        <v>1054.67</v>
      </c>
      <c r="F17" s="36">
        <v>251</v>
      </c>
      <c r="G17" s="37">
        <v>0.85599999999999998</v>
      </c>
      <c r="H17" s="39">
        <v>1055</v>
      </c>
      <c r="I17" s="40">
        <v>249</v>
      </c>
      <c r="J17" s="37">
        <v>0.85599999999999998</v>
      </c>
      <c r="K17" s="38">
        <f t="shared" si="1"/>
        <v>1054.8</v>
      </c>
      <c r="L17" s="41">
        <v>254.49431999999999</v>
      </c>
      <c r="M17" s="42"/>
      <c r="N17" s="43">
        <v>1060.46999999999</v>
      </c>
      <c r="P17" s="23">
        <v>18</v>
      </c>
      <c r="Q17" s="23">
        <v>249</v>
      </c>
      <c r="R17" s="25">
        <v>0.85599999999999998</v>
      </c>
      <c r="S17" s="23">
        <v>586</v>
      </c>
      <c r="U17" s="23">
        <v>18</v>
      </c>
      <c r="V17" s="23">
        <v>251</v>
      </c>
      <c r="W17" s="25">
        <v>0.85199999999999998</v>
      </c>
      <c r="X17" s="89">
        <v>595</v>
      </c>
    </row>
    <row r="18" spans="2:24" x14ac:dyDescent="0.25">
      <c r="B18" s="30">
        <v>19</v>
      </c>
      <c r="C18" s="24">
        <v>263</v>
      </c>
      <c r="D18" s="25">
        <v>0.85699999999999998</v>
      </c>
      <c r="E18" s="26">
        <f t="shared" si="0"/>
        <v>1076.67</v>
      </c>
      <c r="F18" s="24">
        <v>263</v>
      </c>
      <c r="G18" s="25">
        <v>0.86099999999999999</v>
      </c>
      <c r="H18" s="27">
        <v>1077</v>
      </c>
      <c r="I18" s="23">
        <v>261</v>
      </c>
      <c r="J18" s="25">
        <v>0.86099999999999999</v>
      </c>
      <c r="K18" s="26">
        <f t="shared" si="1"/>
        <v>1076.4000000000001</v>
      </c>
      <c r="L18" s="32">
        <v>268.52089999999998</v>
      </c>
      <c r="M18" s="33"/>
      <c r="N18" s="34">
        <v>1085.6699999999901</v>
      </c>
      <c r="P18" s="23">
        <v>19</v>
      </c>
      <c r="Q18" s="23">
        <v>261</v>
      </c>
      <c r="R18" s="25">
        <v>0.86099999999999999</v>
      </c>
      <c r="S18" s="23">
        <v>598</v>
      </c>
      <c r="U18" s="23">
        <v>19</v>
      </c>
      <c r="V18" s="23">
        <v>263</v>
      </c>
      <c r="W18" s="25">
        <v>0.85699999999999998</v>
      </c>
      <c r="X18" s="89">
        <v>617</v>
      </c>
    </row>
    <row r="19" spans="2:24" x14ac:dyDescent="0.25">
      <c r="B19" s="35">
        <v>20</v>
      </c>
      <c r="C19" s="36">
        <v>275</v>
      </c>
      <c r="D19" s="37">
        <v>0.86199999999999999</v>
      </c>
      <c r="E19" s="38">
        <f t="shared" si="0"/>
        <v>1100.17</v>
      </c>
      <c r="F19" s="36">
        <v>275</v>
      </c>
      <c r="G19" s="37">
        <v>0.86599999999999999</v>
      </c>
      <c r="H19" s="39">
        <v>1101</v>
      </c>
      <c r="I19" s="40">
        <v>275</v>
      </c>
      <c r="J19" s="37">
        <v>0.86599999999999999</v>
      </c>
      <c r="K19" s="38">
        <f t="shared" si="1"/>
        <v>1099.8</v>
      </c>
      <c r="L19" s="41">
        <v>282.54748000000001</v>
      </c>
      <c r="M19" s="42"/>
      <c r="N19" s="43">
        <v>1111.05</v>
      </c>
      <c r="P19" s="23">
        <v>20</v>
      </c>
      <c r="Q19" s="23">
        <v>275</v>
      </c>
      <c r="R19" s="25">
        <v>0.86599999999999999</v>
      </c>
      <c r="S19" s="23">
        <v>611</v>
      </c>
      <c r="U19" s="23">
        <v>20</v>
      </c>
      <c r="V19" s="23">
        <v>275</v>
      </c>
      <c r="W19" s="25">
        <v>0.86199999999999999</v>
      </c>
      <c r="X19" s="89">
        <v>640.5</v>
      </c>
    </row>
    <row r="20" spans="2:24" x14ac:dyDescent="0.25">
      <c r="B20" s="30">
        <v>21</v>
      </c>
      <c r="C20" s="24">
        <v>291</v>
      </c>
      <c r="D20" s="25">
        <v>0.86699999999999999</v>
      </c>
      <c r="E20" s="26">
        <f t="shared" si="0"/>
        <v>1123.67</v>
      </c>
      <c r="F20" s="24">
        <v>291</v>
      </c>
      <c r="G20" s="25">
        <v>0.871</v>
      </c>
      <c r="H20" s="27">
        <v>1124</v>
      </c>
      <c r="I20" s="23">
        <v>289</v>
      </c>
      <c r="J20" s="25">
        <v>0.871</v>
      </c>
      <c r="K20" s="26">
        <f t="shared" si="1"/>
        <v>1123.2</v>
      </c>
      <c r="L20" s="32">
        <v>296.57405999999997</v>
      </c>
      <c r="M20" s="33"/>
      <c r="N20" s="34">
        <v>1137.8699999999999</v>
      </c>
      <c r="P20" s="23">
        <v>21</v>
      </c>
      <c r="Q20" s="23">
        <v>289</v>
      </c>
      <c r="R20" s="25">
        <v>0.871</v>
      </c>
      <c r="S20" s="23">
        <v>624</v>
      </c>
      <c r="U20" s="23">
        <v>21</v>
      </c>
      <c r="V20" s="23">
        <v>291</v>
      </c>
      <c r="W20" s="25">
        <v>0.86699999999999999</v>
      </c>
      <c r="X20" s="89">
        <v>664</v>
      </c>
    </row>
    <row r="21" spans="2:24" x14ac:dyDescent="0.25">
      <c r="B21" s="35">
        <v>22</v>
      </c>
      <c r="C21" s="36">
        <v>305</v>
      </c>
      <c r="D21" s="37">
        <v>0.872</v>
      </c>
      <c r="E21" s="38">
        <f t="shared" si="0"/>
        <v>1145.67</v>
      </c>
      <c r="F21" s="36">
        <v>300</v>
      </c>
      <c r="G21" s="37">
        <v>0.876</v>
      </c>
      <c r="H21" s="39">
        <v>1146</v>
      </c>
      <c r="I21" s="40">
        <v>303</v>
      </c>
      <c r="J21" s="37">
        <v>0.876</v>
      </c>
      <c r="K21" s="38">
        <f t="shared" si="1"/>
        <v>1146.5999999999999</v>
      </c>
      <c r="L21" s="41">
        <v>310.60064</v>
      </c>
      <c r="M21" s="42"/>
      <c r="N21" s="43">
        <v>1154.3359874526</v>
      </c>
      <c r="P21" s="23">
        <v>22</v>
      </c>
      <c r="Q21" s="23">
        <v>303</v>
      </c>
      <c r="R21" s="25">
        <v>0.876</v>
      </c>
      <c r="S21" s="23">
        <v>637</v>
      </c>
      <c r="U21" s="23">
        <v>22</v>
      </c>
      <c r="V21" s="23">
        <v>305</v>
      </c>
      <c r="W21" s="25">
        <v>0.872</v>
      </c>
      <c r="X21" s="89">
        <v>686</v>
      </c>
    </row>
    <row r="22" spans="2:24" x14ac:dyDescent="0.25">
      <c r="B22" s="30">
        <v>23</v>
      </c>
      <c r="C22" s="24">
        <v>318</v>
      </c>
      <c r="D22" s="25">
        <v>0.877</v>
      </c>
      <c r="E22" s="26">
        <f t="shared" si="0"/>
        <v>1166.67</v>
      </c>
      <c r="F22" s="24">
        <v>312</v>
      </c>
      <c r="G22" s="25">
        <v>0.88100000000000001</v>
      </c>
      <c r="H22" s="27">
        <v>1167</v>
      </c>
      <c r="I22" s="23">
        <v>317</v>
      </c>
      <c r="J22" s="25">
        <v>0.88100000000000001</v>
      </c>
      <c r="K22" s="26">
        <f t="shared" si="1"/>
        <v>1166.4000000000001</v>
      </c>
      <c r="L22" s="32">
        <v>324.62722000000002</v>
      </c>
      <c r="M22" s="33"/>
      <c r="N22" s="34">
        <v>1177.46999999999</v>
      </c>
      <c r="P22" s="23">
        <v>23</v>
      </c>
      <c r="Q22" s="23">
        <v>317</v>
      </c>
      <c r="R22" s="25">
        <v>0.88100000000000001</v>
      </c>
      <c r="S22" s="23">
        <v>648</v>
      </c>
      <c r="U22" s="23">
        <v>23</v>
      </c>
      <c r="V22" s="23">
        <v>318</v>
      </c>
      <c r="W22" s="25">
        <v>0.877</v>
      </c>
      <c r="X22" s="89">
        <v>707</v>
      </c>
    </row>
    <row r="23" spans="2:24" x14ac:dyDescent="0.25">
      <c r="B23" s="35">
        <v>24</v>
      </c>
      <c r="C23" s="36">
        <v>331</v>
      </c>
      <c r="D23" s="37">
        <v>0.88100000000000001</v>
      </c>
      <c r="E23" s="38">
        <f t="shared" si="0"/>
        <v>1186.67</v>
      </c>
      <c r="F23" s="36">
        <v>324</v>
      </c>
      <c r="G23" s="37">
        <v>0.88500000000000001</v>
      </c>
      <c r="H23" s="39">
        <v>1187</v>
      </c>
      <c r="I23" s="40">
        <v>331</v>
      </c>
      <c r="J23" s="37">
        <v>0.88500000000000001</v>
      </c>
      <c r="K23" s="38">
        <f t="shared" si="1"/>
        <v>1188</v>
      </c>
      <c r="L23" s="41">
        <v>338.65379999999999</v>
      </c>
      <c r="M23" s="42"/>
      <c r="N23" s="43">
        <v>1195.46999999999</v>
      </c>
      <c r="P23" s="23">
        <v>24</v>
      </c>
      <c r="Q23" s="23">
        <v>331</v>
      </c>
      <c r="R23" s="25">
        <v>0.88500000000000001</v>
      </c>
      <c r="S23" s="23">
        <v>660</v>
      </c>
      <c r="U23" s="23">
        <v>24</v>
      </c>
      <c r="V23" s="23">
        <v>331</v>
      </c>
      <c r="W23" s="25">
        <v>0.88100000000000001</v>
      </c>
      <c r="X23" s="89">
        <v>727</v>
      </c>
    </row>
    <row r="24" spans="2:24" x14ac:dyDescent="0.25">
      <c r="B24" s="30">
        <v>25</v>
      </c>
      <c r="C24" s="24">
        <v>345</v>
      </c>
      <c r="D24" s="25">
        <v>0.88500000000000001</v>
      </c>
      <c r="E24" s="26">
        <f t="shared" si="0"/>
        <v>1206.67</v>
      </c>
      <c r="F24" s="24">
        <v>337</v>
      </c>
      <c r="G24" s="25">
        <v>0.88800000000000001</v>
      </c>
      <c r="H24" s="27">
        <v>1207</v>
      </c>
      <c r="I24" s="23">
        <v>345</v>
      </c>
      <c r="J24" s="25">
        <v>0.88800000000000001</v>
      </c>
      <c r="K24" s="26">
        <f t="shared" si="1"/>
        <v>1207.8</v>
      </c>
      <c r="L24" s="32">
        <v>352.68038000000001</v>
      </c>
      <c r="M24" s="33"/>
      <c r="N24" s="34">
        <v>1215.0899999999899</v>
      </c>
      <c r="P24" s="23">
        <v>25</v>
      </c>
      <c r="Q24" s="23">
        <v>345</v>
      </c>
      <c r="R24" s="25">
        <v>0.88800000000000001</v>
      </c>
      <c r="S24" s="23">
        <v>671</v>
      </c>
      <c r="U24" s="23">
        <v>25</v>
      </c>
      <c r="V24" s="23">
        <v>345</v>
      </c>
      <c r="W24" s="25">
        <v>0.88500000000000001</v>
      </c>
      <c r="X24" s="89">
        <v>747</v>
      </c>
    </row>
    <row r="25" spans="2:24" x14ac:dyDescent="0.25">
      <c r="B25" s="35">
        <v>26</v>
      </c>
      <c r="C25" s="36">
        <v>359</v>
      </c>
      <c r="D25" s="37">
        <v>0.88900000000000001</v>
      </c>
      <c r="E25" s="38">
        <f t="shared" si="0"/>
        <v>1225.67</v>
      </c>
      <c r="F25" s="36">
        <v>349</v>
      </c>
      <c r="G25" s="37">
        <v>0.89200000000000002</v>
      </c>
      <c r="H25" s="39">
        <v>1226</v>
      </c>
      <c r="I25" s="40">
        <v>359</v>
      </c>
      <c r="J25" s="37">
        <v>0.89200000000000002</v>
      </c>
      <c r="K25" s="38">
        <f t="shared" si="1"/>
        <v>1225.8</v>
      </c>
      <c r="L25" s="41">
        <v>366.70695999999998</v>
      </c>
      <c r="M25" s="42"/>
      <c r="N25" s="43">
        <v>1238.6699999999901</v>
      </c>
      <c r="P25" s="23">
        <v>26</v>
      </c>
      <c r="Q25" s="23">
        <v>359</v>
      </c>
      <c r="R25" s="25">
        <v>0.89200000000000002</v>
      </c>
      <c r="S25" s="23">
        <v>681</v>
      </c>
      <c r="U25" s="23">
        <v>26</v>
      </c>
      <c r="V25" s="23">
        <v>359</v>
      </c>
      <c r="W25" s="25">
        <v>0.88900000000000001</v>
      </c>
      <c r="X25" s="89">
        <v>766</v>
      </c>
    </row>
    <row r="26" spans="2:24" x14ac:dyDescent="0.25">
      <c r="B26" s="30">
        <v>27</v>
      </c>
      <c r="C26" s="24">
        <v>374</v>
      </c>
      <c r="D26" s="25">
        <v>0.89300000000000002</v>
      </c>
      <c r="E26" s="26">
        <f t="shared" si="0"/>
        <v>1243.67</v>
      </c>
      <c r="F26" s="24">
        <v>360</v>
      </c>
      <c r="G26" s="25">
        <v>0.89600000000000002</v>
      </c>
      <c r="H26" s="27">
        <v>1244</v>
      </c>
      <c r="I26" s="23">
        <v>373</v>
      </c>
      <c r="J26" s="25">
        <v>0.89600000000000002</v>
      </c>
      <c r="K26" s="26">
        <f t="shared" si="1"/>
        <v>1243.8</v>
      </c>
      <c r="L26" s="32">
        <v>380.73354</v>
      </c>
      <c r="M26" s="33"/>
      <c r="N26" s="34">
        <v>1287.26999999999</v>
      </c>
      <c r="P26" s="23">
        <v>27</v>
      </c>
      <c r="Q26" s="23">
        <v>373</v>
      </c>
      <c r="R26" s="25">
        <v>0.89600000000000002</v>
      </c>
      <c r="S26" s="23">
        <v>691</v>
      </c>
      <c r="U26" s="23">
        <v>27</v>
      </c>
      <c r="V26" s="23">
        <v>374</v>
      </c>
      <c r="W26" s="25">
        <v>0.89300000000000002</v>
      </c>
      <c r="X26" s="89">
        <v>784</v>
      </c>
    </row>
    <row r="27" spans="2:24" x14ac:dyDescent="0.25">
      <c r="B27" s="35">
        <v>28</v>
      </c>
      <c r="C27" s="36">
        <v>388</v>
      </c>
      <c r="D27" s="37">
        <v>0.89600000000000002</v>
      </c>
      <c r="E27" s="38">
        <f t="shared" si="0"/>
        <v>1261.67</v>
      </c>
      <c r="F27" s="36">
        <v>372</v>
      </c>
      <c r="G27" s="37">
        <v>0.89900000000000002</v>
      </c>
      <c r="H27" s="39">
        <v>1262</v>
      </c>
      <c r="I27" s="40">
        <v>387</v>
      </c>
      <c r="J27" s="37">
        <v>0.89900000000000002</v>
      </c>
      <c r="K27" s="38">
        <f t="shared" si="1"/>
        <v>1261.8</v>
      </c>
      <c r="L27" s="41">
        <v>394.76011999999997</v>
      </c>
      <c r="M27" s="42"/>
      <c r="N27" s="43">
        <v>1269.26999999999</v>
      </c>
      <c r="P27" s="23">
        <v>28</v>
      </c>
      <c r="Q27" s="23">
        <v>387</v>
      </c>
      <c r="R27" s="25">
        <v>0.89900000000000002</v>
      </c>
      <c r="S27" s="23">
        <v>701</v>
      </c>
      <c r="U27" s="23">
        <v>28</v>
      </c>
      <c r="V27" s="23">
        <v>388</v>
      </c>
      <c r="W27" s="25">
        <v>0.89600000000000002</v>
      </c>
      <c r="X27" s="89">
        <v>802</v>
      </c>
    </row>
    <row r="28" spans="2:24" x14ac:dyDescent="0.25">
      <c r="B28" s="30">
        <v>29</v>
      </c>
      <c r="C28" s="24">
        <v>402</v>
      </c>
      <c r="D28" s="25">
        <v>0.89900000000000002</v>
      </c>
      <c r="E28" s="26">
        <f t="shared" si="0"/>
        <v>1276.67</v>
      </c>
      <c r="F28" s="24">
        <v>382</v>
      </c>
      <c r="G28" s="25">
        <v>0.90200000000000002</v>
      </c>
      <c r="H28" s="27">
        <v>1277</v>
      </c>
      <c r="I28" s="23">
        <v>400</v>
      </c>
      <c r="J28" s="25">
        <v>0.90200000000000002</v>
      </c>
      <c r="K28" s="26">
        <f t="shared" si="1"/>
        <v>1278</v>
      </c>
      <c r="L28" s="32">
        <v>408.7867</v>
      </c>
      <c r="M28" s="33"/>
      <c r="N28" s="34">
        <v>1289.07</v>
      </c>
      <c r="P28" s="23">
        <v>29</v>
      </c>
      <c r="Q28" s="23">
        <v>400</v>
      </c>
      <c r="R28" s="25">
        <v>0.90200000000000002</v>
      </c>
      <c r="S28" s="23">
        <v>710</v>
      </c>
      <c r="U28" s="23">
        <v>29</v>
      </c>
      <c r="V28" s="23">
        <v>402</v>
      </c>
      <c r="W28" s="25">
        <v>0.89900000000000002</v>
      </c>
      <c r="X28" s="89">
        <v>817</v>
      </c>
    </row>
    <row r="29" spans="2:24" x14ac:dyDescent="0.25">
      <c r="B29" s="35">
        <v>30</v>
      </c>
      <c r="C29" s="36">
        <v>416</v>
      </c>
      <c r="D29" s="37">
        <v>0.90200000000000002</v>
      </c>
      <c r="E29" s="38">
        <f t="shared" si="0"/>
        <v>1293.67</v>
      </c>
      <c r="F29" s="36">
        <v>394</v>
      </c>
      <c r="G29" s="37">
        <v>0.90500000000000003</v>
      </c>
      <c r="H29" s="39">
        <v>1294</v>
      </c>
      <c r="I29" s="40">
        <v>415</v>
      </c>
      <c r="J29" s="37">
        <v>0.90500000000000003</v>
      </c>
      <c r="K29" s="38">
        <f t="shared" si="1"/>
        <v>1296</v>
      </c>
      <c r="L29" s="41">
        <v>422.81328000000002</v>
      </c>
      <c r="M29" s="42"/>
      <c r="N29" s="43">
        <v>1303.46999999999</v>
      </c>
      <c r="P29" s="23">
        <v>30</v>
      </c>
      <c r="Q29" s="23">
        <v>415</v>
      </c>
      <c r="R29" s="25">
        <v>0.90500000000000003</v>
      </c>
      <c r="S29" s="23">
        <v>720</v>
      </c>
      <c r="U29" s="23">
        <v>30</v>
      </c>
      <c r="V29" s="23">
        <v>416</v>
      </c>
      <c r="W29" s="25">
        <v>0.90200000000000002</v>
      </c>
      <c r="X29" s="89">
        <v>834</v>
      </c>
    </row>
    <row r="30" spans="2:24" x14ac:dyDescent="0.25">
      <c r="B30" s="30">
        <v>31</v>
      </c>
      <c r="C30" s="24">
        <v>430</v>
      </c>
      <c r="D30" s="25">
        <v>0.90600000000000003</v>
      </c>
      <c r="E30" s="26">
        <f t="shared" si="0"/>
        <v>1309.67</v>
      </c>
      <c r="F30" s="24">
        <v>404</v>
      </c>
      <c r="G30" s="25">
        <v>0.90900000000000003</v>
      </c>
      <c r="H30" s="27">
        <v>1310</v>
      </c>
      <c r="I30" s="23">
        <v>429</v>
      </c>
      <c r="J30" s="25">
        <v>0.90900000000000003</v>
      </c>
      <c r="K30" s="26">
        <f t="shared" si="1"/>
        <v>1310.4000000000001</v>
      </c>
      <c r="L30" s="32">
        <v>436.83985999999999</v>
      </c>
      <c r="M30" s="33"/>
      <c r="N30" s="34">
        <v>1316.07</v>
      </c>
      <c r="P30" s="23">
        <v>31</v>
      </c>
      <c r="Q30" s="23">
        <v>429</v>
      </c>
      <c r="R30" s="25">
        <v>0.90900000000000003</v>
      </c>
      <c r="S30" s="23">
        <v>728</v>
      </c>
      <c r="U30" s="23">
        <v>31</v>
      </c>
      <c r="V30" s="23">
        <v>430</v>
      </c>
      <c r="W30" s="25">
        <v>0.90600000000000003</v>
      </c>
      <c r="X30" s="89">
        <v>850</v>
      </c>
    </row>
    <row r="31" spans="2:24" x14ac:dyDescent="0.25">
      <c r="B31" s="35">
        <v>32</v>
      </c>
      <c r="C31" s="36">
        <v>444</v>
      </c>
      <c r="D31" s="37">
        <v>0.90900000000000003</v>
      </c>
      <c r="E31" s="38">
        <f t="shared" si="0"/>
        <v>1325.67</v>
      </c>
      <c r="F31" s="36">
        <v>415</v>
      </c>
      <c r="G31" s="37">
        <v>0.91200000000000003</v>
      </c>
      <c r="H31" s="39">
        <v>1326</v>
      </c>
      <c r="I31" s="40">
        <v>443</v>
      </c>
      <c r="J31" s="37">
        <v>0.91200000000000003</v>
      </c>
      <c r="K31" s="38">
        <f t="shared" si="1"/>
        <v>1326.6</v>
      </c>
      <c r="L31" s="41">
        <v>450.86644000000001</v>
      </c>
      <c r="M31" s="42"/>
      <c r="N31" s="43">
        <v>1337.6699999999901</v>
      </c>
      <c r="P31" s="23">
        <v>32</v>
      </c>
      <c r="Q31" s="23">
        <v>443</v>
      </c>
      <c r="R31" s="25">
        <v>0.91200000000000003</v>
      </c>
      <c r="S31" s="23">
        <v>737</v>
      </c>
      <c r="U31" s="23">
        <v>32</v>
      </c>
      <c r="V31" s="23">
        <v>444</v>
      </c>
      <c r="W31" s="25">
        <v>0.90900000000000003</v>
      </c>
      <c r="X31" s="89">
        <v>866</v>
      </c>
    </row>
    <row r="32" spans="2:24" x14ac:dyDescent="0.25">
      <c r="B32" s="30">
        <v>33</v>
      </c>
      <c r="C32" s="24">
        <v>458</v>
      </c>
      <c r="D32" s="25">
        <v>0.91200000000000003</v>
      </c>
      <c r="E32" s="26">
        <f t="shared" si="0"/>
        <v>1340.67</v>
      </c>
      <c r="F32" s="24">
        <v>426</v>
      </c>
      <c r="G32" s="25">
        <v>0.91500000000000004</v>
      </c>
      <c r="H32" s="27">
        <v>1341</v>
      </c>
      <c r="I32" s="23">
        <v>457</v>
      </c>
      <c r="J32" s="25">
        <v>0.91500000000000004</v>
      </c>
      <c r="K32" s="26">
        <f t="shared" si="1"/>
        <v>1341</v>
      </c>
      <c r="L32" s="32">
        <v>464.89301999999998</v>
      </c>
      <c r="M32" s="33"/>
      <c r="N32" s="34">
        <v>1346.6699999999901</v>
      </c>
      <c r="P32" s="23">
        <v>33</v>
      </c>
      <c r="Q32" s="23">
        <v>457</v>
      </c>
      <c r="R32" s="25">
        <v>0.91500000000000004</v>
      </c>
      <c r="S32" s="23">
        <v>745</v>
      </c>
      <c r="U32" s="23">
        <v>33</v>
      </c>
      <c r="V32" s="23">
        <v>458</v>
      </c>
      <c r="W32" s="25">
        <v>0.91200000000000003</v>
      </c>
      <c r="X32" s="89">
        <v>881</v>
      </c>
    </row>
    <row r="33" spans="2:24" x14ac:dyDescent="0.25">
      <c r="B33" s="35">
        <v>34</v>
      </c>
      <c r="C33" s="36">
        <v>472</v>
      </c>
      <c r="D33" s="37">
        <v>0.91400000000000003</v>
      </c>
      <c r="E33" s="38">
        <f t="shared" si="0"/>
        <v>1354.67</v>
      </c>
      <c r="F33" s="36">
        <v>437</v>
      </c>
      <c r="G33" s="37">
        <v>0.91700000000000004</v>
      </c>
      <c r="H33" s="39">
        <v>1355</v>
      </c>
      <c r="I33" s="40">
        <v>471</v>
      </c>
      <c r="J33" s="37">
        <v>0.91700000000000004</v>
      </c>
      <c r="K33" s="38">
        <f t="shared" si="1"/>
        <v>1355.4</v>
      </c>
      <c r="L33" s="41">
        <v>478.91959999999898</v>
      </c>
      <c r="M33" s="42"/>
      <c r="N33" s="43">
        <v>1361.07</v>
      </c>
      <c r="P33" s="23">
        <v>34</v>
      </c>
      <c r="Q33" s="23">
        <v>471</v>
      </c>
      <c r="R33" s="25">
        <v>0.91700000000000004</v>
      </c>
      <c r="S33" s="23">
        <v>753</v>
      </c>
      <c r="U33" s="23">
        <v>34</v>
      </c>
      <c r="V33" s="23">
        <v>472</v>
      </c>
      <c r="W33" s="25">
        <v>0.91400000000000003</v>
      </c>
      <c r="X33" s="89">
        <v>895</v>
      </c>
    </row>
    <row r="34" spans="2:24" x14ac:dyDescent="0.25">
      <c r="B34" s="30">
        <v>35</v>
      </c>
      <c r="C34" s="24">
        <v>486</v>
      </c>
      <c r="D34" s="25">
        <v>0.91700000000000004</v>
      </c>
      <c r="E34" s="26">
        <f t="shared" si="0"/>
        <v>1367.67</v>
      </c>
      <c r="F34" s="24">
        <v>445</v>
      </c>
      <c r="G34" s="25">
        <v>0.92</v>
      </c>
      <c r="H34" s="27">
        <v>1368</v>
      </c>
      <c r="I34" s="23">
        <v>485</v>
      </c>
      <c r="J34" s="25">
        <v>0.92</v>
      </c>
      <c r="K34" s="26">
        <f t="shared" si="1"/>
        <v>1368</v>
      </c>
      <c r="L34" s="32">
        <v>492.94618000000003</v>
      </c>
      <c r="M34" s="33"/>
      <c r="N34" s="34">
        <v>1371.87</v>
      </c>
      <c r="P34" s="23">
        <v>35</v>
      </c>
      <c r="Q34" s="23">
        <v>485</v>
      </c>
      <c r="R34" s="25">
        <v>0.92</v>
      </c>
      <c r="S34" s="23">
        <v>760</v>
      </c>
      <c r="U34" s="23">
        <v>35</v>
      </c>
      <c r="V34" s="23">
        <v>486</v>
      </c>
      <c r="W34" s="25">
        <v>0.91700000000000004</v>
      </c>
      <c r="X34" s="89">
        <v>908</v>
      </c>
    </row>
    <row r="35" spans="2:24" x14ac:dyDescent="0.25">
      <c r="B35" s="35">
        <v>36</v>
      </c>
      <c r="C35" s="36">
        <v>500</v>
      </c>
      <c r="D35" s="37">
        <v>0.91900000000000004</v>
      </c>
      <c r="E35" s="38">
        <f t="shared" si="0"/>
        <v>1381.67</v>
      </c>
      <c r="F35" s="36">
        <v>456</v>
      </c>
      <c r="G35" s="37">
        <v>0.92200000000000004</v>
      </c>
      <c r="H35" s="39">
        <v>1382</v>
      </c>
      <c r="I35" s="40">
        <v>499</v>
      </c>
      <c r="J35" s="37">
        <v>0.92200000000000004</v>
      </c>
      <c r="K35" s="38">
        <f t="shared" si="1"/>
        <v>1382.4</v>
      </c>
      <c r="L35" s="41">
        <v>506.97275999999999</v>
      </c>
      <c r="M35" s="42"/>
      <c r="N35" s="43">
        <v>1398.87</v>
      </c>
      <c r="P35" s="23">
        <v>36</v>
      </c>
      <c r="Q35" s="23">
        <v>499</v>
      </c>
      <c r="R35" s="25">
        <v>0.92200000000000004</v>
      </c>
      <c r="S35" s="23">
        <v>768</v>
      </c>
      <c r="U35" s="23">
        <v>36</v>
      </c>
      <c r="V35" s="23">
        <v>500</v>
      </c>
      <c r="W35" s="25">
        <v>0.91900000000000004</v>
      </c>
      <c r="X35" s="89">
        <v>922</v>
      </c>
    </row>
    <row r="36" spans="2:24" x14ac:dyDescent="0.25">
      <c r="B36" s="30">
        <v>37</v>
      </c>
      <c r="C36" s="24">
        <v>514</v>
      </c>
      <c r="D36" s="25">
        <v>0.92200000000000004</v>
      </c>
      <c r="E36" s="26">
        <f t="shared" si="0"/>
        <v>1393.67</v>
      </c>
      <c r="F36" s="24">
        <v>464</v>
      </c>
      <c r="G36" s="25">
        <v>0.92500000000000004</v>
      </c>
      <c r="H36" s="27">
        <v>1394</v>
      </c>
      <c r="I36" s="23">
        <v>513</v>
      </c>
      <c r="J36" s="25">
        <v>0.92500000000000004</v>
      </c>
      <c r="K36" s="26">
        <f t="shared" si="1"/>
        <v>1395</v>
      </c>
      <c r="L36" s="32">
        <v>520.99933999999996</v>
      </c>
      <c r="M36" s="33"/>
      <c r="N36" s="34">
        <v>1400.6699999999901</v>
      </c>
      <c r="P36" s="23">
        <v>37</v>
      </c>
      <c r="Q36" s="23">
        <v>513</v>
      </c>
      <c r="R36" s="25">
        <v>0.92500000000000004</v>
      </c>
      <c r="S36" s="23">
        <v>775</v>
      </c>
      <c r="U36" s="23">
        <v>37</v>
      </c>
      <c r="V36" s="23">
        <v>514</v>
      </c>
      <c r="W36" s="25">
        <v>0.92200000000000004</v>
      </c>
      <c r="X36" s="89">
        <v>934</v>
      </c>
    </row>
    <row r="37" spans="2:24" x14ac:dyDescent="0.25">
      <c r="B37" s="35">
        <v>38</v>
      </c>
      <c r="C37" s="36">
        <v>528</v>
      </c>
      <c r="D37" s="37">
        <v>0.92400000000000004</v>
      </c>
      <c r="E37" s="38">
        <f t="shared" si="0"/>
        <v>1406.67</v>
      </c>
      <c r="F37" s="36">
        <v>475</v>
      </c>
      <c r="G37" s="37">
        <v>0.92700000000000005</v>
      </c>
      <c r="H37" s="39">
        <v>1407</v>
      </c>
      <c r="I37" s="40">
        <v>528</v>
      </c>
      <c r="J37" s="37">
        <v>0.92700000000000005</v>
      </c>
      <c r="K37" s="38">
        <f t="shared" si="1"/>
        <v>1407.6</v>
      </c>
      <c r="L37" s="41">
        <v>535.02592000000004</v>
      </c>
      <c r="M37" s="42"/>
      <c r="N37" s="43">
        <v>1413.26999999999</v>
      </c>
      <c r="P37" s="23">
        <v>38</v>
      </c>
      <c r="Q37" s="23">
        <v>528</v>
      </c>
      <c r="R37" s="25">
        <v>0.92700000000000005</v>
      </c>
      <c r="S37" s="23">
        <v>782</v>
      </c>
      <c r="U37" s="23">
        <v>38</v>
      </c>
      <c r="V37" s="23">
        <v>528</v>
      </c>
      <c r="W37" s="25">
        <v>0.92400000000000004</v>
      </c>
      <c r="X37" s="89">
        <v>947</v>
      </c>
    </row>
    <row r="38" spans="2:24" x14ac:dyDescent="0.25">
      <c r="B38" s="30">
        <v>39</v>
      </c>
      <c r="C38" s="24">
        <v>542</v>
      </c>
      <c r="D38" s="25">
        <v>0.92600000000000005</v>
      </c>
      <c r="E38" s="26">
        <f t="shared" si="0"/>
        <v>1418.67</v>
      </c>
      <c r="F38" s="24">
        <v>484</v>
      </c>
      <c r="G38" s="25">
        <v>0.92900000000000005</v>
      </c>
      <c r="H38" s="27">
        <v>1417</v>
      </c>
      <c r="I38" s="23">
        <v>542</v>
      </c>
      <c r="J38" s="25">
        <v>0.92900000000000005</v>
      </c>
      <c r="K38" s="26">
        <f t="shared" si="1"/>
        <v>1420.2</v>
      </c>
      <c r="L38" s="32">
        <v>549.05250000000001</v>
      </c>
      <c r="M38" s="33"/>
      <c r="N38" s="34">
        <v>1424.0699999999899</v>
      </c>
      <c r="P38" s="23">
        <v>39</v>
      </c>
      <c r="Q38" s="23">
        <v>542</v>
      </c>
      <c r="R38" s="25">
        <v>0.92900000000000005</v>
      </c>
      <c r="S38" s="23">
        <v>789</v>
      </c>
      <c r="U38" s="23">
        <v>39</v>
      </c>
      <c r="V38" s="23">
        <v>542</v>
      </c>
      <c r="W38" s="25">
        <v>0.92600000000000005</v>
      </c>
      <c r="X38" s="89">
        <v>959</v>
      </c>
    </row>
    <row r="39" spans="2:24" x14ac:dyDescent="0.25">
      <c r="B39" s="35">
        <v>40</v>
      </c>
      <c r="C39" s="36">
        <v>556</v>
      </c>
      <c r="D39" s="37">
        <v>0.92800000000000005</v>
      </c>
      <c r="E39" s="38">
        <f t="shared" si="0"/>
        <v>1431.67</v>
      </c>
      <c r="F39" s="36">
        <v>495</v>
      </c>
      <c r="G39" s="37">
        <v>0.93100000000000005</v>
      </c>
      <c r="H39" s="39">
        <v>1432</v>
      </c>
      <c r="I39" s="40">
        <v>556</v>
      </c>
      <c r="J39" s="37">
        <v>0.93100000000000005</v>
      </c>
      <c r="K39" s="38">
        <f t="shared" si="1"/>
        <v>1431</v>
      </c>
      <c r="L39" s="41">
        <v>563.07907999999998</v>
      </c>
      <c r="M39" s="42"/>
      <c r="N39" s="43">
        <v>1431.26999999999</v>
      </c>
      <c r="P39" s="23">
        <v>40</v>
      </c>
      <c r="Q39" s="23">
        <v>556</v>
      </c>
      <c r="R39" s="25">
        <v>0.93100000000000005</v>
      </c>
      <c r="S39" s="23">
        <v>795</v>
      </c>
      <c r="U39" s="23">
        <v>40</v>
      </c>
      <c r="V39" s="23">
        <v>556</v>
      </c>
      <c r="W39" s="25">
        <v>0.92800000000000005</v>
      </c>
      <c r="X39" s="89">
        <v>972</v>
      </c>
    </row>
    <row r="40" spans="2:24" x14ac:dyDescent="0.25">
      <c r="B40" s="30">
        <v>41</v>
      </c>
      <c r="C40" s="24">
        <v>570</v>
      </c>
      <c r="D40" s="25">
        <v>0.93</v>
      </c>
      <c r="E40" s="26">
        <f t="shared" si="0"/>
        <v>1441.67</v>
      </c>
      <c r="F40" s="24">
        <v>502</v>
      </c>
      <c r="G40" s="25">
        <v>0.93300000000000005</v>
      </c>
      <c r="H40" s="27">
        <v>1442</v>
      </c>
      <c r="I40" s="23">
        <v>570</v>
      </c>
      <c r="J40" s="25">
        <v>0.93300000000000005</v>
      </c>
      <c r="K40" s="26">
        <f t="shared" si="1"/>
        <v>1443.6</v>
      </c>
      <c r="L40" s="32">
        <v>577.10565999999994</v>
      </c>
      <c r="M40" s="33"/>
      <c r="N40" s="34">
        <v>1447.46999999999</v>
      </c>
      <c r="P40" s="23">
        <v>41</v>
      </c>
      <c r="Q40" s="23">
        <v>570</v>
      </c>
      <c r="R40" s="25">
        <v>0.93300000000000005</v>
      </c>
      <c r="S40" s="23">
        <v>802</v>
      </c>
      <c r="U40" s="23">
        <v>41</v>
      </c>
      <c r="V40" s="23">
        <v>570</v>
      </c>
      <c r="W40" s="25">
        <v>0.93</v>
      </c>
      <c r="X40" s="89">
        <v>982</v>
      </c>
    </row>
    <row r="41" spans="2:24" x14ac:dyDescent="0.25">
      <c r="B41" s="35">
        <v>42</v>
      </c>
      <c r="C41" s="36">
        <v>584</v>
      </c>
      <c r="D41" s="37">
        <v>0.93100000000000005</v>
      </c>
      <c r="E41" s="38">
        <f t="shared" si="0"/>
        <v>1452.67</v>
      </c>
      <c r="F41" s="36">
        <v>512</v>
      </c>
      <c r="G41" s="37">
        <v>0.93400000000000005</v>
      </c>
      <c r="H41" s="39">
        <v>1453</v>
      </c>
      <c r="I41" s="40">
        <v>584</v>
      </c>
      <c r="J41" s="37">
        <v>0.93400000000000005</v>
      </c>
      <c r="K41" s="38">
        <f t="shared" si="1"/>
        <v>1454.4</v>
      </c>
      <c r="L41" s="41">
        <v>591.132239999999</v>
      </c>
      <c r="M41" s="42"/>
      <c r="N41" s="43">
        <v>1458.26999999999</v>
      </c>
      <c r="P41" s="23">
        <v>42</v>
      </c>
      <c r="Q41" s="23">
        <v>584</v>
      </c>
      <c r="R41" s="25">
        <v>0.93400000000000005</v>
      </c>
      <c r="S41" s="23">
        <v>808</v>
      </c>
      <c r="U41" s="23">
        <v>42</v>
      </c>
      <c r="V41" s="23">
        <v>584</v>
      </c>
      <c r="W41" s="25">
        <v>0.93100000000000005</v>
      </c>
      <c r="X41" s="89">
        <v>993</v>
      </c>
    </row>
    <row r="42" spans="2:24" x14ac:dyDescent="0.25">
      <c r="B42" s="30">
        <v>43</v>
      </c>
      <c r="C42" s="24">
        <v>598</v>
      </c>
      <c r="D42" s="25">
        <v>0.93300000000000005</v>
      </c>
      <c r="E42" s="26">
        <f t="shared" si="0"/>
        <v>1463.67</v>
      </c>
      <c r="F42" s="24">
        <v>521</v>
      </c>
      <c r="G42" s="25">
        <v>0.93600000000000005</v>
      </c>
      <c r="H42" s="27">
        <v>1464</v>
      </c>
      <c r="I42" s="23">
        <v>599</v>
      </c>
      <c r="J42" s="25">
        <v>0.93600000000000005</v>
      </c>
      <c r="K42" s="26">
        <f t="shared" si="1"/>
        <v>1465.2</v>
      </c>
      <c r="L42" s="32">
        <v>605.15881999999999</v>
      </c>
      <c r="M42" s="33"/>
      <c r="N42" s="34">
        <v>1468.1699999999901</v>
      </c>
      <c r="P42" s="23">
        <v>43</v>
      </c>
      <c r="Q42" s="23">
        <v>599</v>
      </c>
      <c r="R42" s="25">
        <v>0.93600000000000005</v>
      </c>
      <c r="S42" s="23">
        <v>814</v>
      </c>
      <c r="U42" s="23">
        <v>43</v>
      </c>
      <c r="V42" s="23">
        <v>598</v>
      </c>
      <c r="W42" s="25">
        <v>0.93300000000000005</v>
      </c>
      <c r="X42" s="89">
        <v>1004</v>
      </c>
    </row>
    <row r="43" spans="2:24" x14ac:dyDescent="0.25">
      <c r="B43" s="35">
        <v>44</v>
      </c>
      <c r="C43" s="36">
        <v>612</v>
      </c>
      <c r="D43" s="37">
        <v>0.93500000000000005</v>
      </c>
      <c r="E43" s="38">
        <f t="shared" si="0"/>
        <v>1476.67</v>
      </c>
      <c r="F43" s="36">
        <v>531</v>
      </c>
      <c r="G43" s="37">
        <v>0.93799999999999994</v>
      </c>
      <c r="H43" s="39">
        <v>1477</v>
      </c>
      <c r="I43" s="40">
        <v>614</v>
      </c>
      <c r="J43" s="37">
        <v>0.93799999999999994</v>
      </c>
      <c r="K43" s="38">
        <f t="shared" si="1"/>
        <v>1476</v>
      </c>
      <c r="L43" s="41">
        <v>619.18539999999996</v>
      </c>
      <c r="M43" s="42"/>
      <c r="N43" s="43">
        <v>1478.0699999999899</v>
      </c>
      <c r="P43" s="23">
        <v>44</v>
      </c>
      <c r="Q43" s="23">
        <v>614</v>
      </c>
      <c r="R43" s="25">
        <v>0.93799999999999994</v>
      </c>
      <c r="S43" s="23">
        <v>820</v>
      </c>
      <c r="U43" s="23">
        <v>44</v>
      </c>
      <c r="V43" s="23">
        <v>612</v>
      </c>
      <c r="W43" s="25">
        <v>0.93500000000000005</v>
      </c>
      <c r="X43" s="89">
        <v>1017</v>
      </c>
    </row>
    <row r="44" spans="2:24" x14ac:dyDescent="0.25">
      <c r="B44" s="30">
        <v>45</v>
      </c>
      <c r="C44" s="24">
        <v>626</v>
      </c>
      <c r="D44" s="25">
        <v>0.93700000000000006</v>
      </c>
      <c r="E44" s="26">
        <f t="shared" si="0"/>
        <v>1486.67</v>
      </c>
      <c r="F44" s="24">
        <v>539</v>
      </c>
      <c r="G44" s="25">
        <v>0.94</v>
      </c>
      <c r="H44" s="27">
        <v>1487</v>
      </c>
      <c r="I44" s="23">
        <v>629</v>
      </c>
      <c r="J44" s="25">
        <v>0.94</v>
      </c>
      <c r="K44" s="26">
        <f t="shared" si="1"/>
        <v>1486.8</v>
      </c>
      <c r="L44" s="32">
        <v>633.21198000000004</v>
      </c>
      <c r="M44" s="33"/>
      <c r="N44" s="34">
        <v>1488.87</v>
      </c>
      <c r="P44" s="23">
        <v>45</v>
      </c>
      <c r="Q44" s="23">
        <v>629</v>
      </c>
      <c r="R44" s="25">
        <v>0.94</v>
      </c>
      <c r="S44" s="23">
        <v>826</v>
      </c>
      <c r="U44" s="23">
        <v>45</v>
      </c>
      <c r="V44" s="23">
        <v>626</v>
      </c>
      <c r="W44" s="25">
        <v>0.93700000000000006</v>
      </c>
      <c r="X44" s="89">
        <v>1027</v>
      </c>
    </row>
    <row r="45" spans="2:24" x14ac:dyDescent="0.25">
      <c r="B45" s="35">
        <v>46</v>
      </c>
      <c r="C45" s="36"/>
      <c r="D45" s="37"/>
      <c r="E45" s="39"/>
      <c r="F45" s="36"/>
      <c r="G45" s="37"/>
      <c r="H45" s="39"/>
      <c r="I45" s="40">
        <v>641</v>
      </c>
      <c r="J45" s="37">
        <v>0.94099999999999995</v>
      </c>
      <c r="K45" s="38">
        <f t="shared" si="1"/>
        <v>1495.8</v>
      </c>
      <c r="L45" s="41">
        <v>647.23856000000001</v>
      </c>
      <c r="M45" s="42"/>
      <c r="N45" s="43">
        <v>1497.87</v>
      </c>
      <c r="P45" s="23">
        <v>46</v>
      </c>
      <c r="Q45" s="23">
        <v>641</v>
      </c>
      <c r="R45" s="25">
        <v>0.94099999999999995</v>
      </c>
      <c r="S45" s="23">
        <v>831</v>
      </c>
      <c r="U45" s="23">
        <v>46</v>
      </c>
    </row>
    <row r="46" spans="2:24" x14ac:dyDescent="0.25">
      <c r="B46" s="30">
        <v>47</v>
      </c>
      <c r="C46" s="24"/>
      <c r="E46" s="27"/>
      <c r="F46" s="24"/>
      <c r="H46" s="27"/>
      <c r="I46" s="23">
        <v>656</v>
      </c>
      <c r="J46" s="25">
        <v>0.94299999999999995</v>
      </c>
      <c r="K46" s="26">
        <f t="shared" si="1"/>
        <v>1504.8</v>
      </c>
      <c r="L46" s="32">
        <v>661.26513999999997</v>
      </c>
      <c r="M46" s="33"/>
      <c r="N46" s="34">
        <v>1506.87</v>
      </c>
      <c r="P46" s="23">
        <v>47</v>
      </c>
      <c r="Q46" s="23">
        <v>656</v>
      </c>
      <c r="R46" s="25">
        <v>0.94299999999999995</v>
      </c>
      <c r="S46" s="23">
        <v>836</v>
      </c>
      <c r="U46" s="23">
        <v>47</v>
      </c>
    </row>
    <row r="47" spans="2:24" x14ac:dyDescent="0.25">
      <c r="B47" s="35">
        <v>48</v>
      </c>
      <c r="C47" s="36"/>
      <c r="D47" s="37"/>
      <c r="E47" s="39"/>
      <c r="F47" s="36"/>
      <c r="G47" s="37"/>
      <c r="H47" s="39"/>
      <c r="I47" s="40">
        <v>670</v>
      </c>
      <c r="J47" s="37">
        <v>0.94399999999999995</v>
      </c>
      <c r="K47" s="38">
        <f t="shared" si="1"/>
        <v>1513.8</v>
      </c>
      <c r="L47" s="41">
        <v>675.29171999999903</v>
      </c>
      <c r="M47" s="42"/>
      <c r="N47" s="43">
        <v>1517.6699999999901</v>
      </c>
      <c r="P47" s="23">
        <v>48</v>
      </c>
      <c r="Q47" s="23">
        <v>670</v>
      </c>
      <c r="R47" s="25">
        <v>0.94399999999999995</v>
      </c>
      <c r="S47" s="23">
        <v>841</v>
      </c>
      <c r="U47" s="23">
        <v>48</v>
      </c>
    </row>
    <row r="48" spans="2:24" x14ac:dyDescent="0.25">
      <c r="B48" s="30">
        <v>49</v>
      </c>
      <c r="C48" s="24"/>
      <c r="E48" s="27"/>
      <c r="F48" s="24"/>
      <c r="H48" s="27"/>
      <c r="I48" s="23">
        <v>684</v>
      </c>
      <c r="J48" s="25">
        <v>0.94599999999999995</v>
      </c>
      <c r="K48" s="26">
        <f t="shared" si="1"/>
        <v>1522.8</v>
      </c>
      <c r="L48" s="32">
        <v>689.31830000000002</v>
      </c>
      <c r="M48" s="33"/>
      <c r="N48" s="34">
        <v>1524.87</v>
      </c>
      <c r="P48" s="23">
        <v>49</v>
      </c>
      <c r="Q48" s="23">
        <v>684</v>
      </c>
      <c r="R48" s="25">
        <v>0.94599999999999995</v>
      </c>
      <c r="S48" s="23">
        <v>846</v>
      </c>
      <c r="U48" s="23">
        <v>49</v>
      </c>
    </row>
    <row r="49" spans="2:21" ht="15.75" thickBot="1" x14ac:dyDescent="0.3">
      <c r="B49" s="44">
        <v>50</v>
      </c>
      <c r="C49" s="45"/>
      <c r="D49" s="46"/>
      <c r="E49" s="47"/>
      <c r="F49" s="45"/>
      <c r="G49" s="46"/>
      <c r="H49" s="47"/>
      <c r="I49" s="48">
        <v>698</v>
      </c>
      <c r="J49" s="46">
        <v>0.94699999999999995</v>
      </c>
      <c r="K49" s="49">
        <f t="shared" si="1"/>
        <v>1531.8</v>
      </c>
      <c r="L49" s="50">
        <v>703.34487999999999</v>
      </c>
      <c r="M49" s="51"/>
      <c r="N49" s="52">
        <v>1526.6699999999901</v>
      </c>
      <c r="P49" s="23">
        <v>50</v>
      </c>
      <c r="Q49" s="23">
        <v>698</v>
      </c>
      <c r="R49" s="25">
        <v>0.94699999999999995</v>
      </c>
      <c r="S49" s="23">
        <v>851</v>
      </c>
      <c r="U49" s="23">
        <v>50</v>
      </c>
    </row>
  </sheetData>
  <mergeCells count="4">
    <mergeCell ref="C3:E3"/>
    <mergeCell ref="F3:H3"/>
    <mergeCell ref="L3:N3"/>
    <mergeCell ref="I3:K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E854-CF57-42A5-A77F-FFC7ED373A0F}">
  <dimension ref="B1:K49"/>
  <sheetViews>
    <sheetView showGridLines="0" zoomScaleNormal="100" workbookViewId="0">
      <selection activeCell="Q44" sqref="Q44"/>
    </sheetView>
  </sheetViews>
  <sheetFormatPr defaultRowHeight="15" x14ac:dyDescent="0.25"/>
  <cols>
    <col min="2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8" width="9.140625" style="28"/>
    <col min="9" max="9" width="9.140625" style="29"/>
    <col min="10" max="10" width="9.140625" style="25"/>
    <col min="11" max="11" width="9.140625" style="28"/>
  </cols>
  <sheetData>
    <row r="1" spans="2:11" x14ac:dyDescent="0.25">
      <c r="I1" s="31" t="s">
        <v>21</v>
      </c>
    </row>
    <row r="2" spans="2:11" ht="15.75" thickBot="1" x14ac:dyDescent="0.3"/>
    <row r="3" spans="2:11" ht="15.75" thickBot="1" x14ac:dyDescent="0.3">
      <c r="B3" s="53"/>
      <c r="C3" s="262" t="s">
        <v>10</v>
      </c>
      <c r="D3" s="263"/>
      <c r="E3" s="264"/>
      <c r="F3" s="265" t="s">
        <v>12</v>
      </c>
      <c r="G3" s="265"/>
      <c r="H3" s="266"/>
      <c r="I3" s="262" t="s">
        <v>18</v>
      </c>
      <c r="J3" s="263"/>
      <c r="K3" s="264"/>
    </row>
    <row r="4" spans="2:11" ht="15.75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8" t="s">
        <v>13</v>
      </c>
      <c r="G4" s="56" t="s">
        <v>14</v>
      </c>
      <c r="H4" s="59" t="s">
        <v>15</v>
      </c>
      <c r="I4" s="60" t="s">
        <v>13</v>
      </c>
      <c r="J4" s="56" t="s">
        <v>14</v>
      </c>
      <c r="K4" s="59" t="s">
        <v>15</v>
      </c>
    </row>
    <row r="5" spans="2:11" x14ac:dyDescent="0.25">
      <c r="B5" s="35">
        <v>6</v>
      </c>
      <c r="C5" s="36">
        <v>84</v>
      </c>
      <c r="D5" s="37">
        <v>0.68500000000000005</v>
      </c>
      <c r="E5" s="38">
        <v>606.67000000000007</v>
      </c>
      <c r="F5" s="40">
        <v>82</v>
      </c>
      <c r="G5" s="37">
        <v>0.69</v>
      </c>
      <c r="H5" s="38">
        <v>606.6</v>
      </c>
      <c r="I5" s="41">
        <v>86.175359999999998</v>
      </c>
      <c r="J5" s="42">
        <v>0.664035770102398</v>
      </c>
      <c r="K5" s="43">
        <v>615.35810994119902</v>
      </c>
    </row>
    <row r="6" spans="2:11" x14ac:dyDescent="0.25">
      <c r="B6" s="30">
        <v>7</v>
      </c>
      <c r="C6" s="24">
        <v>96</v>
      </c>
      <c r="D6" s="25">
        <v>0.72199999999999998</v>
      </c>
      <c r="E6" s="26">
        <v>657.17000000000007</v>
      </c>
      <c r="F6" s="23">
        <v>95</v>
      </c>
      <c r="G6" s="25">
        <v>0.72699999999999998</v>
      </c>
      <c r="H6" s="26">
        <v>657</v>
      </c>
      <c r="I6" s="32">
        <v>100.20193999999999</v>
      </c>
      <c r="J6" s="33">
        <v>0.68827237851277201</v>
      </c>
      <c r="K6" s="34">
        <v>668.7906488694</v>
      </c>
    </row>
    <row r="7" spans="2:11" x14ac:dyDescent="0.25">
      <c r="B7" s="35">
        <v>8</v>
      </c>
      <c r="C7" s="36">
        <v>107</v>
      </c>
      <c r="D7" s="37">
        <v>0.745</v>
      </c>
      <c r="E7" s="38">
        <v>701.67000000000007</v>
      </c>
      <c r="F7" s="40">
        <v>107</v>
      </c>
      <c r="G7" s="37">
        <v>0.749</v>
      </c>
      <c r="H7" s="38">
        <v>702</v>
      </c>
      <c r="I7" s="41">
        <v>114.22852</v>
      </c>
      <c r="J7" s="42">
        <v>0.70687787308880901</v>
      </c>
      <c r="K7" s="43">
        <v>717.82875924299901</v>
      </c>
    </row>
    <row r="8" spans="2:11" x14ac:dyDescent="0.25">
      <c r="B8" s="30">
        <v>9</v>
      </c>
      <c r="C8" s="24">
        <v>121</v>
      </c>
      <c r="D8" s="25">
        <v>0.76400000000000001</v>
      </c>
      <c r="E8" s="26">
        <v>747.67000000000007</v>
      </c>
      <c r="F8" s="23">
        <v>121</v>
      </c>
      <c r="G8" s="25">
        <v>0.76800000000000002</v>
      </c>
      <c r="H8" s="26">
        <v>748.8</v>
      </c>
      <c r="I8" s="32">
        <v>128.2551</v>
      </c>
      <c r="J8" s="33">
        <v>0.72223849262772699</v>
      </c>
      <c r="K8" s="34">
        <v>763.04348972819901</v>
      </c>
    </row>
    <row r="9" spans="2:11" x14ac:dyDescent="0.25">
      <c r="B9" s="35">
        <v>10</v>
      </c>
      <c r="C9" s="36">
        <v>134</v>
      </c>
      <c r="D9" s="37">
        <v>0.77800000000000002</v>
      </c>
      <c r="E9" s="38">
        <v>790.17000000000007</v>
      </c>
      <c r="F9" s="40">
        <v>136</v>
      </c>
      <c r="G9" s="37">
        <v>0.78200000000000003</v>
      </c>
      <c r="H9" s="38">
        <v>792</v>
      </c>
      <c r="I9" s="41">
        <v>142.28167999999999</v>
      </c>
      <c r="J9" s="42">
        <v>0.73458508751490903</v>
      </c>
      <c r="K9" s="43">
        <v>805.08641288759998</v>
      </c>
    </row>
    <row r="10" spans="2:11" x14ac:dyDescent="0.25">
      <c r="B10" s="30">
        <v>11</v>
      </c>
      <c r="C10" s="24">
        <v>147</v>
      </c>
      <c r="D10" s="25">
        <v>0.78900000000000003</v>
      </c>
      <c r="E10" s="26">
        <v>828.67000000000007</v>
      </c>
      <c r="F10" s="23">
        <v>149</v>
      </c>
      <c r="G10" s="25">
        <v>0.79300000000000004</v>
      </c>
      <c r="H10" s="26">
        <v>829.8</v>
      </c>
      <c r="I10" s="32">
        <v>156.30825999999999</v>
      </c>
      <c r="J10" s="33">
        <v>0.74442392955547698</v>
      </c>
      <c r="K10" s="34">
        <v>844.08162186599998</v>
      </c>
    </row>
    <row r="11" spans="2:11" x14ac:dyDescent="0.25">
      <c r="B11" s="35">
        <v>12</v>
      </c>
      <c r="C11" s="36">
        <v>161</v>
      </c>
      <c r="D11" s="37">
        <v>0.8</v>
      </c>
      <c r="E11" s="38">
        <v>866.67000000000007</v>
      </c>
      <c r="F11" s="40">
        <v>163</v>
      </c>
      <c r="G11" s="37">
        <v>0.80400000000000005</v>
      </c>
      <c r="H11" s="38">
        <v>867.6</v>
      </c>
      <c r="I11" s="41">
        <v>170.33483999999899</v>
      </c>
      <c r="J11" s="42">
        <v>0.753477917739516</v>
      </c>
      <c r="K11" s="43">
        <v>880.99486135199902</v>
      </c>
    </row>
    <row r="12" spans="2:11" x14ac:dyDescent="0.25">
      <c r="B12" s="30">
        <v>13</v>
      </c>
      <c r="C12" s="24">
        <v>175</v>
      </c>
      <c r="D12" s="25">
        <v>0.81100000000000005</v>
      </c>
      <c r="E12" s="26">
        <v>900.67000000000007</v>
      </c>
      <c r="F12" s="23">
        <v>176</v>
      </c>
      <c r="G12" s="25">
        <v>0.81499999999999995</v>
      </c>
      <c r="H12" s="26">
        <v>900</v>
      </c>
      <c r="I12" s="32">
        <v>184.36141999999899</v>
      </c>
      <c r="J12" s="33">
        <v>0.75770189868300497</v>
      </c>
      <c r="K12" s="34">
        <v>915.39</v>
      </c>
    </row>
    <row r="13" spans="2:11" x14ac:dyDescent="0.25">
      <c r="B13" s="35">
        <v>14</v>
      </c>
      <c r="C13" s="36">
        <v>190</v>
      </c>
      <c r="D13" s="37">
        <v>0.82199999999999995</v>
      </c>
      <c r="E13" s="38">
        <v>935.17000000000007</v>
      </c>
      <c r="F13" s="40">
        <v>191</v>
      </c>
      <c r="G13" s="37">
        <v>0.82599999999999996</v>
      </c>
      <c r="H13" s="38">
        <v>936</v>
      </c>
      <c r="I13" s="41">
        <v>198.38800000000001</v>
      </c>
      <c r="J13" s="42">
        <v>0.76590813929944102</v>
      </c>
      <c r="K13" s="43">
        <v>947.969999999999</v>
      </c>
    </row>
    <row r="14" spans="2:11" x14ac:dyDescent="0.25">
      <c r="B14" s="30">
        <v>15</v>
      </c>
      <c r="C14" s="24">
        <v>206</v>
      </c>
      <c r="D14" s="25">
        <v>0.83199999999999996</v>
      </c>
      <c r="E14" s="26">
        <v>970.67000000000007</v>
      </c>
      <c r="F14" s="23">
        <v>207</v>
      </c>
      <c r="G14" s="25">
        <v>0.83599999999999997</v>
      </c>
      <c r="H14" s="26">
        <v>970.2</v>
      </c>
      <c r="I14" s="32">
        <v>212.41458</v>
      </c>
      <c r="J14" s="33">
        <v>0.77079406494514602</v>
      </c>
      <c r="K14" s="34">
        <v>978.74999999999898</v>
      </c>
    </row>
    <row r="15" spans="2:11" x14ac:dyDescent="0.25">
      <c r="B15" s="35">
        <v>16</v>
      </c>
      <c r="C15" s="36">
        <v>222</v>
      </c>
      <c r="D15" s="37">
        <v>0.83899999999999997</v>
      </c>
      <c r="E15" s="38">
        <v>1001.6700000000001</v>
      </c>
      <c r="F15" s="40">
        <v>221</v>
      </c>
      <c r="G15" s="37">
        <v>0.84299999999999997</v>
      </c>
      <c r="H15" s="38">
        <v>1000.8</v>
      </c>
      <c r="I15" s="41">
        <v>226.44116</v>
      </c>
      <c r="J15" s="42">
        <v>0.77581184333404396</v>
      </c>
      <c r="K15" s="43">
        <v>1007.826057594</v>
      </c>
    </row>
    <row r="16" spans="2:11" x14ac:dyDescent="0.25">
      <c r="B16" s="30">
        <v>17</v>
      </c>
      <c r="C16" s="24">
        <v>237</v>
      </c>
      <c r="D16" s="25">
        <v>0.84699999999999998</v>
      </c>
      <c r="E16" s="26">
        <v>1031.67</v>
      </c>
      <c r="F16" s="23">
        <v>237</v>
      </c>
      <c r="G16" s="25">
        <v>0.85099999999999998</v>
      </c>
      <c r="H16" s="26">
        <v>1031.4000000000001</v>
      </c>
      <c r="I16" s="32">
        <v>240.46773999999999</v>
      </c>
      <c r="J16" s="33"/>
      <c r="K16" s="34">
        <v>1037.07</v>
      </c>
    </row>
    <row r="17" spans="2:11" x14ac:dyDescent="0.25">
      <c r="B17" s="35">
        <v>18</v>
      </c>
      <c r="C17" s="36">
        <v>251</v>
      </c>
      <c r="D17" s="37">
        <v>0.85199999999999998</v>
      </c>
      <c r="E17" s="38">
        <v>1054.67</v>
      </c>
      <c r="F17" s="40">
        <v>249</v>
      </c>
      <c r="G17" s="37">
        <v>0.85599999999999998</v>
      </c>
      <c r="H17" s="38">
        <v>1054.8</v>
      </c>
      <c r="I17" s="41">
        <v>254.49431999999999</v>
      </c>
      <c r="J17" s="42"/>
      <c r="K17" s="43">
        <v>1060.46999999999</v>
      </c>
    </row>
    <row r="18" spans="2:11" x14ac:dyDescent="0.25">
      <c r="B18" s="30">
        <v>19</v>
      </c>
      <c r="C18" s="24">
        <v>263</v>
      </c>
      <c r="D18" s="25">
        <v>0.85699999999999998</v>
      </c>
      <c r="E18" s="26">
        <v>1076.67</v>
      </c>
      <c r="F18" s="23">
        <v>261</v>
      </c>
      <c r="G18" s="25">
        <v>0.86099999999999999</v>
      </c>
      <c r="H18" s="26">
        <v>1076.4000000000001</v>
      </c>
      <c r="I18" s="32">
        <v>268.52089999999998</v>
      </c>
      <c r="J18" s="33"/>
      <c r="K18" s="34">
        <v>1085.6699999999901</v>
      </c>
    </row>
    <row r="19" spans="2:11" x14ac:dyDescent="0.25">
      <c r="B19" s="35">
        <v>20</v>
      </c>
      <c r="C19" s="36">
        <v>275</v>
      </c>
      <c r="D19" s="37">
        <v>0.86199999999999999</v>
      </c>
      <c r="E19" s="38">
        <v>1100.17</v>
      </c>
      <c r="F19" s="40">
        <v>275</v>
      </c>
      <c r="G19" s="37">
        <v>0.86599999999999999</v>
      </c>
      <c r="H19" s="38">
        <v>1099.8</v>
      </c>
      <c r="I19" s="41">
        <v>282.54748000000001</v>
      </c>
      <c r="J19" s="42"/>
      <c r="K19" s="43">
        <v>1111.05</v>
      </c>
    </row>
    <row r="20" spans="2:11" x14ac:dyDescent="0.25">
      <c r="B20" s="30">
        <v>21</v>
      </c>
      <c r="C20" s="24">
        <v>291</v>
      </c>
      <c r="D20" s="25">
        <v>0.86699999999999999</v>
      </c>
      <c r="E20" s="26">
        <v>1123.67</v>
      </c>
      <c r="F20" s="23">
        <v>289</v>
      </c>
      <c r="G20" s="25">
        <v>0.871</v>
      </c>
      <c r="H20" s="26">
        <v>1123.2</v>
      </c>
      <c r="I20" s="32">
        <v>296.57405999999997</v>
      </c>
      <c r="J20" s="33"/>
      <c r="K20" s="34">
        <v>1137.8699999999999</v>
      </c>
    </row>
    <row r="21" spans="2:11" x14ac:dyDescent="0.25">
      <c r="B21" s="35">
        <v>22</v>
      </c>
      <c r="C21" s="36">
        <v>305</v>
      </c>
      <c r="D21" s="37">
        <v>0.872</v>
      </c>
      <c r="E21" s="38">
        <v>1145.67</v>
      </c>
      <c r="F21" s="40">
        <v>303</v>
      </c>
      <c r="G21" s="37">
        <v>0.876</v>
      </c>
      <c r="H21" s="38">
        <v>1146.5999999999999</v>
      </c>
      <c r="I21" s="41">
        <v>310.60064</v>
      </c>
      <c r="J21" s="42"/>
      <c r="K21" s="43">
        <v>1154.3359874526</v>
      </c>
    </row>
    <row r="22" spans="2:11" x14ac:dyDescent="0.25">
      <c r="B22" s="30">
        <v>23</v>
      </c>
      <c r="C22" s="24">
        <v>318</v>
      </c>
      <c r="D22" s="25">
        <v>0.877</v>
      </c>
      <c r="E22" s="26">
        <v>1166.67</v>
      </c>
      <c r="F22" s="23">
        <v>317</v>
      </c>
      <c r="G22" s="25">
        <v>0.88100000000000001</v>
      </c>
      <c r="H22" s="26">
        <v>1166.4000000000001</v>
      </c>
      <c r="I22" s="32">
        <v>324.62722000000002</v>
      </c>
      <c r="J22" s="33"/>
      <c r="K22" s="34">
        <v>1177.46999999999</v>
      </c>
    </row>
    <row r="23" spans="2:11" x14ac:dyDescent="0.25">
      <c r="B23" s="35">
        <v>24</v>
      </c>
      <c r="C23" s="36">
        <v>331</v>
      </c>
      <c r="D23" s="37">
        <v>0.88100000000000001</v>
      </c>
      <c r="E23" s="38">
        <v>1186.67</v>
      </c>
      <c r="F23" s="40">
        <v>331</v>
      </c>
      <c r="G23" s="37">
        <v>0.88500000000000001</v>
      </c>
      <c r="H23" s="38">
        <v>1188</v>
      </c>
      <c r="I23" s="41">
        <v>338.65379999999999</v>
      </c>
      <c r="J23" s="42"/>
      <c r="K23" s="43">
        <v>1195.46999999999</v>
      </c>
    </row>
    <row r="24" spans="2:11" x14ac:dyDescent="0.25">
      <c r="B24" s="30">
        <v>25</v>
      </c>
      <c r="C24" s="24">
        <v>345</v>
      </c>
      <c r="D24" s="25">
        <v>0.88500000000000001</v>
      </c>
      <c r="E24" s="26">
        <v>1206.67</v>
      </c>
      <c r="F24" s="23">
        <v>345</v>
      </c>
      <c r="G24" s="25">
        <v>0.88800000000000001</v>
      </c>
      <c r="H24" s="26">
        <v>1207.8</v>
      </c>
      <c r="I24" s="32">
        <v>352.68038000000001</v>
      </c>
      <c r="J24" s="33"/>
      <c r="K24" s="34">
        <v>1215.0899999999899</v>
      </c>
    </row>
    <row r="25" spans="2:11" x14ac:dyDescent="0.25">
      <c r="B25" s="35">
        <v>26</v>
      </c>
      <c r="C25" s="36">
        <v>359</v>
      </c>
      <c r="D25" s="37">
        <v>0.88900000000000001</v>
      </c>
      <c r="E25" s="38">
        <v>1225.67</v>
      </c>
      <c r="F25" s="40">
        <v>359</v>
      </c>
      <c r="G25" s="37">
        <v>0.89200000000000002</v>
      </c>
      <c r="H25" s="38">
        <v>1225.8</v>
      </c>
      <c r="I25" s="41">
        <v>366.70695999999998</v>
      </c>
      <c r="J25" s="42"/>
      <c r="K25" s="43">
        <v>1238.6699999999901</v>
      </c>
    </row>
    <row r="26" spans="2:11" x14ac:dyDescent="0.25">
      <c r="B26" s="30">
        <v>27</v>
      </c>
      <c r="C26" s="24">
        <v>374</v>
      </c>
      <c r="D26" s="25">
        <v>0.89300000000000002</v>
      </c>
      <c r="E26" s="26">
        <v>1243.67</v>
      </c>
      <c r="F26" s="23">
        <v>373</v>
      </c>
      <c r="G26" s="25">
        <v>0.89600000000000002</v>
      </c>
      <c r="H26" s="26">
        <v>1243.8</v>
      </c>
      <c r="I26" s="32">
        <v>380.73354</v>
      </c>
      <c r="J26" s="33"/>
      <c r="K26" s="34">
        <v>1287.26999999999</v>
      </c>
    </row>
    <row r="27" spans="2:11" x14ac:dyDescent="0.25">
      <c r="B27" s="35">
        <v>28</v>
      </c>
      <c r="C27" s="36">
        <v>388</v>
      </c>
      <c r="D27" s="37">
        <v>0.89600000000000002</v>
      </c>
      <c r="E27" s="38">
        <v>1261.67</v>
      </c>
      <c r="F27" s="40">
        <v>387</v>
      </c>
      <c r="G27" s="37">
        <v>0.89900000000000002</v>
      </c>
      <c r="H27" s="38">
        <v>1261.8</v>
      </c>
      <c r="I27" s="41">
        <v>394.76011999999997</v>
      </c>
      <c r="J27" s="42"/>
      <c r="K27" s="43">
        <v>1269.26999999999</v>
      </c>
    </row>
    <row r="28" spans="2:11" x14ac:dyDescent="0.25">
      <c r="B28" s="30">
        <v>29</v>
      </c>
      <c r="C28" s="24">
        <v>402</v>
      </c>
      <c r="D28" s="25">
        <v>0.89900000000000002</v>
      </c>
      <c r="E28" s="26">
        <v>1276.67</v>
      </c>
      <c r="F28" s="23">
        <v>400</v>
      </c>
      <c r="G28" s="25">
        <v>0.90200000000000002</v>
      </c>
      <c r="H28" s="26">
        <v>1278</v>
      </c>
      <c r="I28" s="32">
        <v>408.7867</v>
      </c>
      <c r="J28" s="33"/>
      <c r="K28" s="34">
        <v>1289.07</v>
      </c>
    </row>
    <row r="29" spans="2:11" x14ac:dyDescent="0.25">
      <c r="B29" s="35">
        <v>30</v>
      </c>
      <c r="C29" s="36">
        <v>416</v>
      </c>
      <c r="D29" s="37">
        <v>0.90200000000000002</v>
      </c>
      <c r="E29" s="38">
        <v>1293.67</v>
      </c>
      <c r="F29" s="40">
        <v>415</v>
      </c>
      <c r="G29" s="37">
        <v>0.90500000000000003</v>
      </c>
      <c r="H29" s="38">
        <v>1296</v>
      </c>
      <c r="I29" s="41">
        <v>422.81328000000002</v>
      </c>
      <c r="J29" s="42"/>
      <c r="K29" s="43">
        <v>1303.46999999999</v>
      </c>
    </row>
    <row r="30" spans="2:11" x14ac:dyDescent="0.25">
      <c r="B30" s="30">
        <v>31</v>
      </c>
      <c r="C30" s="24">
        <v>430</v>
      </c>
      <c r="D30" s="25">
        <v>0.90600000000000003</v>
      </c>
      <c r="E30" s="26">
        <v>1309.67</v>
      </c>
      <c r="F30" s="23">
        <v>429</v>
      </c>
      <c r="G30" s="25">
        <v>0.90900000000000003</v>
      </c>
      <c r="H30" s="26">
        <v>1310.4000000000001</v>
      </c>
      <c r="I30" s="32">
        <v>436.83985999999999</v>
      </c>
      <c r="J30" s="33"/>
      <c r="K30" s="34">
        <v>1316.07</v>
      </c>
    </row>
    <row r="31" spans="2:11" x14ac:dyDescent="0.25">
      <c r="B31" s="35">
        <v>32</v>
      </c>
      <c r="C31" s="36">
        <v>444</v>
      </c>
      <c r="D31" s="37">
        <v>0.90900000000000003</v>
      </c>
      <c r="E31" s="38">
        <v>1325.67</v>
      </c>
      <c r="F31" s="40">
        <v>443</v>
      </c>
      <c r="G31" s="37">
        <v>0.91200000000000003</v>
      </c>
      <c r="H31" s="38">
        <v>1326.6</v>
      </c>
      <c r="I31" s="41">
        <v>450.86644000000001</v>
      </c>
      <c r="J31" s="42"/>
      <c r="K31" s="43">
        <v>1337.6699999999901</v>
      </c>
    </row>
    <row r="32" spans="2:11" x14ac:dyDescent="0.25">
      <c r="B32" s="30">
        <v>33</v>
      </c>
      <c r="C32" s="24">
        <v>458</v>
      </c>
      <c r="D32" s="25">
        <v>0.91200000000000003</v>
      </c>
      <c r="E32" s="26">
        <v>1340.67</v>
      </c>
      <c r="F32" s="23">
        <v>457</v>
      </c>
      <c r="G32" s="25">
        <v>0.91500000000000004</v>
      </c>
      <c r="H32" s="26">
        <v>1341</v>
      </c>
      <c r="I32" s="32">
        <v>464.89301999999998</v>
      </c>
      <c r="J32" s="33"/>
      <c r="K32" s="34">
        <v>1346.6699999999901</v>
      </c>
    </row>
    <row r="33" spans="2:11" x14ac:dyDescent="0.25">
      <c r="B33" s="35">
        <v>34</v>
      </c>
      <c r="C33" s="36">
        <v>472</v>
      </c>
      <c r="D33" s="37">
        <v>0.91400000000000003</v>
      </c>
      <c r="E33" s="38">
        <v>1354.67</v>
      </c>
      <c r="F33" s="40">
        <v>471</v>
      </c>
      <c r="G33" s="37">
        <v>0.91700000000000004</v>
      </c>
      <c r="H33" s="38">
        <v>1355.4</v>
      </c>
      <c r="I33" s="41">
        <v>478.91959999999898</v>
      </c>
      <c r="J33" s="42"/>
      <c r="K33" s="43">
        <v>1361.07</v>
      </c>
    </row>
    <row r="34" spans="2:11" x14ac:dyDescent="0.25">
      <c r="B34" s="30">
        <v>35</v>
      </c>
      <c r="C34" s="24">
        <v>486</v>
      </c>
      <c r="D34" s="25">
        <v>0.91700000000000004</v>
      </c>
      <c r="E34" s="26">
        <v>1367.67</v>
      </c>
      <c r="F34" s="23">
        <v>485</v>
      </c>
      <c r="G34" s="25">
        <v>0.92</v>
      </c>
      <c r="H34" s="26">
        <v>1368</v>
      </c>
      <c r="I34" s="32">
        <v>492.94618000000003</v>
      </c>
      <c r="J34" s="33"/>
      <c r="K34" s="34">
        <v>1371.87</v>
      </c>
    </row>
    <row r="35" spans="2:11" x14ac:dyDescent="0.25">
      <c r="B35" s="35">
        <v>36</v>
      </c>
      <c r="C35" s="36">
        <v>500</v>
      </c>
      <c r="D35" s="37">
        <v>0.91900000000000004</v>
      </c>
      <c r="E35" s="38">
        <v>1381.67</v>
      </c>
      <c r="F35" s="40">
        <v>499</v>
      </c>
      <c r="G35" s="37">
        <v>0.92200000000000004</v>
      </c>
      <c r="H35" s="38">
        <v>1382.4</v>
      </c>
      <c r="I35" s="41">
        <v>506.97275999999999</v>
      </c>
      <c r="J35" s="42"/>
      <c r="K35" s="43">
        <v>1398.87</v>
      </c>
    </row>
    <row r="36" spans="2:11" x14ac:dyDescent="0.25">
      <c r="B36" s="30">
        <v>37</v>
      </c>
      <c r="C36" s="24">
        <v>514</v>
      </c>
      <c r="D36" s="25">
        <v>0.92200000000000004</v>
      </c>
      <c r="E36" s="26">
        <v>1393.67</v>
      </c>
      <c r="F36" s="23">
        <v>513</v>
      </c>
      <c r="G36" s="25">
        <v>0.92500000000000004</v>
      </c>
      <c r="H36" s="26">
        <v>1395</v>
      </c>
      <c r="I36" s="32">
        <v>520.99933999999996</v>
      </c>
      <c r="J36" s="33"/>
      <c r="K36" s="34">
        <v>1400.6699999999901</v>
      </c>
    </row>
    <row r="37" spans="2:11" x14ac:dyDescent="0.25">
      <c r="B37" s="35">
        <v>38</v>
      </c>
      <c r="C37" s="36">
        <v>528</v>
      </c>
      <c r="D37" s="37">
        <v>0.92400000000000004</v>
      </c>
      <c r="E37" s="38">
        <v>1406.67</v>
      </c>
      <c r="F37" s="40">
        <v>528</v>
      </c>
      <c r="G37" s="37">
        <v>0.92700000000000005</v>
      </c>
      <c r="H37" s="38">
        <v>1407.6</v>
      </c>
      <c r="I37" s="41">
        <v>535.02592000000004</v>
      </c>
      <c r="J37" s="42"/>
      <c r="K37" s="43">
        <v>1413.26999999999</v>
      </c>
    </row>
    <row r="38" spans="2:11" x14ac:dyDescent="0.25">
      <c r="B38" s="30">
        <v>39</v>
      </c>
      <c r="C38" s="24">
        <v>542</v>
      </c>
      <c r="D38" s="25">
        <v>0.92600000000000005</v>
      </c>
      <c r="E38" s="26">
        <v>1418.67</v>
      </c>
      <c r="F38" s="23">
        <v>542</v>
      </c>
      <c r="G38" s="25">
        <v>0.92900000000000005</v>
      </c>
      <c r="H38" s="26">
        <v>1420.2</v>
      </c>
      <c r="I38" s="32">
        <v>549.05250000000001</v>
      </c>
      <c r="J38" s="33"/>
      <c r="K38" s="34">
        <v>1424.0699999999899</v>
      </c>
    </row>
    <row r="39" spans="2:11" x14ac:dyDescent="0.25">
      <c r="B39" s="35">
        <v>40</v>
      </c>
      <c r="C39" s="36">
        <v>556</v>
      </c>
      <c r="D39" s="37">
        <v>0.92800000000000005</v>
      </c>
      <c r="E39" s="38">
        <v>1431.67</v>
      </c>
      <c r="F39" s="40">
        <v>556</v>
      </c>
      <c r="G39" s="37">
        <v>0.93100000000000005</v>
      </c>
      <c r="H39" s="38">
        <v>1431</v>
      </c>
      <c r="I39" s="41">
        <v>563.07907999999998</v>
      </c>
      <c r="J39" s="42"/>
      <c r="K39" s="43">
        <v>1431.26999999999</v>
      </c>
    </row>
    <row r="40" spans="2:11" x14ac:dyDescent="0.25">
      <c r="B40" s="30">
        <v>41</v>
      </c>
      <c r="C40" s="24">
        <v>570</v>
      </c>
      <c r="D40" s="25">
        <v>0.93</v>
      </c>
      <c r="E40" s="26">
        <v>1441.67</v>
      </c>
      <c r="F40" s="23">
        <v>570</v>
      </c>
      <c r="G40" s="25">
        <v>0.93300000000000005</v>
      </c>
      <c r="H40" s="26">
        <v>1443.6</v>
      </c>
      <c r="I40" s="32">
        <v>577.10565999999994</v>
      </c>
      <c r="J40" s="33"/>
      <c r="K40" s="34">
        <v>1447.46999999999</v>
      </c>
    </row>
    <row r="41" spans="2:11" x14ac:dyDescent="0.25">
      <c r="B41" s="35">
        <v>42</v>
      </c>
      <c r="C41" s="36">
        <v>584</v>
      </c>
      <c r="D41" s="37">
        <v>0.93100000000000005</v>
      </c>
      <c r="E41" s="38">
        <v>1452.67</v>
      </c>
      <c r="F41" s="40">
        <v>584</v>
      </c>
      <c r="G41" s="37">
        <v>0.93400000000000005</v>
      </c>
      <c r="H41" s="38">
        <v>1454.4</v>
      </c>
      <c r="I41" s="41">
        <v>591.132239999999</v>
      </c>
      <c r="J41" s="42"/>
      <c r="K41" s="43">
        <v>1458.26999999999</v>
      </c>
    </row>
    <row r="42" spans="2:11" x14ac:dyDescent="0.25">
      <c r="B42" s="30">
        <v>43</v>
      </c>
      <c r="C42" s="24">
        <v>598</v>
      </c>
      <c r="D42" s="25">
        <v>0.93300000000000005</v>
      </c>
      <c r="E42" s="26">
        <v>1463.67</v>
      </c>
      <c r="F42" s="23">
        <v>599</v>
      </c>
      <c r="G42" s="25">
        <v>0.93600000000000005</v>
      </c>
      <c r="H42" s="26">
        <v>1465.2</v>
      </c>
      <c r="I42" s="32">
        <v>605.15881999999999</v>
      </c>
      <c r="J42" s="33"/>
      <c r="K42" s="34">
        <v>1468.1699999999901</v>
      </c>
    </row>
    <row r="43" spans="2:11" x14ac:dyDescent="0.25">
      <c r="B43" s="35">
        <v>44</v>
      </c>
      <c r="C43" s="36">
        <v>612</v>
      </c>
      <c r="D43" s="37">
        <v>0.93500000000000005</v>
      </c>
      <c r="E43" s="38">
        <v>1476.67</v>
      </c>
      <c r="F43" s="40">
        <v>614</v>
      </c>
      <c r="G43" s="37">
        <v>0.93799999999999994</v>
      </c>
      <c r="H43" s="38">
        <v>1476</v>
      </c>
      <c r="I43" s="41">
        <v>619.18539999999996</v>
      </c>
      <c r="J43" s="42"/>
      <c r="K43" s="43">
        <v>1478.0699999999899</v>
      </c>
    </row>
    <row r="44" spans="2:11" x14ac:dyDescent="0.25">
      <c r="B44" s="30">
        <v>45</v>
      </c>
      <c r="C44" s="24">
        <v>626</v>
      </c>
      <c r="D44" s="25">
        <v>0.93700000000000006</v>
      </c>
      <c r="E44" s="26">
        <v>1486.67</v>
      </c>
      <c r="F44" s="23">
        <v>629</v>
      </c>
      <c r="G44" s="25">
        <v>0.94</v>
      </c>
      <c r="H44" s="26">
        <v>1486.8</v>
      </c>
      <c r="I44" s="32">
        <v>633.21198000000004</v>
      </c>
      <c r="J44" s="33"/>
      <c r="K44" s="34">
        <v>1488.87</v>
      </c>
    </row>
    <row r="45" spans="2:11" x14ac:dyDescent="0.25">
      <c r="B45" s="35">
        <v>46</v>
      </c>
      <c r="C45" s="36"/>
      <c r="D45" s="37"/>
      <c r="E45" s="39"/>
      <c r="F45" s="40">
        <v>641</v>
      </c>
      <c r="G45" s="37">
        <v>0.94099999999999995</v>
      </c>
      <c r="H45" s="38">
        <v>1495.8</v>
      </c>
      <c r="I45" s="41">
        <v>647.23856000000001</v>
      </c>
      <c r="J45" s="42"/>
      <c r="K45" s="43">
        <v>1497.87</v>
      </c>
    </row>
    <row r="46" spans="2:11" x14ac:dyDescent="0.25">
      <c r="B46" s="30">
        <v>47</v>
      </c>
      <c r="C46" s="24"/>
      <c r="E46" s="27"/>
      <c r="F46" s="23">
        <v>656</v>
      </c>
      <c r="G46" s="25">
        <v>0.94299999999999995</v>
      </c>
      <c r="H46" s="26">
        <v>1504.8</v>
      </c>
      <c r="I46" s="32">
        <v>661.26513999999997</v>
      </c>
      <c r="J46" s="33"/>
      <c r="K46" s="34">
        <v>1506.87</v>
      </c>
    </row>
    <row r="47" spans="2:11" x14ac:dyDescent="0.25">
      <c r="B47" s="35">
        <v>48</v>
      </c>
      <c r="C47" s="36"/>
      <c r="D47" s="37"/>
      <c r="E47" s="39"/>
      <c r="F47" s="40">
        <v>670</v>
      </c>
      <c r="G47" s="37">
        <v>0.94399999999999995</v>
      </c>
      <c r="H47" s="38">
        <v>1513.8</v>
      </c>
      <c r="I47" s="41">
        <v>675.29171999999903</v>
      </c>
      <c r="J47" s="42"/>
      <c r="K47" s="43">
        <v>1517.6699999999901</v>
      </c>
    </row>
    <row r="48" spans="2:11" x14ac:dyDescent="0.25">
      <c r="B48" s="30">
        <v>49</v>
      </c>
      <c r="C48" s="24"/>
      <c r="E48" s="27"/>
      <c r="F48" s="23">
        <v>684</v>
      </c>
      <c r="G48" s="25">
        <v>0.94599999999999995</v>
      </c>
      <c r="H48" s="26">
        <v>1522.8</v>
      </c>
      <c r="I48" s="32">
        <v>689.31830000000002</v>
      </c>
      <c r="J48" s="33"/>
      <c r="K48" s="34">
        <v>1524.87</v>
      </c>
    </row>
    <row r="49" spans="2:11" ht="15.75" thickBot="1" x14ac:dyDescent="0.3">
      <c r="B49" s="44">
        <v>50</v>
      </c>
      <c r="C49" s="45"/>
      <c r="D49" s="46"/>
      <c r="E49" s="47"/>
      <c r="F49" s="48">
        <v>698</v>
      </c>
      <c r="G49" s="46">
        <v>0.94699999999999995</v>
      </c>
      <c r="H49" s="49">
        <v>1531.8</v>
      </c>
      <c r="I49" s="50">
        <v>703.34487999999999</v>
      </c>
      <c r="J49" s="51"/>
      <c r="K49" s="52">
        <v>1526.6699999999901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F716-4E28-4058-88C8-028B61C51997}">
  <dimension ref="B1:L60"/>
  <sheetViews>
    <sheetView showGridLines="0" zoomScale="145" zoomScaleNormal="145" workbookViewId="0">
      <selection activeCell="I46" sqref="I46"/>
    </sheetView>
  </sheetViews>
  <sheetFormatPr defaultRowHeight="15" x14ac:dyDescent="0.25"/>
  <cols>
    <col min="1" max="1" width="9.140625" style="93"/>
    <col min="2" max="2" width="7.140625" style="90" customWidth="1"/>
    <col min="3" max="3" width="12.140625" style="91" customWidth="1"/>
    <col min="4" max="4" width="14.28515625" style="90" customWidth="1"/>
    <col min="5" max="5" width="12.140625" style="91" customWidth="1"/>
    <col min="6" max="6" width="14.28515625" style="92" customWidth="1"/>
    <col min="7" max="7" width="1.42578125" style="93" customWidth="1"/>
    <col min="8" max="8" width="7.140625" style="93" customWidth="1"/>
    <col min="9" max="9" width="12" style="93" customWidth="1"/>
    <col min="10" max="10" width="14.28515625" style="94" customWidth="1"/>
    <col min="11" max="11" width="12.140625" style="93" customWidth="1"/>
    <col min="12" max="12" width="14.28515625" style="93" customWidth="1"/>
    <col min="13" max="16384" width="9.140625" style="93"/>
  </cols>
  <sheetData>
    <row r="1" spans="2:12" ht="15.75" thickBot="1" x14ac:dyDescent="0.3"/>
    <row r="2" spans="2:12" ht="15.75" thickBot="1" x14ac:dyDescent="0.3">
      <c r="C2" s="267" t="s">
        <v>49</v>
      </c>
      <c r="D2" s="268"/>
      <c r="E2" s="268"/>
      <c r="F2" s="269"/>
      <c r="I2" s="267" t="s">
        <v>49</v>
      </c>
      <c r="J2" s="268"/>
      <c r="K2" s="268"/>
      <c r="L2" s="269"/>
    </row>
    <row r="3" spans="2:12" ht="15.75" thickBot="1" x14ac:dyDescent="0.3">
      <c r="B3" s="63"/>
      <c r="C3" s="263" t="s">
        <v>10</v>
      </c>
      <c r="D3" s="264"/>
      <c r="E3" s="262" t="s">
        <v>12</v>
      </c>
      <c r="F3" s="264"/>
      <c r="H3" s="63"/>
      <c r="I3" s="263" t="s">
        <v>10</v>
      </c>
      <c r="J3" s="264"/>
      <c r="K3" s="262" t="s">
        <v>12</v>
      </c>
      <c r="L3" s="264"/>
    </row>
    <row r="4" spans="2:12" ht="15.75" thickBot="1" x14ac:dyDescent="0.3">
      <c r="B4" s="54" t="s">
        <v>13</v>
      </c>
      <c r="C4" s="56" t="s">
        <v>48</v>
      </c>
      <c r="D4" s="59" t="s">
        <v>46</v>
      </c>
      <c r="E4" s="56" t="s">
        <v>48</v>
      </c>
      <c r="F4" s="59" t="s">
        <v>46</v>
      </c>
      <c r="H4" s="54" t="s">
        <v>13</v>
      </c>
      <c r="I4" s="56" t="s">
        <v>48</v>
      </c>
      <c r="J4" s="59" t="s">
        <v>46</v>
      </c>
      <c r="K4" s="56" t="s">
        <v>48</v>
      </c>
      <c r="L4" s="59" t="s">
        <v>46</v>
      </c>
    </row>
    <row r="5" spans="2:12" x14ac:dyDescent="0.25">
      <c r="B5" s="95">
        <v>80</v>
      </c>
      <c r="C5" s="96">
        <v>0.6691568</v>
      </c>
      <c r="D5" s="97">
        <v>599.43028279058797</v>
      </c>
      <c r="E5" s="98">
        <v>0.6832916</v>
      </c>
      <c r="F5" s="97">
        <v>599.923414370513</v>
      </c>
      <c r="H5" s="99">
        <v>108</v>
      </c>
      <c r="I5" s="96">
        <v>0.74687095680000004</v>
      </c>
      <c r="J5" s="97">
        <v>599.923414370513</v>
      </c>
      <c r="K5" s="100">
        <v>0.75122148160000002</v>
      </c>
      <c r="L5" s="101">
        <v>704.22629768347099</v>
      </c>
    </row>
    <row r="6" spans="2:12" x14ac:dyDescent="0.25">
      <c r="B6" s="102">
        <v>81</v>
      </c>
      <c r="C6" s="103">
        <v>0.67334685989999998</v>
      </c>
      <c r="D6" s="104">
        <v>603.49917443890001</v>
      </c>
      <c r="E6" s="91">
        <v>0.68680349380000005</v>
      </c>
      <c r="F6" s="104">
        <v>603.99355603936101</v>
      </c>
      <c r="H6" s="102">
        <v>109</v>
      </c>
      <c r="I6" s="103">
        <v>0.74848757310000003</v>
      </c>
      <c r="J6" s="104">
        <v>603.99355603936101</v>
      </c>
      <c r="K6" s="91">
        <v>0.75272635219999995</v>
      </c>
      <c r="L6" s="104">
        <v>707.625824946899</v>
      </c>
    </row>
    <row r="7" spans="2:12" x14ac:dyDescent="0.25">
      <c r="B7" s="99">
        <v>82</v>
      </c>
      <c r="C7" s="105">
        <v>0.67740905520000005</v>
      </c>
      <c r="D7" s="101">
        <v>607.539109294696</v>
      </c>
      <c r="E7" s="100">
        <v>0.69021926239999998</v>
      </c>
      <c r="F7" s="101">
        <v>608.03474608671502</v>
      </c>
      <c r="H7" s="99">
        <v>110</v>
      </c>
      <c r="I7" s="105">
        <v>0.75005089999999996</v>
      </c>
      <c r="J7" s="101">
        <v>608.03474608671502</v>
      </c>
      <c r="K7" s="100">
        <v>0.75418580000000002</v>
      </c>
      <c r="L7" s="101">
        <v>711.00570380830504</v>
      </c>
    </row>
    <row r="8" spans="2:12" x14ac:dyDescent="0.25">
      <c r="B8" s="102">
        <v>83</v>
      </c>
      <c r="C8" s="103">
        <v>0.68134604929999998</v>
      </c>
      <c r="D8" s="104">
        <v>611.55054432043403</v>
      </c>
      <c r="E8" s="91">
        <v>0.69354071660000005</v>
      </c>
      <c r="F8" s="104">
        <v>612.04744135997601</v>
      </c>
      <c r="H8" s="102">
        <v>111</v>
      </c>
      <c r="I8" s="103">
        <v>0.75156360089999996</v>
      </c>
      <c r="J8" s="104">
        <v>612.04744135997601</v>
      </c>
      <c r="K8" s="91">
        <v>0.75560163579999995</v>
      </c>
      <c r="L8" s="104">
        <v>714.36616922829205</v>
      </c>
    </row>
    <row r="9" spans="2:12" x14ac:dyDescent="0.25">
      <c r="B9" s="99">
        <v>84</v>
      </c>
      <c r="C9" s="105">
        <v>0.68516050559999897</v>
      </c>
      <c r="D9" s="101">
        <v>615.53392409052105</v>
      </c>
      <c r="E9" s="100">
        <v>0.6967696672</v>
      </c>
      <c r="F9" s="101">
        <v>616.03208632144595</v>
      </c>
      <c r="H9" s="99">
        <v>112</v>
      </c>
      <c r="I9" s="105">
        <v>0.75302833920000001</v>
      </c>
      <c r="J9" s="101">
        <v>616.03208632144595</v>
      </c>
      <c r="K9" s="100">
        <v>0.75697567040000002</v>
      </c>
      <c r="L9" s="101">
        <v>717.70745141025998</v>
      </c>
    </row>
    <row r="10" spans="2:12" x14ac:dyDescent="0.25">
      <c r="B10" s="102">
        <v>85</v>
      </c>
      <c r="C10" s="103">
        <v>0.68885508749999902</v>
      </c>
      <c r="D10" s="104">
        <v>619.48968127158696</v>
      </c>
      <c r="E10" s="91">
        <v>0.69990792499999999</v>
      </c>
      <c r="F10" s="104">
        <v>619.989113528487</v>
      </c>
      <c r="H10" s="102">
        <v>113</v>
      </c>
      <c r="I10" s="103">
        <v>0.75444777829999998</v>
      </c>
      <c r="J10" s="104">
        <v>619.989113528487</v>
      </c>
      <c r="K10" s="91">
        <v>0.75830971459999996</v>
      </c>
      <c r="L10" s="104">
        <v>721.02977593836795</v>
      </c>
    </row>
    <row r="11" spans="2:12" x14ac:dyDescent="0.25">
      <c r="B11" s="99">
        <v>86</v>
      </c>
      <c r="C11" s="105">
        <v>0.69243245840000001</v>
      </c>
      <c r="D11" s="101">
        <v>623.41823707865001</v>
      </c>
      <c r="E11" s="100">
        <v>0.70295730079999996</v>
      </c>
      <c r="F11" s="101">
        <v>623.91894408959001</v>
      </c>
      <c r="H11" s="99">
        <v>114</v>
      </c>
      <c r="I11" s="105">
        <v>0.75582458159999999</v>
      </c>
      <c r="J11" s="101">
        <v>623.91894408959001</v>
      </c>
      <c r="K11" s="100">
        <v>0.75960557920000005</v>
      </c>
      <c r="L11" s="101">
        <v>724.333363910304</v>
      </c>
    </row>
    <row r="12" spans="2:12" x14ac:dyDescent="0.25">
      <c r="B12" s="102">
        <v>87</v>
      </c>
      <c r="C12" s="103">
        <v>0.69589528170000003</v>
      </c>
      <c r="D12" s="104">
        <v>627.32000170866604</v>
      </c>
      <c r="E12" s="91">
        <v>0.70591960539999998</v>
      </c>
      <c r="F12" s="104">
        <v>627.82198809782597</v>
      </c>
      <c r="H12" s="102">
        <v>115</v>
      </c>
      <c r="I12" s="103">
        <v>0.75716141250000002</v>
      </c>
      <c r="J12" s="104">
        <v>627.82198809782597</v>
      </c>
      <c r="K12" s="91">
        <v>0.760865075</v>
      </c>
      <c r="L12" s="104">
        <v>727.618432065094</v>
      </c>
    </row>
    <row r="13" spans="2:12" x14ac:dyDescent="0.25">
      <c r="B13" s="99">
        <v>88</v>
      </c>
      <c r="C13" s="105">
        <v>0.69924622079999998</v>
      </c>
      <c r="D13" s="101">
        <v>631.19537475282698</v>
      </c>
      <c r="E13" s="100">
        <v>0.70879664959999999</v>
      </c>
      <c r="F13" s="101">
        <v>631.69864504305497</v>
      </c>
      <c r="H13" s="99">
        <v>116</v>
      </c>
      <c r="I13" s="105">
        <v>0.75846093439999995</v>
      </c>
      <c r="J13" s="101">
        <v>631.69864504305497</v>
      </c>
      <c r="K13" s="100">
        <v>0.76209001279999999</v>
      </c>
      <c r="L13" s="101">
        <v>730.88519290618603</v>
      </c>
    </row>
    <row r="14" spans="2:12" x14ac:dyDescent="0.25">
      <c r="B14" s="102">
        <v>89</v>
      </c>
      <c r="C14" s="103">
        <v>0.70248793909999996</v>
      </c>
      <c r="D14" s="104">
        <v>635.04474558887102</v>
      </c>
      <c r="E14" s="91">
        <v>0.71159024420000005</v>
      </c>
      <c r="F14" s="104">
        <v>635.54930420414905</v>
      </c>
      <c r="H14" s="102">
        <v>117</v>
      </c>
      <c r="I14" s="103">
        <v>0.7597258107</v>
      </c>
      <c r="J14" s="104">
        <v>635.54930420414905</v>
      </c>
      <c r="K14" s="91">
        <v>0.76328220339999997</v>
      </c>
      <c r="L14" s="104">
        <v>734.13385482000797</v>
      </c>
    </row>
    <row r="15" spans="2:12" x14ac:dyDescent="0.25">
      <c r="B15" s="99">
        <v>90</v>
      </c>
      <c r="C15" s="105">
        <v>0.70562309999999895</v>
      </c>
      <c r="D15" s="101">
        <v>638.86849375461702</v>
      </c>
      <c r="E15" s="100">
        <v>0.7143022</v>
      </c>
      <c r="F15" s="101">
        <v>639.37434502243798</v>
      </c>
      <c r="H15" s="99">
        <v>118</v>
      </c>
      <c r="I15" s="105">
        <v>0.76095870480000005</v>
      </c>
      <c r="J15" s="101">
        <v>639.37434502243798</v>
      </c>
      <c r="K15" s="100">
        <v>0.76444345759999999</v>
      </c>
      <c r="L15" s="101">
        <v>737.36462219023304</v>
      </c>
    </row>
    <row r="16" spans="2:12" x14ac:dyDescent="0.25">
      <c r="B16" s="102">
        <v>91</v>
      </c>
      <c r="C16" s="103">
        <v>0.70865436690000005</v>
      </c>
      <c r="D16" s="104">
        <v>642.66698930377902</v>
      </c>
      <c r="E16" s="91">
        <v>0.71693432779999999</v>
      </c>
      <c r="F16" s="104">
        <v>643.17413745745205</v>
      </c>
      <c r="H16" s="102">
        <v>119</v>
      </c>
      <c r="I16" s="103">
        <v>0.76216228009999998</v>
      </c>
      <c r="J16" s="104">
        <v>643.17413745745205</v>
      </c>
      <c r="K16" s="91">
        <v>0.76557558619999999</v>
      </c>
      <c r="L16" s="104">
        <v>740.57769550789601</v>
      </c>
    </row>
    <row r="17" spans="2:12" x14ac:dyDescent="0.25">
      <c r="B17" s="99">
        <v>92</v>
      </c>
      <c r="C17" s="105">
        <v>0.71158440319999905</v>
      </c>
      <c r="D17" s="101">
        <v>646.44059314513299</v>
      </c>
      <c r="E17" s="100">
        <v>0.71948843839999999</v>
      </c>
      <c r="F17" s="101">
        <v>646.94904232600504</v>
      </c>
      <c r="H17" s="99">
        <v>120</v>
      </c>
      <c r="I17" s="105">
        <v>0.7633392</v>
      </c>
      <c r="J17" s="101">
        <v>646.94904232600504</v>
      </c>
      <c r="K17" s="100">
        <v>0.76668040000000004</v>
      </c>
      <c r="L17" s="101">
        <v>743.77327147760195</v>
      </c>
    </row>
    <row r="18" spans="2:12" x14ac:dyDescent="0.25">
      <c r="B18" s="102">
        <v>93</v>
      </c>
      <c r="C18" s="103">
        <v>0.71441587230000003</v>
      </c>
      <c r="D18" s="104">
        <v>650.18965736595305</v>
      </c>
      <c r="E18" s="91">
        <v>0.72196634260000003</v>
      </c>
      <c r="F18" s="104">
        <v>650.69941162556097</v>
      </c>
      <c r="H18" s="102">
        <v>121</v>
      </c>
      <c r="I18" s="103">
        <v>0.76449212789999998</v>
      </c>
      <c r="J18" s="104">
        <v>650.69941162556097</v>
      </c>
      <c r="K18" s="91">
        <v>0.76775970979999997</v>
      </c>
      <c r="L18" s="104">
        <v>746.95154311994702</v>
      </c>
    </row>
    <row r="19" spans="2:12" x14ac:dyDescent="0.25">
      <c r="B19" s="99">
        <v>94</v>
      </c>
      <c r="C19" s="105">
        <v>0.717151437599999</v>
      </c>
      <c r="D19" s="101">
        <v>653.91452554063005</v>
      </c>
      <c r="E19" s="100">
        <v>0.72436985119999997</v>
      </c>
      <c r="F19" s="101">
        <v>654.42558884278401</v>
      </c>
      <c r="H19" s="99">
        <v>122</v>
      </c>
      <c r="I19" s="105">
        <v>0.76562372720000005</v>
      </c>
      <c r="J19" s="101">
        <v>654.42558884278401</v>
      </c>
      <c r="K19" s="100">
        <v>0.76881532640000005</v>
      </c>
      <c r="L19" s="101">
        <v>750.11269987034495</v>
      </c>
    </row>
    <row r="20" spans="2:12" x14ac:dyDescent="0.25">
      <c r="B20" s="102">
        <v>95</v>
      </c>
      <c r="C20" s="103">
        <v>0.71979376250000005</v>
      </c>
      <c r="D20" s="104">
        <v>657.61553302529296</v>
      </c>
      <c r="E20" s="91">
        <v>0.72670077499999997</v>
      </c>
      <c r="F20" s="104">
        <v>658.12790924809201</v>
      </c>
      <c r="H20" s="102">
        <v>123</v>
      </c>
      <c r="I20" s="103">
        <v>0.76673666129999996</v>
      </c>
      <c r="J20" s="104">
        <v>658.12790924809201</v>
      </c>
      <c r="K20" s="91">
        <v>0.76984906060000002</v>
      </c>
      <c r="L20" s="104">
        <v>753.25692767441399</v>
      </c>
    </row>
    <row r="21" spans="2:12" x14ac:dyDescent="0.25">
      <c r="B21" s="99">
        <v>96</v>
      </c>
      <c r="C21" s="105">
        <v>0.72234551039999995</v>
      </c>
      <c r="D21" s="101">
        <v>661.29300723922097</v>
      </c>
      <c r="E21" s="100">
        <v>0.72896092479999997</v>
      </c>
      <c r="F21" s="101">
        <v>661.80670017700095</v>
      </c>
      <c r="H21" s="99">
        <v>124</v>
      </c>
      <c r="I21" s="105">
        <v>0.76783359360000003</v>
      </c>
      <c r="J21" s="101">
        <v>661.80670017700095</v>
      </c>
      <c r="K21" s="100">
        <v>0.77086272319999904</v>
      </c>
      <c r="L21" s="101">
        <v>756.384409080056</v>
      </c>
    </row>
    <row r="22" spans="2:12" x14ac:dyDescent="0.25">
      <c r="B22" s="102">
        <v>97</v>
      </c>
      <c r="C22" s="103">
        <v>0.72480934470000002</v>
      </c>
      <c r="D22" s="104">
        <v>664.947267933744</v>
      </c>
      <c r="E22" s="91">
        <v>0.73115211140000003</v>
      </c>
      <c r="F22" s="104">
        <v>665.46228129896804</v>
      </c>
      <c r="H22" s="102">
        <v>125</v>
      </c>
      <c r="I22" s="103">
        <v>0.76891718750000004</v>
      </c>
      <c r="J22" s="104">
        <v>665.46228129896804</v>
      </c>
      <c r="K22" s="91">
        <v>0.77185812499999995</v>
      </c>
      <c r="L22" s="104">
        <v>759.49532332637705</v>
      </c>
    </row>
    <row r="23" spans="2:12" x14ac:dyDescent="0.25">
      <c r="B23" s="99">
        <v>98</v>
      </c>
      <c r="C23" s="105">
        <v>0.72718792879999905</v>
      </c>
      <c r="D23" s="101">
        <v>668.57862744935505</v>
      </c>
      <c r="E23" s="100">
        <v>0.73327614559999998</v>
      </c>
      <c r="F23" s="101">
        <v>669.09496487444505</v>
      </c>
      <c r="H23" s="99">
        <v>126</v>
      </c>
      <c r="I23" s="105">
        <v>0.76999010639999999</v>
      </c>
      <c r="J23" s="101">
        <v>669.09496487444505</v>
      </c>
      <c r="K23" s="100">
        <v>0.77283707680000002</v>
      </c>
      <c r="L23" s="101">
        <v>762.58984642959194</v>
      </c>
    </row>
    <row r="24" spans="2:12" x14ac:dyDescent="0.25">
      <c r="B24" s="102">
        <v>99</v>
      </c>
      <c r="C24" s="103">
        <v>0.72948392610000001</v>
      </c>
      <c r="D24" s="104">
        <v>672.18739096161903</v>
      </c>
      <c r="E24" s="91">
        <v>0.73533483820000001</v>
      </c>
      <c r="F24" s="104">
        <v>672.70505600073102</v>
      </c>
      <c r="H24" s="102">
        <v>127</v>
      </c>
      <c r="I24" s="103">
        <v>0.77105501369999996</v>
      </c>
      <c r="J24" s="104">
        <v>672.70505600073102</v>
      </c>
      <c r="K24" s="91">
        <v>0.77380138939999998</v>
      </c>
      <c r="L24" s="104">
        <v>765.668151266015</v>
      </c>
    </row>
    <row r="25" spans="2:12" x14ac:dyDescent="0.25">
      <c r="B25" s="99">
        <v>100</v>
      </c>
      <c r="C25" s="105">
        <v>0.73170000000000002</v>
      </c>
      <c r="D25" s="101">
        <v>675.77385671651803</v>
      </c>
      <c r="E25" s="100">
        <v>0.73733000000000004</v>
      </c>
      <c r="F25" s="101">
        <v>676.29285284725904</v>
      </c>
      <c r="H25" s="99">
        <v>128</v>
      </c>
      <c r="I25" s="105">
        <v>0.77211457279999995</v>
      </c>
      <c r="J25" s="101">
        <v>676.29285284725904</v>
      </c>
      <c r="K25" s="100">
        <v>0.7747528736</v>
      </c>
      <c r="L25" s="101">
        <v>768.73040765228495</v>
      </c>
    </row>
    <row r="26" spans="2:12" x14ac:dyDescent="0.25">
      <c r="B26" s="102">
        <v>101</v>
      </c>
      <c r="C26" s="103">
        <v>0.73383881390000005</v>
      </c>
      <c r="D26" s="104">
        <v>679.33831625575704</v>
      </c>
      <c r="E26" s="91">
        <v>0.73926344180000003</v>
      </c>
      <c r="F26" s="104">
        <v>679.85864688085599</v>
      </c>
      <c r="H26" s="102">
        <v>129</v>
      </c>
      <c r="I26" s="103">
        <v>0.77317144709999996</v>
      </c>
      <c r="J26" s="104">
        <v>679.85864688085599</v>
      </c>
      <c r="K26" s="91">
        <v>0.77569334020000003</v>
      </c>
      <c r="L26" s="104">
        <v>771.77678242291404</v>
      </c>
    </row>
    <row r="27" spans="2:12" x14ac:dyDescent="0.25">
      <c r="B27" s="99">
        <v>102</v>
      </c>
      <c r="C27" s="105">
        <v>0.7359030312</v>
      </c>
      <c r="D27" s="101">
        <v>682.88105463256898</v>
      </c>
      <c r="E27" s="100">
        <v>0.74113697440000004</v>
      </c>
      <c r="F27" s="101">
        <v>683.40272308149304</v>
      </c>
      <c r="H27" s="99">
        <v>130</v>
      </c>
      <c r="I27" s="105">
        <v>0.77422829999999998</v>
      </c>
      <c r="J27" s="101">
        <v>683.40272308149304</v>
      </c>
      <c r="K27" s="100">
        <v>0.7766246</v>
      </c>
      <c r="L27" s="101">
        <v>774.80743950528404</v>
      </c>
    </row>
    <row r="28" spans="2:12" x14ac:dyDescent="0.25">
      <c r="B28" s="102">
        <v>103</v>
      </c>
      <c r="C28" s="103">
        <v>0.73789531529999997</v>
      </c>
      <c r="D28" s="104">
        <v>686.40235061851195</v>
      </c>
      <c r="E28" s="91">
        <v>0.7429524086</v>
      </c>
      <c r="F28" s="104">
        <v>686.92536014903806</v>
      </c>
      <c r="H28" s="102">
        <v>131</v>
      </c>
      <c r="I28" s="103">
        <v>0.77528779489999999</v>
      </c>
      <c r="J28" s="104">
        <v>686.92536014903806</v>
      </c>
      <c r="K28" s="91">
        <v>0.77754846379999998</v>
      </c>
      <c r="L28" s="104">
        <v>777.82253999219802</v>
      </c>
    </row>
    <row r="29" spans="2:12" x14ac:dyDescent="0.25">
      <c r="B29" s="99">
        <v>104</v>
      </c>
      <c r="C29" s="105">
        <v>0.73981832960000005</v>
      </c>
      <c r="D29" s="101">
        <v>689.90247690170702</v>
      </c>
      <c r="E29" s="100">
        <v>0.74471155519999999</v>
      </c>
      <c r="F29" s="101">
        <v>690.42683070144597</v>
      </c>
      <c r="H29" s="99">
        <v>132</v>
      </c>
      <c r="I29" s="105">
        <v>0.7763525952</v>
      </c>
      <c r="J29" s="101">
        <v>690.42683070144597</v>
      </c>
      <c r="K29" s="100">
        <v>0.77846674240000002</v>
      </c>
      <c r="L29" s="101">
        <v>780.82224221205797</v>
      </c>
    </row>
    <row r="30" spans="2:12" x14ac:dyDescent="0.25">
      <c r="B30" s="102">
        <v>105</v>
      </c>
      <c r="C30" s="103">
        <v>0.74167473750000001</v>
      </c>
      <c r="D30" s="104">
        <v>693.38170027696594</v>
      </c>
      <c r="E30" s="91">
        <v>0.74641622500000004</v>
      </c>
      <c r="F30" s="104">
        <v>693.90740146483995</v>
      </c>
      <c r="H30" s="102">
        <v>133</v>
      </c>
      <c r="I30" s="103">
        <v>0.77742536429999998</v>
      </c>
      <c r="J30" s="104">
        <v>693.90740146483995</v>
      </c>
      <c r="K30" s="91">
        <v>0.77938124659999997</v>
      </c>
      <c r="L30" s="104">
        <v>783.80670179680396</v>
      </c>
    </row>
    <row r="31" spans="2:12" x14ac:dyDescent="0.25">
      <c r="B31" s="99">
        <v>106</v>
      </c>
      <c r="C31" s="105">
        <v>0.74346720239999997</v>
      </c>
      <c r="D31" s="101">
        <v>696.840281828196</v>
      </c>
      <c r="E31" s="100">
        <v>0.74806822880000001</v>
      </c>
      <c r="F31" s="101">
        <v>697.367333455878</v>
      </c>
      <c r="H31" s="99">
        <v>134</v>
      </c>
      <c r="I31" s="105">
        <v>0.77850876560000004</v>
      </c>
      <c r="J31" s="101">
        <v>697.367333455878</v>
      </c>
      <c r="K31" s="100">
        <v>0.78029378719999898</v>
      </c>
      <c r="L31" s="101">
        <v>786.77607174766001</v>
      </c>
    </row>
    <row r="32" spans="2:12" ht="15.75" thickBot="1" x14ac:dyDescent="0.3">
      <c r="B32" s="102">
        <v>107</v>
      </c>
      <c r="C32" s="103">
        <v>0.74519838770000002</v>
      </c>
      <c r="D32" s="104">
        <v>700.27847710348703</v>
      </c>
      <c r="E32" s="91">
        <v>0.74966937739999995</v>
      </c>
      <c r="F32" s="104">
        <v>700.80688215679197</v>
      </c>
      <c r="H32" s="106">
        <v>135</v>
      </c>
      <c r="I32" s="74">
        <v>0.77960546249999996</v>
      </c>
      <c r="J32" s="107">
        <v>700.80688215679197</v>
      </c>
      <c r="K32" s="71">
        <v>0.781206175</v>
      </c>
      <c r="L32" s="107">
        <v>789.73050249881703</v>
      </c>
    </row>
    <row r="33" spans="2:6" x14ac:dyDescent="0.25">
      <c r="B33" s="99">
        <v>108</v>
      </c>
      <c r="C33" s="105">
        <v>0.74687095680000004</v>
      </c>
      <c r="D33" s="101">
        <v>703.69653628321998</v>
      </c>
      <c r="E33" s="100">
        <v>0.75122148160000002</v>
      </c>
      <c r="F33" s="101">
        <v>704.22629768347099</v>
      </c>
    </row>
    <row r="34" spans="2:6" x14ac:dyDescent="0.25">
      <c r="B34" s="102">
        <v>109</v>
      </c>
      <c r="C34" s="103">
        <v>0.74848757310000003</v>
      </c>
      <c r="D34" s="104">
        <v>707.09470434156401</v>
      </c>
      <c r="E34" s="91">
        <v>0.75272635219999995</v>
      </c>
      <c r="F34" s="104">
        <v>707.625824946899</v>
      </c>
    </row>
    <row r="35" spans="2:6" x14ac:dyDescent="0.25">
      <c r="B35" s="99">
        <v>110</v>
      </c>
      <c r="C35" s="105">
        <v>0.75005089999999996</v>
      </c>
      <c r="D35" s="101">
        <v>710.47322120164199</v>
      </c>
      <c r="E35" s="100">
        <v>0.75418580000000002</v>
      </c>
      <c r="F35" s="101">
        <v>711.00570380830504</v>
      </c>
    </row>
    <row r="36" spans="2:6" x14ac:dyDescent="0.25">
      <c r="B36" s="102">
        <v>111</v>
      </c>
      <c r="C36" s="103">
        <v>0.75156360089999996</v>
      </c>
      <c r="D36" s="104">
        <v>713.83232188471095</v>
      </c>
      <c r="E36" s="91">
        <v>0.75560163579999995</v>
      </c>
      <c r="F36" s="104">
        <v>714.36616922829205</v>
      </c>
    </row>
    <row r="37" spans="2:6" x14ac:dyDescent="0.25">
      <c r="B37" s="99">
        <v>112</v>
      </c>
      <c r="C37" s="105">
        <v>0.75302833920000001</v>
      </c>
      <c r="D37" s="101">
        <v>717.17223665360802</v>
      </c>
      <c r="E37" s="100">
        <v>0.75697567040000002</v>
      </c>
      <c r="F37" s="101">
        <v>717.70745141025998</v>
      </c>
    </row>
    <row r="38" spans="2:6" x14ac:dyDescent="0.25">
      <c r="B38" s="102">
        <v>113</v>
      </c>
      <c r="C38" s="103">
        <v>0.75444777829999998</v>
      </c>
      <c r="D38" s="104">
        <v>720.49319115075298</v>
      </c>
      <c r="E38" s="91">
        <v>0.75830971459999996</v>
      </c>
      <c r="F38" s="104">
        <v>721.02977593836795</v>
      </c>
    </row>
    <row r="39" spans="2:6" x14ac:dyDescent="0.25">
      <c r="B39" s="99">
        <v>114</v>
      </c>
      <c r="C39" s="105">
        <v>0.75582458159999999</v>
      </c>
      <c r="D39" s="101">
        <v>723.79540653094296</v>
      </c>
      <c r="E39" s="100">
        <v>0.75960557920000005</v>
      </c>
      <c r="F39" s="101">
        <v>724.333363910304</v>
      </c>
    </row>
    <row r="40" spans="2:6" x14ac:dyDescent="0.25">
      <c r="B40" s="102">
        <v>115</v>
      </c>
      <c r="C40" s="103">
        <v>0.75716141250000002</v>
      </c>
      <c r="D40" s="104">
        <v>727.07909958920095</v>
      </c>
      <c r="E40" s="91">
        <v>0.760865075</v>
      </c>
      <c r="F40" s="104">
        <v>727.618432065094</v>
      </c>
    </row>
    <row r="41" spans="2:6" x14ac:dyDescent="0.25">
      <c r="B41" s="99">
        <v>116</v>
      </c>
      <c r="C41" s="105">
        <v>0.75846093439999995</v>
      </c>
      <c r="D41" s="101">
        <v>730.34448288387898</v>
      </c>
      <c r="E41" s="100">
        <v>0.76209001279999999</v>
      </c>
      <c r="F41" s="101">
        <v>730.88519290618603</v>
      </c>
    </row>
    <row r="42" spans="2:6" x14ac:dyDescent="0.25">
      <c r="B42" s="102">
        <v>117</v>
      </c>
      <c r="C42" s="103">
        <v>0.7597258107</v>
      </c>
      <c r="D42" s="104">
        <v>733.59176485525597</v>
      </c>
      <c r="E42" s="91">
        <v>0.76328220339999997</v>
      </c>
      <c r="F42" s="104">
        <v>734.13385482000797</v>
      </c>
    </row>
    <row r="43" spans="2:6" x14ac:dyDescent="0.25">
      <c r="B43" s="99">
        <v>118</v>
      </c>
      <c r="C43" s="105">
        <v>0.76095870480000005</v>
      </c>
      <c r="D43" s="101">
        <v>736.821149939816</v>
      </c>
      <c r="E43" s="100">
        <v>0.76444345759999999</v>
      </c>
      <c r="F43" s="101">
        <v>737.36462219023304</v>
      </c>
    </row>
    <row r="44" spans="2:6" x14ac:dyDescent="0.25">
      <c r="B44" s="102">
        <v>119</v>
      </c>
      <c r="C44" s="103">
        <v>0.76216228009999998</v>
      </c>
      <c r="D44" s="104">
        <v>740.03283868040603</v>
      </c>
      <c r="E44" s="91">
        <v>0.76557558619999999</v>
      </c>
      <c r="F44" s="104">
        <v>740.57769550789601</v>
      </c>
    </row>
    <row r="45" spans="2:6" x14ac:dyDescent="0.25">
      <c r="B45" s="99">
        <v>120</v>
      </c>
      <c r="C45" s="105">
        <v>0.7633392</v>
      </c>
      <c r="D45" s="101">
        <v>743.22702783246098</v>
      </c>
      <c r="E45" s="100">
        <v>0.76668040000000004</v>
      </c>
      <c r="F45" s="101">
        <v>743.77327147760195</v>
      </c>
    </row>
    <row r="46" spans="2:6" x14ac:dyDescent="0.25">
      <c r="B46" s="102">
        <v>121</v>
      </c>
      <c r="C46" s="103">
        <v>0.76449212789999998</v>
      </c>
      <c r="D46" s="104">
        <v>746.40391046645198</v>
      </c>
      <c r="E46" s="91">
        <v>0.76775970979999997</v>
      </c>
      <c r="F46" s="104">
        <v>746.95154311994702</v>
      </c>
    </row>
    <row r="47" spans="2:6" x14ac:dyDescent="0.25">
      <c r="B47" s="99">
        <v>122</v>
      </c>
      <c r="C47" s="105">
        <v>0.76562372720000005</v>
      </c>
      <c r="D47" s="101">
        <v>749.56367606673803</v>
      </c>
      <c r="E47" s="100">
        <v>0.76881532640000005</v>
      </c>
      <c r="F47" s="101">
        <v>750.11269987034495</v>
      </c>
    </row>
    <row r="48" spans="2:6" x14ac:dyDescent="0.25">
      <c r="B48" s="102">
        <v>123</v>
      </c>
      <c r="C48" s="103">
        <v>0.76673666129999996</v>
      </c>
      <c r="D48" s="104">
        <v>752.70651062697505</v>
      </c>
      <c r="E48" s="91">
        <v>0.76984906060000002</v>
      </c>
      <c r="F48" s="104">
        <v>753.25692767441399</v>
      </c>
    </row>
    <row r="49" spans="2:6" x14ac:dyDescent="0.25">
      <c r="B49" s="99">
        <v>124</v>
      </c>
      <c r="C49" s="105">
        <v>0.76783359360000003</v>
      </c>
      <c r="D49" s="101">
        <v>755.83259674221597</v>
      </c>
      <c r="E49" s="100">
        <v>0.77086272319999904</v>
      </c>
      <c r="F49" s="101">
        <v>756.384409080056</v>
      </c>
    </row>
    <row r="50" spans="2:6" x14ac:dyDescent="0.25">
      <c r="B50" s="102">
        <v>125</v>
      </c>
      <c r="C50" s="103">
        <v>0.76891718750000004</v>
      </c>
      <c r="D50" s="104">
        <v>758.94211369785705</v>
      </c>
      <c r="E50" s="91">
        <v>0.77185812499999995</v>
      </c>
      <c r="F50" s="104">
        <v>759.49532332637705</v>
      </c>
    </row>
    <row r="51" spans="2:6" x14ac:dyDescent="0.25">
      <c r="B51" s="99">
        <v>126</v>
      </c>
      <c r="C51" s="105">
        <v>0.76999010639999999</v>
      </c>
      <c r="D51" s="101">
        <v>762.03523755555898</v>
      </c>
      <c r="E51" s="100">
        <v>0.77283707680000002</v>
      </c>
      <c r="F51" s="101">
        <v>762.58984642959194</v>
      </c>
    </row>
    <row r="52" spans="2:6" x14ac:dyDescent="0.25">
      <c r="B52" s="102">
        <v>127</v>
      </c>
      <c r="C52" s="103">
        <v>0.77105501369999996</v>
      </c>
      <c r="D52" s="104">
        <v>765.11214123626098</v>
      </c>
      <c r="E52" s="91">
        <v>0.77380138939999998</v>
      </c>
      <c r="F52" s="104">
        <v>765.668151266015</v>
      </c>
    </row>
    <row r="53" spans="2:6" x14ac:dyDescent="0.25">
      <c r="B53" s="99">
        <v>128</v>
      </c>
      <c r="C53" s="105">
        <v>0.77211457279999995</v>
      </c>
      <c r="D53" s="101">
        <v>768.17299460042295</v>
      </c>
      <c r="E53" s="100">
        <v>0.7747528736</v>
      </c>
      <c r="F53" s="101">
        <v>768.73040765228495</v>
      </c>
    </row>
    <row r="54" spans="2:6" x14ac:dyDescent="0.25">
      <c r="B54" s="102">
        <v>129</v>
      </c>
      <c r="C54" s="103">
        <v>0.77317144709999996</v>
      </c>
      <c r="D54" s="104">
        <v>771.21796452559602</v>
      </c>
      <c r="E54" s="91">
        <v>0.77569334020000003</v>
      </c>
      <c r="F54" s="104">
        <v>771.77678242291404</v>
      </c>
    </row>
    <row r="55" spans="2:6" x14ac:dyDescent="0.25">
      <c r="B55" s="99">
        <v>130</v>
      </c>
      <c r="C55" s="105">
        <v>0.77422829999999998</v>
      </c>
      <c r="D55" s="101">
        <v>774.24721498144095</v>
      </c>
      <c r="E55" s="100">
        <v>0.7766246</v>
      </c>
      <c r="F55" s="101">
        <v>774.80743950528404</v>
      </c>
    </row>
    <row r="56" spans="2:6" x14ac:dyDescent="0.25">
      <c r="B56" s="102">
        <v>131</v>
      </c>
      <c r="C56" s="103">
        <v>0.77528779489999999</v>
      </c>
      <c r="D56" s="104">
        <v>777.26090710228402</v>
      </c>
      <c r="E56" s="91">
        <v>0.77754846379999998</v>
      </c>
      <c r="F56" s="104">
        <v>777.82253999219802</v>
      </c>
    </row>
    <row r="57" spans="2:6" x14ac:dyDescent="0.25">
      <c r="B57" s="99">
        <v>132</v>
      </c>
      <c r="C57" s="105">
        <v>0.7763525952</v>
      </c>
      <c r="D57" s="101">
        <v>780.25919925732796</v>
      </c>
      <c r="E57" s="100">
        <v>0.77846674240000002</v>
      </c>
      <c r="F57" s="101">
        <v>780.82224221205797</v>
      </c>
    </row>
    <row r="58" spans="2:6" x14ac:dyDescent="0.25">
      <c r="B58" s="102">
        <v>133</v>
      </c>
      <c r="C58" s="103">
        <v>0.77742536429999998</v>
      </c>
      <c r="D58" s="104">
        <v>783.24224711859904</v>
      </c>
      <c r="E58" s="91">
        <v>0.77938124659999997</v>
      </c>
      <c r="F58" s="104">
        <v>783.80670179680396</v>
      </c>
    </row>
    <row r="59" spans="2:6" x14ac:dyDescent="0.25">
      <c r="B59" s="99">
        <v>134</v>
      </c>
      <c r="C59" s="105">
        <v>0.77850876560000004</v>
      </c>
      <c r="D59" s="101">
        <v>786.21020372671296</v>
      </c>
      <c r="E59" s="100">
        <v>0.78029378719999898</v>
      </c>
      <c r="F59" s="101">
        <v>786.77607174766001</v>
      </c>
    </row>
    <row r="60" spans="2:6" ht="15.75" thickBot="1" x14ac:dyDescent="0.3">
      <c r="B60" s="106">
        <v>135</v>
      </c>
      <c r="C60" s="74">
        <v>0.77960546249999996</v>
      </c>
      <c r="D60" s="107">
        <v>789.16321955456897</v>
      </c>
      <c r="E60" s="71">
        <v>0.781206175</v>
      </c>
      <c r="F60" s="107">
        <v>789.73050249881703</v>
      </c>
    </row>
  </sheetData>
  <mergeCells count="6">
    <mergeCell ref="I3:J3"/>
    <mergeCell ref="K3:L3"/>
    <mergeCell ref="C3:D3"/>
    <mergeCell ref="E3:F3"/>
    <mergeCell ref="C2:F2"/>
    <mergeCell ref="I2:L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24D2-11D3-404C-928A-497DC4841E45}">
  <dimension ref="B1:O59"/>
  <sheetViews>
    <sheetView workbookViewId="0">
      <selection activeCell="N53" sqref="N53"/>
    </sheetView>
  </sheetViews>
  <sheetFormatPr defaultRowHeight="15" x14ac:dyDescent="0.25"/>
  <cols>
    <col min="2" max="2" width="7.140625" style="23" customWidth="1"/>
    <col min="3" max="3" width="11.42578125" style="25" customWidth="1"/>
    <col min="4" max="4" width="14.28515625" style="23" customWidth="1"/>
    <col min="5" max="5" width="8.5703125" style="25" customWidth="1"/>
    <col min="6" max="6" width="10" style="28" customWidth="1"/>
    <col min="7" max="7" width="11.42578125" customWidth="1"/>
    <col min="8" max="8" width="14.28515625" style="68" customWidth="1"/>
    <col min="9" max="9" width="8.5703125" customWidth="1"/>
    <col min="10" max="10" width="10" customWidth="1"/>
  </cols>
  <sheetData>
    <row r="1" spans="2:15" ht="15.75" thickBot="1" x14ac:dyDescent="0.3"/>
    <row r="2" spans="2:15" ht="15.75" thickBot="1" x14ac:dyDescent="0.3">
      <c r="B2" s="270"/>
      <c r="C2" s="272" t="s">
        <v>47</v>
      </c>
      <c r="D2" s="273"/>
      <c r="E2" s="273"/>
      <c r="F2" s="274"/>
      <c r="G2" s="272" t="s">
        <v>12</v>
      </c>
      <c r="H2" s="273"/>
      <c r="I2" s="273"/>
      <c r="J2" s="274"/>
      <c r="L2" s="272" t="s">
        <v>12</v>
      </c>
      <c r="M2" s="273"/>
      <c r="N2" s="273"/>
      <c r="O2" s="274"/>
    </row>
    <row r="3" spans="2:15" ht="15.75" thickBot="1" x14ac:dyDescent="0.3">
      <c r="B3" s="271"/>
      <c r="C3" s="263" t="s">
        <v>44</v>
      </c>
      <c r="D3" s="264"/>
      <c r="E3" s="262" t="s">
        <v>43</v>
      </c>
      <c r="F3" s="264"/>
      <c r="G3" s="263" t="s">
        <v>44</v>
      </c>
      <c r="H3" s="264"/>
      <c r="I3" s="262" t="s">
        <v>43</v>
      </c>
      <c r="J3" s="264"/>
    </row>
    <row r="4" spans="2:15" ht="15.75" thickBot="1" x14ac:dyDescent="0.3">
      <c r="B4" s="54" t="s">
        <v>13</v>
      </c>
      <c r="C4" s="56" t="s">
        <v>45</v>
      </c>
      <c r="D4" s="59" t="s">
        <v>46</v>
      </c>
      <c r="E4" s="56" t="s">
        <v>14</v>
      </c>
      <c r="F4" s="59" t="s">
        <v>15</v>
      </c>
      <c r="G4" s="56" t="s">
        <v>45</v>
      </c>
      <c r="H4" s="59" t="s">
        <v>46</v>
      </c>
      <c r="I4" s="56" t="s">
        <v>14</v>
      </c>
      <c r="J4" s="59" t="s">
        <v>15</v>
      </c>
    </row>
    <row r="5" spans="2:15" x14ac:dyDescent="0.25">
      <c r="B5" s="64">
        <v>82</v>
      </c>
      <c r="C5" s="65">
        <v>0.69005955712</v>
      </c>
      <c r="D5" s="66">
        <v>608.51325914511403</v>
      </c>
      <c r="E5" s="65"/>
      <c r="F5" s="67"/>
      <c r="G5" s="65">
        <v>0.69005955712</v>
      </c>
      <c r="H5" s="66">
        <v>608.51325914511403</v>
      </c>
      <c r="I5" s="65">
        <v>0.69</v>
      </c>
      <c r="J5" s="67">
        <v>606.6</v>
      </c>
    </row>
    <row r="6" spans="2:15" x14ac:dyDescent="0.25">
      <c r="B6" s="30">
        <v>83</v>
      </c>
      <c r="C6" s="25">
        <v>0.69338047808000003</v>
      </c>
      <c r="D6" s="28">
        <v>612.52395801226805</v>
      </c>
      <c r="F6" s="26"/>
      <c r="G6" s="25">
        <v>0.69338047808000003</v>
      </c>
      <c r="H6" s="28">
        <v>612.52395801226805</v>
      </c>
      <c r="I6" s="25"/>
      <c r="J6" s="26"/>
    </row>
    <row r="7" spans="2:15" x14ac:dyDescent="0.25">
      <c r="B7" s="35">
        <v>84</v>
      </c>
      <c r="C7" s="37">
        <v>0.69660893535999902</v>
      </c>
      <c r="D7" s="61">
        <v>616.50660894770101</v>
      </c>
      <c r="E7" s="37"/>
      <c r="F7" s="38"/>
      <c r="G7" s="37">
        <v>0.69660893535999902</v>
      </c>
      <c r="H7" s="61">
        <v>616.50660894770101</v>
      </c>
      <c r="I7" s="37"/>
      <c r="J7" s="38"/>
    </row>
    <row r="8" spans="2:15" x14ac:dyDescent="0.25">
      <c r="B8" s="30">
        <v>85</v>
      </c>
      <c r="C8" s="25">
        <v>0.69974674000000003</v>
      </c>
      <c r="D8" s="28">
        <v>620.46164449986202</v>
      </c>
      <c r="F8" s="26"/>
      <c r="G8" s="25">
        <v>0.69974674000000003</v>
      </c>
      <c r="H8" s="28">
        <v>620.46164449986202</v>
      </c>
      <c r="I8" s="25"/>
      <c r="J8" s="26"/>
    </row>
    <row r="9" spans="2:15" x14ac:dyDescent="0.25">
      <c r="B9" s="35">
        <v>86</v>
      </c>
      <c r="C9" s="37">
        <v>0.70279570304000005</v>
      </c>
      <c r="D9" s="61">
        <v>624.389485768697</v>
      </c>
      <c r="E9" s="37"/>
      <c r="F9" s="38"/>
      <c r="G9" s="37">
        <v>0.70279570304000005</v>
      </c>
      <c r="H9" s="61">
        <v>624.389485768697</v>
      </c>
      <c r="I9" s="37"/>
      <c r="J9" s="38"/>
    </row>
    <row r="10" spans="2:15" x14ac:dyDescent="0.25">
      <c r="B10" s="30">
        <v>87</v>
      </c>
      <c r="C10" s="25">
        <v>0.70575763552000004</v>
      </c>
      <c r="D10" s="28">
        <v>628.29054283907601</v>
      </c>
      <c r="F10" s="26"/>
      <c r="G10" s="25">
        <v>0.70575763552000004</v>
      </c>
      <c r="H10" s="28">
        <v>628.29054283907601</v>
      </c>
      <c r="I10" s="25"/>
      <c r="J10" s="26"/>
    </row>
    <row r="11" spans="2:15" x14ac:dyDescent="0.25">
      <c r="B11" s="35">
        <v>88</v>
      </c>
      <c r="C11" s="37">
        <v>0.70863434847999995</v>
      </c>
      <c r="D11" s="61">
        <v>632.16521519297896</v>
      </c>
      <c r="E11" s="37"/>
      <c r="F11" s="38"/>
      <c r="G11" s="37">
        <v>0.70863434847999995</v>
      </c>
      <c r="H11" s="61">
        <v>632.16521519297896</v>
      </c>
      <c r="I11" s="37"/>
      <c r="J11" s="38"/>
    </row>
    <row r="12" spans="2:15" x14ac:dyDescent="0.25">
      <c r="B12" s="30">
        <v>89</v>
      </c>
      <c r="C12" s="25">
        <v>0.71142765295999999</v>
      </c>
      <c r="D12" s="28">
        <v>636.01389210171305</v>
      </c>
      <c r="F12" s="26"/>
      <c r="G12" s="25">
        <v>0.71142765295999999</v>
      </c>
      <c r="H12" s="28">
        <v>636.01389210171305</v>
      </c>
      <c r="I12" s="25"/>
      <c r="J12" s="26"/>
    </row>
    <row r="13" spans="2:15" x14ac:dyDescent="0.25">
      <c r="B13" s="35">
        <v>90</v>
      </c>
      <c r="C13" s="37">
        <v>0.71413936</v>
      </c>
      <c r="D13" s="61">
        <v>639.83695299932697</v>
      </c>
      <c r="E13" s="37"/>
      <c r="F13" s="38"/>
      <c r="G13" s="37">
        <v>0.71413936</v>
      </c>
      <c r="H13" s="61">
        <v>639.83695299932697</v>
      </c>
      <c r="I13" s="37"/>
      <c r="J13" s="38"/>
    </row>
    <row r="14" spans="2:15" x14ac:dyDescent="0.25">
      <c r="B14" s="30">
        <v>91</v>
      </c>
      <c r="C14" s="25">
        <v>0.71677128063999995</v>
      </c>
      <c r="D14" s="28">
        <v>643.63476783834403</v>
      </c>
      <c r="F14" s="26"/>
      <c r="G14" s="25">
        <v>0.71677128063999995</v>
      </c>
      <c r="H14" s="28">
        <v>643.63476783834403</v>
      </c>
      <c r="I14" s="25"/>
      <c r="J14" s="26"/>
    </row>
    <row r="15" spans="2:15" x14ac:dyDescent="0.25">
      <c r="B15" s="35">
        <v>92</v>
      </c>
      <c r="C15" s="37">
        <v>0.71932522592000003</v>
      </c>
      <c r="D15" s="61">
        <v>647.40769742883504</v>
      </c>
      <c r="E15" s="37"/>
      <c r="F15" s="38"/>
      <c r="G15" s="37">
        <v>0.71932522592000003</v>
      </c>
      <c r="H15" s="61">
        <v>647.40769742883504</v>
      </c>
      <c r="I15" s="37"/>
      <c r="J15" s="38"/>
    </row>
    <row r="16" spans="2:15" x14ac:dyDescent="0.25">
      <c r="B16" s="30">
        <v>93</v>
      </c>
      <c r="C16" s="25">
        <v>0.72180300687999999</v>
      </c>
      <c r="D16" s="28">
        <v>651.15609376176496</v>
      </c>
      <c r="F16" s="26"/>
      <c r="G16" s="25">
        <v>0.72180300687999999</v>
      </c>
      <c r="H16" s="28">
        <v>651.15609376176496</v>
      </c>
      <c r="I16" s="25"/>
      <c r="J16" s="26"/>
    </row>
    <row r="17" spans="2:10" x14ac:dyDescent="0.25">
      <c r="B17" s="35">
        <v>94</v>
      </c>
      <c r="C17" s="37">
        <v>0.72420643456</v>
      </c>
      <c r="D17" s="61">
        <v>654.88030031752999</v>
      </c>
      <c r="E17" s="37"/>
      <c r="F17" s="38"/>
      <c r="G17" s="37">
        <v>0.72420643456</v>
      </c>
      <c r="H17" s="61">
        <v>654.88030031752999</v>
      </c>
      <c r="I17" s="37"/>
      <c r="J17" s="38"/>
    </row>
    <row r="18" spans="2:10" x14ac:dyDescent="0.25">
      <c r="B18" s="30">
        <v>95</v>
      </c>
      <c r="C18" s="25">
        <v>0.72653732000000004</v>
      </c>
      <c r="D18" s="28">
        <v>658.580652360503</v>
      </c>
      <c r="F18" s="26"/>
      <c r="G18" s="25">
        <v>0.72653732000000004</v>
      </c>
      <c r="H18" s="28">
        <v>658.580652360503</v>
      </c>
      <c r="I18" s="25">
        <v>0.72699999999999998</v>
      </c>
      <c r="J18" s="26">
        <v>657</v>
      </c>
    </row>
    <row r="19" spans="2:10" x14ac:dyDescent="0.25">
      <c r="B19" s="35">
        <v>96</v>
      </c>
      <c r="C19" s="37">
        <v>0.72879747423999997</v>
      </c>
      <c r="D19" s="61">
        <v>662.25747722035896</v>
      </c>
      <c r="E19" s="37"/>
      <c r="F19" s="38"/>
      <c r="G19" s="37">
        <v>0.72879747423999997</v>
      </c>
      <c r="H19" s="61">
        <v>662.25747722035896</v>
      </c>
      <c r="I19" s="37"/>
      <c r="J19" s="38"/>
    </row>
    <row r="20" spans="2:10" x14ac:dyDescent="0.25">
      <c r="B20" s="30">
        <v>97</v>
      </c>
      <c r="C20" s="25">
        <v>0.73098870831999996</v>
      </c>
      <c r="D20" s="28">
        <v>665.91109456091897</v>
      </c>
      <c r="F20" s="26"/>
      <c r="G20" s="25">
        <v>0.73098870831999996</v>
      </c>
      <c r="H20" s="28">
        <v>665.91109456091897</v>
      </c>
      <c r="I20" s="25"/>
      <c r="J20" s="26"/>
    </row>
    <row r="21" spans="2:10" x14ac:dyDescent="0.25">
      <c r="B21" s="35">
        <v>98</v>
      </c>
      <c r="C21" s="37">
        <v>0.73311283327999999</v>
      </c>
      <c r="D21" s="61">
        <v>669.54181663717804</v>
      </c>
      <c r="E21" s="37"/>
      <c r="F21" s="38"/>
      <c r="G21" s="37">
        <v>0.73311283327999999</v>
      </c>
      <c r="H21" s="61">
        <v>669.54181663717804</v>
      </c>
      <c r="I21" s="37"/>
      <c r="J21" s="38"/>
    </row>
    <row r="22" spans="2:10" x14ac:dyDescent="0.25">
      <c r="B22" s="30">
        <v>99</v>
      </c>
      <c r="C22" s="25">
        <v>0.73517166015999902</v>
      </c>
      <c r="D22" s="28">
        <v>673.14994854116003</v>
      </c>
      <c r="F22" s="26"/>
      <c r="G22" s="25">
        <v>0.73517166015999902</v>
      </c>
      <c r="H22" s="28">
        <v>673.14994854116003</v>
      </c>
      <c r="I22" s="25"/>
      <c r="J22" s="26"/>
    </row>
    <row r="23" spans="2:10" x14ac:dyDescent="0.25">
      <c r="B23" s="35">
        <v>100</v>
      </c>
      <c r="C23" s="37">
        <v>0.73716700000000002</v>
      </c>
      <c r="D23" s="61">
        <v>676.73578843719201</v>
      </c>
      <c r="E23" s="37"/>
      <c r="F23" s="38"/>
      <c r="G23" s="37">
        <v>0.73716700000000002</v>
      </c>
      <c r="H23" s="61">
        <v>676.73578843719201</v>
      </c>
      <c r="I23" s="37"/>
      <c r="J23" s="38"/>
    </row>
    <row r="24" spans="2:10" x14ac:dyDescent="0.25">
      <c r="B24" s="30">
        <v>101</v>
      </c>
      <c r="C24" s="25">
        <v>0.73910066383999995</v>
      </c>
      <c r="D24" s="28">
        <v>680.29962778714696</v>
      </c>
      <c r="F24" s="26"/>
      <c r="G24" s="25">
        <v>0.73910066383999995</v>
      </c>
      <c r="H24" s="28">
        <v>680.29962778714696</v>
      </c>
      <c r="I24" s="25"/>
      <c r="J24" s="26"/>
    </row>
    <row r="25" spans="2:10" x14ac:dyDescent="0.25">
      <c r="B25" s="35">
        <v>102</v>
      </c>
      <c r="C25" s="37">
        <v>0.74097446272</v>
      </c>
      <c r="D25" s="61">
        <v>683.84175156620404</v>
      </c>
      <c r="E25" s="37"/>
      <c r="F25" s="38"/>
      <c r="G25" s="37">
        <v>0.74097446272</v>
      </c>
      <c r="H25" s="61">
        <v>683.84175156620404</v>
      </c>
      <c r="I25" s="37"/>
      <c r="J25" s="38"/>
    </row>
    <row r="26" spans="2:10" x14ac:dyDescent="0.25">
      <c r="B26" s="30">
        <v>103</v>
      </c>
      <c r="C26" s="25">
        <v>0.74279020768000004</v>
      </c>
      <c r="D26" s="28">
        <v>687.36243846957098</v>
      </c>
      <c r="F26" s="26"/>
      <c r="G26" s="25">
        <v>0.74279020768000004</v>
      </c>
      <c r="H26" s="28">
        <v>687.36243846957098</v>
      </c>
      <c r="I26" s="25"/>
      <c r="J26" s="26"/>
    </row>
    <row r="27" spans="2:10" x14ac:dyDescent="0.25">
      <c r="B27" s="35">
        <v>104</v>
      </c>
      <c r="C27" s="37">
        <v>0.74454970976000001</v>
      </c>
      <c r="D27" s="61">
        <v>690.86196111068398</v>
      </c>
      <c r="E27" s="37"/>
      <c r="F27" s="38"/>
      <c r="G27" s="37">
        <v>0.74454970976000001</v>
      </c>
      <c r="H27" s="61">
        <v>690.86196111068398</v>
      </c>
      <c r="I27" s="37"/>
      <c r="J27" s="38"/>
    </row>
    <row r="28" spans="2:10" x14ac:dyDescent="0.25">
      <c r="B28" s="30">
        <v>105</v>
      </c>
      <c r="C28" s="25">
        <v>0.74625478000000001</v>
      </c>
      <c r="D28" s="28">
        <v>694.34058621127701</v>
      </c>
      <c r="F28" s="26"/>
      <c r="G28" s="25">
        <v>0.74625478000000001</v>
      </c>
      <c r="H28" s="28">
        <v>694.34058621127701</v>
      </c>
      <c r="I28" s="25"/>
      <c r="J28" s="26"/>
    </row>
    <row r="29" spans="2:10" x14ac:dyDescent="0.25">
      <c r="B29" s="35">
        <v>106</v>
      </c>
      <c r="C29" s="37">
        <v>0.74790722943999899</v>
      </c>
      <c r="D29" s="61">
        <v>697.79857478373799</v>
      </c>
      <c r="E29" s="37"/>
      <c r="F29" s="38"/>
      <c r="G29" s="37">
        <v>0.74790722943999899</v>
      </c>
      <c r="H29" s="61">
        <v>697.79857478373799</v>
      </c>
      <c r="I29" s="37"/>
      <c r="J29" s="38"/>
    </row>
    <row r="30" spans="2:10" x14ac:dyDescent="0.25">
      <c r="B30" s="30">
        <v>107</v>
      </c>
      <c r="C30" s="25">
        <v>0.74950886912000003</v>
      </c>
      <c r="D30" s="28">
        <v>701.23618230614795</v>
      </c>
      <c r="F30" s="26"/>
      <c r="G30" s="25">
        <v>0.74950886912000003</v>
      </c>
      <c r="H30" s="28">
        <v>701.23618230614795</v>
      </c>
      <c r="I30" s="25">
        <v>0.749</v>
      </c>
      <c r="J30" s="26">
        <v>702</v>
      </c>
    </row>
    <row r="31" spans="2:10" x14ac:dyDescent="0.25">
      <c r="B31" s="35">
        <v>108</v>
      </c>
      <c r="C31" s="37">
        <v>0.75106151007999999</v>
      </c>
      <c r="D31" s="61">
        <v>704.65365889035195</v>
      </c>
      <c r="E31" s="37"/>
      <c r="F31" s="38"/>
      <c r="G31" s="37">
        <v>0.75106151007999999</v>
      </c>
      <c r="H31" s="61">
        <v>704.65365889035195</v>
      </c>
      <c r="I31" s="37"/>
      <c r="J31" s="38"/>
    </row>
    <row r="32" spans="2:10" x14ac:dyDescent="0.25">
      <c r="B32" s="30">
        <v>109</v>
      </c>
      <c r="C32" s="25">
        <v>0.75261415103999996</v>
      </c>
      <c r="D32" s="28">
        <v>708.07113547455594</v>
      </c>
      <c r="F32" s="26"/>
      <c r="G32" s="25">
        <v>0.75261415103999996</v>
      </c>
      <c r="H32" s="28">
        <v>708.07113547455594</v>
      </c>
      <c r="I32" s="25">
        <v>0.749</v>
      </c>
      <c r="J32" s="26">
        <v>702</v>
      </c>
    </row>
    <row r="33" spans="2:10" x14ac:dyDescent="0.25">
      <c r="B33" s="35">
        <v>110</v>
      </c>
      <c r="C33" s="37">
        <v>0.75416679200000003</v>
      </c>
      <c r="D33" s="61">
        <v>711.48861205876005</v>
      </c>
      <c r="E33" s="37"/>
      <c r="F33" s="38"/>
      <c r="G33" s="37">
        <v>0.75416679200000003</v>
      </c>
      <c r="H33" s="61">
        <v>711.48861205876005</v>
      </c>
      <c r="I33" s="37"/>
      <c r="J33" s="38"/>
    </row>
    <row r="34" spans="2:10" x14ac:dyDescent="0.25">
      <c r="B34" s="30">
        <v>111</v>
      </c>
      <c r="C34" s="25">
        <v>0.75571943295999999</v>
      </c>
      <c r="D34" s="28">
        <v>714.90608864296405</v>
      </c>
      <c r="F34" s="26"/>
      <c r="G34" s="25">
        <v>0.75571943295999999</v>
      </c>
      <c r="H34" s="28">
        <v>714.90608864296405</v>
      </c>
      <c r="I34" s="25">
        <v>0.749</v>
      </c>
      <c r="J34" s="26">
        <v>702</v>
      </c>
    </row>
    <row r="35" spans="2:10" x14ac:dyDescent="0.25">
      <c r="B35" s="35">
        <v>112</v>
      </c>
      <c r="C35" s="37">
        <v>0.75727207391999996</v>
      </c>
      <c r="D35" s="61">
        <v>718.32356522716805</v>
      </c>
      <c r="E35" s="37"/>
      <c r="F35" s="38"/>
      <c r="G35" s="37">
        <v>0.75727207391999996</v>
      </c>
      <c r="H35" s="61">
        <v>718.32356522716805</v>
      </c>
      <c r="I35" s="37"/>
      <c r="J35" s="38"/>
    </row>
    <row r="36" spans="2:10" x14ac:dyDescent="0.25">
      <c r="B36" s="30">
        <v>113</v>
      </c>
      <c r="C36" s="25">
        <v>0.75882471488000003</v>
      </c>
      <c r="D36" s="28">
        <v>721.74104181137204</v>
      </c>
      <c r="F36" s="26"/>
      <c r="G36" s="25">
        <v>0.75882471488000003</v>
      </c>
      <c r="H36" s="28">
        <v>721.74104181137204</v>
      </c>
      <c r="I36" s="25">
        <v>0.749</v>
      </c>
      <c r="J36" s="26">
        <v>702</v>
      </c>
    </row>
    <row r="37" spans="2:10" x14ac:dyDescent="0.25">
      <c r="B37" s="35">
        <v>114</v>
      </c>
      <c r="C37" s="37">
        <v>0.76037735583999999</v>
      </c>
      <c r="D37" s="61">
        <v>725.15851839557604</v>
      </c>
      <c r="E37" s="37"/>
      <c r="F37" s="38"/>
      <c r="G37" s="37">
        <v>0.76037735583999999</v>
      </c>
      <c r="H37" s="61">
        <v>725.15851839557604</v>
      </c>
      <c r="I37" s="37"/>
      <c r="J37" s="38"/>
    </row>
    <row r="38" spans="2:10" x14ac:dyDescent="0.25">
      <c r="B38" s="30">
        <v>115</v>
      </c>
      <c r="C38" s="25">
        <v>0.76192999679999995</v>
      </c>
      <c r="D38" s="28">
        <v>728.57599497978003</v>
      </c>
      <c r="F38" s="26"/>
      <c r="G38" s="25">
        <v>0.76192999679999995</v>
      </c>
      <c r="H38" s="28">
        <v>728.57599497978003</v>
      </c>
      <c r="I38" s="25">
        <v>0.749</v>
      </c>
      <c r="J38" s="26">
        <v>702</v>
      </c>
    </row>
    <row r="39" spans="2:10" x14ac:dyDescent="0.25">
      <c r="B39" s="35">
        <v>116</v>
      </c>
      <c r="C39" s="37">
        <v>0.76348263776000003</v>
      </c>
      <c r="D39" s="61">
        <v>731.99347156398403</v>
      </c>
      <c r="E39" s="37"/>
      <c r="F39" s="38"/>
      <c r="G39" s="37">
        <v>0.76348263776000003</v>
      </c>
      <c r="H39" s="61">
        <v>731.99347156398403</v>
      </c>
      <c r="I39" s="37"/>
      <c r="J39" s="38"/>
    </row>
    <row r="40" spans="2:10" x14ac:dyDescent="0.25">
      <c r="B40" s="30">
        <v>117</v>
      </c>
      <c r="C40" s="25">
        <v>0.76503527871999999</v>
      </c>
      <c r="D40" s="28">
        <v>735.41094814818803</v>
      </c>
      <c r="F40" s="26"/>
      <c r="G40" s="25">
        <v>0.76503527871999999</v>
      </c>
      <c r="H40" s="28">
        <v>735.41094814818803</v>
      </c>
      <c r="I40" s="25">
        <v>0.749</v>
      </c>
      <c r="J40" s="26">
        <v>702</v>
      </c>
    </row>
    <row r="41" spans="2:10" x14ac:dyDescent="0.25">
      <c r="B41" s="35">
        <v>118</v>
      </c>
      <c r="C41" s="37">
        <v>0.76658791967999995</v>
      </c>
      <c r="D41" s="61">
        <v>738.82842473239202</v>
      </c>
      <c r="E41" s="37"/>
      <c r="F41" s="38"/>
      <c r="G41" s="37">
        <v>0.76658791967999995</v>
      </c>
      <c r="H41" s="61">
        <v>738.82842473239202</v>
      </c>
      <c r="I41" s="37"/>
      <c r="J41" s="38"/>
    </row>
    <row r="42" spans="2:10" x14ac:dyDescent="0.25">
      <c r="B42" s="30">
        <v>119</v>
      </c>
      <c r="C42" s="25">
        <v>0.76814056064000003</v>
      </c>
      <c r="D42" s="28">
        <v>742.24590131659602</v>
      </c>
      <c r="F42" s="26"/>
      <c r="G42" s="25">
        <v>0.76814056064000003</v>
      </c>
      <c r="H42" s="28">
        <v>742.24590131659602</v>
      </c>
      <c r="I42" s="25">
        <v>0.749</v>
      </c>
      <c r="J42" s="26">
        <v>702</v>
      </c>
    </row>
    <row r="43" spans="2:10" x14ac:dyDescent="0.25">
      <c r="B43" s="35">
        <v>120</v>
      </c>
      <c r="C43" s="37">
        <v>0.76969320159999999</v>
      </c>
      <c r="D43" s="61">
        <v>745.66337790080001</v>
      </c>
      <c r="E43" s="37"/>
      <c r="F43" s="38"/>
      <c r="G43" s="37">
        <v>0.76969320159999999</v>
      </c>
      <c r="H43" s="61">
        <v>745.66337790080001</v>
      </c>
      <c r="I43" s="37"/>
      <c r="J43" s="38"/>
    </row>
    <row r="44" spans="2:10" x14ac:dyDescent="0.25">
      <c r="B44" s="30">
        <v>121</v>
      </c>
      <c r="C44" s="25">
        <v>0.77124584255999995</v>
      </c>
      <c r="D44" s="28">
        <v>749.08085448500401</v>
      </c>
      <c r="F44" s="26"/>
      <c r="G44" s="25">
        <v>0.77124584255999995</v>
      </c>
      <c r="H44" s="28">
        <v>749.08085448500401</v>
      </c>
      <c r="I44" s="25">
        <v>0.749</v>
      </c>
      <c r="J44" s="26">
        <v>702</v>
      </c>
    </row>
    <row r="45" spans="2:10" x14ac:dyDescent="0.25">
      <c r="B45" s="35">
        <v>122</v>
      </c>
      <c r="C45" s="37">
        <v>0.77279848351999902</v>
      </c>
      <c r="D45" s="61">
        <v>752.49833106920801</v>
      </c>
      <c r="E45" s="37"/>
      <c r="F45" s="38"/>
      <c r="G45" s="37">
        <v>0.77279848351999902</v>
      </c>
      <c r="H45" s="61">
        <v>752.49833106920801</v>
      </c>
      <c r="I45" s="37"/>
      <c r="J45" s="38"/>
    </row>
    <row r="46" spans="2:10" x14ac:dyDescent="0.25">
      <c r="B46" s="30">
        <v>123</v>
      </c>
      <c r="C46" s="25">
        <v>0.77435112447999899</v>
      </c>
      <c r="D46" s="28">
        <v>755.915807653412</v>
      </c>
      <c r="F46" s="26"/>
      <c r="G46" s="25">
        <v>0.77435112447999899</v>
      </c>
      <c r="H46" s="28">
        <v>755.915807653412</v>
      </c>
      <c r="I46" s="25">
        <v>0.749</v>
      </c>
      <c r="J46" s="26">
        <v>702</v>
      </c>
    </row>
    <row r="47" spans="2:10" x14ac:dyDescent="0.25">
      <c r="B47" s="35">
        <v>124</v>
      </c>
      <c r="C47" s="37">
        <v>0.77590376543999895</v>
      </c>
      <c r="D47" s="61">
        <v>759.333284237616</v>
      </c>
      <c r="E47" s="37"/>
      <c r="F47" s="38"/>
      <c r="G47" s="37">
        <v>0.77590376543999895</v>
      </c>
      <c r="H47" s="61">
        <v>759.333284237616</v>
      </c>
      <c r="I47" s="37"/>
      <c r="J47" s="38"/>
    </row>
    <row r="48" spans="2:10" x14ac:dyDescent="0.25">
      <c r="B48" s="30">
        <v>125</v>
      </c>
      <c r="C48" s="25">
        <v>0.77745640639999902</v>
      </c>
      <c r="D48" s="28">
        <v>762.75076082181999</v>
      </c>
      <c r="F48" s="26"/>
      <c r="G48" s="25">
        <v>0.77745640639999902</v>
      </c>
      <c r="H48" s="28">
        <v>762.75076082181999</v>
      </c>
      <c r="I48" s="25">
        <v>0.749</v>
      </c>
      <c r="J48" s="26">
        <v>702</v>
      </c>
    </row>
    <row r="49" spans="2:10" x14ac:dyDescent="0.25">
      <c r="B49" s="35">
        <v>126</v>
      </c>
      <c r="C49" s="37">
        <v>0.77900904735999899</v>
      </c>
      <c r="D49" s="61">
        <v>766.16823740602399</v>
      </c>
      <c r="E49" s="37"/>
      <c r="F49" s="38"/>
      <c r="G49" s="37">
        <v>0.77900904735999899</v>
      </c>
      <c r="H49" s="61">
        <v>766.16823740602399</v>
      </c>
      <c r="I49" s="37"/>
      <c r="J49" s="38"/>
    </row>
    <row r="50" spans="2:10" x14ac:dyDescent="0.25">
      <c r="B50" s="30">
        <v>127</v>
      </c>
      <c r="C50" s="25">
        <v>0.78056168831999895</v>
      </c>
      <c r="D50" s="28">
        <v>769.58571399022799</v>
      </c>
      <c r="F50" s="26"/>
      <c r="G50" s="25">
        <v>0.78056168831999895</v>
      </c>
      <c r="H50" s="28">
        <v>769.58571399022799</v>
      </c>
      <c r="I50" s="25">
        <v>0.749</v>
      </c>
      <c r="J50" s="26">
        <v>702</v>
      </c>
    </row>
    <row r="51" spans="2:10" x14ac:dyDescent="0.25">
      <c r="B51" s="35">
        <v>128</v>
      </c>
      <c r="C51" s="37">
        <v>0.78211432927999902</v>
      </c>
      <c r="D51" s="61">
        <v>773.00319057443198</v>
      </c>
      <c r="E51" s="37"/>
      <c r="F51" s="38"/>
      <c r="G51" s="37">
        <v>0.78211432927999902</v>
      </c>
      <c r="H51" s="61">
        <v>773.00319057443198</v>
      </c>
      <c r="I51" s="37"/>
      <c r="J51" s="38"/>
    </row>
    <row r="52" spans="2:10" x14ac:dyDescent="0.25">
      <c r="B52" s="30">
        <v>129</v>
      </c>
      <c r="C52" s="25">
        <v>0.78366697023999898</v>
      </c>
      <c r="D52" s="28">
        <v>776.42066715863598</v>
      </c>
      <c r="F52" s="26"/>
      <c r="G52" s="25">
        <v>0.78366697023999898</v>
      </c>
      <c r="H52" s="28">
        <v>776.42066715863598</v>
      </c>
      <c r="I52" s="25">
        <v>0.749</v>
      </c>
      <c r="J52" s="26">
        <v>702</v>
      </c>
    </row>
    <row r="53" spans="2:10" x14ac:dyDescent="0.25">
      <c r="B53" s="35">
        <v>130</v>
      </c>
      <c r="C53" s="37">
        <v>0.78521961119999895</v>
      </c>
      <c r="D53" s="61">
        <v>779.83814374283997</v>
      </c>
      <c r="E53" s="37"/>
      <c r="F53" s="38"/>
      <c r="G53" s="37">
        <v>0.78521961119999895</v>
      </c>
      <c r="H53" s="61">
        <v>779.83814374283997</v>
      </c>
      <c r="I53" s="37"/>
      <c r="J53" s="38"/>
    </row>
    <row r="54" spans="2:10" x14ac:dyDescent="0.25">
      <c r="B54" s="30">
        <v>131</v>
      </c>
      <c r="C54" s="25">
        <v>0.78677225215999902</v>
      </c>
      <c r="D54" s="28">
        <v>783.25562032704397</v>
      </c>
      <c r="F54" s="26"/>
      <c r="G54" s="25">
        <v>0.78677225215999902</v>
      </c>
      <c r="H54" s="28">
        <v>783.25562032704397</v>
      </c>
      <c r="I54" s="25">
        <v>0.749</v>
      </c>
      <c r="J54" s="26">
        <v>702</v>
      </c>
    </row>
    <row r="55" spans="2:10" x14ac:dyDescent="0.25">
      <c r="B55" s="35">
        <v>132</v>
      </c>
      <c r="C55" s="37">
        <v>0.78832489311999898</v>
      </c>
      <c r="D55" s="61">
        <v>786.67309691124797</v>
      </c>
      <c r="E55" s="37"/>
      <c r="F55" s="38"/>
      <c r="G55" s="37">
        <v>0.78832489311999898</v>
      </c>
      <c r="H55" s="61">
        <v>786.67309691124797</v>
      </c>
      <c r="I55" s="37"/>
      <c r="J55" s="38"/>
    </row>
    <row r="56" spans="2:10" x14ac:dyDescent="0.25">
      <c r="B56" s="30">
        <v>133</v>
      </c>
      <c r="C56" s="25">
        <v>0.78987753407999906</v>
      </c>
      <c r="D56" s="28">
        <v>790.09057349545196</v>
      </c>
      <c r="F56" s="26"/>
      <c r="G56" s="25">
        <v>0.78987753407999906</v>
      </c>
      <c r="H56" s="28">
        <v>790.09057349545196</v>
      </c>
      <c r="I56" s="25">
        <v>0.749</v>
      </c>
      <c r="J56" s="26">
        <v>702</v>
      </c>
    </row>
    <row r="57" spans="2:10" x14ac:dyDescent="0.25">
      <c r="B57" s="35">
        <v>134</v>
      </c>
      <c r="C57" s="37">
        <v>0.79143017503999902</v>
      </c>
      <c r="D57" s="61">
        <v>793.50805007965596</v>
      </c>
      <c r="E57" s="37"/>
      <c r="F57" s="38"/>
      <c r="G57" s="37">
        <v>0.79143017503999902</v>
      </c>
      <c r="H57" s="61">
        <v>793.50805007965596</v>
      </c>
      <c r="I57" s="37"/>
      <c r="J57" s="38"/>
    </row>
    <row r="58" spans="2:10" x14ac:dyDescent="0.25">
      <c r="B58" s="30">
        <v>135</v>
      </c>
      <c r="C58" s="25">
        <v>0.79298281599999898</v>
      </c>
      <c r="D58" s="28">
        <v>796.92552666385996</v>
      </c>
      <c r="F58" s="26"/>
      <c r="G58" s="25">
        <v>0.79298281599999898</v>
      </c>
      <c r="H58" s="28">
        <v>796.92552666385996</v>
      </c>
      <c r="I58" s="25">
        <v>0.749</v>
      </c>
      <c r="J58" s="26">
        <v>702</v>
      </c>
    </row>
    <row r="59" spans="2:10" ht="15.75" thickBot="1" x14ac:dyDescent="0.3">
      <c r="B59" s="44">
        <v>136</v>
      </c>
      <c r="C59" s="46">
        <v>0.79453545695999905</v>
      </c>
      <c r="D59" s="62">
        <v>800.34300324806395</v>
      </c>
      <c r="E59" s="46"/>
      <c r="F59" s="49"/>
      <c r="G59" s="46">
        <v>0.79453545695999905</v>
      </c>
      <c r="H59" s="62">
        <v>800.34300324806395</v>
      </c>
      <c r="I59" s="46"/>
      <c r="J59" s="49"/>
    </row>
  </sheetData>
  <mergeCells count="8">
    <mergeCell ref="B2:B3"/>
    <mergeCell ref="C2:F2"/>
    <mergeCell ref="G2:J2"/>
    <mergeCell ref="L2:O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1CDE-83C4-409E-A2CA-83801EFE682C}">
  <dimension ref="B1:J8"/>
  <sheetViews>
    <sheetView zoomScale="190" zoomScaleNormal="190" workbookViewId="0">
      <selection activeCell="B20" sqref="B20"/>
    </sheetView>
  </sheetViews>
  <sheetFormatPr defaultRowHeight="15" x14ac:dyDescent="0.25"/>
  <cols>
    <col min="2" max="2" width="23.5703125" bestFit="1" customWidth="1"/>
    <col min="4" max="4" width="9.140625" customWidth="1"/>
    <col min="6" max="6" width="10.42578125" bestFit="1" customWidth="1"/>
    <col min="7" max="7" width="11" bestFit="1" customWidth="1"/>
    <col min="8" max="8" width="10.42578125" bestFit="1" customWidth="1"/>
    <col min="9" max="9" width="11" bestFit="1" customWidth="1"/>
    <col min="10" max="10" width="29.28515625" customWidth="1"/>
  </cols>
  <sheetData>
    <row r="1" spans="2:10" ht="15.75" thickBot="1" x14ac:dyDescent="0.3"/>
    <row r="2" spans="2:10" ht="15.75" thickBot="1" x14ac:dyDescent="0.3">
      <c r="B2" s="73"/>
      <c r="C2" s="262" t="s">
        <v>35</v>
      </c>
      <c r="D2" s="263"/>
      <c r="E2" s="264"/>
      <c r="F2" s="262" t="s">
        <v>29</v>
      </c>
      <c r="G2" s="263"/>
      <c r="H2" s="263"/>
      <c r="I2" s="264"/>
      <c r="J2" s="69"/>
    </row>
    <row r="3" spans="2:10" ht="18" customHeight="1" thickBot="1" x14ac:dyDescent="0.3">
      <c r="B3" s="78" t="s">
        <v>30</v>
      </c>
      <c r="C3" s="55" t="s">
        <v>22</v>
      </c>
      <c r="D3" s="58" t="s">
        <v>24</v>
      </c>
      <c r="E3" s="57" t="s">
        <v>23</v>
      </c>
      <c r="F3" s="55" t="s">
        <v>25</v>
      </c>
      <c r="G3" s="58" t="s">
        <v>26</v>
      </c>
      <c r="H3" s="58" t="s">
        <v>27</v>
      </c>
      <c r="I3" s="57" t="s">
        <v>28</v>
      </c>
      <c r="J3" s="57" t="s">
        <v>32</v>
      </c>
    </row>
    <row r="4" spans="2:10" ht="18" customHeight="1" x14ac:dyDescent="0.25">
      <c r="B4" s="79" t="s">
        <v>10</v>
      </c>
      <c r="C4" s="80">
        <v>1.1028708300000001</v>
      </c>
      <c r="D4" s="81">
        <v>2.9339479700000002</v>
      </c>
      <c r="E4" s="82">
        <v>2.4853261</v>
      </c>
      <c r="F4" s="83" t="s">
        <v>38</v>
      </c>
      <c r="G4" s="84" t="s">
        <v>37</v>
      </c>
      <c r="H4" s="84" t="s">
        <v>36</v>
      </c>
      <c r="I4" s="85" t="s">
        <v>42</v>
      </c>
      <c r="J4" s="87" t="s">
        <v>33</v>
      </c>
    </row>
    <row r="5" spans="2:10" ht="18" customHeight="1" thickBot="1" x14ac:dyDescent="0.3">
      <c r="B5" s="70" t="s">
        <v>31</v>
      </c>
      <c r="C5" s="74">
        <v>1.0784661</v>
      </c>
      <c r="D5" s="71">
        <v>3.40294293</v>
      </c>
      <c r="E5" s="75">
        <v>2.8244687499999999</v>
      </c>
      <c r="F5" s="76" t="s">
        <v>41</v>
      </c>
      <c r="G5" s="72" t="s">
        <v>40</v>
      </c>
      <c r="H5" s="72">
        <v>-1.214E-4</v>
      </c>
      <c r="I5" s="77" t="s">
        <v>39</v>
      </c>
      <c r="J5" s="88" t="s">
        <v>34</v>
      </c>
    </row>
    <row r="7" spans="2:10" x14ac:dyDescent="0.25">
      <c r="F7" s="86"/>
      <c r="G7" s="86"/>
      <c r="H7" s="86"/>
      <c r="I7" s="86"/>
    </row>
    <row r="8" spans="2:10" x14ac:dyDescent="0.25">
      <c r="F8" s="86"/>
      <c r="G8" s="86"/>
      <c r="H8" s="86"/>
      <c r="I8" s="86"/>
    </row>
  </sheetData>
  <mergeCells count="2">
    <mergeCell ref="C2:E2"/>
    <mergeCell ref="F2:I2"/>
  </mergeCells>
  <pageMargins left="0.7" right="0.7" top="0.75" bottom="0.75" header="0.3" footer="0.3"/>
  <ignoredErrors>
    <ignoredError sqref="F4:I4 F5:G5 I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Screw Comp1</vt:lpstr>
      <vt:lpstr>Sheet1</vt:lpstr>
      <vt:lpstr>Sheet4</vt:lpstr>
      <vt:lpstr>GHV solver</vt:lpstr>
      <vt:lpstr>SCN</vt:lpstr>
      <vt:lpstr>SCN2</vt:lpstr>
      <vt:lpstr>SCN3</vt:lpstr>
      <vt:lpstr>SCN3 V2</vt:lpstr>
      <vt:lpstr>SCN Parameters</vt:lpstr>
      <vt:lpstr>H2S</vt:lpstr>
      <vt:lpstr>Seasonal</vt:lpstr>
      <vt:lpstr>Basin-region match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2025-03-18T18:35:20Z</dcterms:modified>
</cp:coreProperties>
</file>