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im\Documents\aegis4048.github.io-source\content\downloads\notebooks\"/>
    </mc:Choice>
  </mc:AlternateContent>
  <xr:revisionPtr revIDLastSave="0" documentId="13_ncr:1_{60FA7306-C2C8-4A6B-BDF4-FCB4BCFC0D82}" xr6:coauthVersionLast="43" xr6:coauthVersionMax="43" xr10:uidLastSave="{00000000-0000-0000-0000-000000000000}"/>
  <bookViews>
    <workbookView xWindow="-96" yWindow="-96" windowWidth="23232" windowHeight="13152" activeTab="5" xr2:uid="{1F5C5C51-52F8-4C6D-9E63-A97493B2A8A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A">Sheet1!$D$7:$D$14</definedName>
    <definedName name="B">Sheet1!$F$7:$H$14</definedName>
    <definedName name="dot">Sheet4!$F$18:$F$20</definedName>
    <definedName name="error">Sheet4!$F$5:$F$12</definedName>
    <definedName name="h">Sheet1!$J$7:$J$9</definedName>
    <definedName name="hidden">Sheet5!$C$5:$C$7</definedName>
    <definedName name="input">Sheet4!$D$18:$D$25</definedName>
    <definedName name="sum_error">Sheet5!$E$5:$E$12</definedName>
    <definedName name="Woutput">Sheet2!$E$5:$G$12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4" l="1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B6" i="4"/>
  <c r="B7" i="4"/>
  <c r="B8" i="4"/>
  <c r="B9" i="4"/>
  <c r="B10" i="4"/>
  <c r="B11" i="4"/>
  <c r="B12" i="4"/>
  <c r="B5" i="4"/>
  <c r="C6" i="6" l="1"/>
  <c r="D6" i="6"/>
  <c r="B7" i="6"/>
  <c r="C7" i="6"/>
  <c r="D7" i="6"/>
  <c r="B8" i="6"/>
  <c r="C8" i="6"/>
  <c r="D8" i="6"/>
  <c r="C11" i="6"/>
  <c r="D11" i="6"/>
  <c r="C12" i="6"/>
  <c r="D12" i="6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B6" i="7"/>
  <c r="B7" i="7"/>
  <c r="B8" i="7"/>
  <c r="B9" i="7"/>
  <c r="B10" i="7"/>
  <c r="B11" i="7"/>
  <c r="B12" i="7"/>
  <c r="B5" i="7"/>
  <c r="C5" i="6"/>
  <c r="D5" i="6"/>
  <c r="C9" i="6"/>
  <c r="D9" i="6"/>
  <c r="C10" i="6"/>
  <c r="D10" i="6"/>
  <c r="B6" i="6"/>
  <c r="B9" i="6"/>
  <c r="B10" i="6"/>
  <c r="B11" i="6"/>
  <c r="B12" i="6"/>
  <c r="B5" i="6"/>
  <c r="O26" i="4" l="1"/>
  <c r="O25" i="4"/>
  <c r="O24" i="4"/>
  <c r="R13" i="4"/>
  <c r="N12" i="4"/>
  <c r="N11" i="4"/>
  <c r="N10" i="4"/>
  <c r="N9" i="4"/>
  <c r="N8" i="4"/>
  <c r="S32" i="2"/>
  <c r="S34" i="2" s="1"/>
  <c r="J7" i="1" l="1" a="1"/>
  <c r="J7" i="1" s="1"/>
  <c r="C5" i="2" l="1"/>
  <c r="C5" i="5"/>
  <c r="J8" i="1"/>
  <c r="J9" i="1"/>
  <c r="C7" i="2" l="1"/>
  <c r="C7" i="5"/>
  <c r="C6" i="2"/>
  <c r="C6" i="5"/>
  <c r="I5" i="2" a="1"/>
  <c r="I12" i="2" s="1"/>
  <c r="O18" i="2" s="1"/>
  <c r="I9" i="2" l="1"/>
  <c r="S15" i="2" s="1"/>
  <c r="I6" i="2"/>
  <c r="S12" i="2" s="1"/>
  <c r="I11" i="2"/>
  <c r="O17" i="2" s="1"/>
  <c r="I5" i="2"/>
  <c r="S11" i="2" s="1"/>
  <c r="I7" i="2"/>
  <c r="S13" i="2" s="1"/>
  <c r="I10" i="2"/>
  <c r="O16" i="2" s="1"/>
  <c r="I8" i="2"/>
  <c r="S14" i="2" s="1"/>
  <c r="O20" i="2" l="1"/>
  <c r="L12" i="2" l="1"/>
  <c r="L11" i="2"/>
  <c r="L10" i="2"/>
  <c r="L5" i="2"/>
  <c r="L7" i="2"/>
  <c r="L9" i="2"/>
  <c r="L8" i="2"/>
  <c r="L6" i="2"/>
  <c r="C6" i="3" l="1"/>
  <c r="G6" i="3" s="1"/>
  <c r="C9" i="3"/>
  <c r="G9" i="3" s="1"/>
  <c r="C5" i="3"/>
  <c r="G5" i="3" s="1"/>
  <c r="C12" i="3"/>
  <c r="G12" i="3" s="1"/>
  <c r="C8" i="3"/>
  <c r="G8" i="3" s="1"/>
  <c r="C10" i="3"/>
  <c r="G10" i="3" s="1"/>
  <c r="C11" i="3"/>
  <c r="G11" i="3" s="1"/>
  <c r="N15" i="2"/>
  <c r="O13" i="2"/>
  <c r="I9" i="3" l="1"/>
  <c r="M9" i="3" s="1"/>
  <c r="O9" i="3" s="1"/>
  <c r="I5" i="3"/>
  <c r="M5" i="3" s="1"/>
  <c r="O5" i="3" s="1"/>
  <c r="I6" i="3"/>
  <c r="M6" i="3" s="1"/>
  <c r="O6" i="3" s="1"/>
  <c r="I11" i="3"/>
  <c r="M11" i="3" s="1"/>
  <c r="O11" i="3" s="1"/>
  <c r="I10" i="3"/>
  <c r="M10" i="3" s="1"/>
  <c r="O10" i="3" s="1"/>
  <c r="I8" i="3"/>
  <c r="M8" i="3" s="1"/>
  <c r="O8" i="3" s="1"/>
  <c r="I12" i="3"/>
  <c r="M12" i="3" s="1"/>
  <c r="O12" i="3" s="1"/>
  <c r="E5" i="5" l="1"/>
  <c r="F9" i="4"/>
  <c r="E9" i="5"/>
  <c r="F12" i="4"/>
  <c r="E12" i="5"/>
  <c r="F8" i="4"/>
  <c r="E8" i="5"/>
  <c r="F10" i="4"/>
  <c r="E10" i="5"/>
  <c r="F11" i="4"/>
  <c r="E11" i="5"/>
  <c r="F6" i="4"/>
  <c r="E6" i="5"/>
  <c r="C7" i="3"/>
  <c r="G7" i="3" s="1"/>
  <c r="F5" i="4"/>
  <c r="I7" i="3" l="1"/>
  <c r="M7" i="3" s="1"/>
  <c r="O7" i="3" s="1"/>
  <c r="F7" i="4" l="1"/>
  <c r="E7" i="5"/>
  <c r="G5" i="5" l="1" a="1"/>
  <c r="G7" i="5" s="1"/>
  <c r="H7" i="7" s="1"/>
  <c r="H5" i="4" a="1"/>
  <c r="H5" i="4" s="1"/>
  <c r="F18" i="4" s="1"/>
  <c r="I8" i="5" l="1"/>
  <c r="J8" i="7" s="1"/>
  <c r="I6" i="5"/>
  <c r="J6" i="7" s="1"/>
  <c r="H6" i="5"/>
  <c r="I6" i="7" s="1"/>
  <c r="H12" i="5"/>
  <c r="I12" i="7" s="1"/>
  <c r="I9" i="5"/>
  <c r="J9" i="7" s="1"/>
  <c r="G10" i="5"/>
  <c r="H10" i="7" s="1"/>
  <c r="H8" i="5"/>
  <c r="I8" i="7" s="1"/>
  <c r="G8" i="5"/>
  <c r="H8" i="7" s="1"/>
  <c r="H7" i="5"/>
  <c r="I7" i="7" s="1"/>
  <c r="G12" i="5"/>
  <c r="H12" i="7" s="1"/>
  <c r="I5" i="5"/>
  <c r="J5" i="7" s="1"/>
  <c r="H5" i="5"/>
  <c r="I5" i="7" s="1"/>
  <c r="I11" i="5"/>
  <c r="J11" i="7" s="1"/>
  <c r="G9" i="5"/>
  <c r="H9" i="7" s="1"/>
  <c r="I7" i="5"/>
  <c r="J7" i="7" s="1"/>
  <c r="G5" i="5"/>
  <c r="H5" i="7" s="1"/>
  <c r="H11" i="5"/>
  <c r="I11" i="7" s="1"/>
  <c r="I12" i="5"/>
  <c r="J12" i="7" s="1"/>
  <c r="H10" i="5"/>
  <c r="I10" i="7" s="1"/>
  <c r="G11" i="5"/>
  <c r="H11" i="7" s="1"/>
  <c r="H9" i="5"/>
  <c r="I9" i="7" s="1"/>
  <c r="I10" i="5"/>
  <c r="J10" i="7" s="1"/>
  <c r="G6" i="5"/>
  <c r="H6" i="7" s="1"/>
  <c r="H7" i="4"/>
  <c r="F20" i="4" s="1"/>
  <c r="H6" i="4"/>
  <c r="F19" i="4" s="1"/>
  <c r="M6" i="7" l="1"/>
  <c r="M10" i="7"/>
  <c r="N6" i="7"/>
  <c r="N10" i="7"/>
  <c r="N7" i="7"/>
  <c r="N11" i="7"/>
  <c r="L8" i="7"/>
  <c r="M5" i="7"/>
  <c r="L7" i="7"/>
  <c r="L11" i="7"/>
  <c r="M7" i="7"/>
  <c r="M11" i="7"/>
  <c r="L12" i="7"/>
  <c r="L10" i="7"/>
  <c r="M8" i="7"/>
  <c r="M12" i="7"/>
  <c r="N8" i="7"/>
  <c r="N12" i="7"/>
  <c r="L5" i="7"/>
  <c r="L9" i="7"/>
  <c r="M9" i="7"/>
  <c r="N5" i="7"/>
  <c r="N9" i="7"/>
  <c r="L6" i="7"/>
  <c r="H18" i="4" a="1"/>
  <c r="H21" i="4" s="1"/>
  <c r="H8" i="6" s="1"/>
  <c r="L8" i="6" s="1"/>
  <c r="H24" i="4" l="1"/>
  <c r="H11" i="6" s="1"/>
  <c r="L11" i="6" s="1"/>
  <c r="I23" i="4"/>
  <c r="I10" i="6" s="1"/>
  <c r="M10" i="6" s="1"/>
  <c r="I24" i="4"/>
  <c r="I11" i="6" s="1"/>
  <c r="M11" i="6" s="1"/>
  <c r="I20" i="4"/>
  <c r="I7" i="6" s="1"/>
  <c r="M7" i="6" s="1"/>
  <c r="J23" i="4"/>
  <c r="J10" i="6" s="1"/>
  <c r="N10" i="6" s="1"/>
  <c r="I25" i="4"/>
  <c r="I12" i="6" s="1"/>
  <c r="M12" i="6" s="1"/>
  <c r="H19" i="4"/>
  <c r="H6" i="6" s="1"/>
  <c r="L6" i="6" s="1"/>
  <c r="H25" i="4"/>
  <c r="H12" i="6" s="1"/>
  <c r="L12" i="6" s="1"/>
  <c r="I19" i="4"/>
  <c r="I6" i="6" s="1"/>
  <c r="M6" i="6" s="1"/>
  <c r="H18" i="4"/>
  <c r="H5" i="6" s="1"/>
  <c r="L5" i="6" s="1"/>
  <c r="I18" i="4"/>
  <c r="I5" i="6" s="1"/>
  <c r="M5" i="6" s="1"/>
  <c r="H23" i="4"/>
  <c r="H10" i="6" s="1"/>
  <c r="L10" i="6" s="1"/>
  <c r="J24" i="4"/>
  <c r="J11" i="6" s="1"/>
  <c r="N11" i="6" s="1"/>
  <c r="J22" i="4"/>
  <c r="J9" i="6" s="1"/>
  <c r="N9" i="6" s="1"/>
  <c r="H22" i="4"/>
  <c r="H9" i="6" s="1"/>
  <c r="L9" i="6" s="1"/>
  <c r="I22" i="4"/>
  <c r="I9" i="6" s="1"/>
  <c r="M9" i="6" s="1"/>
  <c r="I21" i="4"/>
  <c r="I8" i="6" s="1"/>
  <c r="M8" i="6" s="1"/>
  <c r="H20" i="4"/>
  <c r="H7" i="6" s="1"/>
  <c r="L7" i="6" s="1"/>
  <c r="J25" i="4"/>
  <c r="J12" i="6" s="1"/>
  <c r="N12" i="6" s="1"/>
  <c r="J19" i="4"/>
  <c r="J6" i="6" s="1"/>
  <c r="N6" i="6" s="1"/>
  <c r="J20" i="4"/>
  <c r="J7" i="6" s="1"/>
  <c r="N7" i="6" s="1"/>
  <c r="J21" i="4"/>
  <c r="J8" i="6" s="1"/>
  <c r="N8" i="6" s="1"/>
  <c r="J18" i="4"/>
  <c r="J5" i="6" s="1"/>
  <c r="N5" i="6" s="1"/>
</calcChain>
</file>

<file path=xl/sharedStrings.xml><?xml version="1.0" encoding="utf-8"?>
<sst xmlns="http://schemas.openxmlformats.org/spreadsheetml/2006/main" count="110" uniqueCount="44">
  <si>
    <t>the</t>
  </si>
  <si>
    <t>passes</t>
  </si>
  <si>
    <t>sentence</t>
  </si>
  <si>
    <t>swing</t>
  </si>
  <si>
    <t>man</t>
  </si>
  <si>
    <t>should</t>
  </si>
  <si>
    <t>sword</t>
  </si>
  <si>
    <t>who</t>
  </si>
  <si>
    <t>Token</t>
  </si>
  <si>
    <t>x</t>
  </si>
  <si>
    <t>W_input</t>
  </si>
  <si>
    <t>(1 X 8)</t>
  </si>
  <si>
    <t>(8X3)</t>
  </si>
  <si>
    <t>h</t>
  </si>
  <si>
    <t>#</t>
  </si>
  <si>
    <t>(1X3)</t>
  </si>
  <si>
    <t>W_output</t>
  </si>
  <si>
    <t>→</t>
  </si>
  <si>
    <t>softmax</t>
  </si>
  <si>
    <t>y_pred</t>
  </si>
  <si>
    <t>W_output * h</t>
  </si>
  <si>
    <t>SUM</t>
  </si>
  <si>
    <t>(3X8)</t>
  </si>
  <si>
    <t>(1X8)</t>
  </si>
  <si>
    <t>y_true</t>
  </si>
  <si>
    <t>Sum_error</t>
  </si>
  <si>
    <t>Forward Prop: Calculating Hidden (Projection) Layer</t>
  </si>
  <si>
    <t>Forward Prop: Calculating Output Layer</t>
  </si>
  <si>
    <t>Backward Prop: Calculating Sum of Prediction Errors</t>
  </si>
  <si>
    <t>Backward Prop: Calculating Gradients for Input Weight Matrix</t>
  </si>
  <si>
    <t>error_"the"</t>
  </si>
  <si>
    <t>error_"who"</t>
  </si>
  <si>
    <t>(8X1)</t>
  </si>
  <si>
    <t>mmult(input, transpose(dot))</t>
  </si>
  <si>
    <t>grad_W_input</t>
  </si>
  <si>
    <t>Backward Prop: Calculating Gradients for Output Weight Matrix</t>
  </si>
  <si>
    <t>grad_W_output</t>
  </si>
  <si>
    <t>(8 X 3)</t>
  </si>
  <si>
    <t>Learning R.</t>
  </si>
  <si>
    <t>W_output (old)</t>
  </si>
  <si>
    <t>W_output (new)</t>
  </si>
  <si>
    <t>W_input (old)</t>
  </si>
  <si>
    <t>W_input (new)</t>
  </si>
  <si>
    <r>
      <rPr>
        <sz val="14"/>
        <rFont val="Calibri"/>
        <family val="2"/>
        <scheme val="minor"/>
      </rPr>
      <t xml:space="preserve">Corpus = </t>
    </r>
    <r>
      <rPr>
        <b/>
        <sz val="14"/>
        <rFont val="Calibri"/>
        <family val="2"/>
        <scheme val="minor"/>
      </rPr>
      <t xml:space="preserve">"The man </t>
    </r>
    <r>
      <rPr>
        <b/>
        <sz val="14"/>
        <color theme="5"/>
        <rFont val="Calibri"/>
        <family val="2"/>
        <scheme val="minor"/>
      </rPr>
      <t>who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theme="9"/>
        <rFont val="Calibri"/>
        <family val="2"/>
        <scheme val="minor"/>
      </rPr>
      <t>passes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theme="5"/>
        <rFont val="Calibri"/>
        <family val="2"/>
        <scheme val="minor"/>
      </rPr>
      <t>the</t>
    </r>
    <r>
      <rPr>
        <b/>
        <sz val="14"/>
        <rFont val="Calibri"/>
        <family val="2"/>
        <scheme val="minor"/>
      </rPr>
      <t xml:space="preserve"> sentence should swing the sword."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</si>
</sst>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0" fillId="0" borderId="0" xfId="0" applyFont="1"/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2" fontId="0" fillId="0" borderId="0" xfId="0" applyNumberFormat="1"/>
    <xf numFmtId="164" fontId="0" fillId="0" borderId="0" xfId="0" applyNumberFormat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2" borderId="6" xfId="0" applyNumberFormat="1" applyFont="1" applyFill="1" applyBorder="1"/>
    <xf numFmtId="164" fontId="1" fillId="2" borderId="7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64" fontId="1" fillId="2" borderId="6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1" fillId="5" borderId="6" xfId="0" applyNumberFormat="1" applyFont="1" applyFill="1" applyBorder="1" applyAlignment="1">
      <alignment horizontal="center"/>
    </xf>
    <xf numFmtId="164" fontId="1" fillId="5" borderId="7" xfId="0" applyNumberFormat="1" applyFon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0" fontId="0" fillId="7" borderId="0" xfId="0" applyFill="1"/>
    <xf numFmtId="164" fontId="0" fillId="8" borderId="8" xfId="0" applyNumberFormat="1" applyFill="1" applyBorder="1"/>
    <xf numFmtId="164" fontId="0" fillId="8" borderId="9" xfId="0" applyNumberFormat="1" applyFill="1" applyBorder="1"/>
    <xf numFmtId="164" fontId="0" fillId="8" borderId="10" xfId="0" applyNumberFormat="1" applyFill="1" applyBorder="1"/>
    <xf numFmtId="164" fontId="0" fillId="8" borderId="11" xfId="0" applyNumberFormat="1" applyFill="1" applyBorder="1"/>
    <xf numFmtId="164" fontId="0" fillId="8" borderId="0" xfId="0" applyNumberFormat="1" applyFill="1" applyBorder="1"/>
    <xf numFmtId="164" fontId="0" fillId="8" borderId="12" xfId="0" applyNumberFormat="1" applyFill="1" applyBorder="1"/>
    <xf numFmtId="164" fontId="0" fillId="8" borderId="13" xfId="0" applyNumberFormat="1" applyFill="1" applyBorder="1"/>
    <xf numFmtId="164" fontId="0" fillId="8" borderId="14" xfId="0" applyNumberFormat="1" applyFill="1" applyBorder="1"/>
    <xf numFmtId="164" fontId="0" fillId="8" borderId="15" xfId="0" applyNumberFormat="1" applyFill="1" applyBorder="1"/>
    <xf numFmtId="0" fontId="0" fillId="3" borderId="0" xfId="0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164" fontId="0" fillId="7" borderId="8" xfId="0" applyNumberFormat="1" applyFill="1" applyBorder="1"/>
    <xf numFmtId="164" fontId="0" fillId="7" borderId="9" xfId="0" applyNumberFormat="1" applyFill="1" applyBorder="1"/>
    <xf numFmtId="164" fontId="0" fillId="7" borderId="10" xfId="0" applyNumberFormat="1" applyFill="1" applyBorder="1"/>
    <xf numFmtId="164" fontId="0" fillId="7" borderId="11" xfId="0" applyNumberFormat="1" applyFill="1" applyBorder="1"/>
    <xf numFmtId="164" fontId="0" fillId="7" borderId="0" xfId="0" applyNumberFormat="1" applyFill="1" applyBorder="1"/>
    <xf numFmtId="164" fontId="0" fillId="7" borderId="12" xfId="0" applyNumberFormat="1" applyFill="1" applyBorder="1"/>
    <xf numFmtId="164" fontId="0" fillId="7" borderId="13" xfId="0" applyNumberFormat="1" applyFill="1" applyBorder="1"/>
    <xf numFmtId="164" fontId="0" fillId="7" borderId="14" xfId="0" applyNumberFormat="1" applyFill="1" applyBorder="1"/>
    <xf numFmtId="164" fontId="0" fillId="7" borderId="15" xfId="0" applyNumberFormat="1" applyFill="1" applyBorder="1"/>
    <xf numFmtId="164" fontId="1" fillId="0" borderId="0" xfId="0" applyNumberFormat="1" applyFont="1"/>
    <xf numFmtId="164" fontId="0" fillId="3" borderId="11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1" fillId="3" borderId="11" xfId="0" applyNumberFormat="1" applyFont="1" applyFill="1" applyBorder="1"/>
    <xf numFmtId="164" fontId="1" fillId="3" borderId="0" xfId="0" applyNumberFormat="1" applyFont="1" applyFill="1" applyBorder="1"/>
    <xf numFmtId="164" fontId="1" fillId="3" borderId="12" xfId="0" applyNumberFormat="1" applyFont="1" applyFill="1" applyBorder="1"/>
    <xf numFmtId="164" fontId="1" fillId="3" borderId="0" xfId="0" applyNumberFormat="1" applyFont="1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66FF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236220</xdr:colOff>
      <xdr:row>13</xdr:row>
      <xdr:rowOff>120015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EE1152-076A-4338-9F63-00F2722CE5D1}"/>
            </a:ext>
          </a:extLst>
        </xdr:cNvPr>
        <xdr:cNvSpPr txBox="1"/>
      </xdr:nvSpPr>
      <xdr:spPr>
        <a:xfrm>
          <a:off x="6686550" y="2314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201930</xdr:colOff>
      <xdr:row>9</xdr:row>
      <xdr:rowOff>40005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C88059-FFC0-4B07-B213-61D34F2C04F1}"/>
                </a:ext>
              </a:extLst>
            </xdr:cNvPr>
            <xdr:cNvSpPr txBox="1"/>
          </xdr:nvSpPr>
          <xdr:spPr>
            <a:xfrm>
              <a:off x="2811780" y="1605915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C88059-FFC0-4B07-B213-61D34F2C04F1}"/>
                </a:ext>
              </a:extLst>
            </xdr:cNvPr>
            <xdr:cNvSpPr txBox="1"/>
          </xdr:nvSpPr>
          <xdr:spPr>
            <a:xfrm>
              <a:off x="2811780" y="1605915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8</xdr:col>
      <xdr:colOff>182880</xdr:colOff>
      <xdr:row>9</xdr:row>
      <xdr:rowOff>5715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00932A8-FAE1-44F6-8605-69CEDD9E8DD8}"/>
                </a:ext>
              </a:extLst>
            </xdr:cNvPr>
            <xdr:cNvSpPr txBox="1"/>
          </xdr:nvSpPr>
          <xdr:spPr>
            <a:xfrm>
              <a:off x="5353050" y="1571625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00932A8-FAE1-44F6-8605-69CEDD9E8DD8}"/>
                </a:ext>
              </a:extLst>
            </xdr:cNvPr>
            <xdr:cNvSpPr txBox="1"/>
          </xdr:nvSpPr>
          <xdr:spPr>
            <a:xfrm>
              <a:off x="5353050" y="1571625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2</xdr:col>
      <xdr:colOff>636607</xdr:colOff>
      <xdr:row>5</xdr:row>
      <xdr:rowOff>279722</xdr:rowOff>
    </xdr:from>
    <xdr:to>
      <xdr:col>4</xdr:col>
      <xdr:colOff>2702</xdr:colOff>
      <xdr:row>13</xdr:row>
      <xdr:rowOff>185676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B0BF659-4492-456F-A8E8-5BD550F4E5B9}"/>
            </a:ext>
          </a:extLst>
        </xdr:cNvPr>
        <xdr:cNvSpPr/>
      </xdr:nvSpPr>
      <xdr:spPr>
        <a:xfrm>
          <a:off x="1917416" y="1014701"/>
          <a:ext cx="695541" cy="147859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636608</xdr:colOff>
      <xdr:row>5</xdr:row>
      <xdr:rowOff>280688</xdr:rowOff>
    </xdr:from>
    <xdr:to>
      <xdr:col>10</xdr:col>
      <xdr:colOff>7717</xdr:colOff>
      <xdr:row>9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FDDAC56-13B9-4458-9363-E154C7EE5BBF}"/>
            </a:ext>
          </a:extLst>
        </xdr:cNvPr>
        <xdr:cNvSpPr/>
      </xdr:nvSpPr>
      <xdr:spPr>
        <a:xfrm>
          <a:off x="5559370" y="1599069"/>
          <a:ext cx="647157" cy="55993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236220</xdr:colOff>
      <xdr:row>15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1D0FA1E-C180-4DF0-A707-004C497B9902}"/>
            </a:ext>
          </a:extLst>
        </xdr:cNvPr>
        <xdr:cNvSpPr txBox="1"/>
      </xdr:nvSpPr>
      <xdr:spPr>
        <a:xfrm>
          <a:off x="6448177" y="300650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236220</xdr:colOff>
      <xdr:row>23</xdr:row>
      <xdr:rowOff>120015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B0EE8F0-EDD0-480F-9233-F285B94EF9E7}"/>
            </a:ext>
          </a:extLst>
        </xdr:cNvPr>
        <xdr:cNvSpPr txBox="1"/>
      </xdr:nvSpPr>
      <xdr:spPr>
        <a:xfrm>
          <a:off x="878477" y="554110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634678</xdr:colOff>
      <xdr:row>5</xdr:row>
      <xdr:rowOff>277792</xdr:rowOff>
    </xdr:from>
    <xdr:to>
      <xdr:col>8</xdr:col>
      <xdr:colOff>2412</xdr:colOff>
      <xdr:row>14</xdr:row>
      <xdr:rowOff>4132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CF3EC5C-C2A9-4B60-AA6B-5E28DC6F3B3E}"/>
            </a:ext>
          </a:extLst>
        </xdr:cNvPr>
        <xdr:cNvSpPr/>
      </xdr:nvSpPr>
      <xdr:spPr>
        <a:xfrm>
          <a:off x="2990586" y="1599058"/>
          <a:ext cx="1926376" cy="147404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236220</xdr:colOff>
      <xdr:row>11</xdr:row>
      <xdr:rowOff>120015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DA120B-275F-4D1D-8698-60966BD9029E}"/>
            </a:ext>
          </a:extLst>
        </xdr:cNvPr>
        <xdr:cNvSpPr txBox="1"/>
      </xdr:nvSpPr>
      <xdr:spPr>
        <a:xfrm>
          <a:off x="876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636608</xdr:colOff>
      <xdr:row>3</xdr:row>
      <xdr:rowOff>280688</xdr:rowOff>
    </xdr:from>
    <xdr:to>
      <xdr:col>3</xdr:col>
      <xdr:colOff>7717</xdr:colOff>
      <xdr:row>7</xdr:row>
      <xdr:rowOff>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4077265-75B8-4153-BA03-8CFFC7ED0DD4}"/>
            </a:ext>
          </a:extLst>
        </xdr:cNvPr>
        <xdr:cNvSpPr/>
      </xdr:nvSpPr>
      <xdr:spPr>
        <a:xfrm>
          <a:off x="1275136" y="845132"/>
          <a:ext cx="464720" cy="55539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223399</xdr:colOff>
      <xdr:row>4</xdr:row>
      <xdr:rowOff>112154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9B9ABE1-4142-4AA6-AF7F-01F737142EAC}"/>
                </a:ext>
              </a:extLst>
            </xdr:cNvPr>
            <xdr:cNvSpPr txBox="1"/>
          </xdr:nvSpPr>
          <xdr:spPr>
            <a:xfrm>
              <a:off x="1892179" y="4223144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9B9ABE1-4142-4AA6-AF7F-01F737142EAC}"/>
                </a:ext>
              </a:extLst>
            </xdr:cNvPr>
            <xdr:cNvSpPr txBox="1"/>
          </xdr:nvSpPr>
          <xdr:spPr>
            <a:xfrm>
              <a:off x="1892179" y="4223144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188384</xdr:colOff>
      <xdr:row>4</xdr:row>
      <xdr:rowOff>114149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0EAB146-AD12-4234-8C68-C95B32729159}"/>
                </a:ext>
              </a:extLst>
            </xdr:cNvPr>
            <xdr:cNvSpPr txBox="1"/>
          </xdr:nvSpPr>
          <xdr:spPr>
            <a:xfrm>
              <a:off x="4467014" y="4225139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0EAB146-AD12-4234-8C68-C95B32729159}"/>
                </a:ext>
              </a:extLst>
            </xdr:cNvPr>
            <xdr:cNvSpPr txBox="1"/>
          </xdr:nvSpPr>
          <xdr:spPr>
            <a:xfrm>
              <a:off x="4467014" y="4225139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3</xdr:col>
      <xdr:colOff>680418</xdr:colOff>
      <xdr:row>4</xdr:row>
      <xdr:rowOff>2414</xdr:rowOff>
    </xdr:from>
    <xdr:to>
      <xdr:col>6</xdr:col>
      <xdr:colOff>641116</xdr:colOff>
      <xdr:row>12</xdr:row>
      <xdr:rowOff>7642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15EB8AE-47E0-4676-9F84-B577FA2FD3FB}"/>
            </a:ext>
          </a:extLst>
        </xdr:cNvPr>
        <xdr:cNvSpPr/>
      </xdr:nvSpPr>
      <xdr:spPr>
        <a:xfrm>
          <a:off x="2349198" y="4113404"/>
          <a:ext cx="1930468" cy="147588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634895</xdr:colOff>
      <xdr:row>3</xdr:row>
      <xdr:rowOff>274166</xdr:rowOff>
    </xdr:from>
    <xdr:to>
      <xdr:col>9</xdr:col>
      <xdr:colOff>2682</xdr:colOff>
      <xdr:row>11</xdr:row>
      <xdr:rowOff>185486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7AC493D-5CED-4018-8DBF-6384E8029EBB}"/>
            </a:ext>
          </a:extLst>
        </xdr:cNvPr>
        <xdr:cNvSpPr/>
      </xdr:nvSpPr>
      <xdr:spPr>
        <a:xfrm>
          <a:off x="4913525" y="4103216"/>
          <a:ext cx="647947" cy="147723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3534</xdr:colOff>
      <xdr:row>4</xdr:row>
      <xdr:rowOff>2637</xdr:rowOff>
    </xdr:from>
    <xdr:to>
      <xdr:col>12</xdr:col>
      <xdr:colOff>2145</xdr:colOff>
      <xdr:row>12</xdr:row>
      <xdr:rowOff>7865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083E14C-6832-4248-9D72-2781DAE21D9B}"/>
            </a:ext>
          </a:extLst>
        </xdr:cNvPr>
        <xdr:cNvSpPr/>
      </xdr:nvSpPr>
      <xdr:spPr>
        <a:xfrm>
          <a:off x="6623409" y="845600"/>
          <a:ext cx="460574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272143</xdr:colOff>
      <xdr:row>12</xdr:row>
      <xdr:rowOff>6590</xdr:rowOff>
    </xdr:from>
    <xdr:to>
      <xdr:col>12</xdr:col>
      <xdr:colOff>1863</xdr:colOff>
      <xdr:row>13</xdr:row>
      <xdr:rowOff>3202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B510F8F-0DC8-4DDD-A2C7-94EC138417C0}"/>
            </a:ext>
          </a:extLst>
        </xdr:cNvPr>
        <xdr:cNvSpPr/>
      </xdr:nvSpPr>
      <xdr:spPr>
        <a:xfrm>
          <a:off x="6467203" y="5588240"/>
          <a:ext cx="647930" cy="18330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AA79F0-60D1-4387-B4FB-21CFC6AC2869}"/>
            </a:ext>
          </a:extLst>
        </xdr:cNvPr>
        <xdr:cNvSpPr txBox="1"/>
      </xdr:nvSpPr>
      <xdr:spPr>
        <a:xfrm>
          <a:off x="876300" y="2249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633132</xdr:colOff>
      <xdr:row>3</xdr:row>
      <xdr:rowOff>274544</xdr:rowOff>
    </xdr:from>
    <xdr:to>
      <xdr:col>2</xdr:col>
      <xdr:colOff>610719</xdr:colOff>
      <xdr:row>11</xdr:row>
      <xdr:rowOff>179480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42F14B2-06B8-4D3C-900F-9273B5263BE8}"/>
            </a:ext>
          </a:extLst>
        </xdr:cNvPr>
        <xdr:cNvSpPr/>
      </xdr:nvSpPr>
      <xdr:spPr>
        <a:xfrm>
          <a:off x="1271867" y="837640"/>
          <a:ext cx="616323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6724</xdr:colOff>
      <xdr:row>4</xdr:row>
      <xdr:rowOff>1121</xdr:rowOff>
    </xdr:from>
    <xdr:to>
      <xdr:col>8</xdr:col>
      <xdr:colOff>635934</xdr:colOff>
      <xdr:row>12</xdr:row>
      <xdr:rowOff>1306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83A9DA6-092D-4C5C-8CD3-B1A87612973F}"/>
            </a:ext>
          </a:extLst>
        </xdr:cNvPr>
        <xdr:cNvSpPr/>
      </xdr:nvSpPr>
      <xdr:spPr>
        <a:xfrm>
          <a:off x="4783231" y="847165"/>
          <a:ext cx="629210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5043</xdr:colOff>
      <xdr:row>4</xdr:row>
      <xdr:rowOff>2241</xdr:rowOff>
    </xdr:from>
    <xdr:to>
      <xdr:col>5</xdr:col>
      <xdr:colOff>0</xdr:colOff>
      <xdr:row>12</xdr:row>
      <xdr:rowOff>2426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D00BCA3-46BF-4D2B-92E0-E15985DDA982}"/>
            </a:ext>
          </a:extLst>
        </xdr:cNvPr>
        <xdr:cNvSpPr/>
      </xdr:nvSpPr>
      <xdr:spPr>
        <a:xfrm>
          <a:off x="2750484" y="848285"/>
          <a:ext cx="431987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3361</xdr:colOff>
      <xdr:row>4</xdr:row>
      <xdr:rowOff>560</xdr:rowOff>
    </xdr:from>
    <xdr:to>
      <xdr:col>6</xdr:col>
      <xdr:colOff>633132</xdr:colOff>
      <xdr:row>12</xdr:row>
      <xdr:rowOff>745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C6D938-49A8-4AA2-AAD0-C2759918B27C}"/>
            </a:ext>
          </a:extLst>
        </xdr:cNvPr>
        <xdr:cNvSpPr/>
      </xdr:nvSpPr>
      <xdr:spPr>
        <a:xfrm>
          <a:off x="3502398" y="846604"/>
          <a:ext cx="629771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626408</xdr:colOff>
      <xdr:row>3</xdr:row>
      <xdr:rowOff>276224</xdr:rowOff>
    </xdr:from>
    <xdr:to>
      <xdr:col>12</xdr:col>
      <xdr:colOff>630330</xdr:colOff>
      <xdr:row>11</xdr:row>
      <xdr:rowOff>181160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2A83CFB-1563-4DF4-B7E4-FA73482FAA7F}"/>
            </a:ext>
          </a:extLst>
        </xdr:cNvPr>
        <xdr:cNvSpPr/>
      </xdr:nvSpPr>
      <xdr:spPr>
        <a:xfrm>
          <a:off x="7319121" y="839320"/>
          <a:ext cx="642658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632011</xdr:colOff>
      <xdr:row>3</xdr:row>
      <xdr:rowOff>276225</xdr:rowOff>
    </xdr:from>
    <xdr:to>
      <xdr:col>10</xdr:col>
      <xdr:colOff>633132</xdr:colOff>
      <xdr:row>11</xdr:row>
      <xdr:rowOff>181161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C1BCB2E-E2A7-4A27-8441-1BB964279FF2}"/>
            </a:ext>
          </a:extLst>
        </xdr:cNvPr>
        <xdr:cNvSpPr/>
      </xdr:nvSpPr>
      <xdr:spPr>
        <a:xfrm>
          <a:off x="6047254" y="839321"/>
          <a:ext cx="639856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190499</xdr:colOff>
      <xdr:row>6</xdr:row>
      <xdr:rowOff>125451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831826D-E95D-4B69-9FE9-7616A6322895}"/>
                </a:ext>
              </a:extLst>
            </xdr:cNvPr>
            <xdr:cNvSpPr txBox="1"/>
          </xdr:nvSpPr>
          <xdr:spPr>
            <a:xfrm>
              <a:off x="4335036" y="13335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831826D-E95D-4B69-9FE9-7616A6322895}"/>
                </a:ext>
              </a:extLst>
            </xdr:cNvPr>
            <xdr:cNvSpPr txBox="1"/>
          </xdr:nvSpPr>
          <xdr:spPr>
            <a:xfrm>
              <a:off x="4335036" y="13335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13</xdr:col>
      <xdr:colOff>634048</xdr:colOff>
      <xdr:row>4</xdr:row>
      <xdr:rowOff>6178</xdr:rowOff>
    </xdr:from>
    <xdr:to>
      <xdr:col>15</xdr:col>
      <xdr:colOff>0</xdr:colOff>
      <xdr:row>12</xdr:row>
      <xdr:rowOff>6363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A82B118-F006-488E-9B8C-AB004A6F56F2}"/>
            </a:ext>
          </a:extLst>
        </xdr:cNvPr>
        <xdr:cNvSpPr/>
      </xdr:nvSpPr>
      <xdr:spPr>
        <a:xfrm>
          <a:off x="8295865" y="851812"/>
          <a:ext cx="643696" cy="145449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175631</xdr:colOff>
      <xdr:row>6</xdr:row>
      <xdr:rowOff>87351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8B38286-0E9B-4949-94EA-6E7E82D33B65}"/>
                </a:ext>
              </a:extLst>
            </xdr:cNvPr>
            <xdr:cNvSpPr txBox="1"/>
          </xdr:nvSpPr>
          <xdr:spPr>
            <a:xfrm>
              <a:off x="7837448" y="12954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8B38286-0E9B-4949-94EA-6E7E82D33B65}"/>
                </a:ext>
              </a:extLst>
            </xdr:cNvPr>
            <xdr:cNvSpPr txBox="1"/>
          </xdr:nvSpPr>
          <xdr:spPr>
            <a:xfrm>
              <a:off x="7837448" y="12954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236220</xdr:colOff>
      <xdr:row>11</xdr:row>
      <xdr:rowOff>120015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3E965A7-33CB-431E-834C-4980C2B0FB4A}"/>
            </a:ext>
          </a:extLst>
        </xdr:cNvPr>
        <xdr:cNvSpPr txBox="1"/>
      </xdr:nvSpPr>
      <xdr:spPr>
        <a:xfrm>
          <a:off x="6431280" y="3011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628135</xdr:colOff>
      <xdr:row>3</xdr:row>
      <xdr:rowOff>277792</xdr:rowOff>
    </xdr:from>
    <xdr:to>
      <xdr:col>3</xdr:col>
      <xdr:colOff>630548</xdr:colOff>
      <xdr:row>12</xdr:row>
      <xdr:rowOff>4132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4AA5FDC-8163-4D55-8037-7485777DCE3B}"/>
            </a:ext>
          </a:extLst>
        </xdr:cNvPr>
        <xdr:cNvSpPr/>
      </xdr:nvSpPr>
      <xdr:spPr>
        <a:xfrm>
          <a:off x="628135" y="912792"/>
          <a:ext cx="1917710" cy="147001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198548</xdr:colOff>
      <xdr:row>7</xdr:row>
      <xdr:rowOff>21465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0F13A5D-1527-4CF8-A3C3-060795691AE9}"/>
                </a:ext>
              </a:extLst>
            </xdr:cNvPr>
            <xdr:cNvSpPr txBox="1"/>
          </xdr:nvSpPr>
          <xdr:spPr>
            <a:xfrm>
              <a:off x="2752858" y="1416676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0F13A5D-1527-4CF8-A3C3-060795691AE9}"/>
                </a:ext>
              </a:extLst>
            </xdr:cNvPr>
            <xdr:cNvSpPr txBox="1"/>
          </xdr:nvSpPr>
          <xdr:spPr>
            <a:xfrm>
              <a:off x="2752858" y="1416676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187818</xdr:colOff>
      <xdr:row>7</xdr:row>
      <xdr:rowOff>5366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9EA4278-C9DB-49B5-9D87-91D7FCCCC01F}"/>
                </a:ext>
              </a:extLst>
            </xdr:cNvPr>
            <xdr:cNvSpPr txBox="1"/>
          </xdr:nvSpPr>
          <xdr:spPr>
            <a:xfrm>
              <a:off x="4019283" y="140057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9EA4278-C9DB-49B5-9D87-91D7FCCCC01F}"/>
                </a:ext>
              </a:extLst>
            </xdr:cNvPr>
            <xdr:cNvSpPr txBox="1"/>
          </xdr:nvSpPr>
          <xdr:spPr>
            <a:xfrm>
              <a:off x="4019283" y="140057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6</xdr:col>
      <xdr:colOff>636608</xdr:colOff>
      <xdr:row>3</xdr:row>
      <xdr:rowOff>280688</xdr:rowOff>
    </xdr:from>
    <xdr:to>
      <xdr:col>8</xdr:col>
      <xdr:colOff>7717</xdr:colOff>
      <xdr:row>7</xdr:row>
      <xdr:rowOff>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34CD95C-1907-4B87-AFB6-459E5397A053}"/>
            </a:ext>
          </a:extLst>
        </xdr:cNvPr>
        <xdr:cNvSpPr/>
      </xdr:nvSpPr>
      <xdr:spPr>
        <a:xfrm>
          <a:off x="4468073" y="844139"/>
          <a:ext cx="648264" cy="556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617981</xdr:colOff>
      <xdr:row>2</xdr:row>
      <xdr:rowOff>31540</xdr:rowOff>
    </xdr:from>
    <xdr:ext cx="1053494" cy="3506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023DF7A-2131-406B-9C16-4AF24B593A87}"/>
                </a:ext>
              </a:extLst>
            </xdr:cNvPr>
            <xdr:cNvSpPr txBox="1"/>
          </xdr:nvSpPr>
          <xdr:spPr>
            <a:xfrm>
              <a:off x="4460826" y="497937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bSup>
                    <m:nary>
                      <m:naryPr>
                        <m:chr m:val="∑"/>
                        <m:limLoc m:val="subSup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1" i="1">
                            <a:latin typeface="Cambria Math" panose="02040503050406030204" pitchFamily="18" charset="0"/>
                          </a:rPr>
                          <m:t>𝒄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𝑪</m:t>
                        </m:r>
                      </m:sup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𝒆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𝒄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023DF7A-2131-406B-9C16-4AF24B593A87}"/>
                </a:ext>
              </a:extLst>
            </xdr:cNvPr>
            <xdr:cNvSpPr txBox="1"/>
          </xdr:nvSpPr>
          <xdr:spPr>
            <a:xfrm>
              <a:off x="4460826" y="497937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𝑾_𝒐𝒖𝒕𝒑𝒖𝒕^𝑻 ∑10_(𝒄=𝟏)^𝑪▒𝒆_𝒄 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628880</xdr:colOff>
      <xdr:row>15</xdr:row>
      <xdr:rowOff>45311</xdr:rowOff>
    </xdr:from>
    <xdr:ext cx="1053494" cy="3506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472C956-3CC2-4A49-A202-39E659CEB080}"/>
                </a:ext>
              </a:extLst>
            </xdr:cNvPr>
            <xdr:cNvSpPr txBox="1"/>
          </xdr:nvSpPr>
          <xdr:spPr>
            <a:xfrm>
              <a:off x="3181121" y="2987733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bSup>
                    <m:nary>
                      <m:naryPr>
                        <m:chr m:val="∑"/>
                        <m:limLoc m:val="subSup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1" i="1">
                            <a:latin typeface="Cambria Math" panose="02040503050406030204" pitchFamily="18" charset="0"/>
                          </a:rPr>
                          <m:t>𝒄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𝑪</m:t>
                        </m:r>
                      </m:sup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𝒆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𝒄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472C956-3CC2-4A49-A202-39E659CEB080}"/>
                </a:ext>
              </a:extLst>
            </xdr:cNvPr>
            <xdr:cNvSpPr txBox="1"/>
          </xdr:nvSpPr>
          <xdr:spPr>
            <a:xfrm>
              <a:off x="3181121" y="2987733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𝑾_𝒐𝒖𝒕𝒑𝒖𝒕^𝑻 ∑2_(𝒄=𝟏)^𝑪▒𝒆_𝒄 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266241</xdr:colOff>
      <xdr:row>23</xdr:row>
      <xdr:rowOff>16614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D1531D71-F9A9-4267-8ADE-7E6702B28D19}"/>
                </a:ext>
              </a:extLst>
            </xdr:cNvPr>
            <xdr:cNvSpPr txBox="1"/>
          </xdr:nvSpPr>
          <xdr:spPr>
            <a:xfrm>
              <a:off x="6008783" y="452434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D1531D71-F9A9-4267-8ADE-7E6702B28D19}"/>
                </a:ext>
              </a:extLst>
            </xdr:cNvPr>
            <xdr:cNvSpPr txBox="1"/>
          </xdr:nvSpPr>
          <xdr:spPr>
            <a:xfrm>
              <a:off x="6008783" y="452434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236220</xdr:colOff>
      <xdr:row>24</xdr:row>
      <xdr:rowOff>120015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E7E5C03-83C4-49B7-A97F-4D084D32DB00}"/>
            </a:ext>
          </a:extLst>
        </xdr:cNvPr>
        <xdr:cNvSpPr txBox="1"/>
      </xdr:nvSpPr>
      <xdr:spPr>
        <a:xfrm>
          <a:off x="6431280" y="3011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188159</xdr:colOff>
      <xdr:row>17</xdr:row>
      <xdr:rowOff>118041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45E1D01-E515-43EC-8567-DA01606C555A}"/>
                </a:ext>
              </a:extLst>
            </xdr:cNvPr>
            <xdr:cNvSpPr txBox="1"/>
          </xdr:nvSpPr>
          <xdr:spPr>
            <a:xfrm>
              <a:off x="2740400" y="352408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45E1D01-E515-43EC-8567-DA01606C555A}"/>
                </a:ext>
              </a:extLst>
            </xdr:cNvPr>
            <xdr:cNvSpPr txBox="1"/>
          </xdr:nvSpPr>
          <xdr:spPr>
            <a:xfrm>
              <a:off x="2740400" y="352408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201193</xdr:colOff>
      <xdr:row>17</xdr:row>
      <xdr:rowOff>115883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A1E5F6C-CA11-409E-A80D-4CB945344F7B}"/>
                </a:ext>
              </a:extLst>
            </xdr:cNvPr>
            <xdr:cNvSpPr txBox="1"/>
          </xdr:nvSpPr>
          <xdr:spPr>
            <a:xfrm>
              <a:off x="4048364" y="3503066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A1E5F6C-CA11-409E-A80D-4CB945344F7B}"/>
                </a:ext>
              </a:extLst>
            </xdr:cNvPr>
            <xdr:cNvSpPr txBox="1"/>
          </xdr:nvSpPr>
          <xdr:spPr>
            <a:xfrm>
              <a:off x="4048364" y="3503066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2</xdr:col>
      <xdr:colOff>636607</xdr:colOff>
      <xdr:row>16</xdr:row>
      <xdr:rowOff>279722</xdr:rowOff>
    </xdr:from>
    <xdr:to>
      <xdr:col>4</xdr:col>
      <xdr:colOff>2702</xdr:colOff>
      <xdr:row>24</xdr:row>
      <xdr:rowOff>185676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C4DBA71-EBDD-41AF-A29C-127027C31DA1}"/>
            </a:ext>
          </a:extLst>
        </xdr:cNvPr>
        <xdr:cNvSpPr/>
      </xdr:nvSpPr>
      <xdr:spPr>
        <a:xfrm>
          <a:off x="1665307" y="1601792"/>
          <a:ext cx="695785" cy="147567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636608</xdr:colOff>
      <xdr:row>17</xdr:row>
      <xdr:rowOff>7013</xdr:rowOff>
    </xdr:from>
    <xdr:to>
      <xdr:col>6</xdr:col>
      <xdr:colOff>7717</xdr:colOff>
      <xdr:row>20</xdr:row>
      <xdr:rowOff>5368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A4928FA-9374-4E7F-B0F9-599F3AD8764E}"/>
            </a:ext>
          </a:extLst>
        </xdr:cNvPr>
        <xdr:cNvSpPr/>
      </xdr:nvSpPr>
      <xdr:spPr>
        <a:xfrm>
          <a:off x="3190918" y="3414548"/>
          <a:ext cx="648264" cy="55644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638467</xdr:colOff>
      <xdr:row>3</xdr:row>
      <xdr:rowOff>277585</xdr:rowOff>
    </xdr:from>
    <xdr:to>
      <xdr:col>6</xdr:col>
      <xdr:colOff>4561</xdr:colOff>
      <xdr:row>12</xdr:row>
      <xdr:rowOff>2332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0E0DA28-4381-4359-AA36-0813915CB99A}"/>
            </a:ext>
          </a:extLst>
        </xdr:cNvPr>
        <xdr:cNvSpPr/>
      </xdr:nvSpPr>
      <xdr:spPr>
        <a:xfrm>
          <a:off x="3203247" y="914134"/>
          <a:ext cx="648485" cy="1467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637373</xdr:colOff>
      <xdr:row>17</xdr:row>
      <xdr:rowOff>6167</xdr:rowOff>
    </xdr:from>
    <xdr:to>
      <xdr:col>9</xdr:col>
      <xdr:colOff>639785</xdr:colOff>
      <xdr:row>25</xdr:row>
      <xdr:rowOff>11288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A410FC3-538B-489B-B5AA-747876805CF3}"/>
            </a:ext>
          </a:extLst>
        </xdr:cNvPr>
        <xdr:cNvSpPr/>
      </xdr:nvSpPr>
      <xdr:spPr>
        <a:xfrm>
          <a:off x="4484544" y="3393350"/>
          <a:ext cx="1925997" cy="14687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9EF93F-9BA1-4139-B092-ED792A91C32C}"/>
            </a:ext>
          </a:extLst>
        </xdr:cNvPr>
        <xdr:cNvSpPr txBox="1"/>
      </xdr:nvSpPr>
      <xdr:spPr>
        <a:xfrm>
          <a:off x="87630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6</xdr:row>
      <xdr:rowOff>87351</xdr:rowOff>
    </xdr:from>
    <xdr:ext cx="65" cy="31309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AFBC796-3208-4148-9B7B-EC5EFA491797}"/>
            </a:ext>
          </a:extLst>
        </xdr:cNvPr>
        <xdr:cNvSpPr txBox="1"/>
      </xdr:nvSpPr>
      <xdr:spPr>
        <a:xfrm>
          <a:off x="1277815" y="1294828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twoCellAnchor>
    <xdr:from>
      <xdr:col>1</xdr:col>
      <xdr:colOff>636608</xdr:colOff>
      <xdr:row>3</xdr:row>
      <xdr:rowOff>280688</xdr:rowOff>
    </xdr:from>
    <xdr:to>
      <xdr:col>3</xdr:col>
      <xdr:colOff>7717</xdr:colOff>
      <xdr:row>7</xdr:row>
      <xdr:rowOff>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F8DF6B5-CD08-4761-8FA0-53F786B4B5A3}"/>
            </a:ext>
          </a:extLst>
        </xdr:cNvPr>
        <xdr:cNvSpPr/>
      </xdr:nvSpPr>
      <xdr:spPr>
        <a:xfrm>
          <a:off x="1276688" y="844568"/>
          <a:ext cx="464579" cy="55370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236220</xdr:colOff>
      <xdr:row>11</xdr:row>
      <xdr:rowOff>120015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4F6FC3C-A389-4B9E-85C8-444F2977FA62}"/>
            </a:ext>
          </a:extLst>
        </xdr:cNvPr>
        <xdr:cNvSpPr txBox="1"/>
      </xdr:nvSpPr>
      <xdr:spPr>
        <a:xfrm>
          <a:off x="3436620" y="23221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632606</xdr:colOff>
      <xdr:row>3</xdr:row>
      <xdr:rowOff>277584</xdr:rowOff>
    </xdr:from>
    <xdr:to>
      <xdr:col>4</xdr:col>
      <xdr:colOff>637607</xdr:colOff>
      <xdr:row>12</xdr:row>
      <xdr:rowOff>2331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49F6593-1D64-400D-99AB-C62680758027}"/>
            </a:ext>
          </a:extLst>
        </xdr:cNvPr>
        <xdr:cNvSpPr/>
      </xdr:nvSpPr>
      <xdr:spPr>
        <a:xfrm>
          <a:off x="2549329" y="840292"/>
          <a:ext cx="643909" cy="147148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205154</xdr:colOff>
      <xdr:row>4</xdr:row>
      <xdr:rowOff>111368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76FB1BE-2C09-4E9A-9FCB-0305FCA56997}"/>
                </a:ext>
              </a:extLst>
            </xdr:cNvPr>
            <xdr:cNvSpPr txBox="1"/>
          </xdr:nvSpPr>
          <xdr:spPr>
            <a:xfrm>
              <a:off x="2121877" y="95543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76FB1BE-2C09-4E9A-9FCB-0305FCA56997}"/>
                </a:ext>
              </a:extLst>
            </xdr:cNvPr>
            <xdr:cNvSpPr txBox="1"/>
          </xdr:nvSpPr>
          <xdr:spPr>
            <a:xfrm>
              <a:off x="2121877" y="95543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5</xdr:col>
      <xdr:colOff>193431</xdr:colOff>
      <xdr:row>4</xdr:row>
      <xdr:rowOff>105508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AF462E3-8E3B-4213-9C75-6438AC4D3CAF}"/>
                </a:ext>
              </a:extLst>
            </xdr:cNvPr>
            <xdr:cNvSpPr txBox="1"/>
          </xdr:nvSpPr>
          <xdr:spPr>
            <a:xfrm>
              <a:off x="3387969" y="9495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AF462E3-8E3B-4213-9C75-6438AC4D3CAF}"/>
                </a:ext>
              </a:extLst>
            </xdr:cNvPr>
            <xdr:cNvSpPr txBox="1"/>
          </xdr:nvSpPr>
          <xdr:spPr>
            <a:xfrm>
              <a:off x="3387969" y="9495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635206</xdr:colOff>
      <xdr:row>3</xdr:row>
      <xdr:rowOff>276725</xdr:rowOff>
    </xdr:from>
    <xdr:to>
      <xdr:col>9</xdr:col>
      <xdr:colOff>4917</xdr:colOff>
      <xdr:row>12</xdr:row>
      <xdr:rowOff>4574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DC5F61F-DC38-4502-ACFA-F932FDFD60C5}"/>
            </a:ext>
          </a:extLst>
        </xdr:cNvPr>
        <xdr:cNvSpPr/>
      </xdr:nvSpPr>
      <xdr:spPr>
        <a:xfrm>
          <a:off x="3843627" y="842209"/>
          <a:ext cx="1936448" cy="149248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C70413C-CFD7-4F1C-B9EB-10C3E9B57C36}"/>
            </a:ext>
          </a:extLst>
        </xdr:cNvPr>
        <xdr:cNvSpPr txBox="1"/>
      </xdr:nvSpPr>
      <xdr:spPr>
        <a:xfrm>
          <a:off x="87630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87351</xdr:rowOff>
    </xdr:from>
    <xdr:ext cx="65" cy="31309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6C13A91-DDD1-4B3E-8335-0E5C028EEAAF}"/>
            </a:ext>
          </a:extLst>
        </xdr:cNvPr>
        <xdr:cNvSpPr txBox="1"/>
      </xdr:nvSpPr>
      <xdr:spPr>
        <a:xfrm>
          <a:off x="128016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11</xdr:row>
      <xdr:rowOff>120015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32C49A6-6EF4-4374-B495-6E4ED2CD7415}"/>
            </a:ext>
          </a:extLst>
        </xdr:cNvPr>
        <xdr:cNvSpPr txBox="1"/>
      </xdr:nvSpPr>
      <xdr:spPr>
        <a:xfrm>
          <a:off x="2796540" y="2249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638508</xdr:colOff>
      <xdr:row>3</xdr:row>
      <xdr:rowOff>272491</xdr:rowOff>
    </xdr:from>
    <xdr:to>
      <xdr:col>4</xdr:col>
      <xdr:colOff>641</xdr:colOff>
      <xdr:row>12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99E3B51-258A-49D7-9ABE-FD75C1ADBEF5}"/>
            </a:ext>
          </a:extLst>
        </xdr:cNvPr>
        <xdr:cNvSpPr/>
      </xdr:nvSpPr>
      <xdr:spPr>
        <a:xfrm>
          <a:off x="638508" y="836757"/>
          <a:ext cx="1927855" cy="147818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220980</xdr:colOff>
      <xdr:row>3</xdr:row>
      <xdr:rowOff>213360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A1B3D42-AE05-457F-8B33-8F46C6D7891F}"/>
                </a:ext>
              </a:extLst>
            </xdr:cNvPr>
            <xdr:cNvSpPr txBox="1"/>
          </xdr:nvSpPr>
          <xdr:spPr>
            <a:xfrm>
              <a:off x="2775290" y="776811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A1B3D42-AE05-457F-8B33-8F46C6D7891F}"/>
                </a:ext>
              </a:extLst>
            </xdr:cNvPr>
            <xdr:cNvSpPr txBox="1"/>
          </xdr:nvSpPr>
          <xdr:spPr>
            <a:xfrm>
              <a:off x="2775290" y="776811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3</xdr:row>
      <xdr:rowOff>220980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24173EB-1773-435D-8039-E66732F8A258}"/>
                </a:ext>
              </a:extLst>
            </xdr:cNvPr>
            <xdr:cNvSpPr txBox="1"/>
          </xdr:nvSpPr>
          <xdr:spPr>
            <a:xfrm>
              <a:off x="3936804" y="784431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24173EB-1773-435D-8039-E66732F8A258}"/>
                </a:ext>
              </a:extLst>
            </xdr:cNvPr>
            <xdr:cNvSpPr txBox="1"/>
          </xdr:nvSpPr>
          <xdr:spPr>
            <a:xfrm>
              <a:off x="3936804" y="784431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6</xdr:col>
      <xdr:colOff>627160</xdr:colOff>
      <xdr:row>4</xdr:row>
      <xdr:rowOff>5198</xdr:rowOff>
    </xdr:from>
    <xdr:to>
      <xdr:col>9</xdr:col>
      <xdr:colOff>639413</xdr:colOff>
      <xdr:row>12</xdr:row>
      <xdr:rowOff>4822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9CB5B64-19B5-4E60-A616-0A77383131D1}"/>
            </a:ext>
          </a:extLst>
        </xdr:cNvPr>
        <xdr:cNvSpPr/>
      </xdr:nvSpPr>
      <xdr:spPr>
        <a:xfrm>
          <a:off x="4413046" y="849185"/>
          <a:ext cx="1926899" cy="147057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42930</xdr:colOff>
      <xdr:row>4</xdr:row>
      <xdr:rowOff>11107</xdr:rowOff>
    </xdr:from>
    <xdr:to>
      <xdr:col>5</xdr:col>
      <xdr:colOff>547352</xdr:colOff>
      <xdr:row>5</xdr:row>
      <xdr:rowOff>10731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DF38CC0-DC4C-4287-A711-94FCC1658D79}"/>
            </a:ext>
          </a:extLst>
        </xdr:cNvPr>
        <xdr:cNvSpPr/>
      </xdr:nvSpPr>
      <xdr:spPr>
        <a:xfrm>
          <a:off x="3096296" y="858966"/>
          <a:ext cx="504422" cy="182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3</xdr:row>
      <xdr:rowOff>229887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067B336-B364-4341-85DD-00BC14BEF0D3}"/>
                </a:ext>
              </a:extLst>
            </xdr:cNvPr>
            <xdr:cNvSpPr txBox="1"/>
          </xdr:nvSpPr>
          <xdr:spPr>
            <a:xfrm>
              <a:off x="6435681" y="793338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067B336-B364-4341-85DD-00BC14BEF0D3}"/>
                </a:ext>
              </a:extLst>
            </xdr:cNvPr>
            <xdr:cNvSpPr txBox="1"/>
          </xdr:nvSpPr>
          <xdr:spPr>
            <a:xfrm>
              <a:off x="6435681" y="793338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11</xdr:col>
      <xdr:colOff>2346</xdr:colOff>
      <xdr:row>4</xdr:row>
      <xdr:rowOff>2522</xdr:rowOff>
    </xdr:from>
    <xdr:to>
      <xdr:col>14</xdr:col>
      <xdr:colOff>4954</xdr:colOff>
      <xdr:row>12</xdr:row>
      <xdr:rowOff>7750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A76D705-7B66-4A7C-AA2B-26FB999C051E}"/>
            </a:ext>
          </a:extLst>
        </xdr:cNvPr>
        <xdr:cNvSpPr/>
      </xdr:nvSpPr>
      <xdr:spPr>
        <a:xfrm>
          <a:off x="6967670" y="850381"/>
          <a:ext cx="1918340" cy="14702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4E31EE5-1205-4FF9-B391-90F08CD58500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68E237-C280-42B2-94A4-DEF7BD32F727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9734682-2EF0-42DC-8D72-445A2FF0097E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E8E7D14-76EA-40A5-9C84-F205D2C11DBA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5712A76-0CB6-4C0A-B248-CCEE1D82B128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B4BB922-FDA6-48D3-AB0E-A84AE9F00240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4BD9E84-0479-4F0A-A287-34F1BAE6BBCC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FA2FA24-D94C-4398-9234-5E54E44633CB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87351</xdr:rowOff>
    </xdr:from>
    <xdr:ext cx="65" cy="31309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597D0A4-6C10-425E-BD18-4A0AF1132572}"/>
            </a:ext>
          </a:extLst>
        </xdr:cNvPr>
        <xdr:cNvSpPr txBox="1"/>
      </xdr:nvSpPr>
      <xdr:spPr>
        <a:xfrm>
          <a:off x="4417671" y="1307516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11</xdr:row>
      <xdr:rowOff>120015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C5CCBCB-59EB-4C1F-97FF-1093E092364B}"/>
            </a:ext>
          </a:extLst>
        </xdr:cNvPr>
        <xdr:cNvSpPr txBox="1"/>
      </xdr:nvSpPr>
      <xdr:spPr>
        <a:xfrm>
          <a:off x="4417671" y="22806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CC73466-D158-492F-9FA8-D578143C81B0}"/>
            </a:ext>
          </a:extLst>
        </xdr:cNvPr>
        <xdr:cNvSpPr txBox="1"/>
      </xdr:nvSpPr>
      <xdr:spPr>
        <a:xfrm>
          <a:off x="4417671" y="10320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1C1CC23-0278-4B4C-8C58-F619EEC09A43}"/>
            </a:ext>
          </a:extLst>
        </xdr:cNvPr>
        <xdr:cNvSpPr txBox="1"/>
      </xdr:nvSpPr>
      <xdr:spPr>
        <a:xfrm>
          <a:off x="4417671" y="1220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6C84EF07-68EE-4669-B5C5-2320E3E8740E}"/>
            </a:ext>
          </a:extLst>
        </xdr:cNvPr>
        <xdr:cNvSpPr txBox="1"/>
      </xdr:nvSpPr>
      <xdr:spPr>
        <a:xfrm>
          <a:off x="4417671" y="14082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32B0622-9A95-48DD-A35D-2BA538E1028E}"/>
            </a:ext>
          </a:extLst>
        </xdr:cNvPr>
        <xdr:cNvSpPr txBox="1"/>
      </xdr:nvSpPr>
      <xdr:spPr>
        <a:xfrm>
          <a:off x="4417671" y="1596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D730587-5E31-4977-99E2-61F211E6AA36}"/>
            </a:ext>
          </a:extLst>
        </xdr:cNvPr>
        <xdr:cNvSpPr txBox="1"/>
      </xdr:nvSpPr>
      <xdr:spPr>
        <a:xfrm>
          <a:off x="4417671" y="17844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1F17CAC-8288-4CD4-9C0B-B1E0C1E5657A}"/>
            </a:ext>
          </a:extLst>
        </xdr:cNvPr>
        <xdr:cNvSpPr txBox="1"/>
      </xdr:nvSpPr>
      <xdr:spPr>
        <a:xfrm>
          <a:off x="4417671" y="19725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8D32547B-7F02-4DFA-8AC7-0B36E9C41A26}"/>
            </a:ext>
          </a:extLst>
        </xdr:cNvPr>
        <xdr:cNvSpPr txBox="1"/>
      </xdr:nvSpPr>
      <xdr:spPr>
        <a:xfrm>
          <a:off x="4417671" y="21606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774EAC2-9273-478F-AE5A-EA628519086B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87351</xdr:rowOff>
    </xdr:from>
    <xdr:ext cx="65" cy="313099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02FAFFE-B10F-41B8-BDDA-F17A24631649}"/>
            </a:ext>
          </a:extLst>
        </xdr:cNvPr>
        <xdr:cNvSpPr txBox="1"/>
      </xdr:nvSpPr>
      <xdr:spPr>
        <a:xfrm>
          <a:off x="4417671" y="1307516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11</xdr:row>
      <xdr:rowOff>120015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31AADA9-F02F-47B3-A0D8-3B1E7954CC1A}"/>
            </a:ext>
          </a:extLst>
        </xdr:cNvPr>
        <xdr:cNvSpPr txBox="1"/>
      </xdr:nvSpPr>
      <xdr:spPr>
        <a:xfrm>
          <a:off x="4417671" y="22806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D429D58-BDD7-43E8-9F44-DE91B07782B4}"/>
            </a:ext>
          </a:extLst>
        </xdr:cNvPr>
        <xdr:cNvSpPr txBox="1"/>
      </xdr:nvSpPr>
      <xdr:spPr>
        <a:xfrm>
          <a:off x="4417671" y="10320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152C5637-A43E-4665-9B43-5B3BB52BE94D}"/>
            </a:ext>
          </a:extLst>
        </xdr:cNvPr>
        <xdr:cNvSpPr txBox="1"/>
      </xdr:nvSpPr>
      <xdr:spPr>
        <a:xfrm>
          <a:off x="4417671" y="1220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1CCE3040-A4BA-4761-A10B-B4939A0FAF86}"/>
            </a:ext>
          </a:extLst>
        </xdr:cNvPr>
        <xdr:cNvSpPr txBox="1"/>
      </xdr:nvSpPr>
      <xdr:spPr>
        <a:xfrm>
          <a:off x="4417671" y="14082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C4695AF-65E1-453D-83E3-4C83050842C4}"/>
            </a:ext>
          </a:extLst>
        </xdr:cNvPr>
        <xdr:cNvSpPr txBox="1"/>
      </xdr:nvSpPr>
      <xdr:spPr>
        <a:xfrm>
          <a:off x="4417671" y="1596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B19F283-6AD2-4378-AA95-F4B010F73CAF}"/>
            </a:ext>
          </a:extLst>
        </xdr:cNvPr>
        <xdr:cNvSpPr txBox="1"/>
      </xdr:nvSpPr>
      <xdr:spPr>
        <a:xfrm>
          <a:off x="4417671" y="17844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3362C9DE-972C-46EE-A2EC-9CD2195B24A6}"/>
            </a:ext>
          </a:extLst>
        </xdr:cNvPr>
        <xdr:cNvSpPr txBox="1"/>
      </xdr:nvSpPr>
      <xdr:spPr>
        <a:xfrm>
          <a:off x="4417671" y="19725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D47696E5-419E-4C70-BB3F-DA22F5EEEEAD}"/>
            </a:ext>
          </a:extLst>
        </xdr:cNvPr>
        <xdr:cNvSpPr txBox="1"/>
      </xdr:nvSpPr>
      <xdr:spPr>
        <a:xfrm>
          <a:off x="4417671" y="21606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FC7E3F-5144-460E-94D1-BFAF6517347E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87351</xdr:rowOff>
    </xdr:from>
    <xdr:ext cx="65" cy="3130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62C8DA-3B6E-45FC-BDCD-E9E67464F091}"/>
            </a:ext>
          </a:extLst>
        </xdr:cNvPr>
        <xdr:cNvSpPr txBox="1"/>
      </xdr:nvSpPr>
      <xdr:spPr>
        <a:xfrm>
          <a:off x="441579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11</xdr:row>
      <xdr:rowOff>120015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B805B2-E07E-4EB1-BE46-1C64F04AA89D}"/>
            </a:ext>
          </a:extLst>
        </xdr:cNvPr>
        <xdr:cNvSpPr txBox="1"/>
      </xdr:nvSpPr>
      <xdr:spPr>
        <a:xfrm>
          <a:off x="441579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634698</xdr:colOff>
      <xdr:row>3</xdr:row>
      <xdr:rowOff>276734</xdr:rowOff>
    </xdr:from>
    <xdr:to>
      <xdr:col>3</xdr:col>
      <xdr:colOff>637306</xdr:colOff>
      <xdr:row>12</xdr:row>
      <xdr:rowOff>3810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AABF1E4-21A1-4E38-8E82-8D42BF06C6D9}"/>
            </a:ext>
          </a:extLst>
        </xdr:cNvPr>
        <xdr:cNvSpPr/>
      </xdr:nvSpPr>
      <xdr:spPr>
        <a:xfrm>
          <a:off x="634698" y="840614"/>
          <a:ext cx="1922848" cy="147586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220980</xdr:colOff>
      <xdr:row>3</xdr:row>
      <xdr:rowOff>213360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E4E9DA7-D5DC-43AA-89FD-38BCB3116159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E4E9DA7-D5DC-43AA-89FD-38BCB3116159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3</xdr:row>
      <xdr:rowOff>220980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8D18024-7FA7-4ABF-A759-0A7311970285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8D18024-7FA7-4ABF-A759-0A7311970285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6</xdr:col>
      <xdr:colOff>628849</xdr:colOff>
      <xdr:row>3</xdr:row>
      <xdr:rowOff>274695</xdr:rowOff>
    </xdr:from>
    <xdr:to>
      <xdr:col>9</xdr:col>
      <xdr:colOff>639077</xdr:colOff>
      <xdr:row>11</xdr:row>
      <xdr:rowOff>184673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5A79F10-4828-4AD2-8218-77EBE3FBEB8F}"/>
            </a:ext>
          </a:extLst>
        </xdr:cNvPr>
        <xdr:cNvSpPr/>
      </xdr:nvSpPr>
      <xdr:spPr>
        <a:xfrm>
          <a:off x="4412179" y="838575"/>
          <a:ext cx="1922848" cy="147207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42930</xdr:colOff>
      <xdr:row>4</xdr:row>
      <xdr:rowOff>11107</xdr:rowOff>
    </xdr:from>
    <xdr:to>
      <xdr:col>5</xdr:col>
      <xdr:colOff>547352</xdr:colOff>
      <xdr:row>5</xdr:row>
      <xdr:rowOff>10731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0A042B1-0B71-4057-A069-7BD604345E1C}"/>
            </a:ext>
          </a:extLst>
        </xdr:cNvPr>
        <xdr:cNvSpPr/>
      </xdr:nvSpPr>
      <xdr:spPr>
        <a:xfrm>
          <a:off x="3212850" y="856927"/>
          <a:ext cx="504422" cy="1825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3</xdr:row>
      <xdr:rowOff>229887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2F00DC9-23FA-4B70-AFF2-0FEEACC6FCDB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2F00DC9-23FA-4B70-AFF2-0FEEACC6FCDB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11</xdr:col>
      <xdr:colOff>2346</xdr:colOff>
      <xdr:row>4</xdr:row>
      <xdr:rowOff>2522</xdr:rowOff>
    </xdr:from>
    <xdr:to>
      <xdr:col>14</xdr:col>
      <xdr:colOff>4954</xdr:colOff>
      <xdr:row>12</xdr:row>
      <xdr:rowOff>7750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6010C6A-8E25-4452-998F-C4A97DDE73A5}"/>
            </a:ext>
          </a:extLst>
        </xdr:cNvPr>
        <xdr:cNvSpPr/>
      </xdr:nvSpPr>
      <xdr:spPr>
        <a:xfrm>
          <a:off x="6978456" y="848342"/>
          <a:ext cx="1922848" cy="147207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6018005-B83C-4808-AFE9-78C412F851FB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A239D90-DF42-4220-9278-F3D2324A17FE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DC73958-7BE6-46D5-BD80-775A2DDE57AD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21215E9-DD34-4B44-A63D-67DDACC5480B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00A51AC-CEE9-4AC7-A949-DD9879F0540F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CC81434-64F0-4B9C-9F59-E83AFC6FC57D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B623C3F-C7EB-44D0-B2E1-9E36C43275BB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BCF8F82-B104-4822-B8FB-A74F74908F3E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87351</xdr:rowOff>
    </xdr:from>
    <xdr:ext cx="65" cy="31309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7673A45-655C-4C13-A957-B1E4271B2053}"/>
            </a:ext>
          </a:extLst>
        </xdr:cNvPr>
        <xdr:cNvSpPr txBox="1"/>
      </xdr:nvSpPr>
      <xdr:spPr>
        <a:xfrm>
          <a:off x="4415790" y="130655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11</xdr:row>
      <xdr:rowOff>120015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E434EBC-A949-428C-AF02-95841169A1E2}"/>
            </a:ext>
          </a:extLst>
        </xdr:cNvPr>
        <xdr:cNvSpPr txBox="1"/>
      </xdr:nvSpPr>
      <xdr:spPr>
        <a:xfrm>
          <a:off x="4415790" y="22726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9983CA8-4C84-417C-AEDA-6E807DCC6824}"/>
            </a:ext>
          </a:extLst>
        </xdr:cNvPr>
        <xdr:cNvSpPr txBox="1"/>
      </xdr:nvSpPr>
      <xdr:spPr>
        <a:xfrm>
          <a:off x="4415790" y="10325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E3058BA-C484-4FA2-9CC4-42AE6D1A5E11}"/>
            </a:ext>
          </a:extLst>
        </xdr:cNvPr>
        <xdr:cNvSpPr txBox="1"/>
      </xdr:nvSpPr>
      <xdr:spPr>
        <a:xfrm>
          <a:off x="4415790" y="1219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D4D18B3-1882-42D9-8DBF-BE8CD08305E5}"/>
            </a:ext>
          </a:extLst>
        </xdr:cNvPr>
        <xdr:cNvSpPr txBox="1"/>
      </xdr:nvSpPr>
      <xdr:spPr>
        <a:xfrm>
          <a:off x="4415790" y="1405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7576268-12A3-4645-BBB4-BE52A40FF432}"/>
            </a:ext>
          </a:extLst>
        </xdr:cNvPr>
        <xdr:cNvSpPr txBox="1"/>
      </xdr:nvSpPr>
      <xdr:spPr>
        <a:xfrm>
          <a:off x="4415790" y="1592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C3FED70-B6E1-4ECD-A07A-D896E23F3A62}"/>
            </a:ext>
          </a:extLst>
        </xdr:cNvPr>
        <xdr:cNvSpPr txBox="1"/>
      </xdr:nvSpPr>
      <xdr:spPr>
        <a:xfrm>
          <a:off x="4415790" y="17792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59188F1-4BA1-4AE8-A95D-52BEEB97F4F9}"/>
            </a:ext>
          </a:extLst>
        </xdr:cNvPr>
        <xdr:cNvSpPr txBox="1"/>
      </xdr:nvSpPr>
      <xdr:spPr>
        <a:xfrm>
          <a:off x="4415790" y="19659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C24361E-600E-4A3C-A49C-2F556F0F9ED1}"/>
            </a:ext>
          </a:extLst>
        </xdr:cNvPr>
        <xdr:cNvSpPr txBox="1"/>
      </xdr:nvSpPr>
      <xdr:spPr>
        <a:xfrm>
          <a:off x="4415790" y="2152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18EE1CA-D953-45C6-AC90-28D12193E822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87351</xdr:rowOff>
    </xdr:from>
    <xdr:ext cx="65" cy="31309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8E747C6-7745-43F5-9AAE-30D8FB700038}"/>
            </a:ext>
          </a:extLst>
        </xdr:cNvPr>
        <xdr:cNvSpPr txBox="1"/>
      </xdr:nvSpPr>
      <xdr:spPr>
        <a:xfrm>
          <a:off x="4415790" y="130655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11</xdr:row>
      <xdr:rowOff>120015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FEF296D-9CE2-4ABF-B401-EA5234AEDA91}"/>
            </a:ext>
          </a:extLst>
        </xdr:cNvPr>
        <xdr:cNvSpPr txBox="1"/>
      </xdr:nvSpPr>
      <xdr:spPr>
        <a:xfrm>
          <a:off x="4415790" y="22726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3BBA250-4373-40DF-9C0A-83FB20A51A6E}"/>
            </a:ext>
          </a:extLst>
        </xdr:cNvPr>
        <xdr:cNvSpPr txBox="1"/>
      </xdr:nvSpPr>
      <xdr:spPr>
        <a:xfrm>
          <a:off x="4415790" y="10325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64EE8BF-F430-4DBD-B021-7C2FB299833B}"/>
            </a:ext>
          </a:extLst>
        </xdr:cNvPr>
        <xdr:cNvSpPr txBox="1"/>
      </xdr:nvSpPr>
      <xdr:spPr>
        <a:xfrm>
          <a:off x="4415790" y="1219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E1BE193-D052-4D39-A532-F0BEB913FC71}"/>
            </a:ext>
          </a:extLst>
        </xdr:cNvPr>
        <xdr:cNvSpPr txBox="1"/>
      </xdr:nvSpPr>
      <xdr:spPr>
        <a:xfrm>
          <a:off x="4415790" y="1405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358F6E9-5A52-461F-9476-DC67789B580E}"/>
            </a:ext>
          </a:extLst>
        </xdr:cNvPr>
        <xdr:cNvSpPr txBox="1"/>
      </xdr:nvSpPr>
      <xdr:spPr>
        <a:xfrm>
          <a:off x="4415790" y="1592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A8D6DAD-7970-4DAF-AD5E-E66113117DAD}"/>
            </a:ext>
          </a:extLst>
        </xdr:cNvPr>
        <xdr:cNvSpPr txBox="1"/>
      </xdr:nvSpPr>
      <xdr:spPr>
        <a:xfrm>
          <a:off x="4415790" y="17792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E12F07D-0D86-4353-94F7-7212130BABF9}"/>
            </a:ext>
          </a:extLst>
        </xdr:cNvPr>
        <xdr:cNvSpPr txBox="1"/>
      </xdr:nvSpPr>
      <xdr:spPr>
        <a:xfrm>
          <a:off x="4415790" y="19659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70EEF8E-F825-4B17-AA96-18498E39F193}"/>
            </a:ext>
          </a:extLst>
        </xdr:cNvPr>
        <xdr:cNvSpPr txBox="1"/>
      </xdr:nvSpPr>
      <xdr:spPr>
        <a:xfrm>
          <a:off x="4415790" y="2152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FEC7-FC6A-4142-907B-9AC559732443}">
  <dimension ref="B2:J16"/>
  <sheetViews>
    <sheetView showGridLines="0" zoomScale="145" zoomScaleNormal="145" workbookViewId="0">
      <selection activeCell="O10" sqref="O10"/>
    </sheetView>
  </sheetViews>
  <sheetFormatPr defaultRowHeight="14.4" x14ac:dyDescent="0.55000000000000004"/>
  <cols>
    <col min="1" max="1" width="8.83984375" customWidth="1"/>
    <col min="2" max="2" width="5.3671875" customWidth="1"/>
    <col min="4" max="4" width="9.5234375" bestFit="1" customWidth="1"/>
    <col min="10" max="10" width="8.7890625" customWidth="1"/>
    <col min="11" max="11" width="3.83984375" customWidth="1"/>
  </cols>
  <sheetData>
    <row r="2" spans="2:10" ht="45.3" customHeight="1" x14ac:dyDescent="0.55000000000000004">
      <c r="B2" s="89" t="s">
        <v>43</v>
      </c>
      <c r="C2" s="89"/>
      <c r="D2" s="89"/>
      <c r="E2" s="89"/>
      <c r="F2" s="89"/>
      <c r="G2" s="89"/>
      <c r="H2" s="89"/>
      <c r="I2" s="89"/>
      <c r="J2" s="89"/>
    </row>
    <row r="4" spans="2:10" ht="22.2" customHeight="1" x14ac:dyDescent="0.55000000000000004">
      <c r="B4" s="88" t="s">
        <v>26</v>
      </c>
      <c r="C4" s="88"/>
      <c r="D4" s="88"/>
      <c r="E4" s="88"/>
      <c r="F4" s="88"/>
      <c r="G4" s="88"/>
      <c r="H4" s="88"/>
      <c r="I4" s="88"/>
      <c r="J4" s="88"/>
    </row>
    <row r="5" spans="2:10" ht="7.8" customHeight="1" x14ac:dyDescent="0.55000000000000004">
      <c r="C5" s="2"/>
      <c r="D5" s="3"/>
      <c r="E5" s="3"/>
      <c r="F5" s="3"/>
      <c r="G5" s="3"/>
      <c r="H5" s="3"/>
      <c r="I5" s="3"/>
      <c r="J5" s="3"/>
    </row>
    <row r="6" spans="2:10" s="6" customFormat="1" ht="22.2" customHeight="1" thickBot="1" x14ac:dyDescent="0.6">
      <c r="B6" s="4" t="s">
        <v>14</v>
      </c>
      <c r="C6" s="5" t="s">
        <v>8</v>
      </c>
      <c r="D6" s="4" t="s">
        <v>9</v>
      </c>
      <c r="E6" s="4"/>
      <c r="F6" s="4" t="s">
        <v>10</v>
      </c>
      <c r="G6" s="4"/>
      <c r="H6" s="4"/>
      <c r="I6" s="4"/>
      <c r="J6" s="4" t="s">
        <v>13</v>
      </c>
    </row>
    <row r="7" spans="2:10" ht="14.7" thickTop="1" x14ac:dyDescent="0.55000000000000004">
      <c r="B7" s="1">
        <v>0</v>
      </c>
      <c r="C7" t="s">
        <v>4</v>
      </c>
      <c r="D7" s="9">
        <v>0</v>
      </c>
      <c r="E7" s="90"/>
      <c r="F7" s="14">
        <v>-7.8E-2</v>
      </c>
      <c r="G7" s="15">
        <v>1.7999999999999999E-2</v>
      </c>
      <c r="H7" s="16">
        <v>3.3000000000000002E-2</v>
      </c>
      <c r="I7" s="90"/>
      <c r="J7" s="30">
        <f t="array" ref="J7:J9">TRANSPOSE(MMULT(TRANSPOSE(A), B))</f>
        <v>6.8000000000000005E-2</v>
      </c>
    </row>
    <row r="8" spans="2:10" x14ac:dyDescent="0.55000000000000004">
      <c r="B8" s="1">
        <v>1</v>
      </c>
      <c r="C8" s="40" t="s">
        <v>1</v>
      </c>
      <c r="D8" s="44">
        <v>1</v>
      </c>
      <c r="E8" s="90"/>
      <c r="F8" s="81">
        <v>6.8000000000000005E-2</v>
      </c>
      <c r="G8" s="82">
        <v>0.17</v>
      </c>
      <c r="H8" s="83">
        <v>-0.109</v>
      </c>
      <c r="I8" s="90"/>
      <c r="J8" s="31">
        <v>0.17</v>
      </c>
    </row>
    <row r="9" spans="2:10" ht="14.7" thickBot="1" x14ac:dyDescent="0.6">
      <c r="B9" s="1">
        <v>2</v>
      </c>
      <c r="C9" t="s">
        <v>2</v>
      </c>
      <c r="D9" s="10">
        <v>0</v>
      </c>
      <c r="E9" s="90"/>
      <c r="F9" s="17">
        <v>-0.158</v>
      </c>
      <c r="G9" s="18">
        <v>-8.1000000000000003E-2</v>
      </c>
      <c r="H9" s="19">
        <v>-0.151</v>
      </c>
      <c r="I9" s="90"/>
      <c r="J9" s="32">
        <v>-0.109</v>
      </c>
    </row>
    <row r="10" spans="2:10" x14ac:dyDescent="0.55000000000000004">
      <c r="B10" s="1">
        <v>3</v>
      </c>
      <c r="C10" t="s">
        <v>5</v>
      </c>
      <c r="D10" s="10">
        <v>0</v>
      </c>
      <c r="E10" s="90"/>
      <c r="F10" s="17">
        <v>0.15</v>
      </c>
      <c r="G10" s="18">
        <v>6.4000000000000001E-2</v>
      </c>
      <c r="H10" s="19">
        <v>0.14499999999999999</v>
      </c>
      <c r="I10" s="90"/>
      <c r="J10" s="1"/>
    </row>
    <row r="11" spans="2:10" x14ac:dyDescent="0.55000000000000004">
      <c r="B11" s="1">
        <v>4</v>
      </c>
      <c r="C11" t="s">
        <v>3</v>
      </c>
      <c r="D11" s="10">
        <v>0</v>
      </c>
      <c r="E11" s="90"/>
      <c r="F11" s="17">
        <v>-9.7000000000000003E-2</v>
      </c>
      <c r="G11" s="18">
        <v>-5.5E-2</v>
      </c>
      <c r="H11" s="19">
        <v>0.188</v>
      </c>
      <c r="I11" s="90"/>
      <c r="J11" s="1"/>
    </row>
    <row r="12" spans="2:10" x14ac:dyDescent="0.55000000000000004">
      <c r="B12" s="1">
        <v>5</v>
      </c>
      <c r="C12" t="s">
        <v>6</v>
      </c>
      <c r="D12" s="10">
        <v>0</v>
      </c>
      <c r="E12" s="90"/>
      <c r="F12" s="17">
        <v>3.5999999999999997E-2</v>
      </c>
      <c r="G12" s="18">
        <v>7.0999999999999994E-2</v>
      </c>
      <c r="H12" s="19">
        <v>5.8999999999999997E-2</v>
      </c>
      <c r="I12" s="90"/>
      <c r="J12" s="1"/>
    </row>
    <row r="13" spans="2:10" x14ac:dyDescent="0.55000000000000004">
      <c r="B13" s="1">
        <v>6</v>
      </c>
      <c r="C13" s="39" t="s">
        <v>0</v>
      </c>
      <c r="D13" s="42">
        <v>0</v>
      </c>
      <c r="E13" s="90"/>
      <c r="F13" s="17">
        <v>0.16800000000000001</v>
      </c>
      <c r="G13" s="18">
        <v>-0.06</v>
      </c>
      <c r="H13" s="19">
        <v>-5.8000000000000003E-2</v>
      </c>
      <c r="I13" s="90"/>
      <c r="J13" s="1"/>
    </row>
    <row r="14" spans="2:10" ht="14.7" thickBot="1" x14ac:dyDescent="0.6">
      <c r="B14" s="1">
        <v>7</v>
      </c>
      <c r="C14" s="39" t="s">
        <v>7</v>
      </c>
      <c r="D14" s="43">
        <v>0</v>
      </c>
      <c r="E14" s="90"/>
      <c r="F14" s="20">
        <v>9.8000000000000004E-2</v>
      </c>
      <c r="G14" s="21">
        <v>1.4999999999999999E-2</v>
      </c>
      <c r="H14" s="22">
        <v>9.6000000000000002E-2</v>
      </c>
      <c r="I14" s="90"/>
      <c r="J14" s="1"/>
    </row>
    <row r="15" spans="2:10" ht="14.7" thickTop="1" x14ac:dyDescent="0.55000000000000004">
      <c r="D15" t="s">
        <v>11</v>
      </c>
      <c r="F15" t="s">
        <v>12</v>
      </c>
      <c r="J15" t="s">
        <v>15</v>
      </c>
    </row>
    <row r="16" spans="2:10" ht="7.8" customHeight="1" x14ac:dyDescent="0.55000000000000004">
      <c r="C16" s="2"/>
      <c r="D16" s="3"/>
      <c r="E16" s="3"/>
      <c r="F16" s="3"/>
      <c r="G16" s="3"/>
      <c r="H16" s="3"/>
      <c r="I16" s="3"/>
      <c r="J16" s="3"/>
    </row>
  </sheetData>
  <mergeCells count="4">
    <mergeCell ref="B2:J2"/>
    <mergeCell ref="E7:E14"/>
    <mergeCell ref="I7:I14"/>
    <mergeCell ref="B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3C9C-B15E-4422-9BFC-70661AC95FB9}">
  <dimension ref="B2:S34"/>
  <sheetViews>
    <sheetView showGridLines="0" topLeftCell="A2" zoomScale="175" zoomScaleNormal="175" workbookViewId="0">
      <selection activeCell="E25" sqref="E25"/>
    </sheetView>
  </sheetViews>
  <sheetFormatPr defaultRowHeight="14.4" x14ac:dyDescent="0.55000000000000004"/>
  <cols>
    <col min="3" max="3" width="6.26171875" customWidth="1"/>
    <col min="9" max="9" width="11.89453125" bestFit="1" customWidth="1"/>
    <col min="11" max="11" width="2.7890625" customWidth="1"/>
    <col min="12" max="12" width="6.3671875" bestFit="1" customWidth="1"/>
  </cols>
  <sheetData>
    <row r="2" spans="2:19" ht="22.2" customHeight="1" x14ac:dyDescent="0.55000000000000004">
      <c r="B2" s="49"/>
      <c r="C2" s="88" t="s">
        <v>27</v>
      </c>
      <c r="D2" s="88"/>
      <c r="E2" s="88"/>
      <c r="F2" s="88"/>
      <c r="G2" s="88"/>
      <c r="H2" s="88"/>
      <c r="I2" s="88"/>
      <c r="J2" s="88"/>
      <c r="K2" s="88"/>
      <c r="L2" s="88"/>
    </row>
    <row r="3" spans="2:19" ht="7.8" customHeight="1" x14ac:dyDescent="0.55000000000000004">
      <c r="C3" s="2"/>
      <c r="D3" s="3"/>
      <c r="E3" s="3"/>
      <c r="F3" s="3"/>
      <c r="G3" s="3"/>
      <c r="H3" s="3"/>
      <c r="I3" s="3"/>
      <c r="J3" s="3"/>
    </row>
    <row r="4" spans="2:19" s="6" customFormat="1" ht="22.2" customHeight="1" thickBot="1" x14ac:dyDescent="0.6">
      <c r="C4" s="4" t="s">
        <v>13</v>
      </c>
      <c r="E4" s="4" t="s">
        <v>16</v>
      </c>
      <c r="I4" s="4" t="s">
        <v>20</v>
      </c>
      <c r="L4" s="5" t="s">
        <v>19</v>
      </c>
      <c r="R4" t="s">
        <v>21</v>
      </c>
      <c r="S4"/>
    </row>
    <row r="5" spans="2:19" x14ac:dyDescent="0.55000000000000004">
      <c r="C5" s="69">
        <f>Sheet1!J7</f>
        <v>6.8000000000000005E-2</v>
      </c>
      <c r="E5" s="14">
        <v>0.192</v>
      </c>
      <c r="F5" s="15">
        <v>0.17599999999999999</v>
      </c>
      <c r="G5" s="16">
        <v>1.2E-2</v>
      </c>
      <c r="I5" s="33">
        <f t="array" ref="I5:I12">TRANSPOSE(MMULT(TRANSPOSE(h), TRANSPOSE(Woutput)))</f>
        <v>4.1668000000000004E-2</v>
      </c>
      <c r="L5" s="23">
        <f t="shared" ref="L5:L12" si="0">EXP(I5)/$O$20</f>
        <v>0.20560533709849343</v>
      </c>
    </row>
    <row r="6" spans="2:19" x14ac:dyDescent="0.55000000000000004">
      <c r="C6" s="69">
        <f>Sheet1!J8</f>
        <v>0.17</v>
      </c>
      <c r="E6" s="17">
        <v>7.0000000000000007E-2</v>
      </c>
      <c r="F6" s="18">
        <v>6.0999999999999999E-2</v>
      </c>
      <c r="G6" s="19">
        <v>-4.5999999999999999E-2</v>
      </c>
      <c r="I6" s="34">
        <v>2.0144000000000002E-2</v>
      </c>
      <c r="J6" s="92" t="s">
        <v>18</v>
      </c>
      <c r="K6" s="95"/>
      <c r="L6" s="24">
        <f t="shared" si="0"/>
        <v>0.20122717463313133</v>
      </c>
    </row>
    <row r="7" spans="2:19" x14ac:dyDescent="0.55000000000000004">
      <c r="C7" s="69">
        <f>Sheet1!J9</f>
        <v>-0.109</v>
      </c>
      <c r="E7" s="17">
        <v>-6.6000000000000003E-2</v>
      </c>
      <c r="F7" s="18">
        <v>0.11700000000000001</v>
      </c>
      <c r="G7" s="19">
        <v>8.3000000000000004E-2</v>
      </c>
      <c r="I7" s="34">
        <v>6.3549999999999995E-3</v>
      </c>
      <c r="J7" s="91" t="s">
        <v>17</v>
      </c>
      <c r="K7" s="94"/>
      <c r="L7" s="24">
        <f t="shared" si="0"/>
        <v>0.19847149581253729</v>
      </c>
      <c r="S7" s="6"/>
    </row>
    <row r="8" spans="2:19" x14ac:dyDescent="0.55000000000000004">
      <c r="E8" s="17">
        <v>1.4E-2</v>
      </c>
      <c r="F8" s="18">
        <v>6.0000000000000001E-3</v>
      </c>
      <c r="G8" s="19">
        <v>-4.3999999999999997E-2</v>
      </c>
      <c r="I8" s="34">
        <v>6.7679999999999997E-3</v>
      </c>
      <c r="L8" s="24">
        <f t="shared" si="0"/>
        <v>0.19855348146918061</v>
      </c>
    </row>
    <row r="9" spans="2:19" x14ac:dyDescent="0.55000000000000004">
      <c r="E9" s="17">
        <v>-1.2E-2</v>
      </c>
      <c r="F9" s="18">
        <v>6.7000000000000004E-2</v>
      </c>
      <c r="G9" s="19">
        <v>0.14699999999999999</v>
      </c>
      <c r="I9" s="34">
        <v>-5.448999999999999E-3</v>
      </c>
      <c r="L9" s="24">
        <f t="shared" si="0"/>
        <v>0.19614251098665736</v>
      </c>
    </row>
    <row r="10" spans="2:19" x14ac:dyDescent="0.55000000000000004">
      <c r="E10" s="17">
        <v>1.2999999999999999E-2</v>
      </c>
      <c r="F10" s="18">
        <v>0.111</v>
      </c>
      <c r="G10" s="19">
        <v>-9.7000000000000003E-2</v>
      </c>
      <c r="I10" s="34">
        <v>3.0327E-2</v>
      </c>
      <c r="L10" s="24">
        <f t="shared" si="0"/>
        <v>0.2032867394296578</v>
      </c>
    </row>
    <row r="11" spans="2:19" x14ac:dyDescent="0.55000000000000004">
      <c r="E11" s="17">
        <v>1.6E-2</v>
      </c>
      <c r="F11" s="18">
        <v>0.17499999999999999</v>
      </c>
      <c r="G11" s="19">
        <v>-0.19800000000000001</v>
      </c>
      <c r="I11" s="34">
        <v>5.2419999999999994E-2</v>
      </c>
      <c r="L11" s="45">
        <f t="shared" si="0"/>
        <v>0.20782793294626919</v>
      </c>
      <c r="S11">
        <f>EXP(I5)</f>
        <v>1.0425482952534584</v>
      </c>
    </row>
    <row r="12" spans="2:19" ht="14.7" thickBot="1" x14ac:dyDescent="0.6">
      <c r="E12" s="20">
        <v>-2.8000000000000001E-2</v>
      </c>
      <c r="F12" s="21">
        <v>-1.6E-2</v>
      </c>
      <c r="G12" s="22">
        <v>0.14799999999999999</v>
      </c>
      <c r="I12" s="35">
        <v>-2.0756E-2</v>
      </c>
      <c r="L12" s="46">
        <f t="shared" si="0"/>
        <v>0.19316301928611793</v>
      </c>
      <c r="S12">
        <f t="shared" ref="S12:S15" si="1">EXP(I6)</f>
        <v>1.0203482595976749</v>
      </c>
    </row>
    <row r="13" spans="2:19" ht="14.7" thickBot="1" x14ac:dyDescent="0.6">
      <c r="C13" t="s">
        <v>15</v>
      </c>
      <c r="E13" t="s">
        <v>22</v>
      </c>
      <c r="I13" t="s">
        <v>23</v>
      </c>
      <c r="J13" s="94" t="s">
        <v>21</v>
      </c>
      <c r="K13" s="94"/>
      <c r="L13" s="12">
        <v>1</v>
      </c>
      <c r="O13" s="25">
        <f>SUM(L5:L12)</f>
        <v>1.6042776916620449</v>
      </c>
      <c r="S13">
        <f t="shared" si="1"/>
        <v>1.0063752358560776</v>
      </c>
    </row>
    <row r="14" spans="2:19" x14ac:dyDescent="0.55000000000000004">
      <c r="J14" s="93"/>
      <c r="K14" s="93"/>
      <c r="L14" s="13" t="s">
        <v>23</v>
      </c>
      <c r="S14">
        <f t="shared" si="1"/>
        <v>1.0067909546685119</v>
      </c>
    </row>
    <row r="15" spans="2:19" x14ac:dyDescent="0.55000000000000004">
      <c r="N15" s="26">
        <f>SUM(L5:L12)</f>
        <v>1.6042776916620449</v>
      </c>
      <c r="S15">
        <f t="shared" si="1"/>
        <v>0.99456581887227069</v>
      </c>
    </row>
    <row r="16" spans="2:19" x14ac:dyDescent="0.55000000000000004">
      <c r="O16">
        <f>EXP(I10)</f>
        <v>1.0307915476848617</v>
      </c>
    </row>
    <row r="17" spans="15:19" x14ac:dyDescent="0.55000000000000004">
      <c r="O17">
        <f>EXP(I11)</f>
        <v>1.0538182532459692</v>
      </c>
    </row>
    <row r="18" spans="15:19" x14ac:dyDescent="0.55000000000000004">
      <c r="O18">
        <f>EXP(I12)</f>
        <v>0.9794579231485756</v>
      </c>
    </row>
    <row r="20" spans="15:19" x14ac:dyDescent="0.55000000000000004">
      <c r="O20">
        <f>SUM(S11:S18)</f>
        <v>5.0706285642479934</v>
      </c>
    </row>
    <row r="32" spans="15:19" x14ac:dyDescent="0.55000000000000004">
      <c r="S32" t="e">
        <f>EXP(#REF!)</f>
        <v>#REF!</v>
      </c>
    </row>
    <row r="34" spans="19:19" x14ac:dyDescent="0.55000000000000004">
      <c r="S34" t="e">
        <f>SUM(S25:S32)</f>
        <v>#REF!</v>
      </c>
    </row>
  </sheetData>
  <mergeCells count="5">
    <mergeCell ref="J6:K6"/>
    <mergeCell ref="J7:K7"/>
    <mergeCell ref="J13:K13"/>
    <mergeCell ref="J14:K14"/>
    <mergeCell ref="C2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FE45-AAB0-4B28-9194-70E42AE7E230}">
  <dimension ref="B2:S13"/>
  <sheetViews>
    <sheetView showGridLines="0" zoomScale="145" zoomScaleNormal="145" workbookViewId="0">
      <selection activeCell="F16" sqref="F16"/>
    </sheetView>
  </sheetViews>
  <sheetFormatPr defaultRowHeight="14.4" x14ac:dyDescent="0.55000000000000004"/>
  <cols>
    <col min="3" max="3" width="8.47265625" customWidth="1"/>
    <col min="4" max="4" width="11.7890625" bestFit="1" customWidth="1"/>
    <col min="5" max="5" width="6.05078125" bestFit="1" customWidth="1"/>
    <col min="6" max="6" width="4.3671875" customWidth="1"/>
    <col min="8" max="8" width="8.7890625" customWidth="1"/>
    <col min="12" max="12" width="4.3671875" customWidth="1"/>
    <col min="14" max="14" width="8.7890625" customWidth="1"/>
  </cols>
  <sheetData>
    <row r="2" spans="2:19" ht="22.2" customHeight="1" x14ac:dyDescent="0.55000000000000004">
      <c r="B2" s="49"/>
      <c r="C2" s="88" t="s">
        <v>28</v>
      </c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2:19" ht="7.8" customHeight="1" x14ac:dyDescent="0.55000000000000004">
      <c r="C3" s="2"/>
      <c r="D3" s="3"/>
      <c r="E3" s="3"/>
      <c r="F3" s="3"/>
      <c r="G3" s="3"/>
      <c r="H3" s="3"/>
      <c r="I3" s="3"/>
      <c r="J3" s="3"/>
    </row>
    <row r="4" spans="2:19" s="6" customFormat="1" ht="22.2" customHeight="1" thickBot="1" x14ac:dyDescent="0.6">
      <c r="C4" s="5" t="s">
        <v>19</v>
      </c>
      <c r="D4" s="5" t="s">
        <v>8</v>
      </c>
      <c r="E4" s="5" t="s">
        <v>24</v>
      </c>
      <c r="G4" s="5" t="s">
        <v>30</v>
      </c>
      <c r="I4" s="5" t="s">
        <v>19</v>
      </c>
      <c r="J4" s="5" t="s">
        <v>8</v>
      </c>
      <c r="K4" s="5" t="s">
        <v>24</v>
      </c>
      <c r="M4" s="5" t="s">
        <v>31</v>
      </c>
      <c r="O4" s="5" t="s">
        <v>25</v>
      </c>
      <c r="R4" t="s">
        <v>21</v>
      </c>
      <c r="S4"/>
    </row>
    <row r="5" spans="2:19" x14ac:dyDescent="0.55000000000000004">
      <c r="C5" s="29">
        <f>Sheet2!L5</f>
        <v>0.20560533709849343</v>
      </c>
      <c r="D5" s="1" t="s">
        <v>4</v>
      </c>
      <c r="E5" s="7">
        <v>0</v>
      </c>
      <c r="F5" s="1"/>
      <c r="G5" s="33">
        <f>C5-E5</f>
        <v>0.20560533709849343</v>
      </c>
      <c r="H5" s="1"/>
      <c r="I5" s="29">
        <f t="shared" ref="I5:I12" si="0">C5</f>
        <v>0.20560533709849343</v>
      </c>
      <c r="J5" s="1" t="s">
        <v>4</v>
      </c>
      <c r="K5" s="7">
        <v>0</v>
      </c>
      <c r="L5" s="1"/>
      <c r="M5" s="33">
        <f>I5-K5</f>
        <v>0.20560533709849343</v>
      </c>
      <c r="N5" s="1"/>
      <c r="O5" s="52">
        <f>G5+M5</f>
        <v>0.41121067419698687</v>
      </c>
    </row>
    <row r="6" spans="2:19" x14ac:dyDescent="0.55000000000000004">
      <c r="C6" s="36">
        <f>Sheet2!L6</f>
        <v>0.20122717463313133</v>
      </c>
      <c r="D6" s="27" t="s">
        <v>1</v>
      </c>
      <c r="E6" s="8">
        <v>0</v>
      </c>
      <c r="F6" s="1"/>
      <c r="G6" s="34">
        <f t="shared" ref="G6:G12" si="1">C6-E6</f>
        <v>0.20122717463313133</v>
      </c>
      <c r="H6" s="1"/>
      <c r="I6" s="36">
        <f t="shared" si="0"/>
        <v>0.20122717463313133</v>
      </c>
      <c r="J6" s="27" t="s">
        <v>1</v>
      </c>
      <c r="K6" s="8">
        <v>0</v>
      </c>
      <c r="L6" s="1"/>
      <c r="M6" s="34">
        <f t="shared" ref="M6:M12" si="2">I6-K6</f>
        <v>0.20122717463313133</v>
      </c>
      <c r="N6" s="1"/>
      <c r="O6" s="53">
        <f t="shared" ref="O6:O12" si="3">G6+M6</f>
        <v>0.40245434926626267</v>
      </c>
    </row>
    <row r="7" spans="2:19" x14ac:dyDescent="0.55000000000000004">
      <c r="C7" s="36">
        <f>Sheet3!O5</f>
        <v>0.41121067419698687</v>
      </c>
      <c r="D7" s="1" t="s">
        <v>2</v>
      </c>
      <c r="E7" s="8">
        <v>0</v>
      </c>
      <c r="F7" s="1"/>
      <c r="G7" s="34">
        <f t="shared" si="1"/>
        <v>0.41121067419698687</v>
      </c>
      <c r="H7" s="1"/>
      <c r="I7" s="36">
        <f t="shared" si="0"/>
        <v>0.41121067419698687</v>
      </c>
      <c r="J7" s="1" t="s">
        <v>2</v>
      </c>
      <c r="K7" s="8">
        <v>0</v>
      </c>
      <c r="L7" s="1"/>
      <c r="M7" s="34">
        <f t="shared" si="2"/>
        <v>0.41121067419698687</v>
      </c>
      <c r="N7" s="1"/>
      <c r="O7" s="53">
        <f t="shared" si="3"/>
        <v>0.82242134839397374</v>
      </c>
    </row>
    <row r="8" spans="2:19" x14ac:dyDescent="0.55000000000000004">
      <c r="C8" s="36">
        <f>Sheet2!L8</f>
        <v>0.19855348146918061</v>
      </c>
      <c r="D8" s="1" t="s">
        <v>5</v>
      </c>
      <c r="E8" s="8">
        <v>0</v>
      </c>
      <c r="F8" s="1"/>
      <c r="G8" s="34">
        <f t="shared" si="1"/>
        <v>0.19855348146918061</v>
      </c>
      <c r="H8" s="1"/>
      <c r="I8" s="36">
        <f t="shared" si="0"/>
        <v>0.19855348146918061</v>
      </c>
      <c r="J8" s="1" t="s">
        <v>5</v>
      </c>
      <c r="K8" s="8">
        <v>0</v>
      </c>
      <c r="L8" s="1"/>
      <c r="M8" s="34">
        <f t="shared" si="2"/>
        <v>0.19855348146918061</v>
      </c>
      <c r="N8" s="1"/>
      <c r="O8" s="53">
        <f t="shared" si="3"/>
        <v>0.39710696293836123</v>
      </c>
    </row>
    <row r="9" spans="2:19" x14ac:dyDescent="0.55000000000000004">
      <c r="C9" s="36">
        <f>Sheet2!L9</f>
        <v>0.19614251098665736</v>
      </c>
      <c r="D9" s="1" t="s">
        <v>3</v>
      </c>
      <c r="E9" s="8">
        <v>0</v>
      </c>
      <c r="F9" s="1"/>
      <c r="G9" s="34">
        <f t="shared" si="1"/>
        <v>0.19614251098665736</v>
      </c>
      <c r="H9" s="1"/>
      <c r="I9" s="36">
        <f t="shared" si="0"/>
        <v>0.19614251098665736</v>
      </c>
      <c r="J9" s="1" t="s">
        <v>3</v>
      </c>
      <c r="K9" s="8">
        <v>0</v>
      </c>
      <c r="L9" s="1"/>
      <c r="M9" s="34">
        <f t="shared" si="2"/>
        <v>0.19614251098665736</v>
      </c>
      <c r="N9" s="1"/>
      <c r="O9" s="53">
        <f t="shared" si="3"/>
        <v>0.39228502197331472</v>
      </c>
    </row>
    <row r="10" spans="2:19" x14ac:dyDescent="0.55000000000000004">
      <c r="C10" s="36">
        <f>Sheet2!L10</f>
        <v>0.2032867394296578</v>
      </c>
      <c r="D10" s="1" t="s">
        <v>6</v>
      </c>
      <c r="E10" s="8">
        <v>0</v>
      </c>
      <c r="F10" s="1"/>
      <c r="G10" s="34">
        <f t="shared" si="1"/>
        <v>0.2032867394296578</v>
      </c>
      <c r="H10" s="1"/>
      <c r="I10" s="36">
        <f t="shared" si="0"/>
        <v>0.2032867394296578</v>
      </c>
      <c r="J10" s="1" t="s">
        <v>6</v>
      </c>
      <c r="K10" s="8">
        <v>0</v>
      </c>
      <c r="L10" s="1"/>
      <c r="M10" s="34">
        <f t="shared" si="2"/>
        <v>0.2032867394296578</v>
      </c>
      <c r="N10" s="1"/>
      <c r="O10" s="53">
        <f t="shared" si="3"/>
        <v>0.40657347885931561</v>
      </c>
    </row>
    <row r="11" spans="2:19" x14ac:dyDescent="0.55000000000000004">
      <c r="C11" s="36">
        <f>Sheet2!L11</f>
        <v>0.20782793294626919</v>
      </c>
      <c r="D11" s="41" t="s">
        <v>0</v>
      </c>
      <c r="E11" s="47">
        <v>1</v>
      </c>
      <c r="F11" s="1"/>
      <c r="G11" s="50">
        <f t="shared" si="1"/>
        <v>-0.79217206705373078</v>
      </c>
      <c r="H11" s="1"/>
      <c r="I11" s="36">
        <f t="shared" si="0"/>
        <v>0.20782793294626919</v>
      </c>
      <c r="J11" s="28" t="s">
        <v>0</v>
      </c>
      <c r="K11" s="8">
        <v>0</v>
      </c>
      <c r="L11" s="1"/>
      <c r="M11" s="34">
        <f t="shared" si="2"/>
        <v>0.20782793294626919</v>
      </c>
      <c r="N11" s="1"/>
      <c r="O11" s="54">
        <f t="shared" si="3"/>
        <v>-0.58434413410746155</v>
      </c>
    </row>
    <row r="12" spans="2:19" ht="14.7" thickBot="1" x14ac:dyDescent="0.6">
      <c r="C12" s="37">
        <f>Sheet2!L12</f>
        <v>0.19316301928611793</v>
      </c>
      <c r="D12" s="28" t="s">
        <v>7</v>
      </c>
      <c r="E12" s="38">
        <v>0</v>
      </c>
      <c r="F12" s="1"/>
      <c r="G12" s="35">
        <f t="shared" si="1"/>
        <v>0.19316301928611793</v>
      </c>
      <c r="H12" s="1"/>
      <c r="I12" s="37">
        <f t="shared" si="0"/>
        <v>0.19316301928611793</v>
      </c>
      <c r="J12" s="41" t="s">
        <v>7</v>
      </c>
      <c r="K12" s="48">
        <v>1</v>
      </c>
      <c r="L12" s="1"/>
      <c r="M12" s="51">
        <f t="shared" si="2"/>
        <v>-0.8068369807138821</v>
      </c>
      <c r="N12" s="1"/>
      <c r="O12" s="55">
        <f t="shared" si="3"/>
        <v>-0.6136739614277642</v>
      </c>
    </row>
    <row r="13" spans="2:19" x14ac:dyDescent="0.55000000000000004">
      <c r="C13" t="s">
        <v>23</v>
      </c>
      <c r="E13" t="s">
        <v>23</v>
      </c>
      <c r="G13" t="s">
        <v>23</v>
      </c>
      <c r="I13" t="s">
        <v>23</v>
      </c>
      <c r="K13" t="s">
        <v>23</v>
      </c>
      <c r="M13" t="s">
        <v>23</v>
      </c>
      <c r="O13" t="s">
        <v>23</v>
      </c>
    </row>
  </sheetData>
  <mergeCells count="1">
    <mergeCell ref="C2:O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1937-116F-423F-96D5-E5C816579612}">
  <dimension ref="B2:R33"/>
  <sheetViews>
    <sheetView showGridLines="0" topLeftCell="A2" zoomScale="111" zoomScaleNormal="115" workbookViewId="0">
      <selection activeCell="M14" sqref="M14"/>
    </sheetView>
  </sheetViews>
  <sheetFormatPr defaultRowHeight="14.4" x14ac:dyDescent="0.55000000000000004"/>
  <sheetData>
    <row r="2" spans="2:18" ht="22.2" customHeight="1" x14ac:dyDescent="0.55000000000000004">
      <c r="B2" s="88" t="s">
        <v>29</v>
      </c>
      <c r="C2" s="88"/>
      <c r="D2" s="88"/>
      <c r="E2" s="88"/>
      <c r="F2" s="88"/>
      <c r="G2" s="88"/>
      <c r="H2" s="88"/>
      <c r="I2" s="88"/>
      <c r="J2" s="49"/>
    </row>
    <row r="3" spans="2:18" ht="13.5" customHeight="1" x14ac:dyDescent="0.55000000000000004">
      <c r="C3" s="2"/>
      <c r="D3" s="3"/>
      <c r="E3" s="3"/>
      <c r="F3" s="3"/>
      <c r="G3" s="3"/>
      <c r="H3" s="3"/>
      <c r="I3" s="3"/>
      <c r="J3" s="3"/>
    </row>
    <row r="4" spans="2:18" s="6" customFormat="1" ht="22.2" customHeight="1" thickBot="1" x14ac:dyDescent="0.6">
      <c r="B4" s="4" t="s">
        <v>16</v>
      </c>
      <c r="C4" s="4"/>
      <c r="D4" s="4"/>
      <c r="E4" s="4"/>
      <c r="F4" s="5" t="s">
        <v>25</v>
      </c>
      <c r="H4" s="4"/>
    </row>
    <row r="5" spans="2:18" x14ac:dyDescent="0.55000000000000004">
      <c r="B5" s="96">
        <f>Sheet2!E5</f>
        <v>0.192</v>
      </c>
      <c r="C5" s="97">
        <f>Sheet2!F5</f>
        <v>0.17599999999999999</v>
      </c>
      <c r="D5" s="98">
        <f>Sheet2!G5</f>
        <v>1.2E-2</v>
      </c>
      <c r="E5" s="90"/>
      <c r="F5" s="52">
        <f>Sheet3!O5</f>
        <v>0.41121067419698687</v>
      </c>
      <c r="H5" s="56">
        <f t="array" ref="H5:H7">MMULT(TRANSPOSE(Woutput), error)</f>
        <v>6.6815342117344009E-2</v>
      </c>
    </row>
    <row r="6" spans="2:18" x14ac:dyDescent="0.55000000000000004">
      <c r="B6" s="99">
        <f>Sheet2!E6</f>
        <v>7.0000000000000007E-2</v>
      </c>
      <c r="C6" s="18">
        <f>Sheet2!F6</f>
        <v>6.0999999999999999E-2</v>
      </c>
      <c r="D6" s="100">
        <f>Sheet2!G6</f>
        <v>-4.5999999999999999E-2</v>
      </c>
      <c r="E6" s="90"/>
      <c r="F6" s="53">
        <f>Sheet3!O6</f>
        <v>0.40245434926626267</v>
      </c>
      <c r="H6" s="57">
        <v>0.17450004604327138</v>
      </c>
    </row>
    <row r="7" spans="2:18" ht="14.7" thickBot="1" x14ac:dyDescent="0.6">
      <c r="B7" s="99">
        <f>Sheet2!E7</f>
        <v>-6.6000000000000003E-2</v>
      </c>
      <c r="C7" s="18">
        <f>Sheet2!F7</f>
        <v>0.11700000000000001</v>
      </c>
      <c r="D7" s="100">
        <f>Sheet2!G7</f>
        <v>8.3000000000000004E-2</v>
      </c>
      <c r="E7" s="90"/>
      <c r="F7" s="53">
        <f>Sheet3!O7</f>
        <v>0.82242134839397374</v>
      </c>
      <c r="H7" s="58">
        <v>8.0314556614219629E-2</v>
      </c>
    </row>
    <row r="8" spans="2:18" x14ac:dyDescent="0.55000000000000004">
      <c r="B8" s="99">
        <f>Sheet2!E8</f>
        <v>1.4E-2</v>
      </c>
      <c r="C8" s="18">
        <f>Sheet2!F8</f>
        <v>6.0000000000000001E-3</v>
      </c>
      <c r="D8" s="100">
        <f>Sheet2!G8</f>
        <v>-4.3999999999999997E-2</v>
      </c>
      <c r="E8" s="90"/>
      <c r="F8" s="53">
        <f>Sheet3!O8</f>
        <v>0.39710696293836123</v>
      </c>
      <c r="N8">
        <f>EXP(E18)</f>
        <v>1</v>
      </c>
    </row>
    <row r="9" spans="2:18" x14ac:dyDescent="0.55000000000000004">
      <c r="B9" s="99">
        <f>Sheet2!E9</f>
        <v>-1.2E-2</v>
      </c>
      <c r="C9" s="18">
        <f>Sheet2!F9</f>
        <v>6.7000000000000004E-2</v>
      </c>
      <c r="D9" s="100">
        <f>Sheet2!G9</f>
        <v>0.14699999999999999</v>
      </c>
      <c r="E9" s="90"/>
      <c r="F9" s="53">
        <f>Sheet3!O9</f>
        <v>0.39228502197331472</v>
      </c>
      <c r="N9">
        <f>EXP(E19)</f>
        <v>1</v>
      </c>
    </row>
    <row r="10" spans="2:18" x14ac:dyDescent="0.55000000000000004">
      <c r="B10" s="99">
        <f>Sheet2!E10</f>
        <v>1.2999999999999999E-2</v>
      </c>
      <c r="C10" s="18">
        <f>Sheet2!F10</f>
        <v>0.111</v>
      </c>
      <c r="D10" s="100">
        <f>Sheet2!G10</f>
        <v>-9.7000000000000003E-2</v>
      </c>
      <c r="E10" s="90"/>
      <c r="F10" s="53">
        <f>Sheet3!O10</f>
        <v>0.40657347885931561</v>
      </c>
      <c r="N10">
        <f>EXP(E20)</f>
        <v>1</v>
      </c>
    </row>
    <row r="11" spans="2:18" x14ac:dyDescent="0.55000000000000004">
      <c r="B11" s="99">
        <f>Sheet2!E11</f>
        <v>1.6E-2</v>
      </c>
      <c r="C11" s="18">
        <f>Sheet2!F11</f>
        <v>0.17499999999999999</v>
      </c>
      <c r="D11" s="100">
        <f>Sheet2!G11</f>
        <v>-0.19800000000000001</v>
      </c>
      <c r="E11" s="90"/>
      <c r="F11" s="54">
        <f>Sheet3!O11</f>
        <v>-0.58434413410746155</v>
      </c>
      <c r="N11">
        <f>EXP(E21)</f>
        <v>1</v>
      </c>
    </row>
    <row r="12" spans="2:18" ht="14.7" thickBot="1" x14ac:dyDescent="0.6">
      <c r="B12" s="101">
        <f>Sheet2!E12</f>
        <v>-2.8000000000000001E-2</v>
      </c>
      <c r="C12" s="102">
        <f>Sheet2!F12</f>
        <v>-1.6E-2</v>
      </c>
      <c r="D12" s="103">
        <f>Sheet2!G12</f>
        <v>0.14799999999999999</v>
      </c>
      <c r="E12" s="90"/>
      <c r="F12" s="55">
        <f>Sheet3!O12</f>
        <v>-0.6136739614277642</v>
      </c>
      <c r="N12">
        <f>EXP(E22)</f>
        <v>1</v>
      </c>
    </row>
    <row r="13" spans="2:18" x14ac:dyDescent="0.55000000000000004">
      <c r="B13" t="s">
        <v>12</v>
      </c>
      <c r="F13" t="s">
        <v>23</v>
      </c>
      <c r="H13" t="s">
        <v>15</v>
      </c>
      <c r="R13">
        <f>EXP(E23)</f>
        <v>1</v>
      </c>
    </row>
    <row r="17" spans="2:15" s="6" customFormat="1" ht="22.2" customHeight="1" thickBot="1" x14ac:dyDescent="0.6">
      <c r="B17" s="4" t="s">
        <v>14</v>
      </c>
      <c r="C17" s="5" t="s">
        <v>8</v>
      </c>
      <c r="D17" s="4" t="s">
        <v>9</v>
      </c>
      <c r="E17" s="4"/>
      <c r="F17" s="4"/>
      <c r="G17" s="4"/>
      <c r="H17" s="5" t="s">
        <v>34</v>
      </c>
    </row>
    <row r="18" spans="2:15" ht="14.7" thickTop="1" x14ac:dyDescent="0.55000000000000004">
      <c r="B18" s="1">
        <v>0</v>
      </c>
      <c r="C18" t="s">
        <v>4</v>
      </c>
      <c r="D18" s="9">
        <v>0</v>
      </c>
      <c r="E18" s="90"/>
      <c r="F18" s="56">
        <f>H5</f>
        <v>6.6815342117344009E-2</v>
      </c>
      <c r="H18" s="59">
        <f t="array" ref="H18:J25">MMULT(input, TRANSPOSE(dot))</f>
        <v>0</v>
      </c>
      <c r="I18" s="59">
        <v>0</v>
      </c>
      <c r="J18" s="59">
        <v>0</v>
      </c>
    </row>
    <row r="19" spans="2:15" x14ac:dyDescent="0.55000000000000004">
      <c r="B19" s="1">
        <v>1</v>
      </c>
      <c r="C19" s="40" t="s">
        <v>1</v>
      </c>
      <c r="D19" s="44">
        <v>1</v>
      </c>
      <c r="E19" s="90"/>
      <c r="F19" s="57">
        <f t="shared" ref="F19:F20" si="0">H6</f>
        <v>0.17450004604327138</v>
      </c>
      <c r="H19" s="87">
        <v>6.6815342117344009E-2</v>
      </c>
      <c r="I19" s="87">
        <v>0.17450004604327138</v>
      </c>
      <c r="J19" s="87">
        <v>8.0314556614219629E-2</v>
      </c>
    </row>
    <row r="20" spans="2:15" ht="14.7" thickBot="1" x14ac:dyDescent="0.6">
      <c r="B20" s="1">
        <v>2</v>
      </c>
      <c r="C20" t="s">
        <v>2</v>
      </c>
      <c r="D20" s="10">
        <v>0</v>
      </c>
      <c r="E20" s="90"/>
      <c r="F20" s="58">
        <f t="shared" si="0"/>
        <v>8.0314556614219629E-2</v>
      </c>
      <c r="H20" s="59">
        <v>0</v>
      </c>
      <c r="I20" s="59">
        <v>0</v>
      </c>
      <c r="J20" s="59">
        <v>0</v>
      </c>
    </row>
    <row r="21" spans="2:15" x14ac:dyDescent="0.55000000000000004">
      <c r="B21" s="1">
        <v>3</v>
      </c>
      <c r="C21" t="s">
        <v>5</v>
      </c>
      <c r="D21" s="10">
        <v>0</v>
      </c>
      <c r="E21" s="90"/>
      <c r="F21" s="1"/>
      <c r="H21" s="59">
        <v>0</v>
      </c>
      <c r="I21" s="59">
        <v>0</v>
      </c>
      <c r="J21" s="59">
        <v>0</v>
      </c>
    </row>
    <row r="22" spans="2:15" x14ac:dyDescent="0.55000000000000004">
      <c r="B22" s="1">
        <v>4</v>
      </c>
      <c r="C22" t="s">
        <v>3</v>
      </c>
      <c r="D22" s="10">
        <v>0</v>
      </c>
      <c r="E22" s="90"/>
      <c r="F22" s="1"/>
      <c r="H22" s="59">
        <v>0</v>
      </c>
      <c r="I22" s="59">
        <v>0</v>
      </c>
      <c r="J22" s="59">
        <v>0</v>
      </c>
    </row>
    <row r="23" spans="2:15" x14ac:dyDescent="0.55000000000000004">
      <c r="B23" s="1">
        <v>5</v>
      </c>
      <c r="C23" t="s">
        <v>6</v>
      </c>
      <c r="D23" s="10">
        <v>0</v>
      </c>
      <c r="E23" s="90"/>
      <c r="F23" s="1"/>
      <c r="H23" s="59">
        <v>0</v>
      </c>
      <c r="I23" s="59">
        <v>0</v>
      </c>
      <c r="J23" s="59">
        <v>0</v>
      </c>
    </row>
    <row r="24" spans="2:15" x14ac:dyDescent="0.55000000000000004">
      <c r="B24" s="1">
        <v>6</v>
      </c>
      <c r="C24" s="39" t="s">
        <v>0</v>
      </c>
      <c r="D24" s="42">
        <v>0</v>
      </c>
      <c r="E24" s="90"/>
      <c r="F24" s="1"/>
      <c r="H24" s="59">
        <v>0</v>
      </c>
      <c r="I24" s="59">
        <v>0</v>
      </c>
      <c r="J24" s="59">
        <v>0</v>
      </c>
      <c r="O24">
        <f t="shared" ref="O24:O26" si="1">EXP(I34)</f>
        <v>1</v>
      </c>
    </row>
    <row r="25" spans="2:15" ht="14.7" thickBot="1" x14ac:dyDescent="0.6">
      <c r="B25" s="1">
        <v>7</v>
      </c>
      <c r="C25" s="39" t="s">
        <v>7</v>
      </c>
      <c r="D25" s="43">
        <v>0</v>
      </c>
      <c r="E25" s="90"/>
      <c r="F25" s="1"/>
      <c r="H25" s="59">
        <v>0</v>
      </c>
      <c r="I25" s="59">
        <v>0</v>
      </c>
      <c r="J25" s="59">
        <v>0</v>
      </c>
      <c r="O25">
        <f t="shared" si="1"/>
        <v>1</v>
      </c>
    </row>
    <row r="26" spans="2:15" ht="14.7" thickTop="1" x14ac:dyDescent="0.55000000000000004">
      <c r="D26" t="s">
        <v>32</v>
      </c>
      <c r="F26" t="s">
        <v>15</v>
      </c>
      <c r="H26" t="s">
        <v>37</v>
      </c>
      <c r="O26">
        <f t="shared" si="1"/>
        <v>1</v>
      </c>
    </row>
    <row r="33" spans="6:6" x14ac:dyDescent="0.55000000000000004">
      <c r="F33" t="s">
        <v>33</v>
      </c>
    </row>
  </sheetData>
  <mergeCells count="3">
    <mergeCell ref="E18:E25"/>
    <mergeCell ref="E5:E12"/>
    <mergeCell ref="B2:I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AC6A-4676-474D-96E3-4B78DD500367}">
  <dimension ref="B2:O13"/>
  <sheetViews>
    <sheetView showGridLines="0" zoomScale="145" zoomScaleNormal="145" workbookViewId="0">
      <selection activeCell="G21" sqref="G21"/>
    </sheetView>
  </sheetViews>
  <sheetFormatPr defaultRowHeight="14.4" x14ac:dyDescent="0.55000000000000004"/>
  <sheetData>
    <row r="2" spans="2:15" ht="22.2" customHeight="1" x14ac:dyDescent="0.55000000000000004">
      <c r="B2" s="88" t="s">
        <v>35</v>
      </c>
      <c r="C2" s="88"/>
      <c r="D2" s="88"/>
      <c r="E2" s="88"/>
      <c r="F2" s="88"/>
      <c r="G2" s="88"/>
      <c r="H2" s="88"/>
      <c r="I2" s="88"/>
      <c r="J2" s="88"/>
      <c r="K2" s="49"/>
      <c r="L2" s="49"/>
      <c r="M2" s="49"/>
      <c r="N2" s="49"/>
      <c r="O2" s="49"/>
    </row>
    <row r="3" spans="2:15" ht="7.8" customHeight="1" x14ac:dyDescent="0.55000000000000004">
      <c r="C3" s="2"/>
      <c r="D3" s="11"/>
      <c r="E3" s="11"/>
      <c r="F3" s="11"/>
      <c r="G3" s="11"/>
      <c r="H3" s="11"/>
      <c r="I3" s="11"/>
      <c r="J3" s="11"/>
    </row>
    <row r="4" spans="2:15" s="6" customFormat="1" ht="22.2" customHeight="1" thickBot="1" x14ac:dyDescent="0.6">
      <c r="C4" s="4" t="s">
        <v>13</v>
      </c>
      <c r="D4"/>
      <c r="E4" s="5" t="s">
        <v>25</v>
      </c>
      <c r="G4" s="5" t="s">
        <v>36</v>
      </c>
    </row>
    <row r="5" spans="2:15" x14ac:dyDescent="0.55000000000000004">
      <c r="C5" s="69">
        <f>Sheet1!J7</f>
        <v>6.8000000000000005E-2</v>
      </c>
      <c r="E5" s="52">
        <f>Sheet3!O5</f>
        <v>0.41121067419698687</v>
      </c>
      <c r="G5" s="60">
        <f t="array" ref="G5:I12">TRANSPOSE(MMULT(hidden, TRANSPOSE(sum_error)))</f>
        <v>2.7962325845395108E-2</v>
      </c>
      <c r="H5" s="61">
        <v>6.9905814613487771E-2</v>
      </c>
      <c r="I5" s="62">
        <v>-4.4821963487471569E-2</v>
      </c>
    </row>
    <row r="6" spans="2:15" x14ac:dyDescent="0.55000000000000004">
      <c r="C6" s="69">
        <f>Sheet1!J8</f>
        <v>0.17</v>
      </c>
      <c r="E6" s="53">
        <f>Sheet3!O6</f>
        <v>0.40245434926626267</v>
      </c>
      <c r="G6" s="63">
        <v>2.7366895750105865E-2</v>
      </c>
      <c r="H6" s="64">
        <v>6.8417239375264657E-2</v>
      </c>
      <c r="I6" s="65">
        <v>-4.3867524070022632E-2</v>
      </c>
    </row>
    <row r="7" spans="2:15" x14ac:dyDescent="0.55000000000000004">
      <c r="C7" s="69">
        <f>Sheet1!J9</f>
        <v>-0.109</v>
      </c>
      <c r="E7" s="53">
        <f>Sheet3!O7</f>
        <v>0.82242134839397374</v>
      </c>
      <c r="G7" s="63">
        <v>5.5924651690790216E-2</v>
      </c>
      <c r="H7" s="64">
        <v>0.13981162922697554</v>
      </c>
      <c r="I7" s="65">
        <v>-8.9643926974943139E-2</v>
      </c>
    </row>
    <row r="8" spans="2:15" x14ac:dyDescent="0.55000000000000004">
      <c r="E8" s="53">
        <f>Sheet3!O8</f>
        <v>0.39710696293836123</v>
      </c>
      <c r="G8" s="63">
        <v>2.7003273479808566E-2</v>
      </c>
      <c r="H8" s="64">
        <v>6.7508183699521412E-2</v>
      </c>
      <c r="I8" s="65">
        <v>-4.3284658960281372E-2</v>
      </c>
    </row>
    <row r="9" spans="2:15" x14ac:dyDescent="0.55000000000000004">
      <c r="E9" s="53">
        <f>Sheet3!O9</f>
        <v>0.39228502197331472</v>
      </c>
      <c r="G9" s="63">
        <v>2.6675381494185402E-2</v>
      </c>
      <c r="H9" s="64">
        <v>6.6688453735463504E-2</v>
      </c>
      <c r="I9" s="65">
        <v>-4.2759067395091305E-2</v>
      </c>
    </row>
    <row r="10" spans="2:15" x14ac:dyDescent="0.55000000000000004">
      <c r="E10" s="53">
        <f>Sheet3!O10</f>
        <v>0.40657347885931561</v>
      </c>
      <c r="G10" s="63">
        <v>2.7646996562433464E-2</v>
      </c>
      <c r="H10" s="64">
        <v>6.9117491406083656E-2</v>
      </c>
      <c r="I10" s="65">
        <v>-4.4316509195665404E-2</v>
      </c>
    </row>
    <row r="11" spans="2:15" x14ac:dyDescent="0.55000000000000004">
      <c r="E11" s="54">
        <f>Sheet3!O11</f>
        <v>-0.58434413410746155</v>
      </c>
      <c r="G11" s="63">
        <v>-3.9735401119307387E-2</v>
      </c>
      <c r="H11" s="64">
        <v>-9.9338502798268474E-2</v>
      </c>
      <c r="I11" s="65">
        <v>6.3693510617713306E-2</v>
      </c>
    </row>
    <row r="12" spans="2:15" ht="14.7" thickBot="1" x14ac:dyDescent="0.6">
      <c r="E12" s="55">
        <f>Sheet3!O12</f>
        <v>-0.6136739614277642</v>
      </c>
      <c r="G12" s="66">
        <v>-4.1729829377087968E-2</v>
      </c>
      <c r="H12" s="67">
        <v>-0.10432457344271992</v>
      </c>
      <c r="I12" s="68">
        <v>6.6890461795626299E-2</v>
      </c>
    </row>
    <row r="13" spans="2:15" x14ac:dyDescent="0.55000000000000004">
      <c r="C13" t="s">
        <v>15</v>
      </c>
      <c r="E13" t="s">
        <v>23</v>
      </c>
      <c r="G13" t="s">
        <v>37</v>
      </c>
    </row>
  </sheetData>
  <mergeCells count="1">
    <mergeCell ref="B2:J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BA38-B307-46B2-9C06-5F49FB2D15A8}">
  <dimension ref="B2:O13"/>
  <sheetViews>
    <sheetView showGridLines="0" tabSelected="1" zoomScale="145" zoomScaleNormal="145" workbookViewId="0">
      <selection activeCell="I19" sqref="I19"/>
    </sheetView>
  </sheetViews>
  <sheetFormatPr defaultRowHeight="14.4" x14ac:dyDescent="0.55000000000000004"/>
  <cols>
    <col min="5" max="5" width="8.41796875" customWidth="1"/>
    <col min="6" max="6" width="8.47265625" customWidth="1"/>
    <col min="7" max="7" width="8.734375" customWidth="1"/>
  </cols>
  <sheetData>
    <row r="2" spans="2:15" ht="22.2" customHeight="1" x14ac:dyDescent="0.55000000000000004">
      <c r="B2" s="88" t="s">
        <v>29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49"/>
    </row>
    <row r="3" spans="2:15" ht="7.8" customHeight="1" x14ac:dyDescent="0.55000000000000004">
      <c r="C3" s="2"/>
      <c r="D3" s="11"/>
      <c r="E3" s="11"/>
      <c r="F3" s="11"/>
      <c r="G3" s="11"/>
      <c r="H3" s="11"/>
      <c r="I3" s="11"/>
      <c r="J3" s="11"/>
    </row>
    <row r="4" spans="2:15" s="6" customFormat="1" ht="22.2" customHeight="1" thickBot="1" x14ac:dyDescent="0.6">
      <c r="B4" s="70" t="s">
        <v>41</v>
      </c>
      <c r="F4" s="4" t="s">
        <v>38</v>
      </c>
      <c r="H4" s="5" t="s">
        <v>34</v>
      </c>
      <c r="L4" s="70" t="s">
        <v>42</v>
      </c>
    </row>
    <row r="5" spans="2:15" x14ac:dyDescent="0.55000000000000004">
      <c r="B5" s="14">
        <f>Sheet1!F7</f>
        <v>-7.8E-2</v>
      </c>
      <c r="C5" s="15">
        <f>Sheet1!G7</f>
        <v>1.7999999999999999E-2</v>
      </c>
      <c r="D5" s="16">
        <f>Sheet1!H7</f>
        <v>3.3000000000000002E-2</v>
      </c>
      <c r="F5" s="1">
        <v>0.05</v>
      </c>
      <c r="H5" s="71">
        <f>Sheet4!H18</f>
        <v>0</v>
      </c>
      <c r="I5" s="72">
        <f>Sheet4!I18</f>
        <v>0</v>
      </c>
      <c r="J5" s="73">
        <f>Sheet4!J18</f>
        <v>0</v>
      </c>
      <c r="L5" s="26">
        <f>B5-$F$5*H5</f>
        <v>-7.8E-2</v>
      </c>
      <c r="M5" s="26">
        <f t="shared" ref="M5:N12" si="0">C5-$F$5*I5</f>
        <v>1.7999999999999999E-2</v>
      </c>
      <c r="N5" s="26">
        <f t="shared" si="0"/>
        <v>3.3000000000000002E-2</v>
      </c>
    </row>
    <row r="6" spans="2:15" x14ac:dyDescent="0.55000000000000004">
      <c r="B6" s="81">
        <f>Sheet1!F8</f>
        <v>6.8000000000000005E-2</v>
      </c>
      <c r="C6" s="82">
        <f>Sheet1!G8</f>
        <v>0.17</v>
      </c>
      <c r="D6" s="83">
        <f>Sheet1!H8</f>
        <v>-0.109</v>
      </c>
      <c r="H6" s="84">
        <f>Sheet4!H19</f>
        <v>6.6815342117344009E-2</v>
      </c>
      <c r="I6" s="85">
        <f>Sheet4!I19</f>
        <v>0.17450004604327138</v>
      </c>
      <c r="J6" s="86">
        <f>Sheet4!J19</f>
        <v>8.0314556614219629E-2</v>
      </c>
      <c r="L6" s="87">
        <f t="shared" ref="L6:L12" si="1">B6-$F$5*H6</f>
        <v>6.4659232894132807E-2</v>
      </c>
      <c r="M6" s="87">
        <f t="shared" si="0"/>
        <v>0.16127499769783643</v>
      </c>
      <c r="N6" s="87">
        <f t="shared" si="0"/>
        <v>-0.11301572783071098</v>
      </c>
    </row>
    <row r="7" spans="2:15" x14ac:dyDescent="0.55000000000000004">
      <c r="B7" s="17">
        <f>Sheet1!F9</f>
        <v>-0.158</v>
      </c>
      <c r="C7" s="18">
        <f>Sheet1!G9</f>
        <v>-8.1000000000000003E-2</v>
      </c>
      <c r="D7" s="19">
        <f>Sheet1!H9</f>
        <v>-0.151</v>
      </c>
      <c r="H7" s="74">
        <f>Sheet4!H20</f>
        <v>0</v>
      </c>
      <c r="I7" s="75">
        <f>Sheet4!I20</f>
        <v>0</v>
      </c>
      <c r="J7" s="76">
        <f>Sheet4!J20</f>
        <v>0</v>
      </c>
      <c r="L7" s="26">
        <f t="shared" si="1"/>
        <v>-0.158</v>
      </c>
      <c r="M7" s="26">
        <f t="shared" si="0"/>
        <v>-8.1000000000000003E-2</v>
      </c>
      <c r="N7" s="26">
        <f t="shared" si="0"/>
        <v>-0.151</v>
      </c>
    </row>
    <row r="8" spans="2:15" x14ac:dyDescent="0.55000000000000004">
      <c r="B8" s="17">
        <f>Sheet1!F10</f>
        <v>0.15</v>
      </c>
      <c r="C8" s="18">
        <f>Sheet1!G10</f>
        <v>6.4000000000000001E-2</v>
      </c>
      <c r="D8" s="19">
        <f>Sheet1!H10</f>
        <v>0.14499999999999999</v>
      </c>
      <c r="H8" s="74">
        <f>Sheet4!H21</f>
        <v>0</v>
      </c>
      <c r="I8" s="75">
        <f>Sheet4!I21</f>
        <v>0</v>
      </c>
      <c r="J8" s="76">
        <f>Sheet4!J21</f>
        <v>0</v>
      </c>
      <c r="L8" s="26">
        <f t="shared" si="1"/>
        <v>0.15</v>
      </c>
      <c r="M8" s="26">
        <f t="shared" si="0"/>
        <v>6.4000000000000001E-2</v>
      </c>
      <c r="N8" s="26">
        <f t="shared" si="0"/>
        <v>0.14499999999999999</v>
      </c>
    </row>
    <row r="9" spans="2:15" x14ac:dyDescent="0.55000000000000004">
      <c r="B9" s="17">
        <f>Sheet1!F11</f>
        <v>-9.7000000000000003E-2</v>
      </c>
      <c r="C9" s="18">
        <f>Sheet1!G11</f>
        <v>-5.5E-2</v>
      </c>
      <c r="D9" s="19">
        <f>Sheet1!H11</f>
        <v>0.188</v>
      </c>
      <c r="H9" s="74">
        <f>Sheet4!H22</f>
        <v>0</v>
      </c>
      <c r="I9" s="75">
        <f>Sheet4!I22</f>
        <v>0</v>
      </c>
      <c r="J9" s="76">
        <f>Sheet4!J22</f>
        <v>0</v>
      </c>
      <c r="L9" s="26">
        <f t="shared" si="1"/>
        <v>-9.7000000000000003E-2</v>
      </c>
      <c r="M9" s="26">
        <f t="shared" si="0"/>
        <v>-5.5E-2</v>
      </c>
      <c r="N9" s="26">
        <f t="shared" si="0"/>
        <v>0.188</v>
      </c>
    </row>
    <row r="10" spans="2:15" x14ac:dyDescent="0.55000000000000004">
      <c r="B10" s="17">
        <f>Sheet1!F12</f>
        <v>3.5999999999999997E-2</v>
      </c>
      <c r="C10" s="18">
        <f>Sheet1!G12</f>
        <v>7.0999999999999994E-2</v>
      </c>
      <c r="D10" s="19">
        <f>Sheet1!H12</f>
        <v>5.8999999999999997E-2</v>
      </c>
      <c r="H10" s="74">
        <f>Sheet4!H23</f>
        <v>0</v>
      </c>
      <c r="I10" s="75">
        <f>Sheet4!I23</f>
        <v>0</v>
      </c>
      <c r="J10" s="76">
        <f>Sheet4!J23</f>
        <v>0</v>
      </c>
      <c r="L10" s="26">
        <f t="shared" si="1"/>
        <v>3.5999999999999997E-2</v>
      </c>
      <c r="M10" s="26">
        <f t="shared" si="0"/>
        <v>7.0999999999999994E-2</v>
      </c>
      <c r="N10" s="26">
        <f t="shared" si="0"/>
        <v>5.8999999999999997E-2</v>
      </c>
    </row>
    <row r="11" spans="2:15" x14ac:dyDescent="0.55000000000000004">
      <c r="B11" s="17">
        <f>Sheet1!F13</f>
        <v>0.16800000000000001</v>
      </c>
      <c r="C11" s="18">
        <f>Sheet1!G13</f>
        <v>-0.06</v>
      </c>
      <c r="D11" s="19">
        <f>Sheet1!H13</f>
        <v>-5.8000000000000003E-2</v>
      </c>
      <c r="H11" s="74">
        <f>Sheet4!H24</f>
        <v>0</v>
      </c>
      <c r="I11" s="75">
        <f>Sheet4!I24</f>
        <v>0</v>
      </c>
      <c r="J11" s="76">
        <f>Sheet4!J24</f>
        <v>0</v>
      </c>
      <c r="L11" s="26">
        <f t="shared" si="1"/>
        <v>0.16800000000000001</v>
      </c>
      <c r="M11" s="26">
        <f t="shared" si="0"/>
        <v>-0.06</v>
      </c>
      <c r="N11" s="26">
        <f t="shared" si="0"/>
        <v>-5.8000000000000003E-2</v>
      </c>
    </row>
    <row r="12" spans="2:15" ht="14.7" thickBot="1" x14ac:dyDescent="0.6">
      <c r="B12" s="20">
        <f>Sheet1!F14</f>
        <v>9.8000000000000004E-2</v>
      </c>
      <c r="C12" s="21">
        <f>Sheet1!G14</f>
        <v>1.4999999999999999E-2</v>
      </c>
      <c r="D12" s="22">
        <f>Sheet1!H14</f>
        <v>9.6000000000000002E-2</v>
      </c>
      <c r="H12" s="77">
        <f>Sheet4!H25</f>
        <v>0</v>
      </c>
      <c r="I12" s="78">
        <f>Sheet4!I25</f>
        <v>0</v>
      </c>
      <c r="J12" s="79">
        <f>Sheet4!J25</f>
        <v>0</v>
      </c>
      <c r="L12" s="26">
        <f t="shared" si="1"/>
        <v>9.8000000000000004E-2</v>
      </c>
      <c r="M12" s="26">
        <f t="shared" si="0"/>
        <v>1.4999999999999999E-2</v>
      </c>
      <c r="N12" s="26">
        <f t="shared" si="0"/>
        <v>9.6000000000000002E-2</v>
      </c>
    </row>
    <row r="13" spans="2:15" x14ac:dyDescent="0.55000000000000004">
      <c r="B13" t="s">
        <v>12</v>
      </c>
      <c r="H13" t="s">
        <v>37</v>
      </c>
      <c r="L13" t="s">
        <v>12</v>
      </c>
    </row>
  </sheetData>
  <mergeCells count="1">
    <mergeCell ref="B2:N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9C98-9F93-409B-833D-5EF93BC381E0}">
  <dimension ref="B2:O13"/>
  <sheetViews>
    <sheetView showGridLines="0" zoomScale="145" zoomScaleNormal="145" workbookViewId="0">
      <selection activeCell="E16" sqref="E16"/>
    </sheetView>
  </sheetViews>
  <sheetFormatPr defaultRowHeight="14.4" x14ac:dyDescent="0.55000000000000004"/>
  <cols>
    <col min="5" max="5" width="8.41796875" customWidth="1"/>
    <col min="6" max="6" width="8.47265625" customWidth="1"/>
    <col min="7" max="7" width="8.734375" customWidth="1"/>
  </cols>
  <sheetData>
    <row r="2" spans="2:15" ht="22.2" customHeight="1" x14ac:dyDescent="0.55000000000000004">
      <c r="B2" s="88" t="s">
        <v>35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49"/>
    </row>
    <row r="3" spans="2:15" ht="7.8" customHeight="1" x14ac:dyDescent="0.55000000000000004">
      <c r="C3" s="2"/>
      <c r="D3" s="11"/>
      <c r="E3" s="11"/>
      <c r="F3" s="11"/>
      <c r="G3" s="11"/>
      <c r="H3" s="11"/>
      <c r="I3" s="11"/>
      <c r="J3" s="11"/>
    </row>
    <row r="4" spans="2:15" s="6" customFormat="1" ht="22.2" customHeight="1" thickBot="1" x14ac:dyDescent="0.6">
      <c r="B4" s="70" t="s">
        <v>39</v>
      </c>
      <c r="F4" s="4" t="s">
        <v>38</v>
      </c>
      <c r="H4" s="5" t="s">
        <v>36</v>
      </c>
      <c r="L4" s="5" t="s">
        <v>40</v>
      </c>
    </row>
    <row r="5" spans="2:15" x14ac:dyDescent="0.55000000000000004">
      <c r="B5" s="14">
        <f>Sheet2!E5</f>
        <v>0.192</v>
      </c>
      <c r="C5" s="15">
        <f>Sheet2!F5</f>
        <v>0.17599999999999999</v>
      </c>
      <c r="D5" s="16">
        <f>Sheet2!G5</f>
        <v>1.2E-2</v>
      </c>
      <c r="F5" s="1">
        <v>0.05</v>
      </c>
      <c r="H5" s="60">
        <f>Sheet5!G5</f>
        <v>2.7962325845395108E-2</v>
      </c>
      <c r="I5" s="61">
        <f>Sheet5!H5</f>
        <v>6.9905814613487771E-2</v>
      </c>
      <c r="J5" s="62">
        <f>Sheet5!I5</f>
        <v>-4.4821963487471569E-2</v>
      </c>
      <c r="L5" s="80">
        <f>B5-$F$5*H5</f>
        <v>0.19060188370773024</v>
      </c>
      <c r="M5" s="80">
        <f t="shared" ref="M5:N12" si="0">C5-$F$5*I5</f>
        <v>0.1725047092693256</v>
      </c>
      <c r="N5" s="80">
        <f t="shared" si="0"/>
        <v>1.4241098174373579E-2</v>
      </c>
    </row>
    <row r="6" spans="2:15" x14ac:dyDescent="0.55000000000000004">
      <c r="B6" s="17">
        <f>Sheet2!E6</f>
        <v>7.0000000000000007E-2</v>
      </c>
      <c r="C6" s="18">
        <f>Sheet2!F6</f>
        <v>6.0999999999999999E-2</v>
      </c>
      <c r="D6" s="19">
        <f>Sheet2!G6</f>
        <v>-4.5999999999999999E-2</v>
      </c>
      <c r="H6" s="63">
        <f>Sheet5!G6</f>
        <v>2.7366895750105865E-2</v>
      </c>
      <c r="I6" s="64">
        <f>Sheet5!H6</f>
        <v>6.8417239375264657E-2</v>
      </c>
      <c r="J6" s="65">
        <f>Sheet5!I6</f>
        <v>-4.3867524070022632E-2</v>
      </c>
      <c r="L6" s="80">
        <f t="shared" ref="L6:L12" si="1">B6-$F$5*H6</f>
        <v>6.8631655212494716E-2</v>
      </c>
      <c r="M6" s="80">
        <f t="shared" si="0"/>
        <v>5.7579138031236765E-2</v>
      </c>
      <c r="N6" s="80">
        <f t="shared" si="0"/>
        <v>-4.380662379649887E-2</v>
      </c>
    </row>
    <row r="7" spans="2:15" x14ac:dyDescent="0.55000000000000004">
      <c r="B7" s="17">
        <f>Sheet2!E7</f>
        <v>-6.6000000000000003E-2</v>
      </c>
      <c r="C7" s="18">
        <f>Sheet2!F7</f>
        <v>0.11700000000000001</v>
      </c>
      <c r="D7" s="19">
        <f>Sheet2!G7</f>
        <v>8.3000000000000004E-2</v>
      </c>
      <c r="H7" s="63">
        <f>Sheet5!G7</f>
        <v>5.5924651690790216E-2</v>
      </c>
      <c r="I7" s="64">
        <f>Sheet5!H7</f>
        <v>0.13981162922697554</v>
      </c>
      <c r="J7" s="65">
        <f>Sheet5!I7</f>
        <v>-8.9643926974943139E-2</v>
      </c>
      <c r="L7" s="80">
        <f t="shared" si="1"/>
        <v>-6.8796232584539513E-2</v>
      </c>
      <c r="M7" s="80">
        <f t="shared" si="0"/>
        <v>0.11000941853865123</v>
      </c>
      <c r="N7" s="80">
        <f t="shared" si="0"/>
        <v>8.7482196348747154E-2</v>
      </c>
    </row>
    <row r="8" spans="2:15" x14ac:dyDescent="0.55000000000000004">
      <c r="B8" s="17">
        <f>Sheet2!E8</f>
        <v>1.4E-2</v>
      </c>
      <c r="C8" s="18">
        <f>Sheet2!F8</f>
        <v>6.0000000000000001E-3</v>
      </c>
      <c r="D8" s="19">
        <f>Sheet2!G8</f>
        <v>-4.3999999999999997E-2</v>
      </c>
      <c r="H8" s="63">
        <f>Sheet5!G8</f>
        <v>2.7003273479808566E-2</v>
      </c>
      <c r="I8" s="64">
        <f>Sheet5!H8</f>
        <v>6.7508183699521412E-2</v>
      </c>
      <c r="J8" s="65">
        <f>Sheet5!I8</f>
        <v>-4.3284658960281372E-2</v>
      </c>
      <c r="L8" s="80">
        <f t="shared" si="1"/>
        <v>1.2649836326009571E-2</v>
      </c>
      <c r="M8" s="80">
        <f t="shared" si="0"/>
        <v>2.6245908150239294E-3</v>
      </c>
      <c r="N8" s="80">
        <f t="shared" si="0"/>
        <v>-4.1835767051985925E-2</v>
      </c>
    </row>
    <row r="9" spans="2:15" x14ac:dyDescent="0.55000000000000004">
      <c r="B9" s="17">
        <f>Sheet2!E9</f>
        <v>-1.2E-2</v>
      </c>
      <c r="C9" s="18">
        <f>Sheet2!F9</f>
        <v>6.7000000000000004E-2</v>
      </c>
      <c r="D9" s="19">
        <f>Sheet2!G9</f>
        <v>0.14699999999999999</v>
      </c>
      <c r="H9" s="63">
        <f>Sheet5!G9</f>
        <v>2.6675381494185402E-2</v>
      </c>
      <c r="I9" s="64">
        <f>Sheet5!H9</f>
        <v>6.6688453735463504E-2</v>
      </c>
      <c r="J9" s="65">
        <f>Sheet5!I9</f>
        <v>-4.2759067395091305E-2</v>
      </c>
      <c r="L9" s="80">
        <f t="shared" si="1"/>
        <v>-1.3333769074709271E-2</v>
      </c>
      <c r="M9" s="80">
        <f t="shared" si="0"/>
        <v>6.3665577313226834E-2</v>
      </c>
      <c r="N9" s="80">
        <f t="shared" si="0"/>
        <v>0.14913795336975455</v>
      </c>
    </row>
    <row r="10" spans="2:15" x14ac:dyDescent="0.55000000000000004">
      <c r="B10" s="17">
        <f>Sheet2!E10</f>
        <v>1.2999999999999999E-2</v>
      </c>
      <c r="C10" s="18">
        <f>Sheet2!F10</f>
        <v>0.111</v>
      </c>
      <c r="D10" s="19">
        <f>Sheet2!G10</f>
        <v>-9.7000000000000003E-2</v>
      </c>
      <c r="H10" s="63">
        <f>Sheet5!G10</f>
        <v>2.7646996562433464E-2</v>
      </c>
      <c r="I10" s="64">
        <f>Sheet5!H10</f>
        <v>6.9117491406083656E-2</v>
      </c>
      <c r="J10" s="65">
        <f>Sheet5!I10</f>
        <v>-4.4316509195665404E-2</v>
      </c>
      <c r="L10" s="80">
        <f t="shared" si="1"/>
        <v>1.1617650171878326E-2</v>
      </c>
      <c r="M10" s="80">
        <f t="shared" si="0"/>
        <v>0.10754412542969582</v>
      </c>
      <c r="N10" s="80">
        <f t="shared" si="0"/>
        <v>-9.4784174540216731E-2</v>
      </c>
    </row>
    <row r="11" spans="2:15" x14ac:dyDescent="0.55000000000000004">
      <c r="B11" s="17">
        <f>Sheet2!E11</f>
        <v>1.6E-2</v>
      </c>
      <c r="C11" s="18">
        <f>Sheet2!F11</f>
        <v>0.17499999999999999</v>
      </c>
      <c r="D11" s="19">
        <f>Sheet2!G11</f>
        <v>-0.19800000000000001</v>
      </c>
      <c r="H11" s="63">
        <f>Sheet5!G11</f>
        <v>-3.9735401119307387E-2</v>
      </c>
      <c r="I11" s="64">
        <f>Sheet5!H11</f>
        <v>-9.9338502798268474E-2</v>
      </c>
      <c r="J11" s="65">
        <f>Sheet5!I11</f>
        <v>6.3693510617713306E-2</v>
      </c>
      <c r="L11" s="80">
        <f t="shared" si="1"/>
        <v>1.798677005596537E-2</v>
      </c>
      <c r="M11" s="80">
        <f t="shared" si="0"/>
        <v>0.17996692513991341</v>
      </c>
      <c r="N11" s="80">
        <f t="shared" si="0"/>
        <v>-0.20118467553088568</v>
      </c>
    </row>
    <row r="12" spans="2:15" ht="14.7" thickBot="1" x14ac:dyDescent="0.6">
      <c r="B12" s="20">
        <f>Sheet2!E12</f>
        <v>-2.8000000000000001E-2</v>
      </c>
      <c r="C12" s="21">
        <f>Sheet2!F12</f>
        <v>-1.6E-2</v>
      </c>
      <c r="D12" s="22">
        <f>Sheet2!G12</f>
        <v>0.14799999999999999</v>
      </c>
      <c r="H12" s="66">
        <f>Sheet5!G12</f>
        <v>-4.1729829377087968E-2</v>
      </c>
      <c r="I12" s="67">
        <f>Sheet5!H12</f>
        <v>-0.10432457344271992</v>
      </c>
      <c r="J12" s="68">
        <f>Sheet5!I12</f>
        <v>6.6890461795626299E-2</v>
      </c>
      <c r="L12" s="80">
        <f t="shared" si="1"/>
        <v>-2.5913508531145601E-2</v>
      </c>
      <c r="M12" s="80">
        <f t="shared" si="0"/>
        <v>-1.0783771327864004E-2</v>
      </c>
      <c r="N12" s="80">
        <f t="shared" si="0"/>
        <v>0.14465547691021868</v>
      </c>
    </row>
    <row r="13" spans="2:15" x14ac:dyDescent="0.55000000000000004">
      <c r="B13" t="s">
        <v>12</v>
      </c>
      <c r="H13" t="s">
        <v>37</v>
      </c>
      <c r="L13" t="s">
        <v>12</v>
      </c>
    </row>
  </sheetData>
  <mergeCells count="1">
    <mergeCell ref="B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A</vt:lpstr>
      <vt:lpstr>B</vt:lpstr>
      <vt:lpstr>dot</vt:lpstr>
      <vt:lpstr>error</vt:lpstr>
      <vt:lpstr>h</vt:lpstr>
      <vt:lpstr>hidden</vt:lpstr>
      <vt:lpstr>input</vt:lpstr>
      <vt:lpstr>sum_error</vt:lpstr>
      <vt:lpstr>Woutput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EricKim</dc:creator>
  <cp:lastModifiedBy>EricKim</cp:lastModifiedBy>
  <dcterms:created xsi:type="dcterms:W3CDTF">2019-05-07T06:42:44Z</dcterms:created>
  <dcterms:modified xsi:type="dcterms:W3CDTF">2019-05-08T08:22:15Z</dcterms:modified>
</cp:coreProperties>
</file>