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1006245/Projects/ITE140/Excel_Sheets/"/>
    </mc:Choice>
  </mc:AlternateContent>
  <xr:revisionPtr revIDLastSave="0" documentId="13_ncr:1_{5AC851CC-2E3B-4842-B598-E09EB24612C9}" xr6:coauthVersionLast="47" xr6:coauthVersionMax="47" xr10:uidLastSave="{00000000-0000-0000-0000-000000000000}"/>
  <bookViews>
    <workbookView xWindow="0" yWindow="0" windowWidth="28800" windowHeight="18000" activeTab="2" xr2:uid="{A9135EA4-8731-1847-BE3D-534E209C22AB}"/>
  </bookViews>
  <sheets>
    <sheet name="Summary" sheetId="7" r:id="rId1"/>
    <sheet name="Syllabus" sheetId="10" r:id="rId2"/>
    <sheet name="Scenario Summary" sheetId="11" r:id="rId3"/>
    <sheet name="Scenarios" sheetId="8" r:id="rId4"/>
    <sheet name="Grade_Table" sheetId="2" r:id="rId5"/>
    <sheet name="Q1" sheetId="3" r:id="rId6"/>
    <sheet name="Q2" sheetId="4" r:id="rId7"/>
    <sheet name="Q3" sheetId="5" r:id="rId8"/>
    <sheet name="Q4" sheetId="6" r:id="rId9"/>
  </sheets>
  <definedNames>
    <definedName name="final_grade">Scenarios!$C$13</definedName>
    <definedName name="final1">Scenarios!$C$6</definedName>
    <definedName name="final2">Scenarios!$C$10</definedName>
    <definedName name="Letter_Grade">Grade_Table!$A$1:$C$6</definedName>
    <definedName name="Letter_Grades">#REF!</definedName>
    <definedName name="midterm1">Scenarios!$C$4</definedName>
    <definedName name="midterm2">Scenarios!$C$8</definedName>
    <definedName name="qp">#REF!</definedName>
    <definedName name="qual_points">Grade_Table!$A$9:$D$17</definedName>
    <definedName name="quarter1">Scenarios!$C$3</definedName>
    <definedName name="quarter2">Scenarios!$C$5</definedName>
    <definedName name="quarter3">Scenarios!$C$7</definedName>
    <definedName name="quarter4">Scenarios!$C$9</definedName>
    <definedName name="semester1">Scenarios!$C$11</definedName>
    <definedName name="semester2">Scenarios!$C$12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7" l="1"/>
  <c r="E12" i="7"/>
  <c r="E11" i="7"/>
  <c r="C12" i="7"/>
  <c r="D12" i="7" s="1"/>
  <c r="C11" i="7"/>
  <c r="D11" i="7"/>
  <c r="E9" i="8"/>
  <c r="E4" i="7"/>
  <c r="E4" i="8"/>
  <c r="E8" i="8"/>
  <c r="D4" i="7"/>
  <c r="E3" i="7"/>
  <c r="E5" i="7"/>
  <c r="D4" i="8"/>
  <c r="C12" i="8"/>
  <c r="D12" i="8" s="1"/>
  <c r="E10" i="8"/>
  <c r="D10" i="8"/>
  <c r="D9" i="8"/>
  <c r="D8" i="8"/>
  <c r="E7" i="8"/>
  <c r="E6" i="8"/>
  <c r="D6" i="8"/>
  <c r="E5" i="8"/>
  <c r="C11" i="8"/>
  <c r="E11" i="8" s="1"/>
  <c r="D9" i="7"/>
  <c r="D7" i="7"/>
  <c r="D6" i="7"/>
  <c r="D5" i="7"/>
  <c r="D3" i="7"/>
  <c r="E10" i="7"/>
  <c r="E6" i="7"/>
  <c r="E9" i="7"/>
  <c r="E8" i="7"/>
  <c r="E7" i="7"/>
  <c r="D10" i="7"/>
  <c r="D8" i="7"/>
  <c r="C13" i="7"/>
  <c r="D13" i="7" s="1"/>
  <c r="C9" i="7"/>
  <c r="C7" i="7"/>
  <c r="C5" i="7"/>
  <c r="K9" i="4"/>
  <c r="K8" i="4"/>
  <c r="C3" i="7"/>
  <c r="K9" i="3"/>
  <c r="K8" i="3"/>
  <c r="E12" i="8" l="1"/>
  <c r="C13" i="8"/>
  <c r="D11" i="8"/>
  <c r="D5" i="8"/>
  <c r="D3" i="8"/>
  <c r="E3" i="8"/>
  <c r="D7" i="8"/>
  <c r="D13" i="8" l="1"/>
  <c r="E13" i="8"/>
</calcChain>
</file>

<file path=xl/sharedStrings.xml><?xml version="1.0" encoding="utf-8"?>
<sst xmlns="http://schemas.openxmlformats.org/spreadsheetml/2006/main" count="124" uniqueCount="58">
  <si>
    <t>Begin Grade</t>
  </si>
  <si>
    <t>End Grade</t>
  </si>
  <si>
    <t>Letter</t>
  </si>
  <si>
    <t>Quality Points</t>
  </si>
  <si>
    <t>E</t>
  </si>
  <si>
    <t>D</t>
  </si>
  <si>
    <t>D+</t>
  </si>
  <si>
    <t>C</t>
  </si>
  <si>
    <t>C+</t>
  </si>
  <si>
    <t>B</t>
  </si>
  <si>
    <t>B+</t>
  </si>
  <si>
    <t>A</t>
  </si>
  <si>
    <t>Category</t>
  </si>
  <si>
    <t>Examples of Assessments</t>
  </si>
  <si>
    <t xml:space="preserve">Weighted Percentage </t>
  </si>
  <si>
    <t>Formative Assessments</t>
  </si>
  <si>
    <t>Summative Assessments</t>
  </si>
  <si>
    <t>Classwork, Discussion Boards</t>
  </si>
  <si>
    <t>Research Papers, Marking Period Exams</t>
  </si>
  <si>
    <t>Points Possible</t>
  </si>
  <si>
    <t>Points Earned</t>
  </si>
  <si>
    <t>Summative Assignments</t>
  </si>
  <si>
    <t>Formative Assignments</t>
  </si>
  <si>
    <t>Q1</t>
  </si>
  <si>
    <t>Q2</t>
  </si>
  <si>
    <t>Final</t>
  </si>
  <si>
    <t>Q3</t>
  </si>
  <si>
    <t>Midterm</t>
  </si>
  <si>
    <t>Q4</t>
  </si>
  <si>
    <t>Percentage</t>
  </si>
  <si>
    <t>Final Grade</t>
  </si>
  <si>
    <t>Percent</t>
  </si>
  <si>
    <t>QP</t>
  </si>
  <si>
    <t>Semester 1</t>
  </si>
  <si>
    <t>Semester 2</t>
  </si>
  <si>
    <t>quarter1</t>
  </si>
  <si>
    <t>midterm1</t>
  </si>
  <si>
    <t>quarter2</t>
  </si>
  <si>
    <t>final1</t>
  </si>
  <si>
    <t>quarter3</t>
  </si>
  <si>
    <t>midterm2</t>
  </si>
  <si>
    <t>quarter4</t>
  </si>
  <si>
    <t>final2</t>
  </si>
  <si>
    <t>$D$3</t>
  </si>
  <si>
    <t>$E$3</t>
  </si>
  <si>
    <t>semester1</t>
  </si>
  <si>
    <t>Straight A's</t>
  </si>
  <si>
    <t>Created by Elliott, Alexander on 9/13/2024</t>
  </si>
  <si>
    <t>Rough First Quarter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</si>
  <si>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</si>
  <si>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</si>
  <si>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</si>
  <si>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</si>
  <si>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</si>
  <si>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</si>
  <si>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</si>
  <si>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Bad At Tests</t>
  </si>
  <si>
    <t>Good at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</si>
</sst>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indexed="9"/>
      <name val="Aptos Narrow"/>
      <family val="2"/>
      <scheme val="minor"/>
    </font>
    <font>
      <b/>
      <sz val="12"/>
      <color indexed="8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sz val="11"/>
      <color indexed="9"/>
      <name val="Aptos Narrow"/>
      <family val="2"/>
      <scheme val="minor"/>
    </font>
    <font>
      <sz val="8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slantDashDot">
        <color indexed="64"/>
      </bottom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/>
      <right style="slantDashDot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slantDashDot">
        <color indexed="64"/>
      </left>
      <right/>
      <top style="slantDashDot">
        <color indexed="64"/>
      </top>
      <bottom style="dotted">
        <color indexed="64"/>
      </bottom>
      <diagonal/>
    </border>
    <border>
      <left/>
      <right/>
      <top style="slantDashDot">
        <color indexed="64"/>
      </top>
      <bottom style="dotted">
        <color indexed="64"/>
      </bottom>
      <diagonal/>
    </border>
    <border>
      <left/>
      <right style="slantDashDot">
        <color indexed="64"/>
      </right>
      <top style="slantDashDot">
        <color indexed="64"/>
      </top>
      <bottom style="dotted">
        <color indexed="64"/>
      </bottom>
      <diagonal/>
    </border>
    <border>
      <left style="slantDashDot">
        <color indexed="64"/>
      </left>
      <right/>
      <top/>
      <bottom style="dotted">
        <color indexed="64"/>
      </bottom>
      <diagonal/>
    </border>
    <border>
      <left style="slant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slantDashDot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4" fillId="0" borderId="4" xfId="0" applyFont="1" applyBorder="1"/>
    <xf numFmtId="9" fontId="2" fillId="0" borderId="0" xfId="0" applyNumberFormat="1" applyFont="1"/>
    <xf numFmtId="0" fontId="4" fillId="0" borderId="6" xfId="0" applyFont="1" applyBorder="1"/>
    <xf numFmtId="9" fontId="4" fillId="0" borderId="7" xfId="0" applyNumberFormat="1" applyFont="1" applyBorder="1"/>
    <xf numFmtId="0" fontId="4" fillId="0" borderId="8" xfId="0" applyFont="1" applyBorder="1"/>
    <xf numFmtId="0" fontId="1" fillId="0" borderId="0" xfId="0" applyFont="1"/>
    <xf numFmtId="0" fontId="4" fillId="0" borderId="0" xfId="1" applyNumberFormat="1" applyFont="1" applyBorder="1"/>
    <xf numFmtId="9" fontId="0" fillId="0" borderId="0" xfId="1" applyFont="1"/>
    <xf numFmtId="9" fontId="2" fillId="0" borderId="4" xfId="1" applyFont="1" applyBorder="1"/>
    <xf numFmtId="9" fontId="2" fillId="0" borderId="0" xfId="1" applyFont="1"/>
    <xf numFmtId="9" fontId="2" fillId="0" borderId="6" xfId="1" applyFont="1" applyBorder="1"/>
    <xf numFmtId="9" fontId="2" fillId="0" borderId="7" xfId="1" applyFont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2" fillId="3" borderId="4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2" fillId="3" borderId="0" xfId="0" applyFont="1" applyFill="1"/>
    <xf numFmtId="0" fontId="0" fillId="3" borderId="0" xfId="0" applyFill="1"/>
    <xf numFmtId="0" fontId="0" fillId="3" borderId="7" xfId="0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2" fillId="3" borderId="1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6" fillId="0" borderId="0" xfId="0" applyFont="1"/>
    <xf numFmtId="0" fontId="8" fillId="0" borderId="0" xfId="0" applyFont="1"/>
    <xf numFmtId="9" fontId="8" fillId="0" borderId="0" xfId="0" applyNumberFormat="1" applyFont="1"/>
    <xf numFmtId="0" fontId="0" fillId="2" borderId="15" xfId="0" applyFill="1" applyBorder="1"/>
    <xf numFmtId="0" fontId="0" fillId="3" borderId="16" xfId="0" applyFill="1" applyBorder="1"/>
    <xf numFmtId="0" fontId="0" fillId="3" borderId="17" xfId="0" applyFill="1" applyBorder="1"/>
    <xf numFmtId="9" fontId="0" fillId="3" borderId="16" xfId="0" applyNumberFormat="1" applyFill="1" applyBorder="1"/>
    <xf numFmtId="9" fontId="0" fillId="3" borderId="16" xfId="1" applyFont="1" applyFill="1" applyBorder="1"/>
    <xf numFmtId="0" fontId="0" fillId="3" borderId="19" xfId="0" applyFill="1" applyBorder="1"/>
    <xf numFmtId="0" fontId="0" fillId="3" borderId="18" xfId="0" applyFill="1" applyBorder="1"/>
    <xf numFmtId="0" fontId="0" fillId="0" borderId="20" xfId="0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9" fontId="0" fillId="3" borderId="19" xfId="0" applyNumberFormat="1" applyFill="1" applyBorder="1"/>
    <xf numFmtId="9" fontId="0" fillId="3" borderId="19" xfId="1" applyFont="1" applyFill="1" applyBorder="1"/>
    <xf numFmtId="0" fontId="0" fillId="2" borderId="24" xfId="0" applyFill="1" applyBorder="1"/>
    <xf numFmtId="9" fontId="0" fillId="3" borderId="25" xfId="0" applyNumberFormat="1" applyFill="1" applyBorder="1"/>
    <xf numFmtId="0" fontId="0" fillId="3" borderId="25" xfId="0" applyFill="1" applyBorder="1"/>
    <xf numFmtId="9" fontId="0" fillId="3" borderId="25" xfId="1" applyFont="1" applyFill="1" applyBorder="1"/>
    <xf numFmtId="0" fontId="0" fillId="3" borderId="26" xfId="0" applyFill="1" applyBorder="1"/>
    <xf numFmtId="0" fontId="0" fillId="2" borderId="20" xfId="0" applyFill="1" applyBorder="1"/>
    <xf numFmtId="9" fontId="0" fillId="3" borderId="21" xfId="0" applyNumberFormat="1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0" xfId="0" applyFill="1" applyBorder="1" applyAlignment="1"/>
    <xf numFmtId="9" fontId="0" fillId="0" borderId="0" xfId="0" applyNumberFormat="1" applyFill="1" applyBorder="1" applyAlignment="1"/>
    <xf numFmtId="9" fontId="0" fillId="0" borderId="28" xfId="0" applyNumberFormat="1" applyFill="1" applyBorder="1" applyAlignment="1"/>
    <xf numFmtId="0" fontId="9" fillId="4" borderId="7" xfId="0" applyFont="1" applyFill="1" applyBorder="1" applyAlignment="1">
      <alignment horizontal="left"/>
    </xf>
    <xf numFmtId="0" fontId="9" fillId="4" borderId="27" xfId="0" applyFont="1" applyFill="1" applyBorder="1" applyAlignment="1">
      <alignment horizontal="left"/>
    </xf>
    <xf numFmtId="0" fontId="0" fillId="0" borderId="10" xfId="0" applyFill="1" applyBorder="1" applyAlignment="1"/>
    <xf numFmtId="0" fontId="10" fillId="5" borderId="0" xfId="0" applyFont="1" applyFill="1" applyBorder="1" applyAlignment="1">
      <alignment horizontal="left"/>
    </xf>
    <xf numFmtId="0" fontId="11" fillId="5" borderId="10" xfId="0" applyFont="1" applyFill="1" applyBorder="1" applyAlignment="1">
      <alignment horizontal="left"/>
    </xf>
    <xf numFmtId="0" fontId="10" fillId="5" borderId="28" xfId="0" applyFont="1" applyFill="1" applyBorder="1" applyAlignment="1">
      <alignment horizontal="left"/>
    </xf>
    <xf numFmtId="0" fontId="12" fillId="4" borderId="27" xfId="0" applyFont="1" applyFill="1" applyBorder="1" applyAlignment="1">
      <alignment horizontal="right"/>
    </xf>
    <xf numFmtId="0" fontId="12" fillId="4" borderId="7" xfId="0" applyFont="1" applyFill="1" applyBorder="1" applyAlignment="1">
      <alignment horizontal="right"/>
    </xf>
    <xf numFmtId="9" fontId="0" fillId="6" borderId="0" xfId="0" applyNumberFormat="1" applyFill="1" applyBorder="1" applyAlignment="1"/>
    <xf numFmtId="0" fontId="13" fillId="0" borderId="0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1</xdr:row>
      <xdr:rowOff>25400</xdr:rowOff>
    </xdr:from>
    <xdr:to>
      <xdr:col>9</xdr:col>
      <xdr:colOff>12700</xdr:colOff>
      <xdr:row>10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C4EEBE7-5C3A-AC3B-3036-FCAD6F82A437}"/>
            </a:ext>
          </a:extLst>
        </xdr:cNvPr>
        <xdr:cNvSpPr txBox="1"/>
      </xdr:nvSpPr>
      <xdr:spPr>
        <a:xfrm>
          <a:off x="850900" y="228600"/>
          <a:ext cx="6591300" cy="184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The final grade average for each semester will be calculated by averaging the two quarterly grades and the</a:t>
          </a:r>
          <a:r>
            <a:rPr lang="en-US" sz="12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final exam. The quarterly grades will be of equal weight and will collectively make up 80% of the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semester grade (40% for each quarter). The final exam will be worth 20% of the course grade and will be</a:t>
          </a:r>
          <a:r>
            <a:rPr lang="en-US" sz="1200" b="0" i="0" baseline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averaged with the quarter grades to determine the final average:</a:t>
          </a:r>
          <a:b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200" b="0" i="0">
            <a:solidFill>
              <a:schemeClr val="dk1"/>
            </a:solidFill>
            <a:effectLst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r>
            <a:rPr lang="en-US" sz="1200" b="0" i="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HIS 121: (MP1 x 40%) + (MP2 x 40%) + (FE x 20%) = Final Average</a:t>
          </a:r>
          <a:endParaRPr 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9</xdr:col>
      <xdr:colOff>774700</xdr:colOff>
      <xdr:row>0</xdr:row>
      <xdr:rowOff>152400</xdr:rowOff>
    </xdr:from>
    <xdr:to>
      <xdr:col>18</xdr:col>
      <xdr:colOff>63500</xdr:colOff>
      <xdr:row>39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D0DDB7-DAD0-8AD3-FCD5-1F019E4CE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4200" y="152400"/>
          <a:ext cx="6718300" cy="787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06A4E-62D8-E645-B199-5C1F7E628AE8}">
  <dimension ref="B1:E13"/>
  <sheetViews>
    <sheetView workbookViewId="0">
      <selection activeCell="N32" sqref="N32"/>
    </sheetView>
  </sheetViews>
  <sheetFormatPr baseColWidth="10" defaultRowHeight="16" x14ac:dyDescent="0.2"/>
  <sheetData>
    <row r="1" spans="2:5" ht="17" thickBot="1" x14ac:dyDescent="0.25"/>
    <row r="2" spans="2:5" x14ac:dyDescent="0.2">
      <c r="B2" s="55"/>
      <c r="C2" s="56" t="s">
        <v>29</v>
      </c>
      <c r="D2" s="56" t="s">
        <v>2</v>
      </c>
      <c r="E2" s="57" t="s">
        <v>32</v>
      </c>
    </row>
    <row r="3" spans="2:5" x14ac:dyDescent="0.2">
      <c r="B3" s="61" t="s">
        <v>23</v>
      </c>
      <c r="C3" s="62">
        <f>'Q1'!K8</f>
        <v>0.87573964497041423</v>
      </c>
      <c r="D3" s="63" t="str">
        <f>VLOOKUP(C3,Grade_Table!A10:D17,3,TRUE)</f>
        <v>B+</v>
      </c>
      <c r="E3" s="54">
        <f>VLOOKUP(C3,Grade_Table!A10:D17,4,TRUE)</f>
        <v>3.5</v>
      </c>
    </row>
    <row r="4" spans="2:5" x14ac:dyDescent="0.2">
      <c r="B4" s="58" t="s">
        <v>27</v>
      </c>
      <c r="C4" s="60">
        <v>0.87</v>
      </c>
      <c r="D4" s="53" t="str">
        <f>VLOOKUP(C4,Grade_Table!A10:D17,3,TRUE)</f>
        <v>B+</v>
      </c>
      <c r="E4" s="54">
        <f>VLOOKUP(C4,Grade_Table!A10:D17,4,TRUE)</f>
        <v>3.5</v>
      </c>
    </row>
    <row r="5" spans="2:5" x14ac:dyDescent="0.2">
      <c r="B5" s="58" t="s">
        <v>24</v>
      </c>
      <c r="C5" s="59">
        <f>'Q2'!K8</f>
        <v>0.87573964497041423</v>
      </c>
      <c r="D5" s="53" t="str">
        <f>VLOOKUP(C5,Grade_Table!A10:D17,3,TRUE)</f>
        <v>B+</v>
      </c>
      <c r="E5" s="54">
        <f>VLOOKUP(C5,Grade_Table!A12:D19,4,TRUE)</f>
        <v>3.5</v>
      </c>
    </row>
    <row r="6" spans="2:5" x14ac:dyDescent="0.2">
      <c r="B6" s="61" t="s">
        <v>25</v>
      </c>
      <c r="C6" s="64">
        <v>0.68</v>
      </c>
      <c r="D6" s="63" t="str">
        <f>VLOOKUP(C6,Grade_Table!A10:D17,3,TRUE)</f>
        <v>D+</v>
      </c>
      <c r="E6" s="65">
        <f>VLOOKUP(C6,Grade_Table!A10:D17,4,TRUE)</f>
        <v>1.5</v>
      </c>
    </row>
    <row r="7" spans="2:5" x14ac:dyDescent="0.2">
      <c r="B7" s="61" t="s">
        <v>26</v>
      </c>
      <c r="C7" s="62">
        <f>'Q3'!K8</f>
        <v>0.88</v>
      </c>
      <c r="D7" s="63" t="str">
        <f>VLOOKUP(C7,Grade_Table!A10:D17,3,TRUE)</f>
        <v>B+</v>
      </c>
      <c r="E7" s="65">
        <f>VLOOKUP(C7,Grade_Table!A14:D21,4,TRUE)</f>
        <v>3.5</v>
      </c>
    </row>
    <row r="8" spans="2:5" x14ac:dyDescent="0.2">
      <c r="B8" s="61" t="s">
        <v>27</v>
      </c>
      <c r="C8" s="64">
        <v>0.98</v>
      </c>
      <c r="D8" s="63" t="str">
        <f>VLOOKUP(C8,Grade_Table!A10:D17,3,TRUE)</f>
        <v>A</v>
      </c>
      <c r="E8" s="65">
        <f>VLOOKUP(C8,Grade_Table!A15:D22,4,TRUE)</f>
        <v>4</v>
      </c>
    </row>
    <row r="9" spans="2:5" x14ac:dyDescent="0.2">
      <c r="B9" s="61" t="s">
        <v>28</v>
      </c>
      <c r="C9" s="62">
        <f>'Q4'!K8</f>
        <v>0.88</v>
      </c>
      <c r="D9" s="63" t="str">
        <f>VLOOKUP(C9,Grade_Table!A10:D17,3,TRUE)</f>
        <v>B+</v>
      </c>
      <c r="E9" s="65">
        <f>VLOOKUP(C9,Grade_Table!A16:D23,4,TRUE)</f>
        <v>3.5</v>
      </c>
    </row>
    <row r="10" spans="2:5" ht="17" thickBot="1" x14ac:dyDescent="0.25">
      <c r="B10" s="48" t="s">
        <v>25</v>
      </c>
      <c r="C10" s="52">
        <v>0.78</v>
      </c>
      <c r="D10" s="49" t="str">
        <f>VLOOKUP(C10,Grade_Table!A10:D17,3,TRUE)</f>
        <v>C+</v>
      </c>
      <c r="E10" s="50">
        <f>VLOOKUP(C10,Grade_Table!A10:D17,4,TRUE)</f>
        <v>2.5</v>
      </c>
    </row>
    <row r="11" spans="2:5" x14ac:dyDescent="0.2">
      <c r="B11" s="66" t="s">
        <v>33</v>
      </c>
      <c r="C11" s="67">
        <f>(C3)*0.4+(C5)*0.4+(C6)*0.2</f>
        <v>0.83659171597633142</v>
      </c>
      <c r="D11" s="68" t="str">
        <f>VLOOKUP(C11,Grade_Table!A10:D17,3,TRUE)</f>
        <v>B</v>
      </c>
      <c r="E11" s="69">
        <f>VLOOKUP(C11,Grade_Table!A10:D17,4,TRUE)</f>
        <v>3</v>
      </c>
    </row>
    <row r="12" spans="2:5" x14ac:dyDescent="0.2">
      <c r="B12" s="61" t="s">
        <v>34</v>
      </c>
      <c r="C12" s="62">
        <f>C7*0.4+C9*0.4+C10*0.2</f>
        <v>0.8600000000000001</v>
      </c>
      <c r="D12" s="63" t="str">
        <f>VLOOKUP(C12,Grade_Table!A10:D17,3,TRUE)</f>
        <v>B</v>
      </c>
      <c r="E12" s="65">
        <f>VLOOKUP(C12,Grade_Table!A10:D17,4,TRUE)</f>
        <v>3</v>
      </c>
    </row>
    <row r="13" spans="2:5" ht="17" thickBot="1" x14ac:dyDescent="0.25">
      <c r="B13" s="48" t="s">
        <v>25</v>
      </c>
      <c r="C13" s="51">
        <f>AVERAGE(C11:C12)</f>
        <v>0.84829585798816576</v>
      </c>
      <c r="D13" s="49" t="str">
        <f>VLOOKUP(C13,Grade_Table!A10:D17,3,TRUE)</f>
        <v>B</v>
      </c>
      <c r="E13" s="50">
        <f>VLOOKUP(C13,Grade_Table!A10:D17,4,TRUE)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A570-AC9F-CC40-AC36-FC9F37FE685E}">
  <dimension ref="A1"/>
  <sheetViews>
    <sheetView workbookViewId="0">
      <selection activeCell="G22" sqref="G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0015-B878-F24F-8C6B-8D790570970C}">
  <sheetPr>
    <outlinePr summaryBelow="0"/>
  </sheetPr>
  <dimension ref="B1:H20"/>
  <sheetViews>
    <sheetView showGridLines="0" tabSelected="1" workbookViewId="0"/>
  </sheetViews>
  <sheetFormatPr baseColWidth="10" defaultRowHeight="16" outlineLevelRow="1" outlineLevelCol="1" x14ac:dyDescent="0.2"/>
  <cols>
    <col min="3" max="3" width="10.1640625" bestFit="1" customWidth="1"/>
    <col min="4" max="8" width="15" bestFit="1" customWidth="1" outlineLevel="1"/>
  </cols>
  <sheetData>
    <row r="1" spans="2:8" ht="17" thickBot="1" x14ac:dyDescent="0.25"/>
    <row r="2" spans="2:8" ht="19" x14ac:dyDescent="0.25">
      <c r="B2" s="74" t="s">
        <v>49</v>
      </c>
      <c r="C2" s="74"/>
      <c r="D2" s="79"/>
      <c r="E2" s="79"/>
      <c r="F2" s="79"/>
      <c r="G2" s="79"/>
      <c r="H2" s="79"/>
    </row>
    <row r="3" spans="2:8" ht="19" collapsed="1" x14ac:dyDescent="0.25">
      <c r="B3" s="73"/>
      <c r="C3" s="73"/>
      <c r="D3" s="80" t="s">
        <v>51</v>
      </c>
      <c r="E3" s="80" t="s">
        <v>46</v>
      </c>
      <c r="F3" s="80" t="s">
        <v>48</v>
      </c>
      <c r="G3" s="80" t="s">
        <v>56</v>
      </c>
      <c r="H3" s="80" t="s">
        <v>57</v>
      </c>
    </row>
    <row r="4" spans="2:8" ht="24" hidden="1" outlineLevel="1" x14ac:dyDescent="0.2">
      <c r="B4" s="76"/>
      <c r="C4" s="76"/>
      <c r="D4" s="70"/>
      <c r="E4" s="82" t="s">
        <v>47</v>
      </c>
      <c r="F4" s="82" t="s">
        <v>47</v>
      </c>
      <c r="G4" s="82" t="s">
        <v>47</v>
      </c>
      <c r="H4" s="82" t="s">
        <v>47</v>
      </c>
    </row>
    <row r="5" spans="2:8" x14ac:dyDescent="0.2">
      <c r="B5" s="77" t="s">
        <v>50</v>
      </c>
      <c r="C5" s="77"/>
      <c r="D5" s="75"/>
      <c r="E5" s="75"/>
      <c r="F5" s="75"/>
      <c r="G5" s="75"/>
      <c r="H5" s="75"/>
    </row>
    <row r="6" spans="2:8" outlineLevel="1" x14ac:dyDescent="0.2">
      <c r="B6" s="76"/>
      <c r="C6" s="76" t="s">
        <v>35</v>
      </c>
      <c r="D6" s="71">
        <v>0.86</v>
      </c>
      <c r="E6" s="81">
        <v>0.9</v>
      </c>
      <c r="F6" s="81">
        <v>0</v>
      </c>
      <c r="G6" s="81">
        <v>0.95</v>
      </c>
      <c r="H6" s="81">
        <v>0.86</v>
      </c>
    </row>
    <row r="7" spans="2:8" outlineLevel="1" x14ac:dyDescent="0.2">
      <c r="B7" s="76"/>
      <c r="C7" s="76" t="s">
        <v>36</v>
      </c>
      <c r="D7" s="71">
        <v>1</v>
      </c>
      <c r="E7" s="81">
        <v>0.9</v>
      </c>
      <c r="F7" s="81">
        <v>0.65</v>
      </c>
      <c r="G7" s="81">
        <v>0.45</v>
      </c>
      <c r="H7" s="81">
        <v>1</v>
      </c>
    </row>
    <row r="8" spans="2:8" outlineLevel="1" x14ac:dyDescent="0.2">
      <c r="B8" s="76"/>
      <c r="C8" s="76" t="s">
        <v>37</v>
      </c>
      <c r="D8" s="71">
        <v>0.75</v>
      </c>
      <c r="E8" s="81">
        <v>0.9</v>
      </c>
      <c r="F8" s="81">
        <v>0.9</v>
      </c>
      <c r="G8" s="81">
        <v>0.93</v>
      </c>
      <c r="H8" s="81">
        <v>0.75</v>
      </c>
    </row>
    <row r="9" spans="2:8" outlineLevel="1" x14ac:dyDescent="0.2">
      <c r="B9" s="76"/>
      <c r="C9" s="76" t="s">
        <v>38</v>
      </c>
      <c r="D9" s="71">
        <v>1</v>
      </c>
      <c r="E9" s="81">
        <v>0.9</v>
      </c>
      <c r="F9" s="81">
        <v>0.9</v>
      </c>
      <c r="G9" s="81">
        <v>0.54</v>
      </c>
      <c r="H9" s="81">
        <v>1</v>
      </c>
    </row>
    <row r="10" spans="2:8" outlineLevel="1" x14ac:dyDescent="0.2">
      <c r="B10" s="76"/>
      <c r="C10" s="76" t="s">
        <v>39</v>
      </c>
      <c r="D10" s="71">
        <v>0.78</v>
      </c>
      <c r="E10" s="81">
        <v>0.9</v>
      </c>
      <c r="F10" s="81">
        <v>0.9</v>
      </c>
      <c r="G10" s="81">
        <v>0.97</v>
      </c>
      <c r="H10" s="81">
        <v>0.78</v>
      </c>
    </row>
    <row r="11" spans="2:8" outlineLevel="1" x14ac:dyDescent="0.2">
      <c r="B11" s="76"/>
      <c r="C11" s="76" t="s">
        <v>40</v>
      </c>
      <c r="D11" s="71">
        <v>1</v>
      </c>
      <c r="E11" s="81">
        <v>0.9</v>
      </c>
      <c r="F11" s="81">
        <v>0.9</v>
      </c>
      <c r="G11" s="81">
        <v>0.43</v>
      </c>
      <c r="H11" s="81">
        <v>1</v>
      </c>
    </row>
    <row r="12" spans="2:8" outlineLevel="1" x14ac:dyDescent="0.2">
      <c r="B12" s="76"/>
      <c r="C12" s="76" t="s">
        <v>41</v>
      </c>
      <c r="D12" s="71">
        <v>0.72</v>
      </c>
      <c r="E12" s="81">
        <v>0.9</v>
      </c>
      <c r="F12" s="81">
        <v>0.9</v>
      </c>
      <c r="G12" s="81">
        <v>0.98</v>
      </c>
      <c r="H12" s="81">
        <v>0.72</v>
      </c>
    </row>
    <row r="13" spans="2:8" outlineLevel="1" x14ac:dyDescent="0.2">
      <c r="B13" s="76"/>
      <c r="C13" s="76" t="s">
        <v>42</v>
      </c>
      <c r="D13" s="71">
        <v>1</v>
      </c>
      <c r="E13" s="81">
        <v>0.9</v>
      </c>
      <c r="F13" s="81">
        <v>0.9</v>
      </c>
      <c r="G13" s="81">
        <v>0.6</v>
      </c>
      <c r="H13" s="81">
        <v>1</v>
      </c>
    </row>
    <row r="14" spans="2:8" x14ac:dyDescent="0.2">
      <c r="B14" s="77" t="s">
        <v>52</v>
      </c>
      <c r="C14" s="77"/>
      <c r="D14" s="75"/>
      <c r="E14" s="75"/>
      <c r="F14" s="75"/>
      <c r="G14" s="75"/>
      <c r="H14" s="75"/>
    </row>
    <row r="15" spans="2:8" outlineLevel="1" x14ac:dyDescent="0.2">
      <c r="B15" s="76"/>
      <c r="C15" s="76" t="s">
        <v>43</v>
      </c>
      <c r="D15" s="70" t="s">
        <v>9</v>
      </c>
      <c r="E15" s="70" t="s">
        <v>11</v>
      </c>
      <c r="F15" s="70" t="s">
        <v>4</v>
      </c>
      <c r="G15" s="70" t="s">
        <v>11</v>
      </c>
      <c r="H15" s="70" t="s">
        <v>9</v>
      </c>
    </row>
    <row r="16" spans="2:8" outlineLevel="1" x14ac:dyDescent="0.2">
      <c r="B16" s="76"/>
      <c r="C16" s="76" t="s">
        <v>44</v>
      </c>
      <c r="D16" s="70">
        <v>3</v>
      </c>
      <c r="E16" s="70">
        <v>4</v>
      </c>
      <c r="F16" s="70">
        <v>0</v>
      </c>
      <c r="G16" s="70">
        <v>4</v>
      </c>
      <c r="H16" s="70">
        <v>3</v>
      </c>
    </row>
    <row r="17" spans="2:8" ht="17" outlineLevel="1" thickBot="1" x14ac:dyDescent="0.25">
      <c r="B17" s="78"/>
      <c r="C17" s="78" t="s">
        <v>45</v>
      </c>
      <c r="D17" s="72">
        <v>0.90249999999999997</v>
      </c>
      <c r="E17" s="72">
        <v>0.9</v>
      </c>
      <c r="F17" s="72">
        <v>0.61250000000000004</v>
      </c>
      <c r="G17" s="72">
        <v>0.71750000000000003</v>
      </c>
      <c r="H17" s="72">
        <v>0.90249999999999997</v>
      </c>
    </row>
    <row r="18" spans="2:8" x14ac:dyDescent="0.2">
      <c r="B18" t="s">
        <v>53</v>
      </c>
    </row>
    <row r="19" spans="2:8" x14ac:dyDescent="0.2">
      <c r="B19" t="s">
        <v>54</v>
      </c>
    </row>
    <row r="20" spans="2:8" x14ac:dyDescent="0.2">
      <c r="B20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70AE-6A6A-5F48-A07E-701F01DFB377}">
  <dimension ref="A1:H16"/>
  <sheetViews>
    <sheetView workbookViewId="0">
      <selection activeCell="G18" sqref="G18"/>
    </sheetView>
  </sheetViews>
  <sheetFormatPr baseColWidth="10" defaultRowHeight="16" x14ac:dyDescent="0.2"/>
  <sheetData>
    <row r="1" spans="1:8" ht="17" thickBot="1" x14ac:dyDescent="0.25">
      <c r="A1" s="46"/>
      <c r="B1" s="46"/>
      <c r="C1" s="46"/>
      <c r="D1" s="46"/>
      <c r="E1" s="46"/>
      <c r="F1" s="46"/>
      <c r="G1" s="46"/>
      <c r="H1" s="46"/>
    </row>
    <row r="2" spans="1:8" x14ac:dyDescent="0.2">
      <c r="A2" s="46"/>
      <c r="B2" s="55"/>
      <c r="C2" s="56" t="s">
        <v>29</v>
      </c>
      <c r="D2" s="56" t="s">
        <v>2</v>
      </c>
      <c r="E2" s="57" t="s">
        <v>32</v>
      </c>
      <c r="F2" s="46"/>
      <c r="G2" s="46"/>
      <c r="H2" s="46"/>
    </row>
    <row r="3" spans="1:8" x14ac:dyDescent="0.2">
      <c r="A3" s="46"/>
      <c r="B3" s="61" t="s">
        <v>23</v>
      </c>
      <c r="C3" s="62">
        <v>0.86</v>
      </c>
      <c r="D3" s="63" t="str">
        <f>VLOOKUP(C3,Grade_Table!A10:D17,3,TRUE)</f>
        <v>B</v>
      </c>
      <c r="E3" s="54">
        <f>VLOOKUP(C3,Grade_Table!A10:D17,4,TRUE)</f>
        <v>3</v>
      </c>
      <c r="F3" s="46"/>
      <c r="G3" s="46"/>
      <c r="H3" s="46"/>
    </row>
    <row r="4" spans="1:8" x14ac:dyDescent="0.2">
      <c r="A4" s="46"/>
      <c r="B4" s="58" t="s">
        <v>27</v>
      </c>
      <c r="C4" s="60">
        <v>1</v>
      </c>
      <c r="D4" s="53" t="str">
        <f>VLOOKUP(C4,Grade_Table!A10:D17,3,TRUE)</f>
        <v>A</v>
      </c>
      <c r="E4" s="54">
        <f>VLOOKUP(midterm1,Grade_Table!A10:D17,4,TRUE)</f>
        <v>4</v>
      </c>
      <c r="F4" s="46"/>
      <c r="G4" s="46"/>
      <c r="H4" s="46"/>
    </row>
    <row r="5" spans="1:8" x14ac:dyDescent="0.2">
      <c r="A5" s="46"/>
      <c r="B5" s="58" t="s">
        <v>24</v>
      </c>
      <c r="C5" s="59">
        <v>0.75</v>
      </c>
      <c r="D5" s="53" t="str">
        <f>VLOOKUP(C5,Grade_Table!A10:D17,3,TRUE)</f>
        <v>C</v>
      </c>
      <c r="E5" s="54">
        <f>VLOOKUP(C5,Grade_Table!A12:D19,4,TRUE)</f>
        <v>2</v>
      </c>
      <c r="F5" s="46"/>
      <c r="G5" s="46"/>
      <c r="H5" s="46"/>
    </row>
    <row r="6" spans="1:8" x14ac:dyDescent="0.2">
      <c r="A6" s="46"/>
      <c r="B6" s="61" t="s">
        <v>25</v>
      </c>
      <c r="C6" s="64">
        <v>1</v>
      </c>
      <c r="D6" s="63" t="str">
        <f>VLOOKUP(C6,Grade_Table!A10:D17,3,TRUE)</f>
        <v>A</v>
      </c>
      <c r="E6" s="65">
        <f>VLOOKUP(C6,Grade_Table!A10:D17,4,TRUE)</f>
        <v>4</v>
      </c>
      <c r="F6" s="46"/>
      <c r="G6" s="46"/>
      <c r="H6" s="46"/>
    </row>
    <row r="7" spans="1:8" x14ac:dyDescent="0.2">
      <c r="A7" s="46"/>
      <c r="B7" s="61" t="s">
        <v>26</v>
      </c>
      <c r="C7" s="62">
        <v>0.78</v>
      </c>
      <c r="D7" s="63" t="str">
        <f>VLOOKUP(C7,Grade_Table!A10:D17,3,TRUE)</f>
        <v>C+</v>
      </c>
      <c r="E7" s="65">
        <f>VLOOKUP(C7,Grade_Table!A14:D21,4,TRUE)</f>
        <v>2.5</v>
      </c>
      <c r="F7" s="46"/>
      <c r="G7" s="46"/>
      <c r="H7" s="46"/>
    </row>
    <row r="8" spans="1:8" x14ac:dyDescent="0.2">
      <c r="A8" s="46"/>
      <c r="B8" s="61" t="s">
        <v>27</v>
      </c>
      <c r="C8" s="64">
        <v>1</v>
      </c>
      <c r="D8" s="63" t="str">
        <f>VLOOKUP(C8,Grade_Table!A10:D17,3,TRUE)</f>
        <v>A</v>
      </c>
      <c r="E8" s="65">
        <f>VLOOKUP(midterm2,Grade_Table!A10:D17,4,TRUE)</f>
        <v>4</v>
      </c>
      <c r="F8" s="46"/>
      <c r="G8" s="46"/>
      <c r="H8" s="46"/>
    </row>
    <row r="9" spans="1:8" x14ac:dyDescent="0.2">
      <c r="A9" s="46"/>
      <c r="B9" s="61" t="s">
        <v>28</v>
      </c>
      <c r="C9" s="62">
        <v>0.72</v>
      </c>
      <c r="D9" s="63" t="str">
        <f>VLOOKUP(C9,Grade_Table!A10:D17,3,TRUE)</f>
        <v>C</v>
      </c>
      <c r="E9" s="65">
        <f>VLOOKUP(quarter4,Grade_Table!A10:D17,4,TRUE)</f>
        <v>2</v>
      </c>
      <c r="F9" s="46"/>
      <c r="G9" s="46"/>
      <c r="H9" s="46"/>
    </row>
    <row r="10" spans="1:8" ht="17" thickBot="1" x14ac:dyDescent="0.25">
      <c r="A10" s="46"/>
      <c r="B10" s="48" t="s">
        <v>25</v>
      </c>
      <c r="C10" s="52">
        <v>1</v>
      </c>
      <c r="D10" s="49" t="str">
        <f>VLOOKUP(C10,Grade_Table!A10:D17,3,TRUE)</f>
        <v>A</v>
      </c>
      <c r="E10" s="50">
        <f>VLOOKUP(C10,Grade_Table!A10:D17,4,TRUE)</f>
        <v>4</v>
      </c>
      <c r="F10" s="46"/>
      <c r="G10" s="46"/>
      <c r="H10" s="46"/>
    </row>
    <row r="11" spans="1:8" x14ac:dyDescent="0.2">
      <c r="A11" s="46"/>
      <c r="B11" s="66" t="s">
        <v>33</v>
      </c>
      <c r="C11" s="67">
        <f>AVERAGE(C3:C6)</f>
        <v>0.90249999999999997</v>
      </c>
      <c r="D11" s="68" t="str">
        <f>VLOOKUP(C11,Grade_Table!A10:D17,3,TRUE)</f>
        <v>A</v>
      </c>
      <c r="E11" s="69">
        <f>VLOOKUP(C11,Grade_Table!A10:D17,4,TRUE)</f>
        <v>4</v>
      </c>
      <c r="F11" s="46"/>
      <c r="G11" s="46"/>
      <c r="H11" s="46"/>
    </row>
    <row r="12" spans="1:8" x14ac:dyDescent="0.2">
      <c r="A12" s="46"/>
      <c r="B12" s="61" t="s">
        <v>34</v>
      </c>
      <c r="C12" s="62">
        <f>AVERAGE(C7:C10)</f>
        <v>0.875</v>
      </c>
      <c r="D12" s="63" t="str">
        <f>VLOOKUP(C12,Grade_Table!A10:D17,3,TRUE)</f>
        <v>B+</v>
      </c>
      <c r="E12" s="65">
        <f>VLOOKUP(C12,Grade_Table!A10:D17,4,TRUE)</f>
        <v>3.5</v>
      </c>
      <c r="F12" s="46"/>
      <c r="G12" s="46"/>
      <c r="H12" s="46"/>
    </row>
    <row r="13" spans="1:8" ht="17" thickBot="1" x14ac:dyDescent="0.25">
      <c r="A13" s="46"/>
      <c r="B13" s="48" t="s">
        <v>25</v>
      </c>
      <c r="C13" s="51">
        <f>AVERAGE(C11:C12)</f>
        <v>0.88874999999999993</v>
      </c>
      <c r="D13" s="49" t="str">
        <f>VLOOKUP(C13,Grade_Table!A10:D17,3,TRUE)</f>
        <v>B+</v>
      </c>
      <c r="E13" s="50">
        <f>VLOOKUP(C13,Grade_Table!A10:D17,4,TRUE)</f>
        <v>3.5</v>
      </c>
      <c r="F13" s="46"/>
      <c r="G13" s="46"/>
      <c r="H13" s="46"/>
    </row>
    <row r="14" spans="1:8" x14ac:dyDescent="0.2">
      <c r="A14" s="46"/>
      <c r="B14" s="46"/>
      <c r="C14" s="46"/>
      <c r="D14" s="46"/>
      <c r="E14" s="46"/>
      <c r="F14" s="46"/>
      <c r="G14" s="46"/>
      <c r="H14" s="46"/>
    </row>
    <row r="15" spans="1:8" x14ac:dyDescent="0.2">
      <c r="A15" s="46"/>
      <c r="B15" s="46"/>
      <c r="C15" s="46"/>
      <c r="D15" s="46"/>
      <c r="E15" s="46"/>
      <c r="F15" s="46"/>
      <c r="G15" s="46"/>
      <c r="H15" s="46"/>
    </row>
    <row r="16" spans="1:8" x14ac:dyDescent="0.2">
      <c r="A16" s="46"/>
      <c r="B16" s="46"/>
      <c r="C16" s="46"/>
      <c r="D16" s="46"/>
      <c r="E16" s="46"/>
      <c r="F16" s="46"/>
      <c r="G16" s="46"/>
      <c r="H16" s="46"/>
    </row>
  </sheetData>
  <scenarios current="3" show="3" sqref="D3 E3 C11">
    <scenario name="Straight A's" locked="1" count="8" user="Elliott, Alexander" comment="Created by Elliott, Alexander on 9/13/2024">
      <inputCells r="C3" val="0.9"/>
      <inputCells r="C4" val="0.9" numFmtId="9"/>
      <inputCells r="C5" val="0.9"/>
      <inputCells r="C6" val="0.9" numFmtId="9"/>
      <inputCells r="C7" val="0.9"/>
      <inputCells r="C8" val="0.9" numFmtId="9"/>
      <inputCells r="C9" val="0.9"/>
      <inputCells r="C10" val="0.9" numFmtId="9"/>
    </scenario>
    <scenario name="Rough First Quarter" locked="1" count="8" user="Elliott, Alexander" comment="Created by Elliott, Alexander on 9/13/2024">
      <inputCells r="C3" val="0" numFmtId="9"/>
      <inputCells r="C4" val="0.65" numFmtId="9"/>
      <inputCells r="C5" val="0.9" numFmtId="9"/>
      <inputCells r="C6" val="0.9" numFmtId="9"/>
      <inputCells r="C7" val="0.9" numFmtId="9"/>
      <inputCells r="C8" val="0.9" numFmtId="9"/>
      <inputCells r="C9" val="0.9" numFmtId="9"/>
      <inputCells r="C10" val="0.9" numFmtId="9"/>
    </scenario>
    <scenario name="Bad At Tests" locked="1" count="8" user="Elliott, Alexander" comment="Created by Elliott, Alexander on 9/13/2024">
      <inputCells r="C3" val="0.95" numFmtId="9"/>
      <inputCells r="C4" val="0.45" numFmtId="9"/>
      <inputCells r="C5" val="0.93" numFmtId="9"/>
      <inputCells r="C6" val="0.54" numFmtId="9"/>
      <inputCells r="C7" val="0.97" numFmtId="9"/>
      <inputCells r="C8" val="0.43" numFmtId="9"/>
      <inputCells r="C9" val="0.98" numFmtId="9"/>
      <inputCells r="C10" val="0.6" numFmtId="9"/>
    </scenario>
    <scenario name="Good at Tests" locked="1" count="8" user="Elliott, Alexander" comment="Created by Elliott, Alexander on 9/13/2024">
      <inputCells r="C3" val="0.86" numFmtId="9"/>
      <inputCells r="C4" val="1" numFmtId="9"/>
      <inputCells r="C5" val="0.75" numFmtId="9"/>
      <inputCells r="C6" val="1" numFmtId="9"/>
      <inputCells r="C7" val="0.78" numFmtId="9"/>
      <inputCells r="C8" val="1" numFmtId="9"/>
      <inputCells r="C9" val="0.72" numFmtId="9"/>
      <inputCells r="C10" val="1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B056-E87F-3E42-BD88-940B38C49F9C}">
  <dimension ref="A1:K32"/>
  <sheetViews>
    <sheetView topLeftCell="A7" workbookViewId="0">
      <selection activeCell="B32" sqref="B32"/>
    </sheetView>
  </sheetViews>
  <sheetFormatPr baseColWidth="10" defaultRowHeight="16" x14ac:dyDescent="0.2"/>
  <cols>
    <col min="1" max="1" width="17.83203125" bestFit="1" customWidth="1"/>
    <col min="2" max="2" width="23" bestFit="1" customWidth="1"/>
    <col min="3" max="3" width="24.83203125" bestFit="1" customWidth="1"/>
    <col min="4" max="4" width="23" bestFit="1" customWidth="1"/>
    <col min="5" max="5" width="24.83203125" bestFit="1" customWidth="1"/>
    <col min="6" max="6" width="17.83203125" bestFit="1" customWidth="1"/>
    <col min="8" max="9" width="30.83203125" bestFit="1" customWidth="1"/>
    <col min="10" max="10" width="25" bestFit="1" customWidth="1"/>
    <col min="11" max="11" width="45.6640625" bestFit="1" customWidth="1"/>
  </cols>
  <sheetData>
    <row r="1" spans="1:11" ht="18" x14ac:dyDescent="0.2">
      <c r="A1" s="2" t="s">
        <v>0</v>
      </c>
      <c r="B1" s="3" t="s">
        <v>1</v>
      </c>
      <c r="C1" s="4" t="s">
        <v>2</v>
      </c>
      <c r="D1" s="20"/>
      <c r="I1" s="12" t="s">
        <v>12</v>
      </c>
      <c r="J1" s="13" t="s">
        <v>14</v>
      </c>
      <c r="K1" s="14" t="s">
        <v>13</v>
      </c>
    </row>
    <row r="2" spans="1:11" ht="18" x14ac:dyDescent="0.2">
      <c r="A2" s="5">
        <v>0</v>
      </c>
      <c r="B2" s="1">
        <v>59</v>
      </c>
      <c r="C2" s="6" t="s">
        <v>4</v>
      </c>
      <c r="D2" s="1"/>
      <c r="I2" s="15" t="s">
        <v>15</v>
      </c>
      <c r="J2" s="16">
        <v>0.4</v>
      </c>
      <c r="K2" s="6" t="s">
        <v>17</v>
      </c>
    </row>
    <row r="3" spans="1:11" ht="18" x14ac:dyDescent="0.2">
      <c r="A3" s="5">
        <v>60</v>
      </c>
      <c r="B3" s="1">
        <v>69</v>
      </c>
      <c r="C3" s="6" t="s">
        <v>5</v>
      </c>
      <c r="D3" s="1"/>
      <c r="I3" s="17" t="s">
        <v>16</v>
      </c>
      <c r="J3" s="18">
        <v>0.6</v>
      </c>
      <c r="K3" s="19" t="s">
        <v>18</v>
      </c>
    </row>
    <row r="4" spans="1:11" ht="18" x14ac:dyDescent="0.2">
      <c r="A4" s="5">
        <v>70</v>
      </c>
      <c r="B4" s="1">
        <v>79</v>
      </c>
      <c r="C4" s="6" t="s">
        <v>7</v>
      </c>
      <c r="D4" s="1"/>
    </row>
    <row r="5" spans="1:11" ht="18" x14ac:dyDescent="0.2">
      <c r="A5" s="5">
        <v>80</v>
      </c>
      <c r="B5" s="1">
        <v>89</v>
      </c>
      <c r="C5" s="6" t="s">
        <v>9</v>
      </c>
      <c r="D5" s="1"/>
    </row>
    <row r="6" spans="1:11" ht="18" x14ac:dyDescent="0.2">
      <c r="A6" s="7">
        <v>90</v>
      </c>
      <c r="B6" s="8">
        <v>100</v>
      </c>
      <c r="C6" s="9" t="s">
        <v>11</v>
      </c>
      <c r="D6" s="1"/>
    </row>
    <row r="8" spans="1:11" ht="18" x14ac:dyDescent="0.2">
      <c r="C8" s="1"/>
      <c r="D8" s="1"/>
    </row>
    <row r="9" spans="1:11" ht="18" x14ac:dyDescent="0.2">
      <c r="A9" s="2" t="s">
        <v>0</v>
      </c>
      <c r="B9" s="3" t="s">
        <v>1</v>
      </c>
      <c r="C9" s="3" t="s">
        <v>2</v>
      </c>
      <c r="D9" s="4" t="s">
        <v>3</v>
      </c>
      <c r="H9" s="11"/>
      <c r="I9" s="11"/>
    </row>
    <row r="10" spans="1:11" ht="18" x14ac:dyDescent="0.2">
      <c r="A10" s="23">
        <v>0</v>
      </c>
      <c r="B10" s="24">
        <v>0.59</v>
      </c>
      <c r="C10" s="1" t="s">
        <v>4</v>
      </c>
      <c r="D10" s="6">
        <v>0</v>
      </c>
      <c r="H10" s="22"/>
    </row>
    <row r="11" spans="1:11" ht="18" x14ac:dyDescent="0.2">
      <c r="A11" s="23">
        <v>0.6</v>
      </c>
      <c r="B11" s="24">
        <v>0.66</v>
      </c>
      <c r="C11" s="1" t="s">
        <v>5</v>
      </c>
      <c r="D11" s="6">
        <v>1</v>
      </c>
    </row>
    <row r="12" spans="1:11" ht="18" x14ac:dyDescent="0.2">
      <c r="A12" s="23">
        <v>0.67</v>
      </c>
      <c r="B12" s="24">
        <v>0.69</v>
      </c>
      <c r="C12" s="1" t="s">
        <v>6</v>
      </c>
      <c r="D12" s="6">
        <v>1.5</v>
      </c>
    </row>
    <row r="13" spans="1:11" ht="18" x14ac:dyDescent="0.2">
      <c r="A13" s="23">
        <v>0.7</v>
      </c>
      <c r="B13" s="24">
        <v>0.76</v>
      </c>
      <c r="C13" s="1" t="s">
        <v>7</v>
      </c>
      <c r="D13" s="6">
        <v>2</v>
      </c>
    </row>
    <row r="14" spans="1:11" ht="18" x14ac:dyDescent="0.2">
      <c r="A14" s="23">
        <v>0.77</v>
      </c>
      <c r="B14" s="24">
        <v>0.79</v>
      </c>
      <c r="C14" s="1" t="s">
        <v>8</v>
      </c>
      <c r="D14" s="6">
        <v>2.5</v>
      </c>
    </row>
    <row r="15" spans="1:11" ht="18" x14ac:dyDescent="0.2">
      <c r="A15" s="23">
        <v>0.8</v>
      </c>
      <c r="B15" s="24">
        <v>0.86</v>
      </c>
      <c r="C15" s="1" t="s">
        <v>9</v>
      </c>
      <c r="D15" s="6">
        <v>3</v>
      </c>
    </row>
    <row r="16" spans="1:11" ht="18" x14ac:dyDescent="0.2">
      <c r="A16" s="23">
        <v>0.87</v>
      </c>
      <c r="B16" s="24">
        <v>0.89</v>
      </c>
      <c r="C16" s="1" t="s">
        <v>10</v>
      </c>
      <c r="D16" s="6">
        <v>3.5</v>
      </c>
    </row>
    <row r="17" spans="1:11" ht="18" x14ac:dyDescent="0.2">
      <c r="A17" s="25">
        <v>0.9</v>
      </c>
      <c r="B17" s="26">
        <v>1</v>
      </c>
      <c r="C17" s="8" t="s">
        <v>11</v>
      </c>
      <c r="D17" s="9">
        <v>4</v>
      </c>
    </row>
    <row r="20" spans="1:11" ht="18" x14ac:dyDescent="0.2">
      <c r="A20" s="11"/>
      <c r="B20" s="11"/>
      <c r="C20" s="11"/>
      <c r="D20" s="11"/>
      <c r="E20" s="11"/>
      <c r="H20" s="11"/>
      <c r="I20" s="11"/>
      <c r="J20" s="11"/>
    </row>
    <row r="21" spans="1:11" ht="19" x14ac:dyDescent="0.25">
      <c r="A21" s="10"/>
      <c r="B21" s="21"/>
      <c r="C21" s="45"/>
      <c r="D21" s="21"/>
      <c r="E21" s="45"/>
      <c r="K21">
        <v>85</v>
      </c>
    </row>
    <row r="22" spans="1:11" ht="19" x14ac:dyDescent="0.25">
      <c r="A22" s="10"/>
      <c r="B22" s="21"/>
      <c r="C22" s="45"/>
      <c r="D22" s="21"/>
      <c r="E22" s="45"/>
    </row>
    <row r="23" spans="1:11" ht="19" x14ac:dyDescent="0.25">
      <c r="A23" s="10"/>
      <c r="B23" s="21"/>
      <c r="C23" s="45"/>
      <c r="D23" s="21"/>
      <c r="E23" s="45"/>
    </row>
    <row r="24" spans="1:11" ht="19" x14ac:dyDescent="0.25">
      <c r="A24" s="10"/>
      <c r="B24" s="21"/>
      <c r="C24" s="45"/>
      <c r="D24" s="21"/>
      <c r="E24" s="45"/>
    </row>
    <row r="25" spans="1:11" ht="19" x14ac:dyDescent="0.25">
      <c r="A25" s="10"/>
      <c r="B25" s="21"/>
      <c r="C25" s="45"/>
      <c r="D25" s="21"/>
      <c r="E25" s="45"/>
    </row>
    <row r="26" spans="1:11" ht="19" x14ac:dyDescent="0.25">
      <c r="A26" s="10"/>
      <c r="B26" s="21"/>
      <c r="C26" s="45"/>
      <c r="D26" s="21"/>
      <c r="E26" s="45"/>
    </row>
    <row r="27" spans="1:11" ht="18" x14ac:dyDescent="0.2">
      <c r="A27" s="10"/>
      <c r="B27" s="21"/>
      <c r="C27" s="21"/>
      <c r="D27" s="21"/>
      <c r="E27" s="21"/>
    </row>
    <row r="28" spans="1:11" ht="18" x14ac:dyDescent="0.2">
      <c r="A28" s="10"/>
      <c r="B28" s="21"/>
      <c r="C28" s="21"/>
      <c r="D28" s="10"/>
    </row>
    <row r="29" spans="1:11" ht="18" x14ac:dyDescent="0.2">
      <c r="A29" s="10"/>
      <c r="B29" s="21"/>
      <c r="C29" s="21"/>
      <c r="D29" s="10"/>
    </row>
    <row r="30" spans="1:11" ht="18" x14ac:dyDescent="0.2">
      <c r="A30" s="11"/>
      <c r="B30" s="21"/>
      <c r="C30" s="21"/>
      <c r="D30" s="21"/>
      <c r="E30" s="21"/>
    </row>
    <row r="31" spans="1:11" ht="18" x14ac:dyDescent="0.2">
      <c r="A31" s="10"/>
      <c r="B31" s="10"/>
      <c r="C31" s="10"/>
      <c r="D31" s="10"/>
    </row>
    <row r="32" spans="1:11" ht="18" x14ac:dyDescent="0.2">
      <c r="A32" s="10"/>
      <c r="B32" s="10"/>
      <c r="C32" s="10"/>
      <c r="D32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8F17-EE03-2240-930A-3EBDAB23B8BF}">
  <dimension ref="A1:K26"/>
  <sheetViews>
    <sheetView topLeftCell="C1" workbookViewId="0">
      <selection activeCell="J11" sqref="J7:K11"/>
    </sheetView>
  </sheetViews>
  <sheetFormatPr baseColWidth="10" defaultRowHeight="16" x14ac:dyDescent="0.2"/>
  <cols>
    <col min="1" max="1" width="29.83203125" bestFit="1" customWidth="1"/>
    <col min="2" max="2" width="23" bestFit="1" customWidth="1"/>
    <col min="3" max="3" width="24.83203125" bestFit="1" customWidth="1"/>
    <col min="5" max="5" width="29.832031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1" t="s">
        <v>21</v>
      </c>
      <c r="B1" s="28" t="s">
        <v>20</v>
      </c>
      <c r="C1" s="32" t="s">
        <v>19</v>
      </c>
      <c r="E1" s="27" t="s">
        <v>22</v>
      </c>
      <c r="F1" s="28" t="s">
        <v>20</v>
      </c>
      <c r="G1" s="29" t="s">
        <v>19</v>
      </c>
    </row>
    <row r="2" spans="1:11" ht="19" x14ac:dyDescent="0.25">
      <c r="A2" s="36">
        <v>1</v>
      </c>
      <c r="B2" s="33">
        <v>18</v>
      </c>
      <c r="C2" s="40">
        <v>20</v>
      </c>
      <c r="E2" s="36">
        <v>1</v>
      </c>
      <c r="F2" s="42">
        <v>18</v>
      </c>
      <c r="G2" s="40">
        <v>20</v>
      </c>
    </row>
    <row r="3" spans="1:11" ht="19" x14ac:dyDescent="0.25">
      <c r="A3" s="37">
        <v>2</v>
      </c>
      <c r="B3" s="33">
        <v>19</v>
      </c>
      <c r="C3" s="41">
        <v>21</v>
      </c>
      <c r="E3" s="37">
        <v>2</v>
      </c>
      <c r="F3" s="30">
        <v>19</v>
      </c>
      <c r="G3" s="41">
        <v>21</v>
      </c>
    </row>
    <row r="4" spans="1:11" ht="19" x14ac:dyDescent="0.25">
      <c r="A4" s="37">
        <v>3</v>
      </c>
      <c r="B4" s="33">
        <v>20</v>
      </c>
      <c r="C4" s="41">
        <v>23</v>
      </c>
      <c r="E4" s="37">
        <v>3</v>
      </c>
      <c r="F4" s="30">
        <v>20</v>
      </c>
      <c r="G4" s="41">
        <v>23</v>
      </c>
    </row>
    <row r="5" spans="1:11" ht="19" x14ac:dyDescent="0.25">
      <c r="A5" s="37">
        <v>4</v>
      </c>
      <c r="B5" s="33">
        <v>28</v>
      </c>
      <c r="C5" s="41">
        <v>30</v>
      </c>
      <c r="E5" s="37">
        <v>4</v>
      </c>
      <c r="F5" s="30">
        <v>28</v>
      </c>
      <c r="G5" s="41">
        <v>30</v>
      </c>
    </row>
    <row r="6" spans="1:11" ht="19" x14ac:dyDescent="0.25">
      <c r="A6" s="37">
        <v>5</v>
      </c>
      <c r="B6" s="33">
        <v>43</v>
      </c>
      <c r="C6" s="41">
        <v>50</v>
      </c>
      <c r="E6" s="37">
        <v>5</v>
      </c>
      <c r="F6" s="30">
        <v>43</v>
      </c>
      <c r="G6" s="41">
        <v>50</v>
      </c>
    </row>
    <row r="7" spans="1:11" ht="19" x14ac:dyDescent="0.25">
      <c r="A7" s="37">
        <v>6</v>
      </c>
      <c r="B7" s="33">
        <v>8</v>
      </c>
      <c r="C7" s="41">
        <v>10</v>
      </c>
      <c r="E7" s="37">
        <v>6</v>
      </c>
      <c r="F7" s="30">
        <v>8</v>
      </c>
      <c r="G7" s="41">
        <v>10</v>
      </c>
      <c r="K7" t="s">
        <v>30</v>
      </c>
    </row>
    <row r="8" spans="1:11" ht="18" x14ac:dyDescent="0.2">
      <c r="A8" s="37">
        <v>7</v>
      </c>
      <c r="B8" s="33">
        <v>12</v>
      </c>
      <c r="C8" s="37">
        <v>15</v>
      </c>
      <c r="E8" s="37">
        <v>7</v>
      </c>
      <c r="F8" s="30">
        <v>12</v>
      </c>
      <c r="G8" s="37">
        <v>15</v>
      </c>
      <c r="J8" t="s">
        <v>31</v>
      </c>
      <c r="K8" s="22">
        <f>(SUM(B2:B26)/SUM(C2:C26))*0.6+(SUM(F2:F26)/SUM(G2:G26))*0.4</f>
        <v>0.87573964497041423</v>
      </c>
    </row>
    <row r="9" spans="1:11" ht="18" x14ac:dyDescent="0.2">
      <c r="A9" s="37">
        <v>8</v>
      </c>
      <c r="B9" s="33"/>
      <c r="C9" s="37"/>
      <c r="E9" s="37">
        <v>8</v>
      </c>
      <c r="F9" s="30"/>
      <c r="G9" s="37"/>
      <c r="J9" t="s">
        <v>2</v>
      </c>
      <c r="K9" t="str">
        <f>VLOOKUP('Q1'!K8,Grade_Table!A10:C17,3,TRUE)</f>
        <v>B+</v>
      </c>
    </row>
    <row r="10" spans="1:11" ht="18" x14ac:dyDescent="0.2">
      <c r="A10" s="37">
        <v>9</v>
      </c>
      <c r="B10" s="33"/>
      <c r="C10" s="37"/>
      <c r="E10" s="37">
        <v>9</v>
      </c>
      <c r="F10" s="30"/>
      <c r="G10" s="37"/>
    </row>
    <row r="11" spans="1:11" ht="18" x14ac:dyDescent="0.2">
      <c r="A11" s="37">
        <v>10</v>
      </c>
      <c r="B11" s="34"/>
      <c r="C11" s="38"/>
      <c r="E11" s="37">
        <v>10</v>
      </c>
      <c r="F11" s="43"/>
      <c r="G11" s="38"/>
    </row>
    <row r="12" spans="1:11" ht="18" x14ac:dyDescent="0.2">
      <c r="A12" s="37">
        <v>11</v>
      </c>
      <c r="B12" s="34"/>
      <c r="C12" s="38"/>
      <c r="E12" s="37">
        <v>11</v>
      </c>
      <c r="F12" s="43"/>
      <c r="G12" s="38"/>
    </row>
    <row r="13" spans="1:11" ht="18" x14ac:dyDescent="0.2">
      <c r="A13" s="37">
        <v>12</v>
      </c>
      <c r="B13" s="34"/>
      <c r="C13" s="38"/>
      <c r="E13" s="37">
        <v>12</v>
      </c>
      <c r="F13" s="43"/>
      <c r="G13" s="38"/>
    </row>
    <row r="14" spans="1:11" ht="18" x14ac:dyDescent="0.2">
      <c r="A14" s="37">
        <v>13</v>
      </c>
      <c r="B14" s="34"/>
      <c r="C14" s="38"/>
      <c r="E14" s="37">
        <v>13</v>
      </c>
      <c r="F14" s="43"/>
      <c r="G14" s="38"/>
    </row>
    <row r="15" spans="1:11" ht="18" x14ac:dyDescent="0.2">
      <c r="A15" s="37">
        <v>14</v>
      </c>
      <c r="B15" s="34"/>
      <c r="C15" s="38"/>
      <c r="E15" s="37">
        <v>14</v>
      </c>
      <c r="F15" s="43"/>
      <c r="G15" s="38"/>
    </row>
    <row r="16" spans="1:11" ht="18" x14ac:dyDescent="0.2">
      <c r="A16" s="37">
        <v>15</v>
      </c>
      <c r="B16" s="34"/>
      <c r="C16" s="38"/>
      <c r="E16" s="37">
        <v>15</v>
      </c>
      <c r="F16" s="43"/>
      <c r="G16" s="38"/>
    </row>
    <row r="17" spans="1:7" ht="18" x14ac:dyDescent="0.2">
      <c r="A17" s="37">
        <v>16</v>
      </c>
      <c r="B17" s="34"/>
      <c r="C17" s="38"/>
      <c r="E17" s="37">
        <v>16</v>
      </c>
      <c r="F17" s="43"/>
      <c r="G17" s="38"/>
    </row>
    <row r="18" spans="1:7" ht="18" x14ac:dyDescent="0.2">
      <c r="A18" s="37">
        <v>17</v>
      </c>
      <c r="B18" s="34"/>
      <c r="C18" s="38"/>
      <c r="E18" s="37">
        <v>17</v>
      </c>
      <c r="F18" s="43"/>
      <c r="G18" s="38"/>
    </row>
    <row r="19" spans="1:7" ht="18" x14ac:dyDescent="0.2">
      <c r="A19" s="37">
        <v>18</v>
      </c>
      <c r="B19" s="34"/>
      <c r="C19" s="38"/>
      <c r="E19" s="37">
        <v>18</v>
      </c>
      <c r="F19" s="43"/>
      <c r="G19" s="38"/>
    </row>
    <row r="20" spans="1:7" ht="18" x14ac:dyDescent="0.2">
      <c r="A20" s="37">
        <v>19</v>
      </c>
      <c r="B20" s="34"/>
      <c r="C20" s="38"/>
      <c r="E20" s="37">
        <v>19</v>
      </c>
      <c r="F20" s="43"/>
      <c r="G20" s="38"/>
    </row>
    <row r="21" spans="1:7" ht="18" x14ac:dyDescent="0.2">
      <c r="A21" s="37">
        <v>20</v>
      </c>
      <c r="B21" s="34"/>
      <c r="C21" s="38"/>
      <c r="E21" s="37">
        <v>20</v>
      </c>
      <c r="F21" s="43"/>
      <c r="G21" s="38"/>
    </row>
    <row r="22" spans="1:7" ht="18" x14ac:dyDescent="0.2">
      <c r="A22" s="37">
        <v>21</v>
      </c>
      <c r="B22" s="34"/>
      <c r="C22" s="38"/>
      <c r="E22" s="37">
        <v>21</v>
      </c>
      <c r="F22" s="43"/>
      <c r="G22" s="38"/>
    </row>
    <row r="23" spans="1:7" ht="18" x14ac:dyDescent="0.2">
      <c r="A23" s="37">
        <v>22</v>
      </c>
      <c r="B23" s="34"/>
      <c r="C23" s="38"/>
      <c r="E23" s="37">
        <v>22</v>
      </c>
      <c r="F23" s="43"/>
      <c r="G23" s="38"/>
    </row>
    <row r="24" spans="1:7" ht="18" x14ac:dyDescent="0.2">
      <c r="A24" s="37">
        <v>23</v>
      </c>
      <c r="B24" s="34"/>
      <c r="C24" s="38"/>
      <c r="E24" s="37">
        <v>23</v>
      </c>
      <c r="F24" s="43"/>
      <c r="G24" s="38"/>
    </row>
    <row r="25" spans="1:7" ht="18" x14ac:dyDescent="0.2">
      <c r="A25" s="37">
        <v>24</v>
      </c>
      <c r="B25" s="34"/>
      <c r="C25" s="38"/>
      <c r="E25" s="37">
        <v>24</v>
      </c>
      <c r="F25" s="43"/>
      <c r="G25" s="38"/>
    </row>
    <row r="26" spans="1:7" ht="18" x14ac:dyDescent="0.2">
      <c r="A26" s="37">
        <v>25</v>
      </c>
      <c r="B26" s="35"/>
      <c r="C26" s="39"/>
      <c r="E26" s="37">
        <v>25</v>
      </c>
      <c r="F26" s="44"/>
      <c r="G26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ED0F7-2EB5-9A4D-AF9C-B4886807D2F5}">
  <dimension ref="A1:K26"/>
  <sheetViews>
    <sheetView workbookViewId="0">
      <selection activeCell="K8" sqref="K8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9.1640625" bestFit="1" customWidth="1"/>
    <col min="5" max="5" width="28.66406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1" t="s">
        <v>21</v>
      </c>
      <c r="B1" s="28" t="s">
        <v>20</v>
      </c>
      <c r="C1" s="32" t="s">
        <v>19</v>
      </c>
      <c r="E1" s="27" t="s">
        <v>22</v>
      </c>
      <c r="F1" s="28" t="s">
        <v>20</v>
      </c>
      <c r="G1" s="29" t="s">
        <v>19</v>
      </c>
    </row>
    <row r="2" spans="1:11" ht="19" x14ac:dyDescent="0.25">
      <c r="A2" s="36">
        <v>1</v>
      </c>
      <c r="B2" s="33">
        <v>18</v>
      </c>
      <c r="C2" s="40">
        <v>20</v>
      </c>
      <c r="E2" s="36">
        <v>1</v>
      </c>
      <c r="F2" s="42">
        <v>18</v>
      </c>
      <c r="G2" s="40">
        <v>20</v>
      </c>
    </row>
    <row r="3" spans="1:11" ht="19" x14ac:dyDescent="0.25">
      <c r="A3" s="37">
        <v>2</v>
      </c>
      <c r="B3" s="33">
        <v>19</v>
      </c>
      <c r="C3" s="41">
        <v>21</v>
      </c>
      <c r="E3" s="37">
        <v>2</v>
      </c>
      <c r="F3" s="30">
        <v>19</v>
      </c>
      <c r="G3" s="41">
        <v>21</v>
      </c>
    </row>
    <row r="4" spans="1:11" ht="19" x14ac:dyDescent="0.25">
      <c r="A4" s="37">
        <v>3</v>
      </c>
      <c r="B4" s="33">
        <v>20</v>
      </c>
      <c r="C4" s="41">
        <v>23</v>
      </c>
      <c r="E4" s="37">
        <v>3</v>
      </c>
      <c r="F4" s="30">
        <v>20</v>
      </c>
      <c r="G4" s="41">
        <v>23</v>
      </c>
    </row>
    <row r="5" spans="1:11" ht="19" x14ac:dyDescent="0.25">
      <c r="A5" s="37">
        <v>4</v>
      </c>
      <c r="B5" s="33">
        <v>28</v>
      </c>
      <c r="C5" s="41">
        <v>30</v>
      </c>
      <c r="E5" s="37">
        <v>4</v>
      </c>
      <c r="F5" s="30">
        <v>28</v>
      </c>
      <c r="G5" s="41">
        <v>30</v>
      </c>
    </row>
    <row r="6" spans="1:11" ht="19" x14ac:dyDescent="0.25">
      <c r="A6" s="37">
        <v>5</v>
      </c>
      <c r="B6" s="33">
        <v>43</v>
      </c>
      <c r="C6" s="41">
        <v>50</v>
      </c>
      <c r="E6" s="37">
        <v>5</v>
      </c>
      <c r="F6" s="30">
        <v>43</v>
      </c>
      <c r="G6" s="41">
        <v>50</v>
      </c>
    </row>
    <row r="7" spans="1:11" ht="19" x14ac:dyDescent="0.25">
      <c r="A7" s="37">
        <v>6</v>
      </c>
      <c r="B7" s="33">
        <v>8</v>
      </c>
      <c r="C7" s="41">
        <v>10</v>
      </c>
      <c r="E7" s="37">
        <v>6</v>
      </c>
      <c r="F7" s="30">
        <v>8</v>
      </c>
      <c r="G7" s="41">
        <v>10</v>
      </c>
      <c r="K7" t="s">
        <v>30</v>
      </c>
    </row>
    <row r="8" spans="1:11" ht="18" x14ac:dyDescent="0.2">
      <c r="A8" s="37">
        <v>7</v>
      </c>
      <c r="B8" s="33">
        <v>12</v>
      </c>
      <c r="C8" s="37">
        <v>15</v>
      </c>
      <c r="E8" s="37">
        <v>7</v>
      </c>
      <c r="F8" s="30">
        <v>12</v>
      </c>
      <c r="G8" s="37">
        <v>15</v>
      </c>
      <c r="J8" t="s">
        <v>31</v>
      </c>
      <c r="K8" s="22">
        <f>(SUM(B2:B26)/SUM(C2:C26))*0.6+(SUM(F2:F26)/SUM(G2:G26))*0.4</f>
        <v>0.87573964497041423</v>
      </c>
    </row>
    <row r="9" spans="1:11" ht="18" x14ac:dyDescent="0.2">
      <c r="A9" s="37">
        <v>8</v>
      </c>
      <c r="B9" s="33"/>
      <c r="C9" s="37"/>
      <c r="E9" s="37">
        <v>8</v>
      </c>
      <c r="F9" s="30"/>
      <c r="G9" s="37"/>
      <c r="J9" t="s">
        <v>2</v>
      </c>
      <c r="K9" t="str">
        <f>VLOOKUP('Q1'!K8,Grade_Table!A10:C17,3,TRUE)</f>
        <v>B+</v>
      </c>
    </row>
    <row r="10" spans="1:11" ht="18" x14ac:dyDescent="0.2">
      <c r="A10" s="37">
        <v>9</v>
      </c>
      <c r="B10" s="33"/>
      <c r="C10" s="37"/>
      <c r="E10" s="37">
        <v>9</v>
      </c>
      <c r="F10" s="30"/>
      <c r="G10" s="37"/>
    </row>
    <row r="11" spans="1:11" ht="18" x14ac:dyDescent="0.2">
      <c r="A11" s="37">
        <v>10</v>
      </c>
      <c r="B11" s="34"/>
      <c r="C11" s="38"/>
      <c r="E11" s="37">
        <v>10</v>
      </c>
      <c r="F11" s="43"/>
      <c r="G11" s="38"/>
    </row>
    <row r="12" spans="1:11" ht="18" x14ac:dyDescent="0.2">
      <c r="A12" s="37">
        <v>11</v>
      </c>
      <c r="B12" s="34"/>
      <c r="C12" s="38"/>
      <c r="E12" s="37">
        <v>11</v>
      </c>
      <c r="F12" s="43"/>
      <c r="G12" s="38"/>
    </row>
    <row r="13" spans="1:11" ht="18" x14ac:dyDescent="0.2">
      <c r="A13" s="37">
        <v>12</v>
      </c>
      <c r="B13" s="34"/>
      <c r="C13" s="38"/>
      <c r="E13" s="37">
        <v>12</v>
      </c>
      <c r="F13" s="43"/>
      <c r="G13" s="38"/>
    </row>
    <row r="14" spans="1:11" ht="18" x14ac:dyDescent="0.2">
      <c r="A14" s="37">
        <v>13</v>
      </c>
      <c r="B14" s="34"/>
      <c r="C14" s="38"/>
      <c r="E14" s="37">
        <v>13</v>
      </c>
      <c r="F14" s="43"/>
      <c r="G14" s="38"/>
    </row>
    <row r="15" spans="1:11" ht="18" x14ac:dyDescent="0.2">
      <c r="A15" s="37">
        <v>14</v>
      </c>
      <c r="B15" s="34"/>
      <c r="C15" s="38"/>
      <c r="E15" s="37">
        <v>14</v>
      </c>
      <c r="F15" s="43"/>
      <c r="G15" s="38"/>
    </row>
    <row r="16" spans="1:11" ht="18" x14ac:dyDescent="0.2">
      <c r="A16" s="37">
        <v>15</v>
      </c>
      <c r="B16" s="34"/>
      <c r="C16" s="38"/>
      <c r="E16" s="37">
        <v>15</v>
      </c>
      <c r="F16" s="43"/>
      <c r="G16" s="38"/>
    </row>
    <row r="17" spans="1:7" ht="18" x14ac:dyDescent="0.2">
      <c r="A17" s="37">
        <v>16</v>
      </c>
      <c r="B17" s="34"/>
      <c r="C17" s="38"/>
      <c r="E17" s="37">
        <v>16</v>
      </c>
      <c r="F17" s="43"/>
      <c r="G17" s="38"/>
    </row>
    <row r="18" spans="1:7" ht="18" x14ac:dyDescent="0.2">
      <c r="A18" s="37">
        <v>17</v>
      </c>
      <c r="B18" s="34"/>
      <c r="C18" s="38"/>
      <c r="E18" s="37">
        <v>17</v>
      </c>
      <c r="F18" s="43"/>
      <c r="G18" s="38"/>
    </row>
    <row r="19" spans="1:7" ht="18" x14ac:dyDescent="0.2">
      <c r="A19" s="37">
        <v>18</v>
      </c>
      <c r="B19" s="34"/>
      <c r="C19" s="38"/>
      <c r="E19" s="37">
        <v>18</v>
      </c>
      <c r="F19" s="43"/>
      <c r="G19" s="38"/>
    </row>
    <row r="20" spans="1:7" ht="18" x14ac:dyDescent="0.2">
      <c r="A20" s="37">
        <v>19</v>
      </c>
      <c r="B20" s="34"/>
      <c r="C20" s="38"/>
      <c r="E20" s="37">
        <v>19</v>
      </c>
      <c r="F20" s="43"/>
      <c r="G20" s="38"/>
    </row>
    <row r="21" spans="1:7" ht="18" x14ac:dyDescent="0.2">
      <c r="A21" s="37">
        <v>20</v>
      </c>
      <c r="B21" s="34"/>
      <c r="C21" s="38"/>
      <c r="E21" s="37">
        <v>20</v>
      </c>
      <c r="F21" s="43"/>
      <c r="G21" s="38"/>
    </row>
    <row r="22" spans="1:7" ht="18" x14ac:dyDescent="0.2">
      <c r="A22" s="37">
        <v>21</v>
      </c>
      <c r="B22" s="34"/>
      <c r="C22" s="38"/>
      <c r="E22" s="37">
        <v>21</v>
      </c>
      <c r="F22" s="43"/>
      <c r="G22" s="38"/>
    </row>
    <row r="23" spans="1:7" ht="18" x14ac:dyDescent="0.2">
      <c r="A23" s="37">
        <v>22</v>
      </c>
      <c r="B23" s="34"/>
      <c r="C23" s="38"/>
      <c r="E23" s="37">
        <v>22</v>
      </c>
      <c r="F23" s="43"/>
      <c r="G23" s="38"/>
    </row>
    <row r="24" spans="1:7" ht="18" x14ac:dyDescent="0.2">
      <c r="A24" s="37">
        <v>23</v>
      </c>
      <c r="B24" s="34"/>
      <c r="C24" s="38"/>
      <c r="E24" s="37">
        <v>23</v>
      </c>
      <c r="F24" s="43"/>
      <c r="G24" s="38"/>
    </row>
    <row r="25" spans="1:7" ht="18" x14ac:dyDescent="0.2">
      <c r="A25" s="37">
        <v>24</v>
      </c>
      <c r="B25" s="34"/>
      <c r="C25" s="38"/>
      <c r="E25" s="37">
        <v>24</v>
      </c>
      <c r="F25" s="43"/>
      <c r="G25" s="38"/>
    </row>
    <row r="26" spans="1:7" ht="18" x14ac:dyDescent="0.2">
      <c r="A26" s="37">
        <v>25</v>
      </c>
      <c r="B26" s="35"/>
      <c r="C26" s="39"/>
      <c r="E26" s="37">
        <v>25</v>
      </c>
      <c r="F26" s="44"/>
      <c r="G26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97BA6-1E92-6749-9CD0-3D4B2B31ED60}">
  <dimension ref="A1:K26"/>
  <sheetViews>
    <sheetView workbookViewId="0">
      <selection activeCell="J7" sqref="J7:K11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9.1640625" bestFit="1" customWidth="1"/>
    <col min="5" max="5" width="28.66406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1" t="s">
        <v>21</v>
      </c>
      <c r="B1" s="28" t="s">
        <v>20</v>
      </c>
      <c r="C1" s="32" t="s">
        <v>19</v>
      </c>
      <c r="E1" s="27" t="s">
        <v>22</v>
      </c>
      <c r="F1" s="28" t="s">
        <v>20</v>
      </c>
      <c r="G1" s="29" t="s">
        <v>19</v>
      </c>
    </row>
    <row r="2" spans="1:11" ht="19" x14ac:dyDescent="0.25">
      <c r="A2" s="36">
        <v>1</v>
      </c>
      <c r="B2" s="33">
        <v>18</v>
      </c>
      <c r="C2" s="40">
        <v>20</v>
      </c>
      <c r="E2" s="36">
        <v>1</v>
      </c>
      <c r="F2" s="42">
        <v>18</v>
      </c>
      <c r="G2" s="40">
        <v>20</v>
      </c>
    </row>
    <row r="3" spans="1:11" ht="19" x14ac:dyDescent="0.25">
      <c r="A3" s="37">
        <v>2</v>
      </c>
      <c r="B3" s="33">
        <v>19</v>
      </c>
      <c r="C3" s="41">
        <v>21</v>
      </c>
      <c r="E3" s="37">
        <v>2</v>
      </c>
      <c r="F3" s="30">
        <v>19</v>
      </c>
      <c r="G3" s="41">
        <v>21</v>
      </c>
    </row>
    <row r="4" spans="1:11" ht="19" x14ac:dyDescent="0.25">
      <c r="A4" s="37">
        <v>3</v>
      </c>
      <c r="B4" s="33">
        <v>20</v>
      </c>
      <c r="C4" s="41">
        <v>23</v>
      </c>
      <c r="E4" s="37">
        <v>3</v>
      </c>
      <c r="F4" s="30">
        <v>20</v>
      </c>
      <c r="G4" s="41">
        <v>23</v>
      </c>
    </row>
    <row r="5" spans="1:11" ht="19" x14ac:dyDescent="0.25">
      <c r="A5" s="37">
        <v>4</v>
      </c>
      <c r="B5" s="33">
        <v>28</v>
      </c>
      <c r="C5" s="41">
        <v>30</v>
      </c>
      <c r="E5" s="37">
        <v>4</v>
      </c>
      <c r="F5" s="30">
        <v>28</v>
      </c>
      <c r="G5" s="41">
        <v>30</v>
      </c>
    </row>
    <row r="6" spans="1:11" ht="19" x14ac:dyDescent="0.25">
      <c r="A6" s="37">
        <v>5</v>
      </c>
      <c r="B6" s="33">
        <v>43</v>
      </c>
      <c r="C6" s="41">
        <v>50</v>
      </c>
      <c r="E6" s="37">
        <v>5</v>
      </c>
      <c r="F6" s="30">
        <v>43</v>
      </c>
      <c r="G6" s="41">
        <v>50</v>
      </c>
    </row>
    <row r="7" spans="1:11" ht="19" x14ac:dyDescent="0.25">
      <c r="A7" s="37">
        <v>6</v>
      </c>
      <c r="B7" s="33">
        <v>8</v>
      </c>
      <c r="C7" s="41">
        <v>10</v>
      </c>
      <c r="E7" s="37">
        <v>6</v>
      </c>
      <c r="F7" s="30">
        <v>8</v>
      </c>
      <c r="G7" s="41">
        <v>10</v>
      </c>
      <c r="J7" s="46"/>
      <c r="K7" s="46" t="s">
        <v>30</v>
      </c>
    </row>
    <row r="8" spans="1:11" ht="18" x14ac:dyDescent="0.2">
      <c r="A8" s="37">
        <v>7</v>
      </c>
      <c r="B8" s="33">
        <v>12</v>
      </c>
      <c r="C8" s="37">
        <v>15</v>
      </c>
      <c r="E8" s="37">
        <v>7</v>
      </c>
      <c r="F8" s="30">
        <v>12</v>
      </c>
      <c r="G8" s="37">
        <v>15</v>
      </c>
      <c r="J8" s="46" t="s">
        <v>31</v>
      </c>
      <c r="K8" s="47">
        <v>0.88</v>
      </c>
    </row>
    <row r="9" spans="1:11" ht="18" x14ac:dyDescent="0.2">
      <c r="A9" s="37">
        <v>8</v>
      </c>
      <c r="B9" s="33"/>
      <c r="C9" s="37"/>
      <c r="E9" s="37">
        <v>8</v>
      </c>
      <c r="F9" s="30"/>
      <c r="G9" s="37"/>
      <c r="J9" s="46" t="s">
        <v>2</v>
      </c>
      <c r="K9" s="46" t="s">
        <v>10</v>
      </c>
    </row>
    <row r="10" spans="1:11" ht="18" x14ac:dyDescent="0.2">
      <c r="A10" s="37">
        <v>9</v>
      </c>
      <c r="B10" s="33"/>
      <c r="C10" s="37"/>
      <c r="E10" s="37">
        <v>9</v>
      </c>
      <c r="F10" s="30"/>
      <c r="G10" s="37"/>
      <c r="J10" s="46"/>
      <c r="K10" s="46"/>
    </row>
    <row r="11" spans="1:11" ht="18" x14ac:dyDescent="0.2">
      <c r="A11" s="37">
        <v>10</v>
      </c>
      <c r="B11" s="34"/>
      <c r="C11" s="38"/>
      <c r="E11" s="37">
        <v>10</v>
      </c>
      <c r="F11" s="43"/>
      <c r="G11" s="38"/>
      <c r="J11" s="46"/>
      <c r="K11" s="46"/>
    </row>
    <row r="12" spans="1:11" ht="18" x14ac:dyDescent="0.2">
      <c r="A12" s="37">
        <v>11</v>
      </c>
      <c r="B12" s="34"/>
      <c r="C12" s="38"/>
      <c r="E12" s="37">
        <v>11</v>
      </c>
      <c r="F12" s="43"/>
      <c r="G12" s="38"/>
    </row>
    <row r="13" spans="1:11" ht="18" x14ac:dyDescent="0.2">
      <c r="A13" s="37">
        <v>12</v>
      </c>
      <c r="B13" s="34"/>
      <c r="C13" s="38"/>
      <c r="E13" s="37">
        <v>12</v>
      </c>
      <c r="F13" s="43"/>
      <c r="G13" s="38"/>
    </row>
    <row r="14" spans="1:11" ht="18" x14ac:dyDescent="0.2">
      <c r="A14" s="37">
        <v>13</v>
      </c>
      <c r="B14" s="34"/>
      <c r="C14" s="38"/>
      <c r="E14" s="37">
        <v>13</v>
      </c>
      <c r="F14" s="43"/>
      <c r="G14" s="38"/>
    </row>
    <row r="15" spans="1:11" ht="18" x14ac:dyDescent="0.2">
      <c r="A15" s="37">
        <v>14</v>
      </c>
      <c r="B15" s="34"/>
      <c r="C15" s="38"/>
      <c r="E15" s="37">
        <v>14</v>
      </c>
      <c r="F15" s="43"/>
      <c r="G15" s="38"/>
    </row>
    <row r="16" spans="1:11" ht="18" x14ac:dyDescent="0.2">
      <c r="A16" s="37">
        <v>15</v>
      </c>
      <c r="B16" s="34"/>
      <c r="C16" s="38"/>
      <c r="E16" s="37">
        <v>15</v>
      </c>
      <c r="F16" s="43"/>
      <c r="G16" s="38"/>
    </row>
    <row r="17" spans="1:7" ht="18" x14ac:dyDescent="0.2">
      <c r="A17" s="37">
        <v>16</v>
      </c>
      <c r="B17" s="34"/>
      <c r="C17" s="38"/>
      <c r="E17" s="37">
        <v>16</v>
      </c>
      <c r="F17" s="43"/>
      <c r="G17" s="38"/>
    </row>
    <row r="18" spans="1:7" ht="18" x14ac:dyDescent="0.2">
      <c r="A18" s="37">
        <v>17</v>
      </c>
      <c r="B18" s="34"/>
      <c r="C18" s="38"/>
      <c r="E18" s="37">
        <v>17</v>
      </c>
      <c r="F18" s="43"/>
      <c r="G18" s="38"/>
    </row>
    <row r="19" spans="1:7" ht="18" x14ac:dyDescent="0.2">
      <c r="A19" s="37">
        <v>18</v>
      </c>
      <c r="B19" s="34"/>
      <c r="C19" s="38"/>
      <c r="E19" s="37">
        <v>18</v>
      </c>
      <c r="F19" s="43"/>
      <c r="G19" s="38"/>
    </row>
    <row r="20" spans="1:7" ht="18" x14ac:dyDescent="0.2">
      <c r="A20" s="37">
        <v>19</v>
      </c>
      <c r="B20" s="34"/>
      <c r="C20" s="38"/>
      <c r="E20" s="37">
        <v>19</v>
      </c>
      <c r="F20" s="43"/>
      <c r="G20" s="38"/>
    </row>
    <row r="21" spans="1:7" ht="18" x14ac:dyDescent="0.2">
      <c r="A21" s="37">
        <v>20</v>
      </c>
      <c r="B21" s="34"/>
      <c r="C21" s="38"/>
      <c r="E21" s="37">
        <v>20</v>
      </c>
      <c r="F21" s="43"/>
      <c r="G21" s="38"/>
    </row>
    <row r="22" spans="1:7" ht="18" x14ac:dyDescent="0.2">
      <c r="A22" s="37">
        <v>21</v>
      </c>
      <c r="B22" s="34"/>
      <c r="C22" s="38"/>
      <c r="E22" s="37">
        <v>21</v>
      </c>
      <c r="F22" s="43"/>
      <c r="G22" s="38"/>
    </row>
    <row r="23" spans="1:7" ht="18" x14ac:dyDescent="0.2">
      <c r="A23" s="37">
        <v>22</v>
      </c>
      <c r="B23" s="34"/>
      <c r="C23" s="38"/>
      <c r="E23" s="37">
        <v>22</v>
      </c>
      <c r="F23" s="43"/>
      <c r="G23" s="38"/>
    </row>
    <row r="24" spans="1:7" ht="18" x14ac:dyDescent="0.2">
      <c r="A24" s="37">
        <v>23</v>
      </c>
      <c r="B24" s="34"/>
      <c r="C24" s="38"/>
      <c r="E24" s="37">
        <v>23</v>
      </c>
      <c r="F24" s="43"/>
      <c r="G24" s="38"/>
    </row>
    <row r="25" spans="1:7" ht="18" x14ac:dyDescent="0.2">
      <c r="A25" s="37">
        <v>24</v>
      </c>
      <c r="B25" s="34"/>
      <c r="C25" s="38"/>
      <c r="E25" s="37">
        <v>24</v>
      </c>
      <c r="F25" s="43"/>
      <c r="G25" s="38"/>
    </row>
    <row r="26" spans="1:7" ht="18" x14ac:dyDescent="0.2">
      <c r="A26" s="37">
        <v>25</v>
      </c>
      <c r="B26" s="35"/>
      <c r="C26" s="39"/>
      <c r="E26" s="37">
        <v>25</v>
      </c>
      <c r="F26" s="44"/>
      <c r="G26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0D9B-F6F7-6947-82F4-8158DF750786}">
  <dimension ref="A1:K26"/>
  <sheetViews>
    <sheetView workbookViewId="0">
      <selection activeCell="J7" sqref="J7:K11"/>
    </sheetView>
  </sheetViews>
  <sheetFormatPr baseColWidth="10" defaultRowHeight="16" x14ac:dyDescent="0.2"/>
  <cols>
    <col min="1" max="1" width="29.83203125" bestFit="1" customWidth="1"/>
    <col min="2" max="2" width="17.33203125" bestFit="1" customWidth="1"/>
    <col min="3" max="3" width="19.1640625" bestFit="1" customWidth="1"/>
    <col min="5" max="5" width="28.6640625" bestFit="1" customWidth="1"/>
    <col min="6" max="6" width="17.33203125" bestFit="1" customWidth="1"/>
    <col min="7" max="7" width="19.1640625" bestFit="1" customWidth="1"/>
  </cols>
  <sheetData>
    <row r="1" spans="1:11" ht="18" x14ac:dyDescent="0.2">
      <c r="A1" s="31" t="s">
        <v>21</v>
      </c>
      <c r="B1" s="28" t="s">
        <v>20</v>
      </c>
      <c r="C1" s="32" t="s">
        <v>19</v>
      </c>
      <c r="E1" s="27" t="s">
        <v>22</v>
      </c>
      <c r="F1" s="28" t="s">
        <v>20</v>
      </c>
      <c r="G1" s="29" t="s">
        <v>19</v>
      </c>
    </row>
    <row r="2" spans="1:11" ht="19" x14ac:dyDescent="0.25">
      <c r="A2" s="36">
        <v>1</v>
      </c>
      <c r="B2" s="33">
        <v>18</v>
      </c>
      <c r="C2" s="40">
        <v>20</v>
      </c>
      <c r="E2" s="36">
        <v>1</v>
      </c>
      <c r="F2" s="42">
        <v>18</v>
      </c>
      <c r="G2" s="40">
        <v>20</v>
      </c>
    </row>
    <row r="3" spans="1:11" ht="19" x14ac:dyDescent="0.25">
      <c r="A3" s="37">
        <v>2</v>
      </c>
      <c r="B3" s="33">
        <v>19</v>
      </c>
      <c r="C3" s="41">
        <v>21</v>
      </c>
      <c r="E3" s="37">
        <v>2</v>
      </c>
      <c r="F3" s="30">
        <v>19</v>
      </c>
      <c r="G3" s="41">
        <v>21</v>
      </c>
    </row>
    <row r="4" spans="1:11" ht="19" x14ac:dyDescent="0.25">
      <c r="A4" s="37">
        <v>3</v>
      </c>
      <c r="B4" s="33">
        <v>20</v>
      </c>
      <c r="C4" s="41">
        <v>23</v>
      </c>
      <c r="E4" s="37">
        <v>3</v>
      </c>
      <c r="F4" s="30">
        <v>20</v>
      </c>
      <c r="G4" s="41">
        <v>23</v>
      </c>
    </row>
    <row r="5" spans="1:11" ht="19" x14ac:dyDescent="0.25">
      <c r="A5" s="37">
        <v>4</v>
      </c>
      <c r="B5" s="33">
        <v>28</v>
      </c>
      <c r="C5" s="41">
        <v>30</v>
      </c>
      <c r="E5" s="37">
        <v>4</v>
      </c>
      <c r="F5" s="30">
        <v>28</v>
      </c>
      <c r="G5" s="41">
        <v>30</v>
      </c>
    </row>
    <row r="6" spans="1:11" ht="19" x14ac:dyDescent="0.25">
      <c r="A6" s="37">
        <v>5</v>
      </c>
      <c r="B6" s="33">
        <v>43</v>
      </c>
      <c r="C6" s="41">
        <v>50</v>
      </c>
      <c r="E6" s="37">
        <v>5</v>
      </c>
      <c r="F6" s="30">
        <v>43</v>
      </c>
      <c r="G6" s="41">
        <v>50</v>
      </c>
    </row>
    <row r="7" spans="1:11" ht="19" x14ac:dyDescent="0.25">
      <c r="A7" s="37">
        <v>6</v>
      </c>
      <c r="B7" s="33">
        <v>8</v>
      </c>
      <c r="C7" s="41">
        <v>10</v>
      </c>
      <c r="E7" s="37">
        <v>6</v>
      </c>
      <c r="F7" s="30">
        <v>8</v>
      </c>
      <c r="G7" s="41">
        <v>10</v>
      </c>
      <c r="J7" s="46"/>
      <c r="K7" s="46" t="s">
        <v>30</v>
      </c>
    </row>
    <row r="8" spans="1:11" ht="18" x14ac:dyDescent="0.2">
      <c r="A8" s="37">
        <v>7</v>
      </c>
      <c r="B8" s="33">
        <v>12</v>
      </c>
      <c r="C8" s="37">
        <v>15</v>
      </c>
      <c r="E8" s="37">
        <v>7</v>
      </c>
      <c r="F8" s="30">
        <v>12</v>
      </c>
      <c r="G8" s="37">
        <v>15</v>
      </c>
      <c r="J8" s="46" t="s">
        <v>31</v>
      </c>
      <c r="K8" s="47">
        <v>0.88</v>
      </c>
    </row>
    <row r="9" spans="1:11" ht="18" x14ac:dyDescent="0.2">
      <c r="A9" s="37">
        <v>8</v>
      </c>
      <c r="B9" s="33"/>
      <c r="C9" s="37"/>
      <c r="E9" s="37">
        <v>8</v>
      </c>
      <c r="F9" s="30"/>
      <c r="G9" s="37"/>
      <c r="J9" s="46" t="s">
        <v>2</v>
      </c>
      <c r="K9" s="46" t="s">
        <v>10</v>
      </c>
    </row>
    <row r="10" spans="1:11" ht="18" x14ac:dyDescent="0.2">
      <c r="A10" s="37">
        <v>9</v>
      </c>
      <c r="B10" s="33"/>
      <c r="C10" s="37"/>
      <c r="E10" s="37">
        <v>9</v>
      </c>
      <c r="F10" s="30"/>
      <c r="G10" s="37"/>
      <c r="J10" s="46"/>
      <c r="K10" s="46"/>
    </row>
    <row r="11" spans="1:11" ht="18" x14ac:dyDescent="0.2">
      <c r="A11" s="37">
        <v>10</v>
      </c>
      <c r="B11" s="34"/>
      <c r="C11" s="38"/>
      <c r="E11" s="37">
        <v>10</v>
      </c>
      <c r="F11" s="43"/>
      <c r="G11" s="38"/>
      <c r="J11" s="46"/>
      <c r="K11" s="46"/>
    </row>
    <row r="12" spans="1:11" ht="18" x14ac:dyDescent="0.2">
      <c r="A12" s="37">
        <v>11</v>
      </c>
      <c r="B12" s="34"/>
      <c r="C12" s="38"/>
      <c r="E12" s="37">
        <v>11</v>
      </c>
      <c r="F12" s="43"/>
      <c r="G12" s="38"/>
    </row>
    <row r="13" spans="1:11" ht="18" x14ac:dyDescent="0.2">
      <c r="A13" s="37">
        <v>12</v>
      </c>
      <c r="B13" s="34"/>
      <c r="C13" s="38"/>
      <c r="E13" s="37">
        <v>12</v>
      </c>
      <c r="F13" s="43"/>
      <c r="G13" s="38"/>
    </row>
    <row r="14" spans="1:11" ht="18" x14ac:dyDescent="0.2">
      <c r="A14" s="37">
        <v>13</v>
      </c>
      <c r="B14" s="34"/>
      <c r="C14" s="38"/>
      <c r="E14" s="37">
        <v>13</v>
      </c>
      <c r="F14" s="43"/>
      <c r="G14" s="38"/>
    </row>
    <row r="15" spans="1:11" ht="18" x14ac:dyDescent="0.2">
      <c r="A15" s="37">
        <v>14</v>
      </c>
      <c r="B15" s="34"/>
      <c r="C15" s="38"/>
      <c r="E15" s="37">
        <v>14</v>
      </c>
      <c r="F15" s="43"/>
      <c r="G15" s="38"/>
    </row>
    <row r="16" spans="1:11" ht="18" x14ac:dyDescent="0.2">
      <c r="A16" s="37">
        <v>15</v>
      </c>
      <c r="B16" s="34"/>
      <c r="C16" s="38"/>
      <c r="E16" s="37">
        <v>15</v>
      </c>
      <c r="F16" s="43"/>
      <c r="G16" s="38"/>
    </row>
    <row r="17" spans="1:7" ht="18" x14ac:dyDescent="0.2">
      <c r="A17" s="37">
        <v>16</v>
      </c>
      <c r="B17" s="34"/>
      <c r="C17" s="38"/>
      <c r="E17" s="37">
        <v>16</v>
      </c>
      <c r="F17" s="43"/>
      <c r="G17" s="38"/>
    </row>
    <row r="18" spans="1:7" ht="18" x14ac:dyDescent="0.2">
      <c r="A18" s="37">
        <v>17</v>
      </c>
      <c r="B18" s="34"/>
      <c r="C18" s="38"/>
      <c r="E18" s="37">
        <v>17</v>
      </c>
      <c r="F18" s="43"/>
      <c r="G18" s="38"/>
    </row>
    <row r="19" spans="1:7" ht="18" x14ac:dyDescent="0.2">
      <c r="A19" s="37">
        <v>18</v>
      </c>
      <c r="B19" s="34"/>
      <c r="C19" s="38"/>
      <c r="E19" s="37">
        <v>18</v>
      </c>
      <c r="F19" s="43"/>
      <c r="G19" s="38"/>
    </row>
    <row r="20" spans="1:7" ht="18" x14ac:dyDescent="0.2">
      <c r="A20" s="37">
        <v>19</v>
      </c>
      <c r="B20" s="34"/>
      <c r="C20" s="38"/>
      <c r="E20" s="37">
        <v>19</v>
      </c>
      <c r="F20" s="43"/>
      <c r="G20" s="38"/>
    </row>
    <row r="21" spans="1:7" ht="18" x14ac:dyDescent="0.2">
      <c r="A21" s="37">
        <v>20</v>
      </c>
      <c r="B21" s="34"/>
      <c r="C21" s="38"/>
      <c r="E21" s="37">
        <v>20</v>
      </c>
      <c r="F21" s="43"/>
      <c r="G21" s="38"/>
    </row>
    <row r="22" spans="1:7" ht="18" x14ac:dyDescent="0.2">
      <c r="A22" s="37">
        <v>21</v>
      </c>
      <c r="B22" s="34"/>
      <c r="C22" s="38"/>
      <c r="E22" s="37">
        <v>21</v>
      </c>
      <c r="F22" s="43"/>
      <c r="G22" s="38"/>
    </row>
    <row r="23" spans="1:7" ht="18" x14ac:dyDescent="0.2">
      <c r="A23" s="37">
        <v>22</v>
      </c>
      <c r="B23" s="34"/>
      <c r="C23" s="38"/>
      <c r="E23" s="37">
        <v>22</v>
      </c>
      <c r="F23" s="43"/>
      <c r="G23" s="38"/>
    </row>
    <row r="24" spans="1:7" ht="18" x14ac:dyDescent="0.2">
      <c r="A24" s="37">
        <v>23</v>
      </c>
      <c r="B24" s="34"/>
      <c r="C24" s="38"/>
      <c r="E24" s="37">
        <v>23</v>
      </c>
      <c r="F24" s="43"/>
      <c r="G24" s="38"/>
    </row>
    <row r="25" spans="1:7" ht="18" x14ac:dyDescent="0.2">
      <c r="A25" s="37">
        <v>24</v>
      </c>
      <c r="B25" s="34"/>
      <c r="C25" s="38"/>
      <c r="E25" s="37">
        <v>24</v>
      </c>
      <c r="F25" s="43"/>
      <c r="G25" s="38"/>
    </row>
    <row r="26" spans="1:7" ht="18" x14ac:dyDescent="0.2">
      <c r="A26" s="37">
        <v>25</v>
      </c>
      <c r="B26" s="35"/>
      <c r="C26" s="39"/>
      <c r="E26" s="37">
        <v>25</v>
      </c>
      <c r="F26" s="44"/>
      <c r="G2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Summary</vt:lpstr>
      <vt:lpstr>Syllabus</vt:lpstr>
      <vt:lpstr>Scenario Summary</vt:lpstr>
      <vt:lpstr>Scenarios</vt:lpstr>
      <vt:lpstr>Grade_Table</vt:lpstr>
      <vt:lpstr>Q1</vt:lpstr>
      <vt:lpstr>Q2</vt:lpstr>
      <vt:lpstr>Q3</vt:lpstr>
      <vt:lpstr>Q4</vt:lpstr>
      <vt:lpstr>final_grade</vt:lpstr>
      <vt:lpstr>final1</vt:lpstr>
      <vt:lpstr>final2</vt:lpstr>
      <vt:lpstr>Letter_Grade</vt:lpstr>
      <vt:lpstr>midterm1</vt:lpstr>
      <vt:lpstr>midterm2</vt:lpstr>
      <vt:lpstr>qual_points</vt:lpstr>
      <vt:lpstr>quarter1</vt:lpstr>
      <vt:lpstr>quarter2</vt:lpstr>
      <vt:lpstr>quarter3</vt:lpstr>
      <vt:lpstr>quarter4</vt:lpstr>
      <vt:lpstr>semester1</vt:lpstr>
      <vt:lpstr>semester2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Elliott, Alexander</dc:creator>
  <cp:lastModifiedBy>Elliott, Alexander</cp:lastModifiedBy>
  <dcterms:created xsi:type="dcterms:W3CDTF">2024-09-09T13:11:37Z</dcterms:created>
  <dcterms:modified xsi:type="dcterms:W3CDTF">2024-09-13T13:12:19Z</dcterms:modified>
</cp:coreProperties>
</file>