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Adam/git/ds4100/homework3/"/>
    </mc:Choice>
  </mc:AlternateContent>
  <bookViews>
    <workbookView xWindow="1020" yWindow="440" windowWidth="32580" windowHeight="20560" activeTab="2"/>
  </bookViews>
  <sheets>
    <sheet name="Sales Data" sheetId="1" r:id="rId1"/>
    <sheet name="Regression Comparison" sheetId="4" r:id="rId2"/>
    <sheet name="Multiple Regression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8" i="3" l="1"/>
  <c r="F137" i="3"/>
  <c r="D138" i="3"/>
  <c r="D137" i="3"/>
  <c r="J2" i="4"/>
  <c r="K2" i="4"/>
  <c r="J3" i="4"/>
  <c r="K3" i="4"/>
  <c r="J4" i="4"/>
  <c r="K4" i="4"/>
  <c r="J5" i="4"/>
  <c r="K5" i="4"/>
  <c r="J6" i="4"/>
  <c r="K6" i="4"/>
  <c r="J7" i="4"/>
  <c r="K7" i="4"/>
  <c r="J8" i="4"/>
  <c r="K8" i="4"/>
  <c r="J9" i="4"/>
  <c r="K9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4" i="4"/>
  <c r="K44" i="4"/>
  <c r="J45" i="4"/>
  <c r="K45" i="4"/>
  <c r="J46" i="4"/>
  <c r="K46" i="4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K98" i="4"/>
  <c r="A136" i="3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I98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G98" i="4"/>
  <c r="E109" i="3"/>
  <c r="E83" i="3"/>
  <c r="E56" i="3"/>
  <c r="D2" i="4"/>
  <c r="E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E98" i="4"/>
  <c r="E28" i="3"/>
  <c r="B2" i="4"/>
  <c r="C2" i="4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C98" i="4"/>
  <c r="Q1" i="1"/>
  <c r="P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</calcChain>
</file>

<file path=xl/sharedStrings.xml><?xml version="1.0" encoding="utf-8"?>
<sst xmlns="http://schemas.openxmlformats.org/spreadsheetml/2006/main" count="254" uniqueCount="72">
  <si>
    <t>Observation</t>
  </si>
  <si>
    <t>Sale Price</t>
  </si>
  <si>
    <t>UFFI IN</t>
  </si>
  <si>
    <t>Brick Ext</t>
  </si>
  <si>
    <t>Lot Area</t>
  </si>
  <si>
    <t>Enc Pk Spaces</t>
  </si>
  <si>
    <t>Living Area_SF</t>
  </si>
  <si>
    <t>Bsmnt Fin_SF</t>
  </si>
  <si>
    <t>Central Air</t>
  </si>
  <si>
    <t>Pool</t>
  </si>
  <si>
    <t>Year Sold</t>
  </si>
  <si>
    <t>45 Yrs+</t>
  </si>
  <si>
    <t>St. Dev:</t>
  </si>
  <si>
    <t>Z-Score</t>
  </si>
  <si>
    <t>Bin</t>
  </si>
  <si>
    <t>More</t>
  </si>
  <si>
    <t>Frequency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</si>
  <si>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</si>
  <si>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</si>
  <si>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</si>
  <si>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</si>
  <si>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</si>
  <si>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</si>
  <si>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</si>
  <si>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</si>
  <si>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</si>
  <si>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</si>
  <si>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</si>
  <si>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</si>
  <si>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</si>
  <si>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</si>
  <si>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</si>
  <si>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</si>
  <si>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</si>
  <si>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</si>
  <si>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</si>
  <si>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</si>
  <si>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</si>
  <si>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</si>
  <si>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</si>
  <si>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</si>
  <si>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</si>
  <si>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</si>
  <si>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</si>
  <si>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</si>
  <si>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</si>
  <si>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</si>
  <si>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</si>
  <si>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</si>
  <si>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</si>
  <si>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</si>
  <si>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</si>
  <si>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</si>
  <si>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</si>
  <si>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Model 1</t>
  </si>
  <si>
    <t>|Dev|</t>
  </si>
  <si>
    <t>MODEL 1</t>
  </si>
  <si>
    <t>Model 2</t>
  </si>
  <si>
    <t>Model 3</t>
  </si>
  <si>
    <t>Model 4</t>
  </si>
  <si>
    <t>Model 5</t>
  </si>
  <si>
    <t>MODEL 2</t>
  </si>
  <si>
    <t>MODEL 3</t>
  </si>
  <si>
    <t>MODEL 4</t>
  </si>
  <si>
    <t>MODEL 5</t>
  </si>
  <si>
    <t>With UFFI</t>
  </si>
  <si>
    <t>Without UFFI</t>
  </si>
  <si>
    <t>Problem 7</t>
  </si>
  <si>
    <t>With Min</t>
  </si>
  <si>
    <t>With Max</t>
  </si>
  <si>
    <t>Without Min</t>
  </si>
  <si>
    <t>Without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</si>
</sst>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00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</font>
    <font>
      <i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37" fontId="6" fillId="3" borderId="2" xfId="1" applyNumberFormat="1" applyFont="1" applyFill="1" applyBorder="1" applyAlignment="1">
      <alignment horizontal="center"/>
    </xf>
    <xf numFmtId="37" fontId="6" fillId="4" borderId="2" xfId="1" applyNumberFormat="1" applyFont="1" applyFill="1" applyBorder="1" applyAlignment="1">
      <alignment horizontal="center"/>
    </xf>
    <xf numFmtId="39" fontId="0" fillId="0" borderId="0" xfId="0" applyNumberFormat="1" applyFont="1" applyAlignment="1">
      <alignment horizontal="center"/>
    </xf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7" fillId="0" borderId="5" xfId="0" applyFont="1" applyFill="1" applyBorder="1" applyAlignment="1">
      <alignment horizontal="center"/>
    </xf>
    <xf numFmtId="0" fontId="0" fillId="0" borderId="0" xfId="0" applyNumberFormat="1"/>
    <xf numFmtId="37" fontId="6" fillId="4" borderId="3" xfId="1" applyNumberFormat="1" applyFont="1" applyFill="1" applyBorder="1" applyAlignment="1">
      <alignment horizontal="center"/>
    </xf>
    <xf numFmtId="37" fontId="6" fillId="0" borderId="2" xfId="1" applyNumberFormat="1" applyFont="1" applyFill="1" applyBorder="1" applyAlignment="1">
      <alignment horizontal="center"/>
    </xf>
    <xf numFmtId="37" fontId="6" fillId="0" borderId="3" xfId="1" applyNumberFormat="1" applyFont="1" applyFill="1" applyBorder="1" applyAlignment="1">
      <alignment horizontal="center"/>
    </xf>
    <xf numFmtId="0" fontId="0" fillId="0" borderId="0" xfId="0" applyFill="1"/>
    <xf numFmtId="0" fontId="7" fillId="0" borderId="5" xfId="0" applyFont="1" applyFill="1" applyBorder="1" applyAlignment="1">
      <alignment horizontal="centerContinuous"/>
    </xf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3" fillId="0" borderId="0" xfId="1" applyNumberFormat="1" applyFont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4" xfId="0" applyNumberFormat="1" applyFill="1" applyBorder="1" applyAlignment="1"/>
    <xf numFmtId="0" fontId="2" fillId="5" borderId="0" xfId="0" applyFont="1" applyFill="1"/>
    <xf numFmtId="165" fontId="0" fillId="0" borderId="0" xfId="0" applyNumberFormat="1" applyFill="1" applyBorder="1" applyAlignment="1"/>
    <xf numFmtId="165" fontId="0" fillId="0" borderId="4" xfId="0" applyNumberFormat="1" applyFill="1" applyBorder="1" applyAlignment="1"/>
    <xf numFmtId="165" fontId="0" fillId="0" borderId="0" xfId="0" applyNumberFormat="1"/>
    <xf numFmtId="0" fontId="0" fillId="0" borderId="0" xfId="0" applyFon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7" formatCode="#,##0.00_);\(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4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Data'!$P$3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Data'!$O$4:$O$19</c:f>
              <c:strCache>
                <c:ptCount val="16"/>
                <c:pt idx="0">
                  <c:v> $70,000 </c:v>
                </c:pt>
                <c:pt idx="1">
                  <c:v> $90,000 </c:v>
                </c:pt>
                <c:pt idx="2">
                  <c:v> $110,000 </c:v>
                </c:pt>
                <c:pt idx="3">
                  <c:v> $130,000 </c:v>
                </c:pt>
                <c:pt idx="4">
                  <c:v> $150,000 </c:v>
                </c:pt>
                <c:pt idx="5">
                  <c:v> $170,000 </c:v>
                </c:pt>
                <c:pt idx="6">
                  <c:v> $190,000 </c:v>
                </c:pt>
                <c:pt idx="7">
                  <c:v> $210,000 </c:v>
                </c:pt>
                <c:pt idx="8">
                  <c:v> $230,000 </c:v>
                </c:pt>
                <c:pt idx="9">
                  <c:v> $250,000 </c:v>
                </c:pt>
                <c:pt idx="10">
                  <c:v> $270,000 </c:v>
                </c:pt>
                <c:pt idx="11">
                  <c:v> $290,000 </c:v>
                </c:pt>
                <c:pt idx="12">
                  <c:v> $310,000 </c:v>
                </c:pt>
                <c:pt idx="13">
                  <c:v> $330,000 </c:v>
                </c:pt>
                <c:pt idx="14">
                  <c:v> $350,000 </c:v>
                </c:pt>
                <c:pt idx="15">
                  <c:v>More</c:v>
                </c:pt>
              </c:strCache>
            </c:strRef>
          </c:cat>
          <c:val>
            <c:numRef>
              <c:f>'Sales Data'!$P$4:$P$19</c:f>
              <c:numCache>
                <c:formatCode>General</c:formatCode>
                <c:ptCount val="16"/>
                <c:pt idx="0">
                  <c:v>0.0</c:v>
                </c:pt>
                <c:pt idx="1">
                  <c:v>14.0</c:v>
                </c:pt>
                <c:pt idx="2">
                  <c:v>27.0</c:v>
                </c:pt>
                <c:pt idx="3">
                  <c:v>30.0</c:v>
                </c:pt>
                <c:pt idx="4">
                  <c:v>15.0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0.0</c:v>
                </c:pt>
                <c:pt idx="9">
                  <c:v>2.0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918864"/>
        <c:axId val="2036337328"/>
      </c:barChart>
      <c:catAx>
        <c:axId val="20309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337328"/>
        <c:crosses val="autoZero"/>
        <c:auto val="1"/>
        <c:lblAlgn val="ctr"/>
        <c:lblOffset val="100"/>
        <c:noMultiLvlLbl val="0"/>
      </c:catAx>
      <c:valAx>
        <c:axId val="20363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247650</xdr:colOff>
      <xdr:row>1</xdr:row>
      <xdr:rowOff>158750</xdr:rowOff>
    </xdr:from>
    <xdr:to>
      <xdr:col>23</xdr:col>
      <xdr:colOff>82550</xdr:colOff>
      <xdr:row>18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alesData" displayName="SalesData" ref="A1:M97" totalsRowShown="0" headerRowDxfId="19" dataDxfId="18">
  <autoFilter ref="A1:M97"/>
  <sortState ref="A2:P100">
    <sortCondition ref="M1:M100"/>
  </sortState>
  <tableColumns count="13">
    <tableColumn id="1" name="Observation" dataDxfId="17"/>
    <tableColumn id="2" name="Year Sold" dataDxfId="16"/>
    <tableColumn id="3" name="Sale Price" dataDxfId="15" dataCellStyle="Currency"/>
    <tableColumn id="4" name="UFFI IN" dataDxfId="14"/>
    <tableColumn id="7" name="Bsmnt Fin_SF" dataDxfId="13"/>
    <tableColumn id="8" name="Lot Area" dataDxfId="12"/>
    <tableColumn id="9" name="Enc Pk Spaces" dataDxfId="11"/>
    <tableColumn id="10" name="Living Area_SF" dataDxfId="10"/>
    <tableColumn id="12" name="Pool" dataDxfId="9"/>
    <tableColumn id="6" name="45 Yrs+" dataDxfId="8"/>
    <tableColumn id="11" name="Central Air" dataDxfId="7"/>
    <tableColumn id="5" name="Brick Ext" dataDxfId="6"/>
    <tableColumn id="13" name="Z-Score" dataDxfId="5">
      <calculatedColumnFormula>($C2-AVERAGE($C$2:$C$97))/$P$1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activeCell="I22" sqref="I22"/>
    </sheetView>
  </sheetViews>
  <sheetFormatPr baseColWidth="10" defaultColWidth="8.83203125" defaultRowHeight="13" x14ac:dyDescent="0.15"/>
  <cols>
    <col min="1" max="1" width="16" customWidth="1"/>
    <col min="2" max="2" width="14.1640625" customWidth="1"/>
    <col min="3" max="3" width="15" style="20" customWidth="1"/>
    <col min="4" max="4" width="12.33203125" style="20" customWidth="1"/>
    <col min="7" max="7" width="15.5" style="20" customWidth="1"/>
    <col min="8" max="8" width="13.5" style="20" customWidth="1"/>
    <col min="9" max="9" width="18.5" style="20" customWidth="1"/>
    <col min="11" max="11" width="15.6640625" style="20" customWidth="1"/>
    <col min="12" max="12" width="10.1640625" style="20" customWidth="1"/>
    <col min="13" max="13" width="13.6640625" style="20" customWidth="1"/>
    <col min="14" max="14" width="19.5" style="20" customWidth="1"/>
    <col min="15" max="15" width="12.33203125" style="20" customWidth="1"/>
    <col min="18" max="18" width="15.1640625" customWidth="1"/>
    <col min="19" max="19" width="15.6640625" bestFit="1" customWidth="1"/>
    <col min="20" max="20" width="15.1640625" customWidth="1"/>
    <col min="21" max="21" width="16" customWidth="1"/>
    <col min="22" max="79" width="15.6640625" bestFit="1" customWidth="1"/>
    <col min="80" max="80" width="6.5" customWidth="1"/>
    <col min="81" max="101" width="7.6640625" customWidth="1"/>
    <col min="102" max="102" width="6.5" customWidth="1"/>
    <col min="103" max="103" width="10.5" bestFit="1" customWidth="1"/>
  </cols>
  <sheetData>
    <row r="1" spans="1:17" x14ac:dyDescent="0.15">
      <c r="A1" s="3" t="s">
        <v>0</v>
      </c>
      <c r="B1" s="3" t="s">
        <v>10</v>
      </c>
      <c r="C1" s="4" t="s">
        <v>1</v>
      </c>
      <c r="D1" s="4" t="s">
        <v>2</v>
      </c>
      <c r="E1" s="4" t="s">
        <v>7</v>
      </c>
      <c r="F1" s="4" t="s">
        <v>4</v>
      </c>
      <c r="G1" s="4" t="s">
        <v>5</v>
      </c>
      <c r="H1" s="4" t="s">
        <v>6</v>
      </c>
      <c r="I1" s="4" t="s">
        <v>9</v>
      </c>
      <c r="J1" s="4" t="s">
        <v>11</v>
      </c>
      <c r="K1" s="4" t="s">
        <v>8</v>
      </c>
      <c r="L1" s="4" t="s">
        <v>3</v>
      </c>
      <c r="M1" s="3" t="s">
        <v>13</v>
      </c>
      <c r="N1"/>
      <c r="O1" t="s">
        <v>12</v>
      </c>
      <c r="P1">
        <f>_xlfn.STDEV.S(SalesData[Sale Price])</f>
        <v>28301.508526374015</v>
      </c>
      <c r="Q1" s="20">
        <f>AVERAGE(SalesData[Sale Price])</f>
        <v>119515.625</v>
      </c>
    </row>
    <row r="2" spans="1:17" ht="14" thickBot="1" x14ac:dyDescent="0.2">
      <c r="A2" s="1">
        <v>37</v>
      </c>
      <c r="B2" s="1">
        <v>2009</v>
      </c>
      <c r="C2" s="22">
        <v>76900</v>
      </c>
      <c r="D2" s="2">
        <v>1</v>
      </c>
      <c r="E2" s="2">
        <v>0</v>
      </c>
      <c r="F2" s="2">
        <v>2772</v>
      </c>
      <c r="G2" s="2">
        <v>0</v>
      </c>
      <c r="H2" s="2">
        <v>1018.33</v>
      </c>
      <c r="I2" s="2">
        <v>0</v>
      </c>
      <c r="J2" s="2">
        <v>1</v>
      </c>
      <c r="K2" s="2">
        <v>0</v>
      </c>
      <c r="L2" s="2">
        <v>0</v>
      </c>
      <c r="M2" s="8">
        <f t="shared" ref="M2:M33" si="0">($C2-AVERAGE($C$2:$C$97))/$P$1</f>
        <v>-1.5057722085833956</v>
      </c>
      <c r="N2"/>
      <c r="O2"/>
    </row>
    <row r="3" spans="1:17" x14ac:dyDescent="0.15">
      <c r="A3" s="1">
        <v>79</v>
      </c>
      <c r="B3" s="1">
        <v>2009</v>
      </c>
      <c r="C3" s="22">
        <v>78000</v>
      </c>
      <c r="D3" s="2">
        <v>1</v>
      </c>
      <c r="E3" s="2">
        <v>153.518</v>
      </c>
      <c r="F3" s="2">
        <v>4490</v>
      </c>
      <c r="G3" s="2">
        <v>0</v>
      </c>
      <c r="H3" s="2">
        <v>536.20299999999997</v>
      </c>
      <c r="I3" s="2">
        <v>0</v>
      </c>
      <c r="J3" s="2">
        <v>1</v>
      </c>
      <c r="K3" s="2">
        <v>1</v>
      </c>
      <c r="L3" s="2">
        <v>0</v>
      </c>
      <c r="M3" s="8">
        <f t="shared" si="0"/>
        <v>-1.4669050224411828</v>
      </c>
      <c r="N3"/>
      <c r="O3" s="12" t="s">
        <v>14</v>
      </c>
      <c r="P3" s="12" t="s">
        <v>16</v>
      </c>
    </row>
    <row r="4" spans="1:17" x14ac:dyDescent="0.15">
      <c r="A4" s="1">
        <v>75</v>
      </c>
      <c r="B4" s="1">
        <v>2011</v>
      </c>
      <c r="C4" s="22">
        <v>79000</v>
      </c>
      <c r="D4" s="2">
        <v>0</v>
      </c>
      <c r="E4" s="2">
        <v>400</v>
      </c>
      <c r="F4" s="2">
        <v>5840</v>
      </c>
      <c r="G4" s="2">
        <v>0</v>
      </c>
      <c r="H4" s="2">
        <v>721.4</v>
      </c>
      <c r="I4" s="2">
        <v>0</v>
      </c>
      <c r="J4" s="2">
        <v>1</v>
      </c>
      <c r="K4" s="2">
        <v>1</v>
      </c>
      <c r="L4" s="2">
        <v>0</v>
      </c>
      <c r="M4" s="8">
        <f t="shared" si="0"/>
        <v>-1.4315712168573531</v>
      </c>
      <c r="N4"/>
      <c r="O4" s="9">
        <v>70000</v>
      </c>
      <c r="P4" s="10">
        <v>0</v>
      </c>
    </row>
    <row r="5" spans="1:17" x14ac:dyDescent="0.15">
      <c r="A5" s="1">
        <v>32</v>
      </c>
      <c r="B5" s="1">
        <v>2011</v>
      </c>
      <c r="C5" s="22">
        <v>80000</v>
      </c>
      <c r="D5" s="2">
        <v>0</v>
      </c>
      <c r="E5" s="2">
        <v>0</v>
      </c>
      <c r="F5" s="2">
        <v>5040</v>
      </c>
      <c r="G5" s="2">
        <v>0</v>
      </c>
      <c r="H5" s="2">
        <v>512.50400000000002</v>
      </c>
      <c r="I5" s="2">
        <v>0</v>
      </c>
      <c r="J5" s="2">
        <v>1</v>
      </c>
      <c r="K5" s="2">
        <v>0</v>
      </c>
      <c r="L5" s="2">
        <v>0</v>
      </c>
      <c r="M5" s="8">
        <f t="shared" si="0"/>
        <v>-1.3962374112735232</v>
      </c>
      <c r="N5"/>
      <c r="O5" s="9">
        <v>90000</v>
      </c>
      <c r="P5" s="10">
        <v>14</v>
      </c>
    </row>
    <row r="6" spans="1:17" x14ac:dyDescent="0.15">
      <c r="A6" s="1">
        <v>69</v>
      </c>
      <c r="B6" s="1">
        <v>2010</v>
      </c>
      <c r="C6" s="22">
        <v>82000</v>
      </c>
      <c r="D6" s="2">
        <v>1</v>
      </c>
      <c r="E6" s="2">
        <v>157.08000000000001</v>
      </c>
      <c r="F6" s="2">
        <v>5440.8</v>
      </c>
      <c r="G6" s="2">
        <v>0</v>
      </c>
      <c r="H6" s="2">
        <v>671.68</v>
      </c>
      <c r="I6" s="2">
        <v>0</v>
      </c>
      <c r="J6" s="2">
        <v>1</v>
      </c>
      <c r="K6" s="2">
        <v>0</v>
      </c>
      <c r="L6" s="2">
        <v>0</v>
      </c>
      <c r="M6" s="8">
        <f t="shared" si="0"/>
        <v>-1.3255698001058638</v>
      </c>
      <c r="N6"/>
      <c r="O6" s="9">
        <v>110000</v>
      </c>
      <c r="P6" s="10">
        <v>27</v>
      </c>
    </row>
    <row r="7" spans="1:17" x14ac:dyDescent="0.15">
      <c r="A7" s="1">
        <v>4</v>
      </c>
      <c r="B7" s="1">
        <v>2011</v>
      </c>
      <c r="C7" s="22">
        <v>84000</v>
      </c>
      <c r="D7" s="2">
        <v>1</v>
      </c>
      <c r="E7" s="2">
        <v>398.45</v>
      </c>
      <c r="F7" s="2">
        <v>4800</v>
      </c>
      <c r="G7" s="2">
        <v>1</v>
      </c>
      <c r="H7" s="2">
        <v>449.45</v>
      </c>
      <c r="I7" s="2">
        <v>0</v>
      </c>
      <c r="J7" s="2">
        <v>1</v>
      </c>
      <c r="K7" s="2">
        <v>0</v>
      </c>
      <c r="L7" s="2">
        <v>0</v>
      </c>
      <c r="M7" s="8">
        <f t="shared" si="0"/>
        <v>-1.2549021889382042</v>
      </c>
      <c r="N7"/>
      <c r="O7" s="9">
        <v>130000</v>
      </c>
      <c r="P7" s="10">
        <v>30</v>
      </c>
    </row>
    <row r="8" spans="1:17" x14ac:dyDescent="0.15">
      <c r="A8" s="1">
        <v>28</v>
      </c>
      <c r="B8" s="1">
        <v>2010</v>
      </c>
      <c r="C8" s="22">
        <v>84000</v>
      </c>
      <c r="D8" s="2">
        <v>0</v>
      </c>
      <c r="E8" s="2">
        <v>0</v>
      </c>
      <c r="F8" s="2">
        <v>3300</v>
      </c>
      <c r="G8" s="2">
        <v>2</v>
      </c>
      <c r="H8" s="2">
        <v>701.91510000000005</v>
      </c>
      <c r="I8" s="2">
        <v>0</v>
      </c>
      <c r="J8" s="2">
        <v>1</v>
      </c>
      <c r="K8" s="2">
        <v>0</v>
      </c>
      <c r="L8" s="2">
        <v>0</v>
      </c>
      <c r="M8" s="8">
        <f t="shared" si="0"/>
        <v>-1.2549021889382042</v>
      </c>
      <c r="N8"/>
      <c r="O8" s="9">
        <v>150000</v>
      </c>
      <c r="P8" s="10">
        <v>15</v>
      </c>
    </row>
    <row r="9" spans="1:17" x14ac:dyDescent="0.15">
      <c r="A9" s="1">
        <v>30</v>
      </c>
      <c r="B9" s="1">
        <v>2011</v>
      </c>
      <c r="C9" s="22">
        <v>84000</v>
      </c>
      <c r="D9" s="2">
        <v>0</v>
      </c>
      <c r="E9" s="2">
        <v>0</v>
      </c>
      <c r="F9" s="2">
        <v>5313</v>
      </c>
      <c r="G9" s="2">
        <v>0</v>
      </c>
      <c r="H9" s="2">
        <v>579.05999999999995</v>
      </c>
      <c r="I9" s="2">
        <v>0</v>
      </c>
      <c r="J9" s="2">
        <v>1</v>
      </c>
      <c r="K9" s="2">
        <v>0</v>
      </c>
      <c r="L9" s="2">
        <v>0</v>
      </c>
      <c r="M9" s="8">
        <f t="shared" si="0"/>
        <v>-1.2549021889382042</v>
      </c>
      <c r="N9"/>
      <c r="O9" s="9">
        <v>170000</v>
      </c>
      <c r="P9" s="10">
        <v>3</v>
      </c>
    </row>
    <row r="10" spans="1:17" x14ac:dyDescent="0.15">
      <c r="A10" s="1">
        <v>18</v>
      </c>
      <c r="B10" s="1">
        <v>2010</v>
      </c>
      <c r="C10" s="22">
        <v>85000</v>
      </c>
      <c r="D10" s="2">
        <v>0</v>
      </c>
      <c r="E10" s="2">
        <v>0</v>
      </c>
      <c r="F10" s="2">
        <v>4125</v>
      </c>
      <c r="G10" s="2">
        <v>0</v>
      </c>
      <c r="H10" s="2">
        <v>1065.086</v>
      </c>
      <c r="I10" s="2">
        <v>0</v>
      </c>
      <c r="J10" s="2">
        <v>1</v>
      </c>
      <c r="K10" s="2">
        <v>1</v>
      </c>
      <c r="L10" s="2">
        <v>0</v>
      </c>
      <c r="M10" s="8">
        <f t="shared" si="0"/>
        <v>-1.2195683833543745</v>
      </c>
      <c r="N10"/>
      <c r="O10" s="9">
        <v>190000</v>
      </c>
      <c r="P10" s="10">
        <v>4</v>
      </c>
    </row>
    <row r="11" spans="1:17" x14ac:dyDescent="0.15">
      <c r="A11" s="1">
        <v>63</v>
      </c>
      <c r="B11" s="1">
        <v>2011</v>
      </c>
      <c r="C11" s="22">
        <v>85000</v>
      </c>
      <c r="D11" s="2">
        <v>1</v>
      </c>
      <c r="E11" s="2">
        <v>0</v>
      </c>
      <c r="F11" s="2">
        <v>2896.8</v>
      </c>
      <c r="G11" s="2">
        <v>1</v>
      </c>
      <c r="H11" s="2">
        <v>750.32</v>
      </c>
      <c r="I11" s="2">
        <v>0</v>
      </c>
      <c r="J11" s="2">
        <v>1</v>
      </c>
      <c r="K11" s="2">
        <v>0</v>
      </c>
      <c r="L11" s="2">
        <v>1</v>
      </c>
      <c r="M11" s="8">
        <f t="shared" si="0"/>
        <v>-1.2195683833543745</v>
      </c>
      <c r="N11"/>
      <c r="O11" s="9">
        <v>210000</v>
      </c>
      <c r="P11" s="10">
        <v>3</v>
      </c>
    </row>
    <row r="12" spans="1:17" x14ac:dyDescent="0.15">
      <c r="A12" s="1">
        <v>46</v>
      </c>
      <c r="B12" s="1">
        <v>2011</v>
      </c>
      <c r="C12" s="22">
        <v>87500</v>
      </c>
      <c r="D12" s="2">
        <v>1</v>
      </c>
      <c r="E12" s="2">
        <v>0</v>
      </c>
      <c r="F12" s="2">
        <v>4470</v>
      </c>
      <c r="G12" s="2">
        <v>0</v>
      </c>
      <c r="H12" s="2">
        <v>628.70000000000005</v>
      </c>
      <c r="I12" s="2">
        <v>0</v>
      </c>
      <c r="J12" s="2">
        <v>1</v>
      </c>
      <c r="K12" s="2">
        <v>0</v>
      </c>
      <c r="L12" s="2">
        <v>1</v>
      </c>
      <c r="M12" s="8">
        <f t="shared" si="0"/>
        <v>-1.1312338693947999</v>
      </c>
      <c r="N12"/>
      <c r="O12" s="9">
        <v>230000</v>
      </c>
      <c r="P12" s="10">
        <v>0</v>
      </c>
    </row>
    <row r="13" spans="1:17" x14ac:dyDescent="0.15">
      <c r="A13" s="1">
        <v>49</v>
      </c>
      <c r="B13" s="1">
        <v>2016</v>
      </c>
      <c r="C13" s="22">
        <v>89000</v>
      </c>
      <c r="D13" s="2">
        <v>0</v>
      </c>
      <c r="E13" s="2">
        <v>730</v>
      </c>
      <c r="F13" s="2">
        <v>4477.2</v>
      </c>
      <c r="G13" s="2">
        <v>0</v>
      </c>
      <c r="H13" s="2">
        <v>615.9</v>
      </c>
      <c r="I13" s="2">
        <v>0</v>
      </c>
      <c r="J13" s="2">
        <v>1</v>
      </c>
      <c r="K13" s="2">
        <v>0</v>
      </c>
      <c r="L13" s="2">
        <v>0</v>
      </c>
      <c r="M13" s="8">
        <f t="shared" si="0"/>
        <v>-1.0782331610190554</v>
      </c>
      <c r="N13"/>
      <c r="O13" s="9">
        <v>250000</v>
      </c>
      <c r="P13" s="10">
        <v>2</v>
      </c>
    </row>
    <row r="14" spans="1:17" x14ac:dyDescent="0.15">
      <c r="A14" s="1">
        <v>86</v>
      </c>
      <c r="B14" s="1">
        <v>2011</v>
      </c>
      <c r="C14" s="22">
        <v>89900</v>
      </c>
      <c r="D14" s="2">
        <v>1</v>
      </c>
      <c r="E14" s="2">
        <v>212.1</v>
      </c>
      <c r="F14" s="2">
        <v>5750</v>
      </c>
      <c r="G14" s="2">
        <v>1</v>
      </c>
      <c r="H14" s="2">
        <v>560.23</v>
      </c>
      <c r="I14" s="2">
        <v>0</v>
      </c>
      <c r="J14" s="2">
        <v>0</v>
      </c>
      <c r="K14" s="2">
        <v>0</v>
      </c>
      <c r="L14" s="2">
        <v>0</v>
      </c>
      <c r="M14" s="8">
        <f t="shared" si="0"/>
        <v>-1.0464327359936085</v>
      </c>
      <c r="N14"/>
      <c r="O14" s="9">
        <v>270000</v>
      </c>
      <c r="P14" s="10">
        <v>0</v>
      </c>
    </row>
    <row r="15" spans="1:17" x14ac:dyDescent="0.15">
      <c r="A15" s="1">
        <v>58</v>
      </c>
      <c r="B15" s="1">
        <v>2011</v>
      </c>
      <c r="C15" s="22">
        <v>90000</v>
      </c>
      <c r="D15" s="2">
        <v>0</v>
      </c>
      <c r="E15" s="2">
        <v>0</v>
      </c>
      <c r="F15" s="2">
        <v>2616</v>
      </c>
      <c r="G15" s="2">
        <v>0</v>
      </c>
      <c r="H15" s="2">
        <v>757.07</v>
      </c>
      <c r="I15" s="2">
        <v>0</v>
      </c>
      <c r="J15" s="2">
        <v>1</v>
      </c>
      <c r="K15" s="2">
        <v>0</v>
      </c>
      <c r="L15" s="2">
        <v>1</v>
      </c>
      <c r="M15" s="8">
        <f t="shared" si="0"/>
        <v>-1.0428993554352255</v>
      </c>
      <c r="N15"/>
      <c r="O15" s="9">
        <v>290000</v>
      </c>
      <c r="P15" s="10">
        <v>0</v>
      </c>
    </row>
    <row r="16" spans="1:17" x14ac:dyDescent="0.15">
      <c r="A16" s="1">
        <v>78</v>
      </c>
      <c r="B16" s="1">
        <v>2009</v>
      </c>
      <c r="C16" s="22">
        <v>91000</v>
      </c>
      <c r="D16" s="2">
        <v>0</v>
      </c>
      <c r="E16" s="2">
        <v>125.21</v>
      </c>
      <c r="F16" s="2">
        <v>6320</v>
      </c>
      <c r="G16" s="2">
        <v>1</v>
      </c>
      <c r="H16" s="2">
        <v>627.20000000000005</v>
      </c>
      <c r="I16" s="2">
        <v>0</v>
      </c>
      <c r="J16" s="2">
        <v>1</v>
      </c>
      <c r="K16" s="2">
        <v>0</v>
      </c>
      <c r="L16" s="2">
        <v>0</v>
      </c>
      <c r="M16" s="8">
        <f t="shared" si="0"/>
        <v>-1.0075655498513958</v>
      </c>
      <c r="N16"/>
      <c r="O16" s="9">
        <v>310000</v>
      </c>
      <c r="P16" s="10">
        <v>0</v>
      </c>
    </row>
    <row r="17" spans="1:25" x14ac:dyDescent="0.15">
      <c r="A17" s="1">
        <v>68</v>
      </c>
      <c r="B17" s="1">
        <v>2010</v>
      </c>
      <c r="C17" s="22">
        <v>92000</v>
      </c>
      <c r="D17" s="2">
        <v>1</v>
      </c>
      <c r="E17" s="2">
        <v>0</v>
      </c>
      <c r="F17" s="2">
        <v>3968</v>
      </c>
      <c r="G17" s="2">
        <v>1</v>
      </c>
      <c r="H17" s="2">
        <v>785.71</v>
      </c>
      <c r="I17" s="2">
        <v>0</v>
      </c>
      <c r="J17" s="2">
        <v>1</v>
      </c>
      <c r="K17" s="2">
        <v>0</v>
      </c>
      <c r="L17" s="2">
        <v>0</v>
      </c>
      <c r="M17" s="8">
        <f t="shared" si="0"/>
        <v>-0.97223174426756598</v>
      </c>
      <c r="N17"/>
      <c r="O17" s="9">
        <v>330000</v>
      </c>
      <c r="P17" s="10">
        <v>0</v>
      </c>
    </row>
    <row r="18" spans="1:25" x14ac:dyDescent="0.15">
      <c r="A18" s="1">
        <v>55</v>
      </c>
      <c r="B18" s="1">
        <v>2011</v>
      </c>
      <c r="C18" s="22">
        <v>92500</v>
      </c>
      <c r="D18" s="2">
        <v>0</v>
      </c>
      <c r="E18" s="2">
        <v>0</v>
      </c>
      <c r="F18" s="2">
        <v>4800</v>
      </c>
      <c r="G18" s="2">
        <v>1</v>
      </c>
      <c r="H18" s="2">
        <v>531.51</v>
      </c>
      <c r="I18" s="2">
        <v>0</v>
      </c>
      <c r="J18" s="2">
        <v>1</v>
      </c>
      <c r="K18" s="2">
        <v>1</v>
      </c>
      <c r="L18" s="2">
        <v>0</v>
      </c>
      <c r="M18" s="8">
        <f t="shared" si="0"/>
        <v>-0.95456484147565113</v>
      </c>
      <c r="N18"/>
      <c r="O18" s="9">
        <v>350000</v>
      </c>
      <c r="P18" s="10">
        <v>1</v>
      </c>
    </row>
    <row r="19" spans="1:25" ht="14" thickBot="1" x14ac:dyDescent="0.2">
      <c r="A19" s="1">
        <v>61</v>
      </c>
      <c r="B19" s="1">
        <v>2010</v>
      </c>
      <c r="C19" s="22">
        <v>95000</v>
      </c>
      <c r="D19" s="2">
        <v>0</v>
      </c>
      <c r="E19" s="2">
        <v>228.2</v>
      </c>
      <c r="F19" s="2">
        <v>2864</v>
      </c>
      <c r="G19" s="2">
        <v>0</v>
      </c>
      <c r="H19" s="2">
        <v>734.16</v>
      </c>
      <c r="I19" s="2">
        <v>0</v>
      </c>
      <c r="J19" s="2">
        <v>1</v>
      </c>
      <c r="K19" s="2">
        <v>0</v>
      </c>
      <c r="L19" s="2">
        <v>1</v>
      </c>
      <c r="M19" s="8">
        <f t="shared" si="0"/>
        <v>-0.86623032751607665</v>
      </c>
      <c r="N19"/>
      <c r="O19" s="11" t="s">
        <v>15</v>
      </c>
      <c r="P19" s="11">
        <v>0</v>
      </c>
    </row>
    <row r="20" spans="1:25" x14ac:dyDescent="0.15">
      <c r="A20" s="1">
        <v>59</v>
      </c>
      <c r="B20" s="1">
        <v>2012</v>
      </c>
      <c r="C20" s="22">
        <v>96500</v>
      </c>
      <c r="D20" s="2">
        <v>1</v>
      </c>
      <c r="E20" s="2">
        <v>0</v>
      </c>
      <c r="F20" s="2">
        <v>6589.44</v>
      </c>
      <c r="G20" s="2">
        <v>1</v>
      </c>
      <c r="H20" s="2">
        <v>590.36</v>
      </c>
      <c r="I20" s="2">
        <v>0</v>
      </c>
      <c r="J20" s="2">
        <v>1</v>
      </c>
      <c r="K20" s="2">
        <v>1</v>
      </c>
      <c r="L20" s="2">
        <v>1</v>
      </c>
      <c r="M20" s="8">
        <f t="shared" si="0"/>
        <v>-0.81322961914033209</v>
      </c>
      <c r="N20"/>
      <c r="O20"/>
    </row>
    <row r="21" spans="1:25" x14ac:dyDescent="0.15">
      <c r="A21" s="1">
        <v>57</v>
      </c>
      <c r="B21" s="1">
        <v>2010</v>
      </c>
      <c r="C21" s="22">
        <v>97000</v>
      </c>
      <c r="D21" s="2">
        <v>1</v>
      </c>
      <c r="E21" s="2">
        <v>0</v>
      </c>
      <c r="F21" s="2">
        <v>5628</v>
      </c>
      <c r="G21" s="2">
        <v>0</v>
      </c>
      <c r="H21" s="2">
        <v>1245.8800000000001</v>
      </c>
      <c r="I21" s="2">
        <v>0</v>
      </c>
      <c r="J21" s="2">
        <v>1</v>
      </c>
      <c r="K21" s="2">
        <v>1</v>
      </c>
      <c r="L21" s="2">
        <v>1</v>
      </c>
      <c r="M21" s="8">
        <f t="shared" si="0"/>
        <v>-0.79556271634841713</v>
      </c>
      <c r="N21"/>
      <c r="O21"/>
    </row>
    <row r="22" spans="1:25" x14ac:dyDescent="0.15">
      <c r="A22" s="1">
        <v>50</v>
      </c>
      <c r="B22" s="1">
        <v>2010</v>
      </c>
      <c r="C22" s="22">
        <v>97500</v>
      </c>
      <c r="D22" s="2">
        <v>0</v>
      </c>
      <c r="E22" s="2">
        <v>0</v>
      </c>
      <c r="F22" s="2">
        <v>5610</v>
      </c>
      <c r="G22" s="2">
        <v>1</v>
      </c>
      <c r="H22" s="2">
        <v>875.96</v>
      </c>
      <c r="I22" s="2">
        <v>0</v>
      </c>
      <c r="J22" s="2">
        <v>1</v>
      </c>
      <c r="K22" s="2">
        <v>1</v>
      </c>
      <c r="L22" s="2">
        <v>0</v>
      </c>
      <c r="M22" s="8">
        <f t="shared" si="0"/>
        <v>-0.77789581355650228</v>
      </c>
      <c r="N22"/>
      <c r="O22"/>
    </row>
    <row r="23" spans="1:25" x14ac:dyDescent="0.15">
      <c r="A23" s="1">
        <v>27</v>
      </c>
      <c r="B23" s="1">
        <v>2010</v>
      </c>
      <c r="C23" s="22">
        <v>98500</v>
      </c>
      <c r="D23" s="2">
        <v>0</v>
      </c>
      <c r="E23" s="2">
        <v>163.24</v>
      </c>
      <c r="F23" s="2">
        <v>6490.11</v>
      </c>
      <c r="G23" s="2">
        <v>0</v>
      </c>
      <c r="H23" s="2">
        <v>705.02</v>
      </c>
      <c r="I23" s="2">
        <v>0</v>
      </c>
      <c r="J23" s="2">
        <v>1</v>
      </c>
      <c r="K23" s="2">
        <v>1</v>
      </c>
      <c r="L23" s="2">
        <v>0</v>
      </c>
      <c r="M23" s="8">
        <f t="shared" si="0"/>
        <v>-0.74256200797267247</v>
      </c>
      <c r="N23"/>
      <c r="O23">
        <v>0</v>
      </c>
      <c r="P23">
        <v>1</v>
      </c>
      <c r="S23" t="s">
        <v>17</v>
      </c>
    </row>
    <row r="24" spans="1:25" x14ac:dyDescent="0.15">
      <c r="A24" s="1">
        <v>36</v>
      </c>
      <c r="B24" s="1">
        <v>2010</v>
      </c>
      <c r="C24" s="22">
        <v>98900</v>
      </c>
      <c r="D24" s="2">
        <v>0</v>
      </c>
      <c r="E24" s="2">
        <v>316.8</v>
      </c>
      <c r="F24" s="2">
        <v>5676</v>
      </c>
      <c r="G24" s="2">
        <v>1</v>
      </c>
      <c r="H24" s="2">
        <v>556.6</v>
      </c>
      <c r="I24" s="2">
        <v>0</v>
      </c>
      <c r="J24" s="2">
        <v>1</v>
      </c>
      <c r="K24" s="2">
        <v>1</v>
      </c>
      <c r="L24" s="2">
        <v>0</v>
      </c>
      <c r="M24" s="8">
        <f t="shared" si="0"/>
        <v>-0.72842848573914054</v>
      </c>
      <c r="N24"/>
      <c r="O24" s="15">
        <v>79000</v>
      </c>
      <c r="P24" s="15">
        <v>76900</v>
      </c>
    </row>
    <row r="25" spans="1:25" ht="14" thickBot="1" x14ac:dyDescent="0.2">
      <c r="A25" s="1">
        <v>23</v>
      </c>
      <c r="B25" s="1">
        <v>2010</v>
      </c>
      <c r="C25" s="22">
        <v>99950</v>
      </c>
      <c r="D25" s="2">
        <v>1</v>
      </c>
      <c r="E25" s="2">
        <v>305.89999999999998</v>
      </c>
      <c r="F25" s="2">
        <v>5280</v>
      </c>
      <c r="G25" s="2">
        <v>1</v>
      </c>
      <c r="H25" s="2">
        <v>749.56</v>
      </c>
      <c r="I25" s="2">
        <v>0</v>
      </c>
      <c r="J25" s="2">
        <v>1</v>
      </c>
      <c r="K25" s="2">
        <v>1</v>
      </c>
      <c r="L25" s="2">
        <v>0</v>
      </c>
      <c r="M25" s="8">
        <f t="shared" si="0"/>
        <v>-0.69132798987611932</v>
      </c>
      <c r="N25"/>
      <c r="O25" s="15">
        <v>80000</v>
      </c>
      <c r="P25" s="15">
        <v>78000</v>
      </c>
      <c r="Q25" s="13"/>
      <c r="S25" t="s">
        <v>18</v>
      </c>
    </row>
    <row r="26" spans="1:25" x14ac:dyDescent="0.15">
      <c r="A26" s="1">
        <v>16</v>
      </c>
      <c r="B26" s="1">
        <v>2011</v>
      </c>
      <c r="C26" s="22">
        <v>102000</v>
      </c>
      <c r="D26" s="2">
        <v>0</v>
      </c>
      <c r="E26" s="2">
        <v>347.6</v>
      </c>
      <c r="F26" s="2">
        <v>5000</v>
      </c>
      <c r="G26" s="2">
        <v>1</v>
      </c>
      <c r="H26" s="2">
        <v>986</v>
      </c>
      <c r="I26" s="2">
        <v>0</v>
      </c>
      <c r="J26" s="2">
        <v>1</v>
      </c>
      <c r="K26" s="2">
        <v>1</v>
      </c>
      <c r="L26" s="2">
        <v>0</v>
      </c>
      <c r="M26" s="8">
        <f t="shared" si="0"/>
        <v>-0.61889368842926828</v>
      </c>
      <c r="N26"/>
      <c r="O26" s="15">
        <v>84000</v>
      </c>
      <c r="P26" s="15">
        <v>82000</v>
      </c>
      <c r="S26" s="12" t="s">
        <v>19</v>
      </c>
      <c r="T26" s="12" t="s">
        <v>20</v>
      </c>
      <c r="U26" s="12" t="s">
        <v>21</v>
      </c>
      <c r="V26" s="12" t="s">
        <v>22</v>
      </c>
      <c r="W26" s="12" t="s">
        <v>23</v>
      </c>
    </row>
    <row r="27" spans="1:25" x14ac:dyDescent="0.15">
      <c r="A27" s="1">
        <v>67</v>
      </c>
      <c r="B27" s="1">
        <v>2012</v>
      </c>
      <c r="C27" s="22">
        <v>102000</v>
      </c>
      <c r="D27" s="2">
        <v>1</v>
      </c>
      <c r="E27" s="2">
        <v>0</v>
      </c>
      <c r="F27" s="2">
        <v>4281.25</v>
      </c>
      <c r="G27" s="2">
        <v>0</v>
      </c>
      <c r="H27" s="2">
        <v>868.4</v>
      </c>
      <c r="I27" s="2">
        <v>0</v>
      </c>
      <c r="J27" s="2">
        <v>1</v>
      </c>
      <c r="K27" s="2">
        <v>1</v>
      </c>
      <c r="L27" s="2">
        <v>1</v>
      </c>
      <c r="M27" s="8">
        <f t="shared" si="0"/>
        <v>-0.61889368842926828</v>
      </c>
      <c r="N27"/>
      <c r="O27" s="15">
        <v>84000</v>
      </c>
      <c r="P27" s="15">
        <v>84000</v>
      </c>
      <c r="S27" s="10" t="s">
        <v>24</v>
      </c>
      <c r="T27" s="10">
        <v>74</v>
      </c>
      <c r="U27" s="10">
        <v>9083250</v>
      </c>
      <c r="V27" s="10">
        <v>122746.62162162163</v>
      </c>
      <c r="W27" s="10">
        <v>775404954.18363726</v>
      </c>
    </row>
    <row r="28" spans="1:25" ht="14" thickBot="1" x14ac:dyDescent="0.2">
      <c r="A28" s="1">
        <v>14</v>
      </c>
      <c r="B28" s="1">
        <v>2010</v>
      </c>
      <c r="C28" s="22">
        <v>103000</v>
      </c>
      <c r="D28" s="2">
        <v>0</v>
      </c>
      <c r="E28" s="2">
        <v>394.2</v>
      </c>
      <c r="F28" s="2">
        <v>5720.39</v>
      </c>
      <c r="G28" s="2">
        <v>2</v>
      </c>
      <c r="H28" s="2">
        <v>608.35</v>
      </c>
      <c r="I28" s="2">
        <v>0</v>
      </c>
      <c r="J28" s="2">
        <v>1</v>
      </c>
      <c r="K28" s="2">
        <v>1</v>
      </c>
      <c r="L28" s="2">
        <v>0</v>
      </c>
      <c r="M28" s="8">
        <f t="shared" si="0"/>
        <v>-0.58355988284543858</v>
      </c>
      <c r="N28"/>
      <c r="O28" s="15">
        <v>85000</v>
      </c>
      <c r="P28" s="15">
        <v>85000</v>
      </c>
      <c r="S28" s="11" t="s">
        <v>25</v>
      </c>
      <c r="T28" s="11">
        <v>22</v>
      </c>
      <c r="U28" s="11">
        <v>2390250</v>
      </c>
      <c r="V28" s="11">
        <v>108647.72727272728</v>
      </c>
      <c r="W28" s="11">
        <v>767482970.7792213</v>
      </c>
    </row>
    <row r="29" spans="1:25" x14ac:dyDescent="0.15">
      <c r="A29" s="1">
        <v>77</v>
      </c>
      <c r="B29" s="1">
        <v>2009</v>
      </c>
      <c r="C29" s="22">
        <v>104000</v>
      </c>
      <c r="D29" s="2">
        <v>0</v>
      </c>
      <c r="E29" s="2">
        <v>390</v>
      </c>
      <c r="F29" s="2">
        <v>4372.5</v>
      </c>
      <c r="G29" s="2">
        <v>0</v>
      </c>
      <c r="H29" s="2">
        <v>873.98</v>
      </c>
      <c r="I29" s="2">
        <v>0</v>
      </c>
      <c r="J29" s="2">
        <v>1</v>
      </c>
      <c r="K29" s="2">
        <v>1</v>
      </c>
      <c r="L29" s="2">
        <v>0</v>
      </c>
      <c r="M29" s="8">
        <f t="shared" si="0"/>
        <v>-0.54822607726160877</v>
      </c>
      <c r="N29"/>
      <c r="O29" s="15">
        <v>89000</v>
      </c>
      <c r="P29" s="15">
        <v>87500</v>
      </c>
    </row>
    <row r="30" spans="1:25" x14ac:dyDescent="0.15">
      <c r="A30" s="1">
        <v>15</v>
      </c>
      <c r="B30" s="1">
        <v>2013</v>
      </c>
      <c r="C30" s="22">
        <v>105000</v>
      </c>
      <c r="D30" s="2">
        <v>0</v>
      </c>
      <c r="E30" s="2">
        <v>236.6</v>
      </c>
      <c r="F30" s="2">
        <v>4441.25</v>
      </c>
      <c r="G30" s="2">
        <v>0</v>
      </c>
      <c r="H30" s="2">
        <v>454.03</v>
      </c>
      <c r="I30" s="2">
        <v>0</v>
      </c>
      <c r="J30" s="2">
        <v>1</v>
      </c>
      <c r="K30" s="2">
        <v>0</v>
      </c>
      <c r="L30" s="2">
        <v>0</v>
      </c>
      <c r="M30" s="8">
        <f t="shared" si="0"/>
        <v>-0.51289227167777895</v>
      </c>
      <c r="N30"/>
      <c r="O30" s="15">
        <v>90000</v>
      </c>
      <c r="P30" s="15">
        <v>89900</v>
      </c>
    </row>
    <row r="31" spans="1:25" ht="14" thickBot="1" x14ac:dyDescent="0.2">
      <c r="A31" s="1">
        <v>64</v>
      </c>
      <c r="B31" s="1">
        <v>2009</v>
      </c>
      <c r="C31" s="22">
        <v>105000</v>
      </c>
      <c r="D31" s="2">
        <v>0</v>
      </c>
      <c r="E31" s="2">
        <v>0</v>
      </c>
      <c r="F31" s="2">
        <v>4520</v>
      </c>
      <c r="G31" s="2">
        <v>1</v>
      </c>
      <c r="H31" s="2">
        <v>552.25</v>
      </c>
      <c r="I31" s="2">
        <v>0</v>
      </c>
      <c r="J31" s="2">
        <v>1</v>
      </c>
      <c r="K31" s="2">
        <v>0</v>
      </c>
      <c r="L31" s="2">
        <v>1</v>
      </c>
      <c r="M31" s="8">
        <f t="shared" si="0"/>
        <v>-0.51289227167777895</v>
      </c>
      <c r="N31"/>
      <c r="O31" s="15">
        <v>91000</v>
      </c>
      <c r="P31" s="15">
        <v>92000</v>
      </c>
      <c r="S31" t="s">
        <v>26</v>
      </c>
    </row>
    <row r="32" spans="1:25" x14ac:dyDescent="0.15">
      <c r="A32" s="1">
        <v>73</v>
      </c>
      <c r="B32" s="1">
        <v>2010</v>
      </c>
      <c r="C32" s="22">
        <v>106000</v>
      </c>
      <c r="D32" s="2">
        <v>0</v>
      </c>
      <c r="E32" s="2">
        <v>419.74400000000003</v>
      </c>
      <c r="F32" s="2">
        <v>4726</v>
      </c>
      <c r="G32" s="2">
        <v>0</v>
      </c>
      <c r="H32" s="2">
        <v>625.19899999999996</v>
      </c>
      <c r="I32" s="2">
        <v>0</v>
      </c>
      <c r="J32" s="2">
        <v>1</v>
      </c>
      <c r="K32" s="2">
        <v>0</v>
      </c>
      <c r="L32" s="2">
        <v>0</v>
      </c>
      <c r="M32" s="8">
        <f t="shared" si="0"/>
        <v>-0.47755846609394925</v>
      </c>
      <c r="N32"/>
      <c r="O32" s="15">
        <v>92500</v>
      </c>
      <c r="P32" s="15">
        <v>96500</v>
      </c>
      <c r="S32" s="12" t="s">
        <v>27</v>
      </c>
      <c r="T32" s="12" t="s">
        <v>28</v>
      </c>
      <c r="U32" s="12" t="s">
        <v>29</v>
      </c>
      <c r="V32" s="12" t="s">
        <v>30</v>
      </c>
      <c r="W32" s="12" t="s">
        <v>31</v>
      </c>
      <c r="X32" s="12" t="s">
        <v>32</v>
      </c>
      <c r="Y32" s="12" t="s">
        <v>33</v>
      </c>
    </row>
    <row r="33" spans="1:25" x14ac:dyDescent="0.15">
      <c r="A33" s="1">
        <v>54</v>
      </c>
      <c r="B33" s="1">
        <v>2011</v>
      </c>
      <c r="C33" s="22">
        <v>107900</v>
      </c>
      <c r="D33" s="2">
        <v>0</v>
      </c>
      <c r="E33" s="2">
        <v>371.69799999999998</v>
      </c>
      <c r="F33" s="2">
        <v>8062.5</v>
      </c>
      <c r="G33" s="2">
        <v>2</v>
      </c>
      <c r="H33" s="2">
        <v>431.91</v>
      </c>
      <c r="I33" s="2">
        <v>0</v>
      </c>
      <c r="J33" s="2">
        <v>1</v>
      </c>
      <c r="K33" s="2">
        <v>0</v>
      </c>
      <c r="L33" s="2">
        <v>0</v>
      </c>
      <c r="M33" s="8">
        <f t="shared" si="0"/>
        <v>-0.41042423548467266</v>
      </c>
      <c r="N33"/>
      <c r="O33" s="15">
        <v>95000</v>
      </c>
      <c r="P33" s="15">
        <v>97000</v>
      </c>
      <c r="S33" s="10" t="s">
        <v>34</v>
      </c>
      <c r="T33" s="10">
        <v>3370957520.7309418</v>
      </c>
      <c r="U33" s="10">
        <v>1</v>
      </c>
      <c r="V33" s="10">
        <v>3370957520.7309418</v>
      </c>
      <c r="W33" s="10">
        <v>4.3572962312146641</v>
      </c>
      <c r="X33" s="10">
        <v>3.9556352890244589E-2</v>
      </c>
      <c r="Y33" s="10">
        <v>3.9423033382018047</v>
      </c>
    </row>
    <row r="34" spans="1:25" x14ac:dyDescent="0.15">
      <c r="A34" s="1">
        <v>38</v>
      </c>
      <c r="B34" s="1">
        <v>2011</v>
      </c>
      <c r="C34" s="22">
        <v>108000</v>
      </c>
      <c r="D34" s="2">
        <v>1</v>
      </c>
      <c r="E34" s="2">
        <v>607.125</v>
      </c>
      <c r="F34" s="2">
        <v>6456.6</v>
      </c>
      <c r="G34" s="2">
        <v>1</v>
      </c>
      <c r="H34" s="2">
        <v>906.55</v>
      </c>
      <c r="I34" s="2">
        <v>0</v>
      </c>
      <c r="J34" s="2">
        <v>1</v>
      </c>
      <c r="K34" s="2">
        <v>1</v>
      </c>
      <c r="L34" s="2">
        <v>0</v>
      </c>
      <c r="M34" s="8">
        <f t="shared" ref="M34:M65" si="1">($C34-AVERAGE($C$2:$C$97))/$P$1</f>
        <v>-0.40689085492628968</v>
      </c>
      <c r="N34"/>
      <c r="O34" s="15">
        <v>97500</v>
      </c>
      <c r="P34" s="15">
        <v>99950</v>
      </c>
      <c r="S34" s="10" t="s">
        <v>35</v>
      </c>
      <c r="T34" s="10">
        <v>72721704041.769058</v>
      </c>
      <c r="U34" s="10">
        <v>94</v>
      </c>
      <c r="V34" s="10">
        <v>773635149.38052189</v>
      </c>
      <c r="W34" s="10"/>
      <c r="X34" s="10"/>
      <c r="Y34" s="10"/>
    </row>
    <row r="35" spans="1:25" x14ac:dyDescent="0.15">
      <c r="A35" s="1">
        <v>41</v>
      </c>
      <c r="B35" s="1">
        <v>2011</v>
      </c>
      <c r="C35" s="22">
        <v>108000</v>
      </c>
      <c r="D35" s="2">
        <v>0</v>
      </c>
      <c r="E35" s="2">
        <v>160</v>
      </c>
      <c r="F35" s="2">
        <v>5859</v>
      </c>
      <c r="G35" s="2">
        <v>1</v>
      </c>
      <c r="H35" s="2">
        <v>643.79999999999995</v>
      </c>
      <c r="I35" s="2">
        <v>0</v>
      </c>
      <c r="J35" s="2">
        <v>1</v>
      </c>
      <c r="K35" s="2">
        <v>1</v>
      </c>
      <c r="L35" s="2">
        <v>1</v>
      </c>
      <c r="M35" s="8">
        <f t="shared" si="1"/>
        <v>-0.40689085492628968</v>
      </c>
      <c r="N35"/>
      <c r="O35" s="15">
        <v>98500</v>
      </c>
      <c r="P35" s="15">
        <v>102000</v>
      </c>
      <c r="S35" s="10"/>
      <c r="T35" s="10"/>
      <c r="U35" s="10"/>
      <c r="V35" s="10"/>
      <c r="W35" s="10"/>
      <c r="X35" s="10"/>
      <c r="Y35" s="10"/>
    </row>
    <row r="36" spans="1:25" ht="14" thickBot="1" x14ac:dyDescent="0.2">
      <c r="A36" s="1">
        <v>91</v>
      </c>
      <c r="B36" s="1">
        <v>2009</v>
      </c>
      <c r="C36" s="22">
        <v>109000</v>
      </c>
      <c r="D36" s="2">
        <v>1</v>
      </c>
      <c r="E36" s="2">
        <v>915.14</v>
      </c>
      <c r="F36" s="2">
        <v>7912.5</v>
      </c>
      <c r="G36" s="2">
        <v>0</v>
      </c>
      <c r="H36" s="2">
        <v>636.55999999999995</v>
      </c>
      <c r="I36" s="2">
        <v>0</v>
      </c>
      <c r="J36" s="2">
        <v>0</v>
      </c>
      <c r="K36" s="2">
        <v>1</v>
      </c>
      <c r="L36" s="2">
        <v>1</v>
      </c>
      <c r="M36" s="8">
        <f t="shared" si="1"/>
        <v>-0.37155704934245992</v>
      </c>
      <c r="N36"/>
      <c r="O36" s="15">
        <v>98900</v>
      </c>
      <c r="P36" s="15">
        <v>108000</v>
      </c>
      <c r="S36" s="11" t="s">
        <v>36</v>
      </c>
      <c r="T36" s="11">
        <v>76092661562.5</v>
      </c>
      <c r="U36" s="11">
        <v>95</v>
      </c>
      <c r="V36" s="11"/>
      <c r="W36" s="11"/>
      <c r="X36" s="11"/>
      <c r="Y36" s="11"/>
    </row>
    <row r="37" spans="1:25" x14ac:dyDescent="0.15">
      <c r="A37" s="1">
        <v>1</v>
      </c>
      <c r="B37" s="1">
        <v>2011</v>
      </c>
      <c r="C37" s="22">
        <v>109500</v>
      </c>
      <c r="D37" s="2">
        <v>0</v>
      </c>
      <c r="E37" s="2">
        <v>0</v>
      </c>
      <c r="F37" s="2">
        <v>4920.6499999999996</v>
      </c>
      <c r="G37" s="2">
        <v>0</v>
      </c>
      <c r="H37" s="2">
        <v>717.29</v>
      </c>
      <c r="I37" s="2">
        <v>0</v>
      </c>
      <c r="J37" s="2">
        <v>1</v>
      </c>
      <c r="K37" s="2">
        <v>0</v>
      </c>
      <c r="L37" s="2">
        <v>1</v>
      </c>
      <c r="M37" s="8">
        <f t="shared" si="1"/>
        <v>-0.35389014655054502</v>
      </c>
      <c r="N37"/>
      <c r="O37" s="15">
        <v>102000</v>
      </c>
      <c r="P37" s="15">
        <v>109000</v>
      </c>
    </row>
    <row r="38" spans="1:25" x14ac:dyDescent="0.15">
      <c r="A38" s="1">
        <v>5</v>
      </c>
      <c r="B38" s="1">
        <v>2012</v>
      </c>
      <c r="C38" s="22">
        <v>110000</v>
      </c>
      <c r="D38" s="2">
        <v>0</v>
      </c>
      <c r="E38" s="2">
        <v>0</v>
      </c>
      <c r="F38" s="2">
        <v>6912</v>
      </c>
      <c r="G38" s="2">
        <v>1</v>
      </c>
      <c r="H38" s="2">
        <v>897.92</v>
      </c>
      <c r="I38" s="2">
        <v>0</v>
      </c>
      <c r="J38" s="2">
        <v>1</v>
      </c>
      <c r="K38" s="2">
        <v>0</v>
      </c>
      <c r="L38" s="2">
        <v>1</v>
      </c>
      <c r="M38" s="8">
        <f t="shared" si="1"/>
        <v>-0.33622324375863016</v>
      </c>
      <c r="N38"/>
      <c r="O38" s="15">
        <v>103000</v>
      </c>
      <c r="P38" s="15">
        <v>112000</v>
      </c>
    </row>
    <row r="39" spans="1:25" x14ac:dyDescent="0.15">
      <c r="A39" s="1">
        <v>33</v>
      </c>
      <c r="B39" s="1">
        <v>2012</v>
      </c>
      <c r="C39" s="22">
        <v>110000</v>
      </c>
      <c r="D39" s="2">
        <v>0</v>
      </c>
      <c r="E39" s="2">
        <v>382</v>
      </c>
      <c r="F39" s="2">
        <v>6366.8</v>
      </c>
      <c r="G39" s="2">
        <v>2</v>
      </c>
      <c r="H39" s="2">
        <v>476</v>
      </c>
      <c r="I39" s="2">
        <v>0</v>
      </c>
      <c r="J39" s="2">
        <v>1</v>
      </c>
      <c r="K39" s="2">
        <v>1</v>
      </c>
      <c r="L39" s="2">
        <v>0</v>
      </c>
      <c r="M39" s="8">
        <f t="shared" si="1"/>
        <v>-0.33622324375863016</v>
      </c>
      <c r="N39"/>
      <c r="O39" s="15">
        <v>104000</v>
      </c>
      <c r="P39" s="15">
        <v>112000</v>
      </c>
    </row>
    <row r="40" spans="1:25" x14ac:dyDescent="0.15">
      <c r="A40" s="1">
        <v>34</v>
      </c>
      <c r="B40" s="1">
        <v>2011</v>
      </c>
      <c r="C40" s="22">
        <v>110000</v>
      </c>
      <c r="D40" s="2">
        <v>0</v>
      </c>
      <c r="E40" s="2">
        <v>382</v>
      </c>
      <c r="F40" s="2">
        <v>6366.8</v>
      </c>
      <c r="G40" s="2">
        <v>2</v>
      </c>
      <c r="H40" s="2">
        <v>477.2</v>
      </c>
      <c r="I40" s="2">
        <v>0</v>
      </c>
      <c r="J40" s="2">
        <v>1</v>
      </c>
      <c r="K40" s="2">
        <v>1</v>
      </c>
      <c r="L40" s="2">
        <v>0</v>
      </c>
      <c r="M40" s="8">
        <f t="shared" si="1"/>
        <v>-0.33622324375863016</v>
      </c>
      <c r="N40"/>
      <c r="O40" s="15">
        <v>105000</v>
      </c>
      <c r="P40" s="15">
        <v>128000</v>
      </c>
    </row>
    <row r="41" spans="1:25" x14ac:dyDescent="0.15">
      <c r="A41" s="1">
        <v>56</v>
      </c>
      <c r="B41" s="1">
        <v>2013</v>
      </c>
      <c r="C41" s="22">
        <v>110000</v>
      </c>
      <c r="D41" s="2">
        <v>0</v>
      </c>
      <c r="E41" s="2">
        <v>257.8</v>
      </c>
      <c r="F41" s="2">
        <v>4380</v>
      </c>
      <c r="G41" s="2">
        <v>1</v>
      </c>
      <c r="H41" s="2">
        <v>765.5</v>
      </c>
      <c r="I41" s="2">
        <v>0</v>
      </c>
      <c r="J41" s="2">
        <v>1</v>
      </c>
      <c r="K41" s="2">
        <v>0</v>
      </c>
      <c r="L41" s="2">
        <v>0</v>
      </c>
      <c r="M41" s="8">
        <f t="shared" si="1"/>
        <v>-0.33622324375863016</v>
      </c>
      <c r="N41"/>
      <c r="O41" s="15">
        <v>105000</v>
      </c>
      <c r="P41" s="15">
        <v>135000</v>
      </c>
    </row>
    <row r="42" spans="1:25" x14ac:dyDescent="0.15">
      <c r="A42" s="1">
        <v>83</v>
      </c>
      <c r="B42" s="1">
        <v>2010</v>
      </c>
      <c r="C42" s="22">
        <v>110000</v>
      </c>
      <c r="D42" s="2">
        <v>0</v>
      </c>
      <c r="E42" s="2">
        <v>357</v>
      </c>
      <c r="F42" s="2">
        <v>4520</v>
      </c>
      <c r="G42" s="2">
        <v>0</v>
      </c>
      <c r="H42" s="2">
        <v>783.5</v>
      </c>
      <c r="I42" s="2">
        <v>0</v>
      </c>
      <c r="J42" s="2">
        <v>0</v>
      </c>
      <c r="K42" s="2">
        <v>1</v>
      </c>
      <c r="L42" s="2">
        <v>1</v>
      </c>
      <c r="M42" s="8">
        <f t="shared" si="1"/>
        <v>-0.33622324375863016</v>
      </c>
      <c r="N42"/>
      <c r="O42" s="15">
        <v>106000</v>
      </c>
      <c r="P42" s="15">
        <v>138000</v>
      </c>
    </row>
    <row r="43" spans="1:25" x14ac:dyDescent="0.15">
      <c r="A43" s="1">
        <v>29</v>
      </c>
      <c r="B43" s="1">
        <v>2013</v>
      </c>
      <c r="C43" s="22">
        <v>112000</v>
      </c>
      <c r="D43" s="2">
        <v>0</v>
      </c>
      <c r="E43" s="2">
        <v>248.8</v>
      </c>
      <c r="F43" s="2">
        <v>3685</v>
      </c>
      <c r="G43" s="2">
        <v>1</v>
      </c>
      <c r="H43" s="2">
        <v>636.20000000000005</v>
      </c>
      <c r="I43" s="2">
        <v>0</v>
      </c>
      <c r="J43" s="2">
        <v>1</v>
      </c>
      <c r="K43" s="2">
        <v>1</v>
      </c>
      <c r="L43" s="2">
        <v>0</v>
      </c>
      <c r="M43" s="8">
        <f t="shared" si="1"/>
        <v>-0.26555563259097059</v>
      </c>
      <c r="N43"/>
      <c r="O43" s="15">
        <v>107900</v>
      </c>
      <c r="P43" s="15">
        <v>145000</v>
      </c>
    </row>
    <row r="44" spans="1:25" x14ac:dyDescent="0.15">
      <c r="A44" s="1">
        <v>31</v>
      </c>
      <c r="B44" s="1">
        <v>2014</v>
      </c>
      <c r="C44" s="22">
        <v>112000</v>
      </c>
      <c r="D44" s="2">
        <v>0</v>
      </c>
      <c r="E44" s="2">
        <v>482.976</v>
      </c>
      <c r="F44" s="2">
        <v>4840</v>
      </c>
      <c r="G44" s="2">
        <v>0</v>
      </c>
      <c r="H44" s="2">
        <v>572.46600000000001</v>
      </c>
      <c r="I44" s="2">
        <v>0</v>
      </c>
      <c r="J44" s="2">
        <v>1</v>
      </c>
      <c r="K44" s="2">
        <v>1</v>
      </c>
      <c r="L44" s="2">
        <v>0</v>
      </c>
      <c r="M44" s="8">
        <f t="shared" si="1"/>
        <v>-0.26555563259097059</v>
      </c>
      <c r="N44"/>
      <c r="O44" s="15">
        <v>108000</v>
      </c>
      <c r="P44" s="15">
        <v>145000</v>
      </c>
      <c r="R44" t="s">
        <v>37</v>
      </c>
    </row>
    <row r="45" spans="1:25" ht="14" thickBot="1" x14ac:dyDescent="0.2">
      <c r="A45" s="1">
        <v>74</v>
      </c>
      <c r="B45" s="1">
        <v>2012</v>
      </c>
      <c r="C45" s="22">
        <v>112000</v>
      </c>
      <c r="D45" s="2">
        <v>1</v>
      </c>
      <c r="E45" s="2">
        <v>277.98</v>
      </c>
      <c r="F45" s="2">
        <v>4240.95</v>
      </c>
      <c r="G45" s="2">
        <v>0</v>
      </c>
      <c r="H45" s="2">
        <v>658.95100000000002</v>
      </c>
      <c r="I45" s="2">
        <v>0</v>
      </c>
      <c r="J45" s="2">
        <v>1</v>
      </c>
      <c r="K45" s="2">
        <v>1</v>
      </c>
      <c r="L45" s="2">
        <v>0</v>
      </c>
      <c r="M45" s="8">
        <f t="shared" si="1"/>
        <v>-0.26555563259097059</v>
      </c>
      <c r="N45"/>
      <c r="O45" s="15">
        <v>109500</v>
      </c>
      <c r="P45" s="15">
        <v>187500</v>
      </c>
    </row>
    <row r="46" spans="1:25" x14ac:dyDescent="0.15">
      <c r="A46" s="1">
        <v>92</v>
      </c>
      <c r="B46" s="1">
        <v>2013</v>
      </c>
      <c r="C46" s="22">
        <v>112000</v>
      </c>
      <c r="D46" s="2">
        <v>1</v>
      </c>
      <c r="E46" s="2">
        <v>705</v>
      </c>
      <c r="F46" s="2">
        <v>7912.5</v>
      </c>
      <c r="G46" s="2">
        <v>0</v>
      </c>
      <c r="H46" s="2">
        <v>635.36</v>
      </c>
      <c r="I46" s="2">
        <v>0</v>
      </c>
      <c r="J46" s="2">
        <v>0</v>
      </c>
      <c r="K46" s="2">
        <v>1</v>
      </c>
      <c r="L46" s="2">
        <v>1</v>
      </c>
      <c r="M46" s="8">
        <f t="shared" si="1"/>
        <v>-0.26555563259097059</v>
      </c>
      <c r="N46"/>
      <c r="O46" s="15">
        <v>110000</v>
      </c>
      <c r="P46" s="16"/>
      <c r="R46" s="18" t="s">
        <v>38</v>
      </c>
      <c r="S46" s="18"/>
    </row>
    <row r="47" spans="1:25" x14ac:dyDescent="0.15">
      <c r="A47" s="1">
        <v>26</v>
      </c>
      <c r="B47" s="1">
        <v>2010</v>
      </c>
      <c r="C47" s="22">
        <v>112750</v>
      </c>
      <c r="D47" s="2">
        <v>0</v>
      </c>
      <c r="E47" s="2">
        <v>0</v>
      </c>
      <c r="F47" s="2">
        <v>4590</v>
      </c>
      <c r="G47" s="2">
        <v>1</v>
      </c>
      <c r="H47" s="2">
        <v>964.52</v>
      </c>
      <c r="I47" s="2">
        <v>0</v>
      </c>
      <c r="J47" s="2">
        <v>1</v>
      </c>
      <c r="K47" s="2">
        <v>0</v>
      </c>
      <c r="L47" s="2">
        <v>0</v>
      </c>
      <c r="M47" s="8">
        <f t="shared" si="1"/>
        <v>-0.23905527840309829</v>
      </c>
      <c r="N47"/>
      <c r="O47" s="15">
        <v>110000</v>
      </c>
      <c r="P47" s="17"/>
      <c r="R47" s="10" t="s">
        <v>39</v>
      </c>
      <c r="S47" s="10">
        <v>0.80238573083028852</v>
      </c>
    </row>
    <row r="48" spans="1:25" x14ac:dyDescent="0.15">
      <c r="A48" s="1">
        <v>84</v>
      </c>
      <c r="B48" s="1">
        <v>2012</v>
      </c>
      <c r="C48" s="22">
        <v>113000</v>
      </c>
      <c r="D48" s="2">
        <v>0</v>
      </c>
      <c r="E48" s="2">
        <v>641.36199999999997</v>
      </c>
      <c r="F48" s="2">
        <v>7500</v>
      </c>
      <c r="G48" s="2">
        <v>0</v>
      </c>
      <c r="H48" s="2">
        <v>664.9</v>
      </c>
      <c r="I48" s="2">
        <v>0</v>
      </c>
      <c r="J48" s="2">
        <v>0</v>
      </c>
      <c r="K48" s="2">
        <v>0</v>
      </c>
      <c r="L48" s="2">
        <v>0</v>
      </c>
      <c r="M48" s="8">
        <f t="shared" si="1"/>
        <v>-0.23022182700714083</v>
      </c>
      <c r="N48"/>
      <c r="O48" s="15">
        <v>110000</v>
      </c>
      <c r="P48" s="17"/>
      <c r="R48" s="10" t="s">
        <v>40</v>
      </c>
      <c r="S48" s="10">
        <v>0.64382286104005615</v>
      </c>
    </row>
    <row r="49" spans="1:26" x14ac:dyDescent="0.15">
      <c r="A49" s="1">
        <v>82</v>
      </c>
      <c r="B49" s="1">
        <v>2015</v>
      </c>
      <c r="C49" s="22">
        <v>114000</v>
      </c>
      <c r="D49" s="2">
        <v>0</v>
      </c>
      <c r="E49" s="2">
        <v>617.79999999999995</v>
      </c>
      <c r="F49" s="2">
        <v>6720</v>
      </c>
      <c r="G49" s="2">
        <v>0</v>
      </c>
      <c r="H49" s="2">
        <v>592.05999999999995</v>
      </c>
      <c r="I49" s="2">
        <v>0</v>
      </c>
      <c r="J49" s="2">
        <v>0</v>
      </c>
      <c r="K49" s="2">
        <v>0</v>
      </c>
      <c r="L49" s="2">
        <v>1</v>
      </c>
      <c r="M49" s="8">
        <f t="shared" si="1"/>
        <v>-0.19488802142331108</v>
      </c>
      <c r="N49"/>
      <c r="O49" s="15">
        <v>110000</v>
      </c>
      <c r="P49" s="17"/>
      <c r="R49" s="10" t="s">
        <v>41</v>
      </c>
      <c r="S49" s="10">
        <v>0.60654850928843418</v>
      </c>
    </row>
    <row r="50" spans="1:26" x14ac:dyDescent="0.15">
      <c r="A50" s="1">
        <v>8</v>
      </c>
      <c r="B50" s="1">
        <v>2014</v>
      </c>
      <c r="C50" s="22">
        <v>115000</v>
      </c>
      <c r="D50" s="2">
        <v>0</v>
      </c>
      <c r="E50" s="2">
        <v>0</v>
      </c>
      <c r="F50" s="2">
        <v>5670</v>
      </c>
      <c r="G50" s="2">
        <v>1</v>
      </c>
      <c r="H50" s="2">
        <v>1009.75</v>
      </c>
      <c r="I50" s="2">
        <v>0</v>
      </c>
      <c r="J50" s="2">
        <v>1</v>
      </c>
      <c r="K50" s="2">
        <v>0</v>
      </c>
      <c r="L50" s="2">
        <v>1</v>
      </c>
      <c r="M50" s="8">
        <f t="shared" si="1"/>
        <v>-0.15955421583948132</v>
      </c>
      <c r="N50"/>
      <c r="O50" s="15">
        <v>110000</v>
      </c>
      <c r="P50" s="17"/>
      <c r="R50" s="10" t="s">
        <v>42</v>
      </c>
      <c r="S50" s="10">
        <v>17752.322642396699</v>
      </c>
    </row>
    <row r="51" spans="1:26" ht="14" thickBot="1" x14ac:dyDescent="0.2">
      <c r="A51" s="1">
        <v>52</v>
      </c>
      <c r="B51" s="1">
        <v>2015</v>
      </c>
      <c r="C51" s="22">
        <v>115000</v>
      </c>
      <c r="D51" s="2">
        <v>0</v>
      </c>
      <c r="E51" s="2">
        <v>0</v>
      </c>
      <c r="F51" s="2">
        <v>4800</v>
      </c>
      <c r="G51" s="2">
        <v>2</v>
      </c>
      <c r="H51" s="2">
        <v>640.98</v>
      </c>
      <c r="I51" s="2">
        <v>0</v>
      </c>
      <c r="J51" s="2">
        <v>1</v>
      </c>
      <c r="K51" s="2">
        <v>1</v>
      </c>
      <c r="L51" s="2">
        <v>0</v>
      </c>
      <c r="M51" s="8">
        <f t="shared" si="1"/>
        <v>-0.15955421583948132</v>
      </c>
      <c r="N51"/>
      <c r="O51" s="15">
        <v>112000</v>
      </c>
      <c r="P51" s="17"/>
      <c r="R51" s="11" t="s">
        <v>43</v>
      </c>
      <c r="S51" s="11">
        <v>96</v>
      </c>
    </row>
    <row r="52" spans="1:26" x14ac:dyDescent="0.15">
      <c r="A52" s="1">
        <v>53</v>
      </c>
      <c r="B52" s="1">
        <v>2011</v>
      </c>
      <c r="C52" s="22">
        <v>115000</v>
      </c>
      <c r="D52" s="2">
        <v>0</v>
      </c>
      <c r="E52" s="2">
        <v>299.67</v>
      </c>
      <c r="F52" s="2">
        <v>4200</v>
      </c>
      <c r="G52" s="2">
        <v>1</v>
      </c>
      <c r="H52" s="2">
        <v>786.61</v>
      </c>
      <c r="I52" s="2">
        <v>0</v>
      </c>
      <c r="J52" s="2">
        <v>1</v>
      </c>
      <c r="K52" s="2">
        <v>1</v>
      </c>
      <c r="L52" s="2">
        <v>0</v>
      </c>
      <c r="M52" s="8">
        <f t="shared" si="1"/>
        <v>-0.15955421583948132</v>
      </c>
      <c r="N52"/>
      <c r="O52" s="15">
        <v>112000</v>
      </c>
      <c r="P52" s="17"/>
    </row>
    <row r="53" spans="1:26" ht="14" thickBot="1" x14ac:dyDescent="0.2">
      <c r="A53" s="1">
        <v>85</v>
      </c>
      <c r="B53" s="1">
        <v>2014</v>
      </c>
      <c r="C53" s="22">
        <v>115000</v>
      </c>
      <c r="D53" s="2">
        <v>0</v>
      </c>
      <c r="E53" s="2">
        <v>0</v>
      </c>
      <c r="F53" s="2">
        <v>10000</v>
      </c>
      <c r="G53" s="2">
        <v>0</v>
      </c>
      <c r="H53" s="2">
        <v>625.44500000000005</v>
      </c>
      <c r="I53" s="2">
        <v>0</v>
      </c>
      <c r="J53" s="2">
        <v>0</v>
      </c>
      <c r="K53" s="2">
        <v>1</v>
      </c>
      <c r="L53" s="2">
        <v>1</v>
      </c>
      <c r="M53" s="8">
        <f t="shared" si="1"/>
        <v>-0.15955421583948132</v>
      </c>
      <c r="N53"/>
      <c r="O53" s="15">
        <v>112750</v>
      </c>
      <c r="P53" s="17"/>
      <c r="R53" t="s">
        <v>26</v>
      </c>
    </row>
    <row r="54" spans="1:26" x14ac:dyDescent="0.15">
      <c r="A54" s="1">
        <v>89</v>
      </c>
      <c r="B54" s="1">
        <v>2011</v>
      </c>
      <c r="C54" s="22">
        <v>116900</v>
      </c>
      <c r="D54" s="2">
        <v>0</v>
      </c>
      <c r="E54" s="2">
        <v>517.95000000000005</v>
      </c>
      <c r="F54" s="2">
        <v>6250</v>
      </c>
      <c r="G54" s="2">
        <v>2</v>
      </c>
      <c r="H54" s="2">
        <v>633.79999999999995</v>
      </c>
      <c r="I54" s="2">
        <v>0</v>
      </c>
      <c r="J54" s="2">
        <v>0</v>
      </c>
      <c r="K54" s="2">
        <v>1</v>
      </c>
      <c r="L54" s="2">
        <v>1</v>
      </c>
      <c r="M54" s="8">
        <f t="shared" si="1"/>
        <v>-9.241998523020474E-2</v>
      </c>
      <c r="N54"/>
      <c r="O54" s="15">
        <v>113000</v>
      </c>
      <c r="P54" s="17"/>
      <c r="R54" s="12"/>
      <c r="S54" s="12" t="s">
        <v>29</v>
      </c>
      <c r="T54" s="12" t="s">
        <v>28</v>
      </c>
      <c r="U54" s="12" t="s">
        <v>30</v>
      </c>
      <c r="V54" s="12" t="s">
        <v>31</v>
      </c>
      <c r="W54" s="12" t="s">
        <v>47</v>
      </c>
    </row>
    <row r="55" spans="1:26" x14ac:dyDescent="0.15">
      <c r="A55" s="1">
        <v>51</v>
      </c>
      <c r="B55" s="1">
        <v>2011</v>
      </c>
      <c r="C55" s="22">
        <v>117000</v>
      </c>
      <c r="D55" s="2">
        <v>0</v>
      </c>
      <c r="E55" s="2">
        <v>0</v>
      </c>
      <c r="F55" s="2">
        <v>2747</v>
      </c>
      <c r="G55" s="2">
        <v>0</v>
      </c>
      <c r="H55" s="2">
        <v>738.90800000000002</v>
      </c>
      <c r="I55" s="2">
        <v>0</v>
      </c>
      <c r="J55" s="2">
        <v>1</v>
      </c>
      <c r="K55" s="2">
        <v>0</v>
      </c>
      <c r="L55" s="2">
        <v>0</v>
      </c>
      <c r="M55" s="8">
        <f t="shared" si="1"/>
        <v>-8.8886604671821759E-2</v>
      </c>
      <c r="N55"/>
      <c r="O55" s="15">
        <v>114000</v>
      </c>
      <c r="P55" s="17"/>
      <c r="R55" s="10" t="s">
        <v>44</v>
      </c>
      <c r="S55" s="10">
        <v>9</v>
      </c>
      <c r="T55" s="10">
        <v>48990195071.321457</v>
      </c>
      <c r="U55" s="10">
        <v>5443355007.9246063</v>
      </c>
      <c r="V55" s="10">
        <v>17.272543472524362</v>
      </c>
      <c r="W55" s="10">
        <v>6.3135033228248475E-16</v>
      </c>
    </row>
    <row r="56" spans="1:26" x14ac:dyDescent="0.15">
      <c r="A56" s="1">
        <v>3</v>
      </c>
      <c r="B56" s="1">
        <v>2014</v>
      </c>
      <c r="C56" s="22">
        <v>117500</v>
      </c>
      <c r="D56" s="2">
        <v>0</v>
      </c>
      <c r="E56" s="2">
        <v>311.33999999999997</v>
      </c>
      <c r="F56" s="2">
        <v>4740</v>
      </c>
      <c r="G56" s="2">
        <v>0</v>
      </c>
      <c r="H56" s="2">
        <v>554.38</v>
      </c>
      <c r="I56" s="2">
        <v>0</v>
      </c>
      <c r="J56" s="2">
        <v>1</v>
      </c>
      <c r="K56" s="2">
        <v>0</v>
      </c>
      <c r="L56" s="2">
        <v>0</v>
      </c>
      <c r="M56" s="8">
        <f t="shared" si="1"/>
        <v>-7.121970187990688E-2</v>
      </c>
      <c r="N56"/>
      <c r="O56" s="15">
        <v>115000</v>
      </c>
      <c r="P56" s="17"/>
      <c r="R56" s="10" t="s">
        <v>45</v>
      </c>
      <c r="S56" s="10">
        <v>86</v>
      </c>
      <c r="T56" s="10">
        <v>27102466491.178543</v>
      </c>
      <c r="U56" s="10">
        <v>315144959.19975048</v>
      </c>
      <c r="V56" s="10"/>
      <c r="W56" s="10"/>
    </row>
    <row r="57" spans="1:26" ht="14" thickBot="1" x14ac:dyDescent="0.2">
      <c r="A57" s="1">
        <v>65</v>
      </c>
      <c r="B57" s="1">
        <v>2015</v>
      </c>
      <c r="C57" s="22">
        <v>118000</v>
      </c>
      <c r="D57" s="2">
        <v>0</v>
      </c>
      <c r="E57" s="2">
        <v>70.400000000000006</v>
      </c>
      <c r="F57" s="2">
        <v>2136.8886000000002</v>
      </c>
      <c r="G57" s="2">
        <v>1</v>
      </c>
      <c r="H57" s="2">
        <v>728.99199999999996</v>
      </c>
      <c r="I57" s="2">
        <v>0</v>
      </c>
      <c r="J57" s="2">
        <v>1</v>
      </c>
      <c r="K57" s="2">
        <v>0</v>
      </c>
      <c r="L57" s="2">
        <v>1</v>
      </c>
      <c r="M57" s="8">
        <f t="shared" si="1"/>
        <v>-5.3552799087991994E-2</v>
      </c>
      <c r="N57"/>
      <c r="O57" s="15">
        <v>115000</v>
      </c>
      <c r="P57" s="17"/>
      <c r="R57" s="11" t="s">
        <v>36</v>
      </c>
      <c r="S57" s="11">
        <v>95</v>
      </c>
      <c r="T57" s="11">
        <v>76092661562.5</v>
      </c>
      <c r="U57" s="11"/>
      <c r="V57" s="11"/>
      <c r="W57" s="11"/>
    </row>
    <row r="58" spans="1:26" ht="14" thickBot="1" x14ac:dyDescent="0.2">
      <c r="A58" s="1">
        <v>35</v>
      </c>
      <c r="B58" s="1">
        <v>2012</v>
      </c>
      <c r="C58" s="22">
        <v>120000</v>
      </c>
      <c r="D58" s="2">
        <v>0</v>
      </c>
      <c r="E58" s="2">
        <v>374.26</v>
      </c>
      <c r="F58" s="2">
        <v>4800</v>
      </c>
      <c r="G58" s="2">
        <v>1</v>
      </c>
      <c r="H58" s="2">
        <v>605.24</v>
      </c>
      <c r="I58" s="2">
        <v>0</v>
      </c>
      <c r="J58" s="2">
        <v>1</v>
      </c>
      <c r="K58" s="2">
        <v>1</v>
      </c>
      <c r="L58" s="2">
        <v>0</v>
      </c>
      <c r="M58" s="8">
        <f t="shared" si="1"/>
        <v>1.7114812079667543E-2</v>
      </c>
      <c r="N58"/>
      <c r="O58" s="15">
        <v>115000</v>
      </c>
      <c r="P58" s="17"/>
    </row>
    <row r="59" spans="1:26" x14ac:dyDescent="0.15">
      <c r="A59" s="1">
        <v>7</v>
      </c>
      <c r="B59" s="1">
        <v>2013</v>
      </c>
      <c r="C59" s="22">
        <v>121000</v>
      </c>
      <c r="D59" s="2">
        <v>0</v>
      </c>
      <c r="E59" s="2">
        <v>0</v>
      </c>
      <c r="F59" s="2">
        <v>4320</v>
      </c>
      <c r="G59" s="2">
        <v>1</v>
      </c>
      <c r="H59" s="2">
        <v>830.59</v>
      </c>
      <c r="I59" s="2">
        <v>0</v>
      </c>
      <c r="J59" s="2">
        <v>1</v>
      </c>
      <c r="K59" s="2">
        <v>0</v>
      </c>
      <c r="L59" s="2">
        <v>1</v>
      </c>
      <c r="M59" s="8">
        <f t="shared" si="1"/>
        <v>5.2448617663497316E-2</v>
      </c>
      <c r="N59"/>
      <c r="O59" s="15">
        <v>115000</v>
      </c>
      <c r="P59" s="17"/>
      <c r="R59" s="12"/>
      <c r="S59" s="12" t="s">
        <v>48</v>
      </c>
      <c r="T59" s="12" t="s">
        <v>42</v>
      </c>
      <c r="U59" s="12" t="s">
        <v>49</v>
      </c>
      <c r="V59" s="12" t="s">
        <v>32</v>
      </c>
      <c r="W59" s="12" t="s">
        <v>50</v>
      </c>
      <c r="X59" s="12" t="s">
        <v>51</v>
      </c>
      <c r="Y59" s="12" t="s">
        <v>52</v>
      </c>
      <c r="Z59" s="12" t="s">
        <v>53</v>
      </c>
    </row>
    <row r="60" spans="1:26" x14ac:dyDescent="0.15">
      <c r="A60" s="1">
        <v>93</v>
      </c>
      <c r="B60" s="1">
        <v>2010</v>
      </c>
      <c r="C60" s="22">
        <v>121500</v>
      </c>
      <c r="D60" s="2">
        <v>0</v>
      </c>
      <c r="E60" s="2">
        <v>516.44000000000005</v>
      </c>
      <c r="F60" s="2">
        <v>6500</v>
      </c>
      <c r="G60" s="2">
        <v>0</v>
      </c>
      <c r="H60" s="2">
        <v>581.92999999999995</v>
      </c>
      <c r="I60" s="2">
        <v>1</v>
      </c>
      <c r="J60" s="2">
        <v>0</v>
      </c>
      <c r="K60" s="2">
        <v>1</v>
      </c>
      <c r="L60" s="2">
        <v>0</v>
      </c>
      <c r="M60" s="8">
        <f t="shared" si="1"/>
        <v>7.0115520455412195E-2</v>
      </c>
      <c r="N60"/>
      <c r="O60" s="15">
        <v>116900</v>
      </c>
      <c r="P60" s="17"/>
      <c r="R60" s="10" t="s">
        <v>46</v>
      </c>
      <c r="S60" s="10">
        <v>46019.427515425283</v>
      </c>
      <c r="T60" s="10">
        <v>10677.748939588226</v>
      </c>
      <c r="U60" s="10">
        <v>4.3098435612028885</v>
      </c>
      <c r="V60" s="10">
        <v>4.3280394906019444E-5</v>
      </c>
      <c r="W60" s="10">
        <v>24792.765152785447</v>
      </c>
      <c r="X60" s="10">
        <v>67246.089878065119</v>
      </c>
      <c r="Y60" s="10">
        <v>24792.765152785447</v>
      </c>
      <c r="Z60" s="10">
        <v>67246.089878065119</v>
      </c>
    </row>
    <row r="61" spans="1:26" x14ac:dyDescent="0.15">
      <c r="A61" s="1">
        <v>13</v>
      </c>
      <c r="B61" s="1">
        <v>2011</v>
      </c>
      <c r="C61" s="22">
        <v>122000</v>
      </c>
      <c r="D61" s="2">
        <v>0</v>
      </c>
      <c r="E61" s="2">
        <v>294.3</v>
      </c>
      <c r="F61" s="2">
        <v>5568</v>
      </c>
      <c r="G61" s="2">
        <v>1</v>
      </c>
      <c r="H61" s="2">
        <v>1176.71</v>
      </c>
      <c r="I61" s="2">
        <v>0</v>
      </c>
      <c r="J61" s="2">
        <v>1</v>
      </c>
      <c r="K61" s="2">
        <v>1</v>
      </c>
      <c r="L61" s="2">
        <v>0</v>
      </c>
      <c r="M61" s="8">
        <f t="shared" si="1"/>
        <v>8.7782423247327088E-2</v>
      </c>
      <c r="N61"/>
      <c r="O61" s="15">
        <v>117000</v>
      </c>
      <c r="P61" s="17"/>
      <c r="R61" s="10" t="s">
        <v>2</v>
      </c>
      <c r="S61" s="10">
        <v>-13375.835934961866</v>
      </c>
      <c r="T61" s="10">
        <v>4495.429274543947</v>
      </c>
      <c r="U61" s="10">
        <v>-2.9754301798728262</v>
      </c>
      <c r="V61" s="10">
        <v>3.7977180922335635E-3</v>
      </c>
      <c r="W61" s="10">
        <v>-22312.453561556031</v>
      </c>
      <c r="X61" s="10">
        <v>-4439.218308367701</v>
      </c>
      <c r="Y61" s="10">
        <v>-22312.453561556031</v>
      </c>
      <c r="Z61" s="10">
        <v>-4439.218308367701</v>
      </c>
    </row>
    <row r="62" spans="1:26" x14ac:dyDescent="0.15">
      <c r="A62" s="1">
        <v>90</v>
      </c>
      <c r="B62" s="1">
        <v>2014</v>
      </c>
      <c r="C62" s="22">
        <v>123000</v>
      </c>
      <c r="D62" s="2">
        <v>0</v>
      </c>
      <c r="E62" s="2">
        <v>742.93799999999999</v>
      </c>
      <c r="F62" s="2">
        <v>7500</v>
      </c>
      <c r="G62" s="2">
        <v>1</v>
      </c>
      <c r="H62" s="2">
        <v>567</v>
      </c>
      <c r="I62" s="2">
        <v>0</v>
      </c>
      <c r="J62" s="2">
        <v>0</v>
      </c>
      <c r="K62" s="2">
        <v>1</v>
      </c>
      <c r="L62" s="2">
        <v>1</v>
      </c>
      <c r="M62" s="8">
        <f t="shared" si="1"/>
        <v>0.12311622883115686</v>
      </c>
      <c r="N62"/>
      <c r="O62" s="15">
        <v>117500</v>
      </c>
      <c r="P62" s="17"/>
      <c r="R62" s="10" t="s">
        <v>3</v>
      </c>
      <c r="S62" s="10">
        <v>6796.8520223441992</v>
      </c>
      <c r="T62" s="10">
        <v>4035.8708257042881</v>
      </c>
      <c r="U62" s="10">
        <v>1.6841103979481553</v>
      </c>
      <c r="V62" s="10">
        <v>9.578670368152499E-2</v>
      </c>
      <c r="W62" s="10">
        <v>-1226.1936440354648</v>
      </c>
      <c r="X62" s="10">
        <v>14819.897688723864</v>
      </c>
      <c r="Y62" s="10">
        <v>-1226.1936440354648</v>
      </c>
      <c r="Z62" s="10">
        <v>14819.897688723864</v>
      </c>
    </row>
    <row r="63" spans="1:26" x14ac:dyDescent="0.15">
      <c r="A63" s="1">
        <v>17</v>
      </c>
      <c r="B63" s="1">
        <v>2015</v>
      </c>
      <c r="C63" s="22">
        <v>124000</v>
      </c>
      <c r="D63" s="2">
        <v>0</v>
      </c>
      <c r="E63" s="2">
        <v>300</v>
      </c>
      <c r="F63" s="2">
        <v>1800</v>
      </c>
      <c r="G63" s="2">
        <v>0</v>
      </c>
      <c r="H63" s="2">
        <v>649</v>
      </c>
      <c r="I63" s="2">
        <v>0</v>
      </c>
      <c r="J63" s="2">
        <v>1</v>
      </c>
      <c r="K63" s="2">
        <v>1</v>
      </c>
      <c r="L63" s="2">
        <v>1</v>
      </c>
      <c r="M63" s="8">
        <f t="shared" si="1"/>
        <v>0.15845003441498662</v>
      </c>
      <c r="N63"/>
      <c r="O63" s="15">
        <v>118000</v>
      </c>
      <c r="P63" s="17"/>
      <c r="R63" s="10" t="s">
        <v>11</v>
      </c>
      <c r="S63" s="10">
        <v>44.637383254895909</v>
      </c>
      <c r="T63" s="10">
        <v>5969.5248644466883</v>
      </c>
      <c r="U63" s="10">
        <v>7.4775437356408968E-3</v>
      </c>
      <c r="V63" s="10">
        <v>0.99405115746135886</v>
      </c>
      <c r="W63" s="10">
        <v>-11822.385289773012</v>
      </c>
      <c r="X63" s="10">
        <v>11911.660056282804</v>
      </c>
      <c r="Y63" s="10">
        <v>-11822.385289773012</v>
      </c>
      <c r="Z63" s="10">
        <v>11911.660056282804</v>
      </c>
    </row>
    <row r="64" spans="1:26" x14ac:dyDescent="0.15">
      <c r="A64" s="1">
        <v>70</v>
      </c>
      <c r="B64" s="1">
        <v>2016</v>
      </c>
      <c r="C64" s="22">
        <v>124000</v>
      </c>
      <c r="D64" s="2">
        <v>0</v>
      </c>
      <c r="E64" s="2">
        <v>0</v>
      </c>
      <c r="F64" s="2">
        <v>2880</v>
      </c>
      <c r="G64" s="2">
        <v>1</v>
      </c>
      <c r="H64" s="2">
        <v>749.57</v>
      </c>
      <c r="I64" s="2">
        <v>0</v>
      </c>
      <c r="J64" s="2">
        <v>1</v>
      </c>
      <c r="K64" s="2">
        <v>1</v>
      </c>
      <c r="L64" s="2">
        <v>0</v>
      </c>
      <c r="M64" s="8">
        <f t="shared" si="1"/>
        <v>0.15845003441498662</v>
      </c>
      <c r="N64"/>
      <c r="O64" s="15">
        <v>120000</v>
      </c>
      <c r="P64" s="17"/>
      <c r="R64" s="10" t="s">
        <v>7</v>
      </c>
      <c r="S64" s="10">
        <v>16.175692303095133</v>
      </c>
      <c r="T64" s="10">
        <v>9.1403541577560148</v>
      </c>
      <c r="U64" s="10">
        <v>1.7697008260198874</v>
      </c>
      <c r="V64" s="10">
        <v>8.0321519537992839E-2</v>
      </c>
      <c r="W64" s="10">
        <v>-1.9947303842470774</v>
      </c>
      <c r="X64" s="10">
        <v>34.346114990437343</v>
      </c>
      <c r="Y64" s="10">
        <v>-1.9947303842470774</v>
      </c>
      <c r="Z64" s="10">
        <v>34.346114990437343</v>
      </c>
    </row>
    <row r="65" spans="1:26" x14ac:dyDescent="0.15">
      <c r="A65" s="1">
        <v>87</v>
      </c>
      <c r="B65" s="1">
        <v>2016</v>
      </c>
      <c r="C65" s="22">
        <v>125000</v>
      </c>
      <c r="D65" s="2">
        <v>0</v>
      </c>
      <c r="E65" s="2">
        <v>584.69000000000005</v>
      </c>
      <c r="F65" s="2">
        <v>6375</v>
      </c>
      <c r="G65" s="2">
        <v>0</v>
      </c>
      <c r="H65" s="2">
        <v>721.49300000000005</v>
      </c>
      <c r="I65" s="2">
        <v>0</v>
      </c>
      <c r="J65" s="2">
        <v>0</v>
      </c>
      <c r="K65" s="2">
        <v>1</v>
      </c>
      <c r="L65" s="2">
        <v>1</v>
      </c>
      <c r="M65" s="8">
        <f t="shared" si="1"/>
        <v>0.1937838399988164</v>
      </c>
      <c r="N65"/>
      <c r="O65" s="15">
        <v>121000</v>
      </c>
      <c r="P65" s="17"/>
      <c r="R65" s="10" t="s">
        <v>4</v>
      </c>
      <c r="S65" s="10">
        <v>2.3362241208036956</v>
      </c>
      <c r="T65" s="10">
        <v>1.1450189495415781</v>
      </c>
      <c r="U65" s="10">
        <v>2.040336643982207</v>
      </c>
      <c r="V65" s="10">
        <v>4.4384348031682161E-2</v>
      </c>
      <c r="W65" s="10">
        <v>6.000178421812441E-2</v>
      </c>
      <c r="X65" s="10">
        <v>4.6124464573892663</v>
      </c>
      <c r="Y65" s="10">
        <v>6.000178421812441E-2</v>
      </c>
      <c r="Z65" s="10">
        <v>4.6124464573892663</v>
      </c>
    </row>
    <row r="66" spans="1:26" x14ac:dyDescent="0.15">
      <c r="A66" s="1">
        <v>88</v>
      </c>
      <c r="B66" s="1">
        <v>2014</v>
      </c>
      <c r="C66" s="22">
        <v>125000</v>
      </c>
      <c r="D66" s="2">
        <v>0</v>
      </c>
      <c r="E66" s="2">
        <v>493</v>
      </c>
      <c r="F66" s="2">
        <v>8075.8755000000001</v>
      </c>
      <c r="G66" s="2">
        <v>0</v>
      </c>
      <c r="H66" s="2">
        <v>1023.6</v>
      </c>
      <c r="I66" s="2">
        <v>0</v>
      </c>
      <c r="J66" s="2">
        <v>0</v>
      </c>
      <c r="K66" s="2">
        <v>1</v>
      </c>
      <c r="L66" s="2">
        <v>1</v>
      </c>
      <c r="M66" s="8">
        <f t="shared" ref="M66:M97" si="2">($C66-AVERAGE($C$2:$C$97))/$P$1</f>
        <v>0.1937838399988164</v>
      </c>
      <c r="N66"/>
      <c r="O66" s="15">
        <v>121500</v>
      </c>
      <c r="P66" s="17"/>
      <c r="R66" s="10" t="s">
        <v>5</v>
      </c>
      <c r="S66" s="10">
        <v>8271.2429467380516</v>
      </c>
      <c r="T66" s="10">
        <v>2929.0020422857961</v>
      </c>
      <c r="U66" s="10">
        <v>2.8239116352008979</v>
      </c>
      <c r="V66" s="10">
        <v>5.8945852044762753E-3</v>
      </c>
      <c r="W66" s="10">
        <v>2448.5795967341755</v>
      </c>
      <c r="X66" s="10">
        <v>14093.906296741927</v>
      </c>
      <c r="Y66" s="10">
        <v>2448.5795967341755</v>
      </c>
      <c r="Z66" s="10">
        <v>14093.906296741927</v>
      </c>
    </row>
    <row r="67" spans="1:26" x14ac:dyDescent="0.15">
      <c r="A67" s="1">
        <v>43</v>
      </c>
      <c r="B67" s="1">
        <v>2016</v>
      </c>
      <c r="C67" s="22">
        <v>126000</v>
      </c>
      <c r="D67" s="2">
        <v>0</v>
      </c>
      <c r="E67" s="2">
        <v>307.60000000000002</v>
      </c>
      <c r="F67" s="2">
        <v>4224</v>
      </c>
      <c r="G67" s="2">
        <v>1</v>
      </c>
      <c r="H67" s="2">
        <v>628.29999999999995</v>
      </c>
      <c r="I67" s="2">
        <v>0</v>
      </c>
      <c r="J67" s="2">
        <v>1</v>
      </c>
      <c r="K67" s="2">
        <v>0</v>
      </c>
      <c r="L67" s="2">
        <v>1</v>
      </c>
      <c r="M67" s="8">
        <f t="shared" si="2"/>
        <v>0.22911764558264616</v>
      </c>
      <c r="N67"/>
      <c r="O67" s="15">
        <v>122000</v>
      </c>
      <c r="P67" s="17"/>
      <c r="R67" s="10" t="s">
        <v>6</v>
      </c>
      <c r="S67" s="10">
        <v>60.516441063268623</v>
      </c>
      <c r="T67" s="10">
        <v>7.1881011721906107</v>
      </c>
      <c r="U67" s="10">
        <v>8.4189745822436617</v>
      </c>
      <c r="V67" s="10">
        <v>7.4865784114530582E-13</v>
      </c>
      <c r="W67" s="10">
        <v>46.226968865164125</v>
      </c>
      <c r="X67" s="10">
        <v>74.805913261373121</v>
      </c>
      <c r="Y67" s="10">
        <v>46.226968865164125</v>
      </c>
      <c r="Z67" s="10">
        <v>74.805913261373121</v>
      </c>
    </row>
    <row r="68" spans="1:26" x14ac:dyDescent="0.15">
      <c r="A68" s="1">
        <v>44</v>
      </c>
      <c r="B68" s="1">
        <v>2013</v>
      </c>
      <c r="C68" s="22">
        <v>127500</v>
      </c>
      <c r="D68" s="2">
        <v>0</v>
      </c>
      <c r="E68" s="2">
        <v>0</v>
      </c>
      <c r="F68" s="2">
        <v>4240</v>
      </c>
      <c r="G68" s="2">
        <v>1</v>
      </c>
      <c r="H68" s="2">
        <v>871.4</v>
      </c>
      <c r="I68" s="2">
        <v>0</v>
      </c>
      <c r="J68" s="2">
        <v>1</v>
      </c>
      <c r="K68" s="2">
        <v>1</v>
      </c>
      <c r="L68" s="2">
        <v>1</v>
      </c>
      <c r="M68" s="8">
        <f t="shared" si="2"/>
        <v>0.2821183539583908</v>
      </c>
      <c r="N68"/>
      <c r="O68" s="15">
        <v>123000</v>
      </c>
      <c r="P68" s="17"/>
      <c r="R68" s="10" t="s">
        <v>8</v>
      </c>
      <c r="S68" s="10">
        <v>411.98491492908977</v>
      </c>
      <c r="T68" s="10">
        <v>3940.3423811760067</v>
      </c>
      <c r="U68" s="10">
        <v>0.10455561346578508</v>
      </c>
      <c r="V68" s="10">
        <v>0.91697189909655241</v>
      </c>
      <c r="W68" s="10">
        <v>-7421.1564889039973</v>
      </c>
      <c r="X68" s="10">
        <v>8245.1263187621771</v>
      </c>
      <c r="Y68" s="10">
        <v>-7421.1564889039973</v>
      </c>
      <c r="Z68" s="10">
        <v>8245.1263187621771</v>
      </c>
    </row>
    <row r="69" spans="1:26" ht="14" thickBot="1" x14ac:dyDescent="0.2">
      <c r="A69" s="1">
        <v>81</v>
      </c>
      <c r="B69" s="1">
        <v>2010</v>
      </c>
      <c r="C69" s="22">
        <v>128000</v>
      </c>
      <c r="D69" s="2">
        <v>1</v>
      </c>
      <c r="E69" s="2">
        <v>202.8</v>
      </c>
      <c r="F69" s="2">
        <v>6360</v>
      </c>
      <c r="G69" s="2">
        <v>1</v>
      </c>
      <c r="H69" s="2">
        <v>1020.627</v>
      </c>
      <c r="I69" s="2">
        <v>0</v>
      </c>
      <c r="J69" s="2">
        <v>1</v>
      </c>
      <c r="K69" s="2">
        <v>1</v>
      </c>
      <c r="L69" s="2">
        <v>0</v>
      </c>
      <c r="M69" s="8">
        <f t="shared" si="2"/>
        <v>0.29978525675030571</v>
      </c>
      <c r="N69"/>
      <c r="O69" s="15">
        <v>124000</v>
      </c>
      <c r="P69" s="17"/>
      <c r="R69" s="11" t="s">
        <v>9</v>
      </c>
      <c r="S69" s="11">
        <v>14029.354183299065</v>
      </c>
      <c r="T69" s="11">
        <v>13282.296371160453</v>
      </c>
      <c r="U69" s="11">
        <v>1.0562446275299715</v>
      </c>
      <c r="V69" s="11">
        <v>0.29381461746848769</v>
      </c>
      <c r="W69" s="11">
        <v>-12374.97711033518</v>
      </c>
      <c r="X69" s="11">
        <v>40433.685476933308</v>
      </c>
      <c r="Y69" s="11">
        <v>-12374.97711033518</v>
      </c>
      <c r="Z69" s="11">
        <v>40433.685476933308</v>
      </c>
    </row>
    <row r="70" spans="1:26" x14ac:dyDescent="0.15">
      <c r="A70" s="1">
        <v>76</v>
      </c>
      <c r="B70" s="1">
        <v>2014</v>
      </c>
      <c r="C70" s="22">
        <v>129500</v>
      </c>
      <c r="D70" s="2">
        <v>0</v>
      </c>
      <c r="E70" s="2">
        <v>542.48</v>
      </c>
      <c r="F70" s="2">
        <v>8208.75</v>
      </c>
      <c r="G70" s="2">
        <v>1</v>
      </c>
      <c r="H70" s="2">
        <v>1045.8399999999999</v>
      </c>
      <c r="I70" s="2">
        <v>0</v>
      </c>
      <c r="J70" s="2">
        <v>1</v>
      </c>
      <c r="K70" s="2">
        <v>1</v>
      </c>
      <c r="L70" s="2">
        <v>0</v>
      </c>
      <c r="M70" s="8">
        <f t="shared" si="2"/>
        <v>0.35278596512605037</v>
      </c>
      <c r="N70"/>
      <c r="O70" s="15">
        <v>124000</v>
      </c>
      <c r="P70" s="17"/>
    </row>
    <row r="71" spans="1:26" x14ac:dyDescent="0.15">
      <c r="A71" s="1">
        <v>10</v>
      </c>
      <c r="B71" s="1">
        <v>2014</v>
      </c>
      <c r="C71" s="22">
        <v>129900</v>
      </c>
      <c r="D71" s="2">
        <v>0</v>
      </c>
      <c r="E71" s="2">
        <v>289.63</v>
      </c>
      <c r="F71" s="2">
        <v>6028</v>
      </c>
      <c r="G71" s="2">
        <v>1</v>
      </c>
      <c r="H71" s="2">
        <v>638.35</v>
      </c>
      <c r="I71" s="2">
        <v>0</v>
      </c>
      <c r="J71" s="2">
        <v>1</v>
      </c>
      <c r="K71" s="2">
        <v>1</v>
      </c>
      <c r="L71" s="2">
        <v>0</v>
      </c>
      <c r="M71" s="8">
        <f t="shared" si="2"/>
        <v>0.36691948735958224</v>
      </c>
      <c r="N71"/>
      <c r="O71" s="15">
        <v>125000</v>
      </c>
      <c r="P71" s="17"/>
    </row>
    <row r="72" spans="1:26" x14ac:dyDescent="0.15">
      <c r="A72" s="1">
        <v>66</v>
      </c>
      <c r="B72" s="1">
        <v>2012</v>
      </c>
      <c r="C72" s="22">
        <v>130000</v>
      </c>
      <c r="D72" s="2">
        <v>0</v>
      </c>
      <c r="E72" s="2">
        <v>681.95</v>
      </c>
      <c r="F72" s="2">
        <v>6095.76</v>
      </c>
      <c r="G72" s="2">
        <v>1</v>
      </c>
      <c r="H72" s="2">
        <v>1106.2840000000001</v>
      </c>
      <c r="I72" s="2">
        <v>0</v>
      </c>
      <c r="J72" s="2">
        <v>1</v>
      </c>
      <c r="K72" s="2">
        <v>1</v>
      </c>
      <c r="L72" s="2">
        <v>1</v>
      </c>
      <c r="M72" s="8">
        <f t="shared" si="2"/>
        <v>0.37045286791796522</v>
      </c>
      <c r="N72"/>
      <c r="O72" s="15">
        <v>125000</v>
      </c>
      <c r="P72" s="17"/>
    </row>
    <row r="73" spans="1:26" x14ac:dyDescent="0.15">
      <c r="A73" s="1">
        <v>39</v>
      </c>
      <c r="B73" s="1">
        <v>2015</v>
      </c>
      <c r="C73" s="22">
        <v>133000</v>
      </c>
      <c r="D73" s="2">
        <v>0</v>
      </c>
      <c r="E73" s="2">
        <v>264.91000000000003</v>
      </c>
      <c r="F73" s="2">
        <v>7108.3</v>
      </c>
      <c r="G73" s="2">
        <v>1</v>
      </c>
      <c r="H73" s="2">
        <v>1055.98</v>
      </c>
      <c r="I73" s="2">
        <v>0</v>
      </c>
      <c r="J73" s="2">
        <v>1</v>
      </c>
      <c r="K73" s="2">
        <v>0</v>
      </c>
      <c r="L73" s="2">
        <v>1</v>
      </c>
      <c r="M73" s="8">
        <f t="shared" si="2"/>
        <v>0.47645428466945455</v>
      </c>
      <c r="N73"/>
      <c r="O73" s="15">
        <v>126000</v>
      </c>
      <c r="P73" s="17"/>
    </row>
    <row r="74" spans="1:26" x14ac:dyDescent="0.15">
      <c r="A74" s="1">
        <v>99</v>
      </c>
      <c r="B74" s="1">
        <v>2013</v>
      </c>
      <c r="C74" s="22">
        <v>134000</v>
      </c>
      <c r="D74" s="2">
        <v>0</v>
      </c>
      <c r="E74" s="2">
        <v>0</v>
      </c>
      <c r="F74" s="2">
        <v>5205.2</v>
      </c>
      <c r="G74" s="2">
        <v>1</v>
      </c>
      <c r="H74" s="2">
        <v>752.3</v>
      </c>
      <c r="I74" s="2">
        <v>0</v>
      </c>
      <c r="J74" s="2">
        <v>0</v>
      </c>
      <c r="K74" s="2">
        <v>0</v>
      </c>
      <c r="L74" s="2">
        <v>0</v>
      </c>
      <c r="M74" s="8">
        <f t="shared" si="2"/>
        <v>0.51178809025328431</v>
      </c>
      <c r="N74"/>
      <c r="O74" s="15">
        <v>127500</v>
      </c>
      <c r="P74" s="17"/>
    </row>
    <row r="75" spans="1:26" x14ac:dyDescent="0.15">
      <c r="A75" s="1">
        <v>6</v>
      </c>
      <c r="B75" s="1">
        <v>2014</v>
      </c>
      <c r="C75" s="22">
        <v>135000</v>
      </c>
      <c r="D75" s="2">
        <v>1</v>
      </c>
      <c r="E75" s="2">
        <v>0</v>
      </c>
      <c r="F75" s="2">
        <v>4800</v>
      </c>
      <c r="G75" s="2">
        <v>1</v>
      </c>
      <c r="H75" s="2">
        <v>1199.9000000000001</v>
      </c>
      <c r="I75" s="2">
        <v>0</v>
      </c>
      <c r="J75" s="2">
        <v>1</v>
      </c>
      <c r="K75" s="2">
        <v>0</v>
      </c>
      <c r="L75" s="2">
        <v>1</v>
      </c>
      <c r="M75" s="8">
        <f t="shared" si="2"/>
        <v>0.54712189583711412</v>
      </c>
      <c r="N75"/>
      <c r="O75" s="15">
        <v>129500</v>
      </c>
      <c r="P75" s="17"/>
    </row>
    <row r="76" spans="1:26" x14ac:dyDescent="0.15">
      <c r="A76" s="1">
        <v>9</v>
      </c>
      <c r="B76" s="1">
        <v>2011</v>
      </c>
      <c r="C76" s="22">
        <v>135000</v>
      </c>
      <c r="D76" s="2">
        <v>0</v>
      </c>
      <c r="E76" s="2">
        <v>429.85</v>
      </c>
      <c r="F76" s="2">
        <v>4970.3</v>
      </c>
      <c r="G76" s="2">
        <v>0</v>
      </c>
      <c r="H76" s="2">
        <v>1099.25</v>
      </c>
      <c r="I76" s="2">
        <v>0</v>
      </c>
      <c r="J76" s="2">
        <v>1</v>
      </c>
      <c r="K76" s="2">
        <v>1</v>
      </c>
      <c r="L76" s="2">
        <v>0</v>
      </c>
      <c r="M76" s="8">
        <f t="shared" si="2"/>
        <v>0.54712189583711412</v>
      </c>
      <c r="N76"/>
      <c r="O76" s="15">
        <v>129900</v>
      </c>
      <c r="P76" s="17"/>
    </row>
    <row r="77" spans="1:26" x14ac:dyDescent="0.15">
      <c r="A77" s="1">
        <v>25</v>
      </c>
      <c r="B77" s="1">
        <v>2015</v>
      </c>
      <c r="C77" s="22">
        <v>135000</v>
      </c>
      <c r="D77" s="2">
        <v>0</v>
      </c>
      <c r="E77" s="2">
        <v>0</v>
      </c>
      <c r="F77" s="2">
        <v>4440</v>
      </c>
      <c r="G77" s="2">
        <v>1</v>
      </c>
      <c r="H77" s="2">
        <v>827.05799999999999</v>
      </c>
      <c r="I77" s="2">
        <v>0</v>
      </c>
      <c r="J77" s="2">
        <v>1</v>
      </c>
      <c r="K77" s="2">
        <v>0</v>
      </c>
      <c r="L77" s="2">
        <v>0</v>
      </c>
      <c r="M77" s="8">
        <f t="shared" si="2"/>
        <v>0.54712189583711412</v>
      </c>
      <c r="N77"/>
      <c r="O77" s="15">
        <v>130000</v>
      </c>
      <c r="P77" s="17"/>
    </row>
    <row r="78" spans="1:26" x14ac:dyDescent="0.15">
      <c r="A78" s="1">
        <v>12</v>
      </c>
      <c r="B78" s="1">
        <v>2015</v>
      </c>
      <c r="C78" s="22">
        <v>138000</v>
      </c>
      <c r="D78" s="2">
        <v>1</v>
      </c>
      <c r="E78" s="2">
        <v>426.01</v>
      </c>
      <c r="F78" s="2">
        <v>11325</v>
      </c>
      <c r="G78" s="2">
        <v>0</v>
      </c>
      <c r="H78" s="2">
        <v>962.71</v>
      </c>
      <c r="I78" s="2">
        <v>0</v>
      </c>
      <c r="J78" s="2">
        <v>1</v>
      </c>
      <c r="K78" s="2">
        <v>1</v>
      </c>
      <c r="L78" s="2">
        <v>0</v>
      </c>
      <c r="M78" s="8">
        <f t="shared" si="2"/>
        <v>0.65312331258860334</v>
      </c>
      <c r="N78"/>
      <c r="O78" s="15">
        <v>133000</v>
      </c>
      <c r="P78" s="17"/>
    </row>
    <row r="79" spans="1:26" x14ac:dyDescent="0.15">
      <c r="A79" s="1">
        <v>80</v>
      </c>
      <c r="B79" s="1">
        <v>2013</v>
      </c>
      <c r="C79" s="22">
        <v>140000</v>
      </c>
      <c r="D79" s="2">
        <v>0</v>
      </c>
      <c r="E79" s="2">
        <v>324.32</v>
      </c>
      <c r="F79" s="2">
        <v>4284</v>
      </c>
      <c r="G79" s="2">
        <v>1</v>
      </c>
      <c r="H79" s="2">
        <v>723.86</v>
      </c>
      <c r="I79" s="2">
        <v>0</v>
      </c>
      <c r="J79" s="2">
        <v>1</v>
      </c>
      <c r="K79" s="2">
        <v>1</v>
      </c>
      <c r="L79" s="2">
        <v>1</v>
      </c>
      <c r="M79" s="8">
        <f t="shared" si="2"/>
        <v>0.72379092375626297</v>
      </c>
      <c r="N79"/>
      <c r="O79" s="15">
        <v>134000</v>
      </c>
      <c r="P79" s="17"/>
    </row>
    <row r="80" spans="1:26" x14ac:dyDescent="0.15">
      <c r="A80" s="1">
        <v>98</v>
      </c>
      <c r="B80" s="1">
        <v>2013</v>
      </c>
      <c r="C80" s="22">
        <v>141000</v>
      </c>
      <c r="D80" s="2">
        <v>0</v>
      </c>
      <c r="E80" s="2">
        <v>768</v>
      </c>
      <c r="F80" s="2">
        <v>4989.5</v>
      </c>
      <c r="G80" s="2">
        <v>2</v>
      </c>
      <c r="H80" s="2">
        <v>1339.52</v>
      </c>
      <c r="I80" s="2">
        <v>0</v>
      </c>
      <c r="J80" s="2">
        <v>0</v>
      </c>
      <c r="K80" s="2">
        <v>0</v>
      </c>
      <c r="L80" s="2">
        <v>0</v>
      </c>
      <c r="M80" s="8">
        <f t="shared" si="2"/>
        <v>0.75912472934009267</v>
      </c>
      <c r="N80"/>
      <c r="O80" s="15">
        <v>135000</v>
      </c>
      <c r="P80" s="17"/>
    </row>
    <row r="81" spans="1:16" x14ac:dyDescent="0.15">
      <c r="A81" s="1">
        <v>11</v>
      </c>
      <c r="B81" s="1">
        <v>2015</v>
      </c>
      <c r="C81" s="22">
        <v>142000</v>
      </c>
      <c r="D81" s="2">
        <v>0</v>
      </c>
      <c r="E81" s="2">
        <v>286</v>
      </c>
      <c r="F81" s="2">
        <v>9000</v>
      </c>
      <c r="G81" s="2">
        <v>1</v>
      </c>
      <c r="H81" s="2">
        <v>762.654</v>
      </c>
      <c r="I81" s="2">
        <v>0</v>
      </c>
      <c r="J81" s="2">
        <v>1</v>
      </c>
      <c r="K81" s="2">
        <v>1</v>
      </c>
      <c r="L81" s="2">
        <v>0</v>
      </c>
      <c r="M81" s="8">
        <f t="shared" si="2"/>
        <v>0.79445853492392249</v>
      </c>
      <c r="N81"/>
      <c r="O81" s="15">
        <v>135000</v>
      </c>
      <c r="P81" s="17"/>
    </row>
    <row r="82" spans="1:16" x14ac:dyDescent="0.15">
      <c r="A82" s="1">
        <v>62</v>
      </c>
      <c r="B82" s="1">
        <v>2014</v>
      </c>
      <c r="C82" s="22">
        <v>143000</v>
      </c>
      <c r="D82" s="2">
        <v>0</v>
      </c>
      <c r="E82" s="2">
        <v>0</v>
      </c>
      <c r="F82" s="2">
        <v>4125.5</v>
      </c>
      <c r="G82" s="2">
        <v>1</v>
      </c>
      <c r="H82" s="2">
        <v>887.91</v>
      </c>
      <c r="I82" s="2">
        <v>0</v>
      </c>
      <c r="J82" s="2">
        <v>1</v>
      </c>
      <c r="K82" s="2">
        <v>1</v>
      </c>
      <c r="L82" s="2">
        <v>1</v>
      </c>
      <c r="M82" s="8">
        <f t="shared" si="2"/>
        <v>0.8297923405077523</v>
      </c>
      <c r="N82"/>
      <c r="O82" s="15">
        <v>140000</v>
      </c>
      <c r="P82" s="17"/>
    </row>
    <row r="83" spans="1:16" x14ac:dyDescent="0.15">
      <c r="A83" s="1">
        <v>24</v>
      </c>
      <c r="B83" s="1">
        <v>2016</v>
      </c>
      <c r="C83" s="22">
        <v>145000</v>
      </c>
      <c r="D83" s="2">
        <v>1</v>
      </c>
      <c r="E83" s="2">
        <v>0</v>
      </c>
      <c r="F83" s="2">
        <v>8640</v>
      </c>
      <c r="G83" s="2">
        <v>1</v>
      </c>
      <c r="H83" s="2">
        <v>843.3</v>
      </c>
      <c r="I83" s="2">
        <v>0</v>
      </c>
      <c r="J83" s="2">
        <v>1</v>
      </c>
      <c r="K83" s="2">
        <v>0</v>
      </c>
      <c r="L83" s="2">
        <v>0</v>
      </c>
      <c r="M83" s="8">
        <f t="shared" si="2"/>
        <v>0.90045995167541182</v>
      </c>
      <c r="N83"/>
      <c r="O83" s="15">
        <v>141000</v>
      </c>
      <c r="P83" s="17"/>
    </row>
    <row r="84" spans="1:16" x14ac:dyDescent="0.15">
      <c r="A84" s="1">
        <v>47</v>
      </c>
      <c r="B84" s="1">
        <v>2015</v>
      </c>
      <c r="C84" s="22">
        <v>145000</v>
      </c>
      <c r="D84" s="2">
        <v>0</v>
      </c>
      <c r="E84" s="2">
        <v>0</v>
      </c>
      <c r="F84" s="2">
        <v>9450</v>
      </c>
      <c r="G84" s="2">
        <v>1</v>
      </c>
      <c r="H84" s="2">
        <v>1464.92</v>
      </c>
      <c r="I84" s="2">
        <v>0</v>
      </c>
      <c r="J84" s="2">
        <v>1</v>
      </c>
      <c r="K84" s="2">
        <v>1</v>
      </c>
      <c r="L84" s="2">
        <v>0</v>
      </c>
      <c r="M84" s="8">
        <f t="shared" si="2"/>
        <v>0.90045995167541182</v>
      </c>
      <c r="N84"/>
      <c r="O84" s="15">
        <v>142000</v>
      </c>
      <c r="P84" s="17"/>
    </row>
    <row r="85" spans="1:16" x14ac:dyDescent="0.15">
      <c r="A85" s="1">
        <v>48</v>
      </c>
      <c r="B85" s="1">
        <v>2015</v>
      </c>
      <c r="C85" s="22">
        <v>145000</v>
      </c>
      <c r="D85" s="2">
        <v>1</v>
      </c>
      <c r="E85" s="2">
        <v>0</v>
      </c>
      <c r="F85" s="2">
        <v>11650.264999999999</v>
      </c>
      <c r="G85" s="2">
        <v>1</v>
      </c>
      <c r="H85" s="2">
        <v>1077.18</v>
      </c>
      <c r="I85" s="2">
        <v>0</v>
      </c>
      <c r="J85" s="2">
        <v>1</v>
      </c>
      <c r="K85" s="2">
        <v>0</v>
      </c>
      <c r="L85" s="2">
        <v>0</v>
      </c>
      <c r="M85" s="8">
        <f t="shared" si="2"/>
        <v>0.90045995167541182</v>
      </c>
      <c r="N85"/>
      <c r="O85" s="15">
        <v>143000</v>
      </c>
      <c r="P85" s="17"/>
    </row>
    <row r="86" spans="1:16" x14ac:dyDescent="0.15">
      <c r="A86" s="1">
        <v>2</v>
      </c>
      <c r="B86" s="1">
        <v>2014</v>
      </c>
      <c r="C86" s="22">
        <v>148000</v>
      </c>
      <c r="D86" s="2">
        <v>0</v>
      </c>
      <c r="E86" s="2">
        <v>0</v>
      </c>
      <c r="F86" s="2">
        <v>5063.5</v>
      </c>
      <c r="G86" s="2">
        <v>1</v>
      </c>
      <c r="H86" s="2">
        <v>1083.3599999999999</v>
      </c>
      <c r="I86" s="2">
        <v>0</v>
      </c>
      <c r="J86" s="2">
        <v>1</v>
      </c>
      <c r="K86" s="2">
        <v>0</v>
      </c>
      <c r="L86" s="2">
        <v>0</v>
      </c>
      <c r="M86" s="8">
        <f t="shared" si="2"/>
        <v>1.006461368426901</v>
      </c>
      <c r="N86"/>
      <c r="O86" s="15">
        <v>145000</v>
      </c>
      <c r="P86" s="17"/>
    </row>
    <row r="87" spans="1:16" x14ac:dyDescent="0.15">
      <c r="A87" s="1">
        <v>45</v>
      </c>
      <c r="B87" s="1">
        <v>2014</v>
      </c>
      <c r="C87" s="22">
        <v>149900</v>
      </c>
      <c r="D87" s="2">
        <v>0</v>
      </c>
      <c r="E87" s="2">
        <v>0</v>
      </c>
      <c r="F87" s="2">
        <v>4000</v>
      </c>
      <c r="G87" s="2">
        <v>1</v>
      </c>
      <c r="H87" s="2">
        <v>1063.9480000000001</v>
      </c>
      <c r="I87" s="2">
        <v>0</v>
      </c>
      <c r="J87" s="2">
        <v>1</v>
      </c>
      <c r="K87" s="2">
        <v>0</v>
      </c>
      <c r="L87" s="2">
        <v>1</v>
      </c>
      <c r="M87" s="8">
        <f t="shared" si="2"/>
        <v>1.0735955990361776</v>
      </c>
      <c r="N87"/>
      <c r="O87" s="15">
        <v>148000</v>
      </c>
      <c r="P87" s="17"/>
    </row>
    <row r="88" spans="1:16" x14ac:dyDescent="0.15">
      <c r="A88" s="1">
        <v>20</v>
      </c>
      <c r="B88" s="1">
        <v>2010</v>
      </c>
      <c r="C88" s="22">
        <v>154000</v>
      </c>
      <c r="D88" s="2">
        <v>0</v>
      </c>
      <c r="E88" s="2">
        <v>368</v>
      </c>
      <c r="F88" s="2">
        <v>4281.25</v>
      </c>
      <c r="G88" s="2">
        <v>0</v>
      </c>
      <c r="H88" s="2">
        <v>743.06</v>
      </c>
      <c r="I88" s="2">
        <v>0</v>
      </c>
      <c r="J88" s="2">
        <v>1</v>
      </c>
      <c r="K88" s="2">
        <v>0</v>
      </c>
      <c r="L88" s="2">
        <v>0</v>
      </c>
      <c r="M88" s="8">
        <f t="shared" si="2"/>
        <v>1.2184642019298797</v>
      </c>
      <c r="N88"/>
      <c r="O88" s="15">
        <v>149900</v>
      </c>
      <c r="P88" s="17"/>
    </row>
    <row r="89" spans="1:16" x14ac:dyDescent="0.15">
      <c r="A89" s="1">
        <v>72</v>
      </c>
      <c r="B89" s="1">
        <v>2015</v>
      </c>
      <c r="C89" s="22">
        <v>160000</v>
      </c>
      <c r="D89" s="2">
        <v>0</v>
      </c>
      <c r="E89" s="2">
        <v>231.48</v>
      </c>
      <c r="F89" s="2">
        <v>4680</v>
      </c>
      <c r="G89" s="2">
        <v>1</v>
      </c>
      <c r="H89" s="2">
        <v>1057.53</v>
      </c>
      <c r="I89" s="2">
        <v>0</v>
      </c>
      <c r="J89" s="2">
        <v>1</v>
      </c>
      <c r="K89" s="2">
        <v>0</v>
      </c>
      <c r="L89" s="2">
        <v>1</v>
      </c>
      <c r="M89" s="8">
        <f t="shared" si="2"/>
        <v>1.4304670354328584</v>
      </c>
      <c r="N89"/>
      <c r="O89" s="15">
        <v>154000</v>
      </c>
      <c r="P89" s="17"/>
    </row>
    <row r="90" spans="1:16" x14ac:dyDescent="0.15">
      <c r="A90" s="1">
        <v>42</v>
      </c>
      <c r="B90" s="1">
        <v>2016</v>
      </c>
      <c r="C90" s="22">
        <v>164000</v>
      </c>
      <c r="D90" s="2">
        <v>0</v>
      </c>
      <c r="E90" s="2">
        <v>384.36</v>
      </c>
      <c r="F90" s="2">
        <v>4246.32</v>
      </c>
      <c r="G90" s="2">
        <v>1</v>
      </c>
      <c r="H90" s="2">
        <v>833.74099999999999</v>
      </c>
      <c r="I90" s="2">
        <v>0</v>
      </c>
      <c r="J90" s="2">
        <v>1</v>
      </c>
      <c r="K90" s="2">
        <v>1</v>
      </c>
      <c r="L90" s="2">
        <v>1</v>
      </c>
      <c r="M90" s="8">
        <f t="shared" si="2"/>
        <v>1.5718022577681774</v>
      </c>
      <c r="N90"/>
      <c r="O90" s="15">
        <v>160000</v>
      </c>
      <c r="P90" s="17"/>
    </row>
    <row r="91" spans="1:16" x14ac:dyDescent="0.15">
      <c r="A91" s="1">
        <v>96</v>
      </c>
      <c r="B91" s="1">
        <v>2016</v>
      </c>
      <c r="C91" s="22">
        <v>179000</v>
      </c>
      <c r="D91" s="2">
        <v>0</v>
      </c>
      <c r="E91" s="2">
        <v>334.1</v>
      </c>
      <c r="F91" s="2">
        <v>7900</v>
      </c>
      <c r="G91" s="2">
        <v>2</v>
      </c>
      <c r="H91" s="2">
        <v>1293.76</v>
      </c>
      <c r="I91" s="2">
        <v>0</v>
      </c>
      <c r="J91" s="2">
        <v>0</v>
      </c>
      <c r="K91" s="2">
        <v>1</v>
      </c>
      <c r="L91" s="2">
        <v>0</v>
      </c>
      <c r="M91" s="8">
        <f t="shared" si="2"/>
        <v>2.101809341525624</v>
      </c>
      <c r="N91"/>
      <c r="O91" s="15">
        <v>164000</v>
      </c>
      <c r="P91" s="17"/>
    </row>
    <row r="92" spans="1:16" x14ac:dyDescent="0.15">
      <c r="A92" s="1">
        <v>95</v>
      </c>
      <c r="B92" s="1">
        <v>2015</v>
      </c>
      <c r="C92" s="22">
        <v>187000</v>
      </c>
      <c r="D92" s="2">
        <v>0</v>
      </c>
      <c r="E92" s="2">
        <v>719.8</v>
      </c>
      <c r="F92" s="2">
        <v>7475</v>
      </c>
      <c r="G92" s="2">
        <v>2</v>
      </c>
      <c r="H92" s="2">
        <v>1343.3</v>
      </c>
      <c r="I92" s="2">
        <v>0</v>
      </c>
      <c r="J92" s="2">
        <v>0</v>
      </c>
      <c r="K92" s="2">
        <v>1</v>
      </c>
      <c r="L92" s="2">
        <v>0</v>
      </c>
      <c r="M92" s="8">
        <f t="shared" si="2"/>
        <v>2.3844797861962621</v>
      </c>
      <c r="N92"/>
      <c r="O92" s="15">
        <v>179000</v>
      </c>
      <c r="P92" s="17"/>
    </row>
    <row r="93" spans="1:16" x14ac:dyDescent="0.15">
      <c r="A93" s="1">
        <v>19</v>
      </c>
      <c r="B93" s="1">
        <v>2015</v>
      </c>
      <c r="C93" s="22">
        <v>187500</v>
      </c>
      <c r="D93" s="2">
        <v>1</v>
      </c>
      <c r="E93" s="2">
        <v>719.6</v>
      </c>
      <c r="F93" s="2">
        <v>8250</v>
      </c>
      <c r="G93" s="2">
        <v>2</v>
      </c>
      <c r="H93" s="2">
        <v>1535.6</v>
      </c>
      <c r="I93" s="2">
        <v>0</v>
      </c>
      <c r="J93" s="2">
        <v>1</v>
      </c>
      <c r="K93" s="2">
        <v>1</v>
      </c>
      <c r="L93" s="2">
        <v>0</v>
      </c>
      <c r="M93" s="8">
        <f t="shared" si="2"/>
        <v>2.4021466889881768</v>
      </c>
      <c r="N93"/>
      <c r="O93" s="15">
        <v>187000</v>
      </c>
      <c r="P93" s="17"/>
    </row>
    <row r="94" spans="1:16" x14ac:dyDescent="0.15">
      <c r="A94" s="1">
        <v>97</v>
      </c>
      <c r="B94" s="1">
        <v>2016</v>
      </c>
      <c r="C94" s="22">
        <v>189000</v>
      </c>
      <c r="D94" s="2">
        <v>0</v>
      </c>
      <c r="E94" s="2">
        <v>153.51</v>
      </c>
      <c r="F94" s="2">
        <v>10080</v>
      </c>
      <c r="G94" s="2">
        <v>2</v>
      </c>
      <c r="H94" s="2">
        <v>1320.95</v>
      </c>
      <c r="I94" s="2">
        <v>0</v>
      </c>
      <c r="J94" s="2">
        <v>0</v>
      </c>
      <c r="K94" s="2">
        <v>1</v>
      </c>
      <c r="L94" s="2">
        <v>1</v>
      </c>
      <c r="M94" s="8">
        <f t="shared" si="2"/>
        <v>2.4551473973639215</v>
      </c>
      <c r="N94"/>
      <c r="O94" s="15">
        <v>189000</v>
      </c>
      <c r="P94" s="17"/>
    </row>
    <row r="95" spans="1:16" x14ac:dyDescent="0.15">
      <c r="A95" s="1">
        <v>22</v>
      </c>
      <c r="B95" s="1">
        <v>2016</v>
      </c>
      <c r="C95" s="22">
        <v>198000</v>
      </c>
      <c r="D95" s="2">
        <v>0</v>
      </c>
      <c r="E95" s="2">
        <v>308.64</v>
      </c>
      <c r="F95" s="2">
        <v>6518.0129999999999</v>
      </c>
      <c r="G95" s="2">
        <v>1</v>
      </c>
      <c r="H95" s="2">
        <v>1350.2170000000001</v>
      </c>
      <c r="I95" s="2">
        <v>0</v>
      </c>
      <c r="J95" s="2">
        <v>1</v>
      </c>
      <c r="K95" s="2">
        <v>1</v>
      </c>
      <c r="L95" s="2">
        <v>0</v>
      </c>
      <c r="M95" s="8">
        <f t="shared" si="2"/>
        <v>2.7731516476183895</v>
      </c>
      <c r="N95"/>
      <c r="O95" s="15">
        <v>198000</v>
      </c>
      <c r="P95" s="17"/>
    </row>
    <row r="96" spans="1:16" x14ac:dyDescent="0.15">
      <c r="A96" s="1">
        <v>21</v>
      </c>
      <c r="B96" s="1">
        <v>2016</v>
      </c>
      <c r="C96" s="22">
        <v>200000</v>
      </c>
      <c r="D96" s="2">
        <v>0</v>
      </c>
      <c r="E96" s="2">
        <v>260.39999999999998</v>
      </c>
      <c r="F96" s="2">
        <v>5544</v>
      </c>
      <c r="G96" s="2">
        <v>2</v>
      </c>
      <c r="H96" s="2">
        <v>1792.63</v>
      </c>
      <c r="I96" s="2">
        <v>1</v>
      </c>
      <c r="J96" s="2">
        <v>1</v>
      </c>
      <c r="K96" s="2">
        <v>0</v>
      </c>
      <c r="L96" s="2">
        <v>0</v>
      </c>
      <c r="M96" s="8">
        <f t="shared" si="2"/>
        <v>2.8438192587860489</v>
      </c>
      <c r="N96"/>
      <c r="O96" s="15">
        <v>200000</v>
      </c>
      <c r="P96" s="17"/>
    </row>
    <row r="97" spans="1:16" x14ac:dyDescent="0.15">
      <c r="A97" s="1">
        <v>71</v>
      </c>
      <c r="B97" s="1">
        <v>2016</v>
      </c>
      <c r="C97" s="22">
        <v>200000</v>
      </c>
      <c r="D97" s="2">
        <v>0</v>
      </c>
      <c r="E97" s="2">
        <v>213.76</v>
      </c>
      <c r="F97" s="2">
        <v>4180</v>
      </c>
      <c r="G97" s="2">
        <v>1</v>
      </c>
      <c r="H97" s="2">
        <v>1576.39</v>
      </c>
      <c r="I97" s="2">
        <v>0</v>
      </c>
      <c r="J97" s="2">
        <v>1</v>
      </c>
      <c r="K97" s="2">
        <v>1</v>
      </c>
      <c r="L97" s="2">
        <v>1</v>
      </c>
      <c r="M97" s="8">
        <f t="shared" si="2"/>
        <v>2.8438192587860489</v>
      </c>
      <c r="N97"/>
      <c r="O97" s="15">
        <v>200000</v>
      </c>
      <c r="P97" s="17"/>
    </row>
    <row r="98" spans="1:16" x14ac:dyDescent="0.15">
      <c r="A98" s="1"/>
      <c r="B98" s="1"/>
      <c r="C98" s="21"/>
      <c r="D98" s="21"/>
      <c r="G98" s="21"/>
      <c r="H98" s="21"/>
      <c r="I98" s="21"/>
      <c r="K98" s="21"/>
      <c r="L98" s="21"/>
      <c r="M98" s="21"/>
      <c r="N98" s="21"/>
      <c r="O98" s="21"/>
    </row>
    <row r="99" spans="1:16" x14ac:dyDescent="0.15">
      <c r="C99" s="20">
        <v>215000</v>
      </c>
      <c r="D99" s="20">
        <v>1</v>
      </c>
      <c r="E99">
        <v>0</v>
      </c>
      <c r="F99">
        <v>5000</v>
      </c>
      <c r="G99" s="20">
        <v>2</v>
      </c>
      <c r="H99" s="20">
        <v>1700</v>
      </c>
      <c r="I99" s="20">
        <v>0</v>
      </c>
      <c r="J99" s="20">
        <v>1</v>
      </c>
      <c r="K99" s="20">
        <v>1</v>
      </c>
      <c r="L99" s="20">
        <v>1</v>
      </c>
    </row>
  </sheetData>
  <sortState ref="O24:P122">
    <sortCondition ref="P24:P122"/>
  </sortState>
  <phoneticPr fontId="4" type="noConversion"/>
  <pageMargins left="0.75" right="0.75" top="1" bottom="1" header="0.5" footer="0.5"/>
  <headerFooter alignWithMargin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57" workbookViewId="0">
      <selection activeCell="C2" sqref="C2"/>
    </sheetView>
  </sheetViews>
  <sheetFormatPr baseColWidth="10" defaultRowHeight="13" x14ac:dyDescent="0.15"/>
  <cols>
    <col min="1" max="1" width="13" customWidth="1"/>
    <col min="2" max="2" width="13.83203125" customWidth="1"/>
  </cols>
  <sheetData>
    <row r="1" spans="1:11" ht="14" thickBot="1" x14ac:dyDescent="0.2">
      <c r="A1" s="5" t="s">
        <v>1</v>
      </c>
      <c r="B1" t="s">
        <v>54</v>
      </c>
      <c r="C1" t="s">
        <v>55</v>
      </c>
      <c r="D1" t="s">
        <v>57</v>
      </c>
      <c r="E1" t="s">
        <v>55</v>
      </c>
      <c r="F1" t="s">
        <v>58</v>
      </c>
      <c r="G1" t="s">
        <v>55</v>
      </c>
      <c r="H1" t="s">
        <v>59</v>
      </c>
      <c r="I1" t="s">
        <v>55</v>
      </c>
      <c r="J1" t="s">
        <v>60</v>
      </c>
      <c r="K1" t="s">
        <v>55</v>
      </c>
    </row>
    <row r="2" spans="1:11" ht="14" thickTop="1" x14ac:dyDescent="0.15">
      <c r="A2" s="6">
        <v>76900</v>
      </c>
      <c r="B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100789.9496545445</v>
      </c>
      <c r="C2" s="20">
        <f>ABS(A2-B2)</f>
        <v>23889.9496545445</v>
      </c>
      <c r="D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100803.10877004286</v>
      </c>
      <c r="E2" s="20">
        <f>ABS(A2-D2)</f>
        <v>23903.108770042862</v>
      </c>
      <c r="F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100919.71917086936</v>
      </c>
      <c r="G2" s="20">
        <f>ABS(A2-F2)</f>
        <v>24019.719170869357</v>
      </c>
      <c r="H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101380.63259073495</v>
      </c>
      <c r="I2" s="20">
        <f>ABS(A2-H2)</f>
        <v>24480.632590734953</v>
      </c>
      <c r="J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104700.73457191602</v>
      </c>
      <c r="K2" s="20">
        <f>ABS(A2-J2)</f>
        <v>27800.734571916022</v>
      </c>
    </row>
    <row r="3" spans="1:11" x14ac:dyDescent="0.15">
      <c r="A3" s="7">
        <v>78000</v>
      </c>
      <c r="B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78522.217359490387</v>
      </c>
      <c r="C3" s="20">
        <f t="shared" ref="C3:C66" si="0">ABS(A3-B3)</f>
        <v>522.21735949038703</v>
      </c>
      <c r="D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78525.501613224667</v>
      </c>
      <c r="E3" s="20">
        <f t="shared" ref="E3:E66" si="1">ABS(A3-D3)</f>
        <v>525.50161322466738</v>
      </c>
      <c r="F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78268.806962843577</v>
      </c>
      <c r="G3" s="20">
        <f t="shared" ref="G3:G66" si="2">ABS(A3-F3)</f>
        <v>268.80696284357691</v>
      </c>
      <c r="H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78052.855799137324</v>
      </c>
      <c r="I3" s="20">
        <f t="shared" ref="I3:I66" si="3">ABS(A3-H3)</f>
        <v>52.855799137323629</v>
      </c>
      <c r="J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80646.373885756999</v>
      </c>
      <c r="K3" s="20">
        <f t="shared" ref="K3:K66" si="4">ABS(A3-J3)</f>
        <v>2646.3738857569988</v>
      </c>
    </row>
    <row r="4" spans="1:11" x14ac:dyDescent="0.15">
      <c r="A4" s="6">
        <v>79000</v>
      </c>
      <c r="B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110246.43618338289</v>
      </c>
      <c r="C4" s="20">
        <f t="shared" si="0"/>
        <v>31246.436183382888</v>
      </c>
      <c r="D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110236.64544266183</v>
      </c>
      <c r="E4" s="20">
        <f t="shared" si="1"/>
        <v>31236.645442661829</v>
      </c>
      <c r="F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110087.52990215355</v>
      </c>
      <c r="G4" s="20">
        <f t="shared" si="2"/>
        <v>31087.529902153547</v>
      </c>
      <c r="H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110667.00996276423</v>
      </c>
      <c r="I4" s="20">
        <f t="shared" si="3"/>
        <v>31667.009962764234</v>
      </c>
      <c r="J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113334.02270167023</v>
      </c>
      <c r="K4" s="20">
        <f t="shared" si="4"/>
        <v>34334.022701670227</v>
      </c>
    </row>
    <row r="5" spans="1:11" x14ac:dyDescent="0.15">
      <c r="A5" s="7">
        <v>80000</v>
      </c>
      <c r="B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88853.552578220231</v>
      </c>
      <c r="C5" s="20">
        <f t="shared" si="0"/>
        <v>8853.5525782202312</v>
      </c>
      <c r="D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88854.120812361129</v>
      </c>
      <c r="E5" s="20">
        <f t="shared" si="1"/>
        <v>8854.1208123611286</v>
      </c>
      <c r="F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89000.217327686434</v>
      </c>
      <c r="G5" s="20">
        <f t="shared" si="2"/>
        <v>9000.2173276864341</v>
      </c>
      <c r="H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89015.042179297539</v>
      </c>
      <c r="I5" s="20">
        <f t="shared" si="3"/>
        <v>9015.0421792975394</v>
      </c>
      <c r="J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91829.950583385042</v>
      </c>
      <c r="K5" s="20">
        <f t="shared" si="4"/>
        <v>11829.950583385042</v>
      </c>
    </row>
    <row r="6" spans="1:11" x14ac:dyDescent="0.15">
      <c r="A6" s="6">
        <v>82000</v>
      </c>
      <c r="B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88587.718040533509</v>
      </c>
      <c r="C6" s="20">
        <f t="shared" si="0"/>
        <v>6587.7180405335093</v>
      </c>
      <c r="D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88586.828255148284</v>
      </c>
      <c r="E6" s="20">
        <f t="shared" si="1"/>
        <v>6586.8282551482844</v>
      </c>
      <c r="F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88768.975262967666</v>
      </c>
      <c r="G6" s="20">
        <f t="shared" si="2"/>
        <v>6768.9752629676659</v>
      </c>
      <c r="H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88734.855508533132</v>
      </c>
      <c r="I6" s="20">
        <f t="shared" si="3"/>
        <v>6734.8555085331318</v>
      </c>
      <c r="J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91357.633488895415</v>
      </c>
      <c r="K6" s="20">
        <f t="shared" si="4"/>
        <v>9357.6334888954152</v>
      </c>
    </row>
    <row r="7" spans="1:11" x14ac:dyDescent="0.15">
      <c r="A7" s="7">
        <v>84000</v>
      </c>
      <c r="B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85817.666724368435</v>
      </c>
      <c r="C7" s="20">
        <f t="shared" si="0"/>
        <v>1817.6667243684351</v>
      </c>
      <c r="D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85811.448382331902</v>
      </c>
      <c r="E7" s="20">
        <f t="shared" si="1"/>
        <v>1811.4483823319024</v>
      </c>
      <c r="F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86033.434884466784</v>
      </c>
      <c r="G7" s="20">
        <f t="shared" si="2"/>
        <v>2033.4348844667838</v>
      </c>
      <c r="H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85737.587088422835</v>
      </c>
      <c r="I7" s="20">
        <f t="shared" si="3"/>
        <v>1737.5870884228352</v>
      </c>
      <c r="J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87427.879315772647</v>
      </c>
      <c r="K7" s="20">
        <f t="shared" si="4"/>
        <v>3427.8793157726468</v>
      </c>
    </row>
    <row r="8" spans="1:11" x14ac:dyDescent="0.15">
      <c r="A8" s="6">
        <v>84000</v>
      </c>
      <c r="B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112793.49417137678</v>
      </c>
      <c r="C8" s="20">
        <f t="shared" si="0"/>
        <v>28793.494171376777</v>
      </c>
      <c r="D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112801.35242222315</v>
      </c>
      <c r="E8" s="20">
        <f t="shared" si="1"/>
        <v>28801.35242222315</v>
      </c>
      <c r="F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112940.0128488773</v>
      </c>
      <c r="G8" s="20">
        <f t="shared" si="2"/>
        <v>28940.012848877304</v>
      </c>
      <c r="H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113082.01932800707</v>
      </c>
      <c r="I8" s="20">
        <f t="shared" si="3"/>
        <v>29082.019328007067</v>
      </c>
      <c r="J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114991.33072356174</v>
      </c>
      <c r="K8" s="20">
        <f t="shared" si="4"/>
        <v>30991.330723561739</v>
      </c>
    </row>
    <row r="9" spans="1:11" x14ac:dyDescent="0.15">
      <c r="A9" s="7">
        <v>84000</v>
      </c>
      <c r="B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93519.074014606536</v>
      </c>
      <c r="C9" s="20">
        <f t="shared" si="0"/>
        <v>9519.0740146065364</v>
      </c>
      <c r="D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93519.176588649163</v>
      </c>
      <c r="E9" s="20">
        <f t="shared" si="1"/>
        <v>9519.176588649163</v>
      </c>
      <c r="F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93673.657083470302</v>
      </c>
      <c r="G9" s="20">
        <f t="shared" si="2"/>
        <v>9673.6570834703016</v>
      </c>
      <c r="H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93782.024336433329</v>
      </c>
      <c r="I9" s="20">
        <f t="shared" si="3"/>
        <v>9782.0243364333292</v>
      </c>
      <c r="J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96631.975935883631</v>
      </c>
      <c r="K9" s="20">
        <f t="shared" si="4"/>
        <v>12631.975935883631</v>
      </c>
    </row>
    <row r="10" spans="1:11" x14ac:dyDescent="0.15">
      <c r="A10" s="6">
        <v>85000</v>
      </c>
      <c r="B1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120568.18845823704</v>
      </c>
      <c r="C10" s="20">
        <f t="shared" si="0"/>
        <v>35568.18845823704</v>
      </c>
      <c r="D1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120576.2923218503</v>
      </c>
      <c r="E10" s="20">
        <f t="shared" si="1"/>
        <v>35576.292321850298</v>
      </c>
      <c r="F1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120321.6559981555</v>
      </c>
      <c r="G10" s="20">
        <f t="shared" si="2"/>
        <v>35321.655998155504</v>
      </c>
      <c r="H1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121201.51173544236</v>
      </c>
      <c r="I10" s="20">
        <f t="shared" si="3"/>
        <v>36201.511735442356</v>
      </c>
      <c r="J1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124627.25209251422</v>
      </c>
      <c r="K10" s="20">
        <f t="shared" si="4"/>
        <v>39627.252092514216</v>
      </c>
    </row>
    <row r="11" spans="1:11" x14ac:dyDescent="0.15">
      <c r="A11" s="7">
        <v>85000</v>
      </c>
      <c r="B1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99930.594024536433</v>
      </c>
      <c r="C11" s="20">
        <f t="shared" si="0"/>
        <v>14930.594024536433</v>
      </c>
      <c r="D1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99932.982454499477</v>
      </c>
      <c r="E11" s="20">
        <f t="shared" si="1"/>
        <v>14932.982454499477</v>
      </c>
      <c r="F1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100050.77086055529</v>
      </c>
      <c r="G11" s="20">
        <f t="shared" si="2"/>
        <v>15050.770860555291</v>
      </c>
      <c r="H1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99497.534663625556</v>
      </c>
      <c r="I11" s="20">
        <f t="shared" si="3"/>
        <v>14497.534663625556</v>
      </c>
      <c r="J1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95629.388077680283</v>
      </c>
      <c r="K11" s="20">
        <f t="shared" si="4"/>
        <v>10629.388077680283</v>
      </c>
    </row>
    <row r="12" spans="1:11" x14ac:dyDescent="0.15">
      <c r="A12" s="6">
        <v>87500</v>
      </c>
      <c r="B1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87974.689302532002</v>
      </c>
      <c r="C12" s="20">
        <f t="shared" si="0"/>
        <v>474.68930253200233</v>
      </c>
      <c r="D1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87971.205263534095</v>
      </c>
      <c r="E12" s="20">
        <f t="shared" si="1"/>
        <v>471.20526353409514</v>
      </c>
      <c r="F1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88103.744280028186</v>
      </c>
      <c r="G12" s="20">
        <f t="shared" si="2"/>
        <v>603.74428002818604</v>
      </c>
      <c r="H1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87426.485660110076</v>
      </c>
      <c r="I12" s="20">
        <f t="shared" si="3"/>
        <v>73.514339889923576</v>
      </c>
      <c r="J1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83915.165153623995</v>
      </c>
      <c r="K12" s="20">
        <f t="shared" si="4"/>
        <v>3584.8348463760049</v>
      </c>
    </row>
    <row r="13" spans="1:11" x14ac:dyDescent="0.15">
      <c r="A13" s="7">
        <v>89000</v>
      </c>
      <c r="B1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105604.13896446908</v>
      </c>
      <c r="C13" s="20">
        <f t="shared" si="0"/>
        <v>16604.138964469079</v>
      </c>
      <c r="D1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105586.80061628636</v>
      </c>
      <c r="E13" s="20">
        <f t="shared" si="1"/>
        <v>16586.80061628636</v>
      </c>
      <c r="F1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105898.92015265161</v>
      </c>
      <c r="G13" s="20">
        <f t="shared" si="2"/>
        <v>16898.920152651612</v>
      </c>
      <c r="H1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106578.2830815161</v>
      </c>
      <c r="I13" s="20">
        <f t="shared" si="3"/>
        <v>17578.2830815161</v>
      </c>
      <c r="J1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109065.78845996318</v>
      </c>
      <c r="K13" s="20">
        <f t="shared" si="4"/>
        <v>20065.78845996318</v>
      </c>
    </row>
    <row r="14" spans="1:11" x14ac:dyDescent="0.15">
      <c r="A14" s="6">
        <v>89900</v>
      </c>
      <c r="B1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91682.113336184178</v>
      </c>
      <c r="C14" s="20">
        <f t="shared" si="0"/>
        <v>1782.1133361841785</v>
      </c>
      <c r="D1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91723.420207740855</v>
      </c>
      <c r="E14" s="20">
        <f t="shared" si="1"/>
        <v>1823.4202077408554</v>
      </c>
      <c r="F1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91924.624645904492</v>
      </c>
      <c r="G14" s="20">
        <f t="shared" si="2"/>
        <v>2024.6246459044924</v>
      </c>
      <c r="H1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91645.161972746107</v>
      </c>
      <c r="I14" s="20">
        <f t="shared" si="3"/>
        <v>1745.1619727461075</v>
      </c>
      <c r="J1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93466.757804157562</v>
      </c>
      <c r="K14" s="20">
        <f t="shared" si="4"/>
        <v>3566.7578041575616</v>
      </c>
    </row>
    <row r="15" spans="1:11" x14ac:dyDescent="0.15">
      <c r="A15" s="7">
        <v>90000</v>
      </c>
      <c r="B1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104787.66125681563</v>
      </c>
      <c r="C15" s="20">
        <f t="shared" si="0"/>
        <v>14787.661256815627</v>
      </c>
      <c r="D1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104787.11242024915</v>
      </c>
      <c r="E15" s="20">
        <f t="shared" si="1"/>
        <v>14787.112420249148</v>
      </c>
      <c r="F1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104909.83916959443</v>
      </c>
      <c r="G15" s="20">
        <f t="shared" si="2"/>
        <v>14909.83916959443</v>
      </c>
      <c r="H1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104864.62963696127</v>
      </c>
      <c r="I15" s="20">
        <f t="shared" si="3"/>
        <v>14864.629636961268</v>
      </c>
      <c r="J1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101858.0178764025</v>
      </c>
      <c r="K15" s="20">
        <f t="shared" si="4"/>
        <v>11858.017876402504</v>
      </c>
    </row>
    <row r="16" spans="1:11" x14ac:dyDescent="0.15">
      <c r="A16" s="6">
        <v>91000</v>
      </c>
      <c r="B1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109081.51455705022</v>
      </c>
      <c r="C16" s="20">
        <f t="shared" si="0"/>
        <v>18081.514557050221</v>
      </c>
      <c r="D1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109075.99765131332</v>
      </c>
      <c r="E16" s="20">
        <f t="shared" si="1"/>
        <v>18075.997651313315</v>
      </c>
      <c r="F1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109286.79770672496</v>
      </c>
      <c r="G16" s="20">
        <f t="shared" si="2"/>
        <v>18286.797706724959</v>
      </c>
      <c r="H1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109420.20764129526</v>
      </c>
      <c r="I16" s="20">
        <f t="shared" si="3"/>
        <v>18420.207641295259</v>
      </c>
      <c r="J1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111502.40684775727</v>
      </c>
      <c r="K16" s="20">
        <f t="shared" si="4"/>
        <v>20502.406847757273</v>
      </c>
    </row>
    <row r="17" spans="1:11" x14ac:dyDescent="0.15">
      <c r="A17" s="7">
        <v>92000</v>
      </c>
      <c r="B1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97777.982129626209</v>
      </c>
      <c r="C17" s="20">
        <f t="shared" si="0"/>
        <v>5777.9821296262089</v>
      </c>
      <c r="D1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97786.955358627602</v>
      </c>
      <c r="E17" s="20">
        <f t="shared" si="1"/>
        <v>5786.9553586276015</v>
      </c>
      <c r="F1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97919.04087931964</v>
      </c>
      <c r="G17" s="20">
        <f t="shared" si="2"/>
        <v>5919.0408793196402</v>
      </c>
      <c r="H1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97888.797327944747</v>
      </c>
      <c r="I17" s="20">
        <f t="shared" si="3"/>
        <v>5888.7973279447469</v>
      </c>
      <c r="J1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100241.04398500529</v>
      </c>
      <c r="K17" s="20">
        <f t="shared" si="4"/>
        <v>8241.0439850052935</v>
      </c>
    </row>
    <row r="18" spans="1:11" x14ac:dyDescent="0.15">
      <c r="A18" s="6">
        <v>92500</v>
      </c>
      <c r="B1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98126.262129742972</v>
      </c>
      <c r="C18" s="20">
        <f t="shared" si="0"/>
        <v>5626.2621297429723</v>
      </c>
      <c r="D1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98130.167303901238</v>
      </c>
      <c r="E18" s="20">
        <f t="shared" si="1"/>
        <v>5630.1673039012385</v>
      </c>
      <c r="F1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97865.742870599934</v>
      </c>
      <c r="G18" s="20">
        <f t="shared" si="2"/>
        <v>5365.7428705999337</v>
      </c>
      <c r="H1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97811.635116058853</v>
      </c>
      <c r="I18" s="20">
        <f t="shared" si="3"/>
        <v>5311.6351160588529</v>
      </c>
      <c r="J1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100039.3265692913</v>
      </c>
      <c r="K18" s="20">
        <f t="shared" si="4"/>
        <v>7539.3265692912973</v>
      </c>
    </row>
    <row r="19" spans="1:11" x14ac:dyDescent="0.15">
      <c r="A19" s="7">
        <v>95000</v>
      </c>
      <c r="B1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107671.90615758176</v>
      </c>
      <c r="C19" s="20">
        <f t="shared" si="0"/>
        <v>12671.906157581761</v>
      </c>
      <c r="D1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107664.21466324911</v>
      </c>
      <c r="E19" s="20">
        <f t="shared" si="1"/>
        <v>12664.214663249106</v>
      </c>
      <c r="F1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107843.41452762524</v>
      </c>
      <c r="G19" s="20">
        <f t="shared" si="2"/>
        <v>12843.414527625238</v>
      </c>
      <c r="H1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107910.24235520832</v>
      </c>
      <c r="I19" s="20">
        <f t="shared" si="3"/>
        <v>12910.24235520832</v>
      </c>
      <c r="J1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104706.8013247927</v>
      </c>
      <c r="K19" s="20">
        <f t="shared" si="4"/>
        <v>9706.8013247927011</v>
      </c>
    </row>
    <row r="20" spans="1:11" x14ac:dyDescent="0.15">
      <c r="A20" s="6">
        <v>96500</v>
      </c>
      <c r="B2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99289.203664429617</v>
      </c>
      <c r="C20" s="20">
        <f t="shared" si="0"/>
        <v>2789.2036644296168</v>
      </c>
      <c r="D2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99281.753610991262</v>
      </c>
      <c r="E20" s="20">
        <f t="shared" si="1"/>
        <v>2781.7536109912617</v>
      </c>
      <c r="F2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99042.544396956888</v>
      </c>
      <c r="G20" s="20">
        <f t="shared" si="2"/>
        <v>2542.5443969568878</v>
      </c>
      <c r="H2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98143.667667880567</v>
      </c>
      <c r="I20" s="20">
        <f t="shared" si="3"/>
        <v>1643.667667880567</v>
      </c>
      <c r="J2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93754.06178812607</v>
      </c>
      <c r="K20" s="20">
        <f t="shared" si="4"/>
        <v>2745.9382118739304</v>
      </c>
    </row>
    <row r="21" spans="1:11" x14ac:dyDescent="0.15">
      <c r="A21" s="7">
        <v>97000</v>
      </c>
      <c r="B2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128441.55884477992</v>
      </c>
      <c r="C21" s="20">
        <f t="shared" si="0"/>
        <v>31441.558844779924</v>
      </c>
      <c r="D2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128439.78999434636</v>
      </c>
      <c r="E21" s="20">
        <f t="shared" si="1"/>
        <v>31439.789994346356</v>
      </c>
      <c r="F2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128211.78513496285</v>
      </c>
      <c r="G21" s="20">
        <f t="shared" si="2"/>
        <v>31211.785134962847</v>
      </c>
      <c r="H2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128440.11538089813</v>
      </c>
      <c r="I21" s="20">
        <f t="shared" si="3"/>
        <v>31440.115380898133</v>
      </c>
      <c r="J2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125391.85464441087</v>
      </c>
      <c r="K21" s="20">
        <f t="shared" si="4"/>
        <v>28391.854644410865</v>
      </c>
    </row>
    <row r="22" spans="1:11" x14ac:dyDescent="0.15">
      <c r="A22" s="6">
        <v>97500</v>
      </c>
      <c r="B2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120863.49179183684</v>
      </c>
      <c r="C22" s="20">
        <f t="shared" si="0"/>
        <v>23363.491791836845</v>
      </c>
      <c r="D2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120866.77707661099</v>
      </c>
      <c r="E22" s="20">
        <f t="shared" si="1"/>
        <v>23366.77707661099</v>
      </c>
      <c r="F2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120635.05533396515</v>
      </c>
      <c r="G22" s="20">
        <f t="shared" si="2"/>
        <v>23135.055333965152</v>
      </c>
      <c r="H2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121081.81088793051</v>
      </c>
      <c r="I22" s="20">
        <f t="shared" si="3"/>
        <v>23581.810887930507</v>
      </c>
      <c r="J2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123551.47684870247</v>
      </c>
      <c r="K22" s="20">
        <f t="shared" si="4"/>
        <v>26051.47684870247</v>
      </c>
    </row>
    <row r="23" spans="1:11" x14ac:dyDescent="0.15">
      <c r="A23" s="7">
        <v>98500</v>
      </c>
      <c r="B2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106944.22263226144</v>
      </c>
      <c r="C23" s="20">
        <f t="shared" si="0"/>
        <v>8444.2226322614442</v>
      </c>
      <c r="D2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106938.94006672721</v>
      </c>
      <c r="E23" s="20">
        <f t="shared" si="1"/>
        <v>8438.940066727213</v>
      </c>
      <c r="F2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106745.18095019531</v>
      </c>
      <c r="G23" s="20">
        <f t="shared" si="2"/>
        <v>8245.1809501953103</v>
      </c>
      <c r="H2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107122.20623512336</v>
      </c>
      <c r="I23" s="20">
        <f t="shared" si="3"/>
        <v>8622.2062351233617</v>
      </c>
      <c r="J2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109864.50030681374</v>
      </c>
      <c r="K23" s="20">
        <f t="shared" si="4"/>
        <v>11364.500306813745</v>
      </c>
    </row>
    <row r="24" spans="1:11" x14ac:dyDescent="0.15">
      <c r="A24" s="6">
        <v>98900</v>
      </c>
      <c r="B2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106815.61128746496</v>
      </c>
      <c r="C24" s="20">
        <f t="shared" si="0"/>
        <v>7915.6112874649552</v>
      </c>
      <c r="D2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106808.31671411583</v>
      </c>
      <c r="E24" s="20">
        <f t="shared" si="1"/>
        <v>7908.3167141158337</v>
      </c>
      <c r="F2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106634.74719257954</v>
      </c>
      <c r="G24" s="20">
        <f t="shared" si="2"/>
        <v>7734.7471925795398</v>
      </c>
      <c r="H2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106807.85126436478</v>
      </c>
      <c r="I24" s="20">
        <f t="shared" si="3"/>
        <v>7907.8512643647846</v>
      </c>
      <c r="J2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108762.25379664465</v>
      </c>
      <c r="K24" s="20">
        <f t="shared" si="4"/>
        <v>9862.2537966446544</v>
      </c>
    </row>
    <row r="25" spans="1:11" x14ac:dyDescent="0.15">
      <c r="A25" s="7">
        <v>99950</v>
      </c>
      <c r="B2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104015.5680221294</v>
      </c>
      <c r="C25" s="20">
        <f t="shared" si="0"/>
        <v>4065.5680221294024</v>
      </c>
      <c r="D2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104013.98473361765</v>
      </c>
      <c r="E25" s="20">
        <f t="shared" si="1"/>
        <v>4063.9847336176463</v>
      </c>
      <c r="F2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103824.90746224081</v>
      </c>
      <c r="G25" s="20">
        <f t="shared" si="2"/>
        <v>3874.9074622408079</v>
      </c>
      <c r="H2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103909.36918713842</v>
      </c>
      <c r="I25" s="20">
        <f t="shared" si="3"/>
        <v>3959.3691871384217</v>
      </c>
      <c r="J2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105894.17336339106</v>
      </c>
      <c r="K25" s="20">
        <f t="shared" si="4"/>
        <v>5944.1733633910626</v>
      </c>
    </row>
    <row r="26" spans="1:11" x14ac:dyDescent="0.15">
      <c r="A26" s="6">
        <v>102000</v>
      </c>
      <c r="B2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131720.2948973045</v>
      </c>
      <c r="C26" s="20">
        <f t="shared" si="0"/>
        <v>29720.294897304499</v>
      </c>
      <c r="D2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131716.38437365514</v>
      </c>
      <c r="E26" s="20">
        <f t="shared" si="1"/>
        <v>29716.384373655135</v>
      </c>
      <c r="F2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131560.89208393716</v>
      </c>
      <c r="G26" s="20">
        <f t="shared" si="2"/>
        <v>29560.892083937157</v>
      </c>
      <c r="H2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132425.97039934422</v>
      </c>
      <c r="I26" s="20">
        <f t="shared" si="3"/>
        <v>30425.970399344224</v>
      </c>
      <c r="J2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134831.21879899892</v>
      </c>
      <c r="K26" s="20">
        <f t="shared" si="4"/>
        <v>32831.218798998918</v>
      </c>
    </row>
    <row r="27" spans="1:11" x14ac:dyDescent="0.15">
      <c r="A27" s="7">
        <v>102000</v>
      </c>
      <c r="B2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102451.50283752489</v>
      </c>
      <c r="C27" s="20">
        <f t="shared" si="0"/>
        <v>451.50283752489486</v>
      </c>
      <c r="D2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102451.77643037717</v>
      </c>
      <c r="E27" s="20">
        <f t="shared" si="1"/>
        <v>451.77643037716916</v>
      </c>
      <c r="F2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102179.79472008979</v>
      </c>
      <c r="G27" s="20">
        <f t="shared" si="2"/>
        <v>179.79472008979064</v>
      </c>
      <c r="H2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101871.98741624385</v>
      </c>
      <c r="I27" s="20">
        <f t="shared" si="3"/>
        <v>128.01258375614998</v>
      </c>
      <c r="J2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98604.705665784859</v>
      </c>
      <c r="K27" s="20">
        <f t="shared" si="4"/>
        <v>3395.2943342151411</v>
      </c>
    </row>
    <row r="28" spans="1:11" x14ac:dyDescent="0.15">
      <c r="A28" s="6">
        <v>103000</v>
      </c>
      <c r="B2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119574.28363220919</v>
      </c>
      <c r="C28" s="20">
        <f t="shared" si="0"/>
        <v>16574.28363220919</v>
      </c>
      <c r="D2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119565.56380890976</v>
      </c>
      <c r="E28" s="20">
        <f t="shared" si="1"/>
        <v>16565.563808909763</v>
      </c>
      <c r="F2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119420.27539055297</v>
      </c>
      <c r="G28" s="20">
        <f t="shared" si="2"/>
        <v>16420.275390552968</v>
      </c>
      <c r="H2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119618.44200933218</v>
      </c>
      <c r="I28" s="20">
        <f t="shared" si="3"/>
        <v>16618.442009332182</v>
      </c>
      <c r="J2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120936.77193226796</v>
      </c>
      <c r="K28" s="20">
        <f t="shared" si="4"/>
        <v>17936.771932267962</v>
      </c>
    </row>
    <row r="29" spans="1:11" x14ac:dyDescent="0.15">
      <c r="A29" s="7">
        <v>104000</v>
      </c>
      <c r="B2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115889.86894050603</v>
      </c>
      <c r="C29" s="20">
        <f t="shared" si="0"/>
        <v>11889.868940506029</v>
      </c>
      <c r="D2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115885.50187109174</v>
      </c>
      <c r="E29" s="20">
        <f t="shared" si="1"/>
        <v>11885.501871091736</v>
      </c>
      <c r="F2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115716.16147076469</v>
      </c>
      <c r="G29" s="20">
        <f t="shared" si="2"/>
        <v>11716.161470764695</v>
      </c>
      <c r="H2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116561.51066479321</v>
      </c>
      <c r="I29" s="20">
        <f t="shared" si="3"/>
        <v>12561.510664793212</v>
      </c>
      <c r="J2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119525.92169953493</v>
      </c>
      <c r="K29" s="20">
        <f t="shared" si="4"/>
        <v>15525.921699534927</v>
      </c>
    </row>
    <row r="30" spans="1:11" x14ac:dyDescent="0.15">
      <c r="A30" s="6">
        <v>105000</v>
      </c>
      <c r="B3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87743.268810067748</v>
      </c>
      <c r="C30" s="20">
        <f t="shared" si="0"/>
        <v>17256.731189932252</v>
      </c>
      <c r="D3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87738.792828308942</v>
      </c>
      <c r="E30" s="20">
        <f t="shared" si="1"/>
        <v>17261.207171691058</v>
      </c>
      <c r="F3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87926.419713469848</v>
      </c>
      <c r="G30" s="20">
        <f t="shared" si="2"/>
        <v>17073.580286530152</v>
      </c>
      <c r="H3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88028.42923107282</v>
      </c>
      <c r="I30" s="20">
        <f t="shared" si="3"/>
        <v>16971.57076892718</v>
      </c>
      <c r="J3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90692.715265816107</v>
      </c>
      <c r="K30" s="20">
        <f t="shared" si="4"/>
        <v>14307.284734183893</v>
      </c>
    </row>
    <row r="31" spans="1:11" x14ac:dyDescent="0.15">
      <c r="A31" s="7">
        <v>105000</v>
      </c>
      <c r="B3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105112.09747098523</v>
      </c>
      <c r="C31" s="20">
        <f t="shared" si="0"/>
        <v>112.09747098523076</v>
      </c>
      <c r="D3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105105.4046058344</v>
      </c>
      <c r="E31" s="20">
        <f t="shared" si="1"/>
        <v>105.40460583439562</v>
      </c>
      <c r="F3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105257.63792522659</v>
      </c>
      <c r="G31" s="20">
        <f t="shared" si="2"/>
        <v>257.6379252265906</v>
      </c>
      <c r="H3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104743.84120911887</v>
      </c>
      <c r="I31" s="20">
        <f t="shared" si="3"/>
        <v>256.15879088113434</v>
      </c>
      <c r="J3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100724.29208511979</v>
      </c>
      <c r="K31" s="20">
        <f t="shared" si="4"/>
        <v>4275.707914880215</v>
      </c>
    </row>
    <row r="32" spans="1:11" x14ac:dyDescent="0.15">
      <c r="A32" s="6">
        <v>106000</v>
      </c>
      <c r="B3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101729.52831998328</v>
      </c>
      <c r="C32" s="20">
        <f t="shared" si="0"/>
        <v>4270.4716800167225</v>
      </c>
      <c r="D3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101720.04784130516</v>
      </c>
      <c r="E32" s="20">
        <f t="shared" si="1"/>
        <v>4279.9521586948395</v>
      </c>
      <c r="F3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101964.6119464449</v>
      </c>
      <c r="G32" s="20">
        <f t="shared" si="2"/>
        <v>4035.3880535550998</v>
      </c>
      <c r="H3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102442.17308281999</v>
      </c>
      <c r="I32" s="20">
        <f t="shared" si="3"/>
        <v>3557.8269171800057</v>
      </c>
      <c r="J3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105117.85323149811</v>
      </c>
      <c r="K32" s="20">
        <f t="shared" si="4"/>
        <v>882.14676850188698</v>
      </c>
    </row>
    <row r="33" spans="1:11" x14ac:dyDescent="0.15">
      <c r="A33" s="7">
        <v>107900</v>
      </c>
      <c r="B3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113592.48630344828</v>
      </c>
      <c r="C33" s="20">
        <f t="shared" si="0"/>
        <v>5692.4863034482842</v>
      </c>
      <c r="D3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113574.56285786869</v>
      </c>
      <c r="E33" s="20">
        <f t="shared" si="1"/>
        <v>5674.5628578686883</v>
      </c>
      <c r="F3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113870.08203671072</v>
      </c>
      <c r="G33" s="20">
        <f t="shared" si="2"/>
        <v>5970.0820367107226</v>
      </c>
      <c r="H3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113719.93015020144</v>
      </c>
      <c r="I33" s="20">
        <f t="shared" si="3"/>
        <v>5819.9301502014423</v>
      </c>
      <c r="J3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114651.94204942281</v>
      </c>
      <c r="K33" s="20">
        <f t="shared" si="4"/>
        <v>6751.9420494228107</v>
      </c>
    </row>
    <row r="34" spans="1:11" x14ac:dyDescent="0.15">
      <c r="A34" s="6">
        <v>108000</v>
      </c>
      <c r="B3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121137.36831918939</v>
      </c>
      <c r="C34" s="20">
        <f t="shared" si="0"/>
        <v>13137.368319189394</v>
      </c>
      <c r="D3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121124.80546801911</v>
      </c>
      <c r="E34" s="20">
        <f t="shared" si="1"/>
        <v>13124.805468019113</v>
      </c>
      <c r="F3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121035.29863999279</v>
      </c>
      <c r="G34" s="20">
        <f t="shared" si="2"/>
        <v>13035.29863999279</v>
      </c>
      <c r="H3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121528.54055842479</v>
      </c>
      <c r="I34" s="20">
        <f t="shared" si="3"/>
        <v>13528.540558424793</v>
      </c>
      <c r="J3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123343.94133895836</v>
      </c>
      <c r="K34" s="20">
        <f t="shared" si="4"/>
        <v>15343.941338958364</v>
      </c>
    </row>
    <row r="35" spans="1:11" x14ac:dyDescent="0.15">
      <c r="A35" s="7">
        <v>108000</v>
      </c>
      <c r="B3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116780.67743150795</v>
      </c>
      <c r="C35" s="20">
        <f t="shared" si="0"/>
        <v>8780.6774315079529</v>
      </c>
      <c r="D3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116768.02966935548</v>
      </c>
      <c r="E35" s="20">
        <f t="shared" si="1"/>
        <v>8768.0296693554847</v>
      </c>
      <c r="F3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116572.30406013594</v>
      </c>
      <c r="G35" s="20">
        <f t="shared" si="2"/>
        <v>8572.3040601359389</v>
      </c>
      <c r="H3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116268.20123674019</v>
      </c>
      <c r="I35" s="20">
        <f t="shared" si="3"/>
        <v>8268.2012367401912</v>
      </c>
      <c r="J3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112094.54432752079</v>
      </c>
      <c r="K35" s="20">
        <f t="shared" si="4"/>
        <v>4094.5443275207945</v>
      </c>
    </row>
    <row r="36" spans="1:11" x14ac:dyDescent="0.15">
      <c r="A36" s="6">
        <v>109000</v>
      </c>
      <c r="B3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111663.1706510847</v>
      </c>
      <c r="C36" s="20">
        <f t="shared" si="0"/>
        <v>2663.1706510846998</v>
      </c>
      <c r="D3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111670.88333401001</v>
      </c>
      <c r="E36" s="20">
        <f t="shared" si="1"/>
        <v>2670.88333401001</v>
      </c>
      <c r="F3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111664.66125831814</v>
      </c>
      <c r="G36" s="20">
        <f t="shared" si="2"/>
        <v>2664.6612583181413</v>
      </c>
      <c r="H3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111520.22956491381</v>
      </c>
      <c r="I36" s="20">
        <f t="shared" si="3"/>
        <v>2520.2295649138105</v>
      </c>
      <c r="J3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107067.09335115163</v>
      </c>
      <c r="K36" s="20">
        <f t="shared" si="4"/>
        <v>1932.9066488483659</v>
      </c>
    </row>
    <row r="37" spans="1:11" x14ac:dyDescent="0.15">
      <c r="A37" s="7">
        <v>109500</v>
      </c>
      <c r="B3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107764.49615132902</v>
      </c>
      <c r="C37" s="20">
        <f t="shared" si="0"/>
        <v>1735.5038486709818</v>
      </c>
      <c r="D3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107756.89808504001</v>
      </c>
      <c r="E37" s="20">
        <f t="shared" si="1"/>
        <v>1743.1019149599888</v>
      </c>
      <c r="F3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107918.3617393903</v>
      </c>
      <c r="G37" s="20">
        <f t="shared" si="2"/>
        <v>1581.6382606097031</v>
      </c>
      <c r="H3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107748.67923415228</v>
      </c>
      <c r="I37" s="20">
        <f t="shared" si="3"/>
        <v>1751.3207658477186</v>
      </c>
      <c r="J3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104473.00101763038</v>
      </c>
      <c r="K37" s="20">
        <f t="shared" si="4"/>
        <v>5026.9989823696233</v>
      </c>
    </row>
    <row r="38" spans="1:11" x14ac:dyDescent="0.15">
      <c r="A38" s="6">
        <v>110000</v>
      </c>
      <c r="B3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131619.06375028775</v>
      </c>
      <c r="C38" s="20">
        <f t="shared" si="0"/>
        <v>21619.063750287751</v>
      </c>
      <c r="D3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131607.05998013823</v>
      </c>
      <c r="E38" s="20">
        <f t="shared" si="1"/>
        <v>21607.059980138234</v>
      </c>
      <c r="F3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131820.10565130005</v>
      </c>
      <c r="G38" s="20">
        <f t="shared" si="2"/>
        <v>21820.105651300051</v>
      </c>
      <c r="H3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131765.07326115563</v>
      </c>
      <c r="I38" s="20">
        <f t="shared" si="3"/>
        <v>21765.07326115563</v>
      </c>
      <c r="J3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127829.58550322932</v>
      </c>
      <c r="K38" s="20">
        <f t="shared" si="4"/>
        <v>17829.585503229318</v>
      </c>
    </row>
    <row r="39" spans="1:11" x14ac:dyDescent="0.15">
      <c r="A39" s="7">
        <v>110000</v>
      </c>
      <c r="B3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112877.74784531654</v>
      </c>
      <c r="C39" s="20">
        <f t="shared" si="0"/>
        <v>2877.7478453165386</v>
      </c>
      <c r="D3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112866.75888351988</v>
      </c>
      <c r="E39" s="20">
        <f t="shared" si="1"/>
        <v>2866.758883519884</v>
      </c>
      <c r="F3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112723.03202642748</v>
      </c>
      <c r="G39" s="20">
        <f t="shared" si="2"/>
        <v>2723.0320264274778</v>
      </c>
      <c r="H3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112693.92383103924</v>
      </c>
      <c r="I39" s="20">
        <f t="shared" si="3"/>
        <v>2693.9238310392393</v>
      </c>
      <c r="J3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113831.03444337097</v>
      </c>
      <c r="K39" s="20">
        <f t="shared" si="4"/>
        <v>3831.0344433709688</v>
      </c>
    </row>
    <row r="40" spans="1:11" x14ac:dyDescent="0.15">
      <c r="A40" s="6">
        <v>110000</v>
      </c>
      <c r="B4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112950.36757459247</v>
      </c>
      <c r="C40" s="20">
        <f t="shared" si="0"/>
        <v>2950.3675745924702</v>
      </c>
      <c r="D4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112939.38483208616</v>
      </c>
      <c r="E40" s="20">
        <f t="shared" si="1"/>
        <v>2939.384832086158</v>
      </c>
      <c r="F4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112795.72188043875</v>
      </c>
      <c r="G40" s="20">
        <f t="shared" si="2"/>
        <v>2795.7218804387521</v>
      </c>
      <c r="H4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112768.43700058057</v>
      </c>
      <c r="I40" s="20">
        <f t="shared" si="3"/>
        <v>2768.4370005805686</v>
      </c>
      <c r="J4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113906.67432786312</v>
      </c>
      <c r="K40" s="20">
        <f t="shared" si="4"/>
        <v>3906.6743278631184</v>
      </c>
    </row>
    <row r="41" spans="1:11" x14ac:dyDescent="0.15">
      <c r="A41" s="7">
        <v>110000</v>
      </c>
      <c r="B4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115063.39860420847</v>
      </c>
      <c r="C41" s="20">
        <f t="shared" si="0"/>
        <v>5063.3986042084725</v>
      </c>
      <c r="D4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115060.70557230272</v>
      </c>
      <c r="E41" s="20">
        <f t="shared" si="1"/>
        <v>5060.7055723027152</v>
      </c>
      <c r="F4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115275.44643284922</v>
      </c>
      <c r="G41" s="20">
        <f t="shared" si="2"/>
        <v>5275.4464328492177</v>
      </c>
      <c r="H4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115762.21797430296</v>
      </c>
      <c r="I41" s="20">
        <f t="shared" si="3"/>
        <v>5762.2179743029556</v>
      </c>
      <c r="J4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118081.94720885386</v>
      </c>
      <c r="K41" s="20">
        <f t="shared" si="4"/>
        <v>8081.9472088538605</v>
      </c>
    </row>
    <row r="42" spans="1:11" x14ac:dyDescent="0.15">
      <c r="A42" s="6">
        <v>110000</v>
      </c>
      <c r="B4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116977.35120400721</v>
      </c>
      <c r="C42" s="20">
        <f t="shared" si="0"/>
        <v>6977.3512040072092</v>
      </c>
      <c r="D4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117008.04183056612</v>
      </c>
      <c r="E42" s="20">
        <f t="shared" si="1"/>
        <v>7008.0418305661151</v>
      </c>
      <c r="F4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116835.36761385252</v>
      </c>
      <c r="G42" s="20">
        <f t="shared" si="2"/>
        <v>6835.3676138525188</v>
      </c>
      <c r="H4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117017.9276543756</v>
      </c>
      <c r="I42" s="20">
        <f t="shared" si="3"/>
        <v>7017.9276543755986</v>
      </c>
      <c r="J4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113609.43538781311</v>
      </c>
      <c r="K42" s="20">
        <f t="shared" si="4"/>
        <v>3609.4353878131078</v>
      </c>
    </row>
    <row r="43" spans="1:11" x14ac:dyDescent="0.15">
      <c r="A43" s="7">
        <v>112000</v>
      </c>
      <c r="B4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105881.3506949705</v>
      </c>
      <c r="C43" s="20">
        <f t="shared" si="0"/>
        <v>6118.6493050294957</v>
      </c>
      <c r="D4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105882.2540163861</v>
      </c>
      <c r="E43" s="20">
        <f t="shared" si="1"/>
        <v>6117.7459836139024</v>
      </c>
      <c r="F4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105661.74677073283</v>
      </c>
      <c r="G43" s="20">
        <f t="shared" si="2"/>
        <v>6338.2532292671676</v>
      </c>
      <c r="H4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105965.3019666145</v>
      </c>
      <c r="I43" s="20">
        <f t="shared" si="3"/>
        <v>6034.6980333855026</v>
      </c>
      <c r="J4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108239.43587847555</v>
      </c>
      <c r="K43" s="20">
        <f t="shared" si="4"/>
        <v>3760.5641215244541</v>
      </c>
    </row>
    <row r="44" spans="1:11" x14ac:dyDescent="0.15">
      <c r="A44" s="6">
        <v>112000</v>
      </c>
      <c r="B4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100239.45067380396</v>
      </c>
      <c r="C44" s="20">
        <f t="shared" si="0"/>
        <v>11760.549326196036</v>
      </c>
      <c r="D4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100229.57106582317</v>
      </c>
      <c r="E44" s="20">
        <f t="shared" si="1"/>
        <v>11770.428934176831</v>
      </c>
      <c r="F4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100074.17604165649</v>
      </c>
      <c r="G44" s="20">
        <f t="shared" si="2"/>
        <v>11925.823958343506</v>
      </c>
      <c r="H4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100511.04504960909</v>
      </c>
      <c r="I44" s="20">
        <f t="shared" si="3"/>
        <v>11488.954950390907</v>
      </c>
      <c r="J4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103084.0808866336</v>
      </c>
      <c r="K44" s="20">
        <f t="shared" si="4"/>
        <v>8915.919113366399</v>
      </c>
    </row>
    <row r="45" spans="1:11" x14ac:dyDescent="0.15">
      <c r="A45" s="7">
        <v>112000</v>
      </c>
      <c r="B4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87381.911865266142</v>
      </c>
      <c r="C45" s="20">
        <f t="shared" si="0"/>
        <v>24618.088134733858</v>
      </c>
      <c r="D4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87383.142502687682</v>
      </c>
      <c r="E45" s="20">
        <f t="shared" si="1"/>
        <v>24616.857497312318</v>
      </c>
      <c r="F4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87157.638211187092</v>
      </c>
      <c r="G45" s="20">
        <f t="shared" si="2"/>
        <v>24842.361788812908</v>
      </c>
      <c r="H4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87218.963032049782</v>
      </c>
      <c r="I45" s="20">
        <f t="shared" si="3"/>
        <v>24781.036967950218</v>
      </c>
      <c r="J4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89870.752505104494</v>
      </c>
      <c r="K45" s="20">
        <f t="shared" si="4"/>
        <v>22129.247494895506</v>
      </c>
    </row>
    <row r="46" spans="1:11" x14ac:dyDescent="0.15">
      <c r="A46" s="6">
        <v>112000</v>
      </c>
      <c r="B4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108191.39094123639</v>
      </c>
      <c r="C46" s="20">
        <f t="shared" si="0"/>
        <v>3808.6090587636136</v>
      </c>
      <c r="D4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108204.88735075145</v>
      </c>
      <c r="E46" s="20">
        <f t="shared" si="1"/>
        <v>3795.1126492485491</v>
      </c>
      <c r="F4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108149.5225463399</v>
      </c>
      <c r="G46" s="20">
        <f t="shared" si="2"/>
        <v>3850.4774536601035</v>
      </c>
      <c r="H4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107861.69683314572</v>
      </c>
      <c r="I46" s="20">
        <f t="shared" si="3"/>
        <v>4138.3031668542826</v>
      </c>
      <c r="J4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103545.91616524479</v>
      </c>
      <c r="K46" s="20">
        <f t="shared" si="4"/>
        <v>8454.0838347552053</v>
      </c>
    </row>
    <row r="47" spans="1:11" x14ac:dyDescent="0.15">
      <c r="A47" s="7">
        <v>112750</v>
      </c>
      <c r="B4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123427.89429425105</v>
      </c>
      <c r="C47" s="20">
        <f t="shared" si="0"/>
        <v>10677.894294251048</v>
      </c>
      <c r="D4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123432.7123035712</v>
      </c>
      <c r="E47" s="20">
        <f t="shared" si="1"/>
        <v>10682.712303571199</v>
      </c>
      <c r="F4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123601.5646703931</v>
      </c>
      <c r="G47" s="20">
        <f t="shared" si="2"/>
        <v>10851.564670393098</v>
      </c>
      <c r="H4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124211.21955801065</v>
      </c>
      <c r="I47" s="20">
        <f t="shared" si="3"/>
        <v>11461.219558010649</v>
      </c>
      <c r="J4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126866.59069005511</v>
      </c>
      <c r="K47" s="20">
        <f t="shared" si="4"/>
        <v>14116.590690055105</v>
      </c>
    </row>
    <row r="48" spans="1:11" x14ac:dyDescent="0.15">
      <c r="A48" s="6">
        <v>113000</v>
      </c>
      <c r="B4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114152.96445131801</v>
      </c>
      <c r="C48" s="20">
        <f t="shared" si="0"/>
        <v>1152.9644513180101</v>
      </c>
      <c r="D4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114173.98424568534</v>
      </c>
      <c r="E48" s="20">
        <f t="shared" si="1"/>
        <v>1173.9842456853366</v>
      </c>
      <c r="F4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114521.59786261742</v>
      </c>
      <c r="G48" s="20">
        <f t="shared" si="2"/>
        <v>1521.5978626174183</v>
      </c>
      <c r="H4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115131.7152651145</v>
      </c>
      <c r="I48" s="20">
        <f t="shared" si="3"/>
        <v>2131.7152651145007</v>
      </c>
      <c r="J4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117419.71997976431</v>
      </c>
      <c r="K48" s="20">
        <f t="shared" si="4"/>
        <v>4419.7199797643116</v>
      </c>
    </row>
    <row r="49" spans="1:11" x14ac:dyDescent="0.15">
      <c r="A49" s="7">
        <v>114000</v>
      </c>
      <c r="B4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114338.41243034131</v>
      </c>
      <c r="C49" s="20">
        <f t="shared" si="0"/>
        <v>338.41243034131185</v>
      </c>
      <c r="D4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114352.43788826247</v>
      </c>
      <c r="E49" s="20">
        <f t="shared" si="1"/>
        <v>352.43788826247328</v>
      </c>
      <c r="F4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114683.41924133907</v>
      </c>
      <c r="G49" s="20">
        <f t="shared" si="2"/>
        <v>683.41924133907014</v>
      </c>
      <c r="H4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114689.67730282214</v>
      </c>
      <c r="I49" s="20">
        <f t="shared" si="3"/>
        <v>689.67730282213597</v>
      </c>
      <c r="J4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110708.3751871718</v>
      </c>
      <c r="K49" s="20">
        <f t="shared" si="4"/>
        <v>3291.6248128282023</v>
      </c>
    </row>
    <row r="50" spans="1:11" x14ac:dyDescent="0.15">
      <c r="A50" s="6">
        <v>115000</v>
      </c>
      <c r="B5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135485.02699635486</v>
      </c>
      <c r="C50" s="20">
        <f t="shared" si="0"/>
        <v>20485.026996354864</v>
      </c>
      <c r="D5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135477.29060900881</v>
      </c>
      <c r="E50" s="20">
        <f t="shared" si="1"/>
        <v>20477.290609008807</v>
      </c>
      <c r="F5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135674.2743484377</v>
      </c>
      <c r="G50" s="20">
        <f t="shared" si="2"/>
        <v>20674.274348437699</v>
      </c>
      <c r="H5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135823.66624221927</v>
      </c>
      <c r="I50" s="20">
        <f t="shared" si="3"/>
        <v>20823.666242219275</v>
      </c>
      <c r="J5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132118.05302745174</v>
      </c>
      <c r="K50" s="20">
        <f t="shared" si="4"/>
        <v>17118.053027451737</v>
      </c>
    </row>
    <row r="51" spans="1:11" x14ac:dyDescent="0.15">
      <c r="A51" s="7">
        <v>115000</v>
      </c>
      <c r="B5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113022.23987967703</v>
      </c>
      <c r="C51" s="20">
        <f t="shared" si="0"/>
        <v>1977.7601203229715</v>
      </c>
      <c r="D5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113027.28334323868</v>
      </c>
      <c r="E51" s="20">
        <f t="shared" si="1"/>
        <v>1972.7166567613167</v>
      </c>
      <c r="F5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112775.3499466397</v>
      </c>
      <c r="G51" s="20">
        <f t="shared" si="2"/>
        <v>2224.6500533602957</v>
      </c>
      <c r="H5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112783.09534897222</v>
      </c>
      <c r="I51" s="20">
        <f t="shared" si="3"/>
        <v>2216.904651027784</v>
      </c>
      <c r="J5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114484.37887509324</v>
      </c>
      <c r="K51" s="20">
        <f t="shared" si="4"/>
        <v>515.62112490675645</v>
      </c>
    </row>
    <row r="52" spans="1:11" x14ac:dyDescent="0.15">
      <c r="A52" s="6">
        <v>115000</v>
      </c>
      <c r="B5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117009.64148496911</v>
      </c>
      <c r="C52" s="20">
        <f t="shared" si="0"/>
        <v>2009.6414849691064</v>
      </c>
      <c r="D5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117008.39357266155</v>
      </c>
      <c r="E52" s="20">
        <f>ABS(A52-D52)</f>
        <v>2008.3935726615455</v>
      </c>
      <c r="F5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116816.90677479777</v>
      </c>
      <c r="G52" s="20">
        <f t="shared" si="2"/>
        <v>1816.9067747977679</v>
      </c>
      <c r="H5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117368.96210979798</v>
      </c>
      <c r="I52" s="20">
        <f t="shared" si="3"/>
        <v>2368.9621097979834</v>
      </c>
      <c r="J5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119699.01750354242</v>
      </c>
      <c r="K52" s="20">
        <f t="shared" si="4"/>
        <v>4699.0175035424181</v>
      </c>
    </row>
    <row r="53" spans="1:11" x14ac:dyDescent="0.15">
      <c r="A53" s="7">
        <v>115000</v>
      </c>
      <c r="B5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114440.21114155158</v>
      </c>
      <c r="C53" s="20">
        <f t="shared" si="0"/>
        <v>559.78885844841716</v>
      </c>
      <c r="D5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114463.64752201275</v>
      </c>
      <c r="E53" s="20">
        <f t="shared" si="1"/>
        <v>536.35247798725322</v>
      </c>
      <c r="F5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114296.3237026673</v>
      </c>
      <c r="G53" s="20">
        <f t="shared" si="2"/>
        <v>703.6762973326986</v>
      </c>
      <c r="H5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113845.96966607543</v>
      </c>
      <c r="I53" s="20">
        <f t="shared" si="3"/>
        <v>1154.0303339245729</v>
      </c>
      <c r="J5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109973.36367234352</v>
      </c>
      <c r="K53" s="20">
        <f t="shared" si="4"/>
        <v>5026.6363276564807</v>
      </c>
    </row>
    <row r="54" spans="1:11" x14ac:dyDescent="0.15">
      <c r="A54" s="6">
        <v>116900</v>
      </c>
      <c r="B5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131105.67127548554</v>
      </c>
      <c r="C54" s="20">
        <f t="shared" si="0"/>
        <v>14205.67127548554</v>
      </c>
      <c r="D5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131127.15650516114</v>
      </c>
      <c r="E54" s="20">
        <f t="shared" si="1"/>
        <v>14227.15650516114</v>
      </c>
      <c r="F5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131028.09130184239</v>
      </c>
      <c r="G54" s="20">
        <f t="shared" si="2"/>
        <v>14128.091301842389</v>
      </c>
      <c r="H5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130834.60210134779</v>
      </c>
      <c r="I54" s="20">
        <f t="shared" si="3"/>
        <v>13934.602101347788</v>
      </c>
      <c r="J5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125747.16213462534</v>
      </c>
      <c r="K54" s="20">
        <f t="shared" si="4"/>
        <v>8847.1621346253378</v>
      </c>
    </row>
    <row r="55" spans="1:11" x14ac:dyDescent="0.15">
      <c r="A55" s="7">
        <v>117000</v>
      </c>
      <c r="B5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97197.754991705617</v>
      </c>
      <c r="C55" s="20">
        <f t="shared" si="0"/>
        <v>19802.245008294383</v>
      </c>
      <c r="D5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97206.305087951157</v>
      </c>
      <c r="E55" s="20">
        <f t="shared" si="1"/>
        <v>19793.694912048843</v>
      </c>
      <c r="F5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97323.809796873626</v>
      </c>
      <c r="G55" s="20">
        <f t="shared" si="2"/>
        <v>19676.190203126374</v>
      </c>
      <c r="H5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97746.345980516489</v>
      </c>
      <c r="I55" s="20">
        <f t="shared" si="3"/>
        <v>19253.654019483511</v>
      </c>
      <c r="J5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101004.37622664912</v>
      </c>
      <c r="K55" s="20">
        <f t="shared" si="4"/>
        <v>15995.623773350875</v>
      </c>
    </row>
    <row r="56" spans="1:11" x14ac:dyDescent="0.15">
      <c r="A56" s="6">
        <v>117500</v>
      </c>
      <c r="B5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95723.011869590177</v>
      </c>
      <c r="C56" s="20">
        <f t="shared" si="0"/>
        <v>21776.988130409823</v>
      </c>
      <c r="D5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95716.109618924791</v>
      </c>
      <c r="E56" s="20">
        <f t="shared" si="1"/>
        <v>21783.890381075209</v>
      </c>
      <c r="F5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95931.832396802289</v>
      </c>
      <c r="G56" s="20">
        <f t="shared" si="2"/>
        <v>21568.167603197711</v>
      </c>
      <c r="H5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96228.368627720003</v>
      </c>
      <c r="I56" s="20">
        <f t="shared" si="3"/>
        <v>21271.631372279997</v>
      </c>
      <c r="J5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98907.585392525041</v>
      </c>
      <c r="K56" s="20">
        <f t="shared" si="4"/>
        <v>18592.414607474959</v>
      </c>
    </row>
    <row r="57" spans="1:11" x14ac:dyDescent="0.15">
      <c r="A57" s="7">
        <v>118000</v>
      </c>
      <c r="B5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111379.18070028508</v>
      </c>
      <c r="C57" s="20">
        <f t="shared" si="0"/>
        <v>6620.8192997149163</v>
      </c>
      <c r="D5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111378.54015704784</v>
      </c>
      <c r="E57" s="20">
        <f t="shared" si="1"/>
        <v>6621.4598429521575</v>
      </c>
      <c r="F5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111514.38163537724</v>
      </c>
      <c r="G57" s="20">
        <f t="shared" si="2"/>
        <v>6485.6183646227582</v>
      </c>
      <c r="H5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111382.7701764027</v>
      </c>
      <c r="I57" s="20">
        <f t="shared" si="3"/>
        <v>6617.2298235972994</v>
      </c>
      <c r="J5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107722.3802441554</v>
      </c>
      <c r="K57" s="20">
        <f t="shared" si="4"/>
        <v>10277.6197558446</v>
      </c>
    </row>
    <row r="58" spans="1:11" x14ac:dyDescent="0.15">
      <c r="A58" s="6">
        <v>120000</v>
      </c>
      <c r="B5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108642.05393069416</v>
      </c>
      <c r="C58" s="20">
        <f t="shared" si="0"/>
        <v>11357.946069305835</v>
      </c>
      <c r="D5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108636.02931661936</v>
      </c>
      <c r="E58" s="20">
        <f t="shared" si="1"/>
        <v>11363.970683380641</v>
      </c>
      <c r="F5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108462.94087876508</v>
      </c>
      <c r="G58" s="20">
        <f t="shared" si="2"/>
        <v>11537.059121234925</v>
      </c>
      <c r="H5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108772.9985381767</v>
      </c>
      <c r="I58" s="20">
        <f t="shared" si="3"/>
        <v>11227.001461823296</v>
      </c>
      <c r="J5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110823.27989439989</v>
      </c>
      <c r="K58" s="20">
        <f t="shared" si="4"/>
        <v>9176.7201056001068</v>
      </c>
    </row>
    <row r="59" spans="1:11" x14ac:dyDescent="0.15">
      <c r="A59" s="7">
        <v>121000</v>
      </c>
      <c r="B5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121488.99885237467</v>
      </c>
      <c r="C59" s="20">
        <f t="shared" si="0"/>
        <v>488.99885237467242</v>
      </c>
      <c r="D5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121484.34239973075</v>
      </c>
      <c r="E59" s="20">
        <f t="shared" si="1"/>
        <v>484.34239973075455</v>
      </c>
      <c r="F5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121647.85311419802</v>
      </c>
      <c r="G59" s="20">
        <f t="shared" si="2"/>
        <v>647.85311419802019</v>
      </c>
      <c r="H5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121562.53103284279</v>
      </c>
      <c r="I59" s="20">
        <f t="shared" si="3"/>
        <v>562.53103284278768</v>
      </c>
      <c r="J5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117824.43199225696</v>
      </c>
      <c r="K59" s="20">
        <f t="shared" si="4"/>
        <v>3175.5680077430443</v>
      </c>
    </row>
    <row r="60" spans="1:11" x14ac:dyDescent="0.15">
      <c r="A60" s="6">
        <v>121500</v>
      </c>
      <c r="B6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119216.33047983586</v>
      </c>
      <c r="C60" s="20">
        <f t="shared" si="0"/>
        <v>2283.6695201641414</v>
      </c>
      <c r="D6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119230.97169946453</v>
      </c>
      <c r="E60" s="20">
        <f t="shared" si="1"/>
        <v>2269.0283005354722</v>
      </c>
      <c r="F6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119023.47603576574</v>
      </c>
      <c r="G60" s="20">
        <f>ABS(A60-F60)</f>
        <v>2476.523964234264</v>
      </c>
      <c r="H6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105525.95790281365</v>
      </c>
      <c r="I60" s="20">
        <f>ABS(A60-H60)</f>
        <v>15974.04209718635</v>
      </c>
      <c r="J6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107918.92601923237</v>
      </c>
      <c r="K60" s="20">
        <f t="shared" si="4"/>
        <v>13581.073980767629</v>
      </c>
    </row>
    <row r="61" spans="1:11" x14ac:dyDescent="0.15">
      <c r="A61" s="7">
        <v>122000</v>
      </c>
      <c r="B6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143726.19627334201</v>
      </c>
      <c r="C61" s="20">
        <f t="shared" si="0"/>
        <v>21726.196273342008</v>
      </c>
      <c r="D6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143723.05618613874</v>
      </c>
      <c r="E61" s="20">
        <f t="shared" si="1"/>
        <v>21723.05618613874</v>
      </c>
      <c r="F6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143575.34083843284</v>
      </c>
      <c r="G61" s="20">
        <f t="shared" si="2"/>
        <v>21575.340838432836</v>
      </c>
      <c r="H6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144678.50078306551</v>
      </c>
      <c r="I61" s="20">
        <f t="shared" si="3"/>
        <v>22678.500783065509</v>
      </c>
      <c r="J6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147240.82877287065</v>
      </c>
      <c r="K61" s="20">
        <f t="shared" si="4"/>
        <v>25240.828772870649</v>
      </c>
    </row>
    <row r="62" spans="1:11" x14ac:dyDescent="0.15">
      <c r="A62" s="6">
        <v>123000</v>
      </c>
      <c r="B6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125351.54687661455</v>
      </c>
      <c r="C62" s="20">
        <f t="shared" si="0"/>
        <v>2351.5468766145495</v>
      </c>
      <c r="D6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125362.20436390182</v>
      </c>
      <c r="E62" s="20">
        <f t="shared" si="1"/>
        <v>2362.2043639018229</v>
      </c>
      <c r="F6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125327.62631849881</v>
      </c>
      <c r="G62" s="20">
        <f t="shared" si="2"/>
        <v>2327.6263184988056</v>
      </c>
      <c r="H6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125253.96304629161</v>
      </c>
      <c r="I62" s="20">
        <f t="shared" si="3"/>
        <v>2253.9630462916102</v>
      </c>
      <c r="J6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120459.04957854853</v>
      </c>
      <c r="K62" s="20">
        <f>ABS(A62-J62)</f>
        <v>2540.9504214514745</v>
      </c>
    </row>
    <row r="63" spans="1:11" x14ac:dyDescent="0.15">
      <c r="A63" s="7">
        <v>124000</v>
      </c>
      <c r="B6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101605.98319439001</v>
      </c>
      <c r="C63" s="20">
        <f t="shared" si="0"/>
        <v>22394.016805609994</v>
      </c>
      <c r="D6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101600.98620294606</v>
      </c>
      <c r="E63" s="20">
        <f t="shared" si="1"/>
        <v>22399.013797053936</v>
      </c>
      <c r="F6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101359.61829972739</v>
      </c>
      <c r="G63" s="20">
        <f t="shared" si="2"/>
        <v>22640.381700272614</v>
      </c>
      <c r="H6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101374.98405115603</v>
      </c>
      <c r="I63" s="20">
        <f t="shared" si="3"/>
        <v>22625.015948843968</v>
      </c>
      <c r="J6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98151.245105145848</v>
      </c>
      <c r="K63" s="20">
        <f t="shared" si="4"/>
        <v>25848.754894854152</v>
      </c>
    </row>
    <row r="64" spans="1:11" x14ac:dyDescent="0.15">
      <c r="A64" s="6">
        <v>124000</v>
      </c>
      <c r="B6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106836.92695605622</v>
      </c>
      <c r="C64" s="20">
        <f t="shared" si="0"/>
        <v>17163.073043943776</v>
      </c>
      <c r="D6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106847.66322079285</v>
      </c>
      <c r="E64" s="20">
        <f t="shared" si="1"/>
        <v>17152.336779207151</v>
      </c>
      <c r="F6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106560.81493217203</v>
      </c>
      <c r="G64" s="20">
        <f t="shared" si="2"/>
        <v>17439.185067827973</v>
      </c>
      <c r="H6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106891.37733456904</v>
      </c>
      <c r="I64" s="20">
        <f t="shared" si="3"/>
        <v>17108.622665430958</v>
      </c>
      <c r="J6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109516.85375841084</v>
      </c>
      <c r="K64" s="20">
        <f t="shared" si="4"/>
        <v>14483.146241589158</v>
      </c>
    </row>
    <row r="65" spans="1:11" x14ac:dyDescent="0.15">
      <c r="A65" s="7">
        <v>125000</v>
      </c>
      <c r="B6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121241.6473675797</v>
      </c>
      <c r="C65" s="20">
        <f t="shared" si="0"/>
        <v>3758.3526324202976</v>
      </c>
      <c r="D6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121260.23518906579</v>
      </c>
      <c r="E65" s="20">
        <f t="shared" si="1"/>
        <v>3739.7648109342117</v>
      </c>
      <c r="F6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121170.32075740048</v>
      </c>
      <c r="G65" s="20">
        <f t="shared" si="2"/>
        <v>3829.6792425995227</v>
      </c>
      <c r="H6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121360.5221718706</v>
      </c>
      <c r="I65" s="20">
        <f t="shared" si="3"/>
        <v>3639.4778281293984</v>
      </c>
      <c r="J6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117557.25520960492</v>
      </c>
      <c r="K65" s="20">
        <f t="shared" si="4"/>
        <v>7442.7447903950815</v>
      </c>
    </row>
    <row r="66" spans="1:11" x14ac:dyDescent="0.15">
      <c r="A66" s="6">
        <v>125000</v>
      </c>
      <c r="B6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142014.56497019384</v>
      </c>
      <c r="C66" s="20">
        <f t="shared" si="0"/>
        <v>17014.564970193838</v>
      </c>
      <c r="D6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142032.19454223316</v>
      </c>
      <c r="E66" s="20">
        <f t="shared" si="1"/>
        <v>17032.194542233163</v>
      </c>
      <c r="F6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141967.10624625924</v>
      </c>
      <c r="G66" s="20">
        <f t="shared" si="2"/>
        <v>16967.106246259238</v>
      </c>
      <c r="H6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142507.31129299171</v>
      </c>
      <c r="I66" s="20">
        <f t="shared" si="3"/>
        <v>17507.311292991712</v>
      </c>
      <c r="J6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138877.11439743906</v>
      </c>
      <c r="K66" s="20">
        <f t="shared" si="4"/>
        <v>13877.114397439058</v>
      </c>
    </row>
    <row r="67" spans="1:11" x14ac:dyDescent="0.15">
      <c r="A67" s="7">
        <v>126000</v>
      </c>
      <c r="B6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113998.49342652097</v>
      </c>
      <c r="C67" s="20">
        <f t="shared" ref="C67:C89" si="5">ABS(A67-B67)</f>
        <v>12001.506573479026</v>
      </c>
      <c r="D6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113984.59836210587</v>
      </c>
      <c r="E67" s="20">
        <f t="shared" ref="E67:E97" si="6">ABS(A67-D67)</f>
        <v>12015.401637894131</v>
      </c>
      <c r="F6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114207.47528592637</v>
      </c>
      <c r="G67" s="20">
        <f t="shared" ref="G67:G97" si="7">ABS(A67-F67)</f>
        <v>11792.524714073632</v>
      </c>
      <c r="H6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114024.68417753407</v>
      </c>
      <c r="I67" s="20">
        <f t="shared" ref="I67:I97" si="8">ABS(A67-H67)</f>
        <v>11975.315822465927</v>
      </c>
      <c r="J6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109903.59286719695</v>
      </c>
      <c r="K67" s="20">
        <f t="shared" ref="K67:K97" si="9">ABS(A67-J67)</f>
        <v>16096.407132803055</v>
      </c>
    </row>
    <row r="68" spans="1:11" x14ac:dyDescent="0.15">
      <c r="A68" s="6">
        <v>127500</v>
      </c>
      <c r="B6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124183.76179743146</v>
      </c>
      <c r="C68" s="20">
        <f t="shared" si="5"/>
        <v>3316.2382025685365</v>
      </c>
      <c r="D6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124181.5092761799</v>
      </c>
      <c r="E68" s="20">
        <f t="shared" si="6"/>
        <v>3318.4907238200976</v>
      </c>
      <c r="F6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123931.83531978777</v>
      </c>
      <c r="G68" s="20">
        <f t="shared" si="7"/>
        <v>3568.1646802122268</v>
      </c>
      <c r="H6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123910.74379977286</v>
      </c>
      <c r="I68" s="20">
        <f t="shared" si="8"/>
        <v>3589.2562002271443</v>
      </c>
      <c r="J6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120219.00587703395</v>
      </c>
      <c r="K68" s="20">
        <f t="shared" si="9"/>
        <v>7280.9941229660471</v>
      </c>
    </row>
    <row r="69" spans="1:11" x14ac:dyDescent="0.15">
      <c r="A69" s="7">
        <v>128000</v>
      </c>
      <c r="B6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121274.98632584531</v>
      </c>
      <c r="C69" s="20">
        <f t="shared" si="5"/>
        <v>6725.0136741546885</v>
      </c>
      <c r="D6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121274.44182176593</v>
      </c>
      <c r="E69" s="20">
        <f t="shared" si="6"/>
        <v>6725.5581782340741</v>
      </c>
      <c r="F6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121094.86633945772</v>
      </c>
      <c r="G69" s="20">
        <f t="shared" si="7"/>
        <v>6905.1336605422839</v>
      </c>
      <c r="H6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121491.73149432625</v>
      </c>
      <c r="I69" s="20">
        <f t="shared" si="8"/>
        <v>6508.2685056737537</v>
      </c>
      <c r="J6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123690.40509921836</v>
      </c>
      <c r="K69" s="20">
        <f t="shared" si="9"/>
        <v>4309.594900781638</v>
      </c>
    </row>
    <row r="70" spans="1:11" x14ac:dyDescent="0.15">
      <c r="A70" s="6">
        <v>129500</v>
      </c>
      <c r="B7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145990.27679418656</v>
      </c>
      <c r="C70" s="20">
        <f t="shared" si="5"/>
        <v>16490.27679418656</v>
      </c>
      <c r="D7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145971.77936506466</v>
      </c>
      <c r="E70" s="20">
        <f t="shared" si="6"/>
        <v>16471.779365064664</v>
      </c>
      <c r="F7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145921.87131238292</v>
      </c>
      <c r="G70" s="20">
        <f t="shared" si="7"/>
        <v>16421.871312382922</v>
      </c>
      <c r="H7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146920.01372035022</v>
      </c>
      <c r="I70" s="20">
        <f t="shared" si="8"/>
        <v>17420.013720350224</v>
      </c>
      <c r="J7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148930.40515994298</v>
      </c>
      <c r="K70" s="20">
        <f t="shared" si="9"/>
        <v>19430.40515994298</v>
      </c>
    </row>
    <row r="71" spans="1:11" x14ac:dyDescent="0.15">
      <c r="A71" s="7">
        <v>129900</v>
      </c>
      <c r="B7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112145.68767503498</v>
      </c>
      <c r="C71" s="20">
        <f t="shared" si="5"/>
        <v>17754.312324965023</v>
      </c>
      <c r="D7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112138.52022780401</v>
      </c>
      <c r="E71" s="20">
        <f t="shared" si="6"/>
        <v>17761.479772195991</v>
      </c>
      <c r="F7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111969.19866252475</v>
      </c>
      <c r="G71" s="20">
        <f t="shared" si="7"/>
        <v>17930.801337475248</v>
      </c>
      <c r="H7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112238.43214345055</v>
      </c>
      <c r="I71" s="20">
        <f t="shared" si="8"/>
        <v>17661.567856549445</v>
      </c>
      <c r="J7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114252.10611285921</v>
      </c>
      <c r="K71" s="20">
        <f t="shared" si="9"/>
        <v>15647.893887140788</v>
      </c>
    </row>
    <row r="72" spans="1:11" x14ac:dyDescent="0.15">
      <c r="A72" s="6">
        <v>130000</v>
      </c>
      <c r="B7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153764.59018065466</v>
      </c>
      <c r="C72" s="20">
        <f t="shared" si="5"/>
        <v>23764.590180654661</v>
      </c>
      <c r="D7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153739.25517116589</v>
      </c>
      <c r="E72" s="20">
        <f t="shared" si="6"/>
        <v>23739.255171165889</v>
      </c>
      <c r="F7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153694.25904233073</v>
      </c>
      <c r="G72" s="20">
        <f t="shared" si="7"/>
        <v>23694.259042330727</v>
      </c>
      <c r="H7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154437.92639233082</v>
      </c>
      <c r="I72" s="20">
        <f t="shared" si="8"/>
        <v>24437.926392330817</v>
      </c>
      <c r="J7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150330.73962669604</v>
      </c>
      <c r="K72" s="20">
        <f t="shared" si="9"/>
        <v>20330.739626696042</v>
      </c>
    </row>
    <row r="73" spans="1:11" x14ac:dyDescent="0.15">
      <c r="A73" s="7">
        <v>133000</v>
      </c>
      <c r="B7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145927.99586767468</v>
      </c>
      <c r="C73" s="20">
        <f t="shared" si="5"/>
        <v>12927.995867674676</v>
      </c>
      <c r="D7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145908.92940693401</v>
      </c>
      <c r="E73" s="20">
        <f t="shared" si="6"/>
        <v>12908.92940693401</v>
      </c>
      <c r="F7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146195.74289194104</v>
      </c>
      <c r="G73" s="20">
        <f t="shared" si="7"/>
        <v>13195.742891941045</v>
      </c>
      <c r="H7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146553.88683849358</v>
      </c>
      <c r="I73" s="20">
        <f t="shared" si="8"/>
        <v>13553.886838493578</v>
      </c>
      <c r="J7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142572.49398476657</v>
      </c>
      <c r="K73" s="20">
        <f t="shared" si="9"/>
        <v>9572.4939847665664</v>
      </c>
    </row>
    <row r="74" spans="1:11" x14ac:dyDescent="0.15">
      <c r="A74" s="6">
        <v>134000</v>
      </c>
      <c r="B7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111977.70286766771</v>
      </c>
      <c r="C74" s="20">
        <f t="shared" si="5"/>
        <v>22022.297132332285</v>
      </c>
      <c r="D7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112024.23170195502</v>
      </c>
      <c r="E74" s="20">
        <f t="shared" si="6"/>
        <v>21975.768298044975</v>
      </c>
      <c r="F7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112192.68826544579</v>
      </c>
      <c r="G74" s="20">
        <f t="shared" si="7"/>
        <v>21807.311734554212</v>
      </c>
      <c r="H7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112462.79770749141</v>
      </c>
      <c r="I74" s="20">
        <f t="shared" si="8"/>
        <v>21537.202292508591</v>
      </c>
      <c r="J7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114857.05539893213</v>
      </c>
      <c r="K74" s="20">
        <f t="shared" si="9"/>
        <v>19142.944601067866</v>
      </c>
    </row>
    <row r="75" spans="1:11" x14ac:dyDescent="0.15">
      <c r="A75" s="7">
        <v>135000</v>
      </c>
      <c r="B7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131583.87734447431</v>
      </c>
      <c r="C75" s="20">
        <f t="shared" si="5"/>
        <v>3416.1226555256872</v>
      </c>
      <c r="D7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131582.94477293905</v>
      </c>
      <c r="E75" s="20">
        <f t="shared" si="6"/>
        <v>3417.0552270609478</v>
      </c>
      <c r="F7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131758.41407400713</v>
      </c>
      <c r="G75" s="20">
        <f t="shared" si="7"/>
        <v>3241.5859259928693</v>
      </c>
      <c r="H7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131835.40645807364</v>
      </c>
      <c r="I75" s="20">
        <f t="shared" si="8"/>
        <v>3164.5935419263551</v>
      </c>
      <c r="J7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128198.03066124191</v>
      </c>
      <c r="K75" s="20">
        <f t="shared" si="9"/>
        <v>6801.9693387580919</v>
      </c>
    </row>
    <row r="76" spans="1:11" x14ac:dyDescent="0.15">
      <c r="A76" s="6">
        <v>135000</v>
      </c>
      <c r="B7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131563.60373652334</v>
      </c>
      <c r="C76" s="20">
        <f t="shared" si="5"/>
        <v>3436.3962634766649</v>
      </c>
      <c r="D7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131557.53119221216</v>
      </c>
      <c r="E76" s="20">
        <f t="shared" si="6"/>
        <v>3442.4688077878382</v>
      </c>
      <c r="F7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131420.09194628664</v>
      </c>
      <c r="G76" s="20">
        <f t="shared" si="7"/>
        <v>3579.9080537133559</v>
      </c>
      <c r="H7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132617.96120671436</v>
      </c>
      <c r="I76" s="20">
        <f t="shared" si="8"/>
        <v>2382.0387932856393</v>
      </c>
      <c r="J7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135707.51919779557</v>
      </c>
      <c r="K76" s="20">
        <f t="shared" si="9"/>
        <v>707.5191977955692</v>
      </c>
    </row>
    <row r="77" spans="1:11" x14ac:dyDescent="0.15">
      <c r="A77" s="7">
        <v>135000</v>
      </c>
      <c r="B7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114758.74965469145</v>
      </c>
      <c r="C77" s="20">
        <f t="shared" si="5"/>
        <v>20241.250345308552</v>
      </c>
      <c r="D7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114763.30062002045</v>
      </c>
      <c r="E77" s="20">
        <f t="shared" si="6"/>
        <v>20236.699379979545</v>
      </c>
      <c r="F7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114922.17340693943</v>
      </c>
      <c r="G77" s="20">
        <f t="shared" si="7"/>
        <v>20077.82659306057</v>
      </c>
      <c r="H7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115327.13190989643</v>
      </c>
      <c r="I77" s="20">
        <f t="shared" si="8"/>
        <v>19672.86809010357</v>
      </c>
      <c r="J7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117868.51737939211</v>
      </c>
      <c r="K77" s="20">
        <f t="shared" si="9"/>
        <v>17131.482620607887</v>
      </c>
    </row>
    <row r="78" spans="1:11" x14ac:dyDescent="0.15">
      <c r="A78" s="6">
        <v>138000</v>
      </c>
      <c r="B7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124708.74170081016</v>
      </c>
      <c r="C78" s="20">
        <f t="shared" si="5"/>
        <v>13291.258299189838</v>
      </c>
      <c r="D7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124686.43375285588</v>
      </c>
      <c r="E78" s="20">
        <f t="shared" si="6"/>
        <v>13313.566247144117</v>
      </c>
      <c r="F7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124637.26039029637</v>
      </c>
      <c r="G78" s="20">
        <f t="shared" si="7"/>
        <v>13362.739609703625</v>
      </c>
      <c r="H7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125063.03693365978</v>
      </c>
      <c r="I78" s="20">
        <f t="shared" si="8"/>
        <v>12936.96306634022</v>
      </c>
      <c r="J7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127190.23292014407</v>
      </c>
      <c r="K78" s="20">
        <f t="shared" si="9"/>
        <v>10809.767079855927</v>
      </c>
    </row>
    <row r="79" spans="1:11" x14ac:dyDescent="0.15">
      <c r="A79" s="7">
        <v>140000</v>
      </c>
      <c r="B7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120604.06047201199</v>
      </c>
      <c r="C79" s="20">
        <f t="shared" si="5"/>
        <v>19395.939527988012</v>
      </c>
      <c r="D7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120591.97671757858</v>
      </c>
      <c r="E79" s="20">
        <f t="shared" si="6"/>
        <v>19408.023282421418</v>
      </c>
      <c r="F7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120410.97149332255</v>
      </c>
      <c r="G79" s="20">
        <f t="shared" si="7"/>
        <v>19589.028506677452</v>
      </c>
      <c r="H7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120382.97431420759</v>
      </c>
      <c r="I79" s="20">
        <f t="shared" si="8"/>
        <v>19617.025685792411</v>
      </c>
      <c r="J7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116334.55602588604</v>
      </c>
      <c r="K79" s="20">
        <f t="shared" si="9"/>
        <v>23665.443974113965</v>
      </c>
    </row>
    <row r="80" spans="1:11" x14ac:dyDescent="0.15">
      <c r="A80" s="6">
        <v>141000</v>
      </c>
      <c r="B8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167704.41848149808</v>
      </c>
      <c r="C80" s="20">
        <f t="shared" si="5"/>
        <v>26704.418481498084</v>
      </c>
      <c r="D8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167734.04157316161</v>
      </c>
      <c r="E80" s="20">
        <f t="shared" si="6"/>
        <v>26734.041573161609</v>
      </c>
      <c r="F8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168115.9764249805</v>
      </c>
      <c r="G80" s="20">
        <f t="shared" si="7"/>
        <v>27115.976424980501</v>
      </c>
      <c r="H8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169697.23866672741</v>
      </c>
      <c r="I80" s="20">
        <f t="shared" si="8"/>
        <v>28697.238666727411</v>
      </c>
      <c r="J8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171529.23688967538</v>
      </c>
      <c r="K80" s="20">
        <f t="shared" si="9"/>
        <v>30529.236889675376</v>
      </c>
    </row>
    <row r="81" spans="1:11" x14ac:dyDescent="0.15">
      <c r="A81" s="7">
        <v>142000</v>
      </c>
      <c r="B8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126552.66368893186</v>
      </c>
      <c r="C81" s="20">
        <f t="shared" si="5"/>
        <v>15447.336311068138</v>
      </c>
      <c r="D8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126537.41591099657</v>
      </c>
      <c r="E81" s="20">
        <f t="shared" si="6"/>
        <v>15462.584089003431</v>
      </c>
      <c r="F8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126426.55202760841</v>
      </c>
      <c r="G81" s="20">
        <f t="shared" si="7"/>
        <v>15573.447972391587</v>
      </c>
      <c r="H8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126799.64012649898</v>
      </c>
      <c r="I81" s="20">
        <f t="shared" si="8"/>
        <v>15200.359873501016</v>
      </c>
      <c r="J8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128633.60585050727</v>
      </c>
      <c r="K81" s="20">
        <f t="shared" si="9"/>
        <v>13366.394149492728</v>
      </c>
    </row>
    <row r="82" spans="1:11" x14ac:dyDescent="0.15">
      <c r="A82" s="6">
        <v>143000</v>
      </c>
      <c r="B8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124915.39057755402</v>
      </c>
      <c r="C82" s="20">
        <f t="shared" si="5"/>
        <v>18084.609422445981</v>
      </c>
      <c r="D8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124913.56360141579</v>
      </c>
      <c r="E82" s="20">
        <f t="shared" si="6"/>
        <v>18086.436398584206</v>
      </c>
      <c r="F8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124662.73909420689</v>
      </c>
      <c r="G82" s="20">
        <f t="shared" si="7"/>
        <v>18337.260905793111</v>
      </c>
      <c r="H8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124669.91450912697</v>
      </c>
      <c r="I82" s="20">
        <f t="shared" si="8"/>
        <v>18330.085490873025</v>
      </c>
      <c r="J8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121005.19045145391</v>
      </c>
      <c r="K82" s="20">
        <f t="shared" si="9"/>
        <v>21994.809548546094</v>
      </c>
    </row>
    <row r="83" spans="1:11" x14ac:dyDescent="0.15">
      <c r="A83" s="7">
        <v>145000</v>
      </c>
      <c r="B8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112177.96306285472</v>
      </c>
      <c r="C83" s="20">
        <f t="shared" si="5"/>
        <v>32822.036937145283</v>
      </c>
      <c r="D8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112173.36247408722</v>
      </c>
      <c r="E83" s="20">
        <f t="shared" si="6"/>
        <v>32826.637525912782</v>
      </c>
      <c r="F8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112391.33717035898</v>
      </c>
      <c r="G83" s="20">
        <f t="shared" si="7"/>
        <v>32608.66282964102</v>
      </c>
      <c r="H8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112318.79545123021</v>
      </c>
      <c r="I83" s="20">
        <f t="shared" si="8"/>
        <v>32681.204548769791</v>
      </c>
      <c r="J8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114255.37929534935</v>
      </c>
      <c r="K83" s="20">
        <f t="shared" si="9"/>
        <v>30744.620704650646</v>
      </c>
    </row>
    <row r="84" spans="1:11" x14ac:dyDescent="0.15">
      <c r="A84" s="6">
        <v>145000</v>
      </c>
      <c r="B8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165476.35554434572</v>
      </c>
      <c r="C84" s="20">
        <f t="shared" si="5"/>
        <v>20476.355544345715</v>
      </c>
      <c r="D8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165471.29137308613</v>
      </c>
      <c r="E84" s="20">
        <f t="shared" si="6"/>
        <v>20471.291373086133</v>
      </c>
      <c r="F8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165339.0075023786</v>
      </c>
      <c r="G84" s="20">
        <f t="shared" si="7"/>
        <v>20339.007502378605</v>
      </c>
      <c r="H8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166573.95964542724</v>
      </c>
      <c r="I84" s="20">
        <f t="shared" si="8"/>
        <v>21573.95964542724</v>
      </c>
      <c r="J8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169210.53313314196</v>
      </c>
      <c r="K84" s="20">
        <f t="shared" si="9"/>
        <v>24210.533133141958</v>
      </c>
    </row>
    <row r="85" spans="1:11" x14ac:dyDescent="0.15">
      <c r="A85" s="7">
        <v>145000</v>
      </c>
      <c r="B8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133364.20200174314</v>
      </c>
      <c r="C85" s="20">
        <f t="shared" si="5"/>
        <v>11635.797998256865</v>
      </c>
      <c r="D8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133351.87535174144</v>
      </c>
      <c r="E85" s="20">
        <f t="shared" si="6"/>
        <v>11648.124648258556</v>
      </c>
      <c r="F8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133635.6692840248</v>
      </c>
      <c r="G85" s="20">
        <f t="shared" si="7"/>
        <v>11364.3307159752</v>
      </c>
      <c r="H8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133834.85760599957</v>
      </c>
      <c r="I85" s="20">
        <f t="shared" si="8"/>
        <v>11165.142394000432</v>
      </c>
      <c r="J8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135688.37786414323</v>
      </c>
      <c r="K85" s="20">
        <f t="shared" si="9"/>
        <v>9311.6221358567709</v>
      </c>
    </row>
    <row r="86" spans="1:11" x14ac:dyDescent="0.15">
      <c r="A86" s="6">
        <v>148000</v>
      </c>
      <c r="B8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131725.87027141044</v>
      </c>
      <c r="C86" s="20">
        <f t="shared" si="5"/>
        <v>16274.129728589556</v>
      </c>
      <c r="D8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131729.8982623812</v>
      </c>
      <c r="E86" s="20">
        <f t="shared" si="6"/>
        <v>16270.101737618796</v>
      </c>
      <c r="F8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131913.47330551207</v>
      </c>
      <c r="G86" s="20">
        <f t="shared" si="7"/>
        <v>16086.526694487926</v>
      </c>
      <c r="H8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132690.54196307657</v>
      </c>
      <c r="I86" s="20">
        <f t="shared" si="8"/>
        <v>15309.458036923432</v>
      </c>
      <c r="J8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135409.88843894604</v>
      </c>
      <c r="K86" s="20">
        <f t="shared" si="9"/>
        <v>12590.111561053956</v>
      </c>
    </row>
    <row r="87" spans="1:11" x14ac:dyDescent="0.15">
      <c r="A87" s="7">
        <v>149900</v>
      </c>
      <c r="B8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134863.40278735975</v>
      </c>
      <c r="C87" s="20">
        <f t="shared" si="5"/>
        <v>15036.597212640248</v>
      </c>
      <c r="D8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134860.90592599084</v>
      </c>
      <c r="E87" s="20">
        <f t="shared" si="6"/>
        <v>15039.094074009161</v>
      </c>
      <c r="F8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135031.171256192</v>
      </c>
      <c r="G87" s="20">
        <f t="shared" si="7"/>
        <v>14868.828743808001</v>
      </c>
      <c r="H8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135309.3107854785</v>
      </c>
      <c r="I87" s="20">
        <f t="shared" si="8"/>
        <v>14590.689214521495</v>
      </c>
      <c r="J8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131822.49204871547</v>
      </c>
      <c r="K87" s="20">
        <f t="shared" si="9"/>
        <v>18077.507951284526</v>
      </c>
    </row>
    <row r="88" spans="1:11" x14ac:dyDescent="0.15">
      <c r="A88" s="6">
        <v>154000</v>
      </c>
      <c r="B88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106986.02587988239</v>
      </c>
      <c r="C88" s="20">
        <f t="shared" si="5"/>
        <v>47013.974120117608</v>
      </c>
      <c r="D88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106979.9025062945</v>
      </c>
      <c r="E88" s="20">
        <f t="shared" si="6"/>
        <v>47020.0974937055</v>
      </c>
      <c r="F88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107210.77403372277</v>
      </c>
      <c r="G88" s="20">
        <f t="shared" si="7"/>
        <v>46789.225966277227</v>
      </c>
      <c r="H88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107844.91336531055</v>
      </c>
      <c r="I88" s="20">
        <f t="shared" si="8"/>
        <v>46155.086634689447</v>
      </c>
      <c r="J88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110710.07232519911</v>
      </c>
      <c r="K88" s="20">
        <f t="shared" si="9"/>
        <v>43289.927674800885</v>
      </c>
    </row>
    <row r="89" spans="1:11" x14ac:dyDescent="0.15">
      <c r="A89" s="7">
        <v>160000</v>
      </c>
      <c r="B89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139807.98992508266</v>
      </c>
      <c r="C89" s="20">
        <f t="shared" si="5"/>
        <v>20192.010074917343</v>
      </c>
      <c r="D89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139797.06279461604</v>
      </c>
      <c r="E89" s="20">
        <f t="shared" si="6"/>
        <v>20202.937205383962</v>
      </c>
      <c r="F89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140033.10378890325</v>
      </c>
      <c r="G89" s="20">
        <f t="shared" si="7"/>
        <v>19966.896211096755</v>
      </c>
      <c r="H89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140438.5465872075</v>
      </c>
      <c r="I89" s="20">
        <f t="shared" si="8"/>
        <v>19561.4534127925</v>
      </c>
      <c r="J89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136724.78741048696</v>
      </c>
      <c r="K89" s="20">
        <f t="shared" si="9"/>
        <v>23275.212589513045</v>
      </c>
    </row>
    <row r="90" spans="1:11" x14ac:dyDescent="0.15">
      <c r="A90" s="6">
        <v>164000</v>
      </c>
      <c r="B90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128136.82717349096</v>
      </c>
      <c r="C90" s="20">
        <f>ABS(A90-B90)</f>
        <v>35863.172826509035</v>
      </c>
      <c r="D90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128123.77051465896</v>
      </c>
      <c r="E90" s="20">
        <f t="shared" si="6"/>
        <v>35876.229485341042</v>
      </c>
      <c r="F90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127961.97150608056</v>
      </c>
      <c r="G90" s="20">
        <f t="shared" si="7"/>
        <v>36038.028493919439</v>
      </c>
      <c r="H90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128142.42640738928</v>
      </c>
      <c r="I90" s="20">
        <f t="shared" si="8"/>
        <v>35857.573592610715</v>
      </c>
      <c r="J90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124161.40068102273</v>
      </c>
      <c r="K90" s="20">
        <f t="shared" si="9"/>
        <v>39838.599318977271</v>
      </c>
    </row>
    <row r="91" spans="1:11" x14ac:dyDescent="0.15">
      <c r="A91" s="7">
        <v>179000</v>
      </c>
      <c r="B91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165128.11846665817</v>
      </c>
      <c r="C91" s="20">
        <f t="shared" ref="C91:C97" si="10">ABS(A91-B91)</f>
        <v>13871.881533341832</v>
      </c>
      <c r="D91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165162.77246678795</v>
      </c>
      <c r="E91" s="20">
        <f t="shared" si="6"/>
        <v>13837.227533212048</v>
      </c>
      <c r="F91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165078.58744771819</v>
      </c>
      <c r="G91" s="20">
        <f t="shared" si="7"/>
        <v>13921.412552281807</v>
      </c>
      <c r="H91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166217.14104191598</v>
      </c>
      <c r="I91" s="20">
        <f t="shared" si="8"/>
        <v>12782.85895808402</v>
      </c>
      <c r="J91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167999.48428759509</v>
      </c>
      <c r="K91" s="20">
        <f t="shared" si="9"/>
        <v>11000.515712404915</v>
      </c>
    </row>
    <row r="92" spans="1:11" x14ac:dyDescent="0.15">
      <c r="A92" s="6">
        <v>187000</v>
      </c>
      <c r="B92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173372.17222689471</v>
      </c>
      <c r="C92" s="20">
        <f t="shared" si="10"/>
        <v>13627.827773105295</v>
      </c>
      <c r="D92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173397.71779144133</v>
      </c>
      <c r="E92" s="20">
        <f t="shared" si="6"/>
        <v>13602.282208558667</v>
      </c>
      <c r="F92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173398.7182567546</v>
      </c>
      <c r="G92" s="20">
        <f t="shared" si="7"/>
        <v>13601.281743245403</v>
      </c>
      <c r="H92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174884.1971270722</v>
      </c>
      <c r="I92" s="20">
        <f t="shared" si="8"/>
        <v>12115.802872927801</v>
      </c>
      <c r="J92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176501.60929010634</v>
      </c>
      <c r="K92" s="20">
        <f t="shared" si="9"/>
        <v>10498.390709893662</v>
      </c>
    </row>
    <row r="93" spans="1:11" x14ac:dyDescent="0.15">
      <c r="A93" s="7">
        <v>187500</v>
      </c>
      <c r="B93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173485.62384681654</v>
      </c>
      <c r="C93" s="20">
        <f t="shared" si="10"/>
        <v>14014.376153183461</v>
      </c>
      <c r="D93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173468.4680966599</v>
      </c>
      <c r="E93" s="20">
        <f t="shared" si="6"/>
        <v>14031.531903340103</v>
      </c>
      <c r="F93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173477.18342481146</v>
      </c>
      <c r="G93" s="20">
        <f t="shared" si="7"/>
        <v>14022.816575188539</v>
      </c>
      <c r="H93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174847.69180476075</v>
      </c>
      <c r="I93" s="20">
        <f t="shared" si="8"/>
        <v>12652.308195239253</v>
      </c>
      <c r="J93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176370.09905492235</v>
      </c>
      <c r="K93" s="20">
        <f t="shared" si="9"/>
        <v>11129.90094507765</v>
      </c>
    </row>
    <row r="94" spans="1:11" x14ac:dyDescent="0.15">
      <c r="A94" s="6">
        <v>189000</v>
      </c>
      <c r="B94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175742.21283184877</v>
      </c>
      <c r="C94" s="20">
        <f t="shared" si="10"/>
        <v>13257.787168151233</v>
      </c>
      <c r="D94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175765.92853460726</v>
      </c>
      <c r="E94" s="20">
        <f t="shared" si="6"/>
        <v>13234.071465392743</v>
      </c>
      <c r="F94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175686.23694448831</v>
      </c>
      <c r="G94" s="20">
        <f t="shared" si="7"/>
        <v>13313.763055511692</v>
      </c>
      <c r="H94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176184.89279259439</v>
      </c>
      <c r="I94" s="20">
        <f t="shared" si="8"/>
        <v>12815.107207405614</v>
      </c>
      <c r="J94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171597.72519260293</v>
      </c>
      <c r="K94" s="20">
        <f t="shared" si="9"/>
        <v>17402.274807397072</v>
      </c>
    </row>
    <row r="95" spans="1:11" x14ac:dyDescent="0.15">
      <c r="A95" s="7">
        <v>198000</v>
      </c>
      <c r="B95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156677.62512621004</v>
      </c>
      <c r="C95" s="20">
        <f t="shared" si="10"/>
        <v>41322.374873789959</v>
      </c>
      <c r="D95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156672.16835670138</v>
      </c>
      <c r="E95" s="20">
        <f t="shared" si="6"/>
        <v>41327.831643298618</v>
      </c>
      <c r="F95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156553.88342046476</v>
      </c>
      <c r="G95" s="20">
        <f t="shared" si="7"/>
        <v>41446.116579535243</v>
      </c>
      <c r="H95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157903.94165470882</v>
      </c>
      <c r="I95" s="20">
        <f t="shared" si="8"/>
        <v>40096.058345291181</v>
      </c>
      <c r="J95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160524.21343801136</v>
      </c>
      <c r="K95" s="20">
        <f t="shared" si="9"/>
        <v>37475.786561988643</v>
      </c>
    </row>
    <row r="96" spans="1:11" x14ac:dyDescent="0.15">
      <c r="A96" s="6">
        <v>200000</v>
      </c>
      <c r="B96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202283.66952016426</v>
      </c>
      <c r="C96" s="20">
        <f t="shared" si="10"/>
        <v>2283.6695201642578</v>
      </c>
      <c r="D96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202269.02830053554</v>
      </c>
      <c r="E96" s="20">
        <f t="shared" si="6"/>
        <v>2269.028300535545</v>
      </c>
      <c r="F96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202476.52396423428</v>
      </c>
      <c r="G96" s="20">
        <f t="shared" si="7"/>
        <v>2476.5239642342785</v>
      </c>
      <c r="H96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190463.68878955062</v>
      </c>
      <c r="I96" s="20">
        <f t="shared" si="8"/>
        <v>9536.3112104493775</v>
      </c>
      <c r="J96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192999.8826341489</v>
      </c>
      <c r="K96" s="20">
        <f t="shared" si="9"/>
        <v>7000.1173658510961</v>
      </c>
    </row>
    <row r="97" spans="1:11" x14ac:dyDescent="0.15">
      <c r="A97" s="14">
        <v>200000</v>
      </c>
      <c r="B97" s="20">
        <f>'Multiple Regressions'!$B$18+'Multiple Regressions'!$B$19*SalesData[[#This Row],[UFFI IN]]+'Multiple Regressions'!$B$20*SalesData[[#This Row],[Brick Ext]]+'Multiple Regressions'!$B$21*SalesData[[#This Row],[45 Yrs+]]+'Multiple Regressions'!$B$22*SalesData[[#This Row],[Bsmnt Fin_SF]]+'Multiple Regressions'!$B$23*SalesData[[#This Row],[Lot Area]]+'Multiple Regressions'!$B$24*SalesData[[#This Row],[Enc Pk Spaces]]+'Multiple Regressions'!$B$25*SalesData[[#This Row],[Living Area_SF]]+'Multiple Regressions'!$B$26*SalesData[[#This Row],[Central Air]]+'Multiple Regressions'!$B$27*SalesData[[#This Row],[Pool]]</f>
        <v>170164.79012208659</v>
      </c>
      <c r="C97" s="20">
        <f t="shared" si="10"/>
        <v>29835.20987791341</v>
      </c>
      <c r="D97" s="20">
        <f>'Multiple Regressions'!$B$47+'Multiple Regressions'!$B$48*SalesData[[#This Row],[UFFI IN]]+'Multiple Regressions'!$B$49*SalesData[[#This Row],[Brick Ext]]+'Multiple Regressions'!$B$50*SalesData[[#This Row],[Bsmnt Fin_SF]]+'Multiple Regressions'!$B$51*SalesData[[#This Row],[Lot Area]]+'Multiple Regressions'!$B$52*SalesData[[#This Row],[Enc Pk Spaces]]+'Multiple Regressions'!$B$53*SalesData[[#This Row],[Living Area_SF]]+'Multiple Regressions'!$B$54*SalesData[[#This Row],[Central Air]]+'Multiple Regressions'!$B$55*SalesData[[#This Row],[Pool]]</f>
        <v>170160.4798494945</v>
      </c>
      <c r="E97" s="20">
        <f t="shared" si="6"/>
        <v>29839.520150505501</v>
      </c>
      <c r="F97" s="20">
        <f>'Multiple Regressions'!$B$75+'Multiple Regressions'!$B$76*SalesData[[#This Row],[UFFI IN]]+'Multiple Regressions'!$B$77*SalesData[[#This Row],[Brick Ext]]+'Multiple Regressions'!$B$78*SalesData[[#This Row],[Bsmnt Fin_SF]]+'Multiple Regressions'!$B$79*SalesData[[#This Row],[Lot Area]]+'Multiple Regressions'!$B$80*SalesData[[#This Row],[Enc Pk Spaces]]+'Multiple Regressions'!$B$81*SalesData[[#This Row],[Living Area_SF]]+'Multiple Regressions'!$B$82*SalesData[[#This Row],[Pool]]</f>
        <v>169997.21045268927</v>
      </c>
      <c r="G97" s="20">
        <f t="shared" si="7"/>
        <v>30002.789547310735</v>
      </c>
      <c r="H97" s="20">
        <f>'Multiple Regressions'!$B$102+'Multiple Regressions'!$B$103*SalesData[[#This Row],[UFFI IN]]+'Multiple Regressions'!$B$104*SalesData[[#This Row],[Brick Ext]]+'Multiple Regressions'!$B$105*SalesData[[#This Row],[Bsmnt Fin_SF]]+'Multiple Regressions'!$B$106*SalesData[[#This Row],[Lot Area]]+'Multiple Regressions'!$B$107*SalesData[[#This Row],[Enc Pk Spaces]]+'Multiple Regressions'!$B$108*SalesData[[#This Row],[Living Area_SF]]</f>
        <v>171192.97807924091</v>
      </c>
      <c r="I97" s="20">
        <f t="shared" si="8"/>
        <v>28807.021920759085</v>
      </c>
      <c r="J97" s="20">
        <f>'Multiple Regressions'!$B$128+'Multiple Regressions'!$B$129*SalesData[[#This Row],[UFFI IN]]+'Multiple Regressions'!$B$130*SalesData[[#This Row],[Bsmnt Fin_SF]]+'Multiple Regressions'!$B$131*SalesData[[#This Row],[Lot Area]]+'Multiple Regressions'!$B$132*SalesData[[#This Row],[Enc Pk Spaces]]+'Multiple Regressions'!$B$133*SalesData[[#This Row],[Living Area_SF]]</f>
        <v>168028.34052516622</v>
      </c>
      <c r="K97" s="20">
        <f t="shared" si="9"/>
        <v>31971.659474833781</v>
      </c>
    </row>
    <row r="98" spans="1:11" x14ac:dyDescent="0.15">
      <c r="C98" s="25">
        <f>AVERAGE(C2:C97)</f>
        <v>13274.223313377952</v>
      </c>
      <c r="E98" s="25">
        <f t="shared" ref="E98:K98" si="11">AVERAGE(E2:E97)</f>
        <v>13273.663626423782</v>
      </c>
      <c r="G98" s="25">
        <f t="shared" si="11"/>
        <v>13292.188917730344</v>
      </c>
      <c r="I98" s="25">
        <f t="shared" si="11"/>
        <v>13478.554776052113</v>
      </c>
      <c r="K98" s="25">
        <f t="shared" si="11"/>
        <v>13941.94530666605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97" workbookViewId="0">
      <selection activeCell="G145" sqref="G145"/>
    </sheetView>
  </sheetViews>
  <sheetFormatPr baseColWidth="10" defaultRowHeight="13" x14ac:dyDescent="0.15"/>
  <cols>
    <col min="2" max="2" width="12.1640625" bestFit="1" customWidth="1"/>
    <col min="3" max="3" width="12.33203125" bestFit="1" customWidth="1"/>
    <col min="4" max="4" width="12.1640625" bestFit="1" customWidth="1"/>
    <col min="5" max="5" width="12.5" customWidth="1"/>
    <col min="6" max="9" width="12.6640625" bestFit="1" customWidth="1"/>
  </cols>
  <sheetData>
    <row r="1" spans="1:6" x14ac:dyDescent="0.15">
      <c r="A1" s="19" t="s">
        <v>56</v>
      </c>
    </row>
    <row r="2" spans="1:6" x14ac:dyDescent="0.15">
      <c r="A2" t="s">
        <v>37</v>
      </c>
    </row>
    <row r="3" spans="1:6" ht="14" thickBot="1" x14ac:dyDescent="0.2"/>
    <row r="4" spans="1:6" x14ac:dyDescent="0.15">
      <c r="A4" s="18" t="s">
        <v>38</v>
      </c>
      <c r="B4" s="18"/>
    </row>
    <row r="5" spans="1:6" x14ac:dyDescent="0.15">
      <c r="A5" s="10" t="s">
        <v>39</v>
      </c>
      <c r="B5" s="10">
        <v>0.80238573083028852</v>
      </c>
    </row>
    <row r="6" spans="1:6" x14ac:dyDescent="0.15">
      <c r="A6" s="10" t="s">
        <v>40</v>
      </c>
      <c r="B6" s="10">
        <v>0.64382286104005615</v>
      </c>
    </row>
    <row r="7" spans="1:6" x14ac:dyDescent="0.15">
      <c r="A7" s="10" t="s">
        <v>41</v>
      </c>
      <c r="B7" s="10">
        <v>0.60654850928843418</v>
      </c>
    </row>
    <row r="8" spans="1:6" x14ac:dyDescent="0.15">
      <c r="A8" s="10" t="s">
        <v>42</v>
      </c>
      <c r="B8" s="10">
        <v>17752.322642396699</v>
      </c>
    </row>
    <row r="9" spans="1:6" ht="14" thickBot="1" x14ac:dyDescent="0.2">
      <c r="A9" s="11" t="s">
        <v>43</v>
      </c>
      <c r="B9" s="11">
        <v>96</v>
      </c>
    </row>
    <row r="11" spans="1:6" ht="14" thickBot="1" x14ac:dyDescent="0.2">
      <c r="A11" t="s">
        <v>26</v>
      </c>
    </row>
    <row r="12" spans="1:6" x14ac:dyDescent="0.15">
      <c r="A12" s="12"/>
      <c r="B12" s="12" t="s">
        <v>29</v>
      </c>
      <c r="C12" s="12" t="s">
        <v>28</v>
      </c>
      <c r="D12" s="12" t="s">
        <v>30</v>
      </c>
      <c r="E12" s="12" t="s">
        <v>31</v>
      </c>
      <c r="F12" s="12" t="s">
        <v>47</v>
      </c>
    </row>
    <row r="13" spans="1:6" x14ac:dyDescent="0.15">
      <c r="A13" s="10" t="s">
        <v>44</v>
      </c>
      <c r="B13" s="10">
        <v>9</v>
      </c>
      <c r="C13" s="10">
        <v>48990195071.321457</v>
      </c>
      <c r="D13" s="10">
        <v>5443355007.9246063</v>
      </c>
      <c r="E13" s="10">
        <v>17.272543472524362</v>
      </c>
      <c r="F13" s="10">
        <v>6.3135033228248475E-16</v>
      </c>
    </row>
    <row r="14" spans="1:6" x14ac:dyDescent="0.15">
      <c r="A14" s="10" t="s">
        <v>45</v>
      </c>
      <c r="B14" s="10">
        <v>86</v>
      </c>
      <c r="C14" s="10">
        <v>27102466491.178543</v>
      </c>
      <c r="D14" s="10">
        <v>315144959.19975048</v>
      </c>
      <c r="E14" s="10"/>
      <c r="F14" s="10"/>
    </row>
    <row r="15" spans="1:6" ht="14" thickBot="1" x14ac:dyDescent="0.2">
      <c r="A15" s="11" t="s">
        <v>36</v>
      </c>
      <c r="B15" s="11">
        <v>95</v>
      </c>
      <c r="C15" s="11">
        <v>76092661562.5</v>
      </c>
      <c r="D15" s="11"/>
      <c r="E15" s="11"/>
      <c r="F15" s="11"/>
    </row>
    <row r="16" spans="1:6" ht="14" thickBot="1" x14ac:dyDescent="0.2"/>
    <row r="17" spans="1:9" x14ac:dyDescent="0.15">
      <c r="A17" s="12"/>
      <c r="B17" s="12" t="s">
        <v>48</v>
      </c>
      <c r="C17" s="12" t="s">
        <v>42</v>
      </c>
      <c r="D17" s="12" t="s">
        <v>49</v>
      </c>
      <c r="E17" s="12" t="s">
        <v>32</v>
      </c>
      <c r="F17" s="12" t="s">
        <v>50</v>
      </c>
      <c r="G17" s="12" t="s">
        <v>51</v>
      </c>
      <c r="H17" s="12" t="s">
        <v>52</v>
      </c>
      <c r="I17" s="12" t="s">
        <v>53</v>
      </c>
    </row>
    <row r="18" spans="1:9" x14ac:dyDescent="0.15">
      <c r="A18" s="10" t="s">
        <v>46</v>
      </c>
      <c r="B18" s="23">
        <v>46019.427515425283</v>
      </c>
      <c r="C18" s="10">
        <v>10677.748939588226</v>
      </c>
      <c r="D18" s="10">
        <v>4.3098435612028885</v>
      </c>
      <c r="E18" s="26">
        <v>4.3280394906019444E-5</v>
      </c>
      <c r="F18" s="10">
        <v>24792.765152785447</v>
      </c>
      <c r="G18" s="10">
        <v>67246.089878065119</v>
      </c>
      <c r="H18" s="10">
        <v>24792.765152785447</v>
      </c>
      <c r="I18" s="10">
        <v>67246.089878065119</v>
      </c>
    </row>
    <row r="19" spans="1:9" x14ac:dyDescent="0.15">
      <c r="A19" s="10" t="s">
        <v>2</v>
      </c>
      <c r="B19" s="23">
        <v>-13375.835934961866</v>
      </c>
      <c r="C19" s="10">
        <v>4495.429274543947</v>
      </c>
      <c r="D19" s="10">
        <v>-2.9754301798728262</v>
      </c>
      <c r="E19" s="26">
        <v>3.7977180922335635E-3</v>
      </c>
      <c r="F19" s="10">
        <v>-22312.453561556031</v>
      </c>
      <c r="G19" s="10">
        <v>-4439.218308367701</v>
      </c>
      <c r="H19" s="10">
        <v>-22312.453561556031</v>
      </c>
      <c r="I19" s="10">
        <v>-4439.218308367701</v>
      </c>
    </row>
    <row r="20" spans="1:9" x14ac:dyDescent="0.15">
      <c r="A20" s="10" t="s">
        <v>3</v>
      </c>
      <c r="B20" s="23">
        <v>6796.8520223441992</v>
      </c>
      <c r="C20" s="10">
        <v>4035.8708257042881</v>
      </c>
      <c r="D20" s="10">
        <v>1.6841103979481553</v>
      </c>
      <c r="E20" s="26">
        <v>9.578670368152499E-2</v>
      </c>
      <c r="F20" s="10">
        <v>-1226.1936440354648</v>
      </c>
      <c r="G20" s="10">
        <v>14819.897688723864</v>
      </c>
      <c r="H20" s="10">
        <v>-1226.1936440354648</v>
      </c>
      <c r="I20" s="10">
        <v>14819.897688723864</v>
      </c>
    </row>
    <row r="21" spans="1:9" x14ac:dyDescent="0.15">
      <c r="A21" s="10" t="s">
        <v>11</v>
      </c>
      <c r="B21" s="23">
        <v>44.637383254895909</v>
      </c>
      <c r="C21" s="10">
        <v>5969.5248644466883</v>
      </c>
      <c r="D21" s="10">
        <v>7.4775437356408968E-3</v>
      </c>
      <c r="E21" s="26">
        <v>0.99405115746135886</v>
      </c>
      <c r="F21" s="10">
        <v>-11822.385289773012</v>
      </c>
      <c r="G21" s="10">
        <v>11911.660056282804</v>
      </c>
      <c r="H21" s="10">
        <v>-11822.385289773012</v>
      </c>
      <c r="I21" s="10">
        <v>11911.660056282804</v>
      </c>
    </row>
    <row r="22" spans="1:9" x14ac:dyDescent="0.15">
      <c r="A22" s="10" t="s">
        <v>7</v>
      </c>
      <c r="B22" s="23">
        <v>16.175692303095133</v>
      </c>
      <c r="C22" s="10">
        <v>9.1403541577560148</v>
      </c>
      <c r="D22" s="10">
        <v>1.7697008260198874</v>
      </c>
      <c r="E22" s="26">
        <v>8.0321519537992839E-2</v>
      </c>
      <c r="F22" s="10">
        <v>-1.9947303842470774</v>
      </c>
      <c r="G22" s="10">
        <v>34.346114990437343</v>
      </c>
      <c r="H22" s="10">
        <v>-1.9947303842470774</v>
      </c>
      <c r="I22" s="10">
        <v>34.346114990437343</v>
      </c>
    </row>
    <row r="23" spans="1:9" x14ac:dyDescent="0.15">
      <c r="A23" s="10" t="s">
        <v>4</v>
      </c>
      <c r="B23" s="23">
        <v>2.3362241208036956</v>
      </c>
      <c r="C23" s="10">
        <v>1.1450189495415781</v>
      </c>
      <c r="D23" s="10">
        <v>2.040336643982207</v>
      </c>
      <c r="E23" s="26">
        <v>4.4384348031682161E-2</v>
      </c>
      <c r="F23" s="10">
        <v>6.000178421812441E-2</v>
      </c>
      <c r="G23" s="10">
        <v>4.6124464573892663</v>
      </c>
      <c r="H23" s="10">
        <v>6.000178421812441E-2</v>
      </c>
      <c r="I23" s="10">
        <v>4.6124464573892663</v>
      </c>
    </row>
    <row r="24" spans="1:9" x14ac:dyDescent="0.15">
      <c r="A24" s="10" t="s">
        <v>5</v>
      </c>
      <c r="B24" s="23">
        <v>8271.2429467380516</v>
      </c>
      <c r="C24" s="10">
        <v>2929.0020422857961</v>
      </c>
      <c r="D24" s="10">
        <v>2.8239116352008979</v>
      </c>
      <c r="E24" s="26">
        <v>5.8945852044762753E-3</v>
      </c>
      <c r="F24" s="10">
        <v>2448.5795967341755</v>
      </c>
      <c r="G24" s="10">
        <v>14093.906296741927</v>
      </c>
      <c r="H24" s="10">
        <v>2448.5795967341755</v>
      </c>
      <c r="I24" s="10">
        <v>14093.906296741927</v>
      </c>
    </row>
    <row r="25" spans="1:9" x14ac:dyDescent="0.15">
      <c r="A25" s="10" t="s">
        <v>6</v>
      </c>
      <c r="B25" s="23">
        <v>60.516441063268623</v>
      </c>
      <c r="C25" s="10">
        <v>7.1881011721906107</v>
      </c>
      <c r="D25" s="10">
        <v>8.4189745822436617</v>
      </c>
      <c r="E25" s="26">
        <v>7.4865784114530582E-13</v>
      </c>
      <c r="F25" s="10">
        <v>46.226968865164125</v>
      </c>
      <c r="G25" s="10">
        <v>74.805913261373121</v>
      </c>
      <c r="H25" s="10">
        <v>46.226968865164125</v>
      </c>
      <c r="I25" s="10">
        <v>74.805913261373121</v>
      </c>
    </row>
    <row r="26" spans="1:9" x14ac:dyDescent="0.15">
      <c r="A26" s="10" t="s">
        <v>8</v>
      </c>
      <c r="B26" s="23">
        <v>411.98491492908977</v>
      </c>
      <c r="C26" s="10">
        <v>3940.3423811760067</v>
      </c>
      <c r="D26" s="10">
        <v>0.10455561346578508</v>
      </c>
      <c r="E26" s="26">
        <v>0.91697189909655241</v>
      </c>
      <c r="F26" s="10">
        <v>-7421.1564889039973</v>
      </c>
      <c r="G26" s="10">
        <v>8245.1263187621771</v>
      </c>
      <c r="H26" s="10">
        <v>-7421.1564889039973</v>
      </c>
      <c r="I26" s="10">
        <v>8245.1263187621771</v>
      </c>
    </row>
    <row r="27" spans="1:9" ht="14" thickBot="1" x14ac:dyDescent="0.2">
      <c r="A27" s="11" t="s">
        <v>9</v>
      </c>
      <c r="B27" s="24">
        <v>14029.3541832991</v>
      </c>
      <c r="C27" s="11">
        <v>13282.296371160453</v>
      </c>
      <c r="D27" s="11">
        <v>1.0562446275299715</v>
      </c>
      <c r="E27" s="27">
        <v>0.29381461746848769</v>
      </c>
      <c r="F27" s="11">
        <v>-12374.97711033518</v>
      </c>
      <c r="G27" s="11">
        <v>40433.685476933308</v>
      </c>
      <c r="H27" s="11">
        <v>-12374.97711033518</v>
      </c>
      <c r="I27" s="11">
        <v>40433.685476933308</v>
      </c>
    </row>
    <row r="28" spans="1:9" x14ac:dyDescent="0.15">
      <c r="E28" s="28">
        <f>MAX(E18:E27)</f>
        <v>0.99405115746135886</v>
      </c>
    </row>
    <row r="30" spans="1:9" x14ac:dyDescent="0.15">
      <c r="A30" s="19" t="s">
        <v>61</v>
      </c>
    </row>
    <row r="31" spans="1:9" x14ac:dyDescent="0.15">
      <c r="A31" t="s">
        <v>37</v>
      </c>
    </row>
    <row r="32" spans="1:9" ht="14" thickBot="1" x14ac:dyDescent="0.2"/>
    <row r="33" spans="1:9" x14ac:dyDescent="0.15">
      <c r="A33" s="18" t="s">
        <v>38</v>
      </c>
      <c r="B33" s="18"/>
    </row>
    <row r="34" spans="1:9" x14ac:dyDescent="0.15">
      <c r="A34" s="10" t="s">
        <v>39</v>
      </c>
      <c r="B34" s="10">
        <v>0.80238558652828518</v>
      </c>
    </row>
    <row r="35" spans="1:9" x14ac:dyDescent="0.15">
      <c r="A35" s="10" t="s">
        <v>40</v>
      </c>
      <c r="B35" s="10">
        <v>0.64382262946834024</v>
      </c>
    </row>
    <row r="36" spans="1:9" x14ac:dyDescent="0.15">
      <c r="A36" s="10" t="s">
        <v>41</v>
      </c>
      <c r="B36" s="10">
        <v>0.61107068735048653</v>
      </c>
    </row>
    <row r="37" spans="1:9" x14ac:dyDescent="0.15">
      <c r="A37" s="10" t="s">
        <v>42</v>
      </c>
      <c r="B37" s="10">
        <v>17650.008665325196</v>
      </c>
    </row>
    <row r="38" spans="1:9" ht="14" thickBot="1" x14ac:dyDescent="0.2">
      <c r="A38" s="11" t="s">
        <v>43</v>
      </c>
      <c r="B38" s="11">
        <v>96</v>
      </c>
    </row>
    <row r="40" spans="1:9" ht="14" thickBot="1" x14ac:dyDescent="0.2">
      <c r="A40" t="s">
        <v>26</v>
      </c>
    </row>
    <row r="41" spans="1:9" x14ac:dyDescent="0.15">
      <c r="A41" s="12"/>
      <c r="B41" s="12" t="s">
        <v>29</v>
      </c>
      <c r="C41" s="12" t="s">
        <v>28</v>
      </c>
      <c r="D41" s="12" t="s">
        <v>30</v>
      </c>
      <c r="E41" s="12" t="s">
        <v>31</v>
      </c>
      <c r="F41" s="12" t="s">
        <v>47</v>
      </c>
    </row>
    <row r="42" spans="1:9" x14ac:dyDescent="0.15">
      <c r="A42" s="10" t="s">
        <v>44</v>
      </c>
      <c r="B42" s="10">
        <v>8</v>
      </c>
      <c r="C42" s="10">
        <v>48990177450.413254</v>
      </c>
      <c r="D42" s="10">
        <v>6123772181.3016567</v>
      </c>
      <c r="E42" s="10">
        <v>19.657540525432815</v>
      </c>
      <c r="F42" s="10">
        <v>1.3669216665799138E-16</v>
      </c>
    </row>
    <row r="43" spans="1:9" x14ac:dyDescent="0.15">
      <c r="A43" s="10" t="s">
        <v>45</v>
      </c>
      <c r="B43" s="10">
        <v>87</v>
      </c>
      <c r="C43" s="10">
        <v>27102484112.086742</v>
      </c>
      <c r="D43" s="10">
        <v>311522805.88605452</v>
      </c>
      <c r="E43" s="10"/>
      <c r="F43" s="10"/>
    </row>
    <row r="44" spans="1:9" ht="14" thickBot="1" x14ac:dyDescent="0.2">
      <c r="A44" s="11" t="s">
        <v>36</v>
      </c>
      <c r="B44" s="11">
        <v>95</v>
      </c>
      <c r="C44" s="11">
        <v>76092661562.5</v>
      </c>
      <c r="D44" s="11"/>
      <c r="E44" s="11"/>
      <c r="F44" s="11"/>
    </row>
    <row r="45" spans="1:9" ht="14" thickBot="1" x14ac:dyDescent="0.2"/>
    <row r="46" spans="1:9" x14ac:dyDescent="0.15">
      <c r="A46" s="12"/>
      <c r="B46" s="12" t="s">
        <v>48</v>
      </c>
      <c r="C46" s="12" t="s">
        <v>42</v>
      </c>
      <c r="D46" s="12" t="s">
        <v>49</v>
      </c>
      <c r="E46" s="12" t="s">
        <v>32</v>
      </c>
      <c r="F46" s="12" t="s">
        <v>50</v>
      </c>
      <c r="G46" s="12" t="s">
        <v>51</v>
      </c>
      <c r="H46" s="12" t="s">
        <v>52</v>
      </c>
      <c r="I46" s="12" t="s">
        <v>53</v>
      </c>
    </row>
    <row r="47" spans="1:9" x14ac:dyDescent="0.15">
      <c r="A47" s="10" t="s">
        <v>46</v>
      </c>
      <c r="B47" s="10">
        <v>46076.941929241002</v>
      </c>
      <c r="C47" s="10">
        <v>7363.6176119582915</v>
      </c>
      <c r="D47" s="10">
        <v>6.257378418783377</v>
      </c>
      <c r="E47" s="10">
        <v>1.4273060605717225E-8</v>
      </c>
      <c r="F47" s="10">
        <v>31440.954581257538</v>
      </c>
      <c r="G47" s="10">
        <v>60712.929277224466</v>
      </c>
      <c r="H47" s="10">
        <v>31440.954581257538</v>
      </c>
      <c r="I47" s="10">
        <v>60712.929277224466</v>
      </c>
    </row>
    <row r="48" spans="1:9" x14ac:dyDescent="0.15">
      <c r="A48" s="10" t="s">
        <v>2</v>
      </c>
      <c r="B48" s="10">
        <v>-13372.600856817604</v>
      </c>
      <c r="C48" s="10">
        <v>4448.7735418722805</v>
      </c>
      <c r="D48" s="10">
        <v>-3.0059072980347077</v>
      </c>
      <c r="E48" s="10">
        <v>3.4598232030073704E-3</v>
      </c>
      <c r="F48" s="10">
        <v>-22215.01999155731</v>
      </c>
      <c r="G48" s="10">
        <v>-4530.1817220778994</v>
      </c>
      <c r="H48" s="10">
        <v>-22215.01999155731</v>
      </c>
      <c r="I48" s="10">
        <v>-4530.1817220778994</v>
      </c>
    </row>
    <row r="49" spans="1:9" x14ac:dyDescent="0.15">
      <c r="A49" s="10" t="s">
        <v>3</v>
      </c>
      <c r="B49" s="10">
        <v>6787.2699900599637</v>
      </c>
      <c r="C49" s="10">
        <v>3804.973667650449</v>
      </c>
      <c r="D49" s="10">
        <v>1.7837889517514236</v>
      </c>
      <c r="E49" s="10">
        <v>7.7944822407943953E-2</v>
      </c>
      <c r="F49" s="10">
        <v>-775.52718299042408</v>
      </c>
      <c r="G49" s="10">
        <v>14350.067163110351</v>
      </c>
      <c r="H49" s="10">
        <v>-775.52718299042408</v>
      </c>
      <c r="I49" s="10">
        <v>14350.067163110351</v>
      </c>
    </row>
    <row r="50" spans="1:9" x14ac:dyDescent="0.15">
      <c r="A50" s="10" t="s">
        <v>7</v>
      </c>
      <c r="B50" s="10">
        <v>16.148139500772213</v>
      </c>
      <c r="C50" s="10">
        <v>8.3165241341366283</v>
      </c>
      <c r="D50" s="10">
        <v>1.9416933373029424</v>
      </c>
      <c r="E50" s="10">
        <v>5.5410386872948914E-2</v>
      </c>
      <c r="F50" s="10">
        <v>-0.38185274227315702</v>
      </c>
      <c r="G50" s="10">
        <v>32.678131743817588</v>
      </c>
      <c r="H50" s="10">
        <v>-0.38185274227315702</v>
      </c>
      <c r="I50" s="10">
        <v>32.678131743817588</v>
      </c>
    </row>
    <row r="51" spans="1:9" x14ac:dyDescent="0.15">
      <c r="A51" s="10" t="s">
        <v>4</v>
      </c>
      <c r="B51" s="10">
        <v>2.3332548802476061</v>
      </c>
      <c r="C51" s="10">
        <v>1.0677701767187258</v>
      </c>
      <c r="D51" s="10">
        <v>2.1851658073254439</v>
      </c>
      <c r="E51" s="10">
        <v>3.1564408765348301E-2</v>
      </c>
      <c r="F51" s="10">
        <v>0.21094603416763702</v>
      </c>
      <c r="G51" s="10">
        <v>4.4555637263275756</v>
      </c>
      <c r="H51" s="10">
        <v>0.21094603416763702</v>
      </c>
      <c r="I51" s="10">
        <v>4.4555637263275756</v>
      </c>
    </row>
    <row r="52" spans="1:9" x14ac:dyDescent="0.15">
      <c r="A52" s="10" t="s">
        <v>5</v>
      </c>
      <c r="B52" s="10">
        <v>8271.8138813796595</v>
      </c>
      <c r="C52" s="10">
        <v>2911.1313715742403</v>
      </c>
      <c r="D52" s="10">
        <v>2.841443008086078</v>
      </c>
      <c r="E52" s="10">
        <v>5.5931412029662786E-3</v>
      </c>
      <c r="F52" s="10">
        <v>2485.6250584449381</v>
      </c>
      <c r="G52" s="10">
        <v>14058.002704314382</v>
      </c>
      <c r="H52" s="10">
        <v>2485.6250584449381</v>
      </c>
      <c r="I52" s="10">
        <v>14058.002704314382</v>
      </c>
    </row>
    <row r="53" spans="1:9" x14ac:dyDescent="0.15">
      <c r="A53" s="10" t="s">
        <v>6</v>
      </c>
      <c r="B53" s="10">
        <v>60.521623805223356</v>
      </c>
      <c r="C53" s="10">
        <v>7.1133719765887484</v>
      </c>
      <c r="D53" s="10">
        <v>8.5081483162148359</v>
      </c>
      <c r="E53" s="10">
        <v>4.5587020776706103E-13</v>
      </c>
      <c r="F53" s="10">
        <v>46.383026754531912</v>
      </c>
      <c r="G53" s="10">
        <v>74.660220855914801</v>
      </c>
      <c r="H53" s="10">
        <v>46.383026754531912</v>
      </c>
      <c r="I53" s="10">
        <v>74.660220855914801</v>
      </c>
    </row>
    <row r="54" spans="1:9" x14ac:dyDescent="0.15">
      <c r="A54" s="10" t="s">
        <v>8</v>
      </c>
      <c r="B54" s="10">
        <v>413.93979937779142</v>
      </c>
      <c r="C54" s="10">
        <v>3909.0002135633922</v>
      </c>
      <c r="D54" s="10">
        <v>0.10589403345170183</v>
      </c>
      <c r="E54" s="10">
        <v>0.91591021032302178</v>
      </c>
      <c r="F54" s="10">
        <v>-7355.6213978342685</v>
      </c>
      <c r="G54" s="10">
        <v>8183.5009965898507</v>
      </c>
      <c r="H54" s="10">
        <v>-7355.6213978342685</v>
      </c>
      <c r="I54" s="10">
        <v>8183.5009965898507</v>
      </c>
    </row>
    <row r="55" spans="1:9" ht="14" thickBot="1" x14ac:dyDescent="0.2">
      <c r="A55" s="11" t="s">
        <v>9</v>
      </c>
      <c r="B55" s="11">
        <v>14015.039544483845</v>
      </c>
      <c r="C55" s="11">
        <v>13067.86458212964</v>
      </c>
      <c r="D55" s="11">
        <v>1.0724812348950625</v>
      </c>
      <c r="E55" s="11">
        <v>0.28646987474410773</v>
      </c>
      <c r="F55" s="11">
        <v>-11958.756321641578</v>
      </c>
      <c r="G55" s="11">
        <v>39988.835410609267</v>
      </c>
      <c r="H55" s="11">
        <v>-11958.756321641578</v>
      </c>
      <c r="I55" s="11">
        <v>39988.835410609267</v>
      </c>
    </row>
    <row r="56" spans="1:9" x14ac:dyDescent="0.15">
      <c r="E56">
        <f>MAX(E47:E55)</f>
        <v>0.91591021032302178</v>
      </c>
    </row>
    <row r="58" spans="1:9" x14ac:dyDescent="0.15">
      <c r="A58" s="19" t="s">
        <v>62</v>
      </c>
    </row>
    <row r="59" spans="1:9" x14ac:dyDescent="0.15">
      <c r="A59" t="s">
        <v>37</v>
      </c>
    </row>
    <row r="60" spans="1:9" ht="14" thickBot="1" x14ac:dyDescent="0.2"/>
    <row r="61" spans="1:9" x14ac:dyDescent="0.15">
      <c r="A61" s="18" t="s">
        <v>38</v>
      </c>
      <c r="B61" s="18"/>
    </row>
    <row r="62" spans="1:9" x14ac:dyDescent="0.15">
      <c r="A62" s="10" t="s">
        <v>39</v>
      </c>
      <c r="B62" s="10">
        <v>0.8023569787138618</v>
      </c>
    </row>
    <row r="63" spans="1:9" x14ac:dyDescent="0.15">
      <c r="A63" s="10" t="s">
        <v>40</v>
      </c>
      <c r="B63" s="10">
        <v>0.64377672129083652</v>
      </c>
    </row>
    <row r="64" spans="1:9" x14ac:dyDescent="0.15">
      <c r="A64" s="10" t="s">
        <v>41</v>
      </c>
      <c r="B64" s="10">
        <v>0.61544077866624403</v>
      </c>
    </row>
    <row r="65" spans="1:9" x14ac:dyDescent="0.15">
      <c r="A65" s="10" t="s">
        <v>42</v>
      </c>
      <c r="B65" s="10">
        <v>17550.568945550043</v>
      </c>
    </row>
    <row r="66" spans="1:9" ht="14" thickBot="1" x14ac:dyDescent="0.2">
      <c r="A66" s="11" t="s">
        <v>43</v>
      </c>
      <c r="B66" s="11">
        <v>96</v>
      </c>
    </row>
    <row r="68" spans="1:9" ht="14" thickBot="1" x14ac:dyDescent="0.2">
      <c r="A68" t="s">
        <v>26</v>
      </c>
    </row>
    <row r="69" spans="1:9" x14ac:dyDescent="0.15">
      <c r="A69" s="12"/>
      <c r="B69" s="12" t="s">
        <v>29</v>
      </c>
      <c r="C69" s="12" t="s">
        <v>28</v>
      </c>
      <c r="D69" s="12" t="s">
        <v>30</v>
      </c>
      <c r="E69" s="12" t="s">
        <v>31</v>
      </c>
      <c r="F69" s="12" t="s">
        <v>47</v>
      </c>
    </row>
    <row r="70" spans="1:9" x14ac:dyDescent="0.15">
      <c r="A70" s="10" t="s">
        <v>44</v>
      </c>
      <c r="B70" s="10">
        <v>7</v>
      </c>
      <c r="C70" s="10">
        <v>48986684174.999512</v>
      </c>
      <c r="D70" s="10">
        <v>6998097739.2856445</v>
      </c>
      <c r="E70" s="10">
        <v>22.719439046721796</v>
      </c>
      <c r="F70" s="10">
        <v>2.7560794332305165E-17</v>
      </c>
    </row>
    <row r="71" spans="1:9" x14ac:dyDescent="0.15">
      <c r="A71" s="10" t="s">
        <v>45</v>
      </c>
      <c r="B71" s="10">
        <v>88</v>
      </c>
      <c r="C71" s="10">
        <v>27105977387.500492</v>
      </c>
      <c r="D71" s="10">
        <v>308022470.3125056</v>
      </c>
      <c r="E71" s="10"/>
      <c r="F71" s="10"/>
    </row>
    <row r="72" spans="1:9" ht="14" thickBot="1" x14ac:dyDescent="0.2">
      <c r="A72" s="11" t="s">
        <v>36</v>
      </c>
      <c r="B72" s="11">
        <v>95</v>
      </c>
      <c r="C72" s="11">
        <v>76092661562.5</v>
      </c>
      <c r="D72" s="11"/>
      <c r="E72" s="11"/>
      <c r="F72" s="11"/>
    </row>
    <row r="73" spans="1:9" ht="14" thickBot="1" x14ac:dyDescent="0.2"/>
    <row r="74" spans="1:9" x14ac:dyDescent="0.15">
      <c r="A74" s="12"/>
      <c r="B74" s="12" t="s">
        <v>48</v>
      </c>
      <c r="C74" s="12" t="s">
        <v>42</v>
      </c>
      <c r="D74" s="12" t="s">
        <v>49</v>
      </c>
      <c r="E74" s="12" t="s">
        <v>32</v>
      </c>
      <c r="F74" s="12" t="s">
        <v>50</v>
      </c>
      <c r="G74" s="12" t="s">
        <v>51</v>
      </c>
      <c r="H74" s="12" t="s">
        <v>52</v>
      </c>
      <c r="I74" s="12" t="s">
        <v>53</v>
      </c>
    </row>
    <row r="75" spans="1:9" x14ac:dyDescent="0.15">
      <c r="A75" s="10" t="s">
        <v>46</v>
      </c>
      <c r="B75" s="10">
        <v>46106.399364192948</v>
      </c>
      <c r="C75" s="10">
        <v>7316.9044767285686</v>
      </c>
      <c r="D75" s="10">
        <v>6.3013531898406567</v>
      </c>
      <c r="E75" s="10">
        <v>1.1371143865268118E-8</v>
      </c>
      <c r="F75" s="10">
        <v>31565.589255652434</v>
      </c>
      <c r="G75" s="10">
        <v>60647.209472733462</v>
      </c>
      <c r="H75" s="10">
        <v>31565.589255652434</v>
      </c>
      <c r="I75" s="10">
        <v>60647.209472733462</v>
      </c>
    </row>
    <row r="76" spans="1:9" x14ac:dyDescent="0.15">
      <c r="A76" s="10" t="s">
        <v>2</v>
      </c>
      <c r="B76" s="10">
        <v>-13388.818838402114</v>
      </c>
      <c r="C76" s="10">
        <v>4421.0871231217743</v>
      </c>
      <c r="D76" s="10">
        <v>-3.0283996821460812</v>
      </c>
      <c r="E76" s="10">
        <v>3.2258866993429172E-3</v>
      </c>
      <c r="F76" s="10">
        <v>-22174.800469717622</v>
      </c>
      <c r="G76" s="10">
        <v>-4602.837207086608</v>
      </c>
      <c r="H76" s="10">
        <v>-22174.800469717622</v>
      </c>
      <c r="I76" s="10">
        <v>-4602.837207086608</v>
      </c>
    </row>
    <row r="77" spans="1:9" x14ac:dyDescent="0.15">
      <c r="A77" s="10" t="s">
        <v>3</v>
      </c>
      <c r="B77" s="10">
        <v>6793.8471063172119</v>
      </c>
      <c r="C77" s="10">
        <v>3783.0324327930352</v>
      </c>
      <c r="D77" s="10">
        <v>1.795873344205319</v>
      </c>
      <c r="E77" s="10">
        <v>7.5946761342719452E-2</v>
      </c>
      <c r="F77" s="10">
        <v>-724.13490569999885</v>
      </c>
      <c r="G77" s="10">
        <v>14311.829118334423</v>
      </c>
      <c r="H77" s="10">
        <v>-724.13490569999885</v>
      </c>
      <c r="I77" s="10">
        <v>14311.829118334423</v>
      </c>
    </row>
    <row r="78" spans="1:9" x14ac:dyDescent="0.15">
      <c r="A78" s="10" t="s">
        <v>7</v>
      </c>
      <c r="B78" s="10">
        <v>16.381692481045874</v>
      </c>
      <c r="C78" s="10">
        <v>7.9735625238266463</v>
      </c>
      <c r="D78" s="10">
        <v>2.0545010379104705</v>
      </c>
      <c r="E78" s="10">
        <v>4.2893320183058421E-2</v>
      </c>
      <c r="F78" s="10">
        <v>0.5359124908475188</v>
      </c>
      <c r="G78" s="10">
        <v>32.227472471244226</v>
      </c>
      <c r="H78" s="10">
        <v>0.5359124908475188</v>
      </c>
      <c r="I78" s="10">
        <v>32.227472471244226</v>
      </c>
    </row>
    <row r="79" spans="1:9" x14ac:dyDescent="0.15">
      <c r="A79" s="10" t="s">
        <v>4</v>
      </c>
      <c r="B79" s="10">
        <v>2.350982244709328</v>
      </c>
      <c r="C79" s="10">
        <v>1.048623996580746</v>
      </c>
      <c r="D79" s="10">
        <v>2.2419687632318053</v>
      </c>
      <c r="E79" s="10">
        <v>2.7477575664108401E-2</v>
      </c>
      <c r="F79" s="10">
        <v>0.26706240428565398</v>
      </c>
      <c r="G79" s="10">
        <v>4.4349020851330021</v>
      </c>
      <c r="H79" s="10">
        <v>0.26706240428565398</v>
      </c>
      <c r="I79" s="10">
        <v>4.4349020851330021</v>
      </c>
    </row>
    <row r="80" spans="1:9" x14ac:dyDescent="0.15">
      <c r="A80" s="10" t="s">
        <v>5</v>
      </c>
      <c r="B80" s="10">
        <v>8278.4751438619587</v>
      </c>
      <c r="C80" s="10">
        <v>2894.0542393233718</v>
      </c>
      <c r="D80" s="10">
        <v>2.8605114000204299</v>
      </c>
      <c r="E80" s="10">
        <v>5.2823170765778004E-3</v>
      </c>
      <c r="F80" s="10">
        <v>2527.150485782935</v>
      </c>
      <c r="G80" s="10">
        <v>14029.799801940982</v>
      </c>
      <c r="H80" s="10">
        <v>2527.150485782935</v>
      </c>
      <c r="I80" s="10">
        <v>14029.799801940982</v>
      </c>
    </row>
    <row r="81" spans="1:9" x14ac:dyDescent="0.15">
      <c r="A81" s="10" t="s">
        <v>6</v>
      </c>
      <c r="B81" s="10">
        <v>60.574878342722165</v>
      </c>
      <c r="C81" s="10">
        <v>7.055596167871407</v>
      </c>
      <c r="D81" s="10">
        <v>8.5853664100785565</v>
      </c>
      <c r="E81" s="10">
        <v>2.9273668295967072E-13</v>
      </c>
      <c r="F81" s="10">
        <v>46.553363587969663</v>
      </c>
      <c r="G81" s="10">
        <v>74.596393097474675</v>
      </c>
      <c r="H81" s="10">
        <v>46.553363587969663</v>
      </c>
      <c r="I81" s="10">
        <v>74.596393097474675</v>
      </c>
    </row>
    <row r="82" spans="1:9" ht="14" thickBot="1" x14ac:dyDescent="0.2">
      <c r="A82" s="11" t="s">
        <v>9</v>
      </c>
      <c r="B82" s="11">
        <v>13925.191862070515</v>
      </c>
      <c r="C82" s="11">
        <v>12966.822229322739</v>
      </c>
      <c r="D82" s="11">
        <v>1.0739093677540015</v>
      </c>
      <c r="E82" s="11">
        <v>0.28579921926990809</v>
      </c>
      <c r="F82" s="11">
        <v>-11843.642533330109</v>
      </c>
      <c r="G82" s="11">
        <v>39694.026257471138</v>
      </c>
      <c r="H82" s="11">
        <v>-11843.642533330109</v>
      </c>
      <c r="I82" s="11">
        <v>39694.026257471138</v>
      </c>
    </row>
    <row r="83" spans="1:9" x14ac:dyDescent="0.15">
      <c r="E83">
        <f>MAX(E75:E82)</f>
        <v>0.28579921926990809</v>
      </c>
    </row>
    <row r="85" spans="1:9" x14ac:dyDescent="0.15">
      <c r="A85" s="19" t="s">
        <v>63</v>
      </c>
    </row>
    <row r="86" spans="1:9" x14ac:dyDescent="0.15">
      <c r="A86" t="s">
        <v>37</v>
      </c>
    </row>
    <row r="87" spans="1:9" ht="14" thickBot="1" x14ac:dyDescent="0.2"/>
    <row r="88" spans="1:9" x14ac:dyDescent="0.15">
      <c r="A88" s="18" t="s">
        <v>38</v>
      </c>
      <c r="B88" s="18"/>
    </row>
    <row r="89" spans="1:9" x14ac:dyDescent="0.15">
      <c r="A89" s="10" t="s">
        <v>39</v>
      </c>
      <c r="B89" s="10">
        <v>0.79944246066821167</v>
      </c>
    </row>
    <row r="90" spans="1:9" x14ac:dyDescent="0.15">
      <c r="A90" s="10" t="s">
        <v>40</v>
      </c>
      <c r="B90" s="10">
        <v>0.63910824791924525</v>
      </c>
    </row>
    <row r="91" spans="1:9" x14ac:dyDescent="0.15">
      <c r="A91" s="10" t="s">
        <v>41</v>
      </c>
      <c r="B91" s="10">
        <v>0.6147784668800933</v>
      </c>
    </row>
    <row r="92" spans="1:9" x14ac:dyDescent="0.15">
      <c r="A92" s="10" t="s">
        <v>42</v>
      </c>
      <c r="B92" s="10">
        <v>17565.675784048857</v>
      </c>
    </row>
    <row r="93" spans="1:9" ht="14" thickBot="1" x14ac:dyDescent="0.2">
      <c r="A93" s="11" t="s">
        <v>43</v>
      </c>
      <c r="B93" s="11">
        <v>96</v>
      </c>
    </row>
    <row r="95" spans="1:9" ht="14" thickBot="1" x14ac:dyDescent="0.2">
      <c r="A95" t="s">
        <v>26</v>
      </c>
    </row>
    <row r="96" spans="1:9" x14ac:dyDescent="0.15">
      <c r="A96" s="12"/>
      <c r="B96" s="12" t="s">
        <v>29</v>
      </c>
      <c r="C96" s="12" t="s">
        <v>28</v>
      </c>
      <c r="D96" s="12" t="s">
        <v>30</v>
      </c>
      <c r="E96" s="12" t="s">
        <v>31</v>
      </c>
      <c r="F96" s="12" t="s">
        <v>47</v>
      </c>
    </row>
    <row r="97" spans="1:9" x14ac:dyDescent="0.15">
      <c r="A97" s="10" t="s">
        <v>44</v>
      </c>
      <c r="B97" s="10">
        <v>6</v>
      </c>
      <c r="C97" s="10">
        <v>48631447610.721474</v>
      </c>
      <c r="D97" s="10">
        <v>8105241268.4535789</v>
      </c>
      <c r="E97" s="10">
        <v>26.268557324489628</v>
      </c>
      <c r="F97" s="10">
        <v>8.9049922860555297E-18</v>
      </c>
    </row>
    <row r="98" spans="1:9" x14ac:dyDescent="0.15">
      <c r="A98" s="10" t="s">
        <v>45</v>
      </c>
      <c r="B98" s="10">
        <v>89</v>
      </c>
      <c r="C98" s="10">
        <v>27461213951.778526</v>
      </c>
      <c r="D98" s="10">
        <v>308552965.75032049</v>
      </c>
      <c r="E98" s="10"/>
      <c r="F98" s="10"/>
    </row>
    <row r="99" spans="1:9" ht="14" thickBot="1" x14ac:dyDescent="0.2">
      <c r="A99" s="11" t="s">
        <v>36</v>
      </c>
      <c r="B99" s="11">
        <v>95</v>
      </c>
      <c r="C99" s="11">
        <v>76092661562.5</v>
      </c>
      <c r="D99" s="11"/>
      <c r="E99" s="11"/>
      <c r="F99" s="11"/>
    </row>
    <row r="100" spans="1:9" ht="14" thickBot="1" x14ac:dyDescent="0.2"/>
    <row r="101" spans="1:9" x14ac:dyDescent="0.15">
      <c r="A101" s="12"/>
      <c r="B101" s="12" t="s">
        <v>48</v>
      </c>
      <c r="C101" s="12" t="s">
        <v>42</v>
      </c>
      <c r="D101" s="12" t="s">
        <v>49</v>
      </c>
      <c r="E101" s="12" t="s">
        <v>32</v>
      </c>
      <c r="F101" s="12" t="s">
        <v>50</v>
      </c>
      <c r="G101" s="12" t="s">
        <v>51</v>
      </c>
      <c r="H101" s="12" t="s">
        <v>52</v>
      </c>
      <c r="I101" s="12" t="s">
        <v>53</v>
      </c>
    </row>
    <row r="102" spans="1:9" x14ac:dyDescent="0.15">
      <c r="A102" s="10" t="s">
        <v>46</v>
      </c>
      <c r="B102" s="10">
        <v>45482.536722193225</v>
      </c>
      <c r="C102" s="10">
        <v>7300.0848594782856</v>
      </c>
      <c r="D102" s="10">
        <v>6.2304120565310415</v>
      </c>
      <c r="E102" s="10">
        <v>1.5099781177940525E-8</v>
      </c>
      <c r="F102" s="10">
        <v>30977.423601821538</v>
      </c>
      <c r="G102" s="10">
        <v>59987.649842564912</v>
      </c>
      <c r="H102" s="10">
        <v>30977.423601821538</v>
      </c>
      <c r="I102" s="10">
        <v>59987.649842564912</v>
      </c>
    </row>
    <row r="103" spans="1:9" x14ac:dyDescent="0.15">
      <c r="A103" s="10" t="s">
        <v>2</v>
      </c>
      <c r="B103" s="10">
        <v>-13774.309087518039</v>
      </c>
      <c r="C103" s="10">
        <v>4410.2835145776999</v>
      </c>
      <c r="D103" s="10">
        <v>-3.1232253078489394</v>
      </c>
      <c r="E103" s="10">
        <v>2.4139674891607362E-3</v>
      </c>
      <c r="F103" s="10">
        <v>-22537.448489767645</v>
      </c>
      <c r="G103" s="10">
        <v>-5011.1696852684327</v>
      </c>
      <c r="H103" s="10">
        <v>-22537.448489767645</v>
      </c>
      <c r="I103" s="10">
        <v>-5011.1696852684327</v>
      </c>
    </row>
    <row r="104" spans="1:9" x14ac:dyDescent="0.15">
      <c r="A104" s="10" t="s">
        <v>3</v>
      </c>
      <c r="B104" s="10">
        <v>6294.8659380947875</v>
      </c>
      <c r="C104" s="10">
        <v>3757.621611773016</v>
      </c>
      <c r="D104" s="10">
        <v>1.675226137291824</v>
      </c>
      <c r="E104" s="10">
        <v>9.7400129452897707E-2</v>
      </c>
      <c r="F104" s="10">
        <v>-1171.4481653026705</v>
      </c>
      <c r="G104" s="10">
        <v>13761.180041492245</v>
      </c>
      <c r="H104" s="10">
        <v>-1171.4481653026705</v>
      </c>
      <c r="I104" s="10">
        <v>13761.180041492245</v>
      </c>
    </row>
    <row r="105" spans="1:9" x14ac:dyDescent="0.15">
      <c r="A105" s="10" t="s">
        <v>7</v>
      </c>
      <c r="B105" s="10">
        <v>17.055389560420554</v>
      </c>
      <c r="C105" s="10">
        <v>7.9556881725462762</v>
      </c>
      <c r="D105" s="10">
        <v>2.1437981467493654</v>
      </c>
      <c r="E105" s="10">
        <v>3.4775948917440951E-2</v>
      </c>
      <c r="F105" s="10">
        <v>1.2476066216570203</v>
      </c>
      <c r="G105" s="10">
        <v>32.863172499184088</v>
      </c>
      <c r="H105" s="10">
        <v>1.2476066216570203</v>
      </c>
      <c r="I105" s="10">
        <v>32.863172499184088</v>
      </c>
    </row>
    <row r="106" spans="1:9" x14ac:dyDescent="0.15">
      <c r="A106" s="10" t="s">
        <v>4</v>
      </c>
      <c r="B106" s="10">
        <v>2.3231992569309536</v>
      </c>
      <c r="C106" s="10">
        <v>1.0492071536675989</v>
      </c>
      <c r="D106" s="10">
        <v>2.2142426772539623</v>
      </c>
      <c r="E106" s="10">
        <v>2.9366967449763619E-2</v>
      </c>
      <c r="F106" s="10">
        <v>0.23844699122381696</v>
      </c>
      <c r="G106" s="10">
        <v>4.4079515226380899</v>
      </c>
      <c r="H106" s="10">
        <v>0.23844699122381696</v>
      </c>
      <c r="I106" s="10">
        <v>4.4079515226380899</v>
      </c>
    </row>
    <row r="107" spans="1:9" x14ac:dyDescent="0.15">
      <c r="A107" s="10" t="s">
        <v>5</v>
      </c>
      <c r="B107" s="10">
        <v>8173.9963415060665</v>
      </c>
      <c r="C107" s="10">
        <v>2894.9082059264383</v>
      </c>
      <c r="D107" s="10">
        <v>2.8235770394281627</v>
      </c>
      <c r="E107" s="10">
        <v>5.859482318747747E-3</v>
      </c>
      <c r="F107" s="10">
        <v>2421.8753993042792</v>
      </c>
      <c r="G107" s="10">
        <v>13926.117283707854</v>
      </c>
      <c r="H107" s="10">
        <v>2421.8753993042792</v>
      </c>
      <c r="I107" s="10">
        <v>13926.117283707854</v>
      </c>
    </row>
    <row r="108" spans="1:9" ht="14" thickBot="1" x14ac:dyDescent="0.2">
      <c r="A108" s="11" t="s">
        <v>6</v>
      </c>
      <c r="B108" s="11">
        <v>62.094307951103431</v>
      </c>
      <c r="C108" s="11">
        <v>6.9182297031324573</v>
      </c>
      <c r="D108" s="11">
        <v>8.9754620207230449</v>
      </c>
      <c r="E108" s="11">
        <v>4.2227045104275663E-14</v>
      </c>
      <c r="F108" s="11">
        <v>48.347932892687552</v>
      </c>
      <c r="G108" s="11">
        <v>75.84068300951931</v>
      </c>
      <c r="H108" s="11">
        <v>48.347932892687552</v>
      </c>
      <c r="I108" s="11">
        <v>75.84068300951931</v>
      </c>
    </row>
    <row r="109" spans="1:9" x14ac:dyDescent="0.15">
      <c r="E109">
        <f>MAX(E102:E108)</f>
        <v>9.7400129452897707E-2</v>
      </c>
    </row>
    <row r="111" spans="1:9" x14ac:dyDescent="0.15">
      <c r="A111" s="19" t="s">
        <v>64</v>
      </c>
    </row>
    <row r="112" spans="1:9" x14ac:dyDescent="0.15">
      <c r="A112" t="s">
        <v>37</v>
      </c>
    </row>
    <row r="113" spans="1:9" ht="14" thickBot="1" x14ac:dyDescent="0.2"/>
    <row r="114" spans="1:9" x14ac:dyDescent="0.15">
      <c r="A114" s="18" t="s">
        <v>38</v>
      </c>
      <c r="B114" s="18"/>
    </row>
    <row r="115" spans="1:9" x14ac:dyDescent="0.15">
      <c r="A115" s="10" t="s">
        <v>39</v>
      </c>
      <c r="B115" s="10">
        <v>0.79229317102069396</v>
      </c>
    </row>
    <row r="116" spans="1:9" x14ac:dyDescent="0.15">
      <c r="A116" s="10" t="s">
        <v>40</v>
      </c>
      <c r="B116" s="10">
        <v>0.62772846884602662</v>
      </c>
    </row>
    <row r="117" spans="1:9" x14ac:dyDescent="0.15">
      <c r="A117" s="10" t="s">
        <v>41</v>
      </c>
      <c r="B117" s="10">
        <v>0.60704671711525038</v>
      </c>
    </row>
    <row r="118" spans="1:9" x14ac:dyDescent="0.15">
      <c r="A118" s="10" t="s">
        <v>42</v>
      </c>
      <c r="B118" s="10">
        <v>17741.079645667622</v>
      </c>
    </row>
    <row r="119" spans="1:9" ht="14" thickBot="1" x14ac:dyDescent="0.2">
      <c r="A119" s="11" t="s">
        <v>43</v>
      </c>
      <c r="B119" s="11">
        <v>96</v>
      </c>
    </row>
    <row r="121" spans="1:9" ht="14" thickBot="1" x14ac:dyDescent="0.2">
      <c r="A121" t="s">
        <v>26</v>
      </c>
    </row>
    <row r="122" spans="1:9" x14ac:dyDescent="0.15">
      <c r="A122" s="12"/>
      <c r="B122" s="12" t="s">
        <v>29</v>
      </c>
      <c r="C122" s="12" t="s">
        <v>28</v>
      </c>
      <c r="D122" s="12" t="s">
        <v>30</v>
      </c>
      <c r="E122" s="12" t="s">
        <v>31</v>
      </c>
      <c r="F122" s="12" t="s">
        <v>47</v>
      </c>
    </row>
    <row r="123" spans="1:9" x14ac:dyDescent="0.15">
      <c r="A123" s="10" t="s">
        <v>44</v>
      </c>
      <c r="B123" s="10">
        <v>5</v>
      </c>
      <c r="C123" s="10">
        <v>47765529933.047028</v>
      </c>
      <c r="D123" s="10">
        <v>9553105986.6094055</v>
      </c>
      <c r="E123" s="10">
        <v>30.351803706835451</v>
      </c>
      <c r="F123" s="10">
        <v>5.8578129006697043E-18</v>
      </c>
    </row>
    <row r="124" spans="1:9" x14ac:dyDescent="0.15">
      <c r="A124" s="10" t="s">
        <v>45</v>
      </c>
      <c r="B124" s="10">
        <v>90</v>
      </c>
      <c r="C124" s="10">
        <v>28327131629.452976</v>
      </c>
      <c r="D124" s="10">
        <v>314745906.99392194</v>
      </c>
      <c r="E124" s="10"/>
      <c r="F124" s="10"/>
    </row>
    <row r="125" spans="1:9" ht="14" thickBot="1" x14ac:dyDescent="0.2">
      <c r="A125" s="11" t="s">
        <v>36</v>
      </c>
      <c r="B125" s="11">
        <v>95</v>
      </c>
      <c r="C125" s="11">
        <v>76092661562.5</v>
      </c>
      <c r="D125" s="11"/>
      <c r="E125" s="11"/>
      <c r="F125" s="11"/>
    </row>
    <row r="126" spans="1:9" ht="14" thickBot="1" x14ac:dyDescent="0.2"/>
    <row r="127" spans="1:9" x14ac:dyDescent="0.15">
      <c r="A127" s="12"/>
      <c r="B127" s="12" t="s">
        <v>48</v>
      </c>
      <c r="C127" s="12" t="s">
        <v>42</v>
      </c>
      <c r="D127" s="12" t="s">
        <v>49</v>
      </c>
      <c r="E127" s="12" t="s">
        <v>32</v>
      </c>
      <c r="F127" s="12" t="s">
        <v>50</v>
      </c>
      <c r="G127" s="12" t="s">
        <v>51</v>
      </c>
      <c r="H127" s="12" t="s">
        <v>52</v>
      </c>
      <c r="I127" s="12" t="s">
        <v>53</v>
      </c>
    </row>
    <row r="128" spans="1:9" x14ac:dyDescent="0.15">
      <c r="A128" s="10" t="s">
        <v>46</v>
      </c>
      <c r="B128" s="10">
        <v>48322.975667985163</v>
      </c>
      <c r="C128" s="10">
        <v>7171.3480196454329</v>
      </c>
      <c r="D128" s="10">
        <v>6.7383392265453539</v>
      </c>
      <c r="E128" s="10">
        <v>1.4766855474472202E-9</v>
      </c>
      <c r="F128" s="10">
        <v>34075.84113482917</v>
      </c>
      <c r="G128" s="10">
        <v>62570.110201141157</v>
      </c>
      <c r="H128" s="10">
        <v>34075.84113482917</v>
      </c>
      <c r="I128" s="10">
        <v>62570.110201141157</v>
      </c>
    </row>
    <row r="129" spans="1:9" x14ac:dyDescent="0.15">
      <c r="A129" s="10" t="s">
        <v>2</v>
      </c>
      <c r="B129" s="10">
        <v>-13972.081237806806</v>
      </c>
      <c r="C129" s="10">
        <v>4452.7266813345332</v>
      </c>
      <c r="D129" s="10">
        <v>-3.1378708458295073</v>
      </c>
      <c r="E129" s="10">
        <v>2.3007720518688594E-3</v>
      </c>
      <c r="F129" s="10">
        <v>-22818.199972326518</v>
      </c>
      <c r="G129" s="10">
        <v>-5125.9625032870917</v>
      </c>
      <c r="H129" s="10">
        <v>-22818.199972326518</v>
      </c>
      <c r="I129" s="10">
        <v>-5125.9625032870917</v>
      </c>
    </row>
    <row r="130" spans="1:9" x14ac:dyDescent="0.15">
      <c r="A130" s="10" t="s">
        <v>7</v>
      </c>
      <c r="B130" s="10">
        <v>16.396389556556041</v>
      </c>
      <c r="C130" s="10">
        <v>8.0253017919494436</v>
      </c>
      <c r="D130" s="10">
        <v>2.0430869743744751</v>
      </c>
      <c r="E130" s="10">
        <v>4.3968324702576084E-2</v>
      </c>
      <c r="F130" s="10">
        <v>0.45272680502572271</v>
      </c>
      <c r="G130" s="10">
        <v>32.340052308086356</v>
      </c>
      <c r="H130" s="10">
        <v>0.45272680502572271</v>
      </c>
      <c r="I130" s="10">
        <v>32.340052308086356</v>
      </c>
    </row>
    <row r="131" spans="1:9" x14ac:dyDescent="0.15">
      <c r="A131" s="10" t="s">
        <v>4</v>
      </c>
      <c r="B131" s="10">
        <v>2.2226565040863817</v>
      </c>
      <c r="C131" s="10">
        <v>1.0579489804135971</v>
      </c>
      <c r="D131" s="10">
        <v>2.1009108617104117</v>
      </c>
      <c r="E131" s="10">
        <v>3.8444864433883265E-2</v>
      </c>
      <c r="F131" s="10">
        <v>0.12085619933517489</v>
      </c>
      <c r="G131" s="10">
        <v>4.3244568088375885</v>
      </c>
      <c r="H131" s="10">
        <v>0.12085619933517489</v>
      </c>
      <c r="I131" s="10">
        <v>4.3244568088375885</v>
      </c>
    </row>
    <row r="132" spans="1:9" x14ac:dyDescent="0.15">
      <c r="A132" s="10" t="s">
        <v>5</v>
      </c>
      <c r="B132" s="10">
        <v>7544.8038430054667</v>
      </c>
      <c r="C132" s="10">
        <v>2899.1035010574242</v>
      </c>
      <c r="D132" s="10">
        <v>2.6024610160532595</v>
      </c>
      <c r="E132" s="10">
        <v>1.082323472482143E-2</v>
      </c>
      <c r="F132" s="10">
        <v>1785.2287265895111</v>
      </c>
      <c r="G132" s="10">
        <v>13304.378959421421</v>
      </c>
      <c r="H132" s="10">
        <v>1785.2287265895111</v>
      </c>
      <c r="I132" s="10">
        <v>13304.378959421421</v>
      </c>
    </row>
    <row r="133" spans="1:9" ht="14" thickBot="1" x14ac:dyDescent="0.2">
      <c r="A133" s="11" t="s">
        <v>6</v>
      </c>
      <c r="B133" s="11">
        <v>63.033237076792595</v>
      </c>
      <c r="C133" s="11">
        <v>6.9643443895331787</v>
      </c>
      <c r="D133" s="11">
        <v>9.0508500945941481</v>
      </c>
      <c r="E133" s="11">
        <v>2.6977721759140207E-14</v>
      </c>
      <c r="F133" s="11">
        <v>49.197351385413874</v>
      </c>
      <c r="G133" s="11">
        <v>76.869122768171309</v>
      </c>
      <c r="H133" s="11">
        <v>49.197351385413874</v>
      </c>
      <c r="I133" s="11">
        <v>76.869122768171309</v>
      </c>
    </row>
    <row r="135" spans="1:9" x14ac:dyDescent="0.15">
      <c r="A135" s="19" t="s">
        <v>67</v>
      </c>
    </row>
    <row r="136" spans="1:9" x14ac:dyDescent="0.15">
      <c r="A136" s="29">
        <f>'Multiple Regressions'!B128+'Multiple Regressions'!B129*'Sales Data'!D99+'Multiple Regressions'!B130*'Sales Data'!E99+'Multiple Regressions'!B131*'Sales Data'!F99+'Multiple Regressions'!B132*'Sales Data'!G99+'Multiple Regressions'!B133*'Sales Data'!H99</f>
        <v>167710.2876671686</v>
      </c>
      <c r="C136" t="s">
        <v>65</v>
      </c>
      <c r="D136">
        <v>167710</v>
      </c>
      <c r="E136" t="s">
        <v>66</v>
      </c>
      <c r="F136">
        <v>181682</v>
      </c>
    </row>
    <row r="137" spans="1:9" x14ac:dyDescent="0.15">
      <c r="C137" t="s">
        <v>68</v>
      </c>
      <c r="D137">
        <f>D136-1.96*0.8*'Regression Comparison'!K98/SQRT(95)</f>
        <v>165467.11177773078</v>
      </c>
      <c r="E137" t="s">
        <v>70</v>
      </c>
      <c r="F137">
        <f>F136-1.96*0.8*'Regression Comparison'!K98/SQRT(95)</f>
        <v>179439.11177773078</v>
      </c>
    </row>
    <row r="138" spans="1:9" x14ac:dyDescent="0.15">
      <c r="C138" t="s">
        <v>69</v>
      </c>
      <c r="D138">
        <f>D136+1.96*0.8*'Regression Comparison'!K98/SQRT(95)</f>
        <v>169952.88822226922</v>
      </c>
      <c r="E138" t="s">
        <v>71</v>
      </c>
      <c r="F138">
        <f>F136+1.96*0.8*'Regression Comparison'!K98/SQRT(95)</f>
        <v>183924.88822226922</v>
      </c>
    </row>
  </sheetData>
  <conditionalFormatting sqref="E18:E27">
    <cfRule type="cellIs" dxfId="4" priority="5" operator="greaterThan">
      <formula>0.05</formula>
    </cfRule>
  </conditionalFormatting>
  <conditionalFormatting sqref="E47:E55">
    <cfRule type="cellIs" dxfId="3" priority="4" operator="greaterThan">
      <formula>0.05</formula>
    </cfRule>
  </conditionalFormatting>
  <conditionalFormatting sqref="E75:E82">
    <cfRule type="cellIs" dxfId="2" priority="3" operator="greaterThan">
      <formula>0.05</formula>
    </cfRule>
  </conditionalFormatting>
  <conditionalFormatting sqref="E102:E108">
    <cfRule type="cellIs" dxfId="1" priority="2" operator="greaterThan">
      <formula>0.05</formula>
    </cfRule>
  </conditionalFormatting>
  <conditionalFormatting sqref="E128:E133">
    <cfRule type="cellIs" dxfId="0" priority="1" operator="greaterThan">
      <formula>0.05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Regression Comparison</vt:lpstr>
      <vt:lpstr>Multiple Regressions</vt:lpstr>
    </vt:vector>
  </TitlesOfParts>
  <Company>Suffolk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bmarcus</dc:creator>
  <cp:lastModifiedBy>Adam Markon</cp:lastModifiedBy>
  <dcterms:created xsi:type="dcterms:W3CDTF">2007-02-14T19:33:15Z</dcterms:created>
  <dcterms:modified xsi:type="dcterms:W3CDTF">2016-11-14T18:42:06Z</dcterms:modified>
</cp:coreProperties>
</file>